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7" sheetId="2" r:id="rId5"/>
    <sheet name="2026.8" sheetId="3" r:id="rId6"/>
    <sheet name="2026.9" sheetId="4" r:id="rId7"/>
    <sheet name="2026.10" sheetId="5" r:id="rId8"/>
    <sheet name="别删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<sst xmlns="http://schemas.openxmlformats.org/spreadsheetml/2006/main" count="482" uniqueCount="482">
  <si>
    <t xml:space="preserve">  </t>
  </si>
  <si>
    <t xml:space="preserve">直播间</t>
  </si>
  <si>
    <t xml:space="preserve">时段</t>
  </si>
  <si>
    <t xml:space="preserve">主播</t>
  </si>
  <si>
    <t xml:space="preserve">账户</t>
  </si>
  <si>
    <t xml:space="preserve">消耗</t>
  </si>
  <si>
    <t xml:space="preserve">总消耗</t>
  </si>
  <si>
    <t xml:space="preserve">展示</t>
  </si>
  <si>
    <t xml:space="preserve">点击</t>
  </si>
  <si>
    <t xml:space="preserve">CTR</t>
  </si>
  <si>
    <t xml:space="preserve">CPM</t>
  </si>
  <si>
    <t xml:space="preserve">组点数</t>
  </si>
  <si>
    <t xml:space="preserve">组点成本</t>
  </si>
  <si>
    <t xml:space="preserve">保险支付</t>
  </si>
  <si>
    <t xml:space="preserve">支付成本</t>
  </si>
  <si>
    <t xml:space="preserve">有效咨询</t>
  </si>
  <si>
    <t xml:space="preserve">咨询成本</t>
  </si>
  <si>
    <t xml:space="preserve">支付率</t>
  </si>
  <si>
    <t xml:space="preserve">直播间订单数</t>
  </si>
  <si>
    <t xml:space="preserve">订单提交率</t>
  </si>
  <si>
    <t xml:space="preserve">直播间保单数</t>
  </si>
  <si>
    <t xml:space="preserve">直播间保单成本</t>
  </si>
  <si>
    <t xml:space="preserve">保单CAC</t>
  </si>
  <si>
    <t xml:space="preserve">年化保费</t>
  </si>
  <si>
    <t xml:space="preserve">件均</t>
  </si>
  <si>
    <t xml:space="preserve">转化率</t>
  </si>
  <si>
    <t xml:space="preserve">投流ROI</t>
  </si>
  <si>
    <t xml:space="preserve">微保ROI</t>
  </si>
  <si>
    <t xml:space="preserve">脱退单量</t>
  </si>
  <si>
    <t xml:space="preserve">T0脱退保费</t>
  </si>
  <si>
    <t xml:space="preserve">T0保单脱退率</t>
  </si>
  <si>
    <t xml:space="preserve">T0脱退后微保roi</t>
  </si>
  <si>
    <t xml:space="preserve">投手/场控</t>
  </si>
  <si>
    <t xml:space="preserve">腾讯微保家庭险直播间2026/7/1</t>
  </si>
  <si>
    <t xml:space="preserve">15:00-16:00</t>
  </si>
  <si>
    <t xml:space="preserve">孟郁倩</t>
  </si>
  <si>
    <t xml:space="preserve">视频户</t>
  </si>
  <si>
    <t xml:space="preserve">谢镇雨</t>
  </si>
  <si>
    <t xml:space="preserve">直投户</t>
  </si>
  <si>
    <t xml:space="preserve">董柯言</t>
  </si>
  <si>
    <t xml:space="preserve">16:00-17:00</t>
  </si>
  <si>
    <t xml:space="preserve">张嘉懿</t>
  </si>
  <si>
    <t xml:space="preserve">17:00-18:00</t>
  </si>
  <si>
    <t xml:space="preserve">分主播汇总</t>
  </si>
  <si>
    <t xml:space="preserve">18:00-19:00</t>
  </si>
  <si>
    <t xml:space="preserve">曲缘奥</t>
  </si>
  <si>
    <t xml:space="preserve">19:00-20:00</t>
  </si>
  <si>
    <t xml:space="preserve">20:00-21:00</t>
  </si>
  <si>
    <t xml:space="preserve">实时汇总数据</t>
  </si>
  <si>
    <t xml:space="preserve">腾讯微保家庭险直播间2026/7/2</t>
  </si>
  <si>
    <t xml:space="preserve">07:00-08:00</t>
  </si>
  <si>
    <t xml:space="preserve">08:00-09:00</t>
  </si>
  <si>
    <t xml:space="preserve">09:00-10:00</t>
  </si>
  <si>
    <t xml:space="preserve">10:00-11:00</t>
  </si>
  <si>
    <t xml:space="preserve">11:00-12:00</t>
  </si>
  <si>
    <t xml:space="preserve">12:00-13:00</t>
  </si>
  <si>
    <t xml:space="preserve">13:00-14:00</t>
  </si>
  <si>
    <t xml:space="preserve">14:00-15:00</t>
  </si>
  <si>
    <t xml:space="preserve">腾讯微保家庭险直播间2026/7/3</t>
  </si>
  <si>
    <t xml:space="preserve">腾讯微保家庭险直播间2026/7/4</t>
  </si>
  <si>
    <t xml:space="preserve">腾讯微保家庭险直播间2026/7/5</t>
  </si>
  <si>
    <t xml:space="preserve">腾讯微保家庭险直播间2026/7/6</t>
  </si>
  <si>
    <t xml:space="preserve">代艺旋</t>
  </si>
  <si>
    <t xml:space="preserve">21:00-22:00</t>
  </si>
  <si>
    <t xml:space="preserve">22:00-23:00</t>
  </si>
  <si>
    <t xml:space="preserve">23:00-24:00</t>
  </si>
  <si>
    <t xml:space="preserve">腾讯微保家庭险直播间2026/7/7</t>
  </si>
  <si>
    <t xml:space="preserve">陈思钰</t>
  </si>
  <si>
    <t xml:space="preserve">腾讯微保家庭险直播间2026/7/8</t>
  </si>
  <si>
    <t xml:space="preserve">腾讯微保家庭险直播间2026/7/9</t>
  </si>
  <si>
    <t xml:space="preserve">腾讯微保家庭险直播间2026/7/10</t>
  </si>
  <si>
    <t xml:space="preserve">刘子斌</t>
  </si>
  <si>
    <t xml:space="preserve">腾讯微保家庭险直播间2026/7/11</t>
  </si>
  <si>
    <t xml:space="preserve">腾讯微保家庭险直播间2026/7/12</t>
  </si>
  <si>
    <t xml:space="preserve">田宇尚</t>
  </si>
  <si>
    <t xml:space="preserve">腾讯微保家庭险直播间2026/7/13</t>
  </si>
  <si>
    <t xml:space="preserve">腾讯微保家庭险直播间2026/7/14</t>
  </si>
  <si>
    <t xml:space="preserve">腾讯微保家庭险直播间2026/7/15</t>
  </si>
  <si>
    <t xml:space="preserve">贾占通</t>
  </si>
  <si>
    <t xml:space="preserve">腾讯微保家庭险直播间2026/7/16</t>
  </si>
  <si>
    <t xml:space="preserve">腾讯微保家庭险直播间2026/7/17</t>
  </si>
  <si>
    <t xml:space="preserve">李哲</t>
  </si>
  <si>
    <t xml:space="preserve">腾讯微保家庭险直播间2026/7/18</t>
  </si>
  <si>
    <t xml:space="preserve">郭斯元</t>
  </si>
  <si>
    <t xml:space="preserve">腾讯微保家庭险直播间2026/7/19</t>
  </si>
  <si>
    <t xml:space="preserve">腾讯微保家庭险直播间2026/7/20</t>
  </si>
  <si>
    <t xml:space="preserve">腾讯微保家庭险直播间2026/7/21</t>
  </si>
  <si>
    <t xml:space="preserve">腾讯微保家庭险直播间2026/7/22</t>
  </si>
  <si>
    <t xml:space="preserve">腾讯微保家庭险直播间2026/7/23</t>
  </si>
  <si>
    <t xml:space="preserve">腾讯微保家庭险直播间2026/7/24</t>
  </si>
  <si>
    <t xml:space="preserve">腾讯微保家庭险直播间2026/7/25</t>
  </si>
  <si>
    <t xml:space="preserve">腾讯微保家庭险直播间2026/7/26</t>
  </si>
  <si>
    <t xml:space="preserve">腾讯微保家庭险直播间2026/7/27</t>
  </si>
  <si>
    <t xml:space="preserve">腾讯微保家庭险直播间2026/7/28</t>
  </si>
  <si>
    <t xml:space="preserve">腾讯微保家庭险直播间2026/7/29</t>
  </si>
  <si>
    <t xml:space="preserve">腾讯微保家庭险直播间2026/7/30</t>
  </si>
  <si>
    <t xml:space="preserve">腾讯微保家庭险直播间2026/7/31</t>
  </si>
  <si>
    <t xml:space="preserve">直播间</t>
  </si>
  <si>
    <t xml:space="preserve">时段</t>
  </si>
  <si>
    <t xml:space="preserve">主播</t>
  </si>
  <si>
    <t xml:space="preserve">账户</t>
  </si>
  <si>
    <t xml:space="preserve">消耗</t>
  </si>
  <si>
    <t xml:space="preserve">总消耗</t>
  </si>
  <si>
    <t xml:space="preserve">展示</t>
  </si>
  <si>
    <t xml:space="preserve">点击</t>
  </si>
  <si>
    <t xml:space="preserve">CTR</t>
  </si>
  <si>
    <t xml:space="preserve">CPM</t>
  </si>
  <si>
    <t xml:space="preserve">组点数</t>
  </si>
  <si>
    <t xml:space="preserve">组点成本</t>
  </si>
  <si>
    <t xml:space="preserve">保险支付</t>
  </si>
  <si>
    <t xml:space="preserve">支付成本</t>
  </si>
  <si>
    <t xml:space="preserve">有效咨询</t>
  </si>
  <si>
    <t xml:space="preserve">咨询成本</t>
  </si>
  <si>
    <t xml:space="preserve">支付率</t>
  </si>
  <si>
    <t xml:space="preserve">直播间订单数</t>
  </si>
  <si>
    <t xml:space="preserve">订单提交率</t>
  </si>
  <si>
    <t xml:space="preserve">直播间保单数</t>
  </si>
  <si>
    <t xml:space="preserve">直播间保单成本</t>
  </si>
  <si>
    <t xml:space="preserve">保单CAC</t>
  </si>
  <si>
    <t xml:space="preserve">年化保费</t>
  </si>
  <si>
    <t xml:space="preserve">件均</t>
  </si>
  <si>
    <t xml:space="preserve">转化率</t>
  </si>
  <si>
    <t xml:space="preserve">投流ROI</t>
  </si>
  <si>
    <t xml:space="preserve">微保ROI</t>
  </si>
  <si>
    <t xml:space="preserve">脱退单量</t>
  </si>
  <si>
    <t xml:space="preserve">T0脱退保费</t>
  </si>
  <si>
    <t xml:space="preserve">T0保单脱退率</t>
  </si>
  <si>
    <t xml:space="preserve">T0脱退后微保roi</t>
  </si>
  <si>
    <t xml:space="preserve">投手/场控</t>
  </si>
  <si>
    <t xml:space="preserve">腾讯微保家庭险直播间2026/8/01</t>
  </si>
  <si>
    <t xml:space="preserve">06:00-07:00</t>
  </si>
  <si>
    <t xml:space="preserve">孟郁倩</t>
  </si>
  <si>
    <t xml:space="preserve">视频户</t>
  </si>
  <si>
    <t xml:space="preserve">吴韬</t>
  </si>
  <si>
    <t xml:space="preserve">直投户</t>
  </si>
  <si>
    <t xml:space="preserve">张嘉懿</t>
  </si>
  <si>
    <t xml:space="preserve">07:00-08:00</t>
  </si>
  <si>
    <t xml:space="preserve">08:00-09:00</t>
  </si>
  <si>
    <t xml:space="preserve">09:00-10:00</t>
  </si>
  <si>
    <t xml:space="preserve">10:00-11:00</t>
  </si>
  <si>
    <t xml:space="preserve">分主播汇总</t>
  </si>
  <si>
    <t xml:space="preserve">11:00-12:00</t>
  </si>
  <si>
    <t xml:space="preserve">曲缘奥</t>
  </si>
  <si>
    <t xml:space="preserve">12:00-13:00</t>
  </si>
  <si>
    <t xml:space="preserve">13:00-14:00</t>
  </si>
  <si>
    <t xml:space="preserve">14:00-15:00</t>
  </si>
  <si>
    <t xml:space="preserve">15:00-16:00</t>
  </si>
  <si>
    <t xml:space="preserve">16:00-17:00</t>
  </si>
  <si>
    <t xml:space="preserve">田宇尚</t>
  </si>
  <si>
    <t xml:space="preserve">谢镇雨</t>
  </si>
  <si>
    <t xml:space="preserve">贾占通</t>
  </si>
  <si>
    <t xml:space="preserve">17:00-18:00</t>
  </si>
  <si>
    <t xml:space="preserve">18:00-19:00</t>
  </si>
  <si>
    <t xml:space="preserve">19:00-20:00</t>
  </si>
  <si>
    <t xml:space="preserve">20:00-21:00</t>
  </si>
  <si>
    <t xml:space="preserve">21:00-22:00</t>
  </si>
  <si>
    <t xml:space="preserve">代艺旋</t>
  </si>
  <si>
    <t xml:space="preserve">22:00-23:00</t>
  </si>
  <si>
    <t xml:space="preserve">23:00-24:00</t>
  </si>
  <si>
    <t xml:space="preserve">24:00-01:00</t>
  </si>
  <si>
    <t xml:space="preserve">01:00-02:00</t>
  </si>
  <si>
    <t xml:space="preserve">实时汇总数据</t>
  </si>
  <si>
    <t xml:space="preserve">腾讯微保家庭险直播间2026/8/02</t>
  </si>
  <si>
    <t xml:space="preserve">刘子斌</t>
  </si>
  <si>
    <t xml:space="preserve">腾讯微保家庭险直播间2026/8/3</t>
  </si>
  <si>
    <t xml:space="preserve">腾讯微保家庭险直播间2026/8/4</t>
  </si>
  <si>
    <t xml:space="preserve">腾讯微保家庭险直播间2026/8/5</t>
  </si>
  <si>
    <t xml:space="preserve">王学伟</t>
  </si>
  <si>
    <t xml:space="preserve">罗丽洋</t>
  </si>
  <si>
    <t xml:space="preserve">代艺璇</t>
  </si>
  <si>
    <t xml:space="preserve">腾讯微保家庭险直播间2026/8/6</t>
  </si>
  <si>
    <t xml:space="preserve">何慧芳</t>
  </si>
  <si>
    <t xml:space="preserve">腾讯微保家庭险直播间2026/8/7</t>
  </si>
  <si>
    <t xml:space="preserve">赖法彬</t>
  </si>
  <si>
    <t xml:space="preserve">腾讯微保家庭险直播间2026/8/8</t>
  </si>
  <si>
    <t xml:space="preserve">腾讯微保家庭险直播间2026/8/9</t>
  </si>
  <si>
    <t xml:space="preserve">魏迪</t>
  </si>
  <si>
    <t xml:space="preserve">赵琳娜</t>
  </si>
  <si>
    <t xml:space="preserve">腾讯微保家庭险直播间2026/8/10</t>
  </si>
  <si>
    <t xml:space="preserve">李哲</t>
  </si>
  <si>
    <t xml:space="preserve">陈思钰</t>
  </si>
  <si>
    <t xml:space="preserve">腾讯微保家庭险直播间2026/8/11</t>
  </si>
  <si>
    <t xml:space="preserve">腾讯微保家庭险直播间2026/8/12</t>
  </si>
  <si>
    <t xml:space="preserve">腾讯微保家庭险直播间2026/8/13</t>
  </si>
  <si>
    <t xml:space="preserve">赵林娜</t>
  </si>
  <si>
    <t xml:space="preserve">腾讯微保家庭险直播间2026/8/14</t>
  </si>
  <si>
    <t xml:space="preserve">商潇涵</t>
  </si>
  <si>
    <t xml:space="preserve">腾讯微保家庭险直播间2026/8/15</t>
  </si>
  <si>
    <t xml:space="preserve">郜洁</t>
  </si>
  <si>
    <t xml:space="preserve">腾讯微保家庭险直播间2026/8/16</t>
  </si>
  <si>
    <t xml:space="preserve">腾讯微保家庭险直播间2026/8/17</t>
  </si>
  <si>
    <t xml:space="preserve">腾讯微保家庭险直播间2026/8/18</t>
  </si>
  <si>
    <t xml:space="preserve">腾讯微保家庭险直播间2026/8/19</t>
  </si>
  <si>
    <t xml:space="preserve">腾讯微保家庭险直播间2026/8/20</t>
  </si>
  <si>
    <t xml:space="preserve">代艺璇 </t>
  </si>
  <si>
    <t xml:space="preserve">郜洁 </t>
  </si>
  <si>
    <t xml:space="preserve">18:00-19:01</t>
  </si>
  <si>
    <t xml:space="preserve">22:00-23:01</t>
  </si>
  <si>
    <t xml:space="preserve">腾讯微保家庭险直播间2026/8/21</t>
  </si>
  <si>
    <t xml:space="preserve">腾讯微保家庭险直播间2026/8/22</t>
  </si>
  <si>
    <t xml:space="preserve">腾讯微保家庭险直播间2026/8/23</t>
  </si>
  <si>
    <t xml:space="preserve">腾讯微保家庭险直播间2026/8/24</t>
  </si>
  <si>
    <t xml:space="preserve">智擎</t>
  </si>
  <si>
    <t xml:space="preserve">腾讯微保家庭险直播间2026/8/25</t>
  </si>
  <si>
    <t xml:space="preserve">腾讯微保家庭险直播间2026/8/26</t>
  </si>
  <si>
    <t xml:space="preserve">腾讯微保家庭险直播间2026/8/27</t>
  </si>
  <si>
    <t xml:space="preserve">腾讯微保家庭险直播间2026/8/28</t>
  </si>
  <si>
    <t xml:space="preserve">智擎视频户</t>
  </si>
  <si>
    <t xml:space="preserve">智擎直投户</t>
  </si>
  <si>
    <t xml:space="preserve">腾讯微保家庭险直播间2026/8/29</t>
  </si>
  <si>
    <t xml:space="preserve">腾讯微保家庭险直播间2026/8/30</t>
  </si>
  <si>
    <t xml:space="preserve">腾讯微保家庭险直播间2026/8/31</t>
  </si>
  <si>
    <t xml:space="preserve">直播间</t>
  </si>
  <si>
    <t xml:space="preserve">时段</t>
  </si>
  <si>
    <t xml:space="preserve">主播</t>
  </si>
  <si>
    <t xml:space="preserve">账户</t>
  </si>
  <si>
    <t xml:space="preserve">消耗</t>
  </si>
  <si>
    <t xml:space="preserve">总消耗</t>
  </si>
  <si>
    <t xml:space="preserve">展示</t>
  </si>
  <si>
    <t xml:space="preserve">点击</t>
  </si>
  <si>
    <t xml:space="preserve">CTR</t>
  </si>
  <si>
    <t xml:space="preserve">CPM</t>
  </si>
  <si>
    <t xml:space="preserve">组点数</t>
  </si>
  <si>
    <t xml:space="preserve">组点成本</t>
  </si>
  <si>
    <t xml:space="preserve">保险支付</t>
  </si>
  <si>
    <t xml:space="preserve">支付成本</t>
  </si>
  <si>
    <t xml:space="preserve">有效咨询</t>
  </si>
  <si>
    <t xml:space="preserve">咨询成本</t>
  </si>
  <si>
    <t xml:space="preserve">支付率</t>
  </si>
  <si>
    <t xml:space="preserve">直播间订单数</t>
  </si>
  <si>
    <t xml:space="preserve">订单提交率</t>
  </si>
  <si>
    <t xml:space="preserve">直播间保单数</t>
  </si>
  <si>
    <t xml:space="preserve">直播间保单成本</t>
  </si>
  <si>
    <t xml:space="preserve">保单CAC</t>
  </si>
  <si>
    <t xml:space="preserve">年化保费</t>
  </si>
  <si>
    <t xml:space="preserve">件均</t>
  </si>
  <si>
    <t xml:space="preserve">转化率</t>
  </si>
  <si>
    <t xml:space="preserve">投流ROI</t>
  </si>
  <si>
    <t xml:space="preserve">微保ROI</t>
  </si>
  <si>
    <t xml:space="preserve">脱退单量</t>
  </si>
  <si>
    <t xml:space="preserve">T0脱退保费</t>
  </si>
  <si>
    <t xml:space="preserve">T0保单脱退率</t>
  </si>
  <si>
    <t xml:space="preserve">T0脱退后微保roi</t>
  </si>
  <si>
    <t xml:space="preserve">投手/场控</t>
  </si>
  <si>
    <t xml:space="preserve">腾讯微保家庭险直播间2026/9/1</t>
  </si>
  <si>
    <t xml:space="preserve">06:00-07:00</t>
  </si>
  <si>
    <t xml:space="preserve">孟郁倩</t>
  </si>
  <si>
    <t xml:space="preserve">智擎视频户</t>
  </si>
  <si>
    <t xml:space="preserve">赖法彬</t>
  </si>
  <si>
    <t xml:space="preserve">智擎直投户</t>
  </si>
  <si>
    <t xml:space="preserve">视频户</t>
  </si>
  <si>
    <t xml:space="preserve">罗丽洋</t>
  </si>
  <si>
    <t xml:space="preserve">07:00-08:00</t>
  </si>
  <si>
    <t xml:space="preserve">08:00-09:00</t>
  </si>
  <si>
    <t xml:space="preserve">09:00-10:00</t>
  </si>
  <si>
    <t xml:space="preserve">10:00-11:00</t>
  </si>
  <si>
    <t xml:space="preserve">分主播汇总</t>
  </si>
  <si>
    <t xml:space="preserve">11:00-12:00</t>
  </si>
  <si>
    <t xml:space="preserve">代艺璇</t>
  </si>
  <si>
    <t xml:space="preserve">12:00-13:00</t>
  </si>
  <si>
    <t xml:space="preserve">13:00-14:00</t>
  </si>
  <si>
    <t xml:space="preserve">14:00-15:00</t>
  </si>
  <si>
    <t xml:space="preserve">15:00-16:00</t>
  </si>
  <si>
    <t xml:space="preserve">16:00-17:00</t>
  </si>
  <si>
    <t xml:space="preserve">郜洁</t>
  </si>
  <si>
    <t xml:space="preserve">谢镇雨</t>
  </si>
  <si>
    <t xml:space="preserve">商潇涵</t>
  </si>
  <si>
    <t xml:space="preserve">17:00-18:00</t>
  </si>
  <si>
    <t xml:space="preserve">18:00-19:00</t>
  </si>
  <si>
    <t xml:space="preserve">19:00-20:00</t>
  </si>
  <si>
    <t xml:space="preserve">20:00-21:00</t>
  </si>
  <si>
    <t xml:space="preserve">21:00-22:00</t>
  </si>
  <si>
    <t xml:space="preserve">何慧芳</t>
  </si>
  <si>
    <t xml:space="preserve">22:00-23:00</t>
  </si>
  <si>
    <t xml:space="preserve">23:00-24:00</t>
  </si>
  <si>
    <t xml:space="preserve">24:00-01:00</t>
  </si>
  <si>
    <t xml:space="preserve">01:00-02:00</t>
  </si>
  <si>
    <t xml:space="preserve">实时汇总数据</t>
  </si>
  <si>
    <t xml:space="preserve">腾讯微保家庭险直播间2026/9/2</t>
  </si>
  <si>
    <t xml:space="preserve">腾讯微保家庭险直播间2026/9/3</t>
  </si>
  <si>
    <t xml:space="preserve">腾讯微保家庭险直播间2026/9/4</t>
  </si>
  <si>
    <t xml:space="preserve">腾讯微保家庭险直播间2026/9/5</t>
  </si>
  <si>
    <t xml:space="preserve">腾讯微保家庭险直播间2026/9/6</t>
  </si>
  <si>
    <t xml:space="preserve">腾讯微保家庭险直播间2026/9/7</t>
  </si>
  <si>
    <t xml:space="preserve">腾讯微保家庭险直播间2026/9/8</t>
  </si>
  <si>
    <t xml:space="preserve">代艺旋</t>
  </si>
  <si>
    <t xml:space="preserve">腾讯微保家庭险直播间2026/9/9</t>
  </si>
  <si>
    <t xml:space="preserve">曲缘奥</t>
  </si>
  <si>
    <t xml:space="preserve">腾讯微保家庭险直播间2026/9/10</t>
  </si>
  <si>
    <t xml:space="preserve">直投户</t>
  </si>
  <si>
    <t xml:space="preserve">王学伟</t>
  </si>
  <si>
    <t xml:space="preserve">腾讯微保家庭险直播间2026/9/11</t>
  </si>
  <si>
    <t xml:space="preserve">腾讯微保家庭险直播间2026/9/12</t>
  </si>
  <si>
    <t xml:space="preserve">腾讯微保家庭险直播间2026/9/13</t>
  </si>
  <si>
    <t xml:space="preserve">腾讯微保家庭险直播间2026/9/14</t>
  </si>
  <si>
    <t xml:space="preserve">腾讯微保家庭险直播间2026/9/15</t>
  </si>
  <si>
    <t xml:space="preserve">腾讯微保家庭险直播间2026/9/16</t>
  </si>
  <si>
    <t xml:space="preserve">腾讯微保家庭险直播间2026/9/17</t>
  </si>
  <si>
    <t xml:space="preserve">腾讯微保家庭险直播间2026/9/18</t>
  </si>
  <si>
    <t xml:space="preserve">6:00-7:00</t>
  </si>
  <si>
    <t xml:space="preserve">李哲</t>
  </si>
  <si>
    <t xml:space="preserve">7:00-8:00</t>
  </si>
  <si>
    <t xml:space="preserve">8:00-9:00</t>
  </si>
  <si>
    <t xml:space="preserve">9:00-10:00</t>
  </si>
  <si>
    <t xml:space="preserve">陈思钰</t>
  </si>
  <si>
    <t xml:space="preserve">腾讯微保家庭险直播间2026/9/19</t>
  </si>
  <si>
    <t xml:space="preserve">腾讯微保家庭险直播间2026/9/23</t>
  </si>
  <si>
    <t xml:space="preserve">18:00-19：00</t>
  </si>
  <si>
    <t xml:space="preserve">腾讯微保家庭险直播间2026/9/24</t>
  </si>
  <si>
    <t xml:space="preserve">杨明</t>
  </si>
  <si>
    <t xml:space="preserve">腾讯微保家庭险直播间2026/9/25</t>
  </si>
  <si>
    <t xml:space="preserve">腾讯微保家庭险直播间2026/9/26</t>
  </si>
  <si>
    <t xml:space="preserve">魏迪</t>
  </si>
  <si>
    <t xml:space="preserve">腾讯微保家庭险直播间2026/9/27</t>
  </si>
  <si>
    <t xml:space="preserve">腾讯微保家庭险直播间2026/9/28</t>
  </si>
  <si>
    <t xml:space="preserve">邵二波</t>
  </si>
  <si>
    <t xml:space="preserve">腾讯微保家庭险直播间2026/9/29</t>
  </si>
  <si>
    <t xml:space="preserve">腾讯微保家庭险直播间2026/9/30</t>
  </si>
  <si>
    <t xml:space="preserve">直播间</t>
  </si>
  <si>
    <t xml:space="preserve">时段</t>
  </si>
  <si>
    <t xml:space="preserve">主播</t>
  </si>
  <si>
    <t xml:space="preserve">账户</t>
  </si>
  <si>
    <t xml:space="preserve">消耗</t>
  </si>
  <si>
    <t xml:space="preserve">总消耗</t>
  </si>
  <si>
    <t xml:space="preserve">展示</t>
  </si>
  <si>
    <t xml:space="preserve">点击</t>
  </si>
  <si>
    <t xml:space="preserve">CTR</t>
  </si>
  <si>
    <t xml:space="preserve">CPM</t>
  </si>
  <si>
    <t xml:space="preserve">组点数</t>
  </si>
  <si>
    <t xml:space="preserve">组点成本</t>
  </si>
  <si>
    <t xml:space="preserve">保险支付</t>
  </si>
  <si>
    <t xml:space="preserve">支付成本</t>
  </si>
  <si>
    <t xml:space="preserve">有效咨询</t>
  </si>
  <si>
    <t xml:space="preserve">咨询成本</t>
  </si>
  <si>
    <t xml:space="preserve">支付率</t>
  </si>
  <si>
    <t xml:space="preserve">直播间订单数</t>
  </si>
  <si>
    <t xml:space="preserve">订单提交率</t>
  </si>
  <si>
    <t xml:space="preserve">直播间保单数</t>
  </si>
  <si>
    <t xml:space="preserve">直播间保单成本</t>
  </si>
  <si>
    <t xml:space="preserve">保单CAC</t>
  </si>
  <si>
    <t xml:space="preserve">年化保费</t>
  </si>
  <si>
    <t xml:space="preserve">件均</t>
  </si>
  <si>
    <t xml:space="preserve">转化率</t>
  </si>
  <si>
    <t xml:space="preserve">投流ROI</t>
  </si>
  <si>
    <t xml:space="preserve">微保ROI</t>
  </si>
  <si>
    <t xml:space="preserve">脱退单量</t>
  </si>
  <si>
    <t xml:space="preserve">T0脱退保费</t>
  </si>
  <si>
    <t xml:space="preserve">T0保单脱退率</t>
  </si>
  <si>
    <t xml:space="preserve">T0脱退后微保roi</t>
  </si>
  <si>
    <t xml:space="preserve">投手/场控</t>
  </si>
  <si>
    <t xml:space="preserve">腾讯微保家庭险直播间2026/10/1</t>
  </si>
  <si>
    <t xml:space="preserve">06:00-07:00</t>
  </si>
  <si>
    <t xml:space="preserve">郜洁</t>
  </si>
  <si>
    <t xml:space="preserve">智擎直投户</t>
  </si>
  <si>
    <t xml:space="preserve">林智豪</t>
  </si>
  <si>
    <t xml:space="preserve">直投户</t>
  </si>
  <si>
    <t xml:space="preserve">视频户</t>
  </si>
  <si>
    <t xml:space="preserve">商潇涵</t>
  </si>
  <si>
    <t xml:space="preserve">07:00-08:00</t>
  </si>
  <si>
    <t xml:space="preserve">08:00-09:00</t>
  </si>
  <si>
    <t xml:space="preserve">09:00-10:00</t>
  </si>
  <si>
    <t xml:space="preserve">10:00-11:00</t>
  </si>
  <si>
    <t xml:space="preserve">分主播汇总</t>
  </si>
  <si>
    <t xml:space="preserve">11:00-12:00</t>
  </si>
  <si>
    <t xml:space="preserve">曲缘奥</t>
  </si>
  <si>
    <t xml:space="preserve">12:00-13:00</t>
  </si>
  <si>
    <t xml:space="preserve">13:00-14:00</t>
  </si>
  <si>
    <t xml:space="preserve">14:00-15:00</t>
  </si>
  <si>
    <t xml:space="preserve">15:00-16:00</t>
  </si>
  <si>
    <t xml:space="preserve">16:00-17:00</t>
  </si>
  <si>
    <t xml:space="preserve">代艺旋</t>
  </si>
  <si>
    <t xml:space="preserve">邵二波</t>
  </si>
  <si>
    <t xml:space="preserve">罗丽洋</t>
  </si>
  <si>
    <t xml:space="preserve">17:00-18:00</t>
  </si>
  <si>
    <t xml:space="preserve">18:00-19:00</t>
  </si>
  <si>
    <t xml:space="preserve">19:00-20:00</t>
  </si>
  <si>
    <t xml:space="preserve">20:00-21:00</t>
  </si>
  <si>
    <t xml:space="preserve">21:00-22:00</t>
  </si>
  <si>
    <t xml:space="preserve">何慧芳</t>
  </si>
  <si>
    <t xml:space="preserve">22:00-23:00</t>
  </si>
  <si>
    <t xml:space="preserve">23:00-24:00</t>
  </si>
  <si>
    <t xml:space="preserve">24:00-01:00</t>
  </si>
  <si>
    <t xml:space="preserve">01:00-02:00</t>
  </si>
  <si>
    <t xml:space="preserve">实时汇总数据</t>
  </si>
  <si>
    <t xml:space="preserve">腾讯微保家庭险直播间2026/10/2</t>
  </si>
  <si>
    <t xml:space="preserve">腾讯微保家庭险直播间2026/10/3</t>
  </si>
  <si>
    <t xml:space="preserve">孟郁倩</t>
  </si>
  <si>
    <t xml:space="preserve">腾讯微保家庭险直播间2026/10/4</t>
  </si>
  <si>
    <t xml:space="preserve">腾讯微保家庭险直播间2026/10/5</t>
  </si>
  <si>
    <t xml:space="preserve">腾讯微保家庭险直播间2026/10/6</t>
  </si>
  <si>
    <t xml:space="preserve">腾讯微保家庭险直播间2026/10/7</t>
  </si>
  <si>
    <t xml:space="preserve">邓大攀</t>
  </si>
  <si>
    <t xml:space="preserve">腾讯微保家庭险直播间2026/10/8</t>
  </si>
  <si>
    <t xml:space="preserve">李哲</t>
  </si>
  <si>
    <t xml:space="preserve">腾讯微保家庭险直播间2026/10/9</t>
  </si>
  <si>
    <t xml:space="preserve">代艺璇</t>
  </si>
  <si>
    <t xml:space="preserve">腾讯微保家庭险直播间2026/10/10</t>
  </si>
  <si>
    <t xml:space="preserve">张德华</t>
  </si>
  <si>
    <t xml:space="preserve">腾讯微保家庭险直播间2026/10/11</t>
  </si>
  <si>
    <t xml:space="preserve">智擎视频户</t>
  </si>
  <si>
    <t xml:space="preserve">智擎视频户2</t>
  </si>
  <si>
    <t xml:space="preserve">腾讯微保家庭险直播间2026/10/12</t>
  </si>
  <si>
    <t xml:space="preserve">腾讯微保家庭险直播间2026/10/13</t>
  </si>
  <si>
    <t xml:space="preserve">腾讯微保家庭险直播间2026/10/14</t>
  </si>
  <si>
    <t xml:space="preserve">任雪璐</t>
  </si>
  <si>
    <t xml:space="preserve">腾讯微保家庭险直播间2026/10/15</t>
  </si>
  <si>
    <t xml:space="preserve">腾讯微保家庭险直播间2026/10/16</t>
  </si>
  <si>
    <t xml:space="preserve">腾讯微保家庭险直播间2026/10/17</t>
  </si>
  <si>
    <t xml:space="preserve">腾讯微保家庭险直播间2026/10/18</t>
  </si>
  <si>
    <t xml:space="preserve">多</t>
  </si>
  <si>
    <t xml:space="preserve">总</t>
  </si>
  <si>
    <t xml:space="preserve">少</t>
  </si>
  <si>
    <t xml:space="preserve">今</t>
  </si>
  <si>
    <t xml:space="preserve">明</t>
  </si>
  <si>
    <t xml:space="preserve">视频</t>
  </si>
  <si>
    <t xml:space="preserve">智擎</t>
  </si>
  <si>
    <t xml:space="preserve">备用</t>
  </si>
  <si>
    <t xml:space="preserve">快捷表</t>
  </si>
  <si>
    <t xml:space="preserve">直播间</t>
  </si>
  <si>
    <t xml:space="preserve">时段</t>
  </si>
  <si>
    <t xml:space="preserve">主播</t>
  </si>
  <si>
    <t xml:space="preserve">账户</t>
  </si>
  <si>
    <t xml:space="preserve">消耗</t>
  </si>
  <si>
    <t xml:space="preserve">总消耗</t>
  </si>
  <si>
    <t xml:space="preserve">展示</t>
  </si>
  <si>
    <t xml:space="preserve">点击</t>
  </si>
  <si>
    <t xml:space="preserve">CTR</t>
  </si>
  <si>
    <t xml:space="preserve">CPM</t>
  </si>
  <si>
    <t xml:space="preserve">保险支付</t>
  </si>
  <si>
    <t xml:space="preserve">支付成本</t>
  </si>
  <si>
    <t xml:space="preserve">有效咨询</t>
  </si>
  <si>
    <t xml:space="preserve">咨询成本</t>
  </si>
  <si>
    <t xml:space="preserve">支付率</t>
  </si>
  <si>
    <t xml:space="preserve">直播间订单数</t>
  </si>
  <si>
    <t xml:space="preserve">订单提交率</t>
  </si>
  <si>
    <t xml:space="preserve">直播间保单数</t>
  </si>
  <si>
    <t xml:space="preserve">直播间保单成本</t>
  </si>
  <si>
    <t xml:space="preserve">保单CAC</t>
  </si>
  <si>
    <t xml:space="preserve">年化保费</t>
  </si>
  <si>
    <t xml:space="preserve">件均</t>
  </si>
  <si>
    <t xml:space="preserve">转化率</t>
  </si>
  <si>
    <t xml:space="preserve">投流ROI</t>
  </si>
  <si>
    <t xml:space="preserve">微保ROI</t>
  </si>
  <si>
    <t xml:space="preserve">脱退单量</t>
  </si>
  <si>
    <t xml:space="preserve">T0脱退保费</t>
  </si>
  <si>
    <t xml:space="preserve">T0保单脱退率</t>
  </si>
  <si>
    <t xml:space="preserve">T0脱退后微保roi</t>
  </si>
  <si>
    <t xml:space="preserve">投手/场控</t>
  </si>
  <si>
    <t xml:space="preserve">腾讯微保家庭险直播间2026/10/4</t>
  </si>
  <si>
    <t xml:space="preserve">06:00-07:00</t>
  </si>
  <si>
    <t xml:space="preserve">孟郁倩</t>
  </si>
  <si>
    <t xml:space="preserve">智擎直投户</t>
  </si>
  <si>
    <t xml:space="preserve">邓大攀</t>
  </si>
  <si>
    <t xml:space="preserve">直投户</t>
  </si>
  <si>
    <t xml:space="preserve">视频户</t>
  </si>
  <si>
    <t xml:space="preserve">商潇涵</t>
  </si>
  <si>
    <t xml:space="preserve">07:00-08:00</t>
  </si>
  <si>
    <t xml:space="preserve">08:00-09:00</t>
  </si>
  <si>
    <t xml:space="preserve">09:00-10:00</t>
  </si>
  <si>
    <t xml:space="preserve">10:00-11:00</t>
  </si>
  <si>
    <t xml:space="preserve">分主播汇总</t>
  </si>
  <si>
    <t xml:space="preserve">11:00-12:00</t>
  </si>
  <si>
    <t xml:space="preserve">曲缘奥</t>
  </si>
  <si>
    <t xml:space="preserve">12:00-13:00</t>
  </si>
  <si>
    <t xml:space="preserve">13:00-14:00</t>
  </si>
  <si>
    <t xml:space="preserve">14:00-15:00</t>
  </si>
  <si>
    <t xml:space="preserve">15:00-16:00</t>
  </si>
  <si>
    <t xml:space="preserve">16:00-17:00</t>
  </si>
  <si>
    <t xml:space="preserve">何慧芳</t>
  </si>
  <si>
    <t xml:space="preserve">邵二波</t>
  </si>
  <si>
    <t xml:space="preserve">罗丽洋</t>
  </si>
  <si>
    <t xml:space="preserve">17:00-18:00</t>
  </si>
  <si>
    <t xml:space="preserve">18:00-19:00</t>
  </si>
  <si>
    <t xml:space="preserve">19:00-20:00</t>
  </si>
  <si>
    <t xml:space="preserve">20:00-21:00</t>
  </si>
  <si>
    <t xml:space="preserve">21:00-22:00</t>
  </si>
  <si>
    <t xml:space="preserve">代艺旋</t>
  </si>
  <si>
    <t xml:space="preserve">22:00-23:00</t>
  </si>
  <si>
    <t xml:space="preserve">23:00-24:00</t>
  </si>
  <si>
    <t xml:space="preserve">24:00-01:00</t>
  </si>
  <si>
    <t xml:space="preserve">01:00-02:00</t>
  </si>
  <si>
    <t xml:space="preserve">实时汇总数据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</si>
</sst>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164" formatCode="0.00%"/>
    <numFmt numFmtId="165" formatCode="0.00_);(0.00)"/>
    <numFmt numFmtId="166" formatCode="0.0_);(0.0)"/>
    <numFmt numFmtId="167" formatCode="0.00"/>
    <numFmt numFmtId="168" formatCode="0%"/>
    <numFmt numFmtId="169" formatCode="0.00_ "/>
    <numFmt numFmtId="170" formatCode="General"/>
    <numFmt numFmtId="171" formatCode="0"/>
    <numFmt numFmtId="172" formatCode="0.00%"/>
    <numFmt numFmtId="173" formatCode="0.00_);(0.00)"/>
    <numFmt numFmtId="174" formatCode="0.0_);(0.0)"/>
    <numFmt numFmtId="175" formatCode="0.00"/>
    <numFmt numFmtId="176" formatCode="0%"/>
    <numFmt numFmtId="177" formatCode="0.00_ "/>
    <numFmt numFmtId="178" formatCode="General"/>
    <numFmt numFmtId="179" formatCode="0"/>
    <numFmt numFmtId="180" formatCode="#,##0.00"/>
    <numFmt numFmtId="181" formatCode="0.00%"/>
    <numFmt numFmtId="182" formatCode="0.00_);(0.00)"/>
    <numFmt numFmtId="183" formatCode="0.0_);(0.0)"/>
    <numFmt numFmtId="184" formatCode="0.00"/>
    <numFmt numFmtId="185" formatCode="0%"/>
    <numFmt numFmtId="186" formatCode="0.00_ "/>
    <numFmt numFmtId="187" formatCode="General"/>
    <numFmt numFmtId="188" formatCode="0.00%"/>
    <numFmt numFmtId="189" formatCode="0.00_);(0.00)"/>
    <numFmt numFmtId="190" formatCode="0.0_);(0.0)"/>
    <numFmt numFmtId="191" formatCode="0.00"/>
    <numFmt numFmtId="192" formatCode="0%"/>
    <numFmt numFmtId="193" formatCode="0.00_ "/>
    <numFmt numFmtId="194" formatCode="General"/>
    <numFmt numFmtId="195" formatCode="#,##0.00"/>
    <numFmt numFmtId="196" formatCode="#,##0"/>
    <numFmt numFmtId="197" formatCode="0.00"/>
    <numFmt numFmtId="198" formatCode="0.00%"/>
    <numFmt numFmtId="199" formatCode="0.00_);(0.00)"/>
    <numFmt numFmtId="200" formatCode="0.0_);(0.0)"/>
    <numFmt numFmtId="201" formatCode="0%"/>
    <numFmt numFmtId="202" formatCode="0.00_ "/>
    <numFmt numFmtId="203" formatCode="General"/>
  </numFmts>
  <fonts count="13">
    <font>
      <sz val="12"/>
      <color theme="1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sz val="18"/>
      <color rgb="FF333333"/>
      <name val="Calibri"/>
      <family val="2"/>
      <scheme val="minor"/>
    </font>
    <font>
      <sz val="18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sz val="14"/>
      <color rgb="FF333333"/>
      <name val="Calibri"/>
      <family val="2"/>
      <scheme val="minor"/>
    </font>
    <font>
      <sz val="14"/>
      <color rgb="FF000000"/>
      <name val="Calibri"/>
      <family val="2"/>
      <scheme val="minor"/>
    </font>
    <font>
      <b val="true"/>
      <i val="true"/>
      <sz val="27"/>
      <color rgb="FF303133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31343B"/>
      <name val="Microsoft YaHei"/>
      <family val="2"/>
    </font>
    <font>
      <sz val="11"/>
      <color rgb="FF8F959E"/>
      <name val="Calibri"/>
      <family val="2"/>
      <scheme val="minor"/>
    </font>
    <font>
      <b val="true"/>
      <sz val="18"/>
      <color rgb="FF000000"/>
      <name val="Calibri"/>
      <family val="2"/>
      <scheme val="minor"/>
    </font>
  </fonts>
  <fills count="3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CF1EA"/>
        <bgColor/>
      </patternFill>
    </fill>
    <fill>
      <patternFill patternType="solid">
        <fgColor rgb="FFC9E4B4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BCF1EA"/>
        <bgColor/>
      </patternFill>
    </fill>
    <fill>
      <patternFill patternType="solid">
        <fgColor rgb="FFC9E4B4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BCF1EA"/>
        <bgColor/>
      </patternFill>
    </fill>
    <fill>
      <patternFill patternType="solid">
        <fgColor rgb="FFC9E4B4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BCF1EA"/>
        <bgColor/>
      </patternFill>
    </fill>
    <fill>
      <patternFill patternType="solid">
        <fgColor rgb="FFC9E4B4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BBFBC"/>
        <bgColor/>
      </patternFill>
    </fill>
    <fill>
      <patternFill patternType="solid">
        <fgColor rgb="FF7EDAFB"/>
        <bgColor/>
      </patternFill>
    </fill>
    <fill>
      <patternFill patternType="solid">
        <fgColor rgb="FFF5F6F7"/>
        <bgColor/>
      </patternFill>
    </fill>
    <fill>
      <patternFill patternType="solid">
        <fgColor rgb="FFBCF1EA"/>
        <bgColor/>
      </patternFill>
    </fill>
    <fill>
      <patternFill patternType="solid">
        <fgColor rgb="FFC9E4B4"/>
        <bgColor/>
      </patternFill>
    </fill>
    <fill>
      <patternFill patternType="solid">
        <fgColor rgb="FFDEE0E3"/>
        <bgColor/>
      </patternFill>
    </fill>
  </fills>
  <borders count="52"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1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2" fillId="2" fontId="1" numFmtId="0" xfId="0">
      <alignment horizontal="center" vertical="center"/>
    </xf>
    <xf applyAlignment="true" applyBorder="false" applyFill="true" applyFont="true" applyNumberFormat="false" applyProtection="false" borderId="3" fillId="2" fontId="1" numFmtId="0" xfId="0">
      <alignment horizontal="center" vertical="center"/>
    </xf>
    <xf applyAlignment="true" applyBorder="false" applyFill="true" applyFont="true" applyNumberFormat="true" applyProtection="false" borderId="2" fillId="2" fontId="1" numFmtId="164" xfId="0">
      <alignment horizontal="center" vertical="center"/>
    </xf>
    <xf applyAlignment="true" applyBorder="false" applyFill="true" applyFont="true" applyNumberFormat="true" applyProtection="false" borderId="2" fillId="2" fontId="1" numFmtId="165" xfId="0">
      <alignment horizontal="center" vertical="center"/>
    </xf>
    <xf applyAlignment="true" applyBorder="false" applyFill="true" applyFont="true" applyNumberFormat="true" applyProtection="false" borderId="2" fillId="2" fontId="1" numFmtId="166" xfId="0">
      <alignment horizontal="center" vertical="center"/>
    </xf>
    <xf applyAlignment="true" applyBorder="false" applyFill="true" applyFont="true" applyNumberFormat="false" applyProtection="false" borderId="2" fillId="3" fontId="1" numFmtId="0" xfId="0">
      <alignment horizontal="center" vertical="center"/>
    </xf>
    <xf applyAlignment="true" applyBorder="false" applyFill="true" applyFont="true" applyNumberFormat="true" applyProtection="false" borderId="2" fillId="3" fontId="1" numFmtId="164" xfId="0">
      <alignment horizontal="center" vertical="center"/>
    </xf>
    <xf applyAlignment="true" applyBorder="false" applyFill="true" applyFont="true" applyNumberFormat="true" applyProtection="false" borderId="2" fillId="3" fontId="1" numFmtId="165" xfId="0">
      <alignment horizontal="center" vertical="center"/>
    </xf>
    <xf applyAlignment="true" applyBorder="false" applyFill="true" applyFont="true" applyNumberFormat="true" applyProtection="false" borderId="2" fillId="3" fontId="1" numFmtId="167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horizontal="center" vertical="center" wrapText="true"/>
    </xf>
    <xf applyAlignment="true" applyBorder="false" applyFill="false" applyFont="true" applyNumberFormat="true" applyProtection="false" borderId="3" fillId="0" fontId="1" numFmtId="168" xfId="0">
      <alignment horizontal="center" vertical="center" wrapText="true"/>
    </xf>
    <xf applyAlignment="true" applyBorder="false" applyFill="false" applyFont="true" applyNumberFormat="false" applyProtection="false" borderId="2" fillId="0" fontId="4" numFmtId="0" xfId="0">
      <alignment horizontal="center" vertical="center"/>
    </xf>
    <xf applyAlignment="true" applyBorder="false" applyFill="false" applyFont="true" applyNumberFormat="false" applyProtection="false" borderId="3" fillId="0" fontId="5" numFmtId="0" xfId="0">
      <alignment horizontal="center" vertical="center"/>
    </xf>
    <xf applyAlignment="true" applyBorder="false" applyFill="false" applyFont="true" applyNumberFormat="false" applyProtection="false" borderId="2" fillId="0" fontId="6" numFmtId="0" xfId="0">
      <alignment horizontal="center" vertical="center" wrapText="true"/>
    </xf>
    <xf applyAlignment="true" applyBorder="false" applyFill="false" applyFont="true" applyNumberFormat="false" applyProtection="false" borderId="2" fillId="0" fontId="5" numFmtId="0" xfId="0">
      <alignment horizontal="center" vertical="center"/>
    </xf>
    <xf applyAlignment="true" applyBorder="false" applyFill="false" applyFont="true" applyNumberFormat="true" applyProtection="false" borderId="2" fillId="0" fontId="5" numFmtId="164" xfId="0">
      <alignment horizontal="center" vertical="center"/>
    </xf>
    <xf applyAlignment="true" applyBorder="false" applyFill="false" applyFont="true" applyNumberFormat="true" applyProtection="false" borderId="2" fillId="0" fontId="5" numFmtId="165" xfId="0">
      <alignment horizontal="center" vertical="center"/>
    </xf>
    <xf applyAlignment="true" applyBorder="false" applyFill="false" applyFont="true" applyNumberFormat="true" applyProtection="false" borderId="2" fillId="0" fontId="5" numFmtId="166" xfId="0">
      <alignment horizontal="center" vertical="center"/>
    </xf>
    <xf applyAlignment="true" applyBorder="false" applyFill="false" applyFont="true" applyNumberFormat="true" applyProtection="false" borderId="2" fillId="0" fontId="6" numFmtId="164" xfId="0">
      <alignment horizontal="center" vertical="center"/>
    </xf>
    <xf applyAlignment="true" applyBorder="false" applyFill="false" applyFont="true" applyNumberFormat="true" applyProtection="false" borderId="2" fillId="0" fontId="6" numFmtId="165" xfId="0">
      <alignment horizontal="center" vertical="center"/>
    </xf>
    <xf applyAlignment="true" applyBorder="false" applyFill="false" applyFont="true" applyNumberFormat="true" applyProtection="false" borderId="2" fillId="0" fontId="6" numFmtId="167" xfId="0">
      <alignment horizontal="center" vertical="center"/>
    </xf>
    <xf applyAlignment="true" applyBorder="false" applyFill="false" applyFont="true" applyNumberFormat="true" applyProtection="false" borderId="2" fillId="0" fontId="6" numFmtId="167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center" wrapText="true"/>
    </xf>
    <xf applyAlignment="true" applyBorder="false" applyFill="false" applyFont="true" applyNumberFormat="true" applyProtection="false" borderId="3" fillId="0" fontId="1" numFmtId="168" xfId="0">
      <alignment horizontal="center" vertical="center" wrapText="true"/>
    </xf>
    <xf applyAlignment="true" applyBorder="false" applyFill="false" applyFont="true" applyNumberFormat="false" applyProtection="false" borderId="2" fillId="0" fontId="5" numFmtId="0" xfId="0">
      <alignment horizontal="center" vertical="center"/>
    </xf>
    <xf applyAlignment="true" applyBorder="false" applyFill="true" applyFont="true" applyNumberFormat="false" applyProtection="false" borderId="2" fillId="4" fontId="6" numFmtId="0" xfId="0">
      <alignment horizontal="center" vertical="center" wrapText="true"/>
    </xf>
    <xf applyAlignment="true" applyBorder="false" applyFill="true" applyFont="true" applyNumberFormat="false" applyProtection="false" borderId="2" fillId="4" fontId="5" numFmtId="0" xfId="0">
      <alignment horizontal="center" vertical="center"/>
    </xf>
    <xf applyAlignment="true" applyBorder="false" applyFill="true" applyFont="true" applyNumberFormat="false" applyProtection="false" borderId="5" fillId="5" fontId="3" numFmtId="0" xfId="0">
      <alignment horizontal="center" vertical="center" wrapText="true"/>
    </xf>
    <xf applyAlignment="true" applyBorder="false" applyFill="true" applyFont="true" applyNumberFormat="false" applyProtection="false" borderId="6" fillId="5" fontId="3" numFmtId="0" xfId="0">
      <alignment horizontal="center" vertical="center" wrapText="true"/>
    </xf>
    <xf applyAlignment="true" applyBorder="false" applyFill="true" applyFont="true" applyNumberFormat="false" applyProtection="false" borderId="3" fillId="5" fontId="5" numFmtId="0" xfId="0">
      <alignment horizontal="center" vertical="center"/>
    </xf>
    <xf applyAlignment="true" applyBorder="false" applyFill="true" applyFont="true" applyNumberFormat="false" applyProtection="false" borderId="2" fillId="5" fontId="5" numFmtId="0" xfId="0">
      <alignment horizontal="center" vertical="center"/>
    </xf>
    <xf applyAlignment="true" applyBorder="false" applyFill="true" applyFont="true" applyNumberFormat="true" applyProtection="false" borderId="2" fillId="5" fontId="5" numFmtId="164" xfId="0">
      <alignment horizontal="center" vertical="center"/>
    </xf>
    <xf applyAlignment="true" applyBorder="false" applyFill="true" applyFont="true" applyNumberFormat="true" applyProtection="false" borderId="2" fillId="5" fontId="5" numFmtId="165" xfId="0">
      <alignment horizontal="center" vertical="center"/>
    </xf>
    <xf applyAlignment="true" applyBorder="false" applyFill="true" applyFont="true" applyNumberFormat="true" applyProtection="false" borderId="2" fillId="5" fontId="5" numFmtId="166" xfId="0">
      <alignment horizontal="center" vertical="center"/>
    </xf>
    <xf applyAlignment="true" applyBorder="false" applyFill="true" applyFont="true" applyNumberFormat="true" applyProtection="false" borderId="2" fillId="5" fontId="6" numFmtId="164" xfId="0">
      <alignment horizontal="center" vertical="center"/>
    </xf>
    <xf applyAlignment="true" applyBorder="false" applyFill="true" applyFont="true" applyNumberFormat="true" applyProtection="false" borderId="2" fillId="5" fontId="6" numFmtId="165" xfId="0">
      <alignment horizontal="center" vertical="center"/>
    </xf>
    <xf applyAlignment="true" applyBorder="false" applyFill="true" applyFont="true" applyNumberFormat="true" applyProtection="false" borderId="2" fillId="5" fontId="6" numFmtId="167" xfId="0">
      <alignment horizontal="center" vertical="center"/>
    </xf>
    <xf applyAlignment="true" applyBorder="false" applyFill="true" applyFont="true" applyNumberFormat="true" applyProtection="false" borderId="2" fillId="5" fontId="5" numFmtId="167" xfId="0">
      <alignment horizontal="center" vertical="center"/>
    </xf>
    <xf applyAlignment="true" applyBorder="false" applyFill="true" applyFont="true" applyNumberFormat="true" applyProtection="false" borderId="2" fillId="5" fontId="6" numFmtId="169" xfId="0">
      <alignment horizontal="center" vertical="center" wrapText="true"/>
    </xf>
    <xf applyAlignment="true" applyBorder="false" applyFill="false" applyFont="true" applyNumberFormat="true" applyProtection="false" borderId="2" fillId="0" fontId="1" numFmtId="168" xfId="0">
      <alignment horizontal="center" vertical="center" wrapText="true"/>
    </xf>
    <xf applyAlignment="true" applyBorder="false" applyFill="false" applyFont="true" applyNumberFormat="false" applyProtection="false" borderId="7" fillId="0" fontId="3" numFmtId="0" xfId="0">
      <alignment horizontal="center" vertical="center" wrapText="true"/>
    </xf>
    <xf applyAlignment="true" applyBorder="false" applyFill="true" applyFont="true" applyNumberFormat="false" applyProtection="false" borderId="3" fillId="5" fontId="3" numFmtId="0" xfId="0">
      <alignment horizontal="center" vertical="center" wrapText="true"/>
    </xf>
    <xf applyAlignment="true" applyBorder="false" applyFill="true" applyFont="true" applyNumberFormat="false" applyProtection="false" borderId="2" fillId="5" fontId="3" numFmtId="0" xfId="0">
      <alignment horizontal="center" vertical="center" wrapText="true"/>
    </xf>
    <xf applyAlignment="true" applyBorder="false" applyFill="true" applyFont="true" applyNumberFormat="false" applyProtection="false" borderId="3" fillId="6" fontId="3" numFmtId="0" xfId="0">
      <alignment horizontal="center" vertical="center"/>
    </xf>
    <xf applyAlignment="true" applyBorder="false" applyFill="true" applyFont="true" applyNumberFormat="false" applyProtection="false" borderId="2" fillId="6" fontId="3" numFmtId="0" xfId="0">
      <alignment horizontal="center" vertical="center"/>
    </xf>
    <xf applyAlignment="true" applyBorder="false" applyFill="true" applyFont="true" applyNumberFormat="true" applyProtection="false" borderId="3" fillId="6" fontId="6" numFmtId="167" xfId="0">
      <alignment horizontal="center" vertical="center"/>
    </xf>
    <xf applyAlignment="true" applyBorder="false" applyFill="true" applyFont="true" applyNumberFormat="true" applyProtection="false" borderId="2" fillId="6" fontId="6" numFmtId="167" xfId="0">
      <alignment horizontal="center" vertical="center"/>
    </xf>
    <xf applyAlignment="true" applyBorder="false" applyFill="true" applyFont="true" applyNumberFormat="true" applyProtection="false" borderId="2" fillId="6" fontId="5" numFmtId="164" xfId="0">
      <alignment horizontal="center" vertical="center"/>
    </xf>
    <xf applyAlignment="true" applyBorder="false" applyFill="true" applyFont="true" applyNumberFormat="true" applyProtection="false" borderId="2" fillId="6" fontId="5" numFmtId="165" xfId="0">
      <alignment horizontal="center" vertical="center"/>
    </xf>
    <xf applyAlignment="true" applyBorder="false" applyFill="true" applyFont="true" applyNumberFormat="true" applyProtection="false" borderId="2" fillId="6" fontId="5" numFmtId="166" xfId="0">
      <alignment horizontal="center" vertical="center"/>
    </xf>
    <xf applyAlignment="true" applyBorder="false" applyFill="true" applyFont="true" applyNumberFormat="true" applyProtection="false" borderId="2" fillId="6" fontId="6" numFmtId="164" xfId="0">
      <alignment horizontal="center" vertical="center"/>
    </xf>
    <xf applyAlignment="true" applyBorder="false" applyFill="true" applyFont="true" applyNumberFormat="true" applyProtection="false" borderId="2" fillId="6" fontId="6" numFmtId="165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horizontal="center" vertical="center" wrapText="true"/>
    </xf>
    <xf applyAlignment="true" applyBorder="false" applyFill="true" applyFont="true" applyNumberFormat="true" applyProtection="false" borderId="3" fillId="6" fontId="6" numFmtId="17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4" fontId="7" numFmtId="0" xfId="0">
      <alignment horizontal="center" vertical="center" wrapText="true"/>
    </xf>
    <xf applyAlignment="true" applyBorder="false" applyFill="true" applyFont="true" applyNumberFormat="true" applyProtection="false" borderId="3" fillId="6" fontId="6" numFmtId="171" xfId="0">
      <alignment horizontal="center" vertical="center"/>
    </xf>
    <xf applyAlignment="true" applyBorder="false" applyFill="false" applyFont="true" applyNumberFormat="true" applyProtection="false" borderId="2" fillId="0" fontId="1" numFmtId="168" xfId="0">
      <alignment horizontal="center" vertical="center" wrapText="true"/>
    </xf>
    <xf applyAlignment="true" applyBorder="false" applyFill="false" applyFont="true" applyNumberFormat="false" applyProtection="false" borderId="7" fillId="0" fontId="3" numFmtId="0" xfId="0">
      <alignment horizontal="center" vertical="center" wrapText="true"/>
    </xf>
    <xf applyAlignment="true" applyBorder="false" applyFill="false" applyFont="true" applyNumberFormat="false" applyProtection="false" borderId="8" fillId="0" fontId="2" numFmtId="0" xfId="0">
      <alignment horizontal="center" vertical="center" wrapText="true"/>
    </xf>
    <xf applyAlignment="true" applyBorder="false" applyFill="true" applyFont="true" applyNumberFormat="false" applyProtection="false" borderId="5" fillId="6" fontId="3" numFmtId="0" xfId="0">
      <alignment horizontal="center" vertical="center"/>
    </xf>
    <xf applyAlignment="true" applyBorder="false" applyFill="true" applyFont="true" applyNumberFormat="true" applyProtection="false" borderId="5" fillId="6" fontId="6" numFmtId="167" xfId="0">
      <alignment horizontal="center" vertical="center"/>
    </xf>
    <xf applyAlignment="true" applyBorder="false" applyFill="true" applyFont="true" applyNumberFormat="true" applyProtection="false" borderId="6" fillId="6" fontId="5" numFmtId="164" xfId="0">
      <alignment horizontal="center" vertical="center"/>
    </xf>
    <xf applyAlignment="true" applyBorder="false" applyFill="true" applyFont="true" applyNumberFormat="true" applyProtection="false" borderId="6" fillId="6" fontId="5" numFmtId="165" xfId="0">
      <alignment horizontal="center" vertical="center"/>
    </xf>
    <xf applyAlignment="true" applyBorder="false" applyFill="true" applyFont="true" applyNumberFormat="true" applyProtection="false" borderId="5" fillId="6" fontId="6" numFmtId="170" xfId="0">
      <alignment horizontal="center" vertical="center"/>
    </xf>
    <xf applyAlignment="true" applyBorder="false" applyFill="true" applyFont="true" applyNumberFormat="true" applyProtection="false" borderId="6" fillId="6" fontId="5" numFmtId="166" xfId="0">
      <alignment horizontal="center" vertical="center"/>
    </xf>
    <xf applyAlignment="true" applyBorder="false" applyFill="true" applyFont="true" applyNumberFormat="true" applyProtection="false" borderId="6" fillId="6" fontId="6" numFmtId="164" xfId="0">
      <alignment horizontal="center" vertical="center"/>
    </xf>
    <xf applyAlignment="true" applyBorder="false" applyFill="true" applyFont="true" applyNumberFormat="true" applyProtection="false" borderId="6" fillId="6" fontId="6" numFmtId="165" xfId="0">
      <alignment horizontal="center" vertical="center"/>
    </xf>
    <xf applyAlignment="true" applyBorder="false" applyFill="true" applyFont="true" applyNumberFormat="true" applyProtection="false" borderId="6" fillId="6" fontId="6" numFmtId="167" xfId="0">
      <alignment horizontal="center" vertical="center"/>
    </xf>
    <xf applyAlignment="true" applyBorder="false" applyFill="false" applyFont="true" applyNumberFormat="true" applyProtection="false" borderId="6" fillId="0" fontId="6" numFmtId="167" xfId="0">
      <alignment horizontal="center" vertical="center"/>
    </xf>
    <xf applyAlignment="true" applyBorder="false" applyFill="true" applyFont="true" applyNumberFormat="false" applyProtection="false" borderId="0" fillId="7" fontId="2" numFmtId="0" xfId="0">
      <alignment horizontal="center" vertical="center" wrapText="true"/>
    </xf>
    <xf applyAlignment="true" applyBorder="false" applyFill="true" applyFont="true" applyNumberFormat="false" applyProtection="false" borderId="0" fillId="7" fontId="3" numFmtId="0" xfId="0">
      <alignment horizontal="center" vertical="center"/>
    </xf>
    <xf applyAlignment="true" applyBorder="false" applyFill="true" applyFont="true" applyNumberFormat="true" applyProtection="false" borderId="0" fillId="7" fontId="6" numFmtId="167" xfId="0">
      <alignment horizontal="center" vertical="center"/>
    </xf>
    <xf applyAlignment="true" applyBorder="false" applyFill="true" applyFont="true" applyNumberFormat="true" applyProtection="false" borderId="0" fillId="7" fontId="5" numFmtId="164" xfId="0">
      <alignment horizontal="center" vertical="center"/>
    </xf>
    <xf applyAlignment="true" applyBorder="false" applyFill="true" applyFont="true" applyNumberFormat="true" applyProtection="false" borderId="0" fillId="7" fontId="5" numFmtId="165" xfId="0">
      <alignment horizontal="center" vertical="center"/>
    </xf>
    <xf applyAlignment="true" applyBorder="false" applyFill="true" applyFont="true" applyNumberFormat="true" applyProtection="false" borderId="0" fillId="7" fontId="6" numFmtId="170" xfId="0">
      <alignment horizontal="center" vertical="center"/>
    </xf>
    <xf applyAlignment="true" applyBorder="false" applyFill="true" applyFont="true" applyNumberFormat="true" applyProtection="false" borderId="0" fillId="7" fontId="5" numFmtId="166" xfId="0">
      <alignment horizontal="center" vertical="center"/>
    </xf>
    <xf applyAlignment="true" applyBorder="false" applyFill="true" applyFont="true" applyNumberFormat="true" applyProtection="false" borderId="0" fillId="7" fontId="6" numFmtId="164" xfId="0">
      <alignment horizontal="center" vertical="center"/>
    </xf>
    <xf applyAlignment="true" applyBorder="false" applyFill="true" applyFont="true" applyNumberFormat="true" applyProtection="false" borderId="0" fillId="7" fontId="6" numFmtId="165" xfId="0">
      <alignment horizontal="center" vertical="center"/>
    </xf>
    <xf applyAlignment="true" applyBorder="false" applyFill="true" applyFont="true" applyNumberFormat="true" applyProtection="false" borderId="0" fillId="7" fontId="3" numFmtId="167" xfId="0">
      <alignment horizontal="center" vertical="center"/>
    </xf>
    <xf applyAlignment="true" applyBorder="false" applyFill="true" applyFont="true" applyNumberFormat="true" applyProtection="false" borderId="0" fillId="7" fontId="6" numFmtId="167" xfId="0">
      <alignment horizontal="center" vertical="center"/>
    </xf>
    <xf applyAlignment="true" applyBorder="false" applyFill="true" applyFont="true" applyNumberFormat="true" applyProtection="false" borderId="0" fillId="7" fontId="3" numFmtId="167" xfId="0">
      <alignment horizontal="center" vertical="center"/>
    </xf>
    <xf applyAlignment="true" applyBorder="false" applyFill="true" applyFont="true" applyNumberFormat="true" applyProtection="false" borderId="0" fillId="7" fontId="6" numFmtId="167" xfId="0">
      <alignment horizontal="center" vertical="center"/>
    </xf>
    <xf applyAlignment="true" applyBorder="false" applyFill="true" applyFont="true" applyNumberFormat="false" applyProtection="false" borderId="0" fillId="7" fontId="2" numFmtId="0" xfId="0">
      <alignment horizontal="center" vertical="center" wrapText="true"/>
    </xf>
    <xf applyAlignment="true" applyBorder="false" applyFill="true" applyFont="true" applyNumberFormat="false" applyProtection="false" borderId="0" fillId="7" fontId="3" numFmtId="0" xfId="0">
      <alignment horizontal="center" vertical="center"/>
    </xf>
    <xf applyAlignment="true" applyBorder="false" applyFill="true" applyFont="true" applyNumberFormat="true" applyProtection="false" borderId="0" fillId="7" fontId="5" numFmtId="164" xfId="0">
      <alignment horizontal="center" vertical="center"/>
    </xf>
    <xf applyAlignment="true" applyBorder="false" applyFill="true" applyFont="true" applyNumberFormat="true" applyProtection="false" borderId="0" fillId="7" fontId="5" numFmtId="165" xfId="0">
      <alignment horizontal="center" vertical="center"/>
    </xf>
    <xf applyAlignment="true" applyBorder="false" applyFill="true" applyFont="true" applyNumberFormat="true" applyProtection="false" borderId="0" fillId="7" fontId="6" numFmtId="170" xfId="0">
      <alignment horizontal="center" vertical="center"/>
    </xf>
    <xf applyAlignment="true" applyBorder="false" applyFill="true" applyFont="true" applyNumberFormat="true" applyProtection="false" borderId="0" fillId="7" fontId="5" numFmtId="166" xfId="0">
      <alignment horizontal="center" vertical="center"/>
    </xf>
    <xf applyAlignment="true" applyBorder="false" applyFill="true" applyFont="true" applyNumberFormat="true" applyProtection="false" borderId="0" fillId="7" fontId="6" numFmtId="164" xfId="0">
      <alignment horizontal="center" vertical="center"/>
    </xf>
    <xf applyAlignment="true" applyBorder="false" applyFill="true" applyFont="true" applyNumberFormat="true" applyProtection="false" borderId="0" fillId="7" fontId="6" numFmtId="165" xfId="0">
      <alignment horizontal="center" vertical="center"/>
    </xf>
    <xf applyAlignment="true" applyBorder="false" applyFill="true" applyFont="true" applyNumberFormat="true" applyProtection="false" borderId="0" fillId="7" fontId="6" numFmtId="170" xfId="0">
      <alignment horizontal="center" vertical="center"/>
    </xf>
    <xf applyAlignment="true" applyBorder="false" applyFill="true" applyFont="true" applyNumberFormat="true" applyProtection="false" borderId="0" fillId="7" fontId="6" numFmtId="164" xfId="0">
      <alignment horizontal="center" vertical="center"/>
    </xf>
    <xf applyAlignment="true" applyBorder="false" applyFill="true" applyFont="true" applyNumberFormat="false" applyProtection="false" borderId="9" fillId="8" fontId="1" numFmtId="0" xfId="0">
      <alignment horizontal="center" vertical="center"/>
    </xf>
    <xf applyAlignment="true" applyBorder="false" applyFill="true" applyFont="true" applyNumberFormat="false" applyProtection="false" borderId="10" fillId="8" fontId="1" numFmtId="0" xfId="0">
      <alignment horizontal="center" vertical="center"/>
    </xf>
    <xf applyAlignment="true" applyBorder="false" applyFill="true" applyFont="true" applyNumberFormat="false" applyProtection="false" borderId="11" fillId="8" fontId="1" numFmtId="0" xfId="0">
      <alignment horizontal="center" vertical="center"/>
    </xf>
    <xf applyAlignment="true" applyBorder="false" applyFill="true" applyFont="true" applyNumberFormat="true" applyProtection="false" borderId="10" fillId="8" fontId="1" numFmtId="172" xfId="0">
      <alignment horizontal="center" vertical="center"/>
    </xf>
    <xf applyAlignment="true" applyBorder="false" applyFill="true" applyFont="true" applyNumberFormat="true" applyProtection="false" borderId="10" fillId="8" fontId="1" numFmtId="173" xfId="0">
      <alignment horizontal="center" vertical="center"/>
    </xf>
    <xf applyAlignment="true" applyBorder="false" applyFill="true" applyFont="true" applyNumberFormat="true" applyProtection="false" borderId="10" fillId="8" fontId="1" numFmtId="174" xfId="0">
      <alignment horizontal="center" vertical="center"/>
    </xf>
    <xf applyAlignment="true" applyBorder="false" applyFill="true" applyFont="true" applyNumberFormat="false" applyProtection="false" borderId="10" fillId="9" fontId="1" numFmtId="0" xfId="0">
      <alignment horizontal="center" vertical="center"/>
    </xf>
    <xf applyAlignment="true" applyBorder="false" applyFill="true" applyFont="true" applyNumberFormat="true" applyProtection="false" borderId="10" fillId="9" fontId="1" numFmtId="172" xfId="0">
      <alignment horizontal="center" vertical="center"/>
    </xf>
    <xf applyAlignment="true" applyBorder="false" applyFill="true" applyFont="true" applyNumberFormat="true" applyProtection="false" borderId="10" fillId="9" fontId="1" numFmtId="173" xfId="0">
      <alignment horizontal="center" vertical="center"/>
    </xf>
    <xf applyAlignment="true" applyBorder="false" applyFill="true" applyFont="true" applyNumberFormat="true" applyProtection="false" borderId="10" fillId="9" fontId="1" numFmtId="175" xfId="0">
      <alignment horizontal="center" vertical="center"/>
    </xf>
    <xf applyAlignment="true" applyBorder="false" applyFill="false" applyFont="true" applyNumberFormat="false" applyProtection="false" borderId="12" fillId="0" fontId="2" numFmtId="0" xfId="0">
      <alignment horizontal="center" vertical="center" wrapText="true"/>
    </xf>
    <xf applyAlignment="true" applyBorder="false" applyFill="false" applyFont="true" applyNumberFormat="false" applyProtection="false" borderId="11" fillId="0" fontId="3" numFmtId="0" xfId="0">
      <alignment horizontal="center" vertical="center" wrapText="true"/>
    </xf>
    <xf applyAlignment="true" applyBorder="false" applyFill="false" applyFont="true" applyNumberFormat="true" applyProtection="false" borderId="11" fillId="0" fontId="1" numFmtId="176" xfId="0">
      <alignment horizontal="center" vertical="center" wrapText="true"/>
    </xf>
    <xf applyAlignment="true" applyBorder="false" applyFill="false" applyFont="true" applyNumberFormat="false" applyProtection="false" borderId="10" fillId="0" fontId="4" numFmtId="0" xfId="0">
      <alignment horizontal="center" vertical="center"/>
    </xf>
    <xf applyAlignment="true" applyBorder="false" applyFill="false" applyFont="true" applyNumberFormat="false" applyProtection="false" borderId="11" fillId="0" fontId="5" numFmtId="0" xfId="0">
      <alignment horizontal="center" vertical="center"/>
    </xf>
    <xf applyAlignment="true" applyBorder="false" applyFill="false" applyFont="true" applyNumberFormat="false" applyProtection="false" borderId="10" fillId="0" fontId="6" numFmtId="0" xfId="0">
      <alignment horizontal="center" vertical="center" wrapText="true"/>
    </xf>
    <xf applyAlignment="true" applyBorder="false" applyFill="false" applyFont="true" applyNumberFormat="false" applyProtection="false" borderId="10" fillId="0" fontId="5" numFmtId="0" xfId="0">
      <alignment horizontal="center" vertical="center"/>
    </xf>
    <xf applyAlignment="true" applyBorder="false" applyFill="false" applyFont="true" applyNumberFormat="true" applyProtection="false" borderId="10" fillId="0" fontId="5" numFmtId="172" xfId="0">
      <alignment horizontal="center" vertical="center"/>
    </xf>
    <xf applyAlignment="true" applyBorder="false" applyFill="false" applyFont="true" applyNumberFormat="true" applyProtection="false" borderId="10" fillId="0" fontId="5" numFmtId="173" xfId="0">
      <alignment horizontal="center" vertical="center"/>
    </xf>
    <xf applyAlignment="true" applyBorder="false" applyFill="false" applyFont="true" applyNumberFormat="true" applyProtection="false" borderId="10" fillId="0" fontId="5" numFmtId="174" xfId="0">
      <alignment horizontal="center" vertical="center"/>
    </xf>
    <xf applyAlignment="true" applyBorder="false" applyFill="false" applyFont="true" applyNumberFormat="true" applyProtection="false" borderId="10" fillId="0" fontId="6" numFmtId="172" xfId="0">
      <alignment horizontal="center" vertical="center"/>
    </xf>
    <xf applyAlignment="true" applyBorder="false" applyFill="false" applyFont="true" applyNumberFormat="true" applyProtection="false" borderId="10" fillId="0" fontId="6" numFmtId="173" xfId="0">
      <alignment horizontal="center" vertical="center"/>
    </xf>
    <xf applyAlignment="true" applyBorder="false" applyFill="false" applyFont="true" applyNumberFormat="true" applyProtection="false" borderId="10" fillId="0" fontId="6" numFmtId="175" xfId="0">
      <alignment horizontal="center" vertical="center"/>
    </xf>
    <xf applyAlignment="true" applyBorder="false" applyFill="false" applyFont="true" applyNumberFormat="true" applyProtection="false" borderId="10" fillId="0" fontId="6" numFmtId="175" xfId="0">
      <alignment horizontal="center" vertical="center"/>
    </xf>
    <xf applyAlignment="true" applyBorder="false" applyFill="false" applyFont="true" applyNumberFormat="false" applyProtection="false" borderId="11" fillId="0" fontId="3" numFmtId="0" xfId="0">
      <alignment horizontal="center" vertical="center" wrapText="true"/>
    </xf>
    <xf applyAlignment="true" applyBorder="false" applyFill="true" applyFont="true" applyNumberFormat="false" applyProtection="false" borderId="10" fillId="10" fontId="6" numFmtId="0" xfId="0">
      <alignment horizontal="center" vertical="center" wrapText="true"/>
    </xf>
    <xf applyAlignment="true" applyBorder="false" applyFill="true" applyFont="true" applyNumberFormat="false" applyProtection="false" borderId="10" fillId="10" fontId="5" numFmtId="0" xfId="0">
      <alignment horizontal="center" vertical="center"/>
    </xf>
    <xf applyAlignment="true" applyBorder="false" applyFill="true" applyFont="true" applyNumberFormat="false" applyProtection="false" borderId="13" fillId="11" fontId="3" numFmtId="0" xfId="0">
      <alignment horizontal="center" vertical="center" wrapText="true"/>
    </xf>
    <xf applyAlignment="true" applyBorder="false" applyFill="true" applyFont="true" applyNumberFormat="false" applyProtection="false" borderId="11" fillId="11" fontId="5" numFmtId="0" xfId="0">
      <alignment horizontal="center" vertical="center"/>
    </xf>
    <xf applyAlignment="true" applyBorder="false" applyFill="true" applyFont="true" applyNumberFormat="false" applyProtection="false" borderId="10" fillId="11" fontId="5" numFmtId="0" xfId="0">
      <alignment horizontal="center" vertical="center"/>
    </xf>
    <xf applyAlignment="true" applyBorder="false" applyFill="true" applyFont="true" applyNumberFormat="true" applyProtection="false" borderId="10" fillId="11" fontId="5" numFmtId="172" xfId="0">
      <alignment horizontal="center" vertical="center"/>
    </xf>
    <xf applyAlignment="true" applyBorder="false" applyFill="true" applyFont="true" applyNumberFormat="true" applyProtection="false" borderId="10" fillId="11" fontId="5" numFmtId="173" xfId="0">
      <alignment horizontal="center" vertical="center"/>
    </xf>
    <xf applyAlignment="true" applyBorder="false" applyFill="true" applyFont="true" applyNumberFormat="true" applyProtection="false" borderId="10" fillId="11" fontId="5" numFmtId="174" xfId="0">
      <alignment horizontal="center" vertical="center"/>
    </xf>
    <xf applyAlignment="true" applyBorder="false" applyFill="true" applyFont="true" applyNumberFormat="true" applyProtection="false" borderId="10" fillId="11" fontId="6" numFmtId="172" xfId="0">
      <alignment horizontal="center" vertical="center"/>
    </xf>
    <xf applyAlignment="true" applyBorder="false" applyFill="true" applyFont="true" applyNumberFormat="true" applyProtection="false" borderId="10" fillId="11" fontId="6" numFmtId="173" xfId="0">
      <alignment horizontal="center" vertical="center"/>
    </xf>
    <xf applyAlignment="true" applyBorder="false" applyFill="true" applyFont="true" applyNumberFormat="true" applyProtection="false" borderId="10" fillId="11" fontId="6" numFmtId="175" xfId="0">
      <alignment horizontal="center" vertical="center"/>
    </xf>
    <xf applyAlignment="true" applyBorder="false" applyFill="true" applyFont="true" applyNumberFormat="true" applyProtection="false" borderId="10" fillId="11" fontId="5" numFmtId="175" xfId="0">
      <alignment horizontal="center" vertical="center"/>
    </xf>
    <xf applyAlignment="true" applyBorder="false" applyFill="true" applyFont="true" applyNumberFormat="true" applyProtection="false" borderId="10" fillId="11" fontId="6" numFmtId="177" xfId="0">
      <alignment horizontal="center" vertical="center" wrapText="true"/>
    </xf>
    <xf applyAlignment="true" applyBorder="false" applyFill="false" applyFont="true" applyNumberFormat="false" applyProtection="false" borderId="10" fillId="0" fontId="3" numFmtId="0" xfId="0">
      <alignment horizontal="center" vertical="center" wrapText="true"/>
    </xf>
    <xf applyAlignment="true" applyBorder="false" applyFill="false" applyFont="true" applyNumberFormat="true" applyProtection="false" borderId="10" fillId="0" fontId="1" numFmtId="176" xfId="0">
      <alignment horizontal="center" vertical="center" wrapText="true"/>
    </xf>
    <xf applyAlignment="true" applyBorder="false" applyFill="true" applyFont="true" applyNumberFormat="false" applyProtection="false" borderId="11" fillId="11" fontId="3" numFmtId="0" xfId="0">
      <alignment horizontal="center" vertical="center" wrapText="true"/>
    </xf>
    <xf applyAlignment="true" applyBorder="false" applyFill="true" applyFont="true" applyNumberFormat="false" applyProtection="false" borderId="11" fillId="12" fontId="3" numFmtId="0" xfId="0">
      <alignment horizontal="center" vertical="center"/>
    </xf>
    <xf applyAlignment="true" applyBorder="false" applyFill="true" applyFont="true" applyNumberFormat="true" applyProtection="false" borderId="11" fillId="12" fontId="6" numFmtId="175" xfId="0">
      <alignment horizontal="center" vertical="center"/>
    </xf>
    <xf applyAlignment="true" applyBorder="false" applyFill="true" applyFont="true" applyNumberFormat="true" applyProtection="false" borderId="10" fillId="12" fontId="5" numFmtId="172" xfId="0">
      <alignment horizontal="center" vertical="center"/>
    </xf>
    <xf applyAlignment="true" applyBorder="false" applyFill="true" applyFont="true" applyNumberFormat="true" applyProtection="false" borderId="10" fillId="12" fontId="5" numFmtId="173" xfId="0">
      <alignment horizontal="center" vertical="center"/>
    </xf>
    <xf applyAlignment="true" applyBorder="false" applyFill="true" applyFont="true" applyNumberFormat="true" applyProtection="false" borderId="11" fillId="12" fontId="6" numFmtId="178" xfId="0">
      <alignment horizontal="center" vertical="center"/>
    </xf>
    <xf applyAlignment="true" applyBorder="false" applyFill="true" applyFont="true" applyNumberFormat="true" applyProtection="false" borderId="10" fillId="12" fontId="5" numFmtId="174" xfId="0">
      <alignment horizontal="center" vertical="center"/>
    </xf>
    <xf applyAlignment="true" applyBorder="false" applyFill="true" applyFont="true" applyNumberFormat="true" applyProtection="false" borderId="10" fillId="12" fontId="6" numFmtId="172" xfId="0">
      <alignment horizontal="center" vertical="center"/>
    </xf>
    <xf applyAlignment="true" applyBorder="false" applyFill="true" applyFont="true" applyNumberFormat="true" applyProtection="false" borderId="10" fillId="12" fontId="6" numFmtId="173" xfId="0">
      <alignment horizontal="center" vertical="center"/>
    </xf>
    <xf applyAlignment="true" applyBorder="false" applyFill="true" applyFont="true" applyNumberFormat="true" applyProtection="false" borderId="10" fillId="12" fontId="6" numFmtId="175" xfId="0">
      <alignment horizontal="center" vertical="center"/>
    </xf>
    <xf applyAlignment="true" applyBorder="false" applyFill="false" applyFont="true" applyNumberFormat="false" applyProtection="false" borderId="14" fillId="0" fontId="3" numFmtId="0" xfId="0">
      <alignment horizontal="center" vertical="center" wrapText="true"/>
    </xf>
    <xf applyAlignment="true" applyBorder="false" applyFill="true" applyFont="true" applyNumberFormat="false" applyProtection="false" borderId="0" fillId="10" fontId="7" numFmtId="0" xfId="0">
      <alignment horizontal="center" vertical="center" wrapText="true"/>
    </xf>
    <xf applyAlignment="true" applyBorder="false" applyFill="false" applyFont="true" applyNumberFormat="false" applyProtection="false" borderId="15" fillId="0" fontId="2" numFmtId="0" xfId="0">
      <alignment horizontal="center" vertical="center" wrapText="true"/>
    </xf>
    <xf applyAlignment="true" applyBorder="false" applyFill="true" applyFont="true" applyNumberFormat="false" applyProtection="false" borderId="13" fillId="12" fontId="3" numFmtId="0" xfId="0">
      <alignment horizontal="center" vertical="center"/>
    </xf>
    <xf applyAlignment="true" applyBorder="false" applyFill="true" applyFont="true" applyNumberFormat="true" applyProtection="false" borderId="13" fillId="12" fontId="6" numFmtId="175" xfId="0">
      <alignment horizontal="center" vertical="center"/>
    </xf>
    <xf applyAlignment="true" applyBorder="false" applyFill="true" applyFont="true" applyNumberFormat="true" applyProtection="false" borderId="16" fillId="12" fontId="5" numFmtId="172" xfId="0">
      <alignment horizontal="center" vertical="center"/>
    </xf>
    <xf applyAlignment="true" applyBorder="false" applyFill="true" applyFont="true" applyNumberFormat="true" applyProtection="false" borderId="16" fillId="12" fontId="5" numFmtId="173" xfId="0">
      <alignment horizontal="center" vertical="center"/>
    </xf>
    <xf applyAlignment="true" applyBorder="false" applyFill="true" applyFont="true" applyNumberFormat="true" applyProtection="false" borderId="13" fillId="12" fontId="6" numFmtId="178" xfId="0">
      <alignment horizontal="center" vertical="center"/>
    </xf>
    <xf applyAlignment="true" applyBorder="false" applyFill="true" applyFont="true" applyNumberFormat="true" applyProtection="false" borderId="16" fillId="12" fontId="5" numFmtId="174" xfId="0">
      <alignment horizontal="center" vertical="center"/>
    </xf>
    <xf applyAlignment="true" applyBorder="false" applyFill="true" applyFont="true" applyNumberFormat="true" applyProtection="false" borderId="16" fillId="12" fontId="6" numFmtId="172" xfId="0">
      <alignment horizontal="center" vertical="center"/>
    </xf>
    <xf applyAlignment="true" applyBorder="false" applyFill="true" applyFont="true" applyNumberFormat="true" applyProtection="false" borderId="16" fillId="12" fontId="6" numFmtId="173" xfId="0">
      <alignment horizontal="center" vertical="center"/>
    </xf>
    <xf applyAlignment="true" applyBorder="false" applyFill="true" applyFont="true" applyNumberFormat="true" applyProtection="false" borderId="16" fillId="12" fontId="6" numFmtId="175" xfId="0">
      <alignment horizontal="center" vertical="center"/>
    </xf>
    <xf applyAlignment="true" applyBorder="false" applyFill="false" applyFont="true" applyNumberFormat="true" applyProtection="false" borderId="16" fillId="0" fontId="6" numFmtId="175" xfId="0">
      <alignment horizontal="center" vertical="center"/>
    </xf>
    <xf applyAlignment="true" applyBorder="false" applyFill="true" applyFont="true" applyNumberFormat="true" applyProtection="false" borderId="0" fillId="13" fontId="6" numFmtId="178" xfId="0">
      <alignment horizontal="center" vertical="center"/>
    </xf>
    <xf applyAlignment="true" applyBorder="false" applyFill="true" applyFont="true" applyNumberFormat="false" applyProtection="false" borderId="10" fillId="8" fontId="1" numFmtId="0" xfId="0">
      <alignment horizontal="center" vertical="center"/>
    </xf>
    <xf applyAlignment="true" applyBorder="false" applyFill="true" applyFont="true" applyNumberFormat="true" applyProtection="false" borderId="0" fillId="13" fontId="6" numFmtId="178" xfId="0">
      <alignment horizontal="center" vertical="center"/>
    </xf>
    <xf applyAlignment="true" applyBorder="false" applyFill="false" applyFont="true" applyNumberFormat="false" applyProtection="false" borderId="16" fillId="0" fontId="5" numFmtId="0" xfId="0">
      <alignment horizontal="center" vertical="center"/>
    </xf>
    <xf applyAlignment="true" applyBorder="false" applyFill="false" applyFont="true" applyNumberFormat="true" applyProtection="false" borderId="17" fillId="0" fontId="6" numFmtId="175" xfId="0">
      <alignment horizontal="center" vertical="center"/>
    </xf>
    <xf applyAlignment="true" applyBorder="false" applyFill="false" applyFont="true" applyNumberFormat="false" applyProtection="false" borderId="12" fillId="0" fontId="5" numFmtId="0" xfId="0">
      <alignment horizontal="center" vertical="center"/>
    </xf>
    <xf applyAlignment="true" applyBorder="false" applyFill="false" applyFont="true" applyNumberFormat="true" applyProtection="false" borderId="11" fillId="0" fontId="6" numFmtId="175" xfId="0">
      <alignment horizontal="center" vertical="center"/>
    </xf>
    <xf applyAlignment="true" applyBorder="false" applyFill="true" applyFont="true" applyNumberFormat="false" applyProtection="false" borderId="14" fillId="11" fontId="5" numFmtId="0" xfId="0">
      <alignment horizontal="center" vertical="center"/>
    </xf>
    <xf applyAlignment="true" applyBorder="false" applyFill="false" applyFont="true" applyNumberFormat="true" applyProtection="false" borderId="10" fillId="0" fontId="6" numFmtId="175" xfId="0">
      <alignment horizontal="center" vertical="center" wrapText="true"/>
    </xf>
    <xf applyAlignment="true" applyBorder="false" applyFill="false" applyFont="true" applyNumberFormat="false" applyProtection="false" borderId="10" fillId="0" fontId="4" numFmtId="0" xfId="0">
      <alignment horizontal="center" vertical="center"/>
    </xf>
    <xf applyAlignment="true" applyBorder="false" applyFill="true" applyFont="true" applyNumberFormat="false" applyProtection="false" borderId="10" fillId="13" fontId="6" numFmtId="0" xfId="0">
      <alignment horizontal="center" vertical="center" wrapText="true"/>
    </xf>
    <xf applyAlignment="true" applyBorder="false" applyFill="true" applyFont="true" applyNumberFormat="false" applyProtection="false" borderId="10" fillId="11" fontId="5" numFmtId="0" xfId="0">
      <alignment horizontal="center" vertical="center"/>
    </xf>
    <xf applyAlignment="true" applyBorder="false" applyFill="true" applyFont="true" applyNumberFormat="true" applyProtection="false" borderId="11" fillId="12" fontId="6" numFmtId="179" xfId="0">
      <alignment horizontal="center" vertical="center"/>
    </xf>
    <xf applyAlignment="true" applyBorder="false" applyFill="true" applyFont="true" applyNumberFormat="true" applyProtection="false" borderId="13" fillId="12" fontId="6" numFmtId="179" xfId="0">
      <alignment horizontal="center" vertical="center"/>
    </xf>
    <xf applyAlignment="true" applyBorder="false" applyFill="true" applyFont="true" applyNumberFormat="true" applyProtection="false" borderId="13" fillId="12" fontId="6" numFmtId="179" xfId="0">
      <alignment horizontal="center" vertical="center"/>
    </xf>
    <xf applyAlignment="true" applyBorder="false" applyFill="true" applyFont="true" applyNumberFormat="false" applyProtection="false" borderId="11" fillId="11" fontId="5" numFmtId="0" xfId="0">
      <alignment horizontal="center" vertical="center"/>
    </xf>
    <xf applyAlignment="true" applyBorder="false" applyFill="false" applyFont="true" applyNumberFormat="false" applyProtection="false" borderId="10" fillId="0" fontId="5" numFmtId="0" xfId="0">
      <alignment horizontal="center" vertical="center"/>
    </xf>
    <xf applyAlignment="true" applyBorder="false" applyFill="false" applyFont="true" applyNumberFormat="true" applyProtection="false" borderId="10" fillId="0" fontId="5" numFmtId="18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false" applyProtection="false" borderId="18" fillId="14" fontId="1" numFmtId="0" xfId="0">
      <alignment horizontal="center" vertical="center"/>
    </xf>
    <xf applyAlignment="true" applyBorder="false" applyFill="true" applyFont="true" applyNumberFormat="false" applyProtection="false" borderId="19" fillId="14" fontId="1" numFmtId="0" xfId="0">
      <alignment horizontal="center" vertical="center"/>
    </xf>
    <xf applyAlignment="true" applyBorder="false" applyFill="true" applyFont="true" applyNumberFormat="false" applyProtection="false" borderId="20" fillId="14" fontId="1" numFmtId="0" xfId="0">
      <alignment horizontal="center" vertical="center"/>
    </xf>
    <xf applyAlignment="true" applyBorder="false" applyFill="true" applyFont="true" applyNumberFormat="true" applyProtection="false" borderId="19" fillId="14" fontId="1" numFmtId="181" xfId="0">
      <alignment horizontal="center" vertical="center"/>
    </xf>
    <xf applyAlignment="true" applyBorder="false" applyFill="true" applyFont="true" applyNumberFormat="true" applyProtection="false" borderId="19" fillId="14" fontId="1" numFmtId="182" xfId="0">
      <alignment horizontal="center" vertical="center"/>
    </xf>
    <xf applyAlignment="true" applyBorder="false" applyFill="true" applyFont="true" applyNumberFormat="true" applyProtection="false" borderId="19" fillId="14" fontId="1" numFmtId="183" xfId="0">
      <alignment horizontal="center" vertical="center"/>
    </xf>
    <xf applyAlignment="true" applyBorder="false" applyFill="true" applyFont="true" applyNumberFormat="false" applyProtection="false" borderId="19" fillId="15" fontId="1" numFmtId="0" xfId="0">
      <alignment horizontal="center" vertical="center"/>
    </xf>
    <xf applyAlignment="true" applyBorder="false" applyFill="true" applyFont="true" applyNumberFormat="true" applyProtection="false" borderId="19" fillId="15" fontId="1" numFmtId="181" xfId="0">
      <alignment horizontal="center" vertical="center"/>
    </xf>
    <xf applyAlignment="true" applyBorder="false" applyFill="true" applyFont="true" applyNumberFormat="true" applyProtection="false" borderId="19" fillId="15" fontId="1" numFmtId="182" xfId="0">
      <alignment horizontal="center" vertical="center"/>
    </xf>
    <xf applyAlignment="true" applyBorder="false" applyFill="true" applyFont="true" applyNumberFormat="true" applyProtection="false" borderId="19" fillId="15" fontId="1" numFmtId="184" xfId="0">
      <alignment horizontal="center" vertical="center"/>
    </xf>
    <xf applyAlignment="true" applyBorder="false" applyFill="true" applyFont="true" applyNumberFormat="true" applyProtection="false" borderId="21" fillId="15" fontId="1" numFmtId="184" xfId="0">
      <alignment horizontal="center" vertical="center"/>
    </xf>
    <xf applyAlignment="true" applyBorder="false" applyFill="false" applyFont="true" applyNumberFormat="false" applyProtection="false" borderId="22" fillId="0" fontId="2" numFmtId="0" xfId="0">
      <alignment horizontal="center" vertical="center" wrapText="true"/>
    </xf>
    <xf applyAlignment="true" applyBorder="false" applyFill="false" applyFont="true" applyNumberFormat="false" applyProtection="false" borderId="20" fillId="0" fontId="3" numFmtId="0" xfId="0">
      <alignment horizontal="center" vertical="center" wrapText="true"/>
    </xf>
    <xf applyAlignment="true" applyBorder="false" applyFill="false" applyFont="true" applyNumberFormat="true" applyProtection="false" borderId="19" fillId="0" fontId="1" numFmtId="185" xfId="0">
      <alignment horizontal="center" vertical="center" wrapText="true"/>
    </xf>
    <xf applyAlignment="true" applyBorder="false" applyFill="false" applyFont="true" applyNumberFormat="false" applyProtection="false" borderId="19" fillId="0" fontId="4" numFmtId="0" xfId="0">
      <alignment horizontal="center" vertical="center"/>
    </xf>
    <xf applyAlignment="true" applyBorder="false" applyFill="false" applyFont="true" applyNumberFormat="false" applyProtection="false" borderId="20" fillId="0" fontId="5" numFmtId="0" xfId="0">
      <alignment horizontal="center" vertical="center"/>
    </xf>
    <xf applyAlignment="true" applyBorder="false" applyFill="true" applyFont="true" applyNumberFormat="false" applyProtection="false" borderId="19" fillId="16" fontId="6" numFmtId="0" xfId="0">
      <alignment horizontal="center" vertical="center" wrapText="true"/>
    </xf>
    <xf applyAlignment="true" applyBorder="false" applyFill="false" applyFont="true" applyNumberFormat="false" applyProtection="false" borderId="19" fillId="0" fontId="5" numFmtId="0" xfId="0">
      <alignment horizontal="center" vertical="center"/>
    </xf>
    <xf applyAlignment="true" applyBorder="false" applyFill="false" applyFont="true" applyNumberFormat="true" applyProtection="false" borderId="19" fillId="0" fontId="5" numFmtId="181" xfId="0">
      <alignment horizontal="center" vertical="center"/>
    </xf>
    <xf applyAlignment="true" applyBorder="false" applyFill="false" applyFont="true" applyNumberFormat="true" applyProtection="false" borderId="19" fillId="0" fontId="5" numFmtId="182" xfId="0">
      <alignment horizontal="center" vertical="center"/>
    </xf>
    <xf applyAlignment="true" applyBorder="false" applyFill="false" applyFont="true" applyNumberFormat="true" applyProtection="false" borderId="19" fillId="0" fontId="5" numFmtId="183" xfId="0">
      <alignment horizontal="center" vertical="center"/>
    </xf>
    <xf applyAlignment="true" applyBorder="false" applyFill="false" applyFont="true" applyNumberFormat="true" applyProtection="false" borderId="19" fillId="0" fontId="6" numFmtId="181" xfId="0">
      <alignment horizontal="center" vertical="center"/>
    </xf>
    <xf applyAlignment="true" applyBorder="false" applyFill="false" applyFont="true" applyNumberFormat="true" applyProtection="false" borderId="19" fillId="0" fontId="6" numFmtId="182" xfId="0">
      <alignment horizontal="center" vertical="center"/>
    </xf>
    <xf applyAlignment="true" applyBorder="false" applyFill="false" applyFont="true" applyNumberFormat="true" applyProtection="false" borderId="19" fillId="0" fontId="6" numFmtId="184" xfId="0">
      <alignment horizontal="center" vertical="center"/>
    </xf>
    <xf applyAlignment="true" applyBorder="false" applyFill="false" applyFont="true" applyNumberFormat="true" applyProtection="false" borderId="23" fillId="0" fontId="6" numFmtId="184" xfId="0">
      <alignment horizontal="center" vertical="center"/>
    </xf>
    <xf applyAlignment="true" applyBorder="false" applyFill="false" applyFont="true" applyNumberFormat="true" applyProtection="false" borderId="22" fillId="0" fontId="6" numFmtId="184" xfId="0">
      <alignment horizontal="center" vertical="center"/>
    </xf>
    <xf applyAlignment="true" applyBorder="false" applyFill="false" applyFont="true" applyNumberFormat="false" applyProtection="false" borderId="22" fillId="0" fontId="8" numFmtId="0" xfId="0">
      <alignment vertical="center"/>
    </xf>
    <xf applyAlignment="true" applyBorder="false" applyFill="true" applyFont="true" applyNumberFormat="false" applyProtection="false" borderId="19" fillId="16" fontId="5" numFmtId="0" xfId="0">
      <alignment horizontal="center" vertical="center"/>
    </xf>
    <xf applyAlignment="true" applyBorder="false" applyFill="false" applyFont="true" applyNumberFormat="false" applyProtection="false" borderId="20" fillId="0" fontId="3" numFmtId="0" xfId="0">
      <alignment horizontal="center" vertical="center" wrapText="true"/>
    </xf>
    <xf applyAlignment="true" applyBorder="false" applyFill="true" applyFont="true" applyNumberFormat="false" applyProtection="false" borderId="24" fillId="17" fontId="3" numFmtId="0" xfId="0">
      <alignment horizontal="center" vertical="center" wrapText="true"/>
    </xf>
    <xf applyAlignment="true" applyBorder="false" applyFill="true" applyFont="true" applyNumberFormat="false" applyProtection="false" borderId="20" fillId="17" fontId="5" numFmtId="0" xfId="0">
      <alignment horizontal="center" vertical="center"/>
    </xf>
    <xf applyAlignment="true" applyBorder="false" applyFill="true" applyFont="true" applyNumberFormat="false" applyProtection="false" borderId="19" fillId="17" fontId="5" numFmtId="0" xfId="0">
      <alignment horizontal="center" vertical="center"/>
    </xf>
    <xf applyAlignment="true" applyBorder="false" applyFill="true" applyFont="true" applyNumberFormat="true" applyProtection="false" borderId="19" fillId="17" fontId="5" numFmtId="181" xfId="0">
      <alignment horizontal="center" vertical="center"/>
    </xf>
    <xf applyAlignment="true" applyBorder="false" applyFill="true" applyFont="true" applyNumberFormat="true" applyProtection="false" borderId="19" fillId="17" fontId="5" numFmtId="182" xfId="0">
      <alignment horizontal="center" vertical="center"/>
    </xf>
    <xf applyAlignment="true" applyBorder="false" applyFill="true" applyFont="true" applyNumberFormat="true" applyProtection="false" borderId="19" fillId="17" fontId="5" numFmtId="183" xfId="0">
      <alignment horizontal="center" vertical="center"/>
    </xf>
    <xf applyAlignment="true" applyBorder="false" applyFill="true" applyFont="true" applyNumberFormat="true" applyProtection="false" borderId="19" fillId="17" fontId="6" numFmtId="181" xfId="0">
      <alignment horizontal="center" vertical="center"/>
    </xf>
    <xf applyAlignment="true" applyBorder="false" applyFill="true" applyFont="true" applyNumberFormat="true" applyProtection="false" borderId="19" fillId="17" fontId="6" numFmtId="182" xfId="0">
      <alignment horizontal="center" vertical="center"/>
    </xf>
    <xf applyAlignment="true" applyBorder="false" applyFill="true" applyFont="true" applyNumberFormat="true" applyProtection="false" borderId="19" fillId="17" fontId="6" numFmtId="184" xfId="0">
      <alignment horizontal="center" vertical="center"/>
    </xf>
    <xf applyAlignment="true" applyBorder="false" applyFill="true" applyFont="true" applyNumberFormat="true" applyProtection="false" borderId="19" fillId="17" fontId="5" numFmtId="184" xfId="0">
      <alignment horizontal="center" vertical="center"/>
    </xf>
    <xf applyAlignment="true" applyBorder="false" applyFill="true" applyFont="true" applyNumberFormat="false" applyProtection="false" borderId="20" fillId="17" fontId="5" numFmtId="0" xfId="0">
      <alignment horizontal="center" vertical="center"/>
    </xf>
    <xf applyAlignment="true" applyBorder="false" applyFill="true" applyFont="true" applyNumberFormat="true" applyProtection="false" borderId="23" fillId="17" fontId="6" numFmtId="186" xfId="0">
      <alignment horizontal="center" vertical="center" wrapText="true"/>
    </xf>
    <xf applyAlignment="true" applyBorder="false" applyFill="false" applyFont="true" applyNumberFormat="true" applyProtection="false" borderId="22" fillId="0" fontId="6" numFmtId="184" xfId="0">
      <alignment horizontal="center" vertical="center"/>
    </xf>
    <xf applyAlignment="true" applyBorder="false" applyFill="false" applyFont="true" applyNumberFormat="false" applyProtection="false" borderId="19" fillId="0" fontId="3" numFmtId="0" xfId="0">
      <alignment horizontal="center" vertical="center" wrapText="true"/>
    </xf>
    <xf applyAlignment="true" applyBorder="false" applyFill="false" applyFont="true" applyNumberFormat="true" applyProtection="false" borderId="20" fillId="0" fontId="1" numFmtId="185" xfId="0">
      <alignment horizontal="center" vertical="center" wrapText="true"/>
    </xf>
    <xf applyAlignment="true" applyBorder="false" applyFill="true" applyFont="true" applyNumberFormat="false" applyProtection="false" borderId="20" fillId="17" fontId="3" numFmtId="0" xfId="0">
      <alignment horizontal="center" vertical="center" wrapText="true"/>
    </xf>
    <xf applyAlignment="true" applyBorder="false" applyFill="true" applyFont="true" applyNumberFormat="true" applyProtection="false" borderId="19" fillId="17" fontId="6" numFmtId="186" xfId="0">
      <alignment horizontal="center" vertical="center" wrapText="true"/>
    </xf>
    <xf applyAlignment="true" applyBorder="false" applyFill="false" applyFont="true" applyNumberFormat="true" applyProtection="false" borderId="25" fillId="0" fontId="6" numFmtId="184" xfId="0">
      <alignment horizontal="center" vertical="center"/>
    </xf>
    <xf applyAlignment="true" applyBorder="false" applyFill="true" applyFont="true" applyNumberFormat="false" applyProtection="false" borderId="20" fillId="18" fontId="3" numFmtId="0" xfId="0">
      <alignment horizontal="center" vertical="center"/>
    </xf>
    <xf applyAlignment="true" applyBorder="false" applyFill="true" applyFont="true" applyNumberFormat="true" applyProtection="false" borderId="20" fillId="18" fontId="6" numFmtId="184" xfId="0">
      <alignment horizontal="center" vertical="center"/>
    </xf>
    <xf applyAlignment="true" applyBorder="false" applyFill="true" applyFont="true" applyNumberFormat="true" applyProtection="false" borderId="19" fillId="18" fontId="5" numFmtId="181" xfId="0">
      <alignment horizontal="center" vertical="center"/>
    </xf>
    <xf applyAlignment="true" applyBorder="false" applyFill="true" applyFont="true" applyNumberFormat="true" applyProtection="false" borderId="19" fillId="18" fontId="5" numFmtId="182" xfId="0">
      <alignment horizontal="center" vertical="center"/>
    </xf>
    <xf applyAlignment="true" applyBorder="false" applyFill="true" applyFont="true" applyNumberFormat="true" applyProtection="false" borderId="20" fillId="18" fontId="6" numFmtId="187" xfId="0">
      <alignment horizontal="center" vertical="center"/>
    </xf>
    <xf applyAlignment="true" applyBorder="false" applyFill="true" applyFont="true" applyNumberFormat="true" applyProtection="false" borderId="19" fillId="18" fontId="5" numFmtId="183" xfId="0">
      <alignment horizontal="center" vertical="center"/>
    </xf>
    <xf applyAlignment="true" applyBorder="false" applyFill="true" applyFont="true" applyNumberFormat="true" applyProtection="false" borderId="19" fillId="18" fontId="6" numFmtId="181" xfId="0">
      <alignment horizontal="center" vertical="center"/>
    </xf>
    <xf applyAlignment="true" applyBorder="false" applyFill="true" applyFont="true" applyNumberFormat="true" applyProtection="false" borderId="19" fillId="18" fontId="6" numFmtId="182" xfId="0">
      <alignment horizontal="center" vertical="center"/>
    </xf>
    <xf applyAlignment="true" applyBorder="false" applyFill="true" applyFont="true" applyNumberFormat="true" applyProtection="false" borderId="19" fillId="18" fontId="6" numFmtId="184" xfId="0">
      <alignment horizontal="center" vertical="center"/>
    </xf>
    <xf applyAlignment="true" applyBorder="false" applyFill="false" applyFont="true" applyNumberFormat="true" applyProtection="false" borderId="21" fillId="0" fontId="6" numFmtId="184" xfId="0">
      <alignment horizontal="center" vertical="center"/>
    </xf>
    <xf applyAlignment="true" applyBorder="false" applyFill="true" applyFont="true" applyNumberFormat="true" applyProtection="false" borderId="23" fillId="15" fontId="1" numFmtId="184" xfId="0">
      <alignment horizontal="center" vertical="center"/>
    </xf>
    <xf applyAlignment="true" applyBorder="false" applyFill="true" applyFont="true" applyNumberFormat="true" applyProtection="false" borderId="22" fillId="15" fontId="1" numFmtId="184" xfId="0">
      <alignment horizontal="center" vertical="center"/>
    </xf>
    <xf applyAlignment="true" applyBorder="false" applyFill="false" applyFont="true" applyNumberFormat="true" applyProtection="false" borderId="26" fillId="0" fontId="6" numFmtId="184" xfId="0">
      <alignment horizontal="center" vertical="center"/>
    </xf>
    <xf applyAlignment="true" applyBorder="false" applyFill="false" applyFont="true" applyNumberFormat="false" applyProtection="false" borderId="19" fillId="0" fontId="3" numFmtId="0" xfId="0">
      <alignment horizontal="center" vertical="center" wrapText="true"/>
    </xf>
    <xf applyAlignment="true" applyBorder="false" applyFill="false" applyFont="true" applyNumberFormat="true" applyProtection="false" borderId="19" fillId="0" fontId="1" numFmtId="185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19" fillId="0" fontId="6" numFmtId="0" xfId="0">
      <alignment horizontal="center" vertical="center" wrapText="true"/>
    </xf>
    <xf applyAlignment="true" applyBorder="false" applyFill="false" applyFont="true" applyNumberFormat="false" applyProtection="false" borderId="19" fillId="0" fontId="6" numFmtId="0" xfId="0">
      <alignment horizontal="center" vertical="center"/>
    </xf>
    <xf applyAlignment="true" applyBorder="false" applyFill="false" applyFont="true" applyNumberFormat="true" applyProtection="false" borderId="19" fillId="0" fontId="6" numFmtId="182" xfId="0">
      <alignment horizontal="center" vertical="center"/>
    </xf>
    <xf applyAlignment="true" applyBorder="false" applyFill="false" applyFont="true" applyNumberFormat="true" applyProtection="false" borderId="19" fillId="0" fontId="6" numFmtId="184" xfId="0">
      <alignment horizontal="center" vertical="center"/>
    </xf>
    <xf applyAlignment="true" applyBorder="false" applyFill="true" applyFont="true" applyNumberFormat="false" applyProtection="false" borderId="19" fillId="17" fontId="3" numFmtId="0" xfId="0">
      <alignment horizontal="center" vertical="center" wrapText="true"/>
    </xf>
    <xf applyAlignment="true" applyBorder="false" applyFill="false" applyFont="true" applyNumberFormat="true" applyProtection="false" borderId="20" fillId="0" fontId="1" numFmtId="185" xfId="0">
      <alignment horizontal="center" vertical="center" wrapText="true"/>
    </xf>
    <xf applyAlignment="true" applyBorder="false" applyFill="false" applyFont="true" applyNumberFormat="false" applyProtection="false" borderId="20" fillId="0" fontId="5" numFmtId="0" xfId="0">
      <alignment horizontal="center" vertical="center"/>
    </xf>
    <xf applyAlignment="true" applyBorder="false" applyFill="false" applyFont="true" applyNumberFormat="false" applyProtection="false" borderId="19" fillId="0" fontId="6" numFmtId="0" xfId="0">
      <alignment horizontal="center" vertical="center"/>
    </xf>
    <xf applyAlignment="true" applyBorder="false" applyFill="false" applyFont="true" applyNumberFormat="false" applyProtection="false" borderId="19" fillId="0" fontId="5" numFmtId="0" xfId="0">
      <alignment horizontal="center" vertical="center"/>
    </xf>
    <xf applyAlignment="true" applyBorder="false" applyFill="false" applyFont="true" applyNumberFormat="true" applyProtection="false" borderId="19" fillId="0" fontId="6" numFmtId="187" xfId="0">
      <alignment horizontal="center" vertical="center"/>
    </xf>
    <xf applyAlignment="true" applyBorder="false" applyFill="false" applyFont="true" applyNumberFormat="true" applyProtection="false" borderId="19" fillId="0" fontId="6" numFmtId="187" xfId="0">
      <alignment horizontal="center" vertical="center"/>
    </xf>
    <xf applyAlignment="true" applyBorder="false" applyFill="true" applyFont="true" applyNumberFormat="false" applyProtection="false" borderId="19" fillId="18" fontId="3" numFmtId="0" xfId="0">
      <alignment horizontal="center" vertical="center"/>
    </xf>
    <xf applyAlignment="true" applyBorder="false" applyFill="true" applyFont="true" applyNumberFormat="false" applyProtection="false" borderId="19" fillId="18" fontId="6" numFmtId="0" xfId="0">
      <alignment horizontal="center" vertical="center"/>
    </xf>
    <xf applyAlignment="true" applyBorder="false" applyFill="false" applyFont="true" applyNumberFormat="true" applyProtection="false" borderId="19" fillId="0" fontId="6" numFmtId="181" xfId="0">
      <alignment horizontal="center" vertical="center"/>
    </xf>
    <xf applyAlignment="true" applyBorder="false" applyFill="true" applyFont="true" applyNumberFormat="true" applyProtection="false" borderId="19" fillId="19" fontId="5" numFmtId="181" xfId="0">
      <alignment horizontal="center" vertical="center"/>
    </xf>
    <xf applyAlignment="true" applyBorder="false" applyFill="false" applyFont="true" applyNumberFormat="false" applyProtection="false" borderId="27" fillId="0" fontId="2" numFmtId="0" xfId="0">
      <alignment horizontal="center" vertical="center" wrapText="true"/>
    </xf>
    <xf applyAlignment="true" applyBorder="false" applyFill="false" applyFont="true" applyNumberFormat="false" applyProtection="false" borderId="22" fillId="0" fontId="3" numFmtId="0" xfId="0">
      <alignment horizontal="center" vertical="center" wrapText="true"/>
    </xf>
    <xf applyAlignment="true" applyBorder="false" applyFill="true" applyFont="true" applyNumberFormat="false" applyProtection="false" borderId="28" fillId="17" fontId="3" numFmtId="0" xfId="0">
      <alignment horizontal="center" vertical="center" wrapText="true"/>
    </xf>
    <xf applyAlignment="true" applyBorder="false" applyFill="false" applyFont="true" applyNumberFormat="false" applyProtection="false" borderId="22" fillId="0" fontId="3" numFmtId="0" xfId="0">
      <alignment horizontal="center" vertical="center" wrapText="true"/>
    </xf>
    <xf applyAlignment="true" applyBorder="false" applyFill="true" applyFont="true" applyNumberFormat="false" applyProtection="false" borderId="29" fillId="17" fontId="3" numFmtId="0" xfId="0">
      <alignment horizontal="center" vertical="center" wrapText="true"/>
    </xf>
    <xf applyAlignment="true" applyBorder="false" applyFill="false" applyFont="true" applyNumberFormat="false" applyProtection="false" borderId="2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false" applyProtection="false" borderId="30" fillId="20" fontId="1" numFmtId="0" xfId="0">
      <alignment horizontal="center" vertical="center"/>
    </xf>
    <xf applyAlignment="true" applyBorder="false" applyFill="true" applyFont="true" applyNumberFormat="false" applyProtection="false" borderId="31" fillId="20" fontId="1" numFmtId="0" xfId="0">
      <alignment horizontal="center" vertical="center"/>
    </xf>
    <xf applyAlignment="true" applyBorder="false" applyFill="true" applyFont="true" applyNumberFormat="false" applyProtection="false" borderId="32" fillId="20" fontId="1" numFmtId="0" xfId="0">
      <alignment horizontal="center" vertical="center"/>
    </xf>
    <xf applyAlignment="true" applyBorder="false" applyFill="true" applyFont="true" applyNumberFormat="true" applyProtection="false" borderId="31" fillId="20" fontId="1" numFmtId="188" xfId="0">
      <alignment horizontal="center" vertical="center"/>
    </xf>
    <xf applyAlignment="true" applyBorder="false" applyFill="true" applyFont="true" applyNumberFormat="true" applyProtection="false" borderId="31" fillId="20" fontId="1" numFmtId="189" xfId="0">
      <alignment horizontal="center" vertical="center"/>
    </xf>
    <xf applyAlignment="true" applyBorder="false" applyFill="true" applyFont="true" applyNumberFormat="true" applyProtection="false" borderId="31" fillId="20" fontId="1" numFmtId="190" xfId="0">
      <alignment horizontal="center" vertical="center"/>
    </xf>
    <xf applyAlignment="true" applyBorder="false" applyFill="true" applyFont="true" applyNumberFormat="false" applyProtection="false" borderId="31" fillId="21" fontId="1" numFmtId="0" xfId="0">
      <alignment horizontal="center" vertical="center"/>
    </xf>
    <xf applyAlignment="true" applyBorder="false" applyFill="true" applyFont="true" applyNumberFormat="true" applyProtection="false" borderId="31" fillId="21" fontId="1" numFmtId="188" xfId="0">
      <alignment horizontal="center" vertical="center"/>
    </xf>
    <xf applyAlignment="true" applyBorder="false" applyFill="true" applyFont="true" applyNumberFormat="true" applyProtection="false" borderId="31" fillId="21" fontId="1" numFmtId="189" xfId="0">
      <alignment horizontal="center" vertical="center"/>
    </xf>
    <xf applyAlignment="true" applyBorder="false" applyFill="true" applyFont="true" applyNumberFormat="true" applyProtection="false" borderId="31" fillId="21" fontId="1" numFmtId="191" xfId="0">
      <alignment horizontal="center" vertical="center"/>
    </xf>
    <xf applyAlignment="true" applyBorder="false" applyFill="true" applyFont="true" applyNumberFormat="true" applyProtection="false" borderId="33" fillId="21" fontId="1" numFmtId="191" xfId="0">
      <alignment horizontal="center" vertical="center"/>
    </xf>
    <xf applyAlignment="true" applyBorder="false" applyFill="true" applyFont="true" applyNumberFormat="true" applyProtection="false" borderId="34" fillId="21" fontId="1" numFmtId="191" xfId="0">
      <alignment horizontal="center" vertical="center"/>
    </xf>
    <xf applyAlignment="true" applyBorder="false" applyFill="false" applyFont="true" applyNumberFormat="false" applyProtection="false" borderId="34" fillId="0" fontId="2" numFmtId="0" xfId="0">
      <alignment horizontal="center" vertical="center" wrapText="true"/>
    </xf>
    <xf applyAlignment="true" applyBorder="false" applyFill="false" applyFont="true" applyNumberFormat="false" applyProtection="false" borderId="32" fillId="0" fontId="3" numFmtId="0" xfId="0">
      <alignment horizontal="center" vertical="center" wrapText="true"/>
    </xf>
    <xf applyAlignment="true" applyBorder="false" applyFill="false" applyFont="true" applyNumberFormat="true" applyProtection="false" borderId="32" fillId="0" fontId="1" numFmtId="192" xfId="0">
      <alignment horizontal="center" vertical="center" wrapText="true"/>
    </xf>
    <xf applyAlignment="true" applyBorder="false" applyFill="false" applyFont="true" applyNumberFormat="false" applyProtection="false" borderId="31" fillId="0" fontId="4" numFmtId="0" xfId="0">
      <alignment horizontal="center" vertical="center"/>
    </xf>
    <xf applyAlignment="true" applyBorder="false" applyFill="false" applyFont="true" applyNumberFormat="false" applyProtection="false" borderId="32" fillId="0" fontId="5" numFmtId="0" xfId="0">
      <alignment horizontal="center" vertical="center"/>
    </xf>
    <xf applyAlignment="true" applyBorder="false" applyFill="true" applyFont="true" applyNumberFormat="false" applyProtection="false" borderId="31" fillId="22" fontId="6" numFmtId="0" xfId="0">
      <alignment horizontal="center" vertical="center" wrapText="true"/>
    </xf>
    <xf applyAlignment="true" applyBorder="false" applyFill="false" applyFont="true" applyNumberFormat="false" applyProtection="false" borderId="31" fillId="0" fontId="5" numFmtId="0" xfId="0">
      <alignment horizontal="center" vertical="center"/>
    </xf>
    <xf applyAlignment="true" applyBorder="false" applyFill="false" applyFont="true" applyNumberFormat="true" applyProtection="false" borderId="31" fillId="0" fontId="5" numFmtId="188" xfId="0">
      <alignment horizontal="center" vertical="center"/>
    </xf>
    <xf applyAlignment="true" applyBorder="false" applyFill="false" applyFont="true" applyNumberFormat="true" applyProtection="false" borderId="31" fillId="0" fontId="5" numFmtId="189" xfId="0">
      <alignment horizontal="center" vertical="center"/>
    </xf>
    <xf applyAlignment="true" applyBorder="false" applyFill="false" applyFont="true" applyNumberFormat="true" applyProtection="false" borderId="31" fillId="0" fontId="5" numFmtId="190" xfId="0">
      <alignment horizontal="center" vertical="center"/>
    </xf>
    <xf applyAlignment="true" applyBorder="false" applyFill="false" applyFont="true" applyNumberFormat="true" applyProtection="false" borderId="31" fillId="0" fontId="6" numFmtId="188" xfId="0">
      <alignment horizontal="center" vertical="center"/>
    </xf>
    <xf applyAlignment="true" applyBorder="false" applyFill="false" applyFont="true" applyNumberFormat="true" applyProtection="false" borderId="31" fillId="0" fontId="6" numFmtId="189" xfId="0">
      <alignment horizontal="center" vertical="center"/>
    </xf>
    <xf applyAlignment="true" applyBorder="false" applyFill="false" applyFont="true" applyNumberFormat="true" applyProtection="false" borderId="31" fillId="0" fontId="6" numFmtId="191" xfId="0">
      <alignment horizontal="center" vertical="center"/>
    </xf>
    <xf applyAlignment="true" applyBorder="false" applyFill="false" applyFont="true" applyNumberFormat="true" applyProtection="false" borderId="33" fillId="0" fontId="6" numFmtId="191" xfId="0">
      <alignment horizontal="center" vertical="center"/>
    </xf>
    <xf applyAlignment="true" applyBorder="false" applyFill="false" applyFont="true" applyNumberFormat="true" applyProtection="false" borderId="35" fillId="0" fontId="6" numFmtId="191" xfId="0">
      <alignment horizontal="center" vertical="center"/>
    </xf>
    <xf applyAlignment="true" applyBorder="false" applyFill="false" applyFont="true" applyNumberFormat="false" applyProtection="false" borderId="34" fillId="0" fontId="8" numFmtId="0" xfId="0">
      <alignment vertical="center"/>
    </xf>
    <xf applyAlignment="true" applyBorder="false" applyFill="true" applyFont="true" applyNumberFormat="false" applyProtection="false" borderId="31" fillId="22" fontId="5" numFmtId="0" xfId="0">
      <alignment horizontal="center" vertical="center"/>
    </xf>
    <xf applyAlignment="true" applyBorder="false" applyFill="false" applyFont="true" applyNumberFormat="true" applyProtection="false" borderId="34" fillId="0" fontId="6" numFmtId="191" xfId="0">
      <alignment horizontal="center" vertical="center"/>
    </xf>
    <xf applyAlignment="true" applyBorder="false" applyFill="false" applyFont="true" applyNumberFormat="false" applyProtection="false" borderId="32" fillId="0" fontId="3" numFmtId="0" xfId="0">
      <alignment horizontal="center" vertical="center" wrapText="true"/>
    </xf>
    <xf applyAlignment="true" applyBorder="false" applyFill="true" applyFont="true" applyNumberFormat="false" applyProtection="false" borderId="36" fillId="23" fontId="3" numFmtId="0" xfId="0">
      <alignment horizontal="center" vertical="center" wrapText="true"/>
    </xf>
    <xf applyAlignment="true" applyBorder="false" applyFill="true" applyFont="true" applyNumberFormat="false" applyProtection="false" borderId="32" fillId="23" fontId="5" numFmtId="0" xfId="0">
      <alignment horizontal="center" vertical="center"/>
    </xf>
    <xf applyAlignment="true" applyBorder="false" applyFill="true" applyFont="true" applyNumberFormat="false" applyProtection="false" borderId="31" fillId="23" fontId="5" numFmtId="0" xfId="0">
      <alignment horizontal="center" vertical="center"/>
    </xf>
    <xf applyAlignment="true" applyBorder="false" applyFill="true" applyFont="true" applyNumberFormat="false" applyProtection="false" borderId="32" fillId="23" fontId="5" numFmtId="0" xfId="0">
      <alignment horizontal="center" vertical="center"/>
    </xf>
    <xf applyAlignment="true" applyBorder="false" applyFill="true" applyFont="true" applyNumberFormat="true" applyProtection="false" borderId="31" fillId="23" fontId="5" numFmtId="188" xfId="0">
      <alignment horizontal="center" vertical="center"/>
    </xf>
    <xf applyAlignment="true" applyBorder="false" applyFill="true" applyFont="true" applyNumberFormat="true" applyProtection="false" borderId="31" fillId="23" fontId="5" numFmtId="189" xfId="0">
      <alignment horizontal="center" vertical="center"/>
    </xf>
    <xf applyAlignment="true" applyBorder="false" applyFill="true" applyFont="true" applyNumberFormat="true" applyProtection="false" borderId="31" fillId="23" fontId="5" numFmtId="190" xfId="0">
      <alignment horizontal="center" vertical="center"/>
    </xf>
    <xf applyAlignment="true" applyBorder="false" applyFill="true" applyFont="true" applyNumberFormat="true" applyProtection="false" borderId="31" fillId="23" fontId="6" numFmtId="188" xfId="0">
      <alignment horizontal="center" vertical="center"/>
    </xf>
    <xf applyAlignment="true" applyBorder="false" applyFill="true" applyFont="true" applyNumberFormat="true" applyProtection="false" borderId="31" fillId="23" fontId="6" numFmtId="189" xfId="0">
      <alignment horizontal="center" vertical="center"/>
    </xf>
    <xf applyAlignment="true" applyBorder="false" applyFill="true" applyFont="true" applyNumberFormat="true" applyProtection="false" borderId="31" fillId="23" fontId="6" numFmtId="191" xfId="0">
      <alignment horizontal="center" vertical="center"/>
    </xf>
    <xf applyAlignment="true" applyBorder="false" applyFill="true" applyFont="true" applyNumberFormat="true" applyProtection="false" borderId="31" fillId="23" fontId="5" numFmtId="191" xfId="0">
      <alignment horizontal="center" vertical="center"/>
    </xf>
    <xf applyAlignment="true" applyBorder="false" applyFill="true" applyFont="true" applyNumberFormat="true" applyProtection="false" borderId="33" fillId="23" fontId="6" numFmtId="193" xfId="0">
      <alignment horizontal="center" vertical="center" wrapText="true"/>
    </xf>
    <xf applyAlignment="true" applyBorder="false" applyFill="false" applyFont="true" applyNumberFormat="true" applyProtection="false" borderId="34" fillId="0" fontId="6" numFmtId="191" xfId="0">
      <alignment horizontal="center" vertical="center"/>
    </xf>
    <xf applyAlignment="true" applyBorder="false" applyFill="false" applyFont="true" applyNumberFormat="false" applyProtection="false" borderId="31" fillId="0" fontId="3" numFmtId="0" xfId="0">
      <alignment horizontal="center" vertical="center" wrapText="true"/>
    </xf>
    <xf applyAlignment="true" applyBorder="false" applyFill="false" applyFont="true" applyNumberFormat="false" applyProtection="false" borderId="31" fillId="0" fontId="3" numFmtId="0" xfId="0">
      <alignment horizontal="center" vertical="center" wrapText="true"/>
    </xf>
    <xf applyAlignment="true" applyBorder="false" applyFill="false" applyFont="true" applyNumberFormat="false" applyProtection="false" borderId="34" fillId="0" fontId="3" numFmtId="0" xfId="0">
      <alignment horizontal="center" vertical="center" wrapText="true"/>
    </xf>
    <xf applyAlignment="true" applyBorder="false" applyFill="false" applyFont="true" applyNumberFormat="true" applyProtection="false" borderId="31" fillId="0" fontId="6" numFmtId="191" xfId="0">
      <alignment horizontal="center" vertical="center"/>
    </xf>
    <xf applyAlignment="true" applyBorder="false" applyFill="true" applyFont="true" applyNumberFormat="false" applyProtection="false" borderId="37" fillId="23" fontId="3" numFmtId="0" xfId="0">
      <alignment horizontal="center" vertical="center" wrapText="true"/>
    </xf>
    <xf applyAlignment="true" applyBorder="false" applyFill="false" applyFont="true" applyNumberFormat="false" applyProtection="false" borderId="34" fillId="0" fontId="3" numFmtId="0" xfId="0">
      <alignment horizontal="center" vertical="center" wrapText="true"/>
    </xf>
    <xf applyAlignment="true" applyBorder="false" applyFill="true" applyFont="true" applyNumberFormat="false" applyProtection="false" borderId="38" fillId="23" fontId="3" numFmtId="0" xfId="0">
      <alignment horizontal="center" vertical="center" wrapText="true"/>
    </xf>
    <xf applyAlignment="true" applyBorder="false" applyFill="true" applyFont="true" applyNumberFormat="true" applyProtection="false" borderId="31" fillId="23" fontId="6" numFmtId="193" xfId="0">
      <alignment horizontal="center" vertical="center" wrapText="true"/>
    </xf>
    <xf applyAlignment="true" applyBorder="false" applyFill="true" applyFont="true" applyNumberFormat="false" applyProtection="false" borderId="32" fillId="24" fontId="3" numFmtId="0" xfId="0">
      <alignment horizontal="center" vertical="center"/>
    </xf>
    <xf applyAlignment="true" applyBorder="false" applyFill="true" applyFont="true" applyNumberFormat="true" applyProtection="false" borderId="32" fillId="24" fontId="6" numFmtId="191" xfId="0">
      <alignment horizontal="center" vertical="center"/>
    </xf>
    <xf applyAlignment="true" applyBorder="false" applyFill="true" applyFont="true" applyNumberFormat="true" applyProtection="false" borderId="31" fillId="24" fontId="5" numFmtId="188" xfId="0">
      <alignment horizontal="center" vertical="center"/>
    </xf>
    <xf applyAlignment="true" applyBorder="false" applyFill="true" applyFont="true" applyNumberFormat="true" applyProtection="false" borderId="31" fillId="24" fontId="5" numFmtId="189" xfId="0">
      <alignment horizontal="center" vertical="center"/>
    </xf>
    <xf applyAlignment="true" applyBorder="false" applyFill="true" applyFont="true" applyNumberFormat="true" applyProtection="false" borderId="32" fillId="24" fontId="6" numFmtId="194" xfId="0">
      <alignment horizontal="center" vertical="center"/>
    </xf>
    <xf applyAlignment="true" applyBorder="false" applyFill="true" applyFont="true" applyNumberFormat="true" applyProtection="false" borderId="31" fillId="24" fontId="5" numFmtId="190" xfId="0">
      <alignment horizontal="center" vertical="center"/>
    </xf>
    <xf applyAlignment="true" applyBorder="false" applyFill="true" applyFont="true" applyNumberFormat="true" applyProtection="false" borderId="31" fillId="24" fontId="6" numFmtId="188" xfId="0">
      <alignment horizontal="center" vertical="center"/>
    </xf>
    <xf applyAlignment="true" applyBorder="false" applyFill="true" applyFont="true" applyNumberFormat="true" applyProtection="false" borderId="31" fillId="24" fontId="6" numFmtId="189" xfId="0">
      <alignment horizontal="center" vertical="center"/>
    </xf>
    <xf applyAlignment="true" applyBorder="false" applyFill="true" applyFont="true" applyNumberFormat="true" applyProtection="false" borderId="31" fillId="24" fontId="6" numFmtId="191" xfId="0">
      <alignment horizontal="center" vertical="center"/>
    </xf>
    <xf applyAlignment="true" applyBorder="false" applyFill="false" applyFont="true" applyNumberFormat="false" applyProtection="false" borderId="39" fillId="0" fontId="2" numFmtId="0" xfId="0">
      <alignment horizontal="center" vertical="center" wrapText="true"/>
    </xf>
    <xf applyAlignment="true" applyBorder="false" applyFill="true" applyFont="true" applyNumberFormat="false" applyProtection="false" borderId="36" fillId="24" fontId="3" numFmtId="0" xfId="0">
      <alignment horizontal="center" vertical="center"/>
    </xf>
    <xf applyAlignment="true" applyBorder="false" applyFill="true" applyFont="true" applyNumberFormat="true" applyProtection="false" borderId="36" fillId="24" fontId="6" numFmtId="191" xfId="0">
      <alignment horizontal="center" vertical="center"/>
    </xf>
    <xf applyAlignment="true" applyBorder="false" applyFill="true" applyFont="true" applyNumberFormat="true" applyProtection="false" borderId="40" fillId="24" fontId="5" numFmtId="188" xfId="0">
      <alignment horizontal="center" vertical="center"/>
    </xf>
    <xf applyAlignment="true" applyBorder="false" applyFill="true" applyFont="true" applyNumberFormat="true" applyProtection="false" borderId="40" fillId="24" fontId="5" numFmtId="189" xfId="0">
      <alignment horizontal="center" vertical="center"/>
    </xf>
    <xf applyAlignment="true" applyBorder="false" applyFill="true" applyFont="true" applyNumberFormat="true" applyProtection="false" borderId="36" fillId="24" fontId="6" numFmtId="194" xfId="0">
      <alignment horizontal="center" vertical="center"/>
    </xf>
    <xf applyAlignment="true" applyBorder="false" applyFill="true" applyFont="true" applyNumberFormat="true" applyProtection="false" borderId="40" fillId="24" fontId="5" numFmtId="190" xfId="0">
      <alignment horizontal="center" vertical="center"/>
    </xf>
    <xf applyAlignment="true" applyBorder="false" applyFill="true" applyFont="true" applyNumberFormat="true" applyProtection="false" borderId="40" fillId="24" fontId="6" numFmtId="188" xfId="0">
      <alignment horizontal="center" vertical="center"/>
    </xf>
    <xf applyAlignment="true" applyBorder="false" applyFill="true" applyFont="true" applyNumberFormat="true" applyProtection="false" borderId="40" fillId="24" fontId="6" numFmtId="189" xfId="0">
      <alignment horizontal="center" vertical="center"/>
    </xf>
    <xf applyAlignment="true" applyBorder="false" applyFill="true" applyFont="true" applyNumberFormat="true" applyProtection="false" borderId="40" fillId="24" fontId="6" numFmtId="191" xfId="0">
      <alignment horizontal="center" vertical="center"/>
    </xf>
    <xf applyAlignment="true" applyBorder="false" applyFill="false" applyFont="true" applyNumberFormat="true" applyProtection="false" borderId="40" fillId="0" fontId="6" numFmtId="191" xfId="0">
      <alignment horizontal="center" vertical="center"/>
    </xf>
    <xf applyAlignment="true" applyBorder="false" applyFill="true" applyFont="true" applyNumberFormat="false" applyProtection="false" borderId="31" fillId="25" fontId="6" numFmtId="0" xfId="0">
      <alignment horizontal="center" vertical="center" wrapText="true"/>
    </xf>
    <xf applyAlignment="true" applyBorder="false" applyFill="true" applyFont="true" applyNumberFormat="true" applyProtection="false" borderId="0" fillId="25" fontId="6" numFmtId="191" xfId="0">
      <alignment horizontal="center" vertical="center"/>
    </xf>
    <xf applyAlignment="true" applyBorder="false" applyFill="false" applyFont="true" applyNumberFormat="false" applyProtection="false" borderId="40" fillId="0" fontId="3" numFmtId="0" xfId="0">
      <alignment horizontal="center" vertical="center" wrapText="true"/>
    </xf>
    <xf applyAlignment="true" applyBorder="false" applyFill="false" applyFont="true" applyNumberFormat="false" applyProtection="false" borderId="41" fillId="0" fontId="3" numFmtId="0" xfId="0">
      <alignment horizontal="center" vertical="center" wrapText="true"/>
    </xf>
    <xf applyAlignment="true" applyBorder="false" applyFill="true" applyFont="true" applyNumberFormat="false" applyProtection="false" borderId="30" fillId="20" fontId="1" numFmtId="0" xfId="0">
      <alignment horizontal="center" vertical="center"/>
    </xf>
    <xf applyAlignment="true" applyBorder="false" applyFill="false" applyFont="true" applyNumberFormat="true" applyProtection="false" borderId="32" fillId="0" fontId="5" numFmtId="195" xfId="0">
      <alignment horizontal="center" vertical="center"/>
    </xf>
    <xf applyAlignment="true" applyBorder="false" applyFill="false" applyFont="true" applyNumberFormat="true" applyProtection="false" borderId="31" fillId="0" fontId="5" numFmtId="196" xfId="0">
      <alignment horizontal="center" vertical="center"/>
    </xf>
    <xf applyAlignment="true" applyBorder="false" applyFill="false" applyFont="true" applyNumberFormat="false" applyProtection="false" borderId="32" fillId="0" fontId="5" numFmtId="0" xfId="0">
      <alignment horizontal="center" vertical="center"/>
    </xf>
    <xf applyAlignment="true" applyBorder="false" applyFill="false" applyFont="true" applyNumberFormat="false" applyProtection="false" borderId="31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0" fillId="0" fontId="9" numFmtId="0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false" applyProtection="false" borderId="0" fillId="26" fontId="10" numFmtId="0" xfId="0">
      <alignment horizontal="right" vertical="center" wrapText="true"/>
    </xf>
    <xf applyAlignment="true" applyBorder="false" applyFill="true" applyFont="true" applyNumberFormat="true" applyProtection="false" borderId="42" fillId="27" fontId="6" numFmtId="197" xfId="0">
      <alignment horizontal="center" vertical="center"/>
    </xf>
    <xf applyAlignment="true" applyBorder="false" applyFill="true" applyFont="true" applyNumberFormat="true" applyProtection="false" borderId="43" fillId="28" fontId="6" numFmtId="197" xfId="0">
      <alignment horizontal="center" vertical="center"/>
    </xf>
    <xf applyAlignment="true" applyBorder="false" applyFill="true" applyFont="true" applyNumberFormat="false" applyProtection="false" borderId="0" fillId="29" fontId="8" numFmtId="0" xfId="0">
      <alignment vertical="center"/>
    </xf>
    <xf applyAlignment="true" applyBorder="false" applyFill="true" applyFont="true" applyNumberFormat="false" applyProtection="false" borderId="0" fillId="29" fontId="8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false" applyProtection="false" borderId="0" fillId="27" fontId="8" numFmtId="0" xfId="0">
      <alignment vertical="center"/>
    </xf>
    <xf applyAlignment="true" applyBorder="false" applyFill="true" applyFont="true" applyNumberFormat="false" applyProtection="false" borderId="0" fillId="30" fontId="8" numFmtId="0" xfId="0">
      <alignment vertical="center"/>
    </xf>
    <xf applyAlignment="true" applyBorder="false" applyFill="true" applyFont="true" applyNumberFormat="false" applyProtection="false" borderId="0" fillId="31" fontId="11" numFmtId="0" xfId="0">
      <alignment vertical="center"/>
    </xf>
    <xf applyAlignment="true" applyBorder="false" applyFill="true" applyFont="true" applyNumberFormat="false" applyProtection="false" borderId="0" fillId="27" fontId="8" numFmtId="0" xfId="0">
      <alignment vertical="center"/>
    </xf>
    <xf applyAlignment="true" applyBorder="false" applyFill="false" applyFont="true" applyNumberFormat="false" applyProtection="false" borderId="0" fillId="0" fontId="12" numFmtId="0" xfId="0">
      <alignment vertical="center"/>
    </xf>
    <xf applyAlignment="true" applyBorder="false" applyFill="true" applyFont="true" applyNumberFormat="false" applyProtection="false" borderId="44" fillId="32" fontId="1" numFmtId="0" xfId="0">
      <alignment horizontal="center" vertical="center"/>
    </xf>
    <xf applyAlignment="true" applyBorder="false" applyFill="true" applyFont="true" applyNumberFormat="false" applyProtection="false" borderId="45" fillId="32" fontId="1" numFmtId="0" xfId="0">
      <alignment horizontal="center" vertical="center"/>
    </xf>
    <xf applyAlignment="true" applyBorder="false" applyFill="true" applyFont="true" applyNumberFormat="false" applyProtection="false" borderId="46" fillId="32" fontId="1" numFmtId="0" xfId="0">
      <alignment horizontal="center" vertical="center"/>
    </xf>
    <xf applyAlignment="true" applyBorder="false" applyFill="true" applyFont="true" applyNumberFormat="true" applyProtection="false" borderId="45" fillId="32" fontId="1" numFmtId="198" xfId="0">
      <alignment horizontal="center" vertical="center"/>
    </xf>
    <xf applyAlignment="true" applyBorder="false" applyFill="true" applyFont="true" applyNumberFormat="true" applyProtection="false" borderId="45" fillId="32" fontId="1" numFmtId="199" xfId="0">
      <alignment horizontal="center" vertical="center"/>
    </xf>
    <xf applyAlignment="true" applyBorder="false" applyFill="true" applyFont="true" applyNumberFormat="true" applyProtection="false" borderId="45" fillId="32" fontId="1" numFmtId="200" xfId="0">
      <alignment horizontal="center" vertical="center"/>
    </xf>
    <xf applyAlignment="true" applyBorder="false" applyFill="true" applyFont="true" applyNumberFormat="false" applyProtection="false" borderId="45" fillId="33" fontId="1" numFmtId="0" xfId="0">
      <alignment horizontal="center" vertical="center"/>
    </xf>
    <xf applyAlignment="true" applyBorder="false" applyFill="true" applyFont="true" applyNumberFormat="true" applyProtection="false" borderId="45" fillId="33" fontId="1" numFmtId="198" xfId="0">
      <alignment horizontal="center" vertical="center"/>
    </xf>
    <xf applyAlignment="true" applyBorder="false" applyFill="true" applyFont="true" applyNumberFormat="true" applyProtection="false" borderId="45" fillId="33" fontId="1" numFmtId="199" xfId="0">
      <alignment horizontal="center" vertical="center"/>
    </xf>
    <xf applyAlignment="true" applyBorder="false" applyFill="true" applyFont="true" applyNumberFormat="true" applyProtection="false" borderId="45" fillId="33" fontId="1" numFmtId="197" xfId="0">
      <alignment horizontal="center" vertical="center"/>
    </xf>
    <xf applyAlignment="true" applyBorder="false" applyFill="true" applyFont="true" applyNumberFormat="true" applyProtection="false" borderId="47" fillId="33" fontId="1" numFmtId="197" xfId="0">
      <alignment horizontal="center" vertical="center"/>
    </xf>
    <xf applyAlignment="true" applyBorder="false" applyFill="true" applyFont="true" applyNumberFormat="true" applyProtection="false" borderId="42" fillId="33" fontId="1" numFmtId="197" xfId="0">
      <alignment horizontal="center" vertical="center"/>
    </xf>
    <xf applyAlignment="true" applyBorder="false" applyFill="false" applyFont="true" applyNumberFormat="false" applyProtection="false" borderId="42" fillId="0" fontId="2" numFmtId="0" xfId="0">
      <alignment horizontal="center" vertical="center" wrapText="true"/>
    </xf>
    <xf applyAlignment="true" applyBorder="false" applyFill="false" applyFont="true" applyNumberFormat="false" applyProtection="false" borderId="46" fillId="0" fontId="3" numFmtId="0" xfId="0">
      <alignment horizontal="center" vertical="center" wrapText="true"/>
    </xf>
    <xf applyAlignment="true" applyBorder="false" applyFill="false" applyFont="true" applyNumberFormat="true" applyProtection="false" borderId="46" fillId="0" fontId="1" numFmtId="201" xfId="0">
      <alignment horizontal="center" vertical="center" wrapText="true"/>
    </xf>
    <xf applyAlignment="true" applyBorder="false" applyFill="false" applyFont="true" applyNumberFormat="false" applyProtection="false" borderId="45" fillId="0" fontId="4" numFmtId="0" xfId="0">
      <alignment horizontal="center" vertical="center"/>
    </xf>
    <xf applyAlignment="true" applyBorder="false" applyFill="false" applyFont="true" applyNumberFormat="false" applyProtection="false" borderId="46" fillId="0" fontId="5" numFmtId="0" xfId="0">
      <alignment horizontal="center" vertical="center"/>
    </xf>
    <xf applyAlignment="true" applyBorder="false" applyFill="true" applyFont="true" applyNumberFormat="false" applyProtection="false" borderId="45" fillId="26" fontId="6" numFmtId="0" xfId="0">
      <alignment horizontal="center" vertical="center" wrapText="true"/>
    </xf>
    <xf applyAlignment="true" applyBorder="false" applyFill="false" applyFont="true" applyNumberFormat="false" applyProtection="false" borderId="45" fillId="0" fontId="5" numFmtId="0" xfId="0">
      <alignment horizontal="center" vertical="center"/>
    </xf>
    <xf applyAlignment="true" applyBorder="false" applyFill="false" applyFont="true" applyNumberFormat="true" applyProtection="false" borderId="45" fillId="0" fontId="5" numFmtId="198" xfId="0">
      <alignment horizontal="center" vertical="center"/>
    </xf>
    <xf applyAlignment="true" applyBorder="false" applyFill="false" applyFont="true" applyNumberFormat="true" applyProtection="false" borderId="45" fillId="0" fontId="5" numFmtId="199" xfId="0">
      <alignment horizontal="center" vertical="center"/>
    </xf>
    <xf applyAlignment="true" applyBorder="false" applyFill="false" applyFont="true" applyNumberFormat="true" applyProtection="false" borderId="45" fillId="0" fontId="5" numFmtId="200" xfId="0">
      <alignment horizontal="center" vertical="center"/>
    </xf>
    <xf applyAlignment="true" applyBorder="false" applyFill="false" applyFont="true" applyNumberFormat="true" applyProtection="false" borderId="45" fillId="0" fontId="6" numFmtId="198" xfId="0">
      <alignment horizontal="center" vertical="center"/>
    </xf>
    <xf applyAlignment="true" applyBorder="false" applyFill="false" applyFont="true" applyNumberFormat="true" applyProtection="false" borderId="45" fillId="0" fontId="6" numFmtId="199" xfId="0">
      <alignment horizontal="center" vertical="center"/>
    </xf>
    <xf applyAlignment="true" applyBorder="false" applyFill="false" applyFont="true" applyNumberFormat="true" applyProtection="false" borderId="45" fillId="0" fontId="6" numFmtId="197" xfId="0">
      <alignment horizontal="center" vertical="center"/>
    </xf>
    <xf applyAlignment="true" applyBorder="false" applyFill="false" applyFont="true" applyNumberFormat="true" applyProtection="false" borderId="47" fillId="0" fontId="6" numFmtId="197" xfId="0">
      <alignment horizontal="center" vertical="center"/>
    </xf>
    <xf applyAlignment="true" applyBorder="false" applyFill="false" applyFont="true" applyNumberFormat="true" applyProtection="false" borderId="48" fillId="0" fontId="6" numFmtId="197" xfId="0">
      <alignment horizontal="center" vertical="center"/>
    </xf>
    <xf applyAlignment="true" applyBorder="false" applyFill="false" applyFont="true" applyNumberFormat="false" applyProtection="false" borderId="42" fillId="0" fontId="8" numFmtId="0" xfId="0">
      <alignment vertical="center"/>
    </xf>
    <xf applyAlignment="true" applyBorder="false" applyFill="true" applyFont="true" applyNumberFormat="false" applyProtection="false" borderId="45" fillId="26" fontId="5" numFmtId="0" xfId="0">
      <alignment horizontal="center" vertical="center"/>
    </xf>
    <xf applyAlignment="true" applyBorder="false" applyFill="false" applyFont="true" applyNumberFormat="true" applyProtection="false" borderId="42" fillId="0" fontId="6" numFmtId="197" xfId="0">
      <alignment horizontal="center" vertical="center"/>
    </xf>
    <xf applyAlignment="true" applyBorder="false" applyFill="false" applyFont="true" applyNumberFormat="false" applyProtection="false" borderId="46" fillId="0" fontId="3" numFmtId="0" xfId="0">
      <alignment horizontal="center" vertical="center" wrapText="true"/>
    </xf>
    <xf applyAlignment="true" applyBorder="false" applyFill="true" applyFont="true" applyNumberFormat="false" applyProtection="false" borderId="43" fillId="34" fontId="3" numFmtId="0" xfId="0">
      <alignment horizontal="center" vertical="center" wrapText="true"/>
    </xf>
    <xf applyAlignment="true" applyBorder="false" applyFill="true" applyFont="true" applyNumberFormat="false" applyProtection="false" borderId="46" fillId="34" fontId="5" numFmtId="0" xfId="0">
      <alignment horizontal="center" vertical="center"/>
    </xf>
    <xf applyAlignment="true" applyBorder="false" applyFill="true" applyFont="true" applyNumberFormat="false" applyProtection="false" borderId="45" fillId="34" fontId="5" numFmtId="0" xfId="0">
      <alignment horizontal="center" vertical="center"/>
    </xf>
    <xf applyAlignment="true" applyBorder="false" applyFill="true" applyFont="true" applyNumberFormat="false" applyProtection="false" borderId="46" fillId="34" fontId="5" numFmtId="0" xfId="0">
      <alignment horizontal="center" vertical="center"/>
    </xf>
    <xf applyAlignment="true" applyBorder="false" applyFill="true" applyFont="true" applyNumberFormat="true" applyProtection="false" borderId="45" fillId="34" fontId="5" numFmtId="198" xfId="0">
      <alignment horizontal="center" vertical="center"/>
    </xf>
    <xf applyAlignment="true" applyBorder="false" applyFill="true" applyFont="true" applyNumberFormat="true" applyProtection="false" borderId="45" fillId="34" fontId="5" numFmtId="199" xfId="0">
      <alignment horizontal="center" vertical="center"/>
    </xf>
    <xf applyAlignment="true" applyBorder="false" applyFill="true" applyFont="true" applyNumberFormat="true" applyProtection="false" borderId="45" fillId="34" fontId="5" numFmtId="200" xfId="0">
      <alignment horizontal="center" vertical="center"/>
    </xf>
    <xf applyAlignment="true" applyBorder="false" applyFill="true" applyFont="true" applyNumberFormat="true" applyProtection="false" borderId="45" fillId="34" fontId="6" numFmtId="198" xfId="0">
      <alignment horizontal="center" vertical="center"/>
    </xf>
    <xf applyAlignment="true" applyBorder="false" applyFill="true" applyFont="true" applyNumberFormat="true" applyProtection="false" borderId="45" fillId="34" fontId="6" numFmtId="199" xfId="0">
      <alignment horizontal="center" vertical="center"/>
    </xf>
    <xf applyAlignment="true" applyBorder="false" applyFill="true" applyFont="true" applyNumberFormat="true" applyProtection="false" borderId="45" fillId="34" fontId="6" numFmtId="197" xfId="0">
      <alignment horizontal="center" vertical="center"/>
    </xf>
    <xf applyAlignment="true" applyBorder="false" applyFill="true" applyFont="true" applyNumberFormat="true" applyProtection="false" borderId="45" fillId="34" fontId="5" numFmtId="197" xfId="0">
      <alignment horizontal="center" vertical="center"/>
    </xf>
    <xf applyAlignment="true" applyBorder="false" applyFill="true" applyFont="true" applyNumberFormat="true" applyProtection="false" borderId="47" fillId="34" fontId="6" numFmtId="202" xfId="0">
      <alignment horizontal="center" vertical="center" wrapText="true"/>
    </xf>
    <xf applyAlignment="true" applyBorder="false" applyFill="false" applyFont="true" applyNumberFormat="true" applyProtection="false" borderId="42" fillId="0" fontId="6" numFmtId="197" xfId="0">
      <alignment horizontal="center" vertical="center"/>
    </xf>
    <xf applyAlignment="true" applyBorder="false" applyFill="false" applyFont="true" applyNumberFormat="false" applyProtection="false" borderId="45" fillId="0" fontId="3" numFmtId="0" xfId="0">
      <alignment horizontal="center" vertical="center" wrapText="true"/>
    </xf>
    <xf applyAlignment="true" applyBorder="false" applyFill="false" applyFont="true" applyNumberFormat="false" applyProtection="false" borderId="45" fillId="0" fontId="3" numFmtId="0" xfId="0">
      <alignment horizontal="center" vertical="center" wrapText="true"/>
    </xf>
    <xf applyAlignment="true" applyBorder="false" applyFill="false" applyFont="true" applyNumberFormat="false" applyProtection="false" borderId="42" fillId="0" fontId="3" numFmtId="0" xfId="0">
      <alignment horizontal="center" vertical="center" wrapText="true"/>
    </xf>
    <xf applyAlignment="true" applyBorder="false" applyFill="false" applyFont="true" applyNumberFormat="true" applyProtection="false" borderId="45" fillId="0" fontId="6" numFmtId="197" xfId="0">
      <alignment horizontal="center" vertical="center"/>
    </xf>
    <xf applyAlignment="true" applyBorder="false" applyFill="true" applyFont="true" applyNumberFormat="false" applyProtection="false" borderId="49" fillId="34" fontId="3" numFmtId="0" xfId="0">
      <alignment horizontal="center" vertical="center" wrapText="true"/>
    </xf>
    <xf applyAlignment="true" applyBorder="false" applyFill="false" applyFont="true" applyNumberFormat="false" applyProtection="false" borderId="42" fillId="0" fontId="3" numFmtId="0" xfId="0">
      <alignment horizontal="center" vertical="center" wrapText="true"/>
    </xf>
    <xf applyAlignment="true" applyBorder="false" applyFill="true" applyFont="true" applyNumberFormat="false" applyProtection="false" borderId="50" fillId="34" fontId="3" numFmtId="0" xfId="0">
      <alignment horizontal="center" vertical="center" wrapText="true"/>
    </xf>
    <xf applyAlignment="true" applyBorder="false" applyFill="true" applyFont="true" applyNumberFormat="true" applyProtection="false" borderId="45" fillId="34" fontId="6" numFmtId="202" xfId="0">
      <alignment horizontal="center" vertical="center" wrapText="true"/>
    </xf>
    <xf applyAlignment="true" applyBorder="false" applyFill="true" applyFont="true" applyNumberFormat="false" applyProtection="false" borderId="43" fillId="28" fontId="3" numFmtId="0" xfId="0">
      <alignment horizontal="center" vertical="center"/>
    </xf>
    <xf applyAlignment="true" applyBorder="false" applyFill="true" applyFont="true" applyNumberFormat="true" applyProtection="false" borderId="51" fillId="28" fontId="5" numFmtId="198" xfId="0">
      <alignment horizontal="center" vertical="center"/>
    </xf>
    <xf applyAlignment="true" applyBorder="false" applyFill="true" applyFont="true" applyNumberFormat="true" applyProtection="false" borderId="51" fillId="28" fontId="5" numFmtId="199" xfId="0">
      <alignment horizontal="center" vertical="center"/>
    </xf>
    <xf applyAlignment="true" applyBorder="false" applyFill="true" applyFont="true" applyNumberFormat="true" applyProtection="false" borderId="43" fillId="28" fontId="6" numFmtId="203" xfId="0">
      <alignment horizontal="center" vertical="center"/>
    </xf>
    <xf applyAlignment="true" applyBorder="false" applyFill="true" applyFont="true" applyNumberFormat="true" applyProtection="false" borderId="51" fillId="28" fontId="5" numFmtId="200" xfId="0">
      <alignment horizontal="center" vertical="center"/>
    </xf>
    <xf applyAlignment="true" applyBorder="false" applyFill="true" applyFont="true" applyNumberFormat="true" applyProtection="false" borderId="51" fillId="28" fontId="6" numFmtId="198" xfId="0">
      <alignment horizontal="center" vertical="center"/>
    </xf>
    <xf applyAlignment="true" applyBorder="false" applyFill="true" applyFont="true" applyNumberFormat="true" applyProtection="false" borderId="51" fillId="28" fontId="6" numFmtId="199" xfId="0">
      <alignment horizontal="center" vertical="center"/>
    </xf>
    <xf applyAlignment="true" applyBorder="false" applyFill="true" applyFont="true" applyNumberFormat="true" applyProtection="false" borderId="51" fillId="28" fontId="6" numFmtId="197" xfId="0">
      <alignment horizontal="center" vertical="center"/>
    </xf>
    <xf applyAlignment="true" applyBorder="false" applyFill="false" applyFont="true" applyNumberFormat="true" applyProtection="false" borderId="51" fillId="0" fontId="6" numFmtId="197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21" min="21" style="0" width="11.211267605633802"/>
    <col collapsed="false" customWidth="true" hidden="false" max="29" min="29" style="0" width="11.211267605633802"/>
    <col collapsed="false" customWidth="true" hidden="false" max="5" min="5" style="0" width="11.211267605633802"/>
    <col collapsed="false" customWidth="true" hidden="false" max="13" min="13" style="0" width="11.211267605633802"/>
    <col collapsed="false" customWidth="true" hidden="false" max="24" min="24" style="0" width="11.211267605633802"/>
    <col collapsed="false" customWidth="true" hidden="false" max="32" min="32" style="0" width="11.211267605633802"/>
    <col collapsed="false" customWidth="true" hidden="false" max="8" min="8" style="0" width="11.211267605633802"/>
    <col collapsed="false" customWidth="true" hidden="false" max="16" min="16" style="0" width="11.211267605633802"/>
    <col collapsed="false" customWidth="true" hidden="false" max="23" min="23" style="0" width="11.211267605633802"/>
    <col collapsed="false" customWidth="true" hidden="false" max="31" min="31" style="0" width="11.211267605633802"/>
    <col collapsed="false" customWidth="true" hidden="false" max="7" min="7" style="0" width="11.211267605633802"/>
    <col collapsed="false" customWidth="true" hidden="false" max="15" min="15" style="0" width="11.211267605633802"/>
    <col collapsed="false" customWidth="true" hidden="false" max="18" min="18" style="0" width="11.211267605633802"/>
    <col collapsed="false" customWidth="true" hidden="false" max="26" min="26" style="0" width="11.211267605633802"/>
    <col collapsed="false" customWidth="true" hidden="false" max="2" min="2" style="0" width="15.154929577464788"/>
    <col collapsed="false" customWidth="true" hidden="false" max="10" min="10" style="0" width="11.211267605633802"/>
    <col collapsed="false" customWidth="true" hidden="false" max="17" min="17" style="0" width="11.211267605633802"/>
    <col collapsed="false" customWidth="true" hidden="false" max="25" min="25" style="0" width="11.211267605633802"/>
    <col collapsed="false" customWidth="true" hidden="false" max="1" min="1" style="0" width="13.352112676056338"/>
    <col collapsed="false" customWidth="true" hidden="false" max="9" min="9" style="0" width="11.211267605633802"/>
    <col collapsed="false" customWidth="true" hidden="false" max="20" min="20" style="0" width="11.211267605633802"/>
    <col collapsed="false" customWidth="true" hidden="false" max="28" min="28" style="0" width="11.211267605633802"/>
    <col collapsed="false" customWidth="true" hidden="false" max="4" min="4" style="0" width="11.211267605633802"/>
    <col collapsed="false" customWidth="true" hidden="false" max="12" min="12" style="0" width="11.211267605633802"/>
    <col collapsed="false" customWidth="true" hidden="false" max="19" min="19" style="0" width="11.211267605633802"/>
    <col collapsed="false" customWidth="true" hidden="false" max="27" min="27" style="0" width="11.211267605633802"/>
    <col collapsed="false" customWidth="true" hidden="false" max="3" min="3" style="0" width="11.211267605633802"/>
    <col collapsed="false" customWidth="true" hidden="false" max="11" min="11" style="0" width="11.211267605633802"/>
    <col collapsed="false" customWidth="true" hidden="false" max="22" min="22" style="0" width="11.211267605633802"/>
    <col collapsed="false" customWidth="true" hidden="false" max="30" min="30" style="0" width="11.211267605633802"/>
    <col collapsed="false" customWidth="true" hidden="false" max="6" min="6" style="0" width="11.211267605633802"/>
    <col collapsed="false" customWidth="true" hidden="false" max="14" min="14" style="0" width="11.211267605633802"/>
  </cols>
  <sheetData>
    <row r="1">
      <c r="A1" s="1" t="s">
        <v>1</v>
      </c>
      <c r="B1" s="2" t="s">
        <v>2</v>
      </c>
      <c r="C1" s="2" t="s">
        <v>3</v>
      </c>
      <c r="D1" s="2" t="s">
        <v>4</v>
      </c>
      <c r="E1" s="3" t="s">
        <v>5</v>
      </c>
      <c r="F1" s="2" t="s">
        <v>6</v>
      </c>
      <c r="G1" s="2" t="s">
        <v>7</v>
      </c>
      <c r="H1" s="2" t="s">
        <v>8</v>
      </c>
      <c r="I1" s="4" t="s">
        <v>9</v>
      </c>
      <c r="J1" s="5" t="s">
        <v>10</v>
      </c>
      <c r="K1" s="2" t="s">
        <v>11</v>
      </c>
      <c r="L1" s="5" t="s">
        <v>12</v>
      </c>
      <c r="M1" s="2" t="s">
        <v>13</v>
      </c>
      <c r="N1" s="6" t="s">
        <v>14</v>
      </c>
      <c r="O1" s="2" t="s">
        <v>15</v>
      </c>
      <c r="P1" s="6" t="s">
        <v>16</v>
      </c>
      <c r="Q1" s="4" t="s">
        <v>17</v>
      </c>
      <c r="R1" s="7" t="s">
        <v>18</v>
      </c>
      <c r="S1" s="8" t="s">
        <v>19</v>
      </c>
      <c r="T1" s="7" t="s">
        <v>20</v>
      </c>
      <c r="U1" s="9" t="s">
        <v>21</v>
      </c>
      <c r="V1" s="10" t="s">
        <v>22</v>
      </c>
      <c r="W1" s="10" t="s">
        <v>23</v>
      </c>
      <c r="X1" s="10" t="s">
        <v>24</v>
      </c>
      <c r="Y1" s="8" t="s">
        <v>25</v>
      </c>
      <c r="Z1" s="10" t="s">
        <v>26</v>
      </c>
      <c r="AA1" s="10" t="s">
        <v>27</v>
      </c>
      <c r="AB1" s="10" t="s">
        <v>28</v>
      </c>
      <c r="AC1" s="7" t="s">
        <v>29</v>
      </c>
      <c r="AD1" s="8" t="s">
        <v>30</v>
      </c>
      <c r="AE1" s="10" t="s">
        <v>31</v>
      </c>
      <c r="AF1" s="10" t="s">
        <v>32</v>
      </c>
    </row>
    <row r="2">
      <c r="A2" s="11" t="s">
        <v>33</v>
      </c>
      <c r="B2" s="12" t="s">
        <v>34</v>
      </c>
      <c r="C2" s="13" t="s">
        <v>35</v>
      </c>
      <c r="D2" s="14" t="s">
        <v>36</v>
      </c>
      <c r="E2" s="15">
        <v>59.45</v>
      </c>
      <c r="F2" s="16">
        <f>E2+E3</f>
      </c>
      <c r="G2" s="17">
        <v>442</v>
      </c>
      <c r="H2" s="17">
        <v>24</v>
      </c>
      <c r="I2" s="18">
        <f t="shared" ref="I2:I16" si="236">H2/G2</f>
      </c>
      <c r="J2" s="19">
        <f t="shared" ref="J2:J16" si="174">(E2/G2)*1000</f>
      </c>
      <c r="K2" s="17">
        <v>0</v>
      </c>
      <c r="L2" s="19">
        <f t="shared" ref="L2:L16" si="117">E2/K2</f>
      </c>
      <c r="M2" s="17">
        <v>0</v>
      </c>
      <c r="N2" s="20">
        <f t="shared" ref="N2:N16" si="86">E2/M2</f>
      </c>
      <c r="O2" s="17">
        <v>0</v>
      </c>
      <c r="P2" s="20">
        <f t="shared" ref="P2:P16" si="0">E2/O2</f>
      </c>
      <c r="Q2" s="21">
        <f>(M2+M3)/(O2+O3)</f>
      </c>
      <c r="R2" s="17">
        <v>0</v>
      </c>
      <c r="S2" s="21">
        <f>(O2+O3)/(K2+K3)</f>
      </c>
      <c r="T2" s="17">
        <v>0</v>
      </c>
      <c r="U2" s="22">
        <f>F2/T2</f>
      </c>
      <c r="V2" s="23">
        <f>(F2+4*500)/T2</f>
      </c>
      <c r="W2" s="17">
        <v>0</v>
      </c>
      <c r="X2" s="23">
        <f>W2/T2</f>
      </c>
      <c r="Y2" s="21">
        <f>T2/R2</f>
      </c>
      <c r="Z2" s="23">
        <f>W2/F2</f>
      </c>
      <c r="AA2" s="23">
        <f>W2/(F2+500)</f>
      </c>
      <c r="AB2" s="17">
        <v>0</v>
      </c>
      <c r="AC2" s="17">
        <v>0</v>
      </c>
      <c r="AD2" s="21">
        <f>AB2/T2</f>
      </c>
      <c r="AE2" s="23">
        <f>(W2-AC2)/(F2+500)</f>
      </c>
      <c r="AF2" s="24" t="s">
        <v>37</v>
      </c>
    </row>
    <row r="3">
      <c r="A3" s="25"/>
      <c r="B3" s="12"/>
      <c r="C3" s="26"/>
      <c r="D3" s="14" t="s">
        <v>38</v>
      </c>
      <c r="E3" s="15">
        <v>80.2</v>
      </c>
      <c r="F3" s="16"/>
      <c r="G3" s="17">
        <v>725</v>
      </c>
      <c r="H3" s="17">
        <v>55</v>
      </c>
      <c r="I3" s="18">
        <f t="shared" si="236"/>
      </c>
      <c r="J3" s="19">
        <f t="shared" si="174"/>
      </c>
      <c r="K3" s="17">
        <v>12</v>
      </c>
      <c r="L3" s="19">
        <f t="shared" si="117"/>
      </c>
      <c r="M3" s="17">
        <v>0</v>
      </c>
      <c r="N3" s="20">
        <f t="shared" si="86"/>
      </c>
      <c r="O3" s="17">
        <v>0</v>
      </c>
      <c r="P3" s="20">
        <f t="shared" si="0"/>
      </c>
      <c r="Q3" s="21"/>
      <c r="R3" s="27"/>
      <c r="S3" s="21"/>
      <c r="T3" s="27"/>
      <c r="U3" s="22"/>
      <c r="V3" s="23"/>
      <c r="W3" s="27"/>
      <c r="X3" s="23"/>
      <c r="Y3" s="21"/>
      <c r="Z3" s="23"/>
      <c r="AA3" s="23"/>
      <c r="AB3" s="27"/>
      <c r="AC3" s="27"/>
      <c r="AD3" s="21"/>
      <c r="AE3" s="23"/>
      <c r="AF3" s="24" t="s">
        <v>39</v>
      </c>
    </row>
    <row r="4">
      <c r="A4" s="25"/>
      <c r="B4" s="12" t="s">
        <v>40</v>
      </c>
      <c r="C4" s="13" t="s">
        <v>35</v>
      </c>
      <c r="D4" s="14" t="s">
        <v>36</v>
      </c>
      <c r="E4" s="15">
        <v>287.48</v>
      </c>
      <c r="F4" s="16">
        <f>E4+E5</f>
      </c>
      <c r="G4" s="17">
        <v>1636</v>
      </c>
      <c r="H4" s="17">
        <v>53</v>
      </c>
      <c r="I4" s="18">
        <f t="shared" si="236"/>
      </c>
      <c r="J4" s="19">
        <f t="shared" si="174"/>
      </c>
      <c r="K4" s="17">
        <v>1</v>
      </c>
      <c r="L4" s="19">
        <f t="shared" si="117"/>
      </c>
      <c r="M4" s="17">
        <v>2</v>
      </c>
      <c r="N4" s="20">
        <f t="shared" si="86"/>
      </c>
      <c r="O4" s="17">
        <v>2</v>
      </c>
      <c r="P4" s="20">
        <f t="shared" si="0"/>
      </c>
      <c r="Q4" s="21">
        <f>(M4+M5)/(O4+O5)</f>
      </c>
      <c r="R4" s="17">
        <v>0</v>
      </c>
      <c r="S4" s="21">
        <f>(O4+O5)/(K4+K5)</f>
      </c>
      <c r="T4" s="17">
        <v>0</v>
      </c>
      <c r="U4" s="22">
        <f>F4/T4</f>
      </c>
      <c r="V4" s="23">
        <f>(F4+4*500)/T4</f>
      </c>
      <c r="W4" s="17">
        <v>0</v>
      </c>
      <c r="X4" s="23">
        <f>W4/T4</f>
      </c>
      <c r="Y4" s="21">
        <f>T4/R4</f>
      </c>
      <c r="Z4" s="23">
        <f>W4/F4</f>
      </c>
      <c r="AA4" s="23">
        <f>W4/(F4+500)</f>
      </c>
      <c r="AB4" s="17">
        <v>0</v>
      </c>
      <c r="AC4" s="17">
        <v>0</v>
      </c>
      <c r="AD4" s="21">
        <f>AB4/T4</f>
      </c>
      <c r="AE4" s="23">
        <f>(W4-AC4)/(F4+500)</f>
      </c>
      <c r="AF4" s="24" t="s">
        <v>37</v>
      </c>
    </row>
    <row r="5">
      <c r="A5" s="25"/>
      <c r="B5" s="12"/>
      <c r="C5" s="13"/>
      <c r="D5" s="14" t="s">
        <v>38</v>
      </c>
      <c r="E5" s="15">
        <v>141.87</v>
      </c>
      <c r="F5" s="16"/>
      <c r="G5" s="17">
        <v>1755</v>
      </c>
      <c r="H5" s="17">
        <v>112</v>
      </c>
      <c r="I5" s="18">
        <f t="shared" si="236"/>
      </c>
      <c r="J5" s="19">
        <f t="shared" si="174"/>
      </c>
      <c r="K5" s="17">
        <v>4</v>
      </c>
      <c r="L5" s="19">
        <f t="shared" si="117"/>
      </c>
      <c r="M5" s="17">
        <v>0</v>
      </c>
      <c r="N5" s="20">
        <f t="shared" si="86"/>
      </c>
      <c r="O5" s="17">
        <v>0</v>
      </c>
      <c r="P5" s="20">
        <f t="shared" si="0"/>
      </c>
      <c r="Q5" s="21"/>
      <c r="R5" s="27"/>
      <c r="S5" s="21"/>
      <c r="T5" s="27"/>
      <c r="U5" s="22"/>
      <c r="V5" s="23"/>
      <c r="W5" s="27"/>
      <c r="X5" s="23"/>
      <c r="Y5" s="21"/>
      <c r="Z5" s="23"/>
      <c r="AA5" s="23"/>
      <c r="AB5" s="27"/>
      <c r="AC5" s="27"/>
      <c r="AD5" s="21"/>
      <c r="AE5" s="23"/>
      <c r="AF5" s="24" t="s">
        <v>41</v>
      </c>
    </row>
    <row r="6">
      <c r="A6" s="25"/>
      <c r="B6" s="12" t="s">
        <v>42</v>
      </c>
      <c r="C6" s="13" t="s">
        <v>35</v>
      </c>
      <c r="D6" s="14" t="s">
        <v>36</v>
      </c>
      <c r="E6" s="15">
        <v>141.21</v>
      </c>
      <c r="F6" s="28">
        <f>E6+E7</f>
      </c>
      <c r="G6" s="17">
        <v>1307</v>
      </c>
      <c r="H6" s="17">
        <v>34</v>
      </c>
      <c r="I6" s="18">
        <f t="shared" si="236"/>
      </c>
      <c r="J6" s="19">
        <f t="shared" si="174"/>
      </c>
      <c r="K6" s="17">
        <v>0</v>
      </c>
      <c r="L6" s="19">
        <f t="shared" si="117"/>
      </c>
      <c r="M6" s="17">
        <v>0</v>
      </c>
      <c r="N6" s="20">
        <f t="shared" si="86"/>
      </c>
      <c r="O6" s="17">
        <v>0</v>
      </c>
      <c r="P6" s="20">
        <f t="shared" si="0"/>
      </c>
      <c r="Q6" s="21">
        <f>(M6+M7)/(O6+O7)</f>
      </c>
      <c r="R6" s="17">
        <v>2</v>
      </c>
      <c r="S6" s="21">
        <f>(O6+O7)/(K6+K7)</f>
      </c>
      <c r="T6" s="17">
        <v>0</v>
      </c>
      <c r="U6" s="22">
        <f>F6/T6</f>
      </c>
      <c r="V6" s="23">
        <f>(F6+4*500)/T6</f>
      </c>
      <c r="W6" s="17">
        <v>0</v>
      </c>
      <c r="X6" s="23">
        <f>W6/T6</f>
      </c>
      <c r="Y6" s="21">
        <f>T6/R6</f>
      </c>
      <c r="Z6" s="23">
        <f>W6/F6</f>
      </c>
      <c r="AA6" s="23">
        <f>W6/(F6+500)</f>
      </c>
      <c r="AB6" s="17">
        <v>0</v>
      </c>
      <c r="AC6" s="17">
        <v>0</v>
      </c>
      <c r="AD6" s="21">
        <f>AB6/T6</f>
      </c>
      <c r="AE6" s="23">
        <f>(W6-AC6)/(F6+500)</f>
      </c>
      <c r="AF6" s="24" t="s">
        <v>37</v>
      </c>
    </row>
    <row r="7">
      <c r="A7" s="25"/>
      <c r="B7" s="12"/>
      <c r="C7" s="13"/>
      <c r="D7" s="14" t="s">
        <v>38</v>
      </c>
      <c r="E7" s="15">
        <v>93.81</v>
      </c>
      <c r="F7" s="28"/>
      <c r="G7" s="17">
        <v>1467</v>
      </c>
      <c r="H7" s="29">
        <v>74</v>
      </c>
      <c r="I7" s="18">
        <f t="shared" si="236"/>
      </c>
      <c r="J7" s="19">
        <f t="shared" si="174"/>
      </c>
      <c r="K7" s="17">
        <v>3</v>
      </c>
      <c r="L7" s="19">
        <f t="shared" si="117"/>
      </c>
      <c r="M7" s="17">
        <v>0</v>
      </c>
      <c r="N7" s="20">
        <f t="shared" si="86"/>
      </c>
      <c r="O7" s="17">
        <v>0</v>
      </c>
      <c r="P7" s="20">
        <f t="shared" si="0"/>
      </c>
      <c r="Q7" s="21"/>
      <c r="R7" s="27"/>
      <c r="S7" s="21"/>
      <c r="T7" s="27"/>
      <c r="U7" s="22"/>
      <c r="V7" s="23"/>
      <c r="W7" s="27"/>
      <c r="X7" s="23"/>
      <c r="Y7" s="21"/>
      <c r="Z7" s="23"/>
      <c r="AA7" s="23"/>
      <c r="AB7" s="27"/>
      <c r="AC7" s="27"/>
      <c r="AD7" s="21"/>
      <c r="AE7" s="23"/>
      <c r="AF7" s="24" t="s">
        <v>41</v>
      </c>
    </row>
    <row r="8">
      <c r="A8" s="25"/>
      <c r="B8" s="30" t="s">
        <v>43</v>
      </c>
      <c r="C8" s="31"/>
      <c r="D8" s="31"/>
      <c r="E8" s="32">
        <f>SUM(E2:E7)</f>
      </c>
      <c r="F8" s="33">
        <f>SUM(F2:F7)</f>
      </c>
      <c r="G8" s="33">
        <f>SUM(G2:G7)</f>
      </c>
      <c r="H8" s="33">
        <f>SUM(H2:H7)</f>
      </c>
      <c r="I8" s="34">
        <f t="shared" si="236"/>
      </c>
      <c r="J8" s="35">
        <f t="shared" si="174"/>
      </c>
      <c r="K8" s="33">
        <f>SUM(K2:K7)</f>
      </c>
      <c r="L8" s="35">
        <f t="shared" si="117"/>
      </c>
      <c r="M8" s="33">
        <f>SUM(M2:M7)</f>
      </c>
      <c r="N8" s="36">
        <f t="shared" si="86"/>
      </c>
      <c r="O8" s="33">
        <f>SUM(O2:O7)</f>
      </c>
      <c r="P8" s="36">
        <f t="shared" si="0"/>
      </c>
      <c r="Q8" s="37">
        <f>M8/O8</f>
      </c>
      <c r="R8" s="33">
        <f>SUM(R2:R7)</f>
      </c>
      <c r="S8" s="37">
        <f>(O8+O8)/(K8+K8)</f>
      </c>
      <c r="T8" s="33">
        <f>SUM(T2:T7)</f>
      </c>
      <c r="U8" s="38">
        <f t="shared" ref="U8:U9" si="860">F8/T8</f>
      </c>
      <c r="V8" s="39">
        <f t="shared" ref="V8:V9" si="753">(F8+4*500)/T8</f>
      </c>
      <c r="W8" s="33">
        <f>SUM(W2:W7)</f>
      </c>
      <c r="X8" s="40">
        <f t="shared" ref="X8:X9" si="646">W8/T8</f>
      </c>
      <c r="Y8" s="37">
        <f t="shared" ref="Y8:Y9" si="539">T8/R8</f>
      </c>
      <c r="Z8" s="39">
        <f t="shared" ref="Z8:Z9" si="432">W8/F8</f>
      </c>
      <c r="AA8" s="39">
        <f>W8/(F8+COUNT(W2:W7)*500)</f>
      </c>
      <c r="AB8" s="33">
        <f>SUM(AB2:AB7)</f>
      </c>
      <c r="AC8" s="33">
        <f>SUM(AC2:AC7)</f>
      </c>
      <c r="AD8" s="37">
        <f t="shared" ref="AD8:AD9" si="325">AB8/T8</f>
      </c>
      <c r="AE8" s="41">
        <f>(W8-AC8)/(F8+COUNT(W2:W7)*500)</f>
      </c>
      <c r="AF8" s="23"/>
    </row>
    <row r="9">
      <c r="A9" s="25"/>
      <c r="B9" s="12" t="s">
        <v>44</v>
      </c>
      <c r="C9" s="42" t="s">
        <v>45</v>
      </c>
      <c r="D9" s="14" t="s">
        <v>36</v>
      </c>
      <c r="E9" s="15">
        <v>152.85</v>
      </c>
      <c r="F9" s="16">
        <f>E9+E10</f>
      </c>
      <c r="G9" s="17">
        <v>1364</v>
      </c>
      <c r="H9" s="17">
        <v>32</v>
      </c>
      <c r="I9" s="18">
        <f t="shared" si="236"/>
      </c>
      <c r="J9" s="19">
        <f t="shared" si="174"/>
      </c>
      <c r="K9" s="17">
        <v>0</v>
      </c>
      <c r="L9" s="19">
        <f t="shared" si="117"/>
      </c>
      <c r="M9" s="17">
        <v>0</v>
      </c>
      <c r="N9" s="20">
        <f t="shared" si="86"/>
      </c>
      <c r="O9" s="17">
        <v>0</v>
      </c>
      <c r="P9" s="20">
        <f t="shared" si="0"/>
      </c>
      <c r="Q9" s="21">
        <f>(M9+M10)/(O9+O10)</f>
      </c>
      <c r="R9" s="17">
        <v>0</v>
      </c>
      <c r="S9" s="21">
        <f>(O9+O10)/(K9+K10)</f>
      </c>
      <c r="T9" s="17">
        <v>0</v>
      </c>
      <c r="U9" s="22">
        <f t="shared" si="860"/>
      </c>
      <c r="V9" s="23">
        <f t="shared" si="753"/>
      </c>
      <c r="W9" s="17">
        <v>0</v>
      </c>
      <c r="X9" s="23">
        <f t="shared" si="646"/>
      </c>
      <c r="Y9" s="21">
        <f t="shared" si="539"/>
      </c>
      <c r="Z9" s="23">
        <f t="shared" si="432"/>
      </c>
      <c r="AA9" s="23">
        <f>W9/(F9+500)</f>
      </c>
      <c r="AB9" s="17">
        <v>0</v>
      </c>
      <c r="AC9" s="17">
        <v>0</v>
      </c>
      <c r="AD9" s="21">
        <f t="shared" si="325"/>
      </c>
      <c r="AE9" s="23">
        <f>(W9-AC9)/(F9+500)</f>
      </c>
      <c r="AF9" s="24" t="s">
        <v>37</v>
      </c>
    </row>
    <row r="10">
      <c r="A10" s="25"/>
      <c r="B10" s="12"/>
      <c r="C10" s="42"/>
      <c r="D10" s="14" t="s">
        <v>38</v>
      </c>
      <c r="E10" s="15">
        <v>132.33</v>
      </c>
      <c r="F10" s="16"/>
      <c r="G10" s="17">
        <v>1575</v>
      </c>
      <c r="H10" s="17">
        <v>101</v>
      </c>
      <c r="I10" s="18">
        <f t="shared" si="236"/>
      </c>
      <c r="J10" s="19">
        <f t="shared" si="174"/>
      </c>
      <c r="K10" s="17">
        <v>7</v>
      </c>
      <c r="L10" s="19">
        <f t="shared" si="117"/>
      </c>
      <c r="M10" s="17">
        <v>2</v>
      </c>
      <c r="N10" s="20">
        <f t="shared" si="86"/>
      </c>
      <c r="O10" s="17">
        <v>2</v>
      </c>
      <c r="P10" s="20">
        <f t="shared" si="0"/>
      </c>
      <c r="Q10" s="21"/>
      <c r="R10" s="27"/>
      <c r="S10" s="21"/>
      <c r="T10" s="27"/>
      <c r="U10" s="22"/>
      <c r="V10" s="23"/>
      <c r="W10" s="27"/>
      <c r="X10" s="23"/>
      <c r="Y10" s="21"/>
      <c r="Z10" s="23"/>
      <c r="AA10" s="23"/>
      <c r="AB10" s="27"/>
      <c r="AC10" s="27"/>
      <c r="AD10" s="21"/>
      <c r="AE10" s="23"/>
      <c r="AF10" s="24" t="s">
        <v>41</v>
      </c>
    </row>
    <row r="11">
      <c r="A11" s="25"/>
      <c r="B11" s="43" t="s">
        <v>46</v>
      </c>
      <c r="C11" s="42" t="s">
        <v>45</v>
      </c>
      <c r="D11" s="14" t="s">
        <v>36</v>
      </c>
      <c r="E11" s="15">
        <v>87.82</v>
      </c>
      <c r="F11" s="16">
        <f>E11+E12</f>
      </c>
      <c r="G11" s="17">
        <v>855</v>
      </c>
      <c r="H11" s="17">
        <v>20</v>
      </c>
      <c r="I11" s="18">
        <f t="shared" si="236"/>
      </c>
      <c r="J11" s="19">
        <f t="shared" si="174"/>
      </c>
      <c r="K11" s="17">
        <v>0</v>
      </c>
      <c r="L11" s="19">
        <f t="shared" si="117"/>
      </c>
      <c r="M11" s="17">
        <v>0</v>
      </c>
      <c r="N11" s="20">
        <f t="shared" si="86"/>
      </c>
      <c r="O11" s="17">
        <v>0</v>
      </c>
      <c r="P11" s="20">
        <f t="shared" si="0"/>
      </c>
      <c r="Q11" s="21">
        <f>(M11+M12)/(O11+O12)</f>
      </c>
      <c r="R11" s="17">
        <v>0</v>
      </c>
      <c r="S11" s="21">
        <f>(O11+O12)/(K11+K12)</f>
      </c>
      <c r="T11" s="17">
        <v>0</v>
      </c>
      <c r="U11" s="22">
        <f>F11/T11</f>
      </c>
      <c r="V11" s="23">
        <f>(F11+4*500)/T11</f>
      </c>
      <c r="W11" s="17">
        <v>0</v>
      </c>
      <c r="X11" s="23">
        <f>W11/T11</f>
      </c>
      <c r="Y11" s="21">
        <f>T11/R11</f>
      </c>
      <c r="Z11" s="23">
        <f>W11/F11</f>
      </c>
      <c r="AA11" s="23">
        <f>W11/(F11+500)</f>
      </c>
      <c r="AB11" s="17">
        <v>0</v>
      </c>
      <c r="AC11" s="17">
        <v>0</v>
      </c>
      <c r="AD11" s="21">
        <f>AB11/T11</f>
      </c>
      <c r="AE11" s="23">
        <f>(W11-AC11)/(F11+500)</f>
      </c>
      <c r="AF11" s="24" t="s">
        <v>37</v>
      </c>
    </row>
    <row r="12">
      <c r="A12" s="25"/>
      <c r="B12" s="43"/>
      <c r="C12" s="42"/>
      <c r="D12" s="14" t="s">
        <v>38</v>
      </c>
      <c r="E12" s="15">
        <v>92.04</v>
      </c>
      <c r="F12" s="16"/>
      <c r="G12" s="17">
        <v>1185</v>
      </c>
      <c r="H12" s="17">
        <v>77</v>
      </c>
      <c r="I12" s="18">
        <f t="shared" si="236"/>
      </c>
      <c r="J12" s="19">
        <f t="shared" si="174"/>
      </c>
      <c r="K12" s="17">
        <v>7</v>
      </c>
      <c r="L12" s="19">
        <f t="shared" si="117"/>
      </c>
      <c r="M12" s="17">
        <v>0</v>
      </c>
      <c r="N12" s="20">
        <f t="shared" si="86"/>
      </c>
      <c r="O12" s="17">
        <v>0</v>
      </c>
      <c r="P12" s="20">
        <f t="shared" si="0"/>
      </c>
      <c r="Q12" s="21"/>
      <c r="R12" s="27"/>
      <c r="S12" s="21"/>
      <c r="T12" s="27"/>
      <c r="U12" s="22"/>
      <c r="V12" s="23"/>
      <c r="W12" s="27"/>
      <c r="X12" s="23"/>
      <c r="Y12" s="21"/>
      <c r="Z12" s="23"/>
      <c r="AA12" s="23"/>
      <c r="AB12" s="27"/>
      <c r="AC12" s="27"/>
      <c r="AD12" s="21"/>
      <c r="AE12" s="23"/>
      <c r="AF12" s="24" t="s">
        <v>41</v>
      </c>
    </row>
    <row r="13">
      <c r="A13" s="25"/>
      <c r="B13" s="12" t="s">
        <v>47</v>
      </c>
      <c r="C13" s="42" t="s">
        <v>45</v>
      </c>
      <c r="D13" s="14" t="s">
        <v>36</v>
      </c>
      <c r="E13" s="15">
        <v>47.09</v>
      </c>
      <c r="F13" s="16">
        <f>E13+E14</f>
      </c>
      <c r="G13" s="17">
        <v>507</v>
      </c>
      <c r="H13" s="17">
        <v>17</v>
      </c>
      <c r="I13" s="18">
        <f t="shared" si="236"/>
      </c>
      <c r="J13" s="19">
        <f t="shared" si="174"/>
      </c>
      <c r="K13" s="17">
        <v>0</v>
      </c>
      <c r="L13" s="19">
        <f t="shared" si="117"/>
      </c>
      <c r="M13" s="17">
        <v>0</v>
      </c>
      <c r="N13" s="20">
        <f t="shared" si="86"/>
      </c>
      <c r="O13" s="17">
        <v>0</v>
      </c>
      <c r="P13" s="20">
        <f t="shared" si="0"/>
      </c>
      <c r="Q13" s="21">
        <f>(M13+M14)/(O13+O14)</f>
      </c>
      <c r="R13" s="17">
        <v>0</v>
      </c>
      <c r="S13" s="21">
        <f>(O13+O14)/(K13+K14)</f>
      </c>
      <c r="T13" s="17">
        <v>0</v>
      </c>
      <c r="U13" s="22">
        <f>F13/T13</f>
      </c>
      <c r="V13" s="23">
        <f>(F13+4*500)/T13</f>
      </c>
      <c r="W13" s="17">
        <v>0</v>
      </c>
      <c r="X13" s="23">
        <f>W13/T13</f>
      </c>
      <c r="Y13" s="21">
        <f>T13/R13</f>
      </c>
      <c r="Z13" s="23">
        <f>W13/F13</f>
      </c>
      <c r="AA13" s="23">
        <f>W13/(F13+500)</f>
      </c>
      <c r="AB13" s="17">
        <v>0</v>
      </c>
      <c r="AC13" s="17">
        <v>0</v>
      </c>
      <c r="AD13" s="21">
        <f>AB13/T13</f>
      </c>
      <c r="AE13" s="23">
        <f>(W13-AC13)/(F13+500)</f>
      </c>
      <c r="AF13" s="24" t="s">
        <v>37</v>
      </c>
    </row>
    <row r="14">
      <c r="A14" s="25"/>
      <c r="B14" s="12"/>
      <c r="C14" s="42"/>
      <c r="D14" s="14" t="s">
        <v>38</v>
      </c>
      <c r="E14" s="15">
        <v>38.36</v>
      </c>
      <c r="F14" s="16"/>
      <c r="G14" s="17">
        <v>567</v>
      </c>
      <c r="H14" s="29">
        <v>42</v>
      </c>
      <c r="I14" s="18">
        <f t="shared" si="236"/>
      </c>
      <c r="J14" s="19">
        <f t="shared" si="174"/>
      </c>
      <c r="K14" s="17">
        <v>0</v>
      </c>
      <c r="L14" s="19">
        <f t="shared" si="117"/>
      </c>
      <c r="M14" s="17">
        <v>0</v>
      </c>
      <c r="N14" s="20">
        <f t="shared" si="86"/>
      </c>
      <c r="O14" s="17">
        <v>0</v>
      </c>
      <c r="P14" s="20">
        <f t="shared" si="0"/>
      </c>
      <c r="Q14" s="21"/>
      <c r="R14" s="27"/>
      <c r="S14" s="21"/>
      <c r="T14" s="27"/>
      <c r="U14" s="22"/>
      <c r="V14" s="23"/>
      <c r="W14" s="27"/>
      <c r="X14" s="23"/>
      <c r="Y14" s="21"/>
      <c r="Z14" s="23"/>
      <c r="AA14" s="23"/>
      <c r="AB14" s="27"/>
      <c r="AC14" s="27"/>
      <c r="AD14" s="21"/>
      <c r="AE14" s="23"/>
      <c r="AF14" s="24" t="s">
        <v>41</v>
      </c>
    </row>
    <row r="15">
      <c r="A15" s="25"/>
      <c r="B15" s="44" t="s">
        <v>43</v>
      </c>
      <c r="C15" s="45"/>
      <c r="D15" s="45"/>
      <c r="E15" s="32">
        <f>SUM(E9:E14)</f>
      </c>
      <c r="F15" s="33">
        <f>SUM(F9:F14)</f>
      </c>
      <c r="G15" s="33">
        <f>SUM(G9:G14)</f>
      </c>
      <c r="H15" s="33">
        <f>SUM(H9:H14)</f>
      </c>
      <c r="I15" s="34">
        <f t="shared" si="236"/>
      </c>
      <c r="J15" s="35">
        <f t="shared" si="174"/>
      </c>
      <c r="K15" s="33">
        <f>SUM(K9:K14)</f>
      </c>
      <c r="L15" s="35">
        <f t="shared" si="117"/>
      </c>
      <c r="M15" s="33">
        <f>SUM(M9:M14)</f>
      </c>
      <c r="N15" s="36">
        <f t="shared" si="86"/>
      </c>
      <c r="O15" s="33">
        <f>SUM(O9:O14)</f>
      </c>
      <c r="P15" s="36">
        <f t="shared" si="0"/>
      </c>
      <c r="Q15" s="37">
        <f t="shared" ref="Q15:Q16" si="294">M15/O15</f>
      </c>
      <c r="R15" s="33">
        <f>SUM(R9:R14)</f>
      </c>
      <c r="S15" s="37">
        <f t="shared" ref="S15:S16" si="205">(O15+O15)/(K15+K15)</f>
      </c>
      <c r="T15" s="33">
        <f>SUM(T9:T14)</f>
      </c>
      <c r="U15" s="38">
        <f t="shared" ref="U15:U16" si="861">F15/T15</f>
      </c>
      <c r="V15" s="39">
        <f t="shared" ref="V15:V16" si="754">(F15+4*500)/T15</f>
      </c>
      <c r="W15" s="33">
        <f>SUM(W9:W14)</f>
      </c>
      <c r="X15" s="40">
        <f t="shared" ref="X15:X16" si="647">W15/T15</f>
      </c>
      <c r="Y15" s="37">
        <f t="shared" ref="Y15:Y16" si="540">T15/R15</f>
      </c>
      <c r="Z15" s="39">
        <f t="shared" ref="Z15:Z16" si="433">W15/F15</f>
      </c>
      <c r="AA15" s="39">
        <f>W15/(F15+COUNT(W9:W14)*500)</f>
      </c>
      <c r="AB15" s="33">
        <f>SUM(AB9:AB14)</f>
      </c>
      <c r="AC15" s="33">
        <f>SUM(AC9:AC14)</f>
      </c>
      <c r="AD15" s="37">
        <f t="shared" ref="AD15:AD16" si="326">AB15/T15</f>
      </c>
      <c r="AE15" s="41">
        <f>(W15-AC15)/(F15+COUNT(W9:W14)*500)</f>
      </c>
      <c r="AF15" s="23"/>
    </row>
    <row r="16">
      <c r="A16" s="25"/>
      <c r="B16" s="46" t="s">
        <v>48</v>
      </c>
      <c r="C16" s="47"/>
      <c r="D16" s="47"/>
      <c r="E16" s="48">
        <f>E8+E15</f>
      </c>
      <c r="F16" s="49">
        <f>F8+F15</f>
      </c>
      <c r="G16" s="49">
        <f>G8+G15</f>
      </c>
      <c r="H16" s="49">
        <f>H8+H15</f>
      </c>
      <c r="I16" s="50">
        <f t="shared" si="236"/>
      </c>
      <c r="J16" s="51">
        <f t="shared" si="174"/>
      </c>
      <c r="K16" s="49">
        <f>K8+K15</f>
      </c>
      <c r="L16" s="51">
        <f t="shared" si="117"/>
      </c>
      <c r="M16" s="49">
        <f>M8+M15</f>
      </c>
      <c r="N16" s="52">
        <f t="shared" si="86"/>
      </c>
      <c r="O16" s="49">
        <f>O8+O15</f>
      </c>
      <c r="P16" s="52">
        <f t="shared" si="0"/>
      </c>
      <c r="Q16" s="53">
        <f t="shared" si="294"/>
      </c>
      <c r="R16" s="49">
        <f>R8+R15</f>
      </c>
      <c r="S16" s="53">
        <f t="shared" si="205"/>
      </c>
      <c r="T16" s="49">
        <f>T8+T15</f>
      </c>
      <c r="U16" s="54">
        <f t="shared" si="861"/>
      </c>
      <c r="V16" s="49">
        <f t="shared" si="754"/>
      </c>
      <c r="W16" s="49">
        <f>W8+W15</f>
      </c>
      <c r="X16" s="49">
        <f t="shared" si="647"/>
      </c>
      <c r="Y16" s="53">
        <f t="shared" si="540"/>
      </c>
      <c r="Z16" s="49">
        <f t="shared" si="433"/>
      </c>
      <c r="AA16" s="49">
        <f>W16/(F16+COUNT(W2:W7,W9:W14)*500)</f>
      </c>
      <c r="AB16" s="49">
        <f>AB8+AB15</f>
      </c>
      <c r="AC16" s="49">
        <f>AC8+AC15</f>
      </c>
      <c r="AD16" s="53">
        <f t="shared" si="326"/>
      </c>
      <c r="AE16" s="49">
        <f>(W16-AC16)/(F16+COUNT(W2:W7,W9:W14)*500)</f>
      </c>
      <c r="AF16" s="23"/>
    </row>
    <row r="17">
      <c r="A17" s="1" t="s">
        <v>1</v>
      </c>
      <c r="B17" s="2" t="s">
        <v>2</v>
      </c>
      <c r="C17" s="2" t="s">
        <v>3</v>
      </c>
      <c r="D17" s="2" t="s">
        <v>4</v>
      </c>
      <c r="E17" s="3" t="s">
        <v>5</v>
      </c>
      <c r="F17" s="2" t="s">
        <v>6</v>
      </c>
      <c r="G17" s="2" t="s">
        <v>7</v>
      </c>
      <c r="H17" s="2" t="s">
        <v>8</v>
      </c>
      <c r="I17" s="4" t="s">
        <v>9</v>
      </c>
      <c r="J17" s="5" t="s">
        <v>10</v>
      </c>
      <c r="K17" s="2" t="s">
        <v>11</v>
      </c>
      <c r="L17" s="5" t="s">
        <v>12</v>
      </c>
      <c r="M17" s="2" t="s">
        <v>13</v>
      </c>
      <c r="N17" s="6" t="s">
        <v>14</v>
      </c>
      <c r="O17" s="2" t="s">
        <v>15</v>
      </c>
      <c r="P17" s="6" t="s">
        <v>16</v>
      </c>
      <c r="Q17" s="4" t="s">
        <v>17</v>
      </c>
      <c r="R17" s="7" t="s">
        <v>18</v>
      </c>
      <c r="S17" s="8" t="s">
        <v>19</v>
      </c>
      <c r="T17" s="7" t="s">
        <v>20</v>
      </c>
      <c r="U17" s="9" t="s">
        <v>21</v>
      </c>
      <c r="V17" s="10" t="s">
        <v>22</v>
      </c>
      <c r="W17" s="10" t="s">
        <v>23</v>
      </c>
      <c r="X17" s="10" t="s">
        <v>24</v>
      </c>
      <c r="Y17" s="8" t="s">
        <v>25</v>
      </c>
      <c r="Z17" s="10" t="s">
        <v>26</v>
      </c>
      <c r="AA17" s="10" t="s">
        <v>27</v>
      </c>
      <c r="AB17" s="10" t="s">
        <v>28</v>
      </c>
      <c r="AC17" s="7" t="s">
        <v>29</v>
      </c>
      <c r="AD17" s="8" t="s">
        <v>30</v>
      </c>
      <c r="AE17" s="10" t="s">
        <v>31</v>
      </c>
      <c r="AF17" s="10" t="s">
        <v>32</v>
      </c>
    </row>
    <row r="18">
      <c r="A18" s="11" t="s">
        <v>49</v>
      </c>
      <c r="B18" s="12" t="s">
        <v>50</v>
      </c>
      <c r="C18" s="13" t="s">
        <v>35</v>
      </c>
      <c r="D18" s="14" t="s">
        <v>36</v>
      </c>
      <c r="E18" s="15">
        <v>378.47</v>
      </c>
      <c r="F18" s="16">
        <f>E18+E19</f>
      </c>
      <c r="G18" s="17">
        <v>1246</v>
      </c>
      <c r="H18" s="17">
        <v>61</v>
      </c>
      <c r="I18" s="18">
        <f t="shared" ref="I18:I36" si="237">H18/G18</f>
      </c>
      <c r="J18" s="19">
        <f t="shared" ref="J18:J36" si="175">(E18/G18)*1000</f>
      </c>
      <c r="K18" s="17">
        <v>6</v>
      </c>
      <c r="L18" s="19">
        <f t="shared" ref="L18:L36" si="118">E18/K18</f>
      </c>
      <c r="M18" s="17">
        <v>0</v>
      </c>
      <c r="N18" s="20">
        <f t="shared" ref="N18:N36" si="87">E18/M18</f>
      </c>
      <c r="O18" s="17">
        <v>0</v>
      </c>
      <c r="P18" s="20">
        <f t="shared" ref="P18:P36" si="1">E18/O18</f>
      </c>
      <c r="Q18" s="21">
        <f>(M18+M19)/(O18+O19)</f>
      </c>
      <c r="R18" s="17">
        <v>1</v>
      </c>
      <c r="S18" s="21">
        <f>(O18+O19)/(K18+K19)</f>
      </c>
      <c r="T18" s="17">
        <v>1</v>
      </c>
      <c r="U18" s="22">
        <f>F18/T18</f>
      </c>
      <c r="V18" s="23">
        <f>(F18+4*500)/T18</f>
      </c>
      <c r="W18" s="17">
        <v>1692</v>
      </c>
      <c r="X18" s="23">
        <f>W18/T18</f>
      </c>
      <c r="Y18" s="21">
        <f>T18/R18</f>
      </c>
      <c r="Z18" s="23">
        <f>W18/F18</f>
      </c>
      <c r="AA18" s="23">
        <f>W18/(F18+500)</f>
      </c>
      <c r="AB18" s="17">
        <v>0</v>
      </c>
      <c r="AC18" s="17">
        <v>0</v>
      </c>
      <c r="AD18" s="21">
        <f>AB18/T18</f>
      </c>
      <c r="AE18" s="23">
        <f>(W18-AC18)/(F18+500)</f>
      </c>
      <c r="AF18" s="24" t="s">
        <v>37</v>
      </c>
    </row>
    <row r="19">
      <c r="A19" s="11"/>
      <c r="B19" s="12"/>
      <c r="C19" s="13"/>
      <c r="D19" s="14" t="s">
        <v>38</v>
      </c>
      <c r="E19" s="15">
        <v>445.92</v>
      </c>
      <c r="F19" s="16"/>
      <c r="G19" s="17">
        <v>2875</v>
      </c>
      <c r="H19" s="17">
        <v>167</v>
      </c>
      <c r="I19" s="18">
        <f t="shared" si="237"/>
      </c>
      <c r="J19" s="19">
        <f t="shared" si="175"/>
      </c>
      <c r="K19" s="17">
        <v>11</v>
      </c>
      <c r="L19" s="19">
        <f t="shared" si="118"/>
      </c>
      <c r="M19" s="17">
        <v>1</v>
      </c>
      <c r="N19" s="20">
        <f t="shared" si="87"/>
      </c>
      <c r="O19" s="17">
        <v>1</v>
      </c>
      <c r="P19" s="20">
        <f t="shared" si="1"/>
      </c>
      <c r="Q19" s="21"/>
      <c r="R19" s="17"/>
      <c r="S19" s="21"/>
      <c r="T19" s="17"/>
      <c r="U19" s="22"/>
      <c r="V19" s="23"/>
      <c r="W19" s="17"/>
      <c r="X19" s="23"/>
      <c r="Y19" s="21"/>
      <c r="Z19" s="23"/>
      <c r="AA19" s="23"/>
      <c r="AB19" s="17"/>
      <c r="AC19" s="17"/>
      <c r="AD19" s="21"/>
      <c r="AE19" s="23"/>
      <c r="AF19" s="24" t="s">
        <v>39</v>
      </c>
    </row>
    <row customHeight="true" ht="20.238095238095237" r="20">
      <c r="A20" s="11"/>
      <c r="B20" s="12" t="s">
        <v>51</v>
      </c>
      <c r="C20" s="13" t="s">
        <v>35</v>
      </c>
      <c r="D20" s="14" t="s">
        <v>36</v>
      </c>
      <c r="E20" s="15">
        <v>563.71</v>
      </c>
      <c r="F20" s="16">
        <f>E20+E21</f>
      </c>
      <c r="G20" s="17">
        <v>2804</v>
      </c>
      <c r="H20" s="17">
        <v>113</v>
      </c>
      <c r="I20" s="18">
        <f t="shared" si="237"/>
      </c>
      <c r="J20" s="19">
        <f t="shared" si="175"/>
      </c>
      <c r="K20" s="17">
        <v>8</v>
      </c>
      <c r="L20" s="19">
        <f t="shared" si="118"/>
      </c>
      <c r="M20" s="17">
        <v>0</v>
      </c>
      <c r="N20" s="20">
        <f t="shared" si="87"/>
      </c>
      <c r="O20" s="17">
        <v>1</v>
      </c>
      <c r="P20" s="20">
        <f t="shared" si="1"/>
      </c>
      <c r="Q20" s="21">
        <f>(M20+M21)/(O20+O21)</f>
      </c>
      <c r="R20" s="17">
        <v>4</v>
      </c>
      <c r="S20" s="21">
        <f>(O20+O21)/(K20+K21)</f>
      </c>
      <c r="T20" s="17">
        <v>0</v>
      </c>
      <c r="U20" s="22">
        <f>F20/T20</f>
      </c>
      <c r="V20" s="23">
        <f>(F20+4*500)/T20</f>
      </c>
      <c r="W20" s="17">
        <v>0</v>
      </c>
      <c r="X20" s="23">
        <f>W20/T20</f>
      </c>
      <c r="Y20" s="21">
        <f>T20/R20</f>
      </c>
      <c r="Z20" s="23">
        <f>W20/F20</f>
      </c>
      <c r="AA20" s="23">
        <f>W20/(F20+500)</f>
      </c>
      <c r="AB20" s="17">
        <v>0</v>
      </c>
      <c r="AC20" s="17">
        <v>0</v>
      </c>
      <c r="AD20" s="21">
        <f>AB20/T20</f>
      </c>
      <c r="AE20" s="23">
        <f>(W20-AC20)/(F20+500)</f>
      </c>
      <c r="AF20" s="24" t="s">
        <v>37</v>
      </c>
    </row>
    <row customHeight="true" ht="20.238095238095237" r="21">
      <c r="A21" s="11"/>
      <c r="B21" s="12"/>
      <c r="C21" s="13"/>
      <c r="D21" s="14" t="s">
        <v>38</v>
      </c>
      <c r="E21" s="15">
        <v>684.94</v>
      </c>
      <c r="F21" s="16"/>
      <c r="G21" s="17">
        <v>6045</v>
      </c>
      <c r="H21" s="17">
        <v>370</v>
      </c>
      <c r="I21" s="18">
        <f t="shared" si="237"/>
      </c>
      <c r="J21" s="19">
        <f t="shared" si="175"/>
      </c>
      <c r="K21" s="17">
        <v>29</v>
      </c>
      <c r="L21" s="19">
        <f t="shared" si="118"/>
      </c>
      <c r="M21" s="17">
        <v>0</v>
      </c>
      <c r="N21" s="20">
        <f t="shared" si="87"/>
      </c>
      <c r="O21" s="17">
        <v>1</v>
      </c>
      <c r="P21" s="20">
        <f t="shared" si="1"/>
      </c>
      <c r="Q21" s="21"/>
      <c r="R21" s="17"/>
      <c r="S21" s="21"/>
      <c r="T21" s="17"/>
      <c r="U21" s="22"/>
      <c r="V21" s="23"/>
      <c r="W21" s="17"/>
      <c r="X21" s="23"/>
      <c r="Y21" s="21"/>
      <c r="Z21" s="23"/>
      <c r="AA21" s="23"/>
      <c r="AB21" s="17"/>
      <c r="AC21" s="17"/>
      <c r="AD21" s="21"/>
      <c r="AE21" s="23"/>
      <c r="AF21" s="24" t="s">
        <v>39</v>
      </c>
    </row>
    <row customHeight="true" ht="20.238095238095237" r="22">
      <c r="A22" s="11"/>
      <c r="B22" s="12" t="s">
        <v>52</v>
      </c>
      <c r="C22" s="13" t="s">
        <v>35</v>
      </c>
      <c r="D22" s="14" t="s">
        <v>36</v>
      </c>
      <c r="E22" s="15">
        <v>1102.51</v>
      </c>
      <c r="F22" s="16">
        <f>E22+E23</f>
      </c>
      <c r="G22" s="17">
        <v>4531</v>
      </c>
      <c r="H22" s="17">
        <v>97</v>
      </c>
      <c r="I22" s="18">
        <f t="shared" si="237"/>
      </c>
      <c r="J22" s="19">
        <f t="shared" si="175"/>
      </c>
      <c r="K22" s="17">
        <v>2</v>
      </c>
      <c r="L22" s="19">
        <f t="shared" si="118"/>
      </c>
      <c r="M22" s="17">
        <v>1</v>
      </c>
      <c r="N22" s="20">
        <f t="shared" si="87"/>
      </c>
      <c r="O22" s="17">
        <v>5</v>
      </c>
      <c r="P22" s="20">
        <f t="shared" si="1"/>
      </c>
      <c r="Q22" s="21">
        <f>(M22+M23)/(O22+O23)</f>
      </c>
      <c r="R22" s="17">
        <v>7</v>
      </c>
      <c r="S22" s="21">
        <f>(O22+O23)/(K22+K23)</f>
      </c>
      <c r="T22" s="17">
        <v>1</v>
      </c>
      <c r="U22" s="22">
        <f>F22/T22</f>
      </c>
      <c r="V22" s="23">
        <f>(F22+4*500)/T22</f>
      </c>
      <c r="W22" s="17">
        <v>1344</v>
      </c>
      <c r="X22" s="23">
        <f>W22/T22</f>
      </c>
      <c r="Y22" s="21">
        <f>T22/R22</f>
      </c>
      <c r="Z22" s="23">
        <f>W22/F22</f>
      </c>
      <c r="AA22" s="23">
        <f>W22/(F22+500)</f>
      </c>
      <c r="AB22" s="17">
        <v>0</v>
      </c>
      <c r="AC22" s="17">
        <v>0</v>
      </c>
      <c r="AD22" s="21">
        <f>AB22/T22</f>
      </c>
      <c r="AE22" s="23">
        <f>(W22-AC22)/(F22+500)</f>
      </c>
      <c r="AF22" s="24" t="s">
        <v>37</v>
      </c>
    </row>
    <row customHeight="true" ht="20.238095238095237" r="23">
      <c r="A23" s="11"/>
      <c r="B23" s="12"/>
      <c r="C23" s="13"/>
      <c r="D23" s="14" t="s">
        <v>38</v>
      </c>
      <c r="E23" s="15">
        <v>320.84</v>
      </c>
      <c r="F23" s="16"/>
      <c r="G23" s="17">
        <v>2966</v>
      </c>
      <c r="H23" s="17">
        <v>198</v>
      </c>
      <c r="I23" s="18">
        <f t="shared" si="237"/>
      </c>
      <c r="J23" s="19">
        <f t="shared" si="175"/>
      </c>
      <c r="K23" s="17">
        <v>16</v>
      </c>
      <c r="L23" s="19">
        <f t="shared" si="118"/>
      </c>
      <c r="M23" s="17">
        <v>0</v>
      </c>
      <c r="N23" s="20">
        <f t="shared" si="87"/>
      </c>
      <c r="O23" s="17">
        <v>1</v>
      </c>
      <c r="P23" s="20">
        <f t="shared" si="1"/>
      </c>
      <c r="Q23" s="21"/>
      <c r="R23" s="17"/>
      <c r="S23" s="21"/>
      <c r="T23" s="17"/>
      <c r="U23" s="22"/>
      <c r="V23" s="23"/>
      <c r="W23" s="17"/>
      <c r="X23" s="23"/>
      <c r="Y23" s="21"/>
      <c r="Z23" s="23"/>
      <c r="AA23" s="23"/>
      <c r="AB23" s="17"/>
      <c r="AC23" s="17"/>
      <c r="AD23" s="21"/>
      <c r="AE23" s="23"/>
      <c r="AF23" s="24" t="s">
        <v>39</v>
      </c>
    </row>
    <row r="24">
      <c r="A24" s="11"/>
      <c r="B24" s="12" t="s">
        <v>53</v>
      </c>
      <c r="C24" s="13" t="s">
        <v>35</v>
      </c>
      <c r="D24" s="14" t="s">
        <v>36</v>
      </c>
      <c r="E24" s="15">
        <v>387.64</v>
      </c>
      <c r="F24" s="16">
        <f>E24+E25</f>
      </c>
      <c r="G24" s="17">
        <v>2311</v>
      </c>
      <c r="H24" s="17">
        <v>63</v>
      </c>
      <c r="I24" s="18">
        <f t="shared" si="237"/>
      </c>
      <c r="J24" s="19">
        <f t="shared" si="175"/>
      </c>
      <c r="K24" s="17">
        <v>1</v>
      </c>
      <c r="L24" s="19">
        <f t="shared" si="118"/>
      </c>
      <c r="M24" s="17">
        <v>0</v>
      </c>
      <c r="N24" s="20">
        <f t="shared" si="87"/>
      </c>
      <c r="O24" s="17">
        <v>2</v>
      </c>
      <c r="P24" s="20">
        <f t="shared" si="1"/>
      </c>
      <c r="Q24" s="21">
        <f>(M24+M25)/(O24+O25)</f>
      </c>
      <c r="R24" s="17">
        <v>5</v>
      </c>
      <c r="S24" s="21">
        <f>(O24+O25)/(K24+K25)</f>
      </c>
      <c r="T24" s="17">
        <v>0</v>
      </c>
      <c r="U24" s="22">
        <f>F24/T24</f>
      </c>
      <c r="V24" s="23">
        <f>(F24+4*500)/T24</f>
      </c>
      <c r="W24" s="17">
        <v>0</v>
      </c>
      <c r="X24" s="23">
        <f>W24/T24</f>
      </c>
      <c r="Y24" s="21">
        <f>T24/R24</f>
      </c>
      <c r="Z24" s="23">
        <f>W24/F24</f>
      </c>
      <c r="AA24" s="23">
        <f>W24/(F24+500)</f>
      </c>
      <c r="AB24" s="17">
        <v>0</v>
      </c>
      <c r="AC24" s="17">
        <v>0</v>
      </c>
      <c r="AD24" s="21">
        <f>AB24/T24</f>
      </c>
      <c r="AE24" s="23">
        <f>(W24-AC24)/(F24+500)</f>
      </c>
      <c r="AF24" s="24" t="s">
        <v>37</v>
      </c>
    </row>
    <row r="25">
      <c r="A25" s="11"/>
      <c r="B25" s="12"/>
      <c r="C25" s="13"/>
      <c r="D25" s="14" t="s">
        <v>38</v>
      </c>
      <c r="E25" s="15">
        <v>197.2</v>
      </c>
      <c r="F25" s="16"/>
      <c r="G25" s="17">
        <v>2100</v>
      </c>
      <c r="H25" s="17">
        <v>127</v>
      </c>
      <c r="I25" s="18">
        <f t="shared" si="237"/>
      </c>
      <c r="J25" s="19">
        <f t="shared" si="175"/>
      </c>
      <c r="K25" s="17">
        <v>7</v>
      </c>
      <c r="L25" s="19">
        <f t="shared" si="118"/>
      </c>
      <c r="M25" s="17">
        <v>0</v>
      </c>
      <c r="N25" s="20">
        <f t="shared" si="87"/>
      </c>
      <c r="O25" s="17">
        <v>2</v>
      </c>
      <c r="P25" s="20">
        <f t="shared" si="1"/>
      </c>
      <c r="Q25" s="21"/>
      <c r="R25" s="17"/>
      <c r="S25" s="21"/>
      <c r="T25" s="17"/>
      <c r="U25" s="22"/>
      <c r="V25" s="23"/>
      <c r="W25" s="17"/>
      <c r="X25" s="23"/>
      <c r="Y25" s="21"/>
      <c r="Z25" s="23"/>
      <c r="AA25" s="23"/>
      <c r="AB25" s="17"/>
      <c r="AC25" s="17"/>
      <c r="AD25" s="21"/>
      <c r="AE25" s="23"/>
      <c r="AF25" s="24" t="s">
        <v>39</v>
      </c>
    </row>
    <row r="26">
      <c r="A26" s="11"/>
      <c r="B26" s="12" t="s">
        <v>54</v>
      </c>
      <c r="C26" s="13" t="s">
        <v>35</v>
      </c>
      <c r="D26" s="14" t="s">
        <v>36</v>
      </c>
      <c r="E26" s="15">
        <v>203.21</v>
      </c>
      <c r="F26" s="28">
        <f>E26+E27</f>
      </c>
      <c r="G26" s="17">
        <v>1297</v>
      </c>
      <c r="H26" s="17">
        <v>46</v>
      </c>
      <c r="I26" s="18">
        <f t="shared" si="237"/>
      </c>
      <c r="J26" s="19">
        <f t="shared" si="175"/>
      </c>
      <c r="K26" s="17">
        <v>0</v>
      </c>
      <c r="L26" s="19">
        <f t="shared" si="118"/>
      </c>
      <c r="M26" s="17">
        <v>0</v>
      </c>
      <c r="N26" s="20">
        <f t="shared" si="87"/>
      </c>
      <c r="O26" s="17">
        <v>0</v>
      </c>
      <c r="P26" s="20">
        <f t="shared" si="1"/>
      </c>
      <c r="Q26" s="21">
        <f>(M26+M27)/(O26+O27)</f>
      </c>
      <c r="R26" s="17">
        <v>0</v>
      </c>
      <c r="S26" s="21">
        <f>(O26+O27)/(K26+K27)</f>
      </c>
      <c r="T26" s="17">
        <v>0</v>
      </c>
      <c r="U26" s="22">
        <f>F26/T26</f>
      </c>
      <c r="V26" s="23">
        <f>(F26+4*500)/T26</f>
      </c>
      <c r="W26" s="17">
        <v>0</v>
      </c>
      <c r="X26" s="23">
        <f>W26/T26</f>
      </c>
      <c r="Y26" s="21">
        <f>T26/R26</f>
      </c>
      <c r="Z26" s="23">
        <f>W26/F26</f>
      </c>
      <c r="AA26" s="23">
        <f>W26/(F26+500)</f>
      </c>
      <c r="AB26" s="17">
        <v>0</v>
      </c>
      <c r="AC26" s="17">
        <v>0</v>
      </c>
      <c r="AD26" s="21">
        <f>AB26/T26</f>
      </c>
      <c r="AE26" s="23">
        <f>(W26-AC26)/(F26+500)</f>
      </c>
      <c r="AF26" s="24" t="s">
        <v>37</v>
      </c>
    </row>
    <row r="27">
      <c r="A27" s="11"/>
      <c r="B27" s="12"/>
      <c r="C27" s="13"/>
      <c r="D27" s="14" t="s">
        <v>38</v>
      </c>
      <c r="E27" s="15">
        <v>159.97</v>
      </c>
      <c r="F27" s="28"/>
      <c r="G27" s="17">
        <v>1760</v>
      </c>
      <c r="H27" s="29">
        <v>102</v>
      </c>
      <c r="I27" s="18">
        <f t="shared" si="237"/>
      </c>
      <c r="J27" s="19">
        <f t="shared" si="175"/>
      </c>
      <c r="K27" s="17">
        <v>2</v>
      </c>
      <c r="L27" s="19">
        <f t="shared" si="118"/>
      </c>
      <c r="M27" s="17">
        <v>0</v>
      </c>
      <c r="N27" s="20">
        <f t="shared" si="87"/>
      </c>
      <c r="O27" s="17">
        <v>0</v>
      </c>
      <c r="P27" s="20">
        <f t="shared" si="1"/>
      </c>
      <c r="Q27" s="21"/>
      <c r="R27" s="17"/>
      <c r="S27" s="21"/>
      <c r="T27" s="17"/>
      <c r="U27" s="22"/>
      <c r="V27" s="23"/>
      <c r="W27" s="17"/>
      <c r="X27" s="23"/>
      <c r="Y27" s="21"/>
      <c r="Z27" s="23"/>
      <c r="AA27" s="23"/>
      <c r="AB27" s="17"/>
      <c r="AC27" s="17"/>
      <c r="AD27" s="21"/>
      <c r="AE27" s="23"/>
      <c r="AF27" s="24" t="s">
        <v>39</v>
      </c>
    </row>
    <row r="28">
      <c r="A28" s="11"/>
      <c r="B28" s="30" t="s">
        <v>43</v>
      </c>
      <c r="C28" s="30"/>
      <c r="D28" s="30"/>
      <c r="E28" s="32">
        <f>SUM(E18:E27)</f>
      </c>
      <c r="F28" s="33">
        <f>SUM(F18:F27)</f>
      </c>
      <c r="G28" s="33">
        <f>SUM(G18:G27)</f>
      </c>
      <c r="H28" s="33">
        <f>SUM(H18:H27)</f>
      </c>
      <c r="I28" s="34">
        <f t="shared" si="237"/>
      </c>
      <c r="J28" s="35">
        <f t="shared" si="175"/>
      </c>
      <c r="K28" s="33">
        <f>SUM(K18:K27)</f>
      </c>
      <c r="L28" s="35">
        <f t="shared" si="118"/>
      </c>
      <c r="M28" s="33">
        <f>SUM(M18:M27)</f>
      </c>
      <c r="N28" s="36">
        <f t="shared" si="87"/>
      </c>
      <c r="O28" s="33">
        <f>SUM(O18:O27)</f>
      </c>
      <c r="P28" s="36">
        <f t="shared" si="1"/>
      </c>
      <c r="Q28" s="37">
        <f>M28/O28</f>
      </c>
      <c r="R28" s="33">
        <f>SUM(R18:R27)</f>
      </c>
      <c r="S28" s="37">
        <f>(O28+O28)/(K28+K28)</f>
      </c>
      <c r="T28" s="33">
        <f>SUM(T18:T27)</f>
      </c>
      <c r="U28" s="38">
        <f t="shared" ref="U28:U29" si="862">F28/T28</f>
      </c>
      <c r="V28" s="39">
        <f t="shared" ref="V28:V29" si="755">(F28+4*500)/T28</f>
      </c>
      <c r="W28" s="33">
        <f>SUM(W18:W27)</f>
      </c>
      <c r="X28" s="40">
        <f t="shared" ref="X28:X29" si="648">W28/T28</f>
      </c>
      <c r="Y28" s="37">
        <f t="shared" ref="Y28:Y29" si="541">T28/R28</f>
      </c>
      <c r="Z28" s="39">
        <f t="shared" ref="Z28:Z29" si="434">W28/F28</f>
      </c>
      <c r="AA28" s="39">
        <f>W28/(F28+COUNT(W18:W27)*500)</f>
      </c>
      <c r="AB28" s="33">
        <f>SUM(AB18:AB27)</f>
      </c>
      <c r="AC28" s="33">
        <f>SUM(AC18:AC27)</f>
      </c>
      <c r="AD28" s="37">
        <f t="shared" ref="AD28:AD29" si="327">AB28/T28</f>
      </c>
      <c r="AE28" s="41">
        <f>(W28-AC28)/(F28+COUNT(W18:W27)*500)</f>
      </c>
      <c r="AF28" s="23"/>
    </row>
    <row r="29">
      <c r="A29" s="11"/>
      <c r="B29" s="12" t="s">
        <v>55</v>
      </c>
      <c r="C29" s="42" t="s">
        <v>45</v>
      </c>
      <c r="D29" s="14" t="s">
        <v>36</v>
      </c>
      <c r="E29" s="15">
        <v>349.58</v>
      </c>
      <c r="F29" s="16">
        <f>E29+E30</f>
      </c>
      <c r="G29" s="17">
        <v>1856</v>
      </c>
      <c r="H29" s="17">
        <v>60</v>
      </c>
      <c r="I29" s="18">
        <f t="shared" si="237"/>
      </c>
      <c r="J29" s="19">
        <f t="shared" si="175"/>
      </c>
      <c r="K29" s="17">
        <v>0</v>
      </c>
      <c r="L29" s="19">
        <f t="shared" si="118"/>
      </c>
      <c r="M29" s="17">
        <v>0</v>
      </c>
      <c r="N29" s="20">
        <f t="shared" si="87"/>
      </c>
      <c r="O29" s="17">
        <v>0</v>
      </c>
      <c r="P29" s="20">
        <f t="shared" si="1"/>
      </c>
      <c r="Q29" s="21">
        <f>(M29+M30)/(O29+O30)</f>
      </c>
      <c r="R29" s="17">
        <v>0</v>
      </c>
      <c r="S29" s="21">
        <f>(O29+O30)/(K29+K30)</f>
      </c>
      <c r="T29" s="17">
        <v>0</v>
      </c>
      <c r="U29" s="22">
        <f t="shared" si="862"/>
      </c>
      <c r="V29" s="23">
        <f t="shared" si="755"/>
      </c>
      <c r="W29" s="17">
        <v>0</v>
      </c>
      <c r="X29" s="23">
        <f t="shared" si="648"/>
      </c>
      <c r="Y29" s="21">
        <f t="shared" si="541"/>
      </c>
      <c r="Z29" s="23">
        <f t="shared" si="434"/>
      </c>
      <c r="AA29" s="23">
        <f>W29/(F29+500)</f>
      </c>
      <c r="AB29" s="17">
        <v>0</v>
      </c>
      <c r="AC29" s="17">
        <v>0</v>
      </c>
      <c r="AD29" s="21">
        <f t="shared" si="327"/>
      </c>
      <c r="AE29" s="23">
        <f>(W29-AC29)/(F29+500)</f>
      </c>
      <c r="AF29" s="24" t="s">
        <v>37</v>
      </c>
    </row>
    <row r="30">
      <c r="A30" s="11"/>
      <c r="B30" s="12"/>
      <c r="C30" s="42"/>
      <c r="D30" s="14" t="s">
        <v>38</v>
      </c>
      <c r="E30" s="15">
        <v>146.38</v>
      </c>
      <c r="F30" s="16"/>
      <c r="G30" s="17">
        <v>1746</v>
      </c>
      <c r="H30" s="17">
        <v>110</v>
      </c>
      <c r="I30" s="18">
        <f t="shared" si="237"/>
      </c>
      <c r="J30" s="19">
        <f t="shared" si="175"/>
      </c>
      <c r="K30" s="17">
        <v>5</v>
      </c>
      <c r="L30" s="19">
        <f t="shared" si="118"/>
      </c>
      <c r="M30" s="17">
        <v>0</v>
      </c>
      <c r="N30" s="20">
        <f t="shared" si="87"/>
      </c>
      <c r="O30" s="17">
        <v>0</v>
      </c>
      <c r="P30" s="20">
        <f t="shared" si="1"/>
      </c>
      <c r="Q30" s="21"/>
      <c r="R30" s="17"/>
      <c r="S30" s="21"/>
      <c r="T30" s="17"/>
      <c r="U30" s="22"/>
      <c r="V30" s="23"/>
      <c r="W30" s="17"/>
      <c r="X30" s="23"/>
      <c r="Y30" s="21"/>
      <c r="Z30" s="23"/>
      <c r="AA30" s="23"/>
      <c r="AB30" s="17"/>
      <c r="AC30" s="17"/>
      <c r="AD30" s="21"/>
      <c r="AE30" s="23"/>
      <c r="AF30" s="24" t="s">
        <v>39</v>
      </c>
    </row>
    <row r="31">
      <c r="A31" s="11"/>
      <c r="B31" s="43" t="s">
        <v>56</v>
      </c>
      <c r="C31" s="42" t="s">
        <v>45</v>
      </c>
      <c r="D31" s="14" t="s">
        <v>36</v>
      </c>
      <c r="E31" s="15">
        <v>197.42</v>
      </c>
      <c r="F31" s="16">
        <f>E31+E32</f>
      </c>
      <c r="G31" s="17">
        <v>1664</v>
      </c>
      <c r="H31" s="17">
        <v>79</v>
      </c>
      <c r="I31" s="18">
        <f t="shared" si="237"/>
      </c>
      <c r="J31" s="19">
        <f t="shared" si="175"/>
      </c>
      <c r="K31" s="17">
        <v>0</v>
      </c>
      <c r="L31" s="19">
        <f t="shared" si="118"/>
      </c>
      <c r="M31" s="17">
        <v>0</v>
      </c>
      <c r="N31" s="20">
        <f t="shared" si="87"/>
      </c>
      <c r="O31" s="17">
        <v>1</v>
      </c>
      <c r="P31" s="20">
        <f t="shared" si="1"/>
      </c>
      <c r="Q31" s="21">
        <f>(M31+M32)/(O31+O32)</f>
      </c>
      <c r="R31" s="17">
        <v>2</v>
      </c>
      <c r="S31" s="21">
        <f>(O31+O32)/(K31+K32)</f>
      </c>
      <c r="T31" s="17">
        <v>0</v>
      </c>
      <c r="U31" s="22">
        <f>F31/T31</f>
      </c>
      <c r="V31" s="23">
        <f>(F31+4*500)/T31</f>
      </c>
      <c r="W31" s="17">
        <v>0</v>
      </c>
      <c r="X31" s="23">
        <f>W31/T31</f>
      </c>
      <c r="Y31" s="21">
        <f>T31/R31</f>
      </c>
      <c r="Z31" s="23">
        <f>W31/F31</f>
      </c>
      <c r="AA31" s="23">
        <f>W31/(F31+500)</f>
      </c>
      <c r="AB31" s="17">
        <v>0</v>
      </c>
      <c r="AC31" s="17">
        <v>0</v>
      </c>
      <c r="AD31" s="21">
        <f>AB31/T31</f>
      </c>
      <c r="AE31" s="23">
        <f>(W31-AC31)/(F31+500)</f>
      </c>
      <c r="AF31" s="24" t="s">
        <v>37</v>
      </c>
    </row>
    <row r="32">
      <c r="A32" s="11"/>
      <c r="B32" s="43"/>
      <c r="C32" s="42"/>
      <c r="D32" s="14" t="s">
        <v>38</v>
      </c>
      <c r="E32" s="15">
        <v>148.06</v>
      </c>
      <c r="F32" s="16"/>
      <c r="G32" s="17">
        <v>1656</v>
      </c>
      <c r="H32" s="17">
        <v>103</v>
      </c>
      <c r="I32" s="18">
        <f t="shared" si="237"/>
      </c>
      <c r="J32" s="19">
        <f t="shared" si="175"/>
      </c>
      <c r="K32" s="17">
        <v>9</v>
      </c>
      <c r="L32" s="19">
        <f t="shared" si="118"/>
      </c>
      <c r="M32" s="17">
        <v>0</v>
      </c>
      <c r="N32" s="20">
        <f t="shared" si="87"/>
      </c>
      <c r="O32" s="17">
        <v>1</v>
      </c>
      <c r="P32" s="20">
        <f t="shared" si="1"/>
      </c>
      <c r="Q32" s="21"/>
      <c r="R32" s="17"/>
      <c r="S32" s="21"/>
      <c r="T32" s="17"/>
      <c r="U32" s="22"/>
      <c r="V32" s="23"/>
      <c r="W32" s="17"/>
      <c r="X32" s="23"/>
      <c r="Y32" s="21"/>
      <c r="Z32" s="23"/>
      <c r="AA32" s="23"/>
      <c r="AB32" s="17"/>
      <c r="AC32" s="17"/>
      <c r="AD32" s="21"/>
      <c r="AE32" s="23"/>
      <c r="AF32" s="24" t="s">
        <v>39</v>
      </c>
    </row>
    <row r="33">
      <c r="A33" s="11"/>
      <c r="B33" s="12" t="s">
        <v>57</v>
      </c>
      <c r="C33" s="42" t="s">
        <v>45</v>
      </c>
      <c r="D33" s="14" t="s">
        <v>36</v>
      </c>
      <c r="E33" s="15">
        <v>83.33</v>
      </c>
      <c r="F33" s="16">
        <f>E33+E34</f>
      </c>
      <c r="G33" s="17">
        <v>875</v>
      </c>
      <c r="H33" s="17">
        <v>50</v>
      </c>
      <c r="I33" s="18">
        <f t="shared" si="237"/>
      </c>
      <c r="J33" s="19">
        <f t="shared" si="175"/>
      </c>
      <c r="K33" s="17">
        <v>2</v>
      </c>
      <c r="L33" s="19">
        <f t="shared" si="118"/>
      </c>
      <c r="M33" s="17">
        <v>0</v>
      </c>
      <c r="N33" s="20">
        <f t="shared" si="87"/>
      </c>
      <c r="O33" s="17">
        <v>0</v>
      </c>
      <c r="P33" s="20">
        <f t="shared" si="1"/>
      </c>
      <c r="Q33" s="21">
        <f>(M33+M34)/(O33+O34)</f>
      </c>
      <c r="R33" s="17">
        <v>0</v>
      </c>
      <c r="S33" s="21">
        <f>(O33+O34)/(K33+K34)</f>
      </c>
      <c r="T33" s="17">
        <v>0</v>
      </c>
      <c r="U33" s="22">
        <f>F33/T33</f>
      </c>
      <c r="V33" s="23">
        <f>(F33+4*500)/T33</f>
      </c>
      <c r="W33" s="17">
        <v>0</v>
      </c>
      <c r="X33" s="23">
        <f>W33/T33</f>
      </c>
      <c r="Y33" s="21">
        <f>T33/R33</f>
      </c>
      <c r="Z33" s="23">
        <f>W33/F33</f>
      </c>
      <c r="AA33" s="23">
        <f>W33/(F33+500)</f>
      </c>
      <c r="AB33" s="17">
        <v>0</v>
      </c>
      <c r="AC33" s="17">
        <v>0</v>
      </c>
      <c r="AD33" s="21">
        <f>AB33/T33</f>
      </c>
      <c r="AE33" s="23">
        <f>(W33-AC33)/(F33+500)</f>
      </c>
      <c r="AF33" s="24" t="s">
        <v>37</v>
      </c>
    </row>
    <row r="34">
      <c r="A34" s="11"/>
      <c r="B34" s="12"/>
      <c r="C34" s="42"/>
      <c r="D34" s="14" t="s">
        <v>38</v>
      </c>
      <c r="E34" s="15">
        <v>70.18</v>
      </c>
      <c r="F34" s="16"/>
      <c r="G34" s="17">
        <v>1051</v>
      </c>
      <c r="H34" s="29">
        <v>73</v>
      </c>
      <c r="I34" s="18">
        <f t="shared" si="237"/>
      </c>
      <c r="J34" s="19">
        <f t="shared" si="175"/>
      </c>
      <c r="K34" s="17">
        <v>6</v>
      </c>
      <c r="L34" s="19">
        <f t="shared" si="118"/>
      </c>
      <c r="M34" s="17">
        <v>0</v>
      </c>
      <c r="N34" s="20">
        <f t="shared" si="87"/>
      </c>
      <c r="O34" s="17">
        <v>0</v>
      </c>
      <c r="P34" s="20">
        <f t="shared" si="1"/>
      </c>
      <c r="Q34" s="21"/>
      <c r="R34" s="17"/>
      <c r="S34" s="21"/>
      <c r="T34" s="17"/>
      <c r="U34" s="22"/>
      <c r="V34" s="23"/>
      <c r="W34" s="17"/>
      <c r="X34" s="23"/>
      <c r="Y34" s="21"/>
      <c r="Z34" s="23"/>
      <c r="AA34" s="23"/>
      <c r="AB34" s="17"/>
      <c r="AC34" s="17"/>
      <c r="AD34" s="21"/>
      <c r="AE34" s="23"/>
      <c r="AF34" s="24" t="s">
        <v>39</v>
      </c>
    </row>
    <row r="35">
      <c r="A35" s="11"/>
      <c r="B35" s="44" t="s">
        <v>43</v>
      </c>
      <c r="C35" s="44"/>
      <c r="D35" s="44"/>
      <c r="E35" s="32">
        <f>SUM(E29:E34)</f>
      </c>
      <c r="F35" s="33">
        <f>SUM(F29:F34)</f>
      </c>
      <c r="G35" s="33">
        <f>SUM(G29:G34)</f>
      </c>
      <c r="H35" s="33">
        <f>SUM(H29:H34)</f>
      </c>
      <c r="I35" s="34">
        <f t="shared" si="237"/>
      </c>
      <c r="J35" s="35">
        <f t="shared" si="175"/>
      </c>
      <c r="K35" s="33">
        <f>SUM(K29:K34)</f>
      </c>
      <c r="L35" s="35">
        <f t="shared" si="118"/>
      </c>
      <c r="M35" s="33">
        <f>SUM(M29:M34)</f>
      </c>
      <c r="N35" s="36">
        <f t="shared" si="87"/>
      </c>
      <c r="O35" s="33">
        <f>SUM(O29:O34)</f>
      </c>
      <c r="P35" s="36">
        <f t="shared" si="1"/>
      </c>
      <c r="Q35" s="37">
        <f t="shared" ref="Q35:Q36" si="295">M35/O35</f>
      </c>
      <c r="R35" s="33">
        <f>SUM(R29:R34)</f>
      </c>
      <c r="S35" s="37">
        <f t="shared" ref="S35:S36" si="206">(O35+O35)/(K35+K35)</f>
      </c>
      <c r="T35" s="33">
        <f>SUM(T29:T34)</f>
      </c>
      <c r="U35" s="38">
        <f t="shared" ref="U35:U36" si="863">F35/T35</f>
      </c>
      <c r="V35" s="39">
        <f t="shared" ref="V35:V36" si="756">(F35+4*500)/T35</f>
      </c>
      <c r="W35" s="33">
        <f>SUM(W29:W34)</f>
      </c>
      <c r="X35" s="40">
        <f t="shared" ref="X35:X36" si="649">W35/T35</f>
      </c>
      <c r="Y35" s="37">
        <f t="shared" ref="Y35:Y36" si="542">T35/R35</f>
      </c>
      <c r="Z35" s="39">
        <f t="shared" ref="Z35:Z36" si="435">W35/F35</f>
      </c>
      <c r="AA35" s="39">
        <f>W35/(F35+COUNT(W29:W34)*500)</f>
      </c>
      <c r="AB35" s="33">
        <f>SUM(AB29:AB34)</f>
      </c>
      <c r="AC35" s="33">
        <f>SUM(AC29:AC34)</f>
      </c>
      <c r="AD35" s="37">
        <f t="shared" ref="AD35:AD36" si="328">AB35/T35</f>
      </c>
      <c r="AE35" s="41">
        <f>(W35-AC35)/(F35+COUNT(W29:W34)*500)</f>
      </c>
      <c r="AF35" s="23"/>
    </row>
    <row r="36">
      <c r="A36" s="11"/>
      <c r="B36" s="46" t="s">
        <v>48</v>
      </c>
      <c r="C36" s="46"/>
      <c r="D36" s="46"/>
      <c r="E36" s="48">
        <f>E28+E35</f>
      </c>
      <c r="F36" s="49">
        <f>F28+F35</f>
      </c>
      <c r="G36" s="49">
        <f>G28+G35</f>
      </c>
      <c r="H36" s="49">
        <f>H28+H35</f>
      </c>
      <c r="I36" s="50">
        <f t="shared" si="237"/>
      </c>
      <c r="J36" s="51">
        <f t="shared" si="175"/>
      </c>
      <c r="K36" s="49">
        <f>K28+K35</f>
      </c>
      <c r="L36" s="51">
        <f t="shared" si="118"/>
      </c>
      <c r="M36" s="49">
        <f>M28+M35</f>
      </c>
      <c r="N36" s="52">
        <f t="shared" si="87"/>
      </c>
      <c r="O36" s="49">
        <f>O28+O35</f>
      </c>
      <c r="P36" s="52">
        <f t="shared" si="1"/>
      </c>
      <c r="Q36" s="53">
        <f t="shared" si="295"/>
      </c>
      <c r="R36" s="49">
        <f>R28+R35</f>
      </c>
      <c r="S36" s="53">
        <f t="shared" si="206"/>
      </c>
      <c r="T36" s="49">
        <f>T28+T35</f>
      </c>
      <c r="U36" s="54">
        <f t="shared" si="863"/>
      </c>
      <c r="V36" s="49">
        <f t="shared" si="756"/>
      </c>
      <c r="W36" s="49">
        <f>W28+W35</f>
      </c>
      <c r="X36" s="49">
        <f t="shared" si="649"/>
      </c>
      <c r="Y36" s="53">
        <f t="shared" si="542"/>
      </c>
      <c r="Z36" s="49">
        <f t="shared" si="435"/>
      </c>
      <c r="AA36" s="49">
        <f>W36/(F36+COUNT(W18:W27,W29:W34)*500)</f>
      </c>
      <c r="AB36" s="49">
        <f>AB28+AB35</f>
      </c>
      <c r="AC36" s="49">
        <f>AC28+AC35</f>
      </c>
      <c r="AD36" s="53">
        <f t="shared" si="328"/>
      </c>
      <c r="AE36" s="49">
        <f>(W36-AC36)/(F36+COUNT(W18:W27,W29:W34)*500)</f>
      </c>
      <c r="AF36" s="23"/>
    </row>
    <row r="37">
      <c r="A37" s="1" t="s">
        <v>1</v>
      </c>
      <c r="B37" s="2" t="s">
        <v>2</v>
      </c>
      <c r="C37" s="2" t="s">
        <v>3</v>
      </c>
      <c r="D37" s="2" t="s">
        <v>4</v>
      </c>
      <c r="E37" s="3" t="s">
        <v>5</v>
      </c>
      <c r="F37" s="2" t="s">
        <v>6</v>
      </c>
      <c r="G37" s="2" t="s">
        <v>7</v>
      </c>
      <c r="H37" s="2" t="s">
        <v>8</v>
      </c>
      <c r="I37" s="4" t="s">
        <v>9</v>
      </c>
      <c r="J37" s="5" t="s">
        <v>10</v>
      </c>
      <c r="K37" s="2" t="s">
        <v>11</v>
      </c>
      <c r="L37" s="5" t="s">
        <v>12</v>
      </c>
      <c r="M37" s="2" t="s">
        <v>13</v>
      </c>
      <c r="N37" s="6" t="s">
        <v>14</v>
      </c>
      <c r="O37" s="2" t="s">
        <v>15</v>
      </c>
      <c r="P37" s="6" t="s">
        <v>16</v>
      </c>
      <c r="Q37" s="4" t="s">
        <v>17</v>
      </c>
      <c r="R37" s="7" t="s">
        <v>18</v>
      </c>
      <c r="S37" s="8" t="s">
        <v>19</v>
      </c>
      <c r="T37" s="7" t="s">
        <v>20</v>
      </c>
      <c r="U37" s="9" t="s">
        <v>21</v>
      </c>
      <c r="V37" s="10" t="s">
        <v>22</v>
      </c>
      <c r="W37" s="10" t="s">
        <v>23</v>
      </c>
      <c r="X37" s="10" t="s">
        <v>24</v>
      </c>
      <c r="Y37" s="8" t="s">
        <v>25</v>
      </c>
      <c r="Z37" s="10" t="s">
        <v>26</v>
      </c>
      <c r="AA37" s="10" t="s">
        <v>27</v>
      </c>
      <c r="AB37" s="10" t="s">
        <v>28</v>
      </c>
      <c r="AC37" s="7" t="s">
        <v>29</v>
      </c>
      <c r="AD37" s="8" t="s">
        <v>30</v>
      </c>
      <c r="AE37" s="10" t="s">
        <v>31</v>
      </c>
      <c r="AF37" s="10" t="s">
        <v>32</v>
      </c>
    </row>
    <row r="38">
      <c r="A38" s="11" t="s">
        <v>58</v>
      </c>
      <c r="B38" s="12" t="s">
        <v>50</v>
      </c>
      <c r="C38" s="13" t="s">
        <v>35</v>
      </c>
      <c r="D38" s="14" t="s">
        <v>36</v>
      </c>
      <c r="E38" s="15">
        <v>388.69</v>
      </c>
      <c r="F38" s="16">
        <f>E38+E39</f>
      </c>
      <c r="G38" s="17">
        <v>2271</v>
      </c>
      <c r="H38" s="17">
        <v>144</v>
      </c>
      <c r="I38" s="18">
        <f t="shared" ref="I38:I58" si="238">H38/G38</f>
      </c>
      <c r="J38" s="19">
        <f t="shared" ref="J38:J58" si="176">(E38/G38)*1000</f>
      </c>
      <c r="K38" s="17">
        <v>2</v>
      </c>
      <c r="L38" s="19">
        <f t="shared" ref="L38:L58" si="119">E38/K38</f>
      </c>
      <c r="M38" s="17">
        <v>0</v>
      </c>
      <c r="N38" s="20">
        <f t="shared" ref="N38:N58" si="88">E38/M38</f>
      </c>
      <c r="O38" s="17">
        <v>0</v>
      </c>
      <c r="P38" s="20">
        <f t="shared" ref="P38:P58" si="2">E38/O38</f>
      </c>
      <c r="Q38" s="21">
        <f>(M38+M39)/(O38+O39)</f>
      </c>
      <c r="R38" s="17">
        <v>2</v>
      </c>
      <c r="S38" s="21">
        <f>(O38+O39)/(K38+K39)</f>
      </c>
      <c r="T38" s="17">
        <v>1</v>
      </c>
      <c r="U38" s="22">
        <f>F38/T38</f>
      </c>
      <c r="V38" s="23">
        <f>(F38+4*500)/T38</f>
      </c>
      <c r="W38" s="17">
        <v>1344</v>
      </c>
      <c r="X38" s="23">
        <f>W38/T38</f>
      </c>
      <c r="Y38" s="21">
        <f>T38/R38</f>
      </c>
      <c r="Z38" s="23">
        <f>W38/F38</f>
      </c>
      <c r="AA38" s="23">
        <f>W38/(F38+500)</f>
      </c>
      <c r="AB38" s="17">
        <v>1</v>
      </c>
      <c r="AC38" s="17">
        <v>1344</v>
      </c>
      <c r="AD38" s="21">
        <f>AB38/T38</f>
      </c>
      <c r="AE38" s="23">
        <f>(W38-AC38)/(F38+500)</f>
      </c>
      <c r="AF38" s="24" t="s">
        <v>37</v>
      </c>
    </row>
    <row r="39">
      <c r="A39" s="11"/>
      <c r="B39" s="12"/>
      <c r="C39" s="13"/>
      <c r="D39" s="14" t="s">
        <v>38</v>
      </c>
      <c r="E39" s="15">
        <v>159.84</v>
      </c>
      <c r="F39" s="16"/>
      <c r="G39" s="17">
        <v>1312</v>
      </c>
      <c r="H39" s="17">
        <v>94</v>
      </c>
      <c r="I39" s="18">
        <f t="shared" si="238"/>
      </c>
      <c r="J39" s="19">
        <f t="shared" si="176"/>
      </c>
      <c r="K39" s="17">
        <v>11</v>
      </c>
      <c r="L39" s="19">
        <f t="shared" si="119"/>
      </c>
      <c r="M39" s="17">
        <v>1</v>
      </c>
      <c r="N39" s="20">
        <f t="shared" si="88"/>
      </c>
      <c r="O39" s="17">
        <v>1</v>
      </c>
      <c r="P39" s="20">
        <f t="shared" si="2"/>
      </c>
      <c r="Q39" s="21"/>
      <c r="R39" s="17"/>
      <c r="S39" s="21"/>
      <c r="T39" s="17"/>
      <c r="U39" s="22"/>
      <c r="V39" s="23"/>
      <c r="W39" s="17"/>
      <c r="X39" s="23"/>
      <c r="Y39" s="21"/>
      <c r="Z39" s="23"/>
      <c r="AA39" s="23"/>
      <c r="AB39" s="17"/>
      <c r="AC39" s="17"/>
      <c r="AD39" s="21"/>
      <c r="AE39" s="23"/>
      <c r="AF39" s="24" t="s">
        <v>39</v>
      </c>
    </row>
    <row r="40">
      <c r="A40" s="11"/>
      <c r="B40" s="12" t="s">
        <v>51</v>
      </c>
      <c r="C40" s="13" t="s">
        <v>35</v>
      </c>
      <c r="D40" s="14" t="s">
        <v>36</v>
      </c>
      <c r="E40" s="15">
        <v>1378.11</v>
      </c>
      <c r="F40" s="16">
        <f>E40+E41</f>
      </c>
      <c r="G40" s="17">
        <v>5820</v>
      </c>
      <c r="H40" s="17">
        <v>187</v>
      </c>
      <c r="I40" s="18">
        <f t="shared" si="238"/>
      </c>
      <c r="J40" s="19">
        <f t="shared" si="176"/>
      </c>
      <c r="K40" s="17">
        <v>17</v>
      </c>
      <c r="L40" s="19">
        <f t="shared" si="119"/>
      </c>
      <c r="M40" s="17">
        <v>1</v>
      </c>
      <c r="N40" s="20">
        <f t="shared" si="88"/>
      </c>
      <c r="O40" s="17">
        <v>3</v>
      </c>
      <c r="P40" s="20">
        <f t="shared" si="2"/>
      </c>
      <c r="Q40" s="21">
        <f>(M40+M41)/(O40+O41)</f>
      </c>
      <c r="R40" s="17">
        <v>4</v>
      </c>
      <c r="S40" s="21">
        <f>(O40+O41)/(K40+K41)</f>
      </c>
      <c r="T40" s="17">
        <v>3</v>
      </c>
      <c r="U40" s="22">
        <f>F40/T40</f>
      </c>
      <c r="V40" s="23">
        <f>(F40+4*500)/T40</f>
      </c>
      <c r="W40" s="17">
        <v>2904</v>
      </c>
      <c r="X40" s="23">
        <f>W40/T40</f>
      </c>
      <c r="Y40" s="21">
        <f>T40/R40</f>
      </c>
      <c r="Z40" s="23">
        <f>W40/F40</f>
      </c>
      <c r="AA40" s="23">
        <f>W40/(F40+500)</f>
      </c>
      <c r="AB40" s="17">
        <v>3</v>
      </c>
      <c r="AC40" s="17">
        <v>2904</v>
      </c>
      <c r="AD40" s="21">
        <f>AB40/T40</f>
      </c>
      <c r="AE40" s="23">
        <f>(W40-AC40)/(F40+500)</f>
      </c>
      <c r="AF40" s="24" t="s">
        <v>37</v>
      </c>
    </row>
    <row r="41">
      <c r="A41" s="11"/>
      <c r="B41" s="12"/>
      <c r="C41" s="13"/>
      <c r="D41" s="14" t="s">
        <v>38</v>
      </c>
      <c r="E41" s="15">
        <v>144.64</v>
      </c>
      <c r="F41" s="16"/>
      <c r="G41" s="17">
        <v>1148</v>
      </c>
      <c r="H41" s="17">
        <v>86</v>
      </c>
      <c r="I41" s="18">
        <f t="shared" si="238"/>
      </c>
      <c r="J41" s="19">
        <f t="shared" si="176"/>
      </c>
      <c r="K41" s="17">
        <v>16</v>
      </c>
      <c r="L41" s="19">
        <f t="shared" si="119"/>
      </c>
      <c r="M41" s="17">
        <v>1</v>
      </c>
      <c r="N41" s="20">
        <f t="shared" si="88"/>
      </c>
      <c r="O41" s="17">
        <v>1</v>
      </c>
      <c r="P41" s="20">
        <f t="shared" si="2"/>
      </c>
      <c r="Q41" s="21"/>
      <c r="R41" s="17"/>
      <c r="S41" s="21"/>
      <c r="T41" s="17"/>
      <c r="U41" s="22"/>
      <c r="V41" s="23"/>
      <c r="W41" s="17"/>
      <c r="X41" s="23"/>
      <c r="Y41" s="21"/>
      <c r="Z41" s="23"/>
      <c r="AA41" s="23"/>
      <c r="AB41" s="17"/>
      <c r="AC41" s="17"/>
      <c r="AD41" s="21"/>
      <c r="AE41" s="23"/>
      <c r="AF41" s="24" t="s">
        <v>39</v>
      </c>
    </row>
    <row r="42">
      <c r="A42" s="11"/>
      <c r="B42" s="12" t="s">
        <v>52</v>
      </c>
      <c r="C42" s="13" t="s">
        <v>35</v>
      </c>
      <c r="D42" s="14" t="s">
        <v>36</v>
      </c>
      <c r="E42" s="15">
        <v>719.05</v>
      </c>
      <c r="F42" s="16">
        <f>E42+E43</f>
      </c>
      <c r="G42" s="17">
        <v>4207</v>
      </c>
      <c r="H42" s="17">
        <v>93</v>
      </c>
      <c r="I42" s="18">
        <f t="shared" si="238"/>
      </c>
      <c r="J42" s="19">
        <f t="shared" si="176"/>
      </c>
      <c r="K42" s="17">
        <v>7</v>
      </c>
      <c r="L42" s="19">
        <f t="shared" si="119"/>
      </c>
      <c r="M42" s="17">
        <v>0</v>
      </c>
      <c r="N42" s="20">
        <f t="shared" si="88"/>
      </c>
      <c r="O42" s="17">
        <v>0</v>
      </c>
      <c r="P42" s="20">
        <f t="shared" si="2"/>
      </c>
      <c r="Q42" s="21">
        <f>(M42+M43)/(O42+O43)</f>
      </c>
      <c r="R42" s="17">
        <v>6</v>
      </c>
      <c r="S42" s="21">
        <f>(O42+O43)/(K42+K43)</f>
      </c>
      <c r="T42" s="17">
        <v>1</v>
      </c>
      <c r="U42" s="22">
        <f>F42/T42</f>
      </c>
      <c r="V42" s="23">
        <f>(F42+4*500)/T42</f>
      </c>
      <c r="W42" s="17">
        <v>444</v>
      </c>
      <c r="X42" s="23">
        <f>W42/T42</f>
      </c>
      <c r="Y42" s="21">
        <f>T42/R42</f>
      </c>
      <c r="Z42" s="23">
        <f>W42/F42</f>
      </c>
      <c r="AA42" s="23">
        <f>W42/(F42+500)</f>
      </c>
      <c r="AB42" s="17">
        <v>0</v>
      </c>
      <c r="AC42" s="17">
        <v>0</v>
      </c>
      <c r="AD42" s="21">
        <f>AB42/T42</f>
      </c>
      <c r="AE42" s="23">
        <f>(W42-AC42)/(F42+500)</f>
      </c>
      <c r="AF42" s="24" t="s">
        <v>37</v>
      </c>
    </row>
    <row r="43">
      <c r="A43" s="11"/>
      <c r="B43" s="12"/>
      <c r="C43" s="13"/>
      <c r="D43" s="14" t="s">
        <v>38</v>
      </c>
      <c r="E43" s="15">
        <v>231.1</v>
      </c>
      <c r="F43" s="16"/>
      <c r="G43" s="17">
        <v>1837</v>
      </c>
      <c r="H43" s="17">
        <v>98</v>
      </c>
      <c r="I43" s="18">
        <f t="shared" si="238"/>
      </c>
      <c r="J43" s="19">
        <f t="shared" si="176"/>
      </c>
      <c r="K43" s="17">
        <v>11</v>
      </c>
      <c r="L43" s="19">
        <f t="shared" si="119"/>
      </c>
      <c r="M43" s="17">
        <v>0</v>
      </c>
      <c r="N43" s="20">
        <f t="shared" si="88"/>
      </c>
      <c r="O43" s="17">
        <v>1</v>
      </c>
      <c r="P43" s="20">
        <f t="shared" si="2"/>
      </c>
      <c r="Q43" s="21"/>
      <c r="R43" s="17"/>
      <c r="S43" s="21"/>
      <c r="T43" s="17"/>
      <c r="U43" s="22"/>
      <c r="V43" s="23"/>
      <c r="W43" s="17"/>
      <c r="X43" s="23"/>
      <c r="Y43" s="21"/>
      <c r="Z43" s="23"/>
      <c r="AA43" s="23"/>
      <c r="AB43" s="17"/>
      <c r="AC43" s="17"/>
      <c r="AD43" s="21"/>
      <c r="AE43" s="23"/>
      <c r="AF43" s="24" t="s">
        <v>39</v>
      </c>
    </row>
    <row r="44">
      <c r="A44" s="11"/>
      <c r="B44" s="12" t="s">
        <v>53</v>
      </c>
      <c r="C44" s="13" t="s">
        <v>35</v>
      </c>
      <c r="D44" s="14" t="s">
        <v>36</v>
      </c>
      <c r="E44" s="15">
        <v>462.99</v>
      </c>
      <c r="F44" s="16">
        <f>E44+E45</f>
      </c>
      <c r="G44" s="17">
        <v>2330</v>
      </c>
      <c r="H44" s="17">
        <v>97</v>
      </c>
      <c r="I44" s="18">
        <f t="shared" si="238"/>
      </c>
      <c r="J44" s="19">
        <f t="shared" si="176"/>
      </c>
      <c r="K44" s="17">
        <v>2</v>
      </c>
      <c r="L44" s="19">
        <f t="shared" si="119"/>
      </c>
      <c r="M44" s="17">
        <v>0</v>
      </c>
      <c r="N44" s="20">
        <f t="shared" si="88"/>
      </c>
      <c r="O44" s="17">
        <v>0</v>
      </c>
      <c r="P44" s="20">
        <f t="shared" si="2"/>
      </c>
      <c r="Q44" s="21">
        <f>(M44+M45)/(O44+O45)</f>
      </c>
      <c r="R44" s="17">
        <v>1</v>
      </c>
      <c r="S44" s="21">
        <f>(O44+O45)/(K44+K45)</f>
      </c>
      <c r="T44" s="17">
        <v>1</v>
      </c>
      <c r="U44" s="22">
        <f>F44/T44</f>
      </c>
      <c r="V44" s="23">
        <f>(F44+4*500)/T44</f>
      </c>
      <c r="W44" s="17">
        <v>559.1999999999998</v>
      </c>
      <c r="X44" s="23">
        <f>W44/T44</f>
      </c>
      <c r="Y44" s="21">
        <f>T44/R44</f>
      </c>
      <c r="Z44" s="23">
        <f>W44/F44</f>
      </c>
      <c r="AA44" s="23">
        <f>W44/(F44+500)</f>
      </c>
      <c r="AB44" s="17">
        <v>1</v>
      </c>
      <c r="AC44" s="17">
        <v>559.1999999999998</v>
      </c>
      <c r="AD44" s="21">
        <f>AB44/T44</f>
      </c>
      <c r="AE44" s="23">
        <f>(W44-AC44)/(F44+500)</f>
      </c>
      <c r="AF44" s="24" t="s">
        <v>37</v>
      </c>
    </row>
    <row r="45">
      <c r="A45" s="11"/>
      <c r="B45" s="12"/>
      <c r="C45" s="13"/>
      <c r="D45" s="14" t="s">
        <v>38</v>
      </c>
      <c r="E45" s="15">
        <v>250.87</v>
      </c>
      <c r="F45" s="16"/>
      <c r="G45" s="17">
        <v>1873</v>
      </c>
      <c r="H45" s="17">
        <v>86</v>
      </c>
      <c r="I45" s="18">
        <f t="shared" si="238"/>
      </c>
      <c r="J45" s="19">
        <f t="shared" si="176"/>
      </c>
      <c r="K45" s="17">
        <v>12</v>
      </c>
      <c r="L45" s="19">
        <f t="shared" si="119"/>
      </c>
      <c r="M45" s="17">
        <v>1</v>
      </c>
      <c r="N45" s="20">
        <f t="shared" si="88"/>
      </c>
      <c r="O45" s="17">
        <v>1</v>
      </c>
      <c r="P45" s="20">
        <f t="shared" si="2"/>
      </c>
      <c r="Q45" s="21"/>
      <c r="R45" s="17"/>
      <c r="S45" s="21"/>
      <c r="T45" s="17"/>
      <c r="U45" s="22"/>
      <c r="V45" s="23"/>
      <c r="W45" s="17"/>
      <c r="X45" s="23"/>
      <c r="Y45" s="21"/>
      <c r="Z45" s="23"/>
      <c r="AA45" s="23"/>
      <c r="AB45" s="17"/>
      <c r="AC45" s="17"/>
      <c r="AD45" s="21"/>
      <c r="AE45" s="23"/>
      <c r="AF45" s="24" t="s">
        <v>39</v>
      </c>
    </row>
    <row r="46">
      <c r="A46" s="11"/>
      <c r="B46" s="12" t="s">
        <v>54</v>
      </c>
      <c r="C46" s="13" t="s">
        <v>35</v>
      </c>
      <c r="D46" s="14" t="s">
        <v>36</v>
      </c>
      <c r="E46" s="15">
        <v>1129.32</v>
      </c>
      <c r="F46" s="28">
        <f>E46+E47</f>
      </c>
      <c r="G46" s="17">
        <v>6460</v>
      </c>
      <c r="H46" s="17">
        <v>184</v>
      </c>
      <c r="I46" s="18">
        <f t="shared" si="238"/>
      </c>
      <c r="J46" s="19">
        <f t="shared" si="176"/>
      </c>
      <c r="K46" s="17">
        <v>9</v>
      </c>
      <c r="L46" s="19">
        <f t="shared" si="119"/>
      </c>
      <c r="M46" s="17">
        <v>0</v>
      </c>
      <c r="N46" s="20">
        <f t="shared" si="88"/>
      </c>
      <c r="O46" s="17">
        <v>1</v>
      </c>
      <c r="P46" s="20">
        <f t="shared" si="2"/>
      </c>
      <c r="Q46" s="21">
        <f>(M46+M47)/(O46+O47)</f>
      </c>
      <c r="R46" s="17">
        <v>5</v>
      </c>
      <c r="S46" s="21">
        <f>(O46+O47)/(K46+K47)</f>
      </c>
      <c r="T46" s="17">
        <v>2</v>
      </c>
      <c r="U46" s="22">
        <f>F46/T46</f>
      </c>
      <c r="V46" s="23">
        <f>(F46+4*500)/T46</f>
      </c>
      <c r="W46" s="17">
        <v>3780.000000000001</v>
      </c>
      <c r="X46" s="23">
        <f>W46/T46</f>
      </c>
      <c r="Y46" s="21">
        <f>T46/R46</f>
      </c>
      <c r="Z46" s="23">
        <f>W46/F46</f>
      </c>
      <c r="AA46" s="23">
        <f>W46/(F46+500)</f>
      </c>
      <c r="AB46" s="17">
        <v>0</v>
      </c>
      <c r="AC46" s="17">
        <v>0</v>
      </c>
      <c r="AD46" s="21">
        <f>AB46/T46</f>
      </c>
      <c r="AE46" s="23">
        <f>(W46-AC46)/(F46+500)</f>
      </c>
      <c r="AF46" s="24" t="s">
        <v>37</v>
      </c>
    </row>
    <row r="47">
      <c r="A47" s="11"/>
      <c r="B47" s="12"/>
      <c r="C47" s="13"/>
      <c r="D47" s="14" t="s">
        <v>38</v>
      </c>
      <c r="E47" s="15">
        <v>1053.91</v>
      </c>
      <c r="F47" s="28"/>
      <c r="G47" s="17">
        <v>7760</v>
      </c>
      <c r="H47" s="29">
        <v>324</v>
      </c>
      <c r="I47" s="18">
        <f t="shared" si="238"/>
      </c>
      <c r="J47" s="19">
        <f t="shared" si="176"/>
      </c>
      <c r="K47" s="17">
        <v>37</v>
      </c>
      <c r="L47" s="19">
        <f t="shared" si="119"/>
      </c>
      <c r="M47" s="17">
        <v>2</v>
      </c>
      <c r="N47" s="20">
        <f t="shared" si="88"/>
      </c>
      <c r="O47" s="17">
        <v>3</v>
      </c>
      <c r="P47" s="20">
        <f t="shared" si="2"/>
      </c>
      <c r="Q47" s="21"/>
      <c r="R47" s="17"/>
      <c r="S47" s="21"/>
      <c r="T47" s="17"/>
      <c r="U47" s="22"/>
      <c r="V47" s="23"/>
      <c r="W47" s="17"/>
      <c r="X47" s="23"/>
      <c r="Y47" s="21"/>
      <c r="Z47" s="23"/>
      <c r="AA47" s="23"/>
      <c r="AB47" s="17"/>
      <c r="AC47" s="17"/>
      <c r="AD47" s="21"/>
      <c r="AE47" s="23"/>
      <c r="AF47" s="24" t="s">
        <v>39</v>
      </c>
    </row>
    <row r="48">
      <c r="A48" s="11"/>
      <c r="B48" s="30" t="s">
        <v>43</v>
      </c>
      <c r="C48" s="30"/>
      <c r="D48" s="30"/>
      <c r="E48" s="32">
        <f>SUM(E38:E47)</f>
      </c>
      <c r="F48" s="33">
        <f>SUM(F38:F47)</f>
      </c>
      <c r="G48" s="33">
        <f>SUM(G38:G47)</f>
      </c>
      <c r="H48" s="33">
        <f>SUM(H38:H47)</f>
      </c>
      <c r="I48" s="34">
        <f t="shared" si="238"/>
      </c>
      <c r="J48" s="35">
        <f t="shared" si="176"/>
      </c>
      <c r="K48" s="33">
        <f>SUM(K38:K47)</f>
      </c>
      <c r="L48" s="35">
        <f t="shared" si="119"/>
      </c>
      <c r="M48" s="33">
        <f>SUM(M38:M47)</f>
      </c>
      <c r="N48" s="36">
        <f t="shared" si="88"/>
      </c>
      <c r="O48" s="33">
        <f>SUM(O38:O47)</f>
      </c>
      <c r="P48" s="36">
        <f t="shared" si="2"/>
      </c>
      <c r="Q48" s="37">
        <f>M48/O48</f>
      </c>
      <c r="R48" s="33">
        <f>SUM(R38:R47)</f>
      </c>
      <c r="S48" s="37">
        <f>(O48+O48)/(K48+K48)</f>
      </c>
      <c r="T48" s="33">
        <f>SUM(T38:T47)</f>
      </c>
      <c r="U48" s="38">
        <f t="shared" ref="U48:U49" si="864">F48/T48</f>
      </c>
      <c r="V48" s="39">
        <f t="shared" ref="V48:V49" si="757">(F48+4*500)/T48</f>
      </c>
      <c r="W48" s="33">
        <f>SUM(W38:W47)</f>
      </c>
      <c r="X48" s="40">
        <f t="shared" ref="X48:X49" si="650">W48/T48</f>
      </c>
      <c r="Y48" s="37">
        <f t="shared" ref="Y48:Y49" si="543">T48/R48</f>
      </c>
      <c r="Z48" s="39">
        <f t="shared" ref="Z48:Z49" si="436">W48/F48</f>
      </c>
      <c r="AA48" s="39">
        <f>W48/(F48+COUNT(W38:W47)*500)</f>
      </c>
      <c r="AB48" s="33">
        <f>SUM(AB38:AB47)</f>
      </c>
      <c r="AC48" s="33">
        <f>SUM(AC38:AC47)</f>
      </c>
      <c r="AD48" s="37">
        <f t="shared" ref="AD48:AD49" si="329">AB48/T48</f>
      </c>
      <c r="AE48" s="41">
        <f>(W48-AC48)/(F48+COUNT(W38:W47)*500)</f>
      </c>
      <c r="AF48" s="23"/>
    </row>
    <row r="49">
      <c r="A49" s="11"/>
      <c r="B49" s="12" t="s">
        <v>55</v>
      </c>
      <c r="C49" s="42" t="s">
        <v>45</v>
      </c>
      <c r="D49" s="14" t="s">
        <v>36</v>
      </c>
      <c r="E49" s="15">
        <v>1008.45</v>
      </c>
      <c r="F49" s="16">
        <f>E49+E50</f>
      </c>
      <c r="G49" s="17">
        <v>6636</v>
      </c>
      <c r="H49" s="17">
        <v>229</v>
      </c>
      <c r="I49" s="18">
        <f t="shared" si="238"/>
      </c>
      <c r="J49" s="19">
        <f t="shared" si="176"/>
      </c>
      <c r="K49" s="17">
        <v>11</v>
      </c>
      <c r="L49" s="19">
        <f t="shared" si="119"/>
      </c>
      <c r="M49" s="17">
        <v>0</v>
      </c>
      <c r="N49" s="20">
        <f t="shared" si="88"/>
      </c>
      <c r="O49" s="17">
        <v>0</v>
      </c>
      <c r="P49" s="20">
        <f t="shared" si="2"/>
      </c>
      <c r="Q49" s="21">
        <f>(M49+M50)/(O49+O50)</f>
      </c>
      <c r="R49" s="17">
        <v>4</v>
      </c>
      <c r="S49" s="21">
        <f>(O49+O50)/(K49+K50)</f>
      </c>
      <c r="T49" s="17">
        <v>0</v>
      </c>
      <c r="U49" s="22">
        <f t="shared" si="864"/>
      </c>
      <c r="V49" s="23">
        <f t="shared" si="757"/>
      </c>
      <c r="W49" s="17">
        <v>0</v>
      </c>
      <c r="X49" s="23">
        <f t="shared" si="650"/>
      </c>
      <c r="Y49" s="21">
        <f t="shared" si="543"/>
      </c>
      <c r="Z49" s="23">
        <f t="shared" si="436"/>
      </c>
      <c r="AA49" s="23">
        <f>W49/(F49+500)</f>
      </c>
      <c r="AB49" s="17">
        <v>0</v>
      </c>
      <c r="AC49" s="17">
        <v>0</v>
      </c>
      <c r="AD49" s="21">
        <f t="shared" si="329"/>
      </c>
      <c r="AE49" s="23">
        <f>(W49-AC49)/(F49+500)</f>
      </c>
      <c r="AF49" s="24" t="s">
        <v>37</v>
      </c>
    </row>
    <row r="50">
      <c r="A50" s="11"/>
      <c r="B50" s="12"/>
      <c r="C50" s="42"/>
      <c r="D50" s="14" t="s">
        <v>38</v>
      </c>
      <c r="E50" s="15">
        <v>1528.19</v>
      </c>
      <c r="F50" s="16"/>
      <c r="G50" s="17">
        <v>15033</v>
      </c>
      <c r="H50" s="17">
        <v>501</v>
      </c>
      <c r="I50" s="18">
        <f t="shared" si="238"/>
      </c>
      <c r="J50" s="19">
        <f t="shared" si="176"/>
      </c>
      <c r="K50" s="17">
        <v>43</v>
      </c>
      <c r="L50" s="19">
        <f t="shared" si="119"/>
      </c>
      <c r="M50" s="17">
        <v>0</v>
      </c>
      <c r="N50" s="20">
        <f t="shared" si="88"/>
      </c>
      <c r="O50" s="17">
        <v>3</v>
      </c>
      <c r="P50" s="20">
        <f t="shared" si="2"/>
      </c>
      <c r="Q50" s="21"/>
      <c r="R50" s="17"/>
      <c r="S50" s="21"/>
      <c r="T50" s="17"/>
      <c r="U50" s="22"/>
      <c r="V50" s="23"/>
      <c r="W50" s="17"/>
      <c r="X50" s="23"/>
      <c r="Y50" s="21"/>
      <c r="Z50" s="23"/>
      <c r="AA50" s="23"/>
      <c r="AB50" s="17"/>
      <c r="AC50" s="17"/>
      <c r="AD50" s="21"/>
      <c r="AE50" s="23"/>
      <c r="AF50" s="24" t="s">
        <v>39</v>
      </c>
    </row>
    <row r="51">
      <c r="A51" s="11"/>
      <c r="B51" s="43" t="s">
        <v>56</v>
      </c>
      <c r="C51" s="42" t="s">
        <v>45</v>
      </c>
      <c r="D51" s="14" t="s">
        <v>36</v>
      </c>
      <c r="E51" s="15">
        <v>764.93</v>
      </c>
      <c r="F51" s="16">
        <f>E51+E52</f>
      </c>
      <c r="G51" s="17">
        <v>4315</v>
      </c>
      <c r="H51" s="17">
        <v>163</v>
      </c>
      <c r="I51" s="18">
        <f t="shared" si="238"/>
      </c>
      <c r="J51" s="19">
        <f t="shared" si="176"/>
      </c>
      <c r="K51" s="17">
        <v>15</v>
      </c>
      <c r="L51" s="19">
        <f t="shared" si="119"/>
      </c>
      <c r="M51" s="17">
        <v>0</v>
      </c>
      <c r="N51" s="20">
        <f t="shared" si="88"/>
      </c>
      <c r="O51" s="17">
        <v>1</v>
      </c>
      <c r="P51" s="20">
        <f t="shared" si="2"/>
      </c>
      <c r="Q51" s="21">
        <f>(M51+M52)/(O51+O52)</f>
      </c>
      <c r="R51" s="17">
        <v>4</v>
      </c>
      <c r="S51" s="21">
        <f>(O51+O52)/(K51+K52)</f>
      </c>
      <c r="T51" s="17">
        <v>0</v>
      </c>
      <c r="U51" s="22">
        <f>F51/T51</f>
      </c>
      <c r="V51" s="23">
        <f>(F51+4*500)/T51</f>
      </c>
      <c r="W51" s="17">
        <v>0</v>
      </c>
      <c r="X51" s="23">
        <f>W51/T51</f>
      </c>
      <c r="Y51" s="21">
        <f>T51/R51</f>
      </c>
      <c r="Z51" s="23">
        <f>W51/F51</f>
      </c>
      <c r="AA51" s="23">
        <f>W51/(F51+500)</f>
      </c>
      <c r="AB51" s="17">
        <v>0</v>
      </c>
      <c r="AC51" s="17">
        <v>0</v>
      </c>
      <c r="AD51" s="21">
        <f>AB51/T51</f>
      </c>
      <c r="AE51" s="23">
        <f>(W51-AC51)/(F51+500)</f>
      </c>
      <c r="AF51" s="24" t="s">
        <v>37</v>
      </c>
    </row>
    <row r="52">
      <c r="A52" s="11"/>
      <c r="B52" s="43"/>
      <c r="C52" s="42"/>
      <c r="D52" s="14" t="s">
        <v>38</v>
      </c>
      <c r="E52" s="15">
        <v>701</v>
      </c>
      <c r="F52" s="16"/>
      <c r="G52" s="17">
        <v>7297</v>
      </c>
      <c r="H52" s="17">
        <v>324</v>
      </c>
      <c r="I52" s="18">
        <f t="shared" si="238"/>
      </c>
      <c r="J52" s="19">
        <f t="shared" si="176"/>
      </c>
      <c r="K52" s="17">
        <v>28</v>
      </c>
      <c r="L52" s="19">
        <f t="shared" si="119"/>
      </c>
      <c r="M52" s="17">
        <v>0</v>
      </c>
      <c r="N52" s="20">
        <f t="shared" si="88"/>
      </c>
      <c r="O52" s="17">
        <v>1</v>
      </c>
      <c r="P52" s="20">
        <f t="shared" si="2"/>
      </c>
      <c r="Q52" s="21"/>
      <c r="R52" s="17"/>
      <c r="S52" s="21"/>
      <c r="T52" s="17"/>
      <c r="U52" s="22"/>
      <c r="V52" s="23"/>
      <c r="W52" s="17"/>
      <c r="X52" s="23"/>
      <c r="Y52" s="21"/>
      <c r="Z52" s="23"/>
      <c r="AA52" s="23"/>
      <c r="AB52" s="17"/>
      <c r="AC52" s="17"/>
      <c r="AD52" s="21"/>
      <c r="AE52" s="23"/>
      <c r="AF52" s="24" t="s">
        <v>39</v>
      </c>
    </row>
    <row customHeight="true" ht="20.238095238095237" r="53">
      <c r="A53" s="11"/>
      <c r="B53" s="12" t="s">
        <v>57</v>
      </c>
      <c r="C53" s="42" t="s">
        <v>45</v>
      </c>
      <c r="D53" s="14" t="s">
        <v>36</v>
      </c>
      <c r="E53" s="15">
        <v>595.87</v>
      </c>
      <c r="F53" s="16">
        <f>E53+E54</f>
      </c>
      <c r="G53" s="17">
        <v>2594</v>
      </c>
      <c r="H53" s="17">
        <v>87</v>
      </c>
      <c r="I53" s="18">
        <f t="shared" si="238"/>
      </c>
      <c r="J53" s="19">
        <f t="shared" si="176"/>
      </c>
      <c r="K53" s="17">
        <v>5</v>
      </c>
      <c r="L53" s="19">
        <f t="shared" si="119"/>
      </c>
      <c r="M53" s="17">
        <v>1</v>
      </c>
      <c r="N53" s="20">
        <f t="shared" si="88"/>
      </c>
      <c r="O53" s="17">
        <v>1</v>
      </c>
      <c r="P53" s="20">
        <f t="shared" si="2"/>
      </c>
      <c r="Q53" s="21">
        <f>(M53+M54)/(O53+O54)</f>
      </c>
      <c r="R53" s="17">
        <v>1</v>
      </c>
      <c r="S53" s="21">
        <f>(O53+O54)/(K53+K54)</f>
      </c>
      <c r="T53" s="17">
        <v>1</v>
      </c>
      <c r="U53" s="22">
        <f>F53/T53</f>
      </c>
      <c r="V53" s="23">
        <f>(F53+4*500)/T53</f>
      </c>
      <c r="W53" s="17">
        <v>1143.5999999999985</v>
      </c>
      <c r="X53" s="23">
        <f>W53/T53</f>
      </c>
      <c r="Y53" s="21">
        <f>T53/R53</f>
      </c>
      <c r="Z53" s="23">
        <f>W53/F53</f>
      </c>
      <c r="AA53" s="23">
        <f>W53/(F53+500)</f>
      </c>
      <c r="AB53" s="17">
        <v>0</v>
      </c>
      <c r="AC53" s="17">
        <v>0</v>
      </c>
      <c r="AD53" s="21">
        <f>AB53/T53</f>
      </c>
      <c r="AE53" s="23">
        <f>(W53-AC53)/(F53+500)</f>
      </c>
      <c r="AF53" s="24" t="s">
        <v>37</v>
      </c>
    </row>
    <row customHeight="true" ht="20.238095238095237" r="54">
      <c r="A54" s="11"/>
      <c r="B54" s="12"/>
      <c r="C54" s="42"/>
      <c r="D54" s="14" t="s">
        <v>38</v>
      </c>
      <c r="E54" s="15">
        <v>278.32</v>
      </c>
      <c r="F54" s="16"/>
      <c r="G54" s="17">
        <v>3162</v>
      </c>
      <c r="H54" s="29">
        <v>173</v>
      </c>
      <c r="I54" s="18">
        <f t="shared" si="238"/>
      </c>
      <c r="J54" s="19">
        <f t="shared" si="176"/>
      </c>
      <c r="K54" s="17">
        <v>9</v>
      </c>
      <c r="L54" s="19">
        <f t="shared" si="119"/>
      </c>
      <c r="M54" s="17">
        <v>0</v>
      </c>
      <c r="N54" s="20">
        <f t="shared" si="88"/>
      </c>
      <c r="O54" s="17">
        <v>0</v>
      </c>
      <c r="P54" s="20">
        <f t="shared" si="2"/>
      </c>
      <c r="Q54" s="21"/>
      <c r="R54" s="17"/>
      <c r="S54" s="21"/>
      <c r="T54" s="17"/>
      <c r="U54" s="22"/>
      <c r="V54" s="23"/>
      <c r="W54" s="17"/>
      <c r="X54" s="23"/>
      <c r="Y54" s="21"/>
      <c r="Z54" s="23"/>
      <c r="AA54" s="23"/>
      <c r="AB54" s="17"/>
      <c r="AC54" s="17"/>
      <c r="AD54" s="21"/>
      <c r="AE54" s="23"/>
      <c r="AF54" s="24" t="s">
        <v>39</v>
      </c>
    </row>
    <row r="55">
      <c r="A55" s="11"/>
      <c r="B55" s="55" t="s">
        <v>34</v>
      </c>
      <c r="C55" s="42" t="s">
        <v>45</v>
      </c>
      <c r="D55" s="14" t="s">
        <v>36</v>
      </c>
      <c r="E55" s="15">
        <v>0</v>
      </c>
      <c r="F55" s="16">
        <f>E55+E56</f>
      </c>
      <c r="G55" s="17">
        <v>2594</v>
      </c>
      <c r="H55" s="17">
        <v>87</v>
      </c>
      <c r="I55" s="18">
        <f t="shared" si="238"/>
      </c>
      <c r="J55" s="19">
        <f t="shared" si="176"/>
      </c>
      <c r="K55" s="17">
        <v>5</v>
      </c>
      <c r="L55" s="19">
        <f t="shared" si="119"/>
      </c>
      <c r="M55" s="17">
        <v>1</v>
      </c>
      <c r="N55" s="20">
        <f t="shared" si="88"/>
      </c>
      <c r="O55" s="17">
        <v>1</v>
      </c>
      <c r="P55" s="20">
        <f t="shared" si="2"/>
      </c>
      <c r="Q55" s="21">
        <f>(M55+M56)/(O55+O56)</f>
      </c>
      <c r="R55" s="17">
        <v>0</v>
      </c>
      <c r="S55" s="21">
        <f>(O55+O56)/(K55+K56)</f>
      </c>
      <c r="T55" s="17">
        <v>0</v>
      </c>
      <c r="U55" s="22">
        <f>F55/T55</f>
      </c>
      <c r="V55" s="23">
        <f>(F55+4*500)/T55</f>
      </c>
      <c r="W55" s="17">
        <v>0</v>
      </c>
      <c r="X55" s="23">
        <f>W55/T55</f>
      </c>
      <c r="Y55" s="21">
        <f>T55/R55</f>
      </c>
      <c r="Z55" s="23">
        <f>W55/F55</f>
      </c>
      <c r="AA55" s="23">
        <f>W55/(F55+500)</f>
      </c>
      <c r="AB55" s="17">
        <v>0</v>
      </c>
      <c r="AC55" s="17">
        <v>0</v>
      </c>
      <c r="AD55" s="21">
        <f>AB55/T55</f>
      </c>
      <c r="AE55" s="23">
        <f>(W55-AC55)/(F55+500)</f>
      </c>
      <c r="AF55" s="24" t="s">
        <v>37</v>
      </c>
    </row>
    <row r="56">
      <c r="A56" s="11"/>
      <c r="B56" s="12"/>
      <c r="C56" s="42"/>
      <c r="D56" s="14" t="s">
        <v>38</v>
      </c>
      <c r="E56" s="15">
        <v>0</v>
      </c>
      <c r="F56" s="16"/>
      <c r="G56" s="17">
        <v>3162</v>
      </c>
      <c r="H56" s="29">
        <v>173</v>
      </c>
      <c r="I56" s="18">
        <f t="shared" si="238"/>
      </c>
      <c r="J56" s="19">
        <f t="shared" si="176"/>
      </c>
      <c r="K56" s="17">
        <v>9</v>
      </c>
      <c r="L56" s="19">
        <f t="shared" si="119"/>
      </c>
      <c r="M56" s="17">
        <v>0</v>
      </c>
      <c r="N56" s="20">
        <f t="shared" si="88"/>
      </c>
      <c r="O56" s="17">
        <v>0</v>
      </c>
      <c r="P56" s="20">
        <f t="shared" si="2"/>
      </c>
      <c r="Q56" s="21"/>
      <c r="R56" s="17"/>
      <c r="S56" s="21"/>
      <c r="T56" s="17"/>
      <c r="U56" s="22"/>
      <c r="V56" s="23"/>
      <c r="W56" s="17"/>
      <c r="X56" s="23"/>
      <c r="Y56" s="21"/>
      <c r="Z56" s="23"/>
      <c r="AA56" s="23"/>
      <c r="AB56" s="17"/>
      <c r="AC56" s="17"/>
      <c r="AD56" s="21"/>
      <c r="AE56" s="23"/>
      <c r="AF56" s="24" t="s">
        <v>39</v>
      </c>
    </row>
    <row r="57">
      <c r="A57" s="11"/>
      <c r="B57" s="44" t="s">
        <v>43</v>
      </c>
      <c r="C57" s="44"/>
      <c r="D57" s="44"/>
      <c r="E57" s="32">
        <f>SUM(E49:E56)</f>
      </c>
      <c r="F57" s="33">
        <f>SUM(F49:F56)</f>
      </c>
      <c r="G57" s="33">
        <f>SUM(G49:G56)</f>
      </c>
      <c r="H57" s="33">
        <f>SUM(H49:H56)</f>
      </c>
      <c r="I57" s="34">
        <f t="shared" si="238"/>
      </c>
      <c r="J57" s="35">
        <f t="shared" si="176"/>
      </c>
      <c r="K57" s="33">
        <f>SUM(K49:K56)</f>
      </c>
      <c r="L57" s="35">
        <f t="shared" si="119"/>
      </c>
      <c r="M57" s="33">
        <f>SUM(M49:M56)</f>
      </c>
      <c r="N57" s="36">
        <f t="shared" si="88"/>
      </c>
      <c r="O57" s="33">
        <f>SUM(O49:O56)</f>
      </c>
      <c r="P57" s="36">
        <f t="shared" si="2"/>
      </c>
      <c r="Q57" s="37">
        <f t="shared" ref="Q57:Q58" si="296">M57/O57</f>
      </c>
      <c r="R57" s="33">
        <f>SUM(R49:R56)</f>
      </c>
      <c r="S57" s="37">
        <f t="shared" ref="S57:S58" si="207">(O57+O57)/(K57+K57)</f>
      </c>
      <c r="T57" s="33">
        <f>SUM(T49:T56)</f>
      </c>
      <c r="U57" s="38">
        <f t="shared" ref="U57:U58" si="865">F57/T57</f>
      </c>
      <c r="V57" s="39">
        <f t="shared" ref="V57:V58" si="758">(F57+4*500)/T57</f>
      </c>
      <c r="W57" s="33">
        <f>SUM(W49:W56)</f>
      </c>
      <c r="X57" s="40">
        <f t="shared" ref="X57:X58" si="651">W57/T57</f>
      </c>
      <c r="Y57" s="37">
        <f t="shared" ref="Y57:Y58" si="544">T57/R57</f>
      </c>
      <c r="Z57" s="39">
        <f t="shared" ref="Z57:Z58" si="437">W57/F57</f>
      </c>
      <c r="AA57" s="39">
        <f>W57/(F57+COUNT(W49:W56)*500)</f>
      </c>
      <c r="AB57" s="33">
        <f>SUM(AB49:AB56)</f>
      </c>
      <c r="AC57" s="33">
        <f>SUM(AC49:AC56)</f>
      </c>
      <c r="AD57" s="37">
        <f t="shared" ref="AD57:AD58" si="330">AB57/T57</f>
      </c>
      <c r="AE57" s="41">
        <f>(W57-AC57)/(F57+COUNT(W49:W56)*500)</f>
      </c>
      <c r="AF57" s="23"/>
    </row>
    <row r="58">
      <c r="A58" s="11"/>
      <c r="B58" s="46" t="s">
        <v>48</v>
      </c>
      <c r="C58" s="46"/>
      <c r="D58" s="46"/>
      <c r="E58" s="48">
        <f>E48+E57</f>
      </c>
      <c r="F58" s="49">
        <f>F48+F57</f>
      </c>
      <c r="G58" s="49">
        <f>G48+G57</f>
      </c>
      <c r="H58" s="49">
        <f>H48+H57</f>
      </c>
      <c r="I58" s="50">
        <f t="shared" si="238"/>
      </c>
      <c r="J58" s="51">
        <f t="shared" si="176"/>
      </c>
      <c r="K58" s="49">
        <f>K48+K57</f>
      </c>
      <c r="L58" s="51">
        <f t="shared" si="119"/>
      </c>
      <c r="M58" s="49">
        <f>M48+M57</f>
      </c>
      <c r="N58" s="52">
        <f t="shared" si="88"/>
      </c>
      <c r="O58" s="49">
        <f>O48+O57</f>
      </c>
      <c r="P58" s="52">
        <f t="shared" si="2"/>
      </c>
      <c r="Q58" s="53">
        <f t="shared" si="296"/>
      </c>
      <c r="R58" s="49">
        <f>R48+R57</f>
      </c>
      <c r="S58" s="53">
        <f t="shared" si="207"/>
      </c>
      <c r="T58" s="49">
        <f>T48+T57</f>
      </c>
      <c r="U58" s="54">
        <f t="shared" si="865"/>
      </c>
      <c r="V58" s="49">
        <f t="shared" si="758"/>
      </c>
      <c r="W58" s="49">
        <f>W48+W57</f>
      </c>
      <c r="X58" s="49">
        <f t="shared" si="651"/>
      </c>
      <c r="Y58" s="53">
        <f t="shared" si="544"/>
      </c>
      <c r="Z58" s="49">
        <f t="shared" si="437"/>
      </c>
      <c r="AA58" s="49">
        <f>W58/(F58+COUNT(W38:W47,W49:W56)*500)</f>
      </c>
      <c r="AB58" s="49">
        <f>AB48+AB57</f>
      </c>
      <c r="AC58" s="49">
        <f>AC48+AC57</f>
      </c>
      <c r="AD58" s="53">
        <f t="shared" si="330"/>
      </c>
      <c r="AE58" s="49">
        <f>(W58-AC58)/(F58+COUNT(W38:W47,W49:W56)*500)</f>
      </c>
      <c r="AF58" s="23"/>
    </row>
    <row r="59">
      <c r="A59" s="1" t="s">
        <v>1</v>
      </c>
      <c r="B59" s="2" t="s">
        <v>2</v>
      </c>
      <c r="C59" s="2" t="s">
        <v>3</v>
      </c>
      <c r="D59" s="2" t="s">
        <v>4</v>
      </c>
      <c r="E59" s="3" t="s">
        <v>5</v>
      </c>
      <c r="F59" s="2" t="s">
        <v>6</v>
      </c>
      <c r="G59" s="2" t="s">
        <v>7</v>
      </c>
      <c r="H59" s="2" t="s">
        <v>8</v>
      </c>
      <c r="I59" s="4" t="s">
        <v>9</v>
      </c>
      <c r="J59" s="5" t="s">
        <v>10</v>
      </c>
      <c r="K59" s="2" t="s">
        <v>11</v>
      </c>
      <c r="L59" s="5" t="s">
        <v>12</v>
      </c>
      <c r="M59" s="2" t="s">
        <v>13</v>
      </c>
      <c r="N59" s="6" t="s">
        <v>14</v>
      </c>
      <c r="O59" s="2" t="s">
        <v>15</v>
      </c>
      <c r="P59" s="6" t="s">
        <v>16</v>
      </c>
      <c r="Q59" s="4" t="s">
        <v>17</v>
      </c>
      <c r="R59" s="7" t="s">
        <v>18</v>
      </c>
      <c r="S59" s="8" t="s">
        <v>19</v>
      </c>
      <c r="T59" s="7" t="s">
        <v>20</v>
      </c>
      <c r="U59" s="9" t="s">
        <v>21</v>
      </c>
      <c r="V59" s="10" t="s">
        <v>22</v>
      </c>
      <c r="W59" s="10" t="s">
        <v>23</v>
      </c>
      <c r="X59" s="10" t="s">
        <v>24</v>
      </c>
      <c r="Y59" s="8" t="s">
        <v>25</v>
      </c>
      <c r="Z59" s="10" t="s">
        <v>26</v>
      </c>
      <c r="AA59" s="10" t="s">
        <v>27</v>
      </c>
      <c r="AB59" s="10" t="s">
        <v>28</v>
      </c>
      <c r="AC59" s="7" t="s">
        <v>29</v>
      </c>
      <c r="AD59" s="8" t="s">
        <v>30</v>
      </c>
      <c r="AE59" s="10" t="s">
        <v>31</v>
      </c>
      <c r="AF59" s="10" t="s">
        <v>32</v>
      </c>
    </row>
    <row r="60">
      <c r="A60" s="11" t="s">
        <v>59</v>
      </c>
      <c r="B60" s="12" t="s">
        <v>50</v>
      </c>
      <c r="C60" s="13" t="s">
        <v>35</v>
      </c>
      <c r="D60" s="14" t="s">
        <v>36</v>
      </c>
      <c r="E60" s="15">
        <v>1041.22</v>
      </c>
      <c r="F60" s="16">
        <f>E60+E61</f>
      </c>
      <c r="G60" s="17">
        <v>3195</v>
      </c>
      <c r="H60" s="17">
        <v>302</v>
      </c>
      <c r="I60" s="18">
        <f t="shared" ref="I60:I78" si="239">H60/G60</f>
      </c>
      <c r="J60" s="19">
        <f t="shared" ref="J60:J78" si="177">(E60/G60)*1000</f>
      </c>
      <c r="K60" s="17">
        <v>10</v>
      </c>
      <c r="L60" s="19">
        <f t="shared" ref="L60:L78" si="120">E60/K60</f>
      </c>
      <c r="M60" s="17">
        <v>0</v>
      </c>
      <c r="N60" s="20">
        <f t="shared" ref="N60:N78" si="89">E60/M60</f>
      </c>
      <c r="O60" s="17">
        <v>1</v>
      </c>
      <c r="P60" s="20">
        <f t="shared" ref="P60:P78" si="3">E60/O60</f>
      </c>
      <c r="Q60" s="21">
        <f>(M60+M61)/(O60+O61)</f>
      </c>
      <c r="R60" s="17">
        <v>4</v>
      </c>
      <c r="S60" s="21">
        <f>(O60+O61)/(K60+K61)</f>
      </c>
      <c r="T60" s="17">
        <v>0</v>
      </c>
      <c r="U60" s="22">
        <f>F60/T60</f>
      </c>
      <c r="V60" s="23">
        <f>(F60+4*500)/T60</f>
      </c>
      <c r="W60" s="17">
        <v>0</v>
      </c>
      <c r="X60" s="23">
        <f>W60/T60</f>
      </c>
      <c r="Y60" s="21">
        <f>T60/R60</f>
      </c>
      <c r="Z60" s="23">
        <f>W60/F60</f>
      </c>
      <c r="AA60" s="23">
        <f>W60/(F60+500)</f>
      </c>
      <c r="AB60" s="17">
        <v>0</v>
      </c>
      <c r="AC60" s="17">
        <v>0</v>
      </c>
      <c r="AD60" s="21">
        <f>AB60/T60</f>
      </c>
      <c r="AE60" s="23">
        <f>(W60-AC60)/(F60+500)</f>
      </c>
      <c r="AF60" s="24" t="s">
        <v>37</v>
      </c>
    </row>
    <row r="61">
      <c r="A61" s="11"/>
      <c r="B61" s="12"/>
      <c r="C61" s="13"/>
      <c r="D61" s="14" t="s">
        <v>38</v>
      </c>
      <c r="E61" s="15">
        <v>808.48</v>
      </c>
      <c r="F61" s="16"/>
      <c r="G61" s="17">
        <v>6760</v>
      </c>
      <c r="H61" s="17">
        <v>272</v>
      </c>
      <c r="I61" s="18">
        <f t="shared" si="239"/>
      </c>
      <c r="J61" s="19">
        <f t="shared" si="177"/>
      </c>
      <c r="K61" s="17">
        <v>34</v>
      </c>
      <c r="L61" s="19">
        <f t="shared" si="120"/>
      </c>
      <c r="M61" s="17">
        <v>0</v>
      </c>
      <c r="N61" s="20">
        <f t="shared" si="89"/>
      </c>
      <c r="O61" s="17">
        <v>1</v>
      </c>
      <c r="P61" s="20">
        <f t="shared" si="3"/>
      </c>
      <c r="Q61" s="21"/>
      <c r="R61" s="17"/>
      <c r="S61" s="21"/>
      <c r="T61" s="17"/>
      <c r="U61" s="22"/>
      <c r="V61" s="23"/>
      <c r="W61" s="17"/>
      <c r="X61" s="23"/>
      <c r="Y61" s="21"/>
      <c r="Z61" s="23"/>
      <c r="AA61" s="23"/>
      <c r="AB61" s="17"/>
      <c r="AC61" s="17"/>
      <c r="AD61" s="21"/>
      <c r="AE61" s="23"/>
      <c r="AF61" s="24" t="s">
        <v>39</v>
      </c>
    </row>
    <row r="62">
      <c r="A62" s="11"/>
      <c r="B62" s="12" t="s">
        <v>51</v>
      </c>
      <c r="C62" s="13" t="s">
        <v>35</v>
      </c>
      <c r="D62" s="14" t="s">
        <v>36</v>
      </c>
      <c r="E62" s="15">
        <v>599.13</v>
      </c>
      <c r="F62" s="16">
        <f>E62+E63</f>
      </c>
      <c r="G62" s="17">
        <v>2580</v>
      </c>
      <c r="H62" s="17">
        <v>175</v>
      </c>
      <c r="I62" s="18">
        <f t="shared" si="239"/>
      </c>
      <c r="J62" s="19">
        <f t="shared" si="177"/>
      </c>
      <c r="K62" s="17">
        <v>7</v>
      </c>
      <c r="L62" s="19">
        <f t="shared" si="120"/>
      </c>
      <c r="M62" s="17">
        <v>0</v>
      </c>
      <c r="N62" s="20">
        <f t="shared" si="89"/>
      </c>
      <c r="O62" s="17">
        <v>3</v>
      </c>
      <c r="P62" s="20">
        <f t="shared" si="3"/>
      </c>
      <c r="Q62" s="21">
        <f>(M62+M63)/(O62+O63)</f>
      </c>
      <c r="R62" s="17">
        <v>6</v>
      </c>
      <c r="S62" s="21">
        <f>(O62+O63)/(K62+K63)</f>
      </c>
      <c r="T62" s="17">
        <v>2</v>
      </c>
      <c r="U62" s="22">
        <f>F62/T62</f>
      </c>
      <c r="V62" s="23">
        <f>(F62+4*500)/T62</f>
      </c>
      <c r="W62" s="17">
        <v>3036</v>
      </c>
      <c r="X62" s="23">
        <f>W62/T62</f>
      </c>
      <c r="Y62" s="21">
        <f>T62/R62</f>
      </c>
      <c r="Z62" s="23">
        <f>W62/F62</f>
      </c>
      <c r="AA62" s="23">
        <f>W62/(F62+500)</f>
      </c>
      <c r="AB62" s="17">
        <v>1</v>
      </c>
      <c r="AC62" s="17">
        <v>1692</v>
      </c>
      <c r="AD62" s="21">
        <f>AB62/T62</f>
      </c>
      <c r="AE62" s="23">
        <f>(W62-AC62)/(F62+500)</f>
      </c>
      <c r="AF62" s="24" t="s">
        <v>37</v>
      </c>
    </row>
    <row r="63">
      <c r="A63" s="11"/>
      <c r="B63" s="12"/>
      <c r="C63" s="13"/>
      <c r="D63" s="14" t="s">
        <v>38</v>
      </c>
      <c r="E63" s="15">
        <v>650.22</v>
      </c>
      <c r="F63" s="16"/>
      <c r="G63" s="17">
        <v>5482</v>
      </c>
      <c r="H63" s="17">
        <v>220</v>
      </c>
      <c r="I63" s="18">
        <f t="shared" si="239"/>
      </c>
      <c r="J63" s="19">
        <f t="shared" si="177"/>
      </c>
      <c r="K63" s="17">
        <v>25</v>
      </c>
      <c r="L63" s="19">
        <f t="shared" si="120"/>
      </c>
      <c r="M63" s="17">
        <v>2</v>
      </c>
      <c r="N63" s="20">
        <f t="shared" si="89"/>
      </c>
      <c r="O63" s="17">
        <v>2</v>
      </c>
      <c r="P63" s="20">
        <f t="shared" si="3"/>
      </c>
      <c r="Q63" s="21"/>
      <c r="R63" s="17"/>
      <c r="S63" s="21"/>
      <c r="T63" s="17"/>
      <c r="U63" s="22"/>
      <c r="V63" s="23"/>
      <c r="W63" s="17"/>
      <c r="X63" s="23"/>
      <c r="Y63" s="21"/>
      <c r="Z63" s="23"/>
      <c r="AA63" s="23"/>
      <c r="AB63" s="17"/>
      <c r="AC63" s="17"/>
      <c r="AD63" s="21"/>
      <c r="AE63" s="23"/>
      <c r="AF63" s="24" t="s">
        <v>39</v>
      </c>
    </row>
    <row r="64">
      <c r="A64" s="11"/>
      <c r="B64" s="12" t="s">
        <v>52</v>
      </c>
      <c r="C64" s="13" t="s">
        <v>35</v>
      </c>
      <c r="D64" s="14" t="s">
        <v>36</v>
      </c>
      <c r="E64" s="15">
        <v>594.19</v>
      </c>
      <c r="F64" s="16">
        <f>E64+E65</f>
      </c>
      <c r="G64" s="17">
        <v>2870</v>
      </c>
      <c r="H64" s="17">
        <v>133</v>
      </c>
      <c r="I64" s="18">
        <f t="shared" si="239"/>
      </c>
      <c r="J64" s="19">
        <f t="shared" si="177"/>
      </c>
      <c r="K64" s="17">
        <v>5</v>
      </c>
      <c r="L64" s="19">
        <f t="shared" si="120"/>
      </c>
      <c r="M64" s="17">
        <v>1</v>
      </c>
      <c r="N64" s="20">
        <f t="shared" si="89"/>
      </c>
      <c r="O64" s="17">
        <v>1</v>
      </c>
      <c r="P64" s="20">
        <f t="shared" si="3"/>
      </c>
      <c r="Q64" s="21">
        <f>(M64+M65)/(O64+O65)</f>
      </c>
      <c r="R64" s="17">
        <v>5</v>
      </c>
      <c r="S64" s="21">
        <f>(O64+O65)/(K64+K65)</f>
      </c>
      <c r="T64" s="17">
        <v>3</v>
      </c>
      <c r="U64" s="22">
        <f>F64/T64</f>
      </c>
      <c r="V64" s="23">
        <f>(F64+4*500)/T64</f>
      </c>
      <c r="W64" s="17">
        <v>2882</v>
      </c>
      <c r="X64" s="23">
        <f>W64/T64</f>
      </c>
      <c r="Y64" s="21">
        <f>T64/R64</f>
      </c>
      <c r="Z64" s="23">
        <f>W64/F64</f>
      </c>
      <c r="AA64" s="23">
        <f>W64/(F64+500)</f>
      </c>
      <c r="AB64" s="17">
        <v>1</v>
      </c>
      <c r="AC64" s="17">
        <v>222</v>
      </c>
      <c r="AD64" s="21">
        <f>AB64/T64</f>
      </c>
      <c r="AE64" s="23">
        <f>(W64-AC64)/(F64+500)</f>
      </c>
      <c r="AF64" s="24" t="s">
        <v>37</v>
      </c>
    </row>
    <row r="65">
      <c r="A65" s="11"/>
      <c r="B65" s="12"/>
      <c r="C65" s="13"/>
      <c r="D65" s="14" t="s">
        <v>38</v>
      </c>
      <c r="E65" s="15">
        <v>834.13</v>
      </c>
      <c r="F65" s="16"/>
      <c r="G65" s="17">
        <v>8170</v>
      </c>
      <c r="H65" s="17">
        <v>255</v>
      </c>
      <c r="I65" s="18">
        <f t="shared" si="239"/>
      </c>
      <c r="J65" s="19">
        <f t="shared" si="177"/>
      </c>
      <c r="K65" s="17">
        <v>16</v>
      </c>
      <c r="L65" s="19">
        <f t="shared" si="120"/>
      </c>
      <c r="M65" s="17">
        <v>1</v>
      </c>
      <c r="N65" s="20">
        <f t="shared" si="89"/>
      </c>
      <c r="O65" s="17">
        <v>1</v>
      </c>
      <c r="P65" s="20">
        <f t="shared" si="3"/>
      </c>
      <c r="Q65" s="21"/>
      <c r="R65" s="17"/>
      <c r="S65" s="21"/>
      <c r="T65" s="17"/>
      <c r="U65" s="22"/>
      <c r="V65" s="23"/>
      <c r="W65" s="17"/>
      <c r="X65" s="23"/>
      <c r="Y65" s="21"/>
      <c r="Z65" s="23"/>
      <c r="AA65" s="23"/>
      <c r="AB65" s="17"/>
      <c r="AC65" s="17"/>
      <c r="AD65" s="21"/>
      <c r="AE65" s="23"/>
      <c r="AF65" s="24" t="s">
        <v>39</v>
      </c>
    </row>
    <row r="66">
      <c r="A66" s="11"/>
      <c r="B66" s="12" t="s">
        <v>53</v>
      </c>
      <c r="C66" s="13" t="s">
        <v>35</v>
      </c>
      <c r="D66" s="14" t="s">
        <v>36</v>
      </c>
      <c r="E66" s="15">
        <v>336.64</v>
      </c>
      <c r="F66" s="16">
        <f>E66+E67</f>
      </c>
      <c r="G66" s="17">
        <v>2125</v>
      </c>
      <c r="H66" s="17">
        <v>79</v>
      </c>
      <c r="I66" s="18">
        <f t="shared" si="239"/>
      </c>
      <c r="J66" s="19">
        <f t="shared" si="177"/>
      </c>
      <c r="K66" s="17">
        <v>2</v>
      </c>
      <c r="L66" s="19">
        <f t="shared" si="120"/>
      </c>
      <c r="M66" s="17">
        <v>0</v>
      </c>
      <c r="N66" s="20">
        <f t="shared" si="89"/>
      </c>
      <c r="O66" s="17">
        <v>0</v>
      </c>
      <c r="P66" s="20">
        <f t="shared" si="3"/>
      </c>
      <c r="Q66" s="21">
        <f>(M66+M67)/(O66+O67)</f>
      </c>
      <c r="R66" s="17">
        <v>3</v>
      </c>
      <c r="S66" s="21">
        <f>(O66+O67)/(K66+K67)</f>
      </c>
      <c r="T66" s="17">
        <v>1</v>
      </c>
      <c r="U66" s="22">
        <f>F66/T66</f>
      </c>
      <c r="V66" s="23">
        <f>(F66+4*500)/T66</f>
      </c>
      <c r="W66" s="17">
        <v>2088</v>
      </c>
      <c r="X66" s="23">
        <f>W66/T66</f>
      </c>
      <c r="Y66" s="21">
        <f>T66/R66</f>
      </c>
      <c r="Z66" s="23">
        <f>W66/F66</f>
      </c>
      <c r="AA66" s="23">
        <f>W66/(F66+500)</f>
      </c>
      <c r="AB66" s="17">
        <v>0</v>
      </c>
      <c r="AC66" s="17">
        <v>0</v>
      </c>
      <c r="AD66" s="21">
        <f>AB66/T66</f>
      </c>
      <c r="AE66" s="23">
        <f>(W66-AC66)/(F66+500)</f>
      </c>
      <c r="AF66" s="24" t="s">
        <v>37</v>
      </c>
    </row>
    <row r="67">
      <c r="A67" s="11"/>
      <c r="B67" s="12"/>
      <c r="C67" s="13"/>
      <c r="D67" s="14" t="s">
        <v>38</v>
      </c>
      <c r="E67" s="15">
        <v>719.23</v>
      </c>
      <c r="F67" s="16"/>
      <c r="G67" s="17">
        <v>8118</v>
      </c>
      <c r="H67" s="17">
        <v>249</v>
      </c>
      <c r="I67" s="18">
        <f t="shared" si="239"/>
      </c>
      <c r="J67" s="19">
        <f t="shared" si="177"/>
      </c>
      <c r="K67" s="17">
        <v>23</v>
      </c>
      <c r="L67" s="19">
        <f t="shared" si="120"/>
      </c>
      <c r="M67" s="17">
        <v>1</v>
      </c>
      <c r="N67" s="20">
        <f t="shared" si="89"/>
      </c>
      <c r="O67" s="17">
        <v>3</v>
      </c>
      <c r="P67" s="20">
        <f t="shared" si="3"/>
      </c>
      <c r="Q67" s="21"/>
      <c r="R67" s="17"/>
      <c r="S67" s="21"/>
      <c r="T67" s="17"/>
      <c r="U67" s="22"/>
      <c r="V67" s="23"/>
      <c r="W67" s="17"/>
      <c r="X67" s="23"/>
      <c r="Y67" s="21"/>
      <c r="Z67" s="23"/>
      <c r="AA67" s="23"/>
      <c r="AB67" s="17"/>
      <c r="AC67" s="17"/>
      <c r="AD67" s="21"/>
      <c r="AE67" s="23"/>
      <c r="AF67" s="24" t="s">
        <v>39</v>
      </c>
    </row>
    <row r="68">
      <c r="A68" s="11"/>
      <c r="B68" s="12" t="s">
        <v>54</v>
      </c>
      <c r="C68" s="13" t="s">
        <v>35</v>
      </c>
      <c r="D68" s="14" t="s">
        <v>36</v>
      </c>
      <c r="E68" s="15">
        <v>204.91</v>
      </c>
      <c r="F68" s="28">
        <f>E68+E69</f>
      </c>
      <c r="G68" s="17">
        <v>1272</v>
      </c>
      <c r="H68" s="17">
        <v>86</v>
      </c>
      <c r="I68" s="18">
        <f t="shared" si="239"/>
      </c>
      <c r="J68" s="19">
        <f t="shared" si="177"/>
      </c>
      <c r="K68" s="17">
        <v>3</v>
      </c>
      <c r="L68" s="19">
        <f t="shared" si="120"/>
      </c>
      <c r="M68" s="17">
        <v>0</v>
      </c>
      <c r="N68" s="20">
        <f t="shared" si="89"/>
      </c>
      <c r="O68" s="17">
        <v>0</v>
      </c>
      <c r="P68" s="20">
        <f t="shared" si="3"/>
      </c>
      <c r="Q68" s="21">
        <f>(M68+M69)/(O68+O69)</f>
      </c>
      <c r="R68" s="17">
        <v>6</v>
      </c>
      <c r="S68" s="21">
        <f>(O68+O69)/(K68+K69)</f>
      </c>
      <c r="T68" s="17">
        <v>0</v>
      </c>
      <c r="U68" s="22">
        <f>F68/T68</f>
      </c>
      <c r="V68" s="23">
        <f>(F68+4*500)/T68</f>
      </c>
      <c r="W68" s="17">
        <v>0</v>
      </c>
      <c r="X68" s="23">
        <f>W68/T68</f>
      </c>
      <c r="Y68" s="21">
        <f>T68/R68</f>
      </c>
      <c r="Z68" s="23">
        <f>W68/F68</f>
      </c>
      <c r="AA68" s="23">
        <f>W68/(F68+500)</f>
      </c>
      <c r="AB68" s="17">
        <v>0</v>
      </c>
      <c r="AC68" s="17">
        <v>0</v>
      </c>
      <c r="AD68" s="21">
        <f>AB68/T68</f>
      </c>
      <c r="AE68" s="23">
        <f>(W68-AC68)/(F68+500)</f>
      </c>
      <c r="AF68" s="24" t="s">
        <v>37</v>
      </c>
    </row>
    <row r="69">
      <c r="A69" s="11"/>
      <c r="B69" s="12"/>
      <c r="C69" s="13"/>
      <c r="D69" s="14" t="s">
        <v>38</v>
      </c>
      <c r="E69" s="15">
        <v>1052.64</v>
      </c>
      <c r="F69" s="28"/>
      <c r="G69" s="17">
        <v>11934</v>
      </c>
      <c r="H69" s="29">
        <v>367</v>
      </c>
      <c r="I69" s="18">
        <f t="shared" si="239"/>
      </c>
      <c r="J69" s="19">
        <f t="shared" si="177"/>
      </c>
      <c r="K69" s="17">
        <v>43</v>
      </c>
      <c r="L69" s="19">
        <f t="shared" si="120"/>
      </c>
      <c r="M69" s="17">
        <v>0</v>
      </c>
      <c r="N69" s="20">
        <f t="shared" si="89"/>
      </c>
      <c r="O69" s="17">
        <v>1</v>
      </c>
      <c r="P69" s="20">
        <f t="shared" si="3"/>
      </c>
      <c r="Q69" s="21"/>
      <c r="R69" s="17"/>
      <c r="S69" s="21"/>
      <c r="T69" s="17"/>
      <c r="U69" s="22"/>
      <c r="V69" s="23"/>
      <c r="W69" s="17"/>
      <c r="X69" s="23"/>
      <c r="Y69" s="21"/>
      <c r="Z69" s="23"/>
      <c r="AA69" s="23"/>
      <c r="AB69" s="17"/>
      <c r="AC69" s="17"/>
      <c r="AD69" s="21"/>
      <c r="AE69" s="23"/>
      <c r="AF69" s="24" t="s">
        <v>39</v>
      </c>
    </row>
    <row r="70">
      <c r="A70" s="11"/>
      <c r="B70" s="30" t="s">
        <v>43</v>
      </c>
      <c r="C70" s="30"/>
      <c r="D70" s="30"/>
      <c r="E70" s="32">
        <f>SUM(E60:E69)</f>
      </c>
      <c r="F70" s="33">
        <f>SUM(F60:F69)</f>
      </c>
      <c r="G70" s="33">
        <f>SUM(G60:G69)</f>
      </c>
      <c r="H70" s="33">
        <f>SUM(H60:H69)</f>
      </c>
      <c r="I70" s="34">
        <f t="shared" si="239"/>
      </c>
      <c r="J70" s="35">
        <f t="shared" si="177"/>
      </c>
      <c r="K70" s="33">
        <f>SUM(K60:K69)</f>
      </c>
      <c r="L70" s="35">
        <f t="shared" si="120"/>
      </c>
      <c r="M70" s="33">
        <f>SUM(M60:M69)</f>
      </c>
      <c r="N70" s="36">
        <f t="shared" si="89"/>
      </c>
      <c r="O70" s="33">
        <f>SUM(O60:O69)</f>
      </c>
      <c r="P70" s="36">
        <f t="shared" si="3"/>
      </c>
      <c r="Q70" s="37">
        <f>M70/O70</f>
      </c>
      <c r="R70" s="33">
        <f>SUM(R60:R69)</f>
      </c>
      <c r="S70" s="37">
        <f>(O70+O70)/(K70+K70)</f>
      </c>
      <c r="T70" s="33">
        <f>SUM(T60:T69)</f>
      </c>
      <c r="U70" s="38">
        <f t="shared" ref="U70:U71" si="866">F70/T70</f>
      </c>
      <c r="V70" s="39">
        <f t="shared" ref="V70:V71" si="759">(F70+4*500)/T70</f>
      </c>
      <c r="W70" s="33">
        <f>SUM(W60:W69)</f>
      </c>
      <c r="X70" s="40">
        <f t="shared" ref="X70:X71" si="652">W70/T70</f>
      </c>
      <c r="Y70" s="37">
        <f t="shared" ref="Y70:Y71" si="545">T70/R70</f>
      </c>
      <c r="Z70" s="39">
        <f t="shared" ref="Z70:Z71" si="438">W70/F70</f>
      </c>
      <c r="AA70" s="39">
        <f>W70/(F70+COUNT(W60:W69)*500)</f>
      </c>
      <c r="AB70" s="33">
        <f>SUM(AB60:AB69)</f>
      </c>
      <c r="AC70" s="33">
        <f>SUM(AC60:AC69)</f>
      </c>
      <c r="AD70" s="37">
        <f t="shared" ref="AD70:AD71" si="331">AB70/T70</f>
      </c>
      <c r="AE70" s="41">
        <f>(W70-AC70)/(F70+COUNT(W60:W69)*500)</f>
      </c>
      <c r="AF70" s="23"/>
    </row>
    <row r="71">
      <c r="A71" s="11"/>
      <c r="B71" s="12" t="s">
        <v>55</v>
      </c>
      <c r="C71" s="42" t="s">
        <v>45</v>
      </c>
      <c r="D71" s="14" t="s">
        <v>36</v>
      </c>
      <c r="E71" s="15">
        <v>960.91</v>
      </c>
      <c r="F71" s="16">
        <f>E71+E72</f>
      </c>
      <c r="G71" s="17">
        <v>5104</v>
      </c>
      <c r="H71" s="17">
        <v>191</v>
      </c>
      <c r="I71" s="18">
        <f t="shared" si="239"/>
      </c>
      <c r="J71" s="19">
        <f t="shared" si="177"/>
      </c>
      <c r="K71" s="17">
        <v>10</v>
      </c>
      <c r="L71" s="19">
        <f t="shared" si="120"/>
      </c>
      <c r="M71" s="17">
        <v>1</v>
      </c>
      <c r="N71" s="20">
        <f t="shared" si="89"/>
      </c>
      <c r="O71" s="17">
        <v>1</v>
      </c>
      <c r="P71" s="20">
        <f t="shared" si="3"/>
      </c>
      <c r="Q71" s="21">
        <f>(M71+M72)/(O71+O72)</f>
      </c>
      <c r="R71" s="17">
        <v>4</v>
      </c>
      <c r="S71" s="21">
        <f>(O71+O72)/(K71+K72)</f>
      </c>
      <c r="T71" s="17">
        <v>2</v>
      </c>
      <c r="U71" s="22">
        <f t="shared" si="866"/>
      </c>
      <c r="V71" s="23">
        <f t="shared" si="759"/>
      </c>
      <c r="W71" s="17">
        <v>1096.7999999999993</v>
      </c>
      <c r="X71" s="23">
        <f t="shared" si="652"/>
      </c>
      <c r="Y71" s="21">
        <f t="shared" si="545"/>
      </c>
      <c r="Z71" s="23">
        <f t="shared" si="438"/>
      </c>
      <c r="AA71" s="23">
        <f>W71/(F71+500)</f>
      </c>
      <c r="AB71" s="17">
        <v>1</v>
      </c>
      <c r="AC71" s="17">
        <v>444</v>
      </c>
      <c r="AD71" s="21">
        <f t="shared" si="331"/>
      </c>
      <c r="AE71" s="23">
        <f>(W71-AC71)/(F71+500)</f>
      </c>
      <c r="AF71" s="24" t="s">
        <v>37</v>
      </c>
    </row>
    <row r="72">
      <c r="A72" s="11"/>
      <c r="B72" s="12"/>
      <c r="C72" s="42"/>
      <c r="D72" s="14" t="s">
        <v>38</v>
      </c>
      <c r="E72" s="15">
        <v>1019.04</v>
      </c>
      <c r="F72" s="16"/>
      <c r="G72" s="17">
        <v>12550</v>
      </c>
      <c r="H72" s="17">
        <v>356</v>
      </c>
      <c r="I72" s="18">
        <f t="shared" si="239"/>
      </c>
      <c r="J72" s="19">
        <f t="shared" si="177"/>
      </c>
      <c r="K72" s="17">
        <v>29</v>
      </c>
      <c r="L72" s="19">
        <f t="shared" si="120"/>
      </c>
      <c r="M72" s="17">
        <v>1</v>
      </c>
      <c r="N72" s="20">
        <f t="shared" si="89"/>
      </c>
      <c r="O72" s="17">
        <v>1</v>
      </c>
      <c r="P72" s="20">
        <f t="shared" si="3"/>
      </c>
      <c r="Q72" s="21"/>
      <c r="R72" s="17"/>
      <c r="S72" s="21"/>
      <c r="T72" s="17"/>
      <c r="U72" s="22"/>
      <c r="V72" s="23"/>
      <c r="W72" s="17"/>
      <c r="X72" s="23"/>
      <c r="Y72" s="21"/>
      <c r="Z72" s="23"/>
      <c r="AA72" s="23"/>
      <c r="AB72" s="17"/>
      <c r="AC72" s="17"/>
      <c r="AD72" s="21"/>
      <c r="AE72" s="23"/>
      <c r="AF72" s="24" t="s">
        <v>39</v>
      </c>
    </row>
    <row r="73">
      <c r="A73" s="11"/>
      <c r="B73" s="43" t="s">
        <v>56</v>
      </c>
      <c r="C73" s="42" t="s">
        <v>45</v>
      </c>
      <c r="D73" s="14" t="s">
        <v>36</v>
      </c>
      <c r="E73" s="15">
        <v>740.71</v>
      </c>
      <c r="F73" s="16">
        <f>E73+E74</f>
      </c>
      <c r="G73" s="17">
        <v>4578</v>
      </c>
      <c r="H73" s="17">
        <v>227</v>
      </c>
      <c r="I73" s="18">
        <f t="shared" si="239"/>
      </c>
      <c r="J73" s="19">
        <f t="shared" si="177"/>
      </c>
      <c r="K73" s="17">
        <v>4</v>
      </c>
      <c r="L73" s="19">
        <f t="shared" si="120"/>
      </c>
      <c r="M73" s="17">
        <v>1</v>
      </c>
      <c r="N73" s="20">
        <f t="shared" si="89"/>
      </c>
      <c r="O73" s="17">
        <v>1</v>
      </c>
      <c r="P73" s="20">
        <f t="shared" si="3"/>
      </c>
      <c r="Q73" s="21">
        <f>(M73+M74)/(O73+O74)</f>
      </c>
      <c r="R73" s="17">
        <v>5</v>
      </c>
      <c r="S73" s="21">
        <f>(O73+O74)/(K73+K74)</f>
      </c>
      <c r="T73" s="17">
        <v>2</v>
      </c>
      <c r="U73" s="22">
        <f>F73/T73</f>
      </c>
      <c r="V73" s="23">
        <f>(F73+4*500)/T73</f>
      </c>
      <c r="W73" s="17">
        <v>2484</v>
      </c>
      <c r="X73" s="23">
        <f>W73/T73</f>
      </c>
      <c r="Y73" s="21">
        <f>T73/R73</f>
      </c>
      <c r="Z73" s="23">
        <f>W73/F73</f>
      </c>
      <c r="AA73" s="23">
        <f>W73/(F73+500)</f>
      </c>
      <c r="AB73" s="17">
        <v>0</v>
      </c>
      <c r="AC73" s="17">
        <v>0</v>
      </c>
      <c r="AD73" s="21">
        <f>AB73/T73</f>
      </c>
      <c r="AE73" s="23">
        <f>(W73-AC73)/(F73+500)</f>
      </c>
      <c r="AF73" s="24" t="s">
        <v>37</v>
      </c>
    </row>
    <row r="74">
      <c r="A74" s="11"/>
      <c r="B74" s="43"/>
      <c r="C74" s="42"/>
      <c r="D74" s="14" t="s">
        <v>38</v>
      </c>
      <c r="E74" s="15">
        <v>849.48</v>
      </c>
      <c r="F74" s="16"/>
      <c r="G74" s="17">
        <v>8751</v>
      </c>
      <c r="H74" s="17">
        <v>361</v>
      </c>
      <c r="I74" s="18">
        <f t="shared" si="239"/>
      </c>
      <c r="J74" s="19">
        <f t="shared" si="177"/>
      </c>
      <c r="K74" s="17">
        <v>29</v>
      </c>
      <c r="L74" s="19">
        <f t="shared" si="120"/>
      </c>
      <c r="M74" s="17">
        <v>0</v>
      </c>
      <c r="N74" s="20">
        <f t="shared" si="89"/>
      </c>
      <c r="O74" s="17">
        <v>2</v>
      </c>
      <c r="P74" s="20">
        <f t="shared" si="3"/>
      </c>
      <c r="Q74" s="21"/>
      <c r="R74" s="17"/>
      <c r="S74" s="21"/>
      <c r="T74" s="17"/>
      <c r="U74" s="22"/>
      <c r="V74" s="23"/>
      <c r="W74" s="17"/>
      <c r="X74" s="23"/>
      <c r="Y74" s="21"/>
      <c r="Z74" s="23"/>
      <c r="AA74" s="23"/>
      <c r="AB74" s="17"/>
      <c r="AC74" s="17"/>
      <c r="AD74" s="21"/>
      <c r="AE74" s="23"/>
      <c r="AF74" s="24" t="s">
        <v>39</v>
      </c>
    </row>
    <row r="75">
      <c r="A75" s="11"/>
      <c r="B75" s="12" t="s">
        <v>57</v>
      </c>
      <c r="C75" s="42" t="s">
        <v>45</v>
      </c>
      <c r="D75" s="14" t="s">
        <v>36</v>
      </c>
      <c r="E75" s="15">
        <v>547.7</v>
      </c>
      <c r="F75" s="16">
        <f>E75+E76</f>
      </c>
      <c r="G75" s="17">
        <v>2854</v>
      </c>
      <c r="H75" s="17">
        <v>150</v>
      </c>
      <c r="I75" s="18">
        <f t="shared" si="239"/>
      </c>
      <c r="J75" s="19">
        <f t="shared" si="177"/>
      </c>
      <c r="K75" s="17">
        <v>5</v>
      </c>
      <c r="L75" s="19">
        <f t="shared" si="120"/>
      </c>
      <c r="M75" s="17">
        <v>1</v>
      </c>
      <c r="N75" s="20">
        <f t="shared" si="89"/>
      </c>
      <c r="O75" s="17">
        <v>2</v>
      </c>
      <c r="P75" s="20">
        <f t="shared" si="3"/>
      </c>
      <c r="Q75" s="21">
        <f>(M75+M76)/(O75+O76)</f>
      </c>
      <c r="R75" s="17">
        <v>4</v>
      </c>
      <c r="S75" s="21">
        <f>(O75+O76)/(K75+K76)</f>
      </c>
      <c r="T75" s="17">
        <v>1</v>
      </c>
      <c r="U75" s="22">
        <f>F75/T75</f>
      </c>
      <c r="V75" s="23">
        <f>(F75+4*500)/T75</f>
      </c>
      <c r="W75" s="17">
        <v>372</v>
      </c>
      <c r="X75" s="23">
        <f>W75/T75</f>
      </c>
      <c r="Y75" s="21">
        <f>T75/R75</f>
      </c>
      <c r="Z75" s="23">
        <f>W75/F75</f>
      </c>
      <c r="AA75" s="23">
        <f>W75/(F75+500)</f>
      </c>
      <c r="AB75" s="17">
        <v>0</v>
      </c>
      <c r="AC75" s="17">
        <v>0</v>
      </c>
      <c r="AD75" s="21">
        <f>AB75/T75</f>
      </c>
      <c r="AE75" s="23">
        <f>(W75-AC75)/(F75+500)</f>
      </c>
      <c r="AF75" s="24" t="s">
        <v>37</v>
      </c>
    </row>
    <row r="76">
      <c r="A76" s="11"/>
      <c r="B76" s="12"/>
      <c r="C76" s="42"/>
      <c r="D76" s="14" t="s">
        <v>38</v>
      </c>
      <c r="E76" s="15">
        <v>350.27</v>
      </c>
      <c r="F76" s="16"/>
      <c r="G76" s="17">
        <v>4222</v>
      </c>
      <c r="H76" s="29">
        <v>163</v>
      </c>
      <c r="I76" s="18">
        <f t="shared" si="239"/>
      </c>
      <c r="J76" s="19">
        <f t="shared" si="177"/>
      </c>
      <c r="K76" s="17">
        <v>18</v>
      </c>
      <c r="L76" s="19">
        <f t="shared" si="120"/>
      </c>
      <c r="M76" s="17">
        <v>0</v>
      </c>
      <c r="N76" s="20">
        <f t="shared" si="89"/>
      </c>
      <c r="O76" s="17">
        <v>2</v>
      </c>
      <c r="P76" s="20">
        <f t="shared" si="3"/>
      </c>
      <c r="Q76" s="21"/>
      <c r="R76" s="17"/>
      <c r="S76" s="21"/>
      <c r="T76" s="17"/>
      <c r="U76" s="22"/>
      <c r="V76" s="23"/>
      <c r="W76" s="17"/>
      <c r="X76" s="23"/>
      <c r="Y76" s="21"/>
      <c r="Z76" s="23"/>
      <c r="AA76" s="23"/>
      <c r="AB76" s="17"/>
      <c r="AC76" s="17"/>
      <c r="AD76" s="21"/>
      <c r="AE76" s="23"/>
      <c r="AF76" s="24" t="s">
        <v>39</v>
      </c>
    </row>
    <row r="77">
      <c r="A77" s="11"/>
      <c r="B77" s="44" t="s">
        <v>43</v>
      </c>
      <c r="C77" s="44"/>
      <c r="D77" s="44"/>
      <c r="E77" s="32">
        <f>SUM(E71:E76)</f>
      </c>
      <c r="F77" s="33">
        <f>SUM(F71:F76)</f>
      </c>
      <c r="G77" s="33">
        <f>SUM(G71:G76)</f>
      </c>
      <c r="H77" s="33">
        <f>SUM(H71:H76)</f>
      </c>
      <c r="I77" s="34">
        <f t="shared" si="239"/>
      </c>
      <c r="J77" s="35">
        <f t="shared" si="177"/>
      </c>
      <c r="K77" s="33">
        <f>SUM(K71:K76)</f>
      </c>
      <c r="L77" s="35">
        <f t="shared" si="120"/>
      </c>
      <c r="M77" s="33">
        <f>SUM(M71:M76)</f>
      </c>
      <c r="N77" s="36">
        <f t="shared" si="89"/>
      </c>
      <c r="O77" s="33">
        <f>SUM(O71:O76)</f>
      </c>
      <c r="P77" s="36">
        <f t="shared" si="3"/>
      </c>
      <c r="Q77" s="37">
        <f t="shared" ref="Q77:Q78" si="297">M77/O77</f>
      </c>
      <c r="R77" s="33">
        <f>SUM(R71:R76)</f>
      </c>
      <c r="S77" s="37">
        <f t="shared" ref="S77:S78" si="208">(O77+O77)/(K77+K77)</f>
      </c>
      <c r="T77" s="33">
        <f>SUM(T71:T76)</f>
      </c>
      <c r="U77" s="38">
        <f t="shared" ref="U77:U78" si="867">F77/T77</f>
      </c>
      <c r="V77" s="39">
        <f t="shared" ref="V77:V78" si="760">(F77+4*500)/T77</f>
      </c>
      <c r="W77" s="33">
        <f>SUM(W71:W76)</f>
      </c>
      <c r="X77" s="40">
        <f t="shared" ref="X77:X78" si="653">W77/T77</f>
      </c>
      <c r="Y77" s="37">
        <f t="shared" ref="Y77:Y78" si="546">T77/R77</f>
      </c>
      <c r="Z77" s="39">
        <f t="shared" ref="Z77:Z78" si="439">W77/F77</f>
      </c>
      <c r="AA77" s="39">
        <f>W77/(F77+COUNT(W71:W76)*500)</f>
      </c>
      <c r="AB77" s="33">
        <f>SUM(AB71:AB76)</f>
      </c>
      <c r="AC77" s="33">
        <f>SUM(AC71:AC76)</f>
      </c>
      <c r="AD77" s="37">
        <f t="shared" ref="AD77:AD78" si="332">AB77/T77</f>
      </c>
      <c r="AE77" s="41">
        <f>(W77-AC77)/(F77+COUNT(W71:W76)*500)</f>
      </c>
      <c r="AF77" s="23"/>
    </row>
    <row r="78">
      <c r="A78" s="11"/>
      <c r="B78" s="46" t="s">
        <v>48</v>
      </c>
      <c r="C78" s="46"/>
      <c r="D78" s="46"/>
      <c r="E78" s="48">
        <f>E70+E77</f>
      </c>
      <c r="F78" s="49">
        <f>F70+F77</f>
      </c>
      <c r="G78" s="49">
        <f>G70+G77</f>
      </c>
      <c r="H78" s="49">
        <f>H70+H77</f>
      </c>
      <c r="I78" s="50">
        <f t="shared" si="239"/>
      </c>
      <c r="J78" s="51">
        <f t="shared" si="177"/>
      </c>
      <c r="K78" s="49">
        <f>K70+K77</f>
      </c>
      <c r="L78" s="51">
        <f t="shared" si="120"/>
      </c>
      <c r="M78" s="49">
        <f>M70+M77</f>
      </c>
      <c r="N78" s="52">
        <f t="shared" si="89"/>
      </c>
      <c r="O78" s="49">
        <f>O70+O77</f>
      </c>
      <c r="P78" s="52">
        <f t="shared" si="3"/>
      </c>
      <c r="Q78" s="53">
        <f t="shared" si="297"/>
      </c>
      <c r="R78" s="49">
        <f>R70+R77</f>
      </c>
      <c r="S78" s="53">
        <f t="shared" si="208"/>
      </c>
      <c r="T78" s="49">
        <f>T70+T77</f>
      </c>
      <c r="U78" s="54">
        <f t="shared" si="867"/>
      </c>
      <c r="V78" s="49">
        <f t="shared" si="760"/>
      </c>
      <c r="W78" s="49">
        <f>W70+W77</f>
      </c>
      <c r="X78" s="49">
        <f t="shared" si="653"/>
      </c>
      <c r="Y78" s="53">
        <f t="shared" si="546"/>
      </c>
      <c r="Z78" s="49">
        <f t="shared" si="439"/>
      </c>
      <c r="AA78" s="49">
        <f>W78/(F78+COUNT(W60:W69,W71:W76)*500)</f>
      </c>
      <c r="AB78" s="49">
        <f>AB70+AB77</f>
      </c>
      <c r="AC78" s="49">
        <f>AC70+AC77</f>
      </c>
      <c r="AD78" s="53">
        <f t="shared" si="332"/>
      </c>
      <c r="AE78" s="49">
        <f>(W78-AC78)/(F78+COUNT(W60:W69,W71:W76)*500)</f>
      </c>
      <c r="AF78" s="23"/>
    </row>
    <row r="79">
      <c r="A79" s="1" t="s">
        <v>1</v>
      </c>
      <c r="B79" s="2" t="s">
        <v>2</v>
      </c>
      <c r="C79" s="2" t="s">
        <v>3</v>
      </c>
      <c r="D79" s="2" t="s">
        <v>4</v>
      </c>
      <c r="E79" s="3" t="s">
        <v>5</v>
      </c>
      <c r="F79" s="2" t="s">
        <v>6</v>
      </c>
      <c r="G79" s="2" t="s">
        <v>7</v>
      </c>
      <c r="H79" s="2" t="s">
        <v>8</v>
      </c>
      <c r="I79" s="4" t="s">
        <v>9</v>
      </c>
      <c r="J79" s="5" t="s">
        <v>10</v>
      </c>
      <c r="K79" s="2" t="s">
        <v>11</v>
      </c>
      <c r="L79" s="5" t="s">
        <v>12</v>
      </c>
      <c r="M79" s="2" t="s">
        <v>13</v>
      </c>
      <c r="N79" s="6" t="s">
        <v>14</v>
      </c>
      <c r="O79" s="2" t="s">
        <v>15</v>
      </c>
      <c r="P79" s="6" t="s">
        <v>16</v>
      </c>
      <c r="Q79" s="4" t="s">
        <v>17</v>
      </c>
      <c r="R79" s="7" t="s">
        <v>18</v>
      </c>
      <c r="S79" s="8" t="s">
        <v>19</v>
      </c>
      <c r="T79" s="7" t="s">
        <v>20</v>
      </c>
      <c r="U79" s="9" t="s">
        <v>21</v>
      </c>
      <c r="V79" s="10" t="s">
        <v>22</v>
      </c>
      <c r="W79" s="10" t="s">
        <v>23</v>
      </c>
      <c r="X79" s="10" t="s">
        <v>24</v>
      </c>
      <c r="Y79" s="8" t="s">
        <v>25</v>
      </c>
      <c r="Z79" s="10" t="s">
        <v>26</v>
      </c>
      <c r="AA79" s="10" t="s">
        <v>27</v>
      </c>
      <c r="AB79" s="10" t="s">
        <v>28</v>
      </c>
      <c r="AC79" s="7" t="s">
        <v>29</v>
      </c>
      <c r="AD79" s="8" t="s">
        <v>30</v>
      </c>
      <c r="AE79" s="10" t="s">
        <v>31</v>
      </c>
      <c r="AF79" s="10" t="s">
        <v>32</v>
      </c>
    </row>
    <row r="80">
      <c r="A80" s="11" t="s">
        <v>60</v>
      </c>
      <c r="B80" s="12" t="s">
        <v>50</v>
      </c>
      <c r="C80" s="13" t="s">
        <v>35</v>
      </c>
      <c r="D80" s="14" t="s">
        <v>36</v>
      </c>
      <c r="E80" s="15">
        <v>639.63</v>
      </c>
      <c r="F80" s="16">
        <f>E80+E81</f>
      </c>
      <c r="G80" s="17">
        <v>2747</v>
      </c>
      <c r="H80" s="17">
        <v>142</v>
      </c>
      <c r="I80" s="18">
        <f t="shared" ref="I80:I98" si="240">H80/G80</f>
      </c>
      <c r="J80" s="19">
        <f t="shared" ref="J80:J98" si="178">(E80/G80)*1000</f>
      </c>
      <c r="K80" s="17">
        <v>9</v>
      </c>
      <c r="L80" s="19">
        <f t="shared" ref="L80:L98" si="121">E80/K80</f>
      </c>
      <c r="M80" s="17">
        <v>0</v>
      </c>
      <c r="N80" s="20">
        <f t="shared" ref="N80:N98" si="90">E80/M80</f>
      </c>
      <c r="O80" s="17">
        <v>1</v>
      </c>
      <c r="P80" s="20">
        <f t="shared" ref="P80:P98" si="4">E80/O80</f>
      </c>
      <c r="Q80" s="21">
        <f>(M80+M81)/(O80+O81)</f>
      </c>
      <c r="R80" s="17">
        <v>4</v>
      </c>
      <c r="S80" s="21">
        <f>(O80+O81)/(K80+K81)</f>
      </c>
      <c r="T80" s="17">
        <v>0</v>
      </c>
      <c r="U80" s="22">
        <f>F80/T80</f>
      </c>
      <c r="V80" s="23">
        <f>(F80+4*500)/T80</f>
      </c>
      <c r="W80" s="17">
        <v>0</v>
      </c>
      <c r="X80" s="23">
        <f>W80/T80</f>
      </c>
      <c r="Y80" s="21">
        <f>T80/R80</f>
      </c>
      <c r="Z80" s="23">
        <f>W80/F80</f>
      </c>
      <c r="AA80" s="23">
        <f>W80/(F80+500)</f>
      </c>
      <c r="AB80" s="17">
        <v>0</v>
      </c>
      <c r="AC80" s="17">
        <v>0</v>
      </c>
      <c r="AD80" s="21">
        <f>AB80/T80</f>
      </c>
      <c r="AE80" s="23">
        <f>(W80-AC80)/(F80+500)</f>
      </c>
      <c r="AF80" s="24" t="s">
        <v>37</v>
      </c>
    </row>
    <row r="81">
      <c r="A81" s="11"/>
      <c r="B81" s="12"/>
      <c r="C81" s="13"/>
      <c r="D81" s="14" t="s">
        <v>38</v>
      </c>
      <c r="E81" s="15">
        <v>614.03</v>
      </c>
      <c r="F81" s="16"/>
      <c r="G81" s="17">
        <v>3616</v>
      </c>
      <c r="H81" s="17">
        <v>182</v>
      </c>
      <c r="I81" s="18">
        <f t="shared" si="240"/>
      </c>
      <c r="J81" s="19">
        <f t="shared" si="178"/>
      </c>
      <c r="K81" s="17">
        <v>17</v>
      </c>
      <c r="L81" s="19">
        <f t="shared" si="121"/>
      </c>
      <c r="M81" s="17">
        <v>0</v>
      </c>
      <c r="N81" s="20">
        <f t="shared" si="90"/>
      </c>
      <c r="O81" s="17">
        <v>2</v>
      </c>
      <c r="P81" s="20">
        <f t="shared" si="4"/>
      </c>
      <c r="Q81" s="21"/>
      <c r="R81" s="17"/>
      <c r="S81" s="21"/>
      <c r="T81" s="17"/>
      <c r="U81" s="22"/>
      <c r="V81" s="23"/>
      <c r="W81" s="17"/>
      <c r="X81" s="23"/>
      <c r="Y81" s="21"/>
      <c r="Z81" s="23"/>
      <c r="AA81" s="23"/>
      <c r="AB81" s="17"/>
      <c r="AC81" s="17"/>
      <c r="AD81" s="21"/>
      <c r="AE81" s="23"/>
      <c r="AF81" s="24" t="s">
        <v>39</v>
      </c>
    </row>
    <row r="82">
      <c r="A82" s="11"/>
      <c r="B82" s="12" t="s">
        <v>51</v>
      </c>
      <c r="C82" s="13" t="s">
        <v>35</v>
      </c>
      <c r="D82" s="14" t="s">
        <v>36</v>
      </c>
      <c r="E82" s="15">
        <v>766.44</v>
      </c>
      <c r="F82" s="16">
        <f>E82+E83</f>
      </c>
      <c r="G82" s="17">
        <v>3176</v>
      </c>
      <c r="H82" s="17">
        <v>180</v>
      </c>
      <c r="I82" s="18">
        <f t="shared" si="240"/>
      </c>
      <c r="J82" s="19">
        <f t="shared" si="178"/>
      </c>
      <c r="K82" s="17">
        <v>6</v>
      </c>
      <c r="L82" s="19">
        <f t="shared" si="121"/>
      </c>
      <c r="M82" s="17">
        <v>0</v>
      </c>
      <c r="N82" s="20">
        <f t="shared" si="90"/>
      </c>
      <c r="O82" s="17">
        <v>2</v>
      </c>
      <c r="P82" s="20">
        <f t="shared" si="4"/>
      </c>
      <c r="Q82" s="21">
        <f>(M82+M83)/(O82+O83)</f>
      </c>
      <c r="R82" s="17">
        <v>1</v>
      </c>
      <c r="S82" s="21">
        <f>(O82+O83)/(K82+K83)</f>
      </c>
      <c r="T82" s="17">
        <v>0</v>
      </c>
      <c r="U82" s="22">
        <f>F82/T82</f>
      </c>
      <c r="V82" s="23">
        <f>(F82+4*500)/T82</f>
      </c>
      <c r="W82" s="17">
        <v>0</v>
      </c>
      <c r="X82" s="23">
        <f>W82/T82</f>
      </c>
      <c r="Y82" s="21">
        <f>T82/R82</f>
      </c>
      <c r="Z82" s="23">
        <f>W82/F82</f>
      </c>
      <c r="AA82" s="23">
        <f>W82/(F82+500)</f>
      </c>
      <c r="AB82" s="17">
        <v>0</v>
      </c>
      <c r="AC82" s="17">
        <v>0</v>
      </c>
      <c r="AD82" s="21">
        <f>AB82/T82</f>
      </c>
      <c r="AE82" s="23">
        <f>(W82-AC82)/(F82+500)</f>
      </c>
      <c r="AF82" s="24" t="s">
        <v>37</v>
      </c>
    </row>
    <row r="83">
      <c r="A83" s="11"/>
      <c r="B83" s="12"/>
      <c r="C83" s="13"/>
      <c r="D83" s="14" t="s">
        <v>38</v>
      </c>
      <c r="E83" s="15">
        <v>549.39</v>
      </c>
      <c r="F83" s="16"/>
      <c r="G83" s="17">
        <v>3672</v>
      </c>
      <c r="H83" s="17">
        <v>180</v>
      </c>
      <c r="I83" s="18">
        <f t="shared" si="240"/>
      </c>
      <c r="J83" s="19">
        <f t="shared" si="178"/>
      </c>
      <c r="K83" s="17">
        <v>18</v>
      </c>
      <c r="L83" s="19">
        <f t="shared" si="121"/>
      </c>
      <c r="M83" s="17">
        <v>0</v>
      </c>
      <c r="N83" s="20">
        <f t="shared" si="90"/>
      </c>
      <c r="O83" s="17">
        <v>0</v>
      </c>
      <c r="P83" s="20">
        <f t="shared" si="4"/>
      </c>
      <c r="Q83" s="21"/>
      <c r="R83" s="17"/>
      <c r="S83" s="21"/>
      <c r="T83" s="17"/>
      <c r="U83" s="22"/>
      <c r="V83" s="23"/>
      <c r="W83" s="17"/>
      <c r="X83" s="23"/>
      <c r="Y83" s="21"/>
      <c r="Z83" s="23"/>
      <c r="AA83" s="23"/>
      <c r="AB83" s="17"/>
      <c r="AC83" s="17"/>
      <c r="AD83" s="21"/>
      <c r="AE83" s="23"/>
      <c r="AF83" s="24" t="s">
        <v>39</v>
      </c>
    </row>
    <row r="84">
      <c r="A84" s="11"/>
      <c r="B84" s="12" t="s">
        <v>52</v>
      </c>
      <c r="C84" s="13" t="s">
        <v>35</v>
      </c>
      <c r="D84" s="14" t="s">
        <v>36</v>
      </c>
      <c r="E84" s="15">
        <v>1160.8</v>
      </c>
      <c r="F84" s="16">
        <f>E84+E85</f>
      </c>
      <c r="G84" s="17">
        <v>6968</v>
      </c>
      <c r="H84" s="17">
        <v>360</v>
      </c>
      <c r="I84" s="18">
        <f t="shared" si="240"/>
      </c>
      <c r="J84" s="19">
        <f t="shared" si="178"/>
      </c>
      <c r="K84" s="17">
        <v>13</v>
      </c>
      <c r="L84" s="19">
        <f t="shared" si="121"/>
      </c>
      <c r="M84" s="17">
        <v>2</v>
      </c>
      <c r="N84" s="20">
        <f t="shared" si="90"/>
      </c>
      <c r="O84" s="17">
        <v>5</v>
      </c>
      <c r="P84" s="20">
        <f t="shared" si="4"/>
      </c>
      <c r="Q84" s="21">
        <f>(M84+M85)/(O84+O85)</f>
      </c>
      <c r="R84" s="17">
        <v>8</v>
      </c>
      <c r="S84" s="21">
        <f>(O84+O85)/(K84+K85)</f>
      </c>
      <c r="T84" s="17">
        <v>3</v>
      </c>
      <c r="U84" s="22">
        <f>F84/T84</f>
      </c>
      <c r="V84" s="23">
        <f>(F84+4*500)/T84</f>
      </c>
      <c r="W84" s="17">
        <v>5124</v>
      </c>
      <c r="X84" s="23">
        <f>W84/T84</f>
      </c>
      <c r="Y84" s="21">
        <f>T84/R84</f>
      </c>
      <c r="Z84" s="23">
        <f>W84/F84</f>
      </c>
      <c r="AA84" s="23">
        <f>W84/(F84+500)</f>
      </c>
      <c r="AB84" s="17">
        <v>2</v>
      </c>
      <c r="AC84" s="17">
        <v>2544</v>
      </c>
      <c r="AD84" s="21">
        <f>AB84/T84</f>
      </c>
      <c r="AE84" s="23">
        <f>(W84-AC84)/(F84+500)</f>
      </c>
      <c r="AF84" s="24" t="s">
        <v>37</v>
      </c>
    </row>
    <row r="85">
      <c r="A85" s="11"/>
      <c r="B85" s="12"/>
      <c r="C85" s="13"/>
      <c r="D85" s="14" t="s">
        <v>38</v>
      </c>
      <c r="E85" s="15">
        <v>424.12</v>
      </c>
      <c r="F85" s="16"/>
      <c r="G85" s="17">
        <v>3103</v>
      </c>
      <c r="H85" s="17">
        <v>128</v>
      </c>
      <c r="I85" s="18">
        <f t="shared" si="240"/>
      </c>
      <c r="J85" s="19">
        <f t="shared" si="178"/>
      </c>
      <c r="K85" s="17">
        <v>10</v>
      </c>
      <c r="L85" s="19">
        <f t="shared" si="121"/>
      </c>
      <c r="M85" s="17">
        <v>1</v>
      </c>
      <c r="N85" s="20">
        <f t="shared" si="90"/>
      </c>
      <c r="O85" s="17">
        <v>2</v>
      </c>
      <c r="P85" s="20">
        <f t="shared" si="4"/>
      </c>
      <c r="Q85" s="21"/>
      <c r="R85" s="17"/>
      <c r="S85" s="21"/>
      <c r="T85" s="17"/>
      <c r="U85" s="22"/>
      <c r="V85" s="23"/>
      <c r="W85" s="17"/>
      <c r="X85" s="23"/>
      <c r="Y85" s="21"/>
      <c r="Z85" s="23"/>
      <c r="AA85" s="23"/>
      <c r="AB85" s="17"/>
      <c r="AC85" s="17"/>
      <c r="AD85" s="21"/>
      <c r="AE85" s="23"/>
      <c r="AF85" s="24" t="s">
        <v>39</v>
      </c>
    </row>
    <row r="86">
      <c r="A86" s="11"/>
      <c r="B86" s="12" t="s">
        <v>53</v>
      </c>
      <c r="C86" s="13" t="s">
        <v>35</v>
      </c>
      <c r="D86" s="14" t="s">
        <v>36</v>
      </c>
      <c r="E86" s="15">
        <v>1658.06</v>
      </c>
      <c r="F86" s="16">
        <f>E86+E87</f>
      </c>
      <c r="G86" s="17">
        <v>7165</v>
      </c>
      <c r="H86" s="17">
        <v>326</v>
      </c>
      <c r="I86" s="18">
        <f t="shared" si="240"/>
      </c>
      <c r="J86" s="19">
        <f t="shared" si="178"/>
      </c>
      <c r="K86" s="17">
        <v>22</v>
      </c>
      <c r="L86" s="19">
        <f t="shared" si="121"/>
      </c>
      <c r="M86" s="17">
        <v>1</v>
      </c>
      <c r="N86" s="20">
        <f t="shared" si="90"/>
      </c>
      <c r="O86" s="17">
        <v>3</v>
      </c>
      <c r="P86" s="20">
        <f t="shared" si="4"/>
      </c>
      <c r="Q86" s="21">
        <f>(M86+M87)/(O86+O87)</f>
      </c>
      <c r="R86" s="17">
        <v>8</v>
      </c>
      <c r="S86" s="21">
        <f>(O86+O87)/(K86+K87)</f>
      </c>
      <c r="T86" s="17">
        <v>2</v>
      </c>
      <c r="U86" s="22">
        <f>F86/T86</f>
      </c>
      <c r="V86" s="23">
        <f>(F86+4*500)/T86</f>
      </c>
      <c r="W86" s="17">
        <v>2148</v>
      </c>
      <c r="X86" s="23">
        <f>W86/T86</f>
      </c>
      <c r="Y86" s="21">
        <f>T86/R86</f>
      </c>
      <c r="Z86" s="23">
        <f>W86/F86</f>
      </c>
      <c r="AA86" s="23">
        <f>W86/(F86+500)</f>
      </c>
      <c r="AB86" s="17">
        <v>0</v>
      </c>
      <c r="AC86" s="17">
        <v>0</v>
      </c>
      <c r="AD86" s="21">
        <f>AB86/T86</f>
      </c>
      <c r="AE86" s="23">
        <f>(W86-AC86)/(F86+500)</f>
      </c>
      <c r="AF86" s="24" t="s">
        <v>37</v>
      </c>
    </row>
    <row r="87">
      <c r="A87" s="11"/>
      <c r="B87" s="12"/>
      <c r="C87" s="13"/>
      <c r="D87" s="14" t="s">
        <v>38</v>
      </c>
      <c r="E87" s="15">
        <v>497.97</v>
      </c>
      <c r="F87" s="16"/>
      <c r="G87" s="17">
        <v>3594</v>
      </c>
      <c r="H87" s="17">
        <v>158</v>
      </c>
      <c r="I87" s="18">
        <f t="shared" si="240"/>
      </c>
      <c r="J87" s="19">
        <f t="shared" si="178"/>
      </c>
      <c r="K87" s="17">
        <v>14</v>
      </c>
      <c r="L87" s="19">
        <f t="shared" si="121"/>
      </c>
      <c r="M87" s="17">
        <v>1</v>
      </c>
      <c r="N87" s="20">
        <f t="shared" si="90"/>
      </c>
      <c r="O87" s="17">
        <v>0</v>
      </c>
      <c r="P87" s="20">
        <f t="shared" si="4"/>
      </c>
      <c r="Q87" s="21"/>
      <c r="R87" s="17"/>
      <c r="S87" s="21"/>
      <c r="T87" s="17"/>
      <c r="U87" s="22"/>
      <c r="V87" s="23"/>
      <c r="W87" s="17"/>
      <c r="X87" s="23"/>
      <c r="Y87" s="21"/>
      <c r="Z87" s="23"/>
      <c r="AA87" s="23"/>
      <c r="AB87" s="17"/>
      <c r="AC87" s="17"/>
      <c r="AD87" s="21"/>
      <c r="AE87" s="23"/>
      <c r="AF87" s="24" t="s">
        <v>39</v>
      </c>
    </row>
    <row r="88">
      <c r="A88" s="11"/>
      <c r="B88" s="12" t="s">
        <v>54</v>
      </c>
      <c r="C88" s="13" t="s">
        <v>35</v>
      </c>
      <c r="D88" s="14" t="s">
        <v>36</v>
      </c>
      <c r="E88" s="15">
        <v>8942.07</v>
      </c>
      <c r="F88" s="28">
        <f>E88+E89</f>
      </c>
      <c r="G88" s="17">
        <v>52047</v>
      </c>
      <c r="H88" s="17">
        <v>1137</v>
      </c>
      <c r="I88" s="18">
        <f t="shared" si="240"/>
      </c>
      <c r="J88" s="19">
        <f t="shared" si="178"/>
      </c>
      <c r="K88" s="17">
        <v>70</v>
      </c>
      <c r="L88" s="19">
        <f t="shared" si="121"/>
      </c>
      <c r="M88" s="17">
        <v>7</v>
      </c>
      <c r="N88" s="20">
        <f t="shared" si="90"/>
      </c>
      <c r="O88" s="17">
        <v>14</v>
      </c>
      <c r="P88" s="20">
        <f t="shared" si="4"/>
      </c>
      <c r="Q88" s="21">
        <f>(M88+M89)/(O88+O89)</f>
      </c>
      <c r="R88" s="17">
        <v>24</v>
      </c>
      <c r="S88" s="21">
        <f>(O88+O89)/(K88+K89)</f>
      </c>
      <c r="T88" s="17">
        <v>11</v>
      </c>
      <c r="U88" s="22">
        <f>F88/T88</f>
      </c>
      <c r="V88" s="23">
        <f>(F88+4*500)/T88</f>
      </c>
      <c r="W88" s="17">
        <v>19249.2</v>
      </c>
      <c r="X88" s="23">
        <f>W88/T88</f>
      </c>
      <c r="Y88" s="21">
        <f>T88/R88</f>
      </c>
      <c r="Z88" s="23">
        <f>W88/F88</f>
      </c>
      <c r="AA88" s="23">
        <f>W88/(F88+500)</f>
      </c>
      <c r="AB88" s="17">
        <v>3</v>
      </c>
      <c r="AC88" s="17">
        <v>10207.2</v>
      </c>
      <c r="AD88" s="21">
        <f>AB88/T88</f>
      </c>
      <c r="AE88" s="23">
        <f>(W88-AC88)/(F88+500)</f>
      </c>
      <c r="AF88" s="24" t="s">
        <v>37</v>
      </c>
    </row>
    <row r="89">
      <c r="A89" s="11"/>
      <c r="B89" s="12"/>
      <c r="C89" s="13"/>
      <c r="D89" s="14" t="s">
        <v>38</v>
      </c>
      <c r="E89" s="15">
        <v>597.29</v>
      </c>
      <c r="F89" s="28"/>
      <c r="G89" s="17">
        <v>4020</v>
      </c>
      <c r="H89" s="29">
        <v>206</v>
      </c>
      <c r="I89" s="18">
        <f t="shared" si="240"/>
      </c>
      <c r="J89" s="19">
        <f t="shared" si="178"/>
      </c>
      <c r="K89" s="17">
        <v>22</v>
      </c>
      <c r="L89" s="19">
        <f t="shared" si="121"/>
      </c>
      <c r="M89" s="17">
        <v>0</v>
      </c>
      <c r="N89" s="20">
        <f t="shared" si="90"/>
      </c>
      <c r="O89" s="17">
        <v>1</v>
      </c>
      <c r="P89" s="20">
        <f t="shared" si="4"/>
      </c>
      <c r="Q89" s="21"/>
      <c r="R89" s="17"/>
      <c r="S89" s="21"/>
      <c r="T89" s="17"/>
      <c r="U89" s="22"/>
      <c r="V89" s="23"/>
      <c r="W89" s="17"/>
      <c r="X89" s="23"/>
      <c r="Y89" s="21"/>
      <c r="Z89" s="23"/>
      <c r="AA89" s="23"/>
      <c r="AB89" s="17"/>
      <c r="AC89" s="17"/>
      <c r="AD89" s="21"/>
      <c r="AE89" s="23"/>
      <c r="AF89" s="24" t="s">
        <v>39</v>
      </c>
    </row>
    <row r="90">
      <c r="A90" s="11"/>
      <c r="B90" s="30" t="s">
        <v>43</v>
      </c>
      <c r="C90" s="30"/>
      <c r="D90" s="30"/>
      <c r="E90" s="32">
        <f>SUM(E80:E89)</f>
      </c>
      <c r="F90" s="33">
        <f>SUM(F80:F89)</f>
      </c>
      <c r="G90" s="33">
        <f>SUM(G80:G89)</f>
      </c>
      <c r="H90" s="33">
        <f>SUM(H80:H89)</f>
      </c>
      <c r="I90" s="34">
        <f t="shared" si="240"/>
      </c>
      <c r="J90" s="35">
        <f t="shared" si="178"/>
      </c>
      <c r="K90" s="33">
        <f>SUM(K80:K89)</f>
      </c>
      <c r="L90" s="35">
        <f t="shared" si="121"/>
      </c>
      <c r="M90" s="33">
        <f>SUM(M80:M89)</f>
      </c>
      <c r="N90" s="36">
        <f t="shared" si="90"/>
      </c>
      <c r="O90" s="33">
        <f>SUM(O80:O89)</f>
      </c>
      <c r="P90" s="36">
        <f t="shared" si="4"/>
      </c>
      <c r="Q90" s="37">
        <f>M90/O90</f>
      </c>
      <c r="R90" s="33">
        <f>SUM(R80:R89)</f>
      </c>
      <c r="S90" s="37">
        <f>(O90+O90)/(K90+K90)</f>
      </c>
      <c r="T90" s="33">
        <f>SUM(T80:T89)</f>
      </c>
      <c r="U90" s="38">
        <f t="shared" ref="U90:U91" si="868">F90/T90</f>
      </c>
      <c r="V90" s="39">
        <f t="shared" ref="V90:V91" si="761">(F90+4*500)/T90</f>
      </c>
      <c r="W90" s="33">
        <f>SUM(W80:W89)</f>
      </c>
      <c r="X90" s="40">
        <f t="shared" ref="X90:X91" si="654">W90/T90</f>
      </c>
      <c r="Y90" s="37">
        <f t="shared" ref="Y90:Y91" si="547">T90/R90</f>
      </c>
      <c r="Z90" s="39">
        <f t="shared" ref="Z90:Z91" si="440">W90/F90</f>
      </c>
      <c r="AA90" s="39">
        <f>W90/(F90+COUNT(W80:W89)*500)</f>
      </c>
      <c r="AB90" s="33">
        <f>SUM(AB80:AB89)</f>
      </c>
      <c r="AC90" s="33">
        <f>SUM(AC80:AC89)</f>
      </c>
      <c r="AD90" s="37">
        <f t="shared" ref="AD90:AD91" si="333">AB90/T90</f>
      </c>
      <c r="AE90" s="41">
        <f>(W90-AC90)/(F90+COUNT(W80:W89)*500)</f>
      </c>
      <c r="AF90" s="23"/>
    </row>
    <row r="91">
      <c r="A91" s="11"/>
      <c r="B91" s="12" t="s">
        <v>55</v>
      </c>
      <c r="C91" s="42" t="s">
        <v>45</v>
      </c>
      <c r="D91" s="14" t="s">
        <v>36</v>
      </c>
      <c r="E91" s="15">
        <v>6529.68</v>
      </c>
      <c r="F91" s="16">
        <f>E91+E92</f>
      </c>
      <c r="G91" s="17">
        <v>62548</v>
      </c>
      <c r="H91" s="17">
        <v>1158</v>
      </c>
      <c r="I91" s="18">
        <f t="shared" si="240"/>
      </c>
      <c r="J91" s="19">
        <f t="shared" si="178"/>
      </c>
      <c r="K91" s="17">
        <v>50</v>
      </c>
      <c r="L91" s="19">
        <f t="shared" si="121"/>
      </c>
      <c r="M91" s="17">
        <v>5</v>
      </c>
      <c r="N91" s="20">
        <f t="shared" si="90"/>
      </c>
      <c r="O91" s="17">
        <v>9</v>
      </c>
      <c r="P91" s="20">
        <f t="shared" si="4"/>
      </c>
      <c r="Q91" s="21">
        <f>(M91+M92)/(O91+O92)</f>
      </c>
      <c r="R91" s="17">
        <v>16</v>
      </c>
      <c r="S91" s="21">
        <f>(O91+O92)/(K91+K92)</f>
      </c>
      <c r="T91" s="17">
        <v>4</v>
      </c>
      <c r="U91" s="22">
        <f t="shared" si="868"/>
      </c>
      <c r="V91" s="23">
        <f t="shared" si="761"/>
      </c>
      <c r="W91" s="17">
        <v>3549.5999999999985</v>
      </c>
      <c r="X91" s="23">
        <f t="shared" si="654"/>
      </c>
      <c r="Y91" s="21">
        <f t="shared" si="547"/>
      </c>
      <c r="Z91" s="23">
        <f t="shared" si="440"/>
      </c>
      <c r="AA91" s="23">
        <f>W91/(F91+500)</f>
      </c>
      <c r="AB91" s="17">
        <v>1</v>
      </c>
      <c r="AC91" s="17">
        <v>396</v>
      </c>
      <c r="AD91" s="21">
        <f t="shared" si="333"/>
      </c>
      <c r="AE91" s="23">
        <f>(W91-AC91)/(F91+500)</f>
      </c>
      <c r="AF91" s="24" t="s">
        <v>37</v>
      </c>
    </row>
    <row r="92">
      <c r="A92" s="11"/>
      <c r="B92" s="12"/>
      <c r="C92" s="42"/>
      <c r="D92" s="14" t="s">
        <v>38</v>
      </c>
      <c r="E92" s="15">
        <v>501.13</v>
      </c>
      <c r="F92" s="16"/>
      <c r="G92" s="17">
        <v>3664</v>
      </c>
      <c r="H92" s="17">
        <v>171</v>
      </c>
      <c r="I92" s="18">
        <f t="shared" si="240"/>
      </c>
      <c r="J92" s="19">
        <f t="shared" si="178"/>
      </c>
      <c r="K92" s="17">
        <v>18</v>
      </c>
      <c r="L92" s="19">
        <f t="shared" si="121"/>
      </c>
      <c r="M92" s="17">
        <v>0</v>
      </c>
      <c r="N92" s="20">
        <f t="shared" si="90"/>
      </c>
      <c r="O92" s="17">
        <v>2</v>
      </c>
      <c r="P92" s="20">
        <f t="shared" si="4"/>
      </c>
      <c r="Q92" s="21"/>
      <c r="R92" s="17"/>
      <c r="S92" s="21"/>
      <c r="T92" s="17"/>
      <c r="U92" s="22"/>
      <c r="V92" s="23"/>
      <c r="W92" s="17"/>
      <c r="X92" s="23"/>
      <c r="Y92" s="21"/>
      <c r="Z92" s="23"/>
      <c r="AA92" s="23"/>
      <c r="AB92" s="17"/>
      <c r="AC92" s="17"/>
      <c r="AD92" s="21"/>
      <c r="AE92" s="23"/>
      <c r="AF92" s="24" t="s">
        <v>39</v>
      </c>
    </row>
    <row r="93">
      <c r="A93" s="11"/>
      <c r="B93" s="43" t="s">
        <v>56</v>
      </c>
      <c r="C93" s="42" t="s">
        <v>45</v>
      </c>
      <c r="D93" s="14" t="s">
        <v>36</v>
      </c>
      <c r="E93" s="15">
        <v>1993.37</v>
      </c>
      <c r="F93" s="16">
        <f>E93+E94</f>
      </c>
      <c r="G93" s="17">
        <v>17727</v>
      </c>
      <c r="H93" s="17">
        <v>228</v>
      </c>
      <c r="I93" s="18">
        <f t="shared" si="240"/>
      </c>
      <c r="J93" s="19">
        <f t="shared" si="178"/>
      </c>
      <c r="K93" s="17">
        <v>15</v>
      </c>
      <c r="L93" s="19">
        <f t="shared" si="121"/>
      </c>
      <c r="M93" s="17">
        <v>3</v>
      </c>
      <c r="N93" s="20">
        <f t="shared" si="90"/>
      </c>
      <c r="O93" s="17">
        <v>4</v>
      </c>
      <c r="P93" s="20">
        <f t="shared" si="4"/>
      </c>
      <c r="Q93" s="21">
        <f>(M93+M94)/(O93+O94)</f>
      </c>
      <c r="R93" s="17">
        <v>7</v>
      </c>
      <c r="S93" s="21">
        <f>(O93+O94)/(K93+K94)</f>
      </c>
      <c r="T93" s="17">
        <v>3</v>
      </c>
      <c r="U93" s="22">
        <f>F93/T93</f>
      </c>
      <c r="V93" s="23">
        <f>(F93+4*500)/T93</f>
      </c>
      <c r="W93" s="17">
        <v>4401.600000000002</v>
      </c>
      <c r="X93" s="23">
        <f>W93/T93</f>
      </c>
      <c r="Y93" s="21">
        <f>T93/R93</f>
      </c>
      <c r="Z93" s="23">
        <f>W93/F93</f>
      </c>
      <c r="AA93" s="23">
        <f>W93/(F93+500)</f>
      </c>
      <c r="AB93" s="17">
        <v>0</v>
      </c>
      <c r="AC93" s="17">
        <v>0</v>
      </c>
      <c r="AD93" s="21">
        <f>AB93/T93</f>
      </c>
      <c r="AE93" s="23">
        <f>(W93-AC93)/(F93+500)</f>
      </c>
      <c r="AF93" s="24" t="s">
        <v>37</v>
      </c>
    </row>
    <row r="94">
      <c r="A94" s="11"/>
      <c r="B94" s="43"/>
      <c r="C94" s="42"/>
      <c r="D94" s="14" t="s">
        <v>38</v>
      </c>
      <c r="E94" s="15">
        <v>413.89</v>
      </c>
      <c r="F94" s="16"/>
      <c r="G94" s="17">
        <v>2597</v>
      </c>
      <c r="H94" s="17">
        <v>151</v>
      </c>
      <c r="I94" s="18">
        <f t="shared" si="240"/>
      </c>
      <c r="J94" s="19">
        <f t="shared" si="178"/>
      </c>
      <c r="K94" s="17">
        <v>12</v>
      </c>
      <c r="L94" s="19">
        <f t="shared" si="121"/>
      </c>
      <c r="M94" s="17">
        <v>0</v>
      </c>
      <c r="N94" s="20">
        <f t="shared" si="90"/>
      </c>
      <c r="O94" s="17">
        <v>1</v>
      </c>
      <c r="P94" s="20">
        <f t="shared" si="4"/>
      </c>
      <c r="Q94" s="21"/>
      <c r="R94" s="17"/>
      <c r="S94" s="21"/>
      <c r="T94" s="17"/>
      <c r="U94" s="22"/>
      <c r="V94" s="23"/>
      <c r="W94" s="17"/>
      <c r="X94" s="23"/>
      <c r="Y94" s="21"/>
      <c r="Z94" s="23"/>
      <c r="AA94" s="23"/>
      <c r="AB94" s="17"/>
      <c r="AC94" s="17"/>
      <c r="AD94" s="21"/>
      <c r="AE94" s="23"/>
      <c r="AF94" s="24" t="s">
        <v>39</v>
      </c>
    </row>
    <row r="95">
      <c r="A95" s="11"/>
      <c r="B95" s="12" t="s">
        <v>57</v>
      </c>
      <c r="C95" s="42" t="s">
        <v>45</v>
      </c>
      <c r="D95" s="14" t="s">
        <v>36</v>
      </c>
      <c r="E95" s="15">
        <v>3605.65</v>
      </c>
      <c r="F95" s="16">
        <f>E95+E96</f>
      </c>
      <c r="G95" s="17">
        <v>25594</v>
      </c>
      <c r="H95" s="17">
        <v>364</v>
      </c>
      <c r="I95" s="18">
        <f t="shared" si="240"/>
      </c>
      <c r="J95" s="19">
        <f t="shared" si="178"/>
      </c>
      <c r="K95" s="17">
        <v>35</v>
      </c>
      <c r="L95" s="19">
        <f t="shared" si="121"/>
      </c>
      <c r="M95" s="17">
        <v>1</v>
      </c>
      <c r="N95" s="20">
        <f t="shared" si="90"/>
      </c>
      <c r="O95" s="17">
        <v>4</v>
      </c>
      <c r="P95" s="20">
        <f t="shared" si="4"/>
      </c>
      <c r="Q95" s="21">
        <f>(M95+M96)/(O95+O96)</f>
      </c>
      <c r="R95" s="17">
        <v>6</v>
      </c>
      <c r="S95" s="21">
        <f>(O95+O96)/(K95+K96)</f>
      </c>
      <c r="T95" s="17">
        <v>1</v>
      </c>
      <c r="U95" s="22">
        <f>F95/T95</f>
      </c>
      <c r="V95" s="23">
        <f>(F95+4*500)/T95</f>
      </c>
      <c r="W95" s="17">
        <v>1692</v>
      </c>
      <c r="X95" s="23">
        <f>W95/T95</f>
      </c>
      <c r="Y95" s="21">
        <f>T95/R95</f>
      </c>
      <c r="Z95" s="23">
        <f>W95/F95</f>
      </c>
      <c r="AA95" s="23">
        <f>W95/(F95+500)</f>
      </c>
      <c r="AB95" s="17">
        <v>0</v>
      </c>
      <c r="AC95" s="17">
        <v>0</v>
      </c>
      <c r="AD95" s="21">
        <f>AB95/T95</f>
      </c>
      <c r="AE95" s="23">
        <f>(W95-AC95)/(F95+500)</f>
      </c>
      <c r="AF95" s="24" t="s">
        <v>37</v>
      </c>
    </row>
    <row r="96">
      <c r="A96" s="11"/>
      <c r="B96" s="12"/>
      <c r="C96" s="42"/>
      <c r="D96" s="14" t="s">
        <v>38</v>
      </c>
      <c r="E96" s="15">
        <v>188.05</v>
      </c>
      <c r="F96" s="16"/>
      <c r="G96" s="17">
        <v>1342</v>
      </c>
      <c r="H96" s="29">
        <v>87</v>
      </c>
      <c r="I96" s="18">
        <f t="shared" si="240"/>
      </c>
      <c r="J96" s="19">
        <f t="shared" si="178"/>
      </c>
      <c r="K96" s="17">
        <v>6</v>
      </c>
      <c r="L96" s="19">
        <f t="shared" si="121"/>
      </c>
      <c r="M96" s="17">
        <v>0</v>
      </c>
      <c r="N96" s="20">
        <f t="shared" si="90"/>
      </c>
      <c r="O96" s="17">
        <v>0</v>
      </c>
      <c r="P96" s="20">
        <f t="shared" si="4"/>
      </c>
      <c r="Q96" s="21"/>
      <c r="R96" s="17"/>
      <c r="S96" s="21"/>
      <c r="T96" s="17"/>
      <c r="U96" s="22"/>
      <c r="V96" s="23"/>
      <c r="W96" s="17"/>
      <c r="X96" s="23"/>
      <c r="Y96" s="21"/>
      <c r="Z96" s="23"/>
      <c r="AA96" s="23"/>
      <c r="AB96" s="17"/>
      <c r="AC96" s="17"/>
      <c r="AD96" s="21"/>
      <c r="AE96" s="23"/>
      <c r="AF96" s="24" t="s">
        <v>39</v>
      </c>
    </row>
    <row r="97">
      <c r="A97" s="11"/>
      <c r="B97" s="44" t="s">
        <v>43</v>
      </c>
      <c r="C97" s="44"/>
      <c r="D97" s="44"/>
      <c r="E97" s="32">
        <f>SUM(E91:E96)</f>
      </c>
      <c r="F97" s="33">
        <f>SUM(F91:F96)</f>
      </c>
      <c r="G97" s="33">
        <f>SUM(G91:G96)</f>
      </c>
      <c r="H97" s="33">
        <f>SUM(H91:H96)</f>
      </c>
      <c r="I97" s="34">
        <f t="shared" si="240"/>
      </c>
      <c r="J97" s="35">
        <f t="shared" si="178"/>
      </c>
      <c r="K97" s="33">
        <f>SUM(K91:K96)</f>
      </c>
      <c r="L97" s="35">
        <f t="shared" si="121"/>
      </c>
      <c r="M97" s="33">
        <f>SUM(M91:M96)</f>
      </c>
      <c r="N97" s="36">
        <f t="shared" si="90"/>
      </c>
      <c r="O97" s="33">
        <f>SUM(O91:O96)</f>
      </c>
      <c r="P97" s="36">
        <f t="shared" si="4"/>
      </c>
      <c r="Q97" s="37">
        <f t="shared" ref="Q97:Q98" si="298">M97/O97</f>
      </c>
      <c r="R97" s="33">
        <f>SUM(R91:R96)</f>
      </c>
      <c r="S97" s="37">
        <f t="shared" ref="S97:S98" si="209">(O97+O97)/(K97+K97)</f>
      </c>
      <c r="T97" s="33">
        <f>SUM(T91:T96)</f>
      </c>
      <c r="U97" s="38">
        <f t="shared" ref="U97:U98" si="869">F97/T97</f>
      </c>
      <c r="V97" s="39">
        <f t="shared" ref="V97:V98" si="762">(F97+4*500)/T97</f>
      </c>
      <c r="W97" s="33">
        <f>SUM(W91:W96)</f>
      </c>
      <c r="X97" s="40">
        <f t="shared" ref="X97:X98" si="655">W97/T97</f>
      </c>
      <c r="Y97" s="37">
        <f t="shared" ref="Y97:Y98" si="548">T97/R97</f>
      </c>
      <c r="Z97" s="39">
        <f t="shared" ref="Z97:Z98" si="441">W97/F97</f>
      </c>
      <c r="AA97" s="39">
        <f>W97/(F97+COUNT(W91:W96)*500)</f>
      </c>
      <c r="AB97" s="33">
        <f>SUM(AB91:AB96)</f>
      </c>
      <c r="AC97" s="33">
        <f>SUM(AC91:AC96)</f>
      </c>
      <c r="AD97" s="37">
        <f t="shared" ref="AD97:AD98" si="334">AB97/T97</f>
      </c>
      <c r="AE97" s="41">
        <f>(W97-AC97)/(F97+COUNT(W91:W96)*500)</f>
      </c>
      <c r="AF97" s="23"/>
    </row>
    <row r="98">
      <c r="A98" s="11"/>
      <c r="B98" s="46" t="s">
        <v>48</v>
      </c>
      <c r="C98" s="46"/>
      <c r="D98" s="46"/>
      <c r="E98" s="48">
        <f>E90+E97</f>
      </c>
      <c r="F98" s="49">
        <f>F90+F97</f>
      </c>
      <c r="G98" s="49">
        <f>G90+G97</f>
      </c>
      <c r="H98" s="49">
        <f>H90+H97</f>
      </c>
      <c r="I98" s="50">
        <f t="shared" si="240"/>
      </c>
      <c r="J98" s="51">
        <f t="shared" si="178"/>
      </c>
      <c r="K98" s="49">
        <f>K90+K97</f>
      </c>
      <c r="L98" s="51">
        <f t="shared" si="121"/>
      </c>
      <c r="M98" s="49">
        <f>M90+M97</f>
      </c>
      <c r="N98" s="52">
        <f t="shared" si="90"/>
      </c>
      <c r="O98" s="49">
        <f>O90+O97</f>
      </c>
      <c r="P98" s="52">
        <f t="shared" si="4"/>
      </c>
      <c r="Q98" s="53">
        <f t="shared" si="298"/>
      </c>
      <c r="R98" s="49">
        <f>R90+R97</f>
      </c>
      <c r="S98" s="53">
        <f t="shared" si="209"/>
      </c>
      <c r="T98" s="49">
        <f>T90+T97</f>
      </c>
      <c r="U98" s="54">
        <f t="shared" si="869"/>
      </c>
      <c r="V98" s="49">
        <f t="shared" si="762"/>
      </c>
      <c r="W98" s="49">
        <f>W90+W97</f>
      </c>
      <c r="X98" s="49">
        <f t="shared" si="655"/>
      </c>
      <c r="Y98" s="53">
        <f t="shared" si="548"/>
      </c>
      <c r="Z98" s="49">
        <f t="shared" si="441"/>
      </c>
      <c r="AA98" s="49">
        <f>W98/(F98+COUNT(W80:W89,W91:W96)*500)</f>
      </c>
      <c r="AB98" s="49">
        <f>AB90+AB97</f>
      </c>
      <c r="AC98" s="49">
        <f>AC90+AC97</f>
      </c>
      <c r="AD98" s="53">
        <f t="shared" si="334"/>
      </c>
      <c r="AE98" s="49">
        <f>(W98-AC98)/(F98+COUNT(W80:W89,W91:W96)*500)</f>
      </c>
      <c r="AF98" s="23"/>
    </row>
    <row r="99">
      <c r="A99" s="1" t="s">
        <v>1</v>
      </c>
      <c r="B99" s="2" t="s">
        <v>2</v>
      </c>
      <c r="C99" s="2" t="s">
        <v>3</v>
      </c>
      <c r="D99" s="2" t="s">
        <v>4</v>
      </c>
      <c r="E99" s="3" t="s">
        <v>5</v>
      </c>
      <c r="F99" s="2" t="s">
        <v>6</v>
      </c>
      <c r="G99" s="2" t="s">
        <v>7</v>
      </c>
      <c r="H99" s="2" t="s">
        <v>8</v>
      </c>
      <c r="I99" s="4" t="s">
        <v>9</v>
      </c>
      <c r="J99" s="5" t="s">
        <v>10</v>
      </c>
      <c r="K99" s="2" t="s">
        <v>11</v>
      </c>
      <c r="L99" s="5" t="s">
        <v>12</v>
      </c>
      <c r="M99" s="2" t="s">
        <v>13</v>
      </c>
      <c r="N99" s="6" t="s">
        <v>14</v>
      </c>
      <c r="O99" s="2" t="s">
        <v>15</v>
      </c>
      <c r="P99" s="6" t="s">
        <v>16</v>
      </c>
      <c r="Q99" s="4" t="s">
        <v>17</v>
      </c>
      <c r="R99" s="7" t="s">
        <v>18</v>
      </c>
      <c r="S99" s="8" t="s">
        <v>19</v>
      </c>
      <c r="T99" s="7" t="s">
        <v>20</v>
      </c>
      <c r="U99" s="9" t="s">
        <v>21</v>
      </c>
      <c r="V99" s="10" t="s">
        <v>22</v>
      </c>
      <c r="W99" s="10" t="s">
        <v>23</v>
      </c>
      <c r="X99" s="10" t="s">
        <v>24</v>
      </c>
      <c r="Y99" s="8" t="s">
        <v>25</v>
      </c>
      <c r="Z99" s="10" t="s">
        <v>26</v>
      </c>
      <c r="AA99" s="10" t="s">
        <v>27</v>
      </c>
      <c r="AB99" s="10" t="s">
        <v>28</v>
      </c>
      <c r="AC99" s="7" t="s">
        <v>29</v>
      </c>
      <c r="AD99" s="8" t="s">
        <v>30</v>
      </c>
      <c r="AE99" s="10" t="s">
        <v>31</v>
      </c>
      <c r="AF99" s="10" t="s">
        <v>32</v>
      </c>
    </row>
    <row r="100">
      <c r="A100" s="11" t="s">
        <v>61</v>
      </c>
      <c r="B100" s="12" t="s">
        <v>55</v>
      </c>
      <c r="C100" s="13" t="s">
        <v>62</v>
      </c>
      <c r="D100" s="14" t="s">
        <v>36</v>
      </c>
      <c r="E100" s="15">
        <v>3053.56</v>
      </c>
      <c r="F100" s="16">
        <f>E100+E101</f>
      </c>
      <c r="G100" s="17">
        <v>19852</v>
      </c>
      <c r="H100" s="17">
        <v>416</v>
      </c>
      <c r="I100" s="18">
        <f t="shared" ref="I100:I119" si="241">H100/G100</f>
      </c>
      <c r="J100" s="19">
        <f t="shared" ref="J100:J127" si="179">(E100/G100)*1000</f>
      </c>
      <c r="K100" s="17">
        <v>32</v>
      </c>
      <c r="L100" s="19">
        <f t="shared" ref="L100:L116" si="122">E100/K100</f>
      </c>
      <c r="M100" s="17">
        <v>1</v>
      </c>
      <c r="N100" s="20">
        <f t="shared" ref="N100:N127" si="91">E100/M100</f>
      </c>
      <c r="O100" s="17">
        <v>5</v>
      </c>
      <c r="P100" s="20">
        <f t="shared" ref="P100:P127" si="5">E100/O100</f>
      </c>
      <c r="Q100" s="21">
        <f>(M100+M101)/(O100+O101)</f>
      </c>
      <c r="R100" s="17">
        <v>8</v>
      </c>
      <c r="S100" s="21">
        <f>(O100+O101)/(K100+K101)</f>
      </c>
      <c r="T100" s="17">
        <v>1</v>
      </c>
      <c r="U100" s="22">
        <f>F100/T100</f>
      </c>
      <c r="V100" s="23">
        <f>(F100+4*500)/T100</f>
      </c>
      <c r="W100" s="17">
        <v>2088</v>
      </c>
      <c r="X100" s="23">
        <f>W100/T100</f>
      </c>
      <c r="Y100" s="21">
        <f>T100/R100</f>
      </c>
      <c r="Z100" s="23">
        <f>W100/F100</f>
      </c>
      <c r="AA100" s="23">
        <f>W100/(F100+500)</f>
      </c>
      <c r="AB100" s="17">
        <v>0</v>
      </c>
      <c r="AC100" s="17">
        <v>0</v>
      </c>
      <c r="AD100" s="21">
        <f>AB100/T100</f>
      </c>
      <c r="AE100" s="23">
        <f>(W100-AC100)/(F100+500)</f>
      </c>
      <c r="AF100" s="24" t="s">
        <v>37</v>
      </c>
    </row>
    <row r="101">
      <c r="A101" s="11"/>
      <c r="B101" s="12"/>
      <c r="C101" s="13"/>
      <c r="D101" s="14" t="s">
        <v>38</v>
      </c>
      <c r="E101" s="15">
        <v>670.44</v>
      </c>
      <c r="F101" s="16"/>
      <c r="G101" s="17">
        <v>4430</v>
      </c>
      <c r="H101" s="17">
        <v>227</v>
      </c>
      <c r="I101" s="18">
        <f t="shared" si="241"/>
      </c>
      <c r="J101" s="19">
        <f t="shared" si="179"/>
      </c>
      <c r="K101" s="17">
        <v>12</v>
      </c>
      <c r="L101" s="19">
        <f t="shared" si="122"/>
      </c>
      <c r="M101" s="17">
        <v>0</v>
      </c>
      <c r="N101" s="20">
        <f t="shared" si="91"/>
      </c>
      <c r="O101" s="17">
        <v>0</v>
      </c>
      <c r="P101" s="20">
        <f t="shared" si="5"/>
      </c>
      <c r="Q101" s="21"/>
      <c r="R101" s="17"/>
      <c r="S101" s="21"/>
      <c r="T101" s="17"/>
      <c r="U101" s="22"/>
      <c r="V101" s="23"/>
      <c r="W101" s="17"/>
      <c r="X101" s="23"/>
      <c r="Y101" s="21"/>
      <c r="Z101" s="23"/>
      <c r="AA101" s="23"/>
      <c r="AB101" s="17"/>
      <c r="AC101" s="17"/>
      <c r="AD101" s="21"/>
      <c r="AE101" s="23"/>
      <c r="AF101" s="24" t="s">
        <v>39</v>
      </c>
    </row>
    <row r="102">
      <c r="A102" s="11"/>
      <c r="B102" s="43" t="s">
        <v>56</v>
      </c>
      <c r="C102" s="13" t="s">
        <v>62</v>
      </c>
      <c r="D102" s="14" t="s">
        <v>36</v>
      </c>
      <c r="E102" s="15">
        <v>1657.62</v>
      </c>
      <c r="F102" s="16">
        <f>E102+E103</f>
      </c>
      <c r="G102" s="17">
        <v>8913</v>
      </c>
      <c r="H102" s="17">
        <v>393</v>
      </c>
      <c r="I102" s="18">
        <f t="shared" si="241"/>
      </c>
      <c r="J102" s="19">
        <f t="shared" si="179"/>
      </c>
      <c r="K102" s="17">
        <v>21</v>
      </c>
      <c r="L102" s="19">
        <f t="shared" si="122"/>
      </c>
      <c r="M102" s="17">
        <v>2</v>
      </c>
      <c r="N102" s="20">
        <f t="shared" si="91"/>
      </c>
      <c r="O102" s="17">
        <v>3</v>
      </c>
      <c r="P102" s="20">
        <f t="shared" si="5"/>
      </c>
      <c r="Q102" s="21">
        <f>(M102+M103)/(O102+O103)</f>
      </c>
      <c r="R102" s="17">
        <v>6</v>
      </c>
      <c r="S102" s="21">
        <f>(O102+O103)/(K102+K103)</f>
      </c>
      <c r="T102" s="17">
        <v>2</v>
      </c>
      <c r="U102" s="22">
        <f>F102/T102</f>
      </c>
      <c r="V102" s="23">
        <f>(F102+4*500)/T102</f>
      </c>
      <c r="W102" s="17">
        <v>2952</v>
      </c>
      <c r="X102" s="23">
        <f>W102/T102</f>
      </c>
      <c r="Y102" s="21">
        <f>T102/R102</f>
      </c>
      <c r="Z102" s="23">
        <f>W102/F102</f>
      </c>
      <c r="AA102" s="23">
        <f>W102/(F102+500)</f>
      </c>
      <c r="AB102" s="17">
        <v>0</v>
      </c>
      <c r="AC102" s="17">
        <v>0</v>
      </c>
      <c r="AD102" s="21">
        <f>AB102/T102</f>
      </c>
      <c r="AE102" s="23">
        <f>(W102-AC102)/(F102+500)</f>
      </c>
      <c r="AF102" s="24" t="s">
        <v>37</v>
      </c>
    </row>
    <row r="103">
      <c r="A103" s="11"/>
      <c r="B103" s="43"/>
      <c r="C103" s="13"/>
      <c r="D103" s="14" t="s">
        <v>38</v>
      </c>
      <c r="E103" s="15">
        <v>343.46</v>
      </c>
      <c r="F103" s="16"/>
      <c r="G103" s="17">
        <v>2612</v>
      </c>
      <c r="H103" s="17">
        <v>224</v>
      </c>
      <c r="I103" s="18">
        <f t="shared" si="241"/>
      </c>
      <c r="J103" s="19">
        <f t="shared" si="179"/>
      </c>
      <c r="K103" s="17">
        <v>13</v>
      </c>
      <c r="L103" s="19">
        <f t="shared" si="122"/>
      </c>
      <c r="M103" s="17">
        <v>0</v>
      </c>
      <c r="N103" s="20">
        <f t="shared" si="91"/>
      </c>
      <c r="O103" s="17">
        <v>1</v>
      </c>
      <c r="P103" s="20">
        <f t="shared" si="5"/>
      </c>
      <c r="Q103" s="21"/>
      <c r="R103" s="17"/>
      <c r="S103" s="21"/>
      <c r="T103" s="17"/>
      <c r="U103" s="22"/>
      <c r="V103" s="23"/>
      <c r="W103" s="17"/>
      <c r="X103" s="23"/>
      <c r="Y103" s="21"/>
      <c r="Z103" s="23"/>
      <c r="AA103" s="23"/>
      <c r="AB103" s="17"/>
      <c r="AC103" s="17"/>
      <c r="AD103" s="21"/>
      <c r="AE103" s="23"/>
      <c r="AF103" s="24" t="s">
        <v>39</v>
      </c>
    </row>
    <row r="104">
      <c r="A104" s="11"/>
      <c r="B104" s="12" t="s">
        <v>57</v>
      </c>
      <c r="C104" s="13" t="s">
        <v>62</v>
      </c>
      <c r="D104" s="14" t="s">
        <v>36</v>
      </c>
      <c r="E104" s="15">
        <v>1926.72</v>
      </c>
      <c r="F104" s="16">
        <f>E104+E105</f>
      </c>
      <c r="G104" s="17">
        <v>13379</v>
      </c>
      <c r="H104" s="17">
        <v>429</v>
      </c>
      <c r="I104" s="18">
        <f t="shared" si="241"/>
      </c>
      <c r="J104" s="19">
        <f t="shared" si="179"/>
      </c>
      <c r="K104" s="17">
        <v>20</v>
      </c>
      <c r="L104" s="19">
        <f t="shared" si="122"/>
      </c>
      <c r="M104" s="17">
        <v>1</v>
      </c>
      <c r="N104" s="20">
        <f t="shared" si="91"/>
      </c>
      <c r="O104" s="17">
        <v>3</v>
      </c>
      <c r="P104" s="20">
        <f t="shared" si="5"/>
      </c>
      <c r="Q104" s="21">
        <f>(M104+M105)/(O104+O105)</f>
      </c>
      <c r="R104" s="17">
        <v>15</v>
      </c>
      <c r="S104" s="21">
        <f>(O104+O105)/(K104+K105)</f>
      </c>
      <c r="T104" s="17">
        <v>3</v>
      </c>
      <c r="U104" s="22">
        <f>F104/T104</f>
      </c>
      <c r="V104" s="23">
        <f>(F104+4*500)/T104</f>
      </c>
      <c r="W104" s="17">
        <v>3408</v>
      </c>
      <c r="X104" s="23">
        <f>W104/T104</f>
      </c>
      <c r="Y104" s="21">
        <f>T104/R104</f>
      </c>
      <c r="Z104" s="23">
        <f>W104/F104</f>
      </c>
      <c r="AA104" s="23">
        <f>W104/(F104+500)</f>
      </c>
      <c r="AB104" s="17">
        <v>0</v>
      </c>
      <c r="AC104" s="17">
        <v>0</v>
      </c>
      <c r="AD104" s="21">
        <f>AB104/T104</f>
      </c>
      <c r="AE104" s="23">
        <f>(W104-AC104)/(F104+500)</f>
      </c>
      <c r="AF104" s="24" t="s">
        <v>37</v>
      </c>
    </row>
    <row r="105">
      <c r="A105" s="11"/>
      <c r="B105" s="12"/>
      <c r="C105" s="13"/>
      <c r="D105" s="14" t="s">
        <v>38</v>
      </c>
      <c r="E105" s="15">
        <v>327.58</v>
      </c>
      <c r="F105" s="16"/>
      <c r="G105" s="17">
        <v>2485</v>
      </c>
      <c r="H105" s="17">
        <v>258</v>
      </c>
      <c r="I105" s="18">
        <f t="shared" si="241"/>
      </c>
      <c r="J105" s="19">
        <f t="shared" si="179"/>
      </c>
      <c r="K105" s="17">
        <v>15</v>
      </c>
      <c r="L105" s="19">
        <f t="shared" si="122"/>
      </c>
      <c r="M105" s="17">
        <v>1</v>
      </c>
      <c r="N105" s="20">
        <f t="shared" si="91"/>
      </c>
      <c r="O105" s="17">
        <v>3</v>
      </c>
      <c r="P105" s="20">
        <f t="shared" si="5"/>
      </c>
      <c r="Q105" s="21"/>
      <c r="R105" s="17"/>
      <c r="S105" s="21"/>
      <c r="T105" s="17"/>
      <c r="U105" s="22"/>
      <c r="V105" s="23"/>
      <c r="W105" s="17"/>
      <c r="X105" s="23"/>
      <c r="Y105" s="21"/>
      <c r="Z105" s="23"/>
      <c r="AA105" s="23"/>
      <c r="AB105" s="17"/>
      <c r="AC105" s="17"/>
      <c r="AD105" s="21"/>
      <c r="AE105" s="23"/>
      <c r="AF105" s="24" t="s">
        <v>39</v>
      </c>
    </row>
    <row r="106">
      <c r="A106" s="11"/>
      <c r="B106" s="55" t="s">
        <v>34</v>
      </c>
      <c r="C106" s="13" t="s">
        <v>62</v>
      </c>
      <c r="D106" s="14" t="s">
        <v>36</v>
      </c>
      <c r="E106" s="15">
        <v>2475.97</v>
      </c>
      <c r="F106" s="28">
        <f>E106+E107</f>
      </c>
      <c r="G106" s="17">
        <v>16497</v>
      </c>
      <c r="H106" s="17">
        <v>448</v>
      </c>
      <c r="I106" s="18">
        <f t="shared" si="241"/>
      </c>
      <c r="J106" s="19">
        <f t="shared" si="179"/>
      </c>
      <c r="K106" s="17">
        <v>24</v>
      </c>
      <c r="L106" s="19">
        <f t="shared" si="122"/>
      </c>
      <c r="M106" s="17">
        <v>5</v>
      </c>
      <c r="N106" s="20">
        <f t="shared" si="91"/>
      </c>
      <c r="O106" s="17">
        <v>7</v>
      </c>
      <c r="P106" s="20">
        <f t="shared" si="5"/>
      </c>
      <c r="Q106" s="21">
        <f>(M106+M107)/(O106+O107)</f>
      </c>
      <c r="R106" s="17">
        <v>12</v>
      </c>
      <c r="S106" s="21">
        <f>(O106+O107)/(K106+K107)</f>
      </c>
      <c r="T106" s="17">
        <v>6</v>
      </c>
      <c r="U106" s="22">
        <f>F106/T106</f>
      </c>
      <c r="V106" s="23">
        <f>(F106+4*500)/T106</f>
      </c>
      <c r="W106" s="17">
        <v>7716</v>
      </c>
      <c r="X106" s="23">
        <f>W106/T106</f>
      </c>
      <c r="Y106" s="21">
        <f>T106/R106</f>
      </c>
      <c r="Z106" s="23">
        <f>W106/F106</f>
      </c>
      <c r="AA106" s="23">
        <f>W106/(F106+500)</f>
      </c>
      <c r="AB106" s="17">
        <v>0</v>
      </c>
      <c r="AC106" s="17">
        <v>0</v>
      </c>
      <c r="AD106" s="21">
        <f>AB106/T106</f>
      </c>
      <c r="AE106" s="23">
        <f>(W106-AC106)/(F106+500)</f>
      </c>
      <c r="AF106" s="24" t="s">
        <v>37</v>
      </c>
    </row>
    <row r="107">
      <c r="A107" s="11"/>
      <c r="B107" s="12"/>
      <c r="C107" s="13"/>
      <c r="D107" s="14" t="s">
        <v>38</v>
      </c>
      <c r="E107" s="15">
        <v>355.21</v>
      </c>
      <c r="F107" s="28"/>
      <c r="G107" s="17">
        <v>2962</v>
      </c>
      <c r="H107" s="29">
        <v>232</v>
      </c>
      <c r="I107" s="18">
        <f t="shared" si="241"/>
      </c>
      <c r="J107" s="19">
        <f t="shared" si="179"/>
      </c>
      <c r="K107" s="17">
        <v>11</v>
      </c>
      <c r="L107" s="19">
        <f t="shared" si="122"/>
      </c>
      <c r="M107" s="17">
        <v>0</v>
      </c>
      <c r="N107" s="20">
        <f t="shared" si="91"/>
      </c>
      <c r="O107" s="17">
        <v>2</v>
      </c>
      <c r="P107" s="20">
        <f t="shared" si="5"/>
      </c>
      <c r="Q107" s="21"/>
      <c r="R107" s="17"/>
      <c r="S107" s="21"/>
      <c r="T107" s="17"/>
      <c r="U107" s="22"/>
      <c r="V107" s="23"/>
      <c r="W107" s="17"/>
      <c r="X107" s="23"/>
      <c r="Y107" s="21"/>
      <c r="Z107" s="23"/>
      <c r="AA107" s="23"/>
      <c r="AB107" s="17"/>
      <c r="AC107" s="17"/>
      <c r="AD107" s="21"/>
      <c r="AE107" s="23"/>
      <c r="AF107" s="24" t="s">
        <v>39</v>
      </c>
    </row>
    <row r="108">
      <c r="A108" s="11"/>
      <c r="B108" s="30" t="s">
        <v>43</v>
      </c>
      <c r="C108" s="30"/>
      <c r="D108" s="30"/>
      <c r="E108" s="32">
        <f>SUM(E100:E107)</f>
      </c>
      <c r="F108" s="33">
        <f>SUM(F100:F107)</f>
      </c>
      <c r="G108" s="33">
        <f>SUM(G100:G107)</f>
      </c>
      <c r="H108" s="33">
        <f>SUM(H100:H107)</f>
      </c>
      <c r="I108" s="34">
        <f t="shared" si="241"/>
      </c>
      <c r="J108" s="35">
        <f t="shared" si="179"/>
      </c>
      <c r="K108" s="33">
        <f>SUM(K100:K107)</f>
      </c>
      <c r="L108" s="35">
        <f t="shared" si="122"/>
      </c>
      <c r="M108" s="33">
        <f>SUM(M100:M107)</f>
      </c>
      <c r="N108" s="36">
        <f t="shared" si="91"/>
      </c>
      <c r="O108" s="33">
        <f>SUM(O100:O107)</f>
      </c>
      <c r="P108" s="36">
        <f t="shared" si="5"/>
      </c>
      <c r="Q108" s="37">
        <f>M108/O108</f>
      </c>
      <c r="R108" s="33">
        <f>SUM(R100:R107)</f>
      </c>
      <c r="S108" s="37">
        <f>(O108+O108)/(K108+K108)</f>
      </c>
      <c r="T108" s="33">
        <f>SUM(T100:T107)</f>
      </c>
      <c r="U108" s="38">
        <f t="shared" ref="U108:U109" si="870">F108/T108</f>
      </c>
      <c r="V108" s="39">
        <f t="shared" ref="V108:V109" si="763">(F108+4*500)/T108</f>
      </c>
      <c r="W108" s="33">
        <f>SUM(W100:W107)</f>
      </c>
      <c r="X108" s="40">
        <f t="shared" ref="X108:X109" si="656">W108/T108</f>
      </c>
      <c r="Y108" s="37">
        <f t="shared" ref="Y108:Y109" si="549">T108/R108</f>
      </c>
      <c r="Z108" s="39">
        <f t="shared" ref="Z108:Z109" si="442">W108/F108</f>
      </c>
      <c r="AA108" s="39">
        <f>W108/(F108+COUNT(W100:W107)*500)</f>
      </c>
      <c r="AB108" s="33">
        <f>SUM(AB100:AB107)</f>
      </c>
      <c r="AC108" s="33">
        <f>SUM(AC100:AC107)</f>
      </c>
      <c r="AD108" s="37">
        <f t="shared" ref="AD108:AD109" si="335">AB108/T108</f>
      </c>
      <c r="AE108" s="41">
        <f>(W108-AC108)/(F108+COUNT(W100:W107)*500)</f>
      </c>
      <c r="AF108" s="23"/>
    </row>
    <row customHeight="true" ht="20.238095238095237" r="109">
      <c r="A109" s="11"/>
      <c r="B109" s="55" t="s">
        <v>40</v>
      </c>
      <c r="C109" s="13" t="s">
        <v>35</v>
      </c>
      <c r="D109" s="14" t="s">
        <v>36</v>
      </c>
      <c r="E109" s="15">
        <v>3594.63</v>
      </c>
      <c r="F109" s="28">
        <f>E109+E110</f>
      </c>
      <c r="G109" s="17">
        <v>25929</v>
      </c>
      <c r="H109" s="17">
        <v>554</v>
      </c>
      <c r="I109" s="18">
        <f t="shared" si="241"/>
      </c>
      <c r="J109" s="19">
        <f t="shared" si="179"/>
      </c>
      <c r="K109" s="17">
        <v>23</v>
      </c>
      <c r="L109" s="19">
        <f t="shared" si="122"/>
      </c>
      <c r="M109" s="17">
        <v>3</v>
      </c>
      <c r="N109" s="20">
        <f t="shared" si="91"/>
      </c>
      <c r="O109" s="17">
        <v>8</v>
      </c>
      <c r="P109" s="20">
        <f t="shared" si="5"/>
      </c>
      <c r="Q109" s="21">
        <f>(M109+M110)/(O109+O110)</f>
      </c>
      <c r="R109" s="17">
        <v>21</v>
      </c>
      <c r="S109" s="21">
        <f>(O109+O110)/(K109+K110)</f>
      </c>
      <c r="T109" s="17">
        <v>6</v>
      </c>
      <c r="U109" s="22">
        <f t="shared" si="870"/>
      </c>
      <c r="V109" s="23">
        <f t="shared" si="763"/>
      </c>
      <c r="W109" s="17">
        <v>4928.4000000000015</v>
      </c>
      <c r="X109" s="23">
        <f t="shared" si="656"/>
      </c>
      <c r="Y109" s="21">
        <f t="shared" si="549"/>
      </c>
      <c r="Z109" s="23">
        <f t="shared" si="442"/>
      </c>
      <c r="AA109" s="23">
        <f>W109/(F109+500)</f>
      </c>
      <c r="AB109" s="17">
        <v>2</v>
      </c>
      <c r="AC109" s="17">
        <v>1800</v>
      </c>
      <c r="AD109" s="21">
        <f t="shared" si="335"/>
      </c>
      <c r="AE109" s="23">
        <f>(W109-AC109)/(F109+500)</f>
      </c>
      <c r="AF109" s="24" t="s">
        <v>37</v>
      </c>
    </row>
    <row customHeight="true" ht="20.238095238095237" r="110">
      <c r="A110" s="11"/>
      <c r="B110" s="55"/>
      <c r="C110" s="13"/>
      <c r="D110" s="14" t="s">
        <v>38</v>
      </c>
      <c r="E110" s="15">
        <v>554.76</v>
      </c>
      <c r="F110" s="28"/>
      <c r="G110" s="17">
        <v>4826</v>
      </c>
      <c r="H110" s="29">
        <v>304</v>
      </c>
      <c r="I110" s="18">
        <f t="shared" si="241"/>
      </c>
      <c r="J110" s="19">
        <f t="shared" si="179"/>
      </c>
      <c r="K110" s="17">
        <v>23</v>
      </c>
      <c r="L110" s="19">
        <f t="shared" si="122"/>
      </c>
      <c r="M110" s="17">
        <v>3</v>
      </c>
      <c r="N110" s="20">
        <f t="shared" si="91"/>
      </c>
      <c r="O110" s="17">
        <v>2</v>
      </c>
      <c r="P110" s="20">
        <f t="shared" si="5"/>
      </c>
      <c r="Q110" s="21"/>
      <c r="R110" s="17"/>
      <c r="S110" s="21"/>
      <c r="T110" s="17"/>
      <c r="U110" s="22"/>
      <c r="V110" s="23"/>
      <c r="W110" s="17"/>
      <c r="X110" s="23"/>
      <c r="Y110" s="21"/>
      <c r="Z110" s="23"/>
      <c r="AA110" s="23"/>
      <c r="AB110" s="17"/>
      <c r="AC110" s="17"/>
      <c r="AD110" s="21"/>
      <c r="AE110" s="23"/>
      <c r="AF110" s="24" t="s">
        <v>41</v>
      </c>
    </row>
    <row customHeight="true" ht="20.238095238095237" r="111">
      <c r="A111" s="11"/>
      <c r="B111" s="55" t="s">
        <v>42</v>
      </c>
      <c r="C111" s="13" t="s">
        <v>35</v>
      </c>
      <c r="D111" s="14" t="s">
        <v>36</v>
      </c>
      <c r="E111" s="15">
        <v>2864.86</v>
      </c>
      <c r="F111" s="28">
        <f>E111+E112</f>
      </c>
      <c r="G111" s="17">
        <v>20947</v>
      </c>
      <c r="H111" s="17">
        <v>274</v>
      </c>
      <c r="I111" s="18">
        <f t="shared" si="241"/>
      </c>
      <c r="J111" s="19">
        <f t="shared" si="179"/>
      </c>
      <c r="K111" s="17">
        <v>18</v>
      </c>
      <c r="L111" s="19">
        <f t="shared" si="122"/>
      </c>
      <c r="M111" s="17">
        <v>1</v>
      </c>
      <c r="N111" s="20">
        <f t="shared" si="91"/>
      </c>
      <c r="O111" s="17">
        <v>1</v>
      </c>
      <c r="P111" s="20">
        <f t="shared" si="5"/>
      </c>
      <c r="Q111" s="21">
        <f>(M111+M112)/(O111+O112)</f>
      </c>
      <c r="R111" s="17">
        <v>5</v>
      </c>
      <c r="S111" s="21">
        <f>(O111+O112)/(K111+K112)</f>
      </c>
      <c r="T111" s="17">
        <v>3</v>
      </c>
      <c r="U111" s="22">
        <f>F111/T111</f>
      </c>
      <c r="V111" s="23">
        <f>(F111+4*500)/T111</f>
      </c>
      <c r="W111" s="17">
        <v>4008</v>
      </c>
      <c r="X111" s="23">
        <f>W111/T111</f>
      </c>
      <c r="Y111" s="21">
        <f>T111/R111</f>
      </c>
      <c r="Z111" s="23">
        <f>W111/F111</f>
      </c>
      <c r="AA111" s="23">
        <f>W111/(F111+500)</f>
      </c>
      <c r="AB111" s="17">
        <v>0</v>
      </c>
      <c r="AC111" s="17">
        <v>0</v>
      </c>
      <c r="AD111" s="21">
        <f>AB111/T111</f>
      </c>
      <c r="AE111" s="23">
        <f>(W111-AC111)/(F111+500)</f>
      </c>
      <c r="AF111" s="24" t="s">
        <v>37</v>
      </c>
    </row>
    <row customHeight="true" ht="20.238095238095237" r="112">
      <c r="A112" s="11"/>
      <c r="B112" s="55"/>
      <c r="C112" s="13"/>
      <c r="D112" s="14" t="s">
        <v>38</v>
      </c>
      <c r="E112" s="15">
        <v>1666.68</v>
      </c>
      <c r="F112" s="28"/>
      <c r="G112" s="17">
        <v>13114</v>
      </c>
      <c r="H112" s="29">
        <v>630</v>
      </c>
      <c r="I112" s="18">
        <f t="shared" si="241"/>
      </c>
      <c r="J112" s="19">
        <f t="shared" si="179"/>
      </c>
      <c r="K112" s="17">
        <v>41</v>
      </c>
      <c r="L112" s="19">
        <f t="shared" si="122"/>
      </c>
      <c r="M112" s="17">
        <v>2</v>
      </c>
      <c r="N112" s="20">
        <f t="shared" si="91"/>
      </c>
      <c r="O112" s="17">
        <v>2</v>
      </c>
      <c r="P112" s="20">
        <f t="shared" si="5"/>
      </c>
      <c r="Q112" s="21"/>
      <c r="R112" s="17"/>
      <c r="S112" s="21"/>
      <c r="T112" s="17"/>
      <c r="U112" s="22"/>
      <c r="V112" s="23"/>
      <c r="W112" s="17"/>
      <c r="X112" s="23"/>
      <c r="Y112" s="21"/>
      <c r="Z112" s="23"/>
      <c r="AA112" s="23"/>
      <c r="AB112" s="17"/>
      <c r="AC112" s="17"/>
      <c r="AD112" s="21"/>
      <c r="AE112" s="23"/>
      <c r="AF112" s="24" t="s">
        <v>41</v>
      </c>
    </row>
    <row customHeight="true" ht="20.238095238095237" r="113">
      <c r="A113" s="11"/>
      <c r="B113" s="55" t="s">
        <v>44</v>
      </c>
      <c r="C113" s="13" t="s">
        <v>35</v>
      </c>
      <c r="D113" s="14" t="s">
        <v>36</v>
      </c>
      <c r="E113" s="15">
        <v>3248.6</v>
      </c>
      <c r="F113" s="28">
        <f>E113+E114</f>
      </c>
      <c r="G113" s="17">
        <v>21097</v>
      </c>
      <c r="H113" s="17">
        <v>380</v>
      </c>
      <c r="I113" s="18">
        <f t="shared" si="241"/>
      </c>
      <c r="J113" s="19">
        <f t="shared" si="179"/>
      </c>
      <c r="K113" s="17">
        <v>31</v>
      </c>
      <c r="L113" s="19">
        <f t="shared" si="122"/>
      </c>
      <c r="M113" s="17">
        <v>2</v>
      </c>
      <c r="N113" s="20">
        <f t="shared" si="91"/>
      </c>
      <c r="O113" s="17">
        <v>4</v>
      </c>
      <c r="P113" s="20">
        <f t="shared" si="5"/>
      </c>
      <c r="Q113" s="21">
        <f>(M113+M114)/(O113+O114)</f>
      </c>
      <c r="R113" s="17">
        <v>15</v>
      </c>
      <c r="S113" s="21">
        <f>(O113+O114)/(K113+K114)</f>
      </c>
      <c r="T113" s="17">
        <v>3</v>
      </c>
      <c r="U113" s="22">
        <f>F113/T113</f>
      </c>
      <c r="V113" s="23">
        <f>(F113+4*500)/T113</f>
      </c>
      <c r="W113" s="17">
        <v>1449.5999999999985</v>
      </c>
      <c r="X113" s="23">
        <f>W113/T113</f>
      </c>
      <c r="Y113" s="21">
        <f>T113/R113</f>
      </c>
      <c r="Z113" s="23">
        <f>W113/F113</f>
      </c>
      <c r="AA113" s="23">
        <f>W113/(F113+500)</f>
      </c>
      <c r="AB113" s="17">
        <v>0</v>
      </c>
      <c r="AC113" s="17">
        <v>0</v>
      </c>
      <c r="AD113" s="21">
        <f>AB113/T113</f>
      </c>
      <c r="AE113" s="23">
        <f>(W113-AC113)/(F113+500)</f>
      </c>
      <c r="AF113" s="24" t="s">
        <v>37</v>
      </c>
    </row>
    <row customHeight="true" ht="20.238095238095237" r="114">
      <c r="A114" s="11"/>
      <c r="B114" s="55"/>
      <c r="C114" s="13"/>
      <c r="D114" s="14" t="s">
        <v>38</v>
      </c>
      <c r="E114" s="15">
        <v>2839.94</v>
      </c>
      <c r="F114" s="28"/>
      <c r="G114" s="17">
        <v>24359</v>
      </c>
      <c r="H114" s="29">
        <v>1337</v>
      </c>
      <c r="I114" s="18">
        <f t="shared" si="241"/>
      </c>
      <c r="J114" s="19">
        <f t="shared" si="179"/>
      </c>
      <c r="K114" s="17">
        <v>62</v>
      </c>
      <c r="L114" s="19">
        <f t="shared" si="122"/>
      </c>
      <c r="M114" s="17">
        <v>1</v>
      </c>
      <c r="N114" s="20">
        <f t="shared" si="91"/>
      </c>
      <c r="O114" s="17">
        <v>2</v>
      </c>
      <c r="P114" s="20">
        <f t="shared" si="5"/>
      </c>
      <c r="Q114" s="21"/>
      <c r="R114" s="17"/>
      <c r="S114" s="21"/>
      <c r="T114" s="17"/>
      <c r="U114" s="22"/>
      <c r="V114" s="23"/>
      <c r="W114" s="17"/>
      <c r="X114" s="23"/>
      <c r="Y114" s="21"/>
      <c r="Z114" s="23"/>
      <c r="AA114" s="23"/>
      <c r="AB114" s="17"/>
      <c r="AC114" s="17"/>
      <c r="AD114" s="21"/>
      <c r="AE114" s="23"/>
      <c r="AF114" s="24" t="s">
        <v>41</v>
      </c>
    </row>
    <row customHeight="true" ht="20.238095238095237" r="115">
      <c r="A115" s="11"/>
      <c r="B115" s="55" t="s">
        <v>46</v>
      </c>
      <c r="C115" s="13" t="s">
        <v>35</v>
      </c>
      <c r="D115" s="14" t="s">
        <v>36</v>
      </c>
      <c r="E115" s="15">
        <v>1867.34</v>
      </c>
      <c r="F115" s="28">
        <f>E115+E116</f>
      </c>
      <c r="G115" s="17">
        <v>13991</v>
      </c>
      <c r="H115" s="17">
        <v>180</v>
      </c>
      <c r="I115" s="18">
        <f t="shared" si="241"/>
      </c>
      <c r="J115" s="19">
        <f t="shared" si="179"/>
      </c>
      <c r="K115" s="17">
        <v>7</v>
      </c>
      <c r="L115" s="19">
        <f t="shared" si="122"/>
      </c>
      <c r="M115" s="17">
        <v>1</v>
      </c>
      <c r="N115" s="20">
        <f t="shared" si="91"/>
      </c>
      <c r="O115" s="17">
        <v>5</v>
      </c>
      <c r="P115" s="20">
        <f t="shared" si="5"/>
      </c>
      <c r="Q115" s="21">
        <f>(M115+M116)/(O115+O116)</f>
      </c>
      <c r="R115" s="17">
        <v>20</v>
      </c>
      <c r="S115" s="21">
        <f>(O115+O116)/(K115+K116)</f>
      </c>
      <c r="T115" s="17">
        <v>3</v>
      </c>
      <c r="U115" s="22">
        <f>F115/T115</f>
      </c>
      <c r="V115" s="23">
        <f>(F115+4*500)/T115</f>
      </c>
      <c r="W115" s="17">
        <v>2172</v>
      </c>
      <c r="X115" s="23">
        <f>W115/T115</f>
      </c>
      <c r="Y115" s="21">
        <f>T115/R115</f>
      </c>
      <c r="Z115" s="23">
        <f>W115/F115</f>
      </c>
      <c r="AA115" s="23">
        <f>W115/(F115+500)</f>
      </c>
      <c r="AB115" s="17">
        <v>0</v>
      </c>
      <c r="AC115" s="17">
        <v>0</v>
      </c>
      <c r="AD115" s="21">
        <f>AB115/T115</f>
      </c>
      <c r="AE115" s="23">
        <f>(W115-AC115)/(F115+500)</f>
      </c>
      <c r="AF115" s="24" t="s">
        <v>37</v>
      </c>
    </row>
    <row customHeight="true" ht="20.238095238095237" r="116">
      <c r="A116" s="11"/>
      <c r="B116" s="55"/>
      <c r="C116" s="13"/>
      <c r="D116" s="14" t="s">
        <v>38</v>
      </c>
      <c r="E116" s="15">
        <v>1674.26</v>
      </c>
      <c r="F116" s="28"/>
      <c r="G116" s="17">
        <v>14879</v>
      </c>
      <c r="H116" s="29">
        <v>711</v>
      </c>
      <c r="I116" s="18">
        <f t="shared" si="241"/>
      </c>
      <c r="J116" s="19">
        <f t="shared" si="179"/>
      </c>
      <c r="K116" s="17">
        <v>66</v>
      </c>
      <c r="L116" s="19">
        <f t="shared" si="122"/>
      </c>
      <c r="M116" s="17">
        <v>2</v>
      </c>
      <c r="N116" s="20">
        <f t="shared" si="91"/>
      </c>
      <c r="O116" s="17">
        <v>6</v>
      </c>
      <c r="P116" s="20">
        <f t="shared" si="5"/>
      </c>
      <c r="Q116" s="21"/>
      <c r="R116" s="17"/>
      <c r="S116" s="21"/>
      <c r="T116" s="17"/>
      <c r="U116" s="22"/>
      <c r="V116" s="23"/>
      <c r="W116" s="17"/>
      <c r="X116" s="23"/>
      <c r="Y116" s="21"/>
      <c r="Z116" s="23"/>
      <c r="AA116" s="23"/>
      <c r="AB116" s="17"/>
      <c r="AC116" s="17"/>
      <c r="AD116" s="21"/>
      <c r="AE116" s="23"/>
      <c r="AF116" s="24" t="s">
        <v>41</v>
      </c>
    </row>
    <row customHeight="true" ht="20.238095238095237" r="117">
      <c r="A117" s="11"/>
      <c r="B117" s="44" t="s">
        <v>43</v>
      </c>
      <c r="C117" s="44"/>
      <c r="D117" s="44"/>
      <c r="E117" s="32">
        <f>SUM(E109:E116)</f>
      </c>
      <c r="F117" s="32">
        <f>SUM(F109:F116)</f>
      </c>
      <c r="G117" s="32">
        <f>SUM(G109:G116)</f>
      </c>
      <c r="H117" s="32">
        <f>SUM(H109:H116)</f>
      </c>
      <c r="I117" s="34">
        <f t="shared" si="241"/>
      </c>
      <c r="J117" s="35">
        <f t="shared" si="179"/>
      </c>
      <c r="K117" s="33">
        <f>SUM(K108:K116)</f>
      </c>
      <c r="L117" s="32">
        <f>SUM(L109:L116)</f>
      </c>
      <c r="M117" s="32">
        <f>SUM(M109:M116)</f>
      </c>
      <c r="N117" s="36">
        <f t="shared" si="91"/>
      </c>
      <c r="O117" s="32">
        <f>SUM(O109:O116)</f>
      </c>
      <c r="P117" s="36">
        <f t="shared" si="5"/>
      </c>
      <c r="Q117" s="37">
        <f>M117/O117</f>
      </c>
      <c r="R117" s="32">
        <f>SUM(R109:R116)</f>
      </c>
      <c r="S117" s="37">
        <f>(O117+O117)/(K117+K117)</f>
      </c>
      <c r="T117" s="32">
        <f>SUM(T109:T116)</f>
      </c>
      <c r="U117" s="38">
        <f t="shared" ref="U117:U118" si="871">F117/T117</f>
      </c>
      <c r="V117" s="39">
        <f t="shared" ref="V117:V118" si="764">(F117+4*500)/T117</f>
      </c>
      <c r="W117" s="32">
        <f>SUM(W109:W116)</f>
      </c>
      <c r="X117" s="40">
        <f t="shared" ref="X117:X118" si="657">W117/T117</f>
      </c>
      <c r="Y117" s="37">
        <f t="shared" ref="Y117:Y118" si="550">T117/R117</f>
      </c>
      <c r="Z117" s="39">
        <f t="shared" ref="Z117:Z118" si="443">W117/F117</f>
      </c>
      <c r="AA117" s="39">
        <f>W117/(F117+COUNT(W108:W116)*500)</f>
      </c>
      <c r="AB117" s="32">
        <f>SUM(AB109:AB116)</f>
      </c>
      <c r="AC117" s="33">
        <f>SUM(AC109:AC116)</f>
      </c>
      <c r="AD117" s="37">
        <f t="shared" ref="AD117:AD118" si="336">AB117/T117</f>
      </c>
      <c r="AE117" s="41">
        <f>(W117-AC117)/(F117+COUNT(W108:W116)*500)</f>
      </c>
      <c r="AF117" s="24"/>
    </row>
    <row r="118">
      <c r="A118" s="11"/>
      <c r="B118" s="12" t="s">
        <v>47</v>
      </c>
      <c r="C118" s="42" t="s">
        <v>45</v>
      </c>
      <c r="D118" s="14" t="s">
        <v>36</v>
      </c>
      <c r="E118" s="15">
        <v>2883.13</v>
      </c>
      <c r="F118" s="28">
        <f>E118+E119</f>
      </c>
      <c r="G118" s="17">
        <v>18331</v>
      </c>
      <c r="H118" s="17">
        <v>367</v>
      </c>
      <c r="I118" s="18">
        <f t="shared" si="241"/>
      </c>
      <c r="J118" s="19">
        <f t="shared" si="179"/>
      </c>
      <c r="K118" s="17">
        <v>26</v>
      </c>
      <c r="L118" s="19">
        <f t="shared" ref="L118:L127" si="123">E118/K118</f>
      </c>
      <c r="M118" s="17">
        <v>4</v>
      </c>
      <c r="N118" s="20">
        <f t="shared" si="91"/>
      </c>
      <c r="O118" s="17">
        <v>5</v>
      </c>
      <c r="P118" s="20">
        <f t="shared" si="5"/>
      </c>
      <c r="Q118" s="21">
        <f>(M118+M119)/(O118+O119)</f>
      </c>
      <c r="R118" s="17">
        <v>12</v>
      </c>
      <c r="S118" s="21">
        <f>(O118+O119)/(K118+K119)</f>
      </c>
      <c r="T118" s="17">
        <v>4</v>
      </c>
      <c r="U118" s="22">
        <f t="shared" si="871"/>
      </c>
      <c r="V118" s="23">
        <f t="shared" si="764"/>
      </c>
      <c r="W118" s="17">
        <v>3036</v>
      </c>
      <c r="X118" s="23">
        <f t="shared" si="657"/>
      </c>
      <c r="Y118" s="21">
        <f t="shared" si="550"/>
      </c>
      <c r="Z118" s="23">
        <f t="shared" si="443"/>
      </c>
      <c r="AA118" s="23">
        <f>W118/(F118+500)</f>
      </c>
      <c r="AB118" s="17">
        <v>0</v>
      </c>
      <c r="AC118" s="17">
        <v>0</v>
      </c>
      <c r="AD118" s="21">
        <f t="shared" si="336"/>
      </c>
      <c r="AE118" s="23">
        <f>(W118-AC118)/(F118+500)</f>
      </c>
      <c r="AF118" s="24" t="s">
        <v>37</v>
      </c>
    </row>
    <row r="119">
      <c r="A119" s="11"/>
      <c r="B119" s="12"/>
      <c r="C119" s="42"/>
      <c r="D119" s="14" t="s">
        <v>38</v>
      </c>
      <c r="E119" s="15">
        <v>1073.61</v>
      </c>
      <c r="F119" s="28"/>
      <c r="G119" s="17">
        <v>14555</v>
      </c>
      <c r="H119" s="29">
        <v>300</v>
      </c>
      <c r="I119" s="18">
        <f t="shared" si="241"/>
      </c>
      <c r="J119" s="19">
        <f t="shared" si="179"/>
      </c>
      <c r="K119" s="17">
        <v>22</v>
      </c>
      <c r="L119" s="19">
        <f t="shared" si="123"/>
      </c>
      <c r="M119" s="17">
        <v>0</v>
      </c>
      <c r="N119" s="20">
        <f t="shared" si="91"/>
      </c>
      <c r="O119" s="17">
        <v>1</v>
      </c>
      <c r="P119" s="20">
        <f t="shared" si="5"/>
      </c>
      <c r="Q119" s="21"/>
      <c r="R119" s="17"/>
      <c r="S119" s="21"/>
      <c r="T119" s="17"/>
      <c r="U119" s="22"/>
      <c r="V119" s="23"/>
      <c r="W119" s="17"/>
      <c r="X119" s="23"/>
      <c r="Y119" s="21"/>
      <c r="Z119" s="23"/>
      <c r="AA119" s="23"/>
      <c r="AB119" s="17"/>
      <c r="AC119" s="17"/>
      <c r="AD119" s="21"/>
      <c r="AE119" s="23"/>
      <c r="AF119" s="24" t="s">
        <v>41</v>
      </c>
    </row>
    <row customHeight="true" ht="20.238095238095237" r="120">
      <c r="A120" s="11"/>
      <c r="B120" s="55" t="s">
        <v>63</v>
      </c>
      <c r="C120" s="42" t="s">
        <v>45</v>
      </c>
      <c r="D120" s="14" t="s">
        <v>36</v>
      </c>
      <c r="E120" s="15">
        <v>5745.05</v>
      </c>
      <c r="F120" s="28">
        <f>E120+E121</f>
      </c>
      <c r="G120" s="17">
        <v>34278</v>
      </c>
      <c r="H120" s="17">
        <v>511</v>
      </c>
      <c r="I120" s="18">
        <f>H121/G120</f>
      </c>
      <c r="J120" s="19">
        <f t="shared" si="179"/>
      </c>
      <c r="K120" s="17">
        <v>21</v>
      </c>
      <c r="L120" s="19">
        <f t="shared" si="123"/>
      </c>
      <c r="M120" s="17">
        <v>1</v>
      </c>
      <c r="N120" s="20">
        <f t="shared" si="91"/>
      </c>
      <c r="O120" s="17">
        <v>2</v>
      </c>
      <c r="P120" s="20">
        <f t="shared" si="5"/>
      </c>
      <c r="Q120" s="21">
        <f>(M120+M121)/(O120+O121)</f>
      </c>
      <c r="R120" s="17">
        <v>9</v>
      </c>
      <c r="S120" s="21">
        <f>(O120+O121)/(K120+K121)</f>
      </c>
      <c r="T120" s="17">
        <v>2</v>
      </c>
      <c r="U120" s="22">
        <f>F120/T120</f>
      </c>
      <c r="V120" s="23">
        <f>(F120+4*500)/T120</f>
      </c>
      <c r="W120" s="17">
        <v>3384</v>
      </c>
      <c r="X120" s="23">
        <f>W120/T120</f>
      </c>
      <c r="Y120" s="21">
        <f>T120/R120</f>
      </c>
      <c r="Z120" s="23">
        <f>W120/F120</f>
      </c>
      <c r="AA120" s="23">
        <f>W120/(F120+500)</f>
      </c>
      <c r="AB120" s="17">
        <v>0</v>
      </c>
      <c r="AC120" s="17">
        <v>0</v>
      </c>
      <c r="AD120" s="21">
        <f>AB120/T120</f>
      </c>
      <c r="AE120" s="23">
        <f>(W120-AC120)/(F120+500)</f>
      </c>
      <c r="AF120" s="24" t="s">
        <v>37</v>
      </c>
    </row>
    <row customHeight="true" ht="20.238095238095237" r="121">
      <c r="A121" s="11"/>
      <c r="B121" s="55"/>
      <c r="C121" s="42"/>
      <c r="D121" s="14" t="s">
        <v>38</v>
      </c>
      <c r="E121" s="15">
        <v>1168.86</v>
      </c>
      <c r="F121" s="28"/>
      <c r="G121" s="17">
        <v>15440</v>
      </c>
      <c r="H121" s="17">
        <v>358</v>
      </c>
      <c r="I121" s="18">
        <f t="shared" ref="I121:I127" si="242">H121/G121</f>
      </c>
      <c r="J121" s="19">
        <f t="shared" si="179"/>
      </c>
      <c r="K121" s="17">
        <v>31</v>
      </c>
      <c r="L121" s="19">
        <f t="shared" si="123"/>
      </c>
      <c r="M121" s="17">
        <v>1</v>
      </c>
      <c r="N121" s="20">
        <f t="shared" si="91"/>
      </c>
      <c r="O121" s="17">
        <v>1</v>
      </c>
      <c r="P121" s="20">
        <f t="shared" si="5"/>
      </c>
      <c r="Q121" s="21"/>
      <c r="R121" s="17"/>
      <c r="S121" s="21"/>
      <c r="T121" s="17"/>
      <c r="U121" s="22"/>
      <c r="V121" s="23"/>
      <c r="W121" s="17"/>
      <c r="X121" s="23"/>
      <c r="Y121" s="21"/>
      <c r="Z121" s="23"/>
      <c r="AA121" s="23"/>
      <c r="AB121" s="17"/>
      <c r="AC121" s="17"/>
      <c r="AD121" s="21"/>
      <c r="AE121" s="23"/>
      <c r="AF121" s="24" t="s">
        <v>41</v>
      </c>
    </row>
    <row r="122">
      <c r="A122" s="11"/>
      <c r="B122" s="43" t="s">
        <v>64</v>
      </c>
      <c r="C122" s="42" t="s">
        <v>45</v>
      </c>
      <c r="D122" s="14" t="s">
        <v>36</v>
      </c>
      <c r="E122" s="15">
        <v>2093.01</v>
      </c>
      <c r="F122" s="16">
        <f>E122+E123</f>
      </c>
      <c r="G122" s="17">
        <v>14907</v>
      </c>
      <c r="H122" s="17">
        <v>306</v>
      </c>
      <c r="I122" s="18">
        <f t="shared" si="242"/>
      </c>
      <c r="J122" s="19">
        <f t="shared" si="179"/>
      </c>
      <c r="K122" s="17">
        <v>12</v>
      </c>
      <c r="L122" s="19">
        <f t="shared" si="123"/>
      </c>
      <c r="M122" s="17">
        <v>4</v>
      </c>
      <c r="N122" s="20">
        <f t="shared" si="91"/>
      </c>
      <c r="O122" s="17">
        <v>6</v>
      </c>
      <c r="P122" s="20">
        <f t="shared" si="5"/>
      </c>
      <c r="Q122" s="21">
        <f>(M122+M123)/(O122+O123)</f>
      </c>
      <c r="R122" s="17">
        <v>19</v>
      </c>
      <c r="S122" s="21">
        <f>(O122+O123)/(K122+K123)</f>
      </c>
      <c r="T122" s="17">
        <v>8</v>
      </c>
      <c r="U122" s="22">
        <f>F122/T122</f>
      </c>
      <c r="V122" s="23">
        <f>(F122+4*500)/T122</f>
      </c>
      <c r="W122" s="17">
        <v>8940</v>
      </c>
      <c r="X122" s="23">
        <f>W122/T122</f>
      </c>
      <c r="Y122" s="21">
        <f>T122/R122</f>
      </c>
      <c r="Z122" s="23">
        <f>W122/F122</f>
      </c>
      <c r="AA122" s="23">
        <f>W122/(F122+500)</f>
      </c>
      <c r="AB122" s="17">
        <v>5</v>
      </c>
      <c r="AC122" s="17">
        <v>5616</v>
      </c>
      <c r="AD122" s="21">
        <f>AB122/T122</f>
      </c>
      <c r="AE122" s="23">
        <f>(W122-AC122)/(F122+500)</f>
      </c>
      <c r="AF122" s="24" t="s">
        <v>37</v>
      </c>
    </row>
    <row r="123">
      <c r="A123" s="11"/>
      <c r="B123" s="43"/>
      <c r="C123" s="42"/>
      <c r="D123" s="14" t="s">
        <v>38</v>
      </c>
      <c r="E123" s="15">
        <v>1276.35</v>
      </c>
      <c r="F123" s="16"/>
      <c r="G123" s="17">
        <v>14988</v>
      </c>
      <c r="H123" s="17">
        <v>479</v>
      </c>
      <c r="I123" s="18">
        <f t="shared" si="242"/>
      </c>
      <c r="J123" s="19">
        <f t="shared" si="179"/>
      </c>
      <c r="K123" s="17">
        <v>41</v>
      </c>
      <c r="L123" s="19">
        <f t="shared" si="123"/>
      </c>
      <c r="M123" s="17">
        <v>4</v>
      </c>
      <c r="N123" s="20">
        <f t="shared" si="91"/>
      </c>
      <c r="O123" s="17">
        <v>6</v>
      </c>
      <c r="P123" s="20">
        <f t="shared" si="5"/>
      </c>
      <c r="Q123" s="21"/>
      <c r="R123" s="17"/>
      <c r="S123" s="21"/>
      <c r="T123" s="17"/>
      <c r="U123" s="22"/>
      <c r="V123" s="23"/>
      <c r="W123" s="17"/>
      <c r="X123" s="23"/>
      <c r="Y123" s="21"/>
      <c r="Z123" s="23"/>
      <c r="AA123" s="23"/>
      <c r="AB123" s="17"/>
      <c r="AC123" s="17"/>
      <c r="AD123" s="21"/>
      <c r="AE123" s="23"/>
      <c r="AF123" s="24" t="s">
        <v>41</v>
      </c>
    </row>
    <row r="124">
      <c r="A124" s="11"/>
      <c r="B124" s="12" t="s">
        <v>65</v>
      </c>
      <c r="C124" s="42" t="s">
        <v>45</v>
      </c>
      <c r="D124" s="14" t="s">
        <v>36</v>
      </c>
      <c r="E124" s="15">
        <v>3100.92</v>
      </c>
      <c r="F124" s="16">
        <f>E124+E125</f>
      </c>
      <c r="G124" s="17">
        <v>22602</v>
      </c>
      <c r="H124" s="17">
        <v>556</v>
      </c>
      <c r="I124" s="18">
        <f t="shared" si="242"/>
      </c>
      <c r="J124" s="19">
        <f t="shared" si="179"/>
      </c>
      <c r="K124" s="17">
        <v>8</v>
      </c>
      <c r="L124" s="19">
        <f t="shared" si="123"/>
      </c>
      <c r="M124" s="17">
        <v>1</v>
      </c>
      <c r="N124" s="20">
        <f t="shared" si="91"/>
      </c>
      <c r="O124" s="17">
        <v>2</v>
      </c>
      <c r="P124" s="20">
        <f t="shared" si="5"/>
      </c>
      <c r="Q124" s="21">
        <f>(M124+M125)/(O124+O125)</f>
      </c>
      <c r="R124" s="17">
        <v>18</v>
      </c>
      <c r="S124" s="21">
        <f>(O124+O125)/(K124+K125)</f>
      </c>
      <c r="T124" s="17">
        <v>7</v>
      </c>
      <c r="U124" s="22">
        <f>F124/T124</f>
      </c>
      <c r="V124" s="23">
        <f>(F124+4*500)/T124</f>
      </c>
      <c r="W124" s="17">
        <v>11832</v>
      </c>
      <c r="X124" s="23">
        <f>W124/T124</f>
      </c>
      <c r="Y124" s="21">
        <f>T124/R124</f>
      </c>
      <c r="Z124" s="23">
        <f>W124/F124</f>
      </c>
      <c r="AA124" s="23">
        <f>W124/(F124+500)</f>
      </c>
      <c r="AB124" s="17">
        <v>0</v>
      </c>
      <c r="AC124" s="17">
        <v>0</v>
      </c>
      <c r="AD124" s="21">
        <f>AB124/T124</f>
      </c>
      <c r="AE124" s="23">
        <f>(W124-AC124)/(F124+500)</f>
      </c>
      <c r="AF124" s="24" t="s">
        <v>37</v>
      </c>
    </row>
    <row r="125">
      <c r="A125" s="11"/>
      <c r="B125" s="12"/>
      <c r="C125" s="42"/>
      <c r="D125" s="14" t="s">
        <v>38</v>
      </c>
      <c r="E125" s="15">
        <v>2151.28</v>
      </c>
      <c r="F125" s="16"/>
      <c r="G125" s="17">
        <v>36397</v>
      </c>
      <c r="H125" s="29">
        <v>1062</v>
      </c>
      <c r="I125" s="18">
        <f t="shared" si="242"/>
      </c>
      <c r="J125" s="19">
        <f t="shared" si="179"/>
      </c>
      <c r="K125" s="17">
        <v>60</v>
      </c>
      <c r="L125" s="19">
        <f t="shared" si="123"/>
      </c>
      <c r="M125" s="17">
        <v>5</v>
      </c>
      <c r="N125" s="20">
        <f t="shared" si="91"/>
      </c>
      <c r="O125" s="17">
        <v>6</v>
      </c>
      <c r="P125" s="20">
        <f t="shared" si="5"/>
      </c>
      <c r="Q125" s="21"/>
      <c r="R125" s="17"/>
      <c r="S125" s="21"/>
      <c r="T125" s="17"/>
      <c r="U125" s="22"/>
      <c r="V125" s="23"/>
      <c r="W125" s="17"/>
      <c r="X125" s="23"/>
      <c r="Y125" s="21"/>
      <c r="Z125" s="23"/>
      <c r="AA125" s="23"/>
      <c r="AB125" s="17"/>
      <c r="AC125" s="17"/>
      <c r="AD125" s="21"/>
      <c r="AE125" s="23"/>
      <c r="AF125" s="24" t="s">
        <v>41</v>
      </c>
    </row>
    <row r="126">
      <c r="A126" s="11"/>
      <c r="B126" s="44" t="s">
        <v>43</v>
      </c>
      <c r="C126" s="44"/>
      <c r="D126" s="44"/>
      <c r="E126" s="32">
        <f>SUM(E118:E125)</f>
      </c>
      <c r="F126" s="33">
        <f>SUM(F118:F125)</f>
      </c>
      <c r="G126" s="33">
        <f>SUM(G118:G125)</f>
      </c>
      <c r="H126" s="33">
        <f>SUM(H118:H125)</f>
      </c>
      <c r="I126" s="34">
        <f t="shared" si="242"/>
      </c>
      <c r="J126" s="35">
        <f t="shared" si="179"/>
      </c>
      <c r="K126" s="33">
        <f>SUM(K118:K125)</f>
      </c>
      <c r="L126" s="35">
        <f t="shared" si="123"/>
      </c>
      <c r="M126" s="33">
        <f>SUM(M118:M125)</f>
      </c>
      <c r="N126" s="36">
        <f t="shared" si="91"/>
      </c>
      <c r="O126" s="33">
        <f>SUM(O118:O125)</f>
      </c>
      <c r="P126" s="36">
        <f t="shared" si="5"/>
      </c>
      <c r="Q126" s="37">
        <f t="shared" ref="Q126:Q127" si="299">M126/O126</f>
      </c>
      <c r="R126" s="33">
        <f>SUM(R118:R125)</f>
      </c>
      <c r="S126" s="37">
        <f t="shared" ref="S126:S127" si="210">(O126+O126)/(K126+K126)</f>
      </c>
      <c r="T126" s="33">
        <f>SUM(T118:T125)</f>
      </c>
      <c r="U126" s="38">
        <f t="shared" ref="U126:U127" si="872">F126/T126</f>
      </c>
      <c r="V126" s="39">
        <f t="shared" ref="V126:V127" si="765">(F126+4*500)/T126</f>
      </c>
      <c r="W126" s="33">
        <f>SUM(W118:W125)</f>
      </c>
      <c r="X126" s="40">
        <f t="shared" ref="X126:X127" si="658">W126/T126</f>
      </c>
      <c r="Y126" s="37">
        <f t="shared" ref="Y126:Y127" si="551">T126/R126</f>
      </c>
      <c r="Z126" s="39">
        <f t="shared" ref="Z126:Z127" si="444">W126/F126</f>
      </c>
      <c r="AA126" s="39">
        <f>W126/(F126+COUNT(W118:W125)*500)</f>
      </c>
      <c r="AB126" s="33">
        <f>SUM(AB118:AB125)</f>
      </c>
      <c r="AC126" s="33">
        <f>SUM(AC118:AC125)</f>
      </c>
      <c r="AD126" s="37">
        <f t="shared" ref="AD126:AD127" si="337">AB126/T126</f>
      </c>
      <c r="AE126" s="41">
        <f>(W126-AC126)/(F126+COUNT(W118:W125)*500)</f>
      </c>
      <c r="AF126" s="23"/>
    </row>
    <row r="127">
      <c r="A127" s="11"/>
      <c r="B127" s="46" t="s">
        <v>48</v>
      </c>
      <c r="C127" s="46"/>
      <c r="D127" s="46"/>
      <c r="E127" s="48">
        <f>E108+E117+E126</f>
      </c>
      <c r="F127" s="48">
        <f>F108+F117+F126</f>
      </c>
      <c r="G127" s="56">
        <f>G108+G117+G126</f>
      </c>
      <c r="H127" s="56">
        <f>H108+H117+H126</f>
      </c>
      <c r="I127" s="50">
        <f t="shared" si="242"/>
      </c>
      <c r="J127" s="51">
        <f t="shared" si="179"/>
      </c>
      <c r="K127" s="56">
        <f>K108+K117+K126</f>
      </c>
      <c r="L127" s="51">
        <f t="shared" si="123"/>
      </c>
      <c r="M127" s="56">
        <f>M108+M117+M126</f>
      </c>
      <c r="N127" s="52">
        <f t="shared" si="91"/>
      </c>
      <c r="O127" s="56">
        <f>O108+O117+O126</f>
      </c>
      <c r="P127" s="52">
        <f t="shared" si="5"/>
      </c>
      <c r="Q127" s="53">
        <f t="shared" si="299"/>
      </c>
      <c r="R127" s="56">
        <f>R108+R117+R126</f>
      </c>
      <c r="S127" s="53">
        <f t="shared" si="210"/>
      </c>
      <c r="T127" s="56">
        <f>T108+T117+T126</f>
      </c>
      <c r="U127" s="54">
        <f t="shared" si="872"/>
      </c>
      <c r="V127" s="49">
        <f t="shared" si="765"/>
      </c>
      <c r="W127" s="48">
        <f>W108+W117+W126</f>
      </c>
      <c r="X127" s="49">
        <f t="shared" si="658"/>
      </c>
      <c r="Y127" s="53">
        <f t="shared" si="551"/>
      </c>
      <c r="Z127" s="49">
        <f t="shared" si="444"/>
      </c>
      <c r="AA127" s="49">
        <f>W127/(F127+COUNT(W100:W107,W118:W125,W109:W116))</f>
      </c>
      <c r="AB127" s="56">
        <f>AB108+AB117+AB126</f>
      </c>
      <c r="AC127" s="48">
        <f>AC108+AC117+AC126</f>
      </c>
      <c r="AD127" s="53">
        <f t="shared" si="337"/>
      </c>
      <c r="AE127" s="49">
        <f>(W127-AC127)/(F127+COUNT(W100:W107,W118:W125,W109:W116))</f>
      </c>
      <c r="AF127" s="23"/>
    </row>
    <row r="128">
      <c r="A128" s="1" t="s">
        <v>1</v>
      </c>
      <c r="B128" s="2" t="s">
        <v>2</v>
      </c>
      <c r="C128" s="2" t="s">
        <v>3</v>
      </c>
      <c r="D128" s="2" t="s">
        <v>4</v>
      </c>
      <c r="E128" s="3" t="s">
        <v>5</v>
      </c>
      <c r="F128" s="2" t="s">
        <v>6</v>
      </c>
      <c r="G128" s="2" t="s">
        <v>7</v>
      </c>
      <c r="H128" s="2" t="s">
        <v>8</v>
      </c>
      <c r="I128" s="4" t="s">
        <v>9</v>
      </c>
      <c r="J128" s="5" t="s">
        <v>10</v>
      </c>
      <c r="K128" s="2" t="s">
        <v>11</v>
      </c>
      <c r="L128" s="5" t="s">
        <v>12</v>
      </c>
      <c r="M128" s="2" t="s">
        <v>13</v>
      </c>
      <c r="N128" s="6" t="s">
        <v>14</v>
      </c>
      <c r="O128" s="2" t="s">
        <v>15</v>
      </c>
      <c r="P128" s="6" t="s">
        <v>16</v>
      </c>
      <c r="Q128" s="4" t="s">
        <v>17</v>
      </c>
      <c r="R128" s="7" t="s">
        <v>18</v>
      </c>
      <c r="S128" s="8" t="s">
        <v>19</v>
      </c>
      <c r="T128" s="7" t="s">
        <v>20</v>
      </c>
      <c r="U128" s="9" t="s">
        <v>21</v>
      </c>
      <c r="V128" s="10" t="s">
        <v>22</v>
      </c>
      <c r="W128" s="10" t="s">
        <v>23</v>
      </c>
      <c r="X128" s="10" t="s">
        <v>24</v>
      </c>
      <c r="Y128" s="8" t="s">
        <v>25</v>
      </c>
      <c r="Z128" s="10" t="s">
        <v>26</v>
      </c>
      <c r="AA128" s="10" t="s">
        <v>27</v>
      </c>
      <c r="AB128" s="10" t="s">
        <v>28</v>
      </c>
      <c r="AC128" s="7" t="s">
        <v>29</v>
      </c>
      <c r="AD128" s="8" t="s">
        <v>30</v>
      </c>
      <c r="AE128" s="10" t="s">
        <v>31</v>
      </c>
      <c r="AF128" s="10" t="s">
        <v>32</v>
      </c>
    </row>
    <row customHeight="true" ht="20.238095238095237" r="129">
      <c r="A129" s="11" t="s">
        <v>66</v>
      </c>
      <c r="B129" s="12" t="s">
        <v>50</v>
      </c>
      <c r="C129" s="13" t="s">
        <v>35</v>
      </c>
      <c r="D129" s="14" t="s">
        <v>36</v>
      </c>
      <c r="E129" s="15">
        <v>6610.17</v>
      </c>
      <c r="F129" s="16">
        <f>E129+E130</f>
      </c>
      <c r="G129" s="17">
        <v>60801</v>
      </c>
      <c r="H129" s="17">
        <v>1660</v>
      </c>
      <c r="I129" s="18">
        <f t="shared" ref="I129:I150" si="243">H129/G129</f>
      </c>
      <c r="J129" s="19">
        <f t="shared" ref="J129:J158" si="180">(E129/G129)*1000</f>
      </c>
      <c r="K129" s="17">
        <v>44</v>
      </c>
      <c r="L129" s="19">
        <f t="shared" ref="L129:L147" si="124">E129/K129</f>
      </c>
      <c r="M129" s="17">
        <v>4</v>
      </c>
      <c r="N129" s="20">
        <f t="shared" ref="N129:N158" si="92">E129/M129</f>
      </c>
      <c r="O129" s="17">
        <v>11</v>
      </c>
      <c r="P129" s="20">
        <f t="shared" ref="P129:P154" si="6">E129/O129</f>
      </c>
      <c r="Q129" s="21">
        <f>(M129+M130)/(O129+O130)</f>
      </c>
      <c r="R129" s="17">
        <v>23</v>
      </c>
      <c r="S129" s="21">
        <f>(O129+O130)/(K129+K130)</f>
      </c>
      <c r="T129" s="17">
        <v>8</v>
      </c>
      <c r="U129" s="22">
        <f>F129/T129</f>
      </c>
      <c r="V129" s="23">
        <f>(F129+4*500)/T129</f>
      </c>
      <c r="W129" s="17">
        <v>10062</v>
      </c>
      <c r="X129" s="23">
        <f>W129/T129</f>
      </c>
      <c r="Y129" s="21">
        <f>T129/R129</f>
      </c>
      <c r="Z129" s="23">
        <f>W129/F129</f>
      </c>
      <c r="AA129" s="23">
        <f>W129/(F129+500)</f>
      </c>
      <c r="AB129" s="17">
        <v>1</v>
      </c>
      <c r="AC129" s="17">
        <v>444</v>
      </c>
      <c r="AD129" s="21">
        <f>AB129/T129</f>
      </c>
      <c r="AE129" s="23">
        <f>(W129-AC129)/(F129+500)</f>
      </c>
      <c r="AF129" s="24" t="s">
        <v>37</v>
      </c>
    </row>
    <row customHeight="true" ht="20.238095238095237" r="130">
      <c r="A130" s="11"/>
      <c r="B130" s="12"/>
      <c r="C130" s="13"/>
      <c r="D130" s="14" t="s">
        <v>38</v>
      </c>
      <c r="E130" s="15">
        <v>4888.44</v>
      </c>
      <c r="F130" s="16"/>
      <c r="G130" s="17">
        <v>55777</v>
      </c>
      <c r="H130" s="17">
        <v>2035</v>
      </c>
      <c r="I130" s="18">
        <f t="shared" si="243"/>
      </c>
      <c r="J130" s="19">
        <f t="shared" si="180"/>
      </c>
      <c r="K130" s="17">
        <v>123</v>
      </c>
      <c r="L130" s="19">
        <f t="shared" si="124"/>
      </c>
      <c r="M130" s="17">
        <v>2</v>
      </c>
      <c r="N130" s="20">
        <f t="shared" si="92"/>
      </c>
      <c r="O130" s="17">
        <v>9</v>
      </c>
      <c r="P130" s="20">
        <f t="shared" si="6"/>
      </c>
      <c r="Q130" s="21"/>
      <c r="R130" s="17"/>
      <c r="S130" s="21"/>
      <c r="T130" s="17"/>
      <c r="U130" s="22"/>
      <c r="V130" s="23"/>
      <c r="W130" s="17"/>
      <c r="X130" s="23"/>
      <c r="Y130" s="21"/>
      <c r="Z130" s="23"/>
      <c r="AA130" s="23"/>
      <c r="AB130" s="17"/>
      <c r="AC130" s="17"/>
      <c r="AD130" s="21"/>
      <c r="AE130" s="23"/>
      <c r="AF130" s="24" t="s">
        <v>67</v>
      </c>
    </row>
    <row customHeight="true" ht="20.238095238095237" r="131">
      <c r="A131" s="11"/>
      <c r="B131" s="12" t="s">
        <v>51</v>
      </c>
      <c r="C131" s="13" t="s">
        <v>35</v>
      </c>
      <c r="D131" s="14" t="s">
        <v>36</v>
      </c>
      <c r="E131" s="15">
        <v>2822.07</v>
      </c>
      <c r="F131" s="16">
        <f>E131+E132</f>
      </c>
      <c r="G131" s="17">
        <v>25008</v>
      </c>
      <c r="H131" s="17">
        <v>719</v>
      </c>
      <c r="I131" s="18">
        <f t="shared" si="243"/>
      </c>
      <c r="J131" s="19">
        <f t="shared" si="180"/>
      </c>
      <c r="K131" s="17">
        <v>23</v>
      </c>
      <c r="L131" s="19">
        <f t="shared" si="124"/>
      </c>
      <c r="M131" s="17">
        <v>1</v>
      </c>
      <c r="N131" s="20">
        <f t="shared" si="92"/>
      </c>
      <c r="O131" s="17">
        <v>4</v>
      </c>
      <c r="P131" s="20">
        <f t="shared" si="6"/>
      </c>
      <c r="Q131" s="21">
        <f>(M131+M132)/(O131+O132)</f>
      </c>
      <c r="R131" s="17">
        <v>11</v>
      </c>
      <c r="S131" s="21">
        <f>(O131+O132)/(K131+K132)</f>
      </c>
      <c r="T131" s="17">
        <v>1</v>
      </c>
      <c r="U131" s="22">
        <f>F131/T131</f>
      </c>
      <c r="V131" s="23">
        <f>(F131+4*500)/T131</f>
      </c>
      <c r="W131" s="17">
        <v>456</v>
      </c>
      <c r="X131" s="23">
        <f>W131/T131</f>
      </c>
      <c r="Y131" s="21">
        <f>T131/R131</f>
      </c>
      <c r="Z131" s="23">
        <f>W131/F131</f>
      </c>
      <c r="AA131" s="23">
        <f>W131/(F131+500)</f>
      </c>
      <c r="AB131" s="17">
        <v>0</v>
      </c>
      <c r="AC131" s="17">
        <v>0</v>
      </c>
      <c r="AD131" s="21">
        <f>AB131/T131</f>
      </c>
      <c r="AE131" s="23">
        <f>(W131-AC131)/(F131+500)</f>
      </c>
      <c r="AF131" s="24" t="s">
        <v>37</v>
      </c>
    </row>
    <row customHeight="true" ht="20.238095238095237" r="132">
      <c r="A132" s="11"/>
      <c r="B132" s="12"/>
      <c r="C132" s="13"/>
      <c r="D132" s="14" t="s">
        <v>38</v>
      </c>
      <c r="E132" s="15">
        <v>1309.36</v>
      </c>
      <c r="F132" s="16"/>
      <c r="G132" s="17">
        <v>21331</v>
      </c>
      <c r="H132" s="17">
        <v>617</v>
      </c>
      <c r="I132" s="18">
        <f t="shared" si="243"/>
      </c>
      <c r="J132" s="19">
        <f t="shared" si="180"/>
      </c>
      <c r="K132" s="17">
        <v>73</v>
      </c>
      <c r="L132" s="19">
        <f t="shared" si="124"/>
      </c>
      <c r="M132" s="17">
        <v>0</v>
      </c>
      <c r="N132" s="20">
        <f t="shared" si="92"/>
      </c>
      <c r="O132" s="17">
        <v>4</v>
      </c>
      <c r="P132" s="20">
        <f t="shared" si="6"/>
      </c>
      <c r="Q132" s="21"/>
      <c r="R132" s="17"/>
      <c r="S132" s="21"/>
      <c r="T132" s="17"/>
      <c r="U132" s="22"/>
      <c r="V132" s="23"/>
      <c r="W132" s="17"/>
      <c r="X132" s="23"/>
      <c r="Y132" s="21"/>
      <c r="Z132" s="23"/>
      <c r="AA132" s="23"/>
      <c r="AB132" s="17"/>
      <c r="AC132" s="17"/>
      <c r="AD132" s="21"/>
      <c r="AE132" s="23"/>
      <c r="AF132" s="24" t="s">
        <v>67</v>
      </c>
    </row>
    <row customHeight="true" ht="20.238095238095237" r="133">
      <c r="A133" s="11"/>
      <c r="B133" s="12" t="s">
        <v>52</v>
      </c>
      <c r="C133" s="13" t="s">
        <v>35</v>
      </c>
      <c r="D133" s="14" t="s">
        <v>36</v>
      </c>
      <c r="E133" s="15">
        <v>1996.51</v>
      </c>
      <c r="F133" s="16">
        <f>E133+E134</f>
      </c>
      <c r="G133" s="17">
        <v>14706</v>
      </c>
      <c r="H133" s="17">
        <v>295</v>
      </c>
      <c r="I133" s="18">
        <f t="shared" si="243"/>
      </c>
      <c r="J133" s="19">
        <f t="shared" si="180"/>
      </c>
      <c r="K133" s="17">
        <v>13</v>
      </c>
      <c r="L133" s="19">
        <f t="shared" si="124"/>
      </c>
      <c r="M133" s="17">
        <v>1</v>
      </c>
      <c r="N133" s="20">
        <f t="shared" si="92"/>
      </c>
      <c r="O133" s="17">
        <v>3</v>
      </c>
      <c r="P133" s="20">
        <f t="shared" si="6"/>
      </c>
      <c r="Q133" s="21">
        <f>(M133+M134)/(O133+O134)</f>
      </c>
      <c r="R133" s="17">
        <v>6</v>
      </c>
      <c r="S133" s="21">
        <f>(O133+O134)/(K133+K134)</f>
      </c>
      <c r="T133" s="17">
        <v>1</v>
      </c>
      <c r="U133" s="22">
        <f>F133/T133</f>
      </c>
      <c r="V133" s="23">
        <f>(F133+4*500)/T133</f>
      </c>
      <c r="W133" s="17">
        <v>1344</v>
      </c>
      <c r="X133" s="23">
        <f>W133/T133</f>
      </c>
      <c r="Y133" s="21">
        <f>T133/R133</f>
      </c>
      <c r="Z133" s="23">
        <f>W133/F133</f>
      </c>
      <c r="AA133" s="23">
        <f>W133/(F133+500)</f>
      </c>
      <c r="AB133" s="17">
        <v>0</v>
      </c>
      <c r="AC133" s="17">
        <v>0</v>
      </c>
      <c r="AD133" s="21">
        <f>AB133/T133</f>
      </c>
      <c r="AE133" s="23">
        <f>(W133-AC133)/(F133+500)</f>
      </c>
      <c r="AF133" s="24" t="s">
        <v>37</v>
      </c>
    </row>
    <row customHeight="true" ht="20.238095238095237" r="134">
      <c r="A134" s="11"/>
      <c r="B134" s="12"/>
      <c r="C134" s="13"/>
      <c r="D134" s="14" t="s">
        <v>38</v>
      </c>
      <c r="E134" s="15">
        <v>671.66</v>
      </c>
      <c r="F134" s="16"/>
      <c r="G134" s="17">
        <v>6979</v>
      </c>
      <c r="H134" s="17">
        <v>207</v>
      </c>
      <c r="I134" s="18">
        <f t="shared" si="243"/>
      </c>
      <c r="J134" s="19">
        <f t="shared" si="180"/>
      </c>
      <c r="K134" s="17">
        <v>22</v>
      </c>
      <c r="L134" s="19">
        <f t="shared" si="124"/>
      </c>
      <c r="M134" s="17">
        <v>0</v>
      </c>
      <c r="N134" s="20">
        <f t="shared" si="92"/>
      </c>
      <c r="O134" s="17">
        <v>2</v>
      </c>
      <c r="P134" s="20">
        <f t="shared" si="6"/>
      </c>
      <c r="Q134" s="21"/>
      <c r="R134" s="17"/>
      <c r="S134" s="21"/>
      <c r="T134" s="17"/>
      <c r="U134" s="22"/>
      <c r="V134" s="23"/>
      <c r="W134" s="17"/>
      <c r="X134" s="23"/>
      <c r="Y134" s="21"/>
      <c r="Z134" s="23"/>
      <c r="AA134" s="23"/>
      <c r="AB134" s="17"/>
      <c r="AC134" s="17"/>
      <c r="AD134" s="21"/>
      <c r="AE134" s="23"/>
      <c r="AF134" s="24" t="s">
        <v>67</v>
      </c>
    </row>
    <row customHeight="true" ht="20.238095238095237" r="135">
      <c r="A135" s="11"/>
      <c r="B135" s="12" t="s">
        <v>53</v>
      </c>
      <c r="C135" s="13" t="s">
        <v>35</v>
      </c>
      <c r="D135" s="14" t="s">
        <v>36</v>
      </c>
      <c r="E135" s="15">
        <v>2590.52</v>
      </c>
      <c r="F135" s="28">
        <f>E135+E136</f>
      </c>
      <c r="G135" s="17">
        <v>20124</v>
      </c>
      <c r="H135" s="17">
        <v>582</v>
      </c>
      <c r="I135" s="18">
        <f t="shared" si="243"/>
      </c>
      <c r="J135" s="19">
        <f t="shared" si="180"/>
      </c>
      <c r="K135" s="17">
        <v>22</v>
      </c>
      <c r="L135" s="19">
        <f t="shared" si="124"/>
      </c>
      <c r="M135" s="17">
        <v>3</v>
      </c>
      <c r="N135" s="20">
        <f t="shared" si="92"/>
      </c>
      <c r="O135" s="17">
        <v>6</v>
      </c>
      <c r="P135" s="20">
        <f t="shared" si="6"/>
      </c>
      <c r="Q135" s="21">
        <f>(M135+M136)/(O135+O136)</f>
      </c>
      <c r="R135" s="17">
        <v>13</v>
      </c>
      <c r="S135" s="21">
        <f>(O135+O136)/(K135+K136)</f>
      </c>
      <c r="T135" s="17">
        <v>3</v>
      </c>
      <c r="U135" s="22">
        <f>F135/T135</f>
      </c>
      <c r="V135" s="23">
        <f>(F135+4*500)/T135</f>
      </c>
      <c r="W135" s="17">
        <v>2926</v>
      </c>
      <c r="X135" s="23">
        <f>W135/T135</f>
      </c>
      <c r="Y135" s="21">
        <f>T135/R135</f>
      </c>
      <c r="Z135" s="23">
        <f>W135/F135</f>
      </c>
      <c r="AA135" s="23">
        <f>W135/(F135+500)</f>
      </c>
      <c r="AB135" s="17">
        <v>0</v>
      </c>
      <c r="AC135" s="17">
        <v>0</v>
      </c>
      <c r="AD135" s="21">
        <f>AB135/T135</f>
      </c>
      <c r="AE135" s="23">
        <f>(W135-AC135)/(F135+500)</f>
      </c>
      <c r="AF135" s="24" t="s">
        <v>37</v>
      </c>
    </row>
    <row customHeight="true" ht="20.238095238095237" r="136">
      <c r="A136" s="11"/>
      <c r="B136" s="12"/>
      <c r="C136" s="13"/>
      <c r="D136" s="14" t="s">
        <v>38</v>
      </c>
      <c r="E136" s="15">
        <v>651.82</v>
      </c>
      <c r="F136" s="28"/>
      <c r="G136" s="17">
        <v>6233</v>
      </c>
      <c r="H136" s="29">
        <v>174</v>
      </c>
      <c r="I136" s="18">
        <f t="shared" si="243"/>
      </c>
      <c r="J136" s="19">
        <f t="shared" si="180"/>
      </c>
      <c r="K136" s="17">
        <v>25</v>
      </c>
      <c r="L136" s="19">
        <f t="shared" si="124"/>
      </c>
      <c r="M136" s="17">
        <v>0</v>
      </c>
      <c r="N136" s="20">
        <f t="shared" si="92"/>
      </c>
      <c r="O136" s="17">
        <v>2</v>
      </c>
      <c r="P136" s="20">
        <f t="shared" si="6"/>
      </c>
      <c r="Q136" s="21"/>
      <c r="R136" s="17"/>
      <c r="S136" s="21"/>
      <c r="T136" s="17"/>
      <c r="U136" s="22"/>
      <c r="V136" s="23"/>
      <c r="W136" s="17"/>
      <c r="X136" s="23"/>
      <c r="Y136" s="21"/>
      <c r="Z136" s="23"/>
      <c r="AA136" s="23"/>
      <c r="AB136" s="17"/>
      <c r="AC136" s="17"/>
      <c r="AD136" s="21"/>
      <c r="AE136" s="23"/>
      <c r="AF136" s="24" t="s">
        <v>67</v>
      </c>
    </row>
    <row customHeight="true" ht="20.238095238095237" r="137">
      <c r="A137" s="11"/>
      <c r="B137" s="12" t="s">
        <v>54</v>
      </c>
      <c r="C137" s="13" t="s">
        <v>35</v>
      </c>
      <c r="D137" s="14" t="s">
        <v>36</v>
      </c>
      <c r="E137" s="15">
        <v>2447.93</v>
      </c>
      <c r="F137" s="28">
        <f>E137+E138</f>
      </c>
      <c r="G137" s="17">
        <v>15194</v>
      </c>
      <c r="H137" s="17">
        <v>234</v>
      </c>
      <c r="I137" s="18">
        <f t="shared" si="243"/>
      </c>
      <c r="J137" s="19">
        <f t="shared" si="180"/>
      </c>
      <c r="K137" s="17">
        <v>23</v>
      </c>
      <c r="L137" s="19">
        <f t="shared" si="124"/>
      </c>
      <c r="M137" s="17">
        <v>1</v>
      </c>
      <c r="N137" s="20">
        <f t="shared" si="92"/>
      </c>
      <c r="O137" s="17">
        <v>3</v>
      </c>
      <c r="P137" s="20">
        <f t="shared" si="6"/>
      </c>
      <c r="Q137" s="21">
        <f>(M137+M138)/(O137+O138)</f>
      </c>
      <c r="R137" s="17">
        <v>12</v>
      </c>
      <c r="S137" s="21">
        <f>(O137+O138)/(K137+K138)</f>
      </c>
      <c r="T137" s="17">
        <v>4</v>
      </c>
      <c r="U137" s="22">
        <f>F137/T137</f>
      </c>
      <c r="V137" s="23">
        <f>(F137+4*500)/T137</f>
      </c>
      <c r="W137" s="17">
        <v>5138</v>
      </c>
      <c r="X137" s="23">
        <f>W137/T137</f>
      </c>
      <c r="Y137" s="21">
        <f>T137/R137</f>
      </c>
      <c r="Z137" s="23">
        <f>W137/F137</f>
      </c>
      <c r="AA137" s="23">
        <f>W137/(F137+500)</f>
      </c>
      <c r="AB137" s="17">
        <v>1</v>
      </c>
      <c r="AC137" s="17">
        <v>1344</v>
      </c>
      <c r="AD137" s="21">
        <f>AB137/T137</f>
      </c>
      <c r="AE137" s="23">
        <f>(W137-AC137)/(F137+500)</f>
      </c>
      <c r="AF137" s="24" t="s">
        <v>37</v>
      </c>
    </row>
    <row customHeight="true" ht="20.238095238095237" r="138">
      <c r="A138" s="11"/>
      <c r="B138" s="12"/>
      <c r="C138" s="13"/>
      <c r="D138" s="14" t="s">
        <v>38</v>
      </c>
      <c r="E138" s="15">
        <v>1334.59</v>
      </c>
      <c r="F138" s="28"/>
      <c r="G138" s="17">
        <v>13417</v>
      </c>
      <c r="H138" s="29">
        <v>416</v>
      </c>
      <c r="I138" s="18">
        <f t="shared" si="243"/>
      </c>
      <c r="J138" s="19">
        <f t="shared" si="180"/>
      </c>
      <c r="K138" s="17">
        <v>38</v>
      </c>
      <c r="L138" s="19">
        <f t="shared" si="124"/>
      </c>
      <c r="M138" s="17">
        <v>1</v>
      </c>
      <c r="N138" s="20">
        <f t="shared" si="92"/>
      </c>
      <c r="O138" s="17">
        <v>1</v>
      </c>
      <c r="P138" s="20">
        <f t="shared" si="6"/>
      </c>
      <c r="Q138" s="21"/>
      <c r="R138" s="17"/>
      <c r="S138" s="21"/>
      <c r="T138" s="17"/>
      <c r="U138" s="22"/>
      <c r="V138" s="23"/>
      <c r="W138" s="17"/>
      <c r="X138" s="23"/>
      <c r="Y138" s="21"/>
      <c r="Z138" s="23"/>
      <c r="AA138" s="23"/>
      <c r="AB138" s="17"/>
      <c r="AC138" s="17"/>
      <c r="AD138" s="21"/>
      <c r="AE138" s="23"/>
      <c r="AF138" s="24" t="s">
        <v>67</v>
      </c>
    </row>
    <row customHeight="true" ht="20.238095238095237" r="139">
      <c r="A139" s="11"/>
      <c r="B139" s="30" t="s">
        <v>43</v>
      </c>
      <c r="C139" s="30"/>
      <c r="D139" s="30"/>
      <c r="E139" s="32">
        <f>SUM(E129:E138)</f>
      </c>
      <c r="F139" s="33">
        <f>SUM(F129:F138)</f>
      </c>
      <c r="G139" s="33">
        <f>SUM(G129:G138)</f>
      </c>
      <c r="H139" s="33">
        <f>SUM(H129:H138)</f>
      </c>
      <c r="I139" s="34">
        <f t="shared" si="243"/>
      </c>
      <c r="J139" s="35">
        <f t="shared" si="180"/>
      </c>
      <c r="K139" s="33">
        <f>SUM(K129:K138)</f>
      </c>
      <c r="L139" s="35">
        <f t="shared" si="124"/>
      </c>
      <c r="M139" s="33">
        <f>SUM(M129:M138)</f>
      </c>
      <c r="N139" s="36">
        <f t="shared" si="92"/>
      </c>
      <c r="O139" s="33">
        <f>SUM(O129:O138)</f>
      </c>
      <c r="P139" s="36">
        <f t="shared" si="6"/>
      </c>
      <c r="Q139" s="37">
        <f>M139/O139</f>
      </c>
      <c r="R139" s="33">
        <f>SUM(R129:R138)</f>
      </c>
      <c r="S139" s="37">
        <f>(O139+O139)/(K139+K139)</f>
      </c>
      <c r="T139" s="33">
        <f>SUM(T129:T138)</f>
      </c>
      <c r="U139" s="38">
        <f t="shared" ref="U139:U140" si="873">F139/T139</f>
      </c>
      <c r="V139" s="39">
        <f t="shared" ref="V139:V140" si="766">(F139+4*500)/T139</f>
      </c>
      <c r="W139" s="33">
        <f>SUM(W129:W138)</f>
      </c>
      <c r="X139" s="40">
        <f t="shared" ref="X139:X140" si="659">W139/T139</f>
      </c>
      <c r="Y139" s="37">
        <f t="shared" ref="Y139:Y140" si="552">T139/R139</f>
      </c>
      <c r="Z139" s="39">
        <f t="shared" ref="Z139:Z140" si="445">W139/F139</f>
      </c>
      <c r="AA139" s="39">
        <f>W139/(F139+COUNT(W129:W136)*500)</f>
      </c>
      <c r="AB139" s="33">
        <f>SUM(AB129:AB138)</f>
      </c>
      <c r="AC139" s="33">
        <f>SUM(AC129:AC138)</f>
      </c>
      <c r="AD139" s="37">
        <f t="shared" ref="AD139:AD140" si="338">AB139/T139</f>
      </c>
      <c r="AE139" s="41">
        <f>(W139-AC139)/(F139+COUNT(W129:W136)*500)</f>
      </c>
      <c r="AF139" s="23"/>
    </row>
    <row customHeight="true" ht="20.238095238095237" r="140">
      <c r="A140" s="11"/>
      <c r="B140" s="12" t="s">
        <v>55</v>
      </c>
      <c r="C140" s="42" t="s">
        <v>45</v>
      </c>
      <c r="D140" s="14" t="s">
        <v>36</v>
      </c>
      <c r="E140" s="15">
        <v>1778.53</v>
      </c>
      <c r="F140" s="28">
        <f>E140+E141</f>
      </c>
      <c r="G140" s="17">
        <v>13160</v>
      </c>
      <c r="H140" s="17">
        <v>207</v>
      </c>
      <c r="I140" s="18">
        <f t="shared" si="243"/>
      </c>
      <c r="J140" s="19">
        <f t="shared" si="180"/>
      </c>
      <c r="K140" s="17">
        <v>16</v>
      </c>
      <c r="L140" s="19">
        <f t="shared" si="124"/>
      </c>
      <c r="M140" s="17">
        <v>2</v>
      </c>
      <c r="N140" s="20">
        <f t="shared" si="92"/>
      </c>
      <c r="O140" s="17">
        <v>2</v>
      </c>
      <c r="P140" s="20">
        <f t="shared" si="6"/>
      </c>
      <c r="Q140" s="21">
        <f>(M140+M141)/(O140+O141)</f>
      </c>
      <c r="R140" s="17">
        <v>7</v>
      </c>
      <c r="S140" s="21">
        <f>(O140+O141)/(K140+K141)</f>
      </c>
      <c r="T140" s="17">
        <v>4</v>
      </c>
      <c r="U140" s="22">
        <f t="shared" si="873"/>
      </c>
      <c r="V140" s="23">
        <f t="shared" si="766"/>
      </c>
      <c r="W140" s="17">
        <v>4548</v>
      </c>
      <c r="X140" s="23">
        <f t="shared" si="659"/>
      </c>
      <c r="Y140" s="21">
        <f t="shared" si="552"/>
      </c>
      <c r="Z140" s="23">
        <f t="shared" si="445"/>
      </c>
      <c r="AA140" s="23">
        <f>W140/(F140+500)</f>
      </c>
      <c r="AB140" s="17">
        <v>0</v>
      </c>
      <c r="AC140" s="17">
        <v>0</v>
      </c>
      <c r="AD140" s="21">
        <f t="shared" si="338"/>
      </c>
      <c r="AE140" s="23">
        <f>(W140-AC140)/(F140+500)</f>
      </c>
      <c r="AF140" s="24" t="s">
        <v>37</v>
      </c>
    </row>
    <row customHeight="true" ht="20.238095238095237" r="141">
      <c r="A141" s="11"/>
      <c r="B141" s="12"/>
      <c r="C141" s="42"/>
      <c r="D141" s="14" t="s">
        <v>38</v>
      </c>
      <c r="E141" s="15">
        <v>1086.56</v>
      </c>
      <c r="F141" s="28"/>
      <c r="G141" s="17">
        <v>14030</v>
      </c>
      <c r="H141" s="29">
        <v>374</v>
      </c>
      <c r="I141" s="18">
        <f t="shared" si="243"/>
      </c>
      <c r="J141" s="19">
        <f t="shared" si="180"/>
      </c>
      <c r="K141" s="17">
        <v>44</v>
      </c>
      <c r="L141" s="19">
        <f t="shared" si="124"/>
      </c>
      <c r="M141" s="17">
        <v>0</v>
      </c>
      <c r="N141" s="20">
        <f t="shared" si="92"/>
      </c>
      <c r="O141" s="17">
        <v>2</v>
      </c>
      <c r="P141" s="20">
        <f t="shared" si="6"/>
      </c>
      <c r="Q141" s="21"/>
      <c r="R141" s="17"/>
      <c r="S141" s="21"/>
      <c r="T141" s="17"/>
      <c r="U141" s="22"/>
      <c r="V141" s="23"/>
      <c r="W141" s="17"/>
      <c r="X141" s="23"/>
      <c r="Y141" s="21"/>
      <c r="Z141" s="23"/>
      <c r="AA141" s="23"/>
      <c r="AB141" s="17"/>
      <c r="AC141" s="17"/>
      <c r="AD141" s="21"/>
      <c r="AE141" s="23"/>
      <c r="AF141" s="24" t="s">
        <v>67</v>
      </c>
    </row>
    <row customHeight="true" ht="20.238095238095237" r="142">
      <c r="A142" s="11"/>
      <c r="B142" s="43" t="s">
        <v>56</v>
      </c>
      <c r="C142" s="42" t="s">
        <v>45</v>
      </c>
      <c r="D142" s="14" t="s">
        <v>36</v>
      </c>
      <c r="E142" s="15">
        <v>2385.96</v>
      </c>
      <c r="F142" s="28">
        <f>E142+E143</f>
      </c>
      <c r="G142" s="17">
        <v>19835</v>
      </c>
      <c r="H142" s="17">
        <v>253</v>
      </c>
      <c r="I142" s="18">
        <f t="shared" si="243"/>
      </c>
      <c r="J142" s="19">
        <f t="shared" si="180"/>
      </c>
      <c r="K142" s="17">
        <v>15</v>
      </c>
      <c r="L142" s="19">
        <f t="shared" si="124"/>
      </c>
      <c r="M142" s="17">
        <v>2</v>
      </c>
      <c r="N142" s="20">
        <f t="shared" si="92"/>
      </c>
      <c r="O142" s="17">
        <v>4</v>
      </c>
      <c r="P142" s="20">
        <f t="shared" si="6"/>
      </c>
      <c r="Q142" s="21">
        <f>(M142+M143)/(O142+O143)</f>
      </c>
      <c r="R142" s="17">
        <v>10</v>
      </c>
      <c r="S142" s="21">
        <f>(O142+O143)/(K142+K143)</f>
      </c>
      <c r="T142" s="17">
        <v>3</v>
      </c>
      <c r="U142" s="22">
        <f>F142/T142</f>
      </c>
      <c r="V142" s="23">
        <f>(F142+4*500)/T142</f>
      </c>
      <c r="W142" s="17">
        <v>5628</v>
      </c>
      <c r="X142" s="23">
        <f>W142/T142</f>
      </c>
      <c r="Y142" s="21">
        <f>T142/R142</f>
      </c>
      <c r="Z142" s="23">
        <f>W142/F142</f>
      </c>
      <c r="AA142" s="23">
        <f>W142/(F142+500)</f>
      </c>
      <c r="AB142" s="17">
        <v>0</v>
      </c>
      <c r="AC142" s="17">
        <v>0</v>
      </c>
      <c r="AD142" s="21">
        <f>AB142/T142</f>
      </c>
      <c r="AE142" s="23">
        <f>(W142-AC142)/(F142+500)</f>
      </c>
      <c r="AF142" s="24" t="s">
        <v>37</v>
      </c>
    </row>
    <row customHeight="true" ht="20.238095238095237" r="143">
      <c r="A143" s="11"/>
      <c r="B143" s="43"/>
      <c r="C143" s="42"/>
      <c r="D143" s="14" t="s">
        <v>38</v>
      </c>
      <c r="E143" s="15">
        <v>751.63</v>
      </c>
      <c r="F143" s="28"/>
      <c r="G143" s="17">
        <v>8464</v>
      </c>
      <c r="H143" s="29">
        <v>282</v>
      </c>
      <c r="I143" s="18">
        <f t="shared" si="243"/>
      </c>
      <c r="J143" s="19">
        <f t="shared" si="180"/>
      </c>
      <c r="K143" s="17">
        <v>16</v>
      </c>
      <c r="L143" s="19">
        <f t="shared" si="124"/>
      </c>
      <c r="M143" s="17">
        <v>1</v>
      </c>
      <c r="N143" s="20">
        <f t="shared" si="92"/>
      </c>
      <c r="O143" s="17">
        <v>3</v>
      </c>
      <c r="P143" s="20">
        <f t="shared" si="6"/>
      </c>
      <c r="Q143" s="21"/>
      <c r="R143" s="17"/>
      <c r="S143" s="21"/>
      <c r="T143" s="17"/>
      <c r="U143" s="22"/>
      <c r="V143" s="23"/>
      <c r="W143" s="17"/>
      <c r="X143" s="23"/>
      <c r="Y143" s="21"/>
      <c r="Z143" s="23"/>
      <c r="AA143" s="23"/>
      <c r="AB143" s="17"/>
      <c r="AC143" s="17"/>
      <c r="AD143" s="21"/>
      <c r="AE143" s="23"/>
      <c r="AF143" s="24" t="s">
        <v>67</v>
      </c>
    </row>
    <row customHeight="true" ht="20.238095238095237" r="144">
      <c r="A144" s="11"/>
      <c r="B144" s="12" t="s">
        <v>57</v>
      </c>
      <c r="C144" s="42" t="s">
        <v>45</v>
      </c>
      <c r="D144" s="14" t="s">
        <v>36</v>
      </c>
      <c r="E144" s="15">
        <v>3760.36</v>
      </c>
      <c r="F144" s="28">
        <f>E144+E145</f>
      </c>
      <c r="G144" s="17">
        <v>33156</v>
      </c>
      <c r="H144" s="17">
        <v>450</v>
      </c>
      <c r="I144" s="18">
        <f t="shared" si="243"/>
      </c>
      <c r="J144" s="19">
        <f t="shared" si="180"/>
      </c>
      <c r="K144" s="17">
        <v>22</v>
      </c>
      <c r="L144" s="19">
        <f t="shared" si="124"/>
      </c>
      <c r="M144" s="17">
        <v>0</v>
      </c>
      <c r="N144" s="20">
        <f t="shared" si="92"/>
      </c>
      <c r="O144" s="17">
        <v>2</v>
      </c>
      <c r="P144" s="20">
        <f t="shared" si="6"/>
      </c>
      <c r="Q144" s="21">
        <f>(M144+M145)/(O144+O145)</f>
      </c>
      <c r="R144" s="17">
        <v>5</v>
      </c>
      <c r="S144" s="21">
        <f>(O144+O145)/(K144+K145)</f>
      </c>
      <c r="T144" s="17">
        <v>1</v>
      </c>
      <c r="U144" s="22">
        <f>F144/T144</f>
      </c>
      <c r="V144" s="23">
        <f>(F144+4*500)/T144</f>
      </c>
      <c r="W144" s="17">
        <v>1344</v>
      </c>
      <c r="X144" s="23">
        <f>W144/T144</f>
      </c>
      <c r="Y144" s="21">
        <f>T144/R144</f>
      </c>
      <c r="Z144" s="23">
        <f>W144/F144</f>
      </c>
      <c r="AA144" s="23">
        <f>W144/(F144+500)</f>
      </c>
      <c r="AB144" s="17">
        <v>1</v>
      </c>
      <c r="AC144" s="17">
        <v>1344</v>
      </c>
      <c r="AD144" s="21">
        <f>AB144/T144</f>
      </c>
      <c r="AE144" s="23">
        <f>(W144-AC144)/(F144+500)</f>
      </c>
      <c r="AF144" s="24" t="s">
        <v>37</v>
      </c>
    </row>
    <row customHeight="true" ht="20.238095238095237" r="145">
      <c r="A145" s="11"/>
      <c r="B145" s="12"/>
      <c r="C145" s="42"/>
      <c r="D145" s="14" t="s">
        <v>38</v>
      </c>
      <c r="E145" s="15">
        <v>697.15</v>
      </c>
      <c r="F145" s="28"/>
      <c r="G145" s="17">
        <v>8341</v>
      </c>
      <c r="H145" s="29">
        <v>192</v>
      </c>
      <c r="I145" s="18">
        <f t="shared" si="243"/>
      </c>
      <c r="J145" s="19">
        <f t="shared" si="180"/>
      </c>
      <c r="K145" s="17">
        <v>16</v>
      </c>
      <c r="L145" s="19">
        <f t="shared" si="124"/>
      </c>
      <c r="M145" s="17">
        <v>1</v>
      </c>
      <c r="N145" s="20">
        <f t="shared" si="92"/>
      </c>
      <c r="O145" s="17">
        <v>1</v>
      </c>
      <c r="P145" s="20">
        <f t="shared" si="6"/>
      </c>
      <c r="Q145" s="21"/>
      <c r="R145" s="17"/>
      <c r="S145" s="21"/>
      <c r="T145" s="17"/>
      <c r="U145" s="22"/>
      <c r="V145" s="23"/>
      <c r="W145" s="17"/>
      <c r="X145" s="23"/>
      <c r="Y145" s="21"/>
      <c r="Z145" s="23"/>
      <c r="AA145" s="23"/>
      <c r="AB145" s="17"/>
      <c r="AC145" s="17"/>
      <c r="AD145" s="21"/>
      <c r="AE145" s="23"/>
      <c r="AF145" s="24" t="s">
        <v>67</v>
      </c>
    </row>
    <row customHeight="true" ht="20.238095238095237" r="146">
      <c r="A146" s="11"/>
      <c r="B146" s="55" t="s">
        <v>34</v>
      </c>
      <c r="C146" s="42" t="s">
        <v>45</v>
      </c>
      <c r="D146" s="14" t="s">
        <v>36</v>
      </c>
      <c r="E146" s="15">
        <v>741.98</v>
      </c>
      <c r="F146" s="28">
        <f>E146+E147</f>
      </c>
      <c r="G146" s="17">
        <v>6238</v>
      </c>
      <c r="H146" s="17">
        <v>123</v>
      </c>
      <c r="I146" s="18">
        <f t="shared" si="243"/>
      </c>
      <c r="J146" s="19">
        <f t="shared" si="180"/>
      </c>
      <c r="K146" s="17">
        <v>3</v>
      </c>
      <c r="L146" s="19">
        <f t="shared" si="124"/>
      </c>
      <c r="M146" s="17">
        <v>1</v>
      </c>
      <c r="N146" s="20">
        <f t="shared" si="92"/>
      </c>
      <c r="O146" s="17">
        <v>1</v>
      </c>
      <c r="P146" s="20">
        <f t="shared" si="6"/>
      </c>
      <c r="Q146" s="21">
        <f>(M146+M147)/(O146+O147)</f>
      </c>
      <c r="R146" s="17">
        <v>8</v>
      </c>
      <c r="S146" s="21">
        <f>(O146+O147)/(K146+K147)</f>
      </c>
      <c r="T146" s="17">
        <v>3</v>
      </c>
      <c r="U146" s="22">
        <f>F146/T146</f>
      </c>
      <c r="V146" s="23">
        <f>(F146+4*500)/T146</f>
      </c>
      <c r="W146" s="17">
        <v>3807.5999999999985</v>
      </c>
      <c r="X146" s="23">
        <f>W146/T146</f>
      </c>
      <c r="Y146" s="21">
        <f>T146/R146</f>
      </c>
      <c r="Z146" s="23">
        <f>W146/F146</f>
      </c>
      <c r="AA146" s="23">
        <f>W146/(F146+500)</f>
      </c>
      <c r="AB146" s="17">
        <v>0</v>
      </c>
      <c r="AC146" s="17">
        <v>0</v>
      </c>
      <c r="AD146" s="21">
        <f>AB146/T146</f>
      </c>
      <c r="AE146" s="23">
        <f>(W146-AC146)/(F146+500)</f>
      </c>
      <c r="AF146" s="24" t="s">
        <v>37</v>
      </c>
    </row>
    <row customHeight="true" ht="20.238095238095237" r="147">
      <c r="A147" s="11"/>
      <c r="B147" s="55"/>
      <c r="C147" s="42"/>
      <c r="D147" s="14" t="s">
        <v>38</v>
      </c>
      <c r="E147" s="15">
        <v>763.68</v>
      </c>
      <c r="F147" s="28"/>
      <c r="G147" s="17">
        <v>9578</v>
      </c>
      <c r="H147" s="29">
        <v>210</v>
      </c>
      <c r="I147" s="18">
        <f t="shared" si="243"/>
      </c>
      <c r="J147" s="19">
        <f t="shared" si="180"/>
      </c>
      <c r="K147" s="17">
        <v>20</v>
      </c>
      <c r="L147" s="19">
        <f t="shared" si="124"/>
      </c>
      <c r="M147" s="17">
        <v>2</v>
      </c>
      <c r="N147" s="20">
        <f t="shared" si="92"/>
      </c>
      <c r="O147" s="17">
        <v>4</v>
      </c>
      <c r="P147" s="20">
        <f t="shared" si="6"/>
      </c>
      <c r="Q147" s="21"/>
      <c r="R147" s="17"/>
      <c r="S147" s="21"/>
      <c r="T147" s="17"/>
      <c r="U147" s="22"/>
      <c r="V147" s="23"/>
      <c r="W147" s="17"/>
      <c r="X147" s="23"/>
      <c r="Y147" s="21"/>
      <c r="Z147" s="23"/>
      <c r="AA147" s="23"/>
      <c r="AB147" s="17"/>
      <c r="AC147" s="17"/>
      <c r="AD147" s="21"/>
      <c r="AE147" s="23"/>
      <c r="AF147" s="24" t="s">
        <v>67</v>
      </c>
    </row>
    <row customHeight="true" ht="20.238095238095237" r="148">
      <c r="A148" s="11"/>
      <c r="B148" s="44" t="s">
        <v>43</v>
      </c>
      <c r="C148" s="44"/>
      <c r="D148" s="44"/>
      <c r="E148" s="32">
        <f>SUM(E140:E147)</f>
      </c>
      <c r="F148" s="32">
        <f>SUM(F140:F147)</f>
      </c>
      <c r="G148" s="32">
        <f>SUM(G140:G147)</f>
      </c>
      <c r="H148" s="32">
        <f>SUM(H140:H147)</f>
      </c>
      <c r="I148" s="34">
        <f t="shared" si="243"/>
      </c>
      <c r="J148" s="35">
        <f t="shared" si="180"/>
      </c>
      <c r="K148" s="33">
        <f>SUM(K140:K147)</f>
      </c>
      <c r="L148" s="32">
        <f>SUM(L142:L147)</f>
      </c>
      <c r="M148" s="32">
        <f>SUM(M140:M147)</f>
      </c>
      <c r="N148" s="36">
        <f t="shared" si="92"/>
      </c>
      <c r="O148" s="32">
        <f>SUM(O140:O147)</f>
      </c>
      <c r="P148" s="36">
        <f t="shared" si="6"/>
      </c>
      <c r="Q148" s="37">
        <f>M148/O148</f>
      </c>
      <c r="R148" s="32">
        <f>SUM(R140:R147)</f>
      </c>
      <c r="S148" s="37">
        <f>(O148+O148)/(K148+K148)</f>
      </c>
      <c r="T148" s="32">
        <f>SUM(T140:T147)</f>
      </c>
      <c r="U148" s="38">
        <f t="shared" ref="U148:U149" si="874">F148/T148</f>
      </c>
      <c r="V148" s="39">
        <f t="shared" ref="V148:V149" si="767">(F148+4*500)/T148</f>
      </c>
      <c r="W148" s="32">
        <f>SUM(W140:W147)</f>
      </c>
      <c r="X148" s="40">
        <f t="shared" ref="X148:X149" si="660">W148/T148</f>
      </c>
      <c r="Y148" s="37">
        <f t="shared" ref="Y148:Y149" si="553">T148/R148</f>
      </c>
      <c r="Z148" s="39">
        <f t="shared" ref="Z148:Z149" si="446">W148/F148</f>
      </c>
      <c r="AA148" s="39">
        <f>W148/(F148+COUNT(W139:W147)*500)</f>
      </c>
      <c r="AB148" s="32">
        <f>SUM(AB140:AB147)</f>
      </c>
      <c r="AC148" s="32">
        <f>SUM(AC140:AC147)</f>
      </c>
      <c r="AD148" s="37">
        <f t="shared" ref="AD148:AD149" si="339">AB148/T148</f>
      </c>
      <c r="AE148" s="41">
        <f>(W148-AC148)/(F148+COUNT(W139:W147)*500)</f>
      </c>
      <c r="AF148" s="24"/>
    </row>
    <row customHeight="true" ht="20.238095238095237" r="149">
      <c r="A149" s="11"/>
      <c r="B149" s="55" t="s">
        <v>40</v>
      </c>
      <c r="C149" s="13" t="s">
        <v>62</v>
      </c>
      <c r="D149" s="14" t="s">
        <v>36</v>
      </c>
      <c r="E149" s="15">
        <v>923.14</v>
      </c>
      <c r="F149" s="28">
        <f>E149+E150</f>
      </c>
      <c r="G149" s="17">
        <v>8099</v>
      </c>
      <c r="H149" s="17">
        <v>176</v>
      </c>
      <c r="I149" s="18">
        <f t="shared" si="243"/>
      </c>
      <c r="J149" s="19">
        <f t="shared" si="180"/>
      </c>
      <c r="K149" s="17">
        <v>6</v>
      </c>
      <c r="L149" s="19">
        <f t="shared" ref="L149:L158" si="125">E149/K149</f>
      </c>
      <c r="M149" s="17">
        <v>1</v>
      </c>
      <c r="N149" s="20">
        <f t="shared" si="92"/>
      </c>
      <c r="O149" s="17">
        <v>1</v>
      </c>
      <c r="P149" s="20">
        <f t="shared" si="6"/>
      </c>
      <c r="Q149" s="21">
        <f>(M149+M150)/(O149+O150)</f>
      </c>
      <c r="R149" s="17">
        <v>3</v>
      </c>
      <c r="S149" s="21">
        <f>(O149+O150)/(K149+K150)</f>
      </c>
      <c r="T149" s="17">
        <v>2</v>
      </c>
      <c r="U149" s="22">
        <f t="shared" si="874"/>
      </c>
      <c r="V149" s="23">
        <f t="shared" si="767"/>
      </c>
      <c r="W149" s="17">
        <v>3180</v>
      </c>
      <c r="X149" s="23">
        <f t="shared" si="660"/>
      </c>
      <c r="Y149" s="21">
        <f t="shared" si="553"/>
      </c>
      <c r="Z149" s="23">
        <f t="shared" si="446"/>
      </c>
      <c r="AA149" s="23">
        <f>W149/(F149+500)</f>
      </c>
      <c r="AB149" s="17">
        <v>1</v>
      </c>
      <c r="AC149" s="17">
        <v>2088</v>
      </c>
      <c r="AD149" s="21">
        <f t="shared" si="339"/>
      </c>
      <c r="AE149" s="23">
        <f>(W149-AC149)/(F149+500)</f>
      </c>
      <c r="AF149" s="24" t="s">
        <v>37</v>
      </c>
    </row>
    <row customHeight="true" ht="20.238095238095237" r="150">
      <c r="A150" s="11"/>
      <c r="B150" s="55"/>
      <c r="C150" s="13"/>
      <c r="D150" s="14" t="s">
        <v>38</v>
      </c>
      <c r="E150" s="15">
        <v>557.19</v>
      </c>
      <c r="F150" s="28"/>
      <c r="G150" s="17">
        <v>7414</v>
      </c>
      <c r="H150" s="29">
        <v>166</v>
      </c>
      <c r="I150" s="18">
        <f t="shared" si="243"/>
      </c>
      <c r="J150" s="19">
        <f t="shared" si="180"/>
      </c>
      <c r="K150" s="17">
        <v>19</v>
      </c>
      <c r="L150" s="19">
        <f t="shared" si="125"/>
      </c>
      <c r="M150" s="17">
        <v>1</v>
      </c>
      <c r="N150" s="20">
        <f t="shared" si="92"/>
      </c>
      <c r="O150" s="17">
        <v>1</v>
      </c>
      <c r="P150" s="20">
        <f t="shared" si="6"/>
      </c>
      <c r="Q150" s="21"/>
      <c r="R150" s="17"/>
      <c r="S150" s="21"/>
      <c r="T150" s="17"/>
      <c r="U150" s="22"/>
      <c r="V150" s="23"/>
      <c r="W150" s="17"/>
      <c r="X150" s="23"/>
      <c r="Y150" s="21"/>
      <c r="Z150" s="23"/>
      <c r="AA150" s="23"/>
      <c r="AB150" s="17"/>
      <c r="AC150" s="17"/>
      <c r="AD150" s="21"/>
      <c r="AE150" s="23"/>
      <c r="AF150" s="24" t="s">
        <v>41</v>
      </c>
    </row>
    <row customHeight="true" ht="20.238095238095237" r="151">
      <c r="A151" s="11"/>
      <c r="B151" s="55" t="s">
        <v>42</v>
      </c>
      <c r="C151" s="13" t="s">
        <v>62</v>
      </c>
      <c r="D151" s="14" t="s">
        <v>36</v>
      </c>
      <c r="E151" s="15">
        <v>1155.9</v>
      </c>
      <c r="F151" s="28">
        <f>E151+E152</f>
      </c>
      <c r="G151" s="17">
        <v>15170</v>
      </c>
      <c r="H151" s="17">
        <v>232</v>
      </c>
      <c r="I151" s="18">
        <f>H152/G151</f>
      </c>
      <c r="J151" s="19">
        <f t="shared" si="180"/>
      </c>
      <c r="K151" s="17">
        <v>9</v>
      </c>
      <c r="L151" s="19">
        <f t="shared" si="125"/>
      </c>
      <c r="M151" s="17">
        <v>0</v>
      </c>
      <c r="N151" s="20">
        <f t="shared" si="92"/>
      </c>
      <c r="O151" s="17">
        <v>1</v>
      </c>
      <c r="P151" s="20">
        <f t="shared" si="6"/>
      </c>
      <c r="Q151" s="21">
        <f>(M151+M152)/(O151+O152)</f>
      </c>
      <c r="R151" s="17">
        <v>1</v>
      </c>
      <c r="S151" s="21">
        <f>(O151+O152)/(K151+K152)</f>
      </c>
      <c r="T151" s="17">
        <v>0</v>
      </c>
      <c r="U151" s="22">
        <f>F151/T151</f>
      </c>
      <c r="V151" s="23">
        <f>(F151+4*500)/T151</f>
      </c>
      <c r="W151" s="17">
        <v>0</v>
      </c>
      <c r="X151" s="23">
        <f>W151/T151</f>
      </c>
      <c r="Y151" s="21">
        <f>T151/R151</f>
      </c>
      <c r="Z151" s="23">
        <f>W151/F151</f>
      </c>
      <c r="AA151" s="23">
        <f>W151/(F151+500)</f>
      </c>
      <c r="AB151" s="17">
        <v>0</v>
      </c>
      <c r="AC151" s="17">
        <v>0</v>
      </c>
      <c r="AD151" s="21">
        <f>AB151/T151</f>
      </c>
      <c r="AE151" s="23">
        <f>(W151-AC151)/(F151+500)</f>
      </c>
      <c r="AF151" s="24" t="s">
        <v>37</v>
      </c>
    </row>
    <row customHeight="true" ht="20.238095238095237" r="152">
      <c r="A152" s="11"/>
      <c r="B152" s="55"/>
      <c r="C152" s="13"/>
      <c r="D152" s="14" t="s">
        <v>38</v>
      </c>
      <c r="E152" s="15">
        <v>641.66</v>
      </c>
      <c r="F152" s="28"/>
      <c r="G152" s="17">
        <v>9513</v>
      </c>
      <c r="H152" s="17">
        <v>169</v>
      </c>
      <c r="I152" s="18">
        <f t="shared" ref="I152:I158" si="244">H152/G152</f>
      </c>
      <c r="J152" s="19">
        <f t="shared" si="180"/>
      </c>
      <c r="K152" s="17">
        <v>17</v>
      </c>
      <c r="L152" s="19">
        <f t="shared" si="125"/>
      </c>
      <c r="M152" s="17">
        <v>0</v>
      </c>
      <c r="N152" s="20">
        <f t="shared" si="92"/>
      </c>
      <c r="O152" s="17">
        <v>0</v>
      </c>
      <c r="P152" s="20">
        <f t="shared" si="6"/>
      </c>
      <c r="Q152" s="21"/>
      <c r="R152" s="17"/>
      <c r="S152" s="21"/>
      <c r="T152" s="17"/>
      <c r="U152" s="22"/>
      <c r="V152" s="23"/>
      <c r="W152" s="17"/>
      <c r="X152" s="23"/>
      <c r="Y152" s="21"/>
      <c r="Z152" s="23"/>
      <c r="AA152" s="23"/>
      <c r="AB152" s="17"/>
      <c r="AC152" s="17"/>
      <c r="AD152" s="21"/>
      <c r="AE152" s="23"/>
      <c r="AF152" s="24" t="s">
        <v>41</v>
      </c>
    </row>
    <row customHeight="true" ht="20.238095238095237" r="153">
      <c r="A153" s="11"/>
      <c r="B153" s="55" t="s">
        <v>44</v>
      </c>
      <c r="C153" s="13" t="s">
        <v>62</v>
      </c>
      <c r="D153" s="14" t="s">
        <v>36</v>
      </c>
      <c r="E153" s="15">
        <v>455.81</v>
      </c>
      <c r="F153" s="16">
        <f>E153+E154</f>
      </c>
      <c r="G153" s="17">
        <v>4764</v>
      </c>
      <c r="H153" s="17">
        <v>98</v>
      </c>
      <c r="I153" s="18">
        <f t="shared" si="244"/>
      </c>
      <c r="J153" s="19">
        <f t="shared" si="180"/>
      </c>
      <c r="K153" s="17">
        <v>3</v>
      </c>
      <c r="L153" s="19">
        <f t="shared" si="125"/>
      </c>
      <c r="M153" s="17">
        <v>0</v>
      </c>
      <c r="N153" s="20">
        <f t="shared" si="92"/>
      </c>
      <c r="O153" s="17">
        <v>1</v>
      </c>
      <c r="P153" s="20">
        <f t="shared" si="6"/>
      </c>
      <c r="Q153" s="21">
        <f>(M153+M154)/(O153+O154)</f>
      </c>
      <c r="R153" s="17">
        <v>4</v>
      </c>
      <c r="S153" s="21">
        <f>(O153+O154)/(K153+K154)</f>
      </c>
      <c r="T153" s="17">
        <v>1</v>
      </c>
      <c r="U153" s="22">
        <f>F153/T153</f>
      </c>
      <c r="V153" s="23">
        <f>(F153+4*500)/T153</f>
      </c>
      <c r="W153" s="17">
        <v>1092</v>
      </c>
      <c r="X153" s="23">
        <f>W153/T153</f>
      </c>
      <c r="Y153" s="21">
        <f>T153/R153</f>
      </c>
      <c r="Z153" s="23">
        <f>W153/F153</f>
      </c>
      <c r="AA153" s="23">
        <f>W153/(F153+500)</f>
      </c>
      <c r="AB153" s="17">
        <v>0</v>
      </c>
      <c r="AC153" s="17">
        <v>0</v>
      </c>
      <c r="AD153" s="21">
        <f>AB153/T153</f>
      </c>
      <c r="AE153" s="23">
        <f>(W153-AC153)/(F153+500)</f>
      </c>
      <c r="AF153" s="24" t="s">
        <v>37</v>
      </c>
    </row>
    <row customHeight="true" ht="20.238095238095237" r="154">
      <c r="A154" s="11"/>
      <c r="B154" s="55"/>
      <c r="C154" s="13"/>
      <c r="D154" s="14" t="s">
        <v>38</v>
      </c>
      <c r="E154" s="15">
        <v>685.42</v>
      </c>
      <c r="F154" s="16"/>
      <c r="G154" s="17">
        <v>9523</v>
      </c>
      <c r="H154" s="17">
        <v>166</v>
      </c>
      <c r="I154" s="18">
        <f t="shared" si="244"/>
      </c>
      <c r="J154" s="19">
        <f t="shared" si="180"/>
      </c>
      <c r="K154" s="17">
        <v>12</v>
      </c>
      <c r="L154" s="19">
        <f t="shared" si="125"/>
      </c>
      <c r="M154" s="17">
        <v>1</v>
      </c>
      <c r="N154" s="20">
        <f t="shared" si="92"/>
      </c>
      <c r="O154" s="17">
        <v>1</v>
      </c>
      <c r="P154" s="20">
        <f t="shared" si="6"/>
      </c>
      <c r="Q154" s="21"/>
      <c r="R154" s="17"/>
      <c r="S154" s="21"/>
      <c r="T154" s="17"/>
      <c r="U154" s="22"/>
      <c r="V154" s="23"/>
      <c r="W154" s="17"/>
      <c r="X154" s="23"/>
      <c r="Y154" s="21"/>
      <c r="Z154" s="23"/>
      <c r="AA154" s="23"/>
      <c r="AB154" s="17"/>
      <c r="AC154" s="17"/>
      <c r="AD154" s="21"/>
      <c r="AE154" s="23"/>
      <c r="AF154" s="24" t="s">
        <v>41</v>
      </c>
    </row>
    <row customHeight="true" ht="20.238095238095237" r="155">
      <c r="A155" s="11"/>
      <c r="B155" s="55" t="s">
        <v>46</v>
      </c>
      <c r="C155" s="13" t="s">
        <v>62</v>
      </c>
      <c r="D155" s="14" t="s">
        <v>36</v>
      </c>
      <c r="E155" s="15">
        <v>414.14</v>
      </c>
      <c r="F155" s="16">
        <f>E155+E156</f>
      </c>
      <c r="G155" s="17">
        <v>4008</v>
      </c>
      <c r="H155" s="17">
        <v>101</v>
      </c>
      <c r="I155" s="18">
        <f t="shared" si="244"/>
      </c>
      <c r="J155" s="19">
        <f t="shared" si="180"/>
      </c>
      <c r="K155" s="17">
        <v>0</v>
      </c>
      <c r="L155" s="19">
        <f t="shared" si="125"/>
      </c>
      <c r="M155" s="17">
        <v>0</v>
      </c>
      <c r="N155" s="20">
        <f t="shared" si="92"/>
      </c>
      <c r="O155" s="17">
        <v>0</v>
      </c>
      <c r="P155" s="20">
        <f>E155/O156</f>
      </c>
      <c r="Q155" s="21">
        <f>(M155+M156)/(O156+P154:N152)</f>
      </c>
      <c r="R155" s="17">
        <v>3</v>
      </c>
      <c r="S155" s="21">
        <f>(O156+R154:P152)/(K155+K156)</f>
      </c>
      <c r="T155" s="17">
        <v>1</v>
      </c>
      <c r="U155" s="22">
        <f>F155/T155</f>
      </c>
      <c r="V155" s="23">
        <f>(F155+4*500)/T155</f>
      </c>
      <c r="W155" s="17">
        <v>2802</v>
      </c>
      <c r="X155" s="23">
        <f>W155/T155</f>
      </c>
      <c r="Y155" s="21">
        <f>T155/R155</f>
      </c>
      <c r="Z155" s="23">
        <f>W155/F155</f>
      </c>
      <c r="AA155" s="23">
        <f>W155/(F155+500)</f>
      </c>
      <c r="AB155" s="17">
        <v>0</v>
      </c>
      <c r="AC155" s="17">
        <v>0</v>
      </c>
      <c r="AD155" s="21">
        <f>AB155/T155</f>
      </c>
      <c r="AE155" s="23">
        <f>(W155-AC155)/(F155+500)</f>
      </c>
      <c r="AF155" s="24" t="s">
        <v>37</v>
      </c>
    </row>
    <row customHeight="true" ht="20.238095238095237" r="156">
      <c r="A156" s="11"/>
      <c r="B156" s="55"/>
      <c r="C156" s="13"/>
      <c r="D156" s="14" t="s">
        <v>38</v>
      </c>
      <c r="E156" s="15">
        <v>434.55</v>
      </c>
      <c r="F156" s="16"/>
      <c r="G156" s="17">
        <v>7597</v>
      </c>
      <c r="H156" s="17">
        <v>153</v>
      </c>
      <c r="I156" s="18">
        <f t="shared" si="244"/>
      </c>
      <c r="J156" s="19">
        <f t="shared" si="180"/>
      </c>
      <c r="K156" s="17">
        <v>8</v>
      </c>
      <c r="L156" s="19">
        <f t="shared" si="125"/>
      </c>
      <c r="M156" s="17">
        <v>0</v>
      </c>
      <c r="N156" s="20">
        <f t="shared" si="92"/>
      </c>
      <c r="O156" s="17">
        <v>0</v>
      </c>
      <c r="P156" s="20">
        <f t="shared" ref="P156:P158" si="7">E156/O156</f>
      </c>
      <c r="Q156" s="21"/>
      <c r="R156" s="17"/>
      <c r="S156" s="21"/>
      <c r="T156" s="17"/>
      <c r="U156" s="22"/>
      <c r="V156" s="23"/>
      <c r="W156" s="17"/>
      <c r="X156" s="23"/>
      <c r="Y156" s="21"/>
      <c r="Z156" s="23"/>
      <c r="AA156" s="23"/>
      <c r="AB156" s="17"/>
      <c r="AC156" s="17"/>
      <c r="AD156" s="21"/>
      <c r="AE156" s="23"/>
      <c r="AF156" s="24" t="s">
        <v>41</v>
      </c>
    </row>
    <row customHeight="true" ht="20.238095238095237" r="157">
      <c r="A157" s="11"/>
      <c r="B157" s="44" t="s">
        <v>43</v>
      </c>
      <c r="C157" s="44"/>
      <c r="D157" s="44"/>
      <c r="E157" s="32">
        <f>SUM(E149:E156)</f>
      </c>
      <c r="F157" s="33">
        <f>SUM(F149:F156)</f>
      </c>
      <c r="G157" s="33">
        <f>SUM(G149:G156)</f>
      </c>
      <c r="H157" s="33">
        <f>SUM(H149:H156)</f>
      </c>
      <c r="I157" s="34">
        <f t="shared" si="244"/>
      </c>
      <c r="J157" s="35">
        <f t="shared" si="180"/>
      </c>
      <c r="K157" s="33">
        <f>SUM(K149:K156)</f>
      </c>
      <c r="L157" s="35">
        <f t="shared" si="125"/>
      </c>
      <c r="M157" s="33">
        <f>SUM(M149:M156)</f>
      </c>
      <c r="N157" s="36">
        <f t="shared" si="92"/>
      </c>
      <c r="O157" s="33">
        <f>SUM(O149:O156)</f>
      </c>
      <c r="P157" s="36">
        <f t="shared" si="7"/>
      </c>
      <c r="Q157" s="37">
        <f t="shared" ref="Q157:Q158" si="300">M157/O157</f>
      </c>
      <c r="R157" s="33">
        <f>SUM(R149:R156)</f>
      </c>
      <c r="S157" s="37">
        <f t="shared" ref="S157:S158" si="211">(O157+O157)/(K157+K157)</f>
      </c>
      <c r="T157" s="33">
        <f>SUM(T149:T156)</f>
      </c>
      <c r="U157" s="38">
        <f t="shared" ref="U157:U158" si="875">F157/T157</f>
      </c>
      <c r="V157" s="39">
        <f t="shared" ref="V157:V158" si="768">(F157+4*500)/T157</f>
      </c>
      <c r="W157" s="33">
        <f>SUM(W149:W156)</f>
      </c>
      <c r="X157" s="40">
        <f t="shared" ref="X157:X158" si="661">W157/T157</f>
      </c>
      <c r="Y157" s="37">
        <f t="shared" ref="Y157:Y158" si="554">T157/R157</f>
      </c>
      <c r="Z157" s="39">
        <f t="shared" ref="Z157:Z158" si="447">W157/F157</f>
      </c>
      <c r="AA157" s="39">
        <f>W157/(F157+COUNT(W149:W156)*500)</f>
      </c>
      <c r="AB157" s="33">
        <f>SUM(AB149:AB156)</f>
      </c>
      <c r="AC157" s="33">
        <f>SUM(AC149:AC156)</f>
      </c>
      <c r="AD157" s="37">
        <f t="shared" ref="AD157:AD158" si="340">AB157/T157</f>
      </c>
      <c r="AE157" s="41">
        <f>(W157-AC157)/(F157+COUNT(W149:W156)*500)</f>
      </c>
      <c r="AF157" s="23"/>
    </row>
    <row customHeight="true" ht="20.238095238095237" r="158">
      <c r="A158" s="11"/>
      <c r="B158" s="46" t="s">
        <v>48</v>
      </c>
      <c r="C158" s="46"/>
      <c r="D158" s="46"/>
      <c r="E158" s="48">
        <f>E139+E148+E157</f>
      </c>
      <c r="F158" s="48">
        <f>F139+F148+F157</f>
      </c>
      <c r="G158" s="56">
        <f>G139+G148+G157</f>
      </c>
      <c r="H158" s="56">
        <f>H139+H148+H157</f>
      </c>
      <c r="I158" s="50">
        <f t="shared" si="244"/>
      </c>
      <c r="J158" s="51">
        <f t="shared" si="180"/>
      </c>
      <c r="K158" s="56">
        <f>K139+K148+K157</f>
      </c>
      <c r="L158" s="51">
        <f t="shared" si="125"/>
      </c>
      <c r="M158" s="56">
        <f>M139+M148+M157</f>
      </c>
      <c r="N158" s="52">
        <f t="shared" si="92"/>
      </c>
      <c r="O158" s="56">
        <f>O139+O148+O157</f>
      </c>
      <c r="P158" s="52">
        <f t="shared" si="7"/>
      </c>
      <c r="Q158" s="53">
        <f t="shared" si="300"/>
      </c>
      <c r="R158" s="56">
        <f>R139+R148+R157</f>
      </c>
      <c r="S158" s="53">
        <f t="shared" si="211"/>
      </c>
      <c r="T158" s="56">
        <f>T139+T148+T157</f>
      </c>
      <c r="U158" s="54">
        <f t="shared" si="875"/>
      </c>
      <c r="V158" s="49">
        <f t="shared" si="768"/>
      </c>
      <c r="W158" s="48">
        <f>W139+W148+W157</f>
      </c>
      <c r="X158" s="49">
        <f t="shared" si="661"/>
      </c>
      <c r="Y158" s="53">
        <f t="shared" si="554"/>
      </c>
      <c r="Z158" s="49">
        <f t="shared" si="447"/>
      </c>
      <c r="AA158" s="49">
        <f>W158/(F158+COUNT(W129:W136,W149:W156,W142:W147))</f>
      </c>
      <c r="AB158" s="56">
        <f>AB139+AB148+AB157</f>
      </c>
      <c r="AC158" s="48">
        <f>AC139+AC148+AC157</f>
      </c>
      <c r="AD158" s="53">
        <f t="shared" si="340"/>
      </c>
      <c r="AE158" s="49">
        <f>(W158-AC158)/(F158+COUNT(W129:W136,W149:W156,W142:W147))</f>
      </c>
      <c r="AF158" s="23"/>
    </row>
    <row customHeight="true" ht="20.238095238095237" r="159">
      <c r="A159" s="1" t="s">
        <v>1</v>
      </c>
      <c r="B159" s="2" t="s">
        <v>2</v>
      </c>
      <c r="C159" s="2" t="s">
        <v>3</v>
      </c>
      <c r="D159" s="2" t="s">
        <v>4</v>
      </c>
      <c r="E159" s="3" t="s">
        <v>5</v>
      </c>
      <c r="F159" s="2" t="s">
        <v>6</v>
      </c>
      <c r="G159" s="2" t="s">
        <v>7</v>
      </c>
      <c r="H159" s="2" t="s">
        <v>8</v>
      </c>
      <c r="I159" s="4" t="s">
        <v>9</v>
      </c>
      <c r="J159" s="5" t="s">
        <v>10</v>
      </c>
      <c r="K159" s="2" t="s">
        <v>11</v>
      </c>
      <c r="L159" s="5" t="s">
        <v>12</v>
      </c>
      <c r="M159" s="2" t="s">
        <v>13</v>
      </c>
      <c r="N159" s="6" t="s">
        <v>14</v>
      </c>
      <c r="O159" s="2" t="s">
        <v>15</v>
      </c>
      <c r="P159" s="6" t="s">
        <v>16</v>
      </c>
      <c r="Q159" s="4" t="s">
        <v>17</v>
      </c>
      <c r="R159" s="7" t="s">
        <v>18</v>
      </c>
      <c r="S159" s="8" t="s">
        <v>19</v>
      </c>
      <c r="T159" s="7" t="s">
        <v>20</v>
      </c>
      <c r="U159" s="9" t="s">
        <v>21</v>
      </c>
      <c r="V159" s="10" t="s">
        <v>22</v>
      </c>
      <c r="W159" s="10" t="s">
        <v>23</v>
      </c>
      <c r="X159" s="10" t="s">
        <v>24</v>
      </c>
      <c r="Y159" s="8" t="s">
        <v>25</v>
      </c>
      <c r="Z159" s="10" t="s">
        <v>26</v>
      </c>
      <c r="AA159" s="10" t="s">
        <v>27</v>
      </c>
      <c r="AB159" s="10" t="s">
        <v>28</v>
      </c>
      <c r="AC159" s="7" t="s">
        <v>29</v>
      </c>
      <c r="AD159" s="8" t="s">
        <v>30</v>
      </c>
      <c r="AE159" s="10" t="s">
        <v>31</v>
      </c>
      <c r="AF159" s="10" t="s">
        <v>32</v>
      </c>
    </row>
    <row customHeight="true" ht="20.238095238095237" r="160">
      <c r="A160" s="11" t="s">
        <v>68</v>
      </c>
      <c r="B160" s="12" t="s">
        <v>50</v>
      </c>
      <c r="C160" s="13" t="s">
        <v>35</v>
      </c>
      <c r="D160" s="14" t="s">
        <v>36</v>
      </c>
      <c r="E160" s="15">
        <v>1514.96</v>
      </c>
      <c r="F160" s="16">
        <f>E160+E161</f>
      </c>
      <c r="G160" s="17">
        <v>11691</v>
      </c>
      <c r="H160" s="17">
        <v>409</v>
      </c>
      <c r="I160" s="18">
        <f t="shared" ref="I160:I181" si="245">H160/G160</f>
      </c>
      <c r="J160" s="19">
        <f t="shared" ref="J160:J191" si="181">(E160/G160)*1000</f>
      </c>
      <c r="K160" s="17">
        <v>10</v>
      </c>
      <c r="L160" s="19">
        <f t="shared" ref="L160:L178" si="126">E160/K160</f>
      </c>
      <c r="M160" s="17">
        <v>2</v>
      </c>
      <c r="N160" s="20">
        <f t="shared" ref="N160:N191" si="93">E160/M160</f>
      </c>
      <c r="O160" s="17">
        <v>7</v>
      </c>
      <c r="P160" s="20">
        <f t="shared" ref="P160:P187" si="8">E160/O160</f>
      </c>
      <c r="Q160" s="21">
        <f>(M160+M161)/(O160+O161)</f>
      </c>
      <c r="R160" s="17">
        <v>14</v>
      </c>
      <c r="S160" s="21">
        <f>(O160+O161)/(K160+K161)</f>
      </c>
      <c r="T160" s="17">
        <v>3</v>
      </c>
      <c r="U160" s="22">
        <f>F160/T160</f>
      </c>
      <c r="V160" s="23">
        <f>(F160+4*500)/T160</f>
      </c>
      <c r="W160" s="17">
        <v>4728</v>
      </c>
      <c r="X160" s="23">
        <f>W160/T160</f>
      </c>
      <c r="Y160" s="21">
        <f>T160/R160</f>
      </c>
      <c r="Z160" s="23">
        <f>W160/F160</f>
      </c>
      <c r="AA160" s="23">
        <f>W160/(F160+500)</f>
      </c>
      <c r="AB160" s="17">
        <v>1</v>
      </c>
      <c r="AC160" s="17">
        <f>112*12</f>
      </c>
      <c r="AD160" s="21">
        <f>AB160/T160</f>
      </c>
      <c r="AE160" s="23">
        <f>(W160-AC160)/(F160+500)</f>
      </c>
      <c r="AF160" s="24" t="s">
        <v>37</v>
      </c>
    </row>
    <row customHeight="true" ht="20.238095238095237" r="161">
      <c r="A161" s="11"/>
      <c r="B161" s="12"/>
      <c r="C161" s="13"/>
      <c r="D161" s="14" t="s">
        <v>38</v>
      </c>
      <c r="E161" s="15">
        <v>704.89</v>
      </c>
      <c r="F161" s="16"/>
      <c r="G161" s="17">
        <v>6928</v>
      </c>
      <c r="H161" s="17">
        <v>256</v>
      </c>
      <c r="I161" s="18">
        <f t="shared" si="245"/>
      </c>
      <c r="J161" s="19">
        <f t="shared" si="181"/>
      </c>
      <c r="K161" s="17">
        <v>20</v>
      </c>
      <c r="L161" s="19">
        <f t="shared" si="126"/>
      </c>
      <c r="M161" s="17">
        <v>1</v>
      </c>
      <c r="N161" s="20">
        <f t="shared" si="93"/>
      </c>
      <c r="O161" s="17">
        <v>1</v>
      </c>
      <c r="P161" s="20">
        <f t="shared" si="8"/>
      </c>
      <c r="Q161" s="21"/>
      <c r="R161" s="17"/>
      <c r="S161" s="21"/>
      <c r="T161" s="17"/>
      <c r="U161" s="22"/>
      <c r="V161" s="23"/>
      <c r="W161" s="17"/>
      <c r="X161" s="23"/>
      <c r="Y161" s="21"/>
      <c r="Z161" s="23"/>
      <c r="AA161" s="23"/>
      <c r="AB161" s="17"/>
      <c r="AC161" s="17"/>
      <c r="AD161" s="21"/>
      <c r="AE161" s="23"/>
      <c r="AF161" s="24" t="s">
        <v>39</v>
      </c>
    </row>
    <row customHeight="true" ht="20.238095238095237" r="162">
      <c r="A162" s="11"/>
      <c r="B162" s="12" t="s">
        <v>51</v>
      </c>
      <c r="C162" s="13" t="s">
        <v>35</v>
      </c>
      <c r="D162" s="14" t="s">
        <v>36</v>
      </c>
      <c r="E162" s="15">
        <v>2102.12</v>
      </c>
      <c r="F162" s="16">
        <f>E162+E163</f>
      </c>
      <c r="G162" s="17">
        <v>11691</v>
      </c>
      <c r="H162" s="17">
        <v>409</v>
      </c>
      <c r="I162" s="18">
        <f t="shared" si="245"/>
      </c>
      <c r="J162" s="19">
        <f t="shared" si="181"/>
      </c>
      <c r="K162" s="17">
        <v>10</v>
      </c>
      <c r="L162" s="19">
        <f t="shared" si="126"/>
      </c>
      <c r="M162" s="17">
        <v>2</v>
      </c>
      <c r="N162" s="20">
        <f t="shared" si="93"/>
      </c>
      <c r="O162" s="17">
        <v>7</v>
      </c>
      <c r="P162" s="20">
        <f t="shared" si="8"/>
      </c>
      <c r="Q162" s="21">
        <f>(M162+M163)/(O162+O163)</f>
      </c>
      <c r="R162" s="17">
        <v>7</v>
      </c>
      <c r="S162" s="21">
        <f>(O162+O163)/(K162+K163)</f>
      </c>
      <c r="T162" s="17">
        <v>3</v>
      </c>
      <c r="U162" s="22">
        <f>F162/T162</f>
      </c>
      <c r="V162" s="23">
        <f>(F162+4*500)/T162</f>
      </c>
      <c r="W162" s="17">
        <v>4776</v>
      </c>
      <c r="X162" s="23">
        <f>W162/T162</f>
      </c>
      <c r="Y162" s="21">
        <f>T162/R162</f>
      </c>
      <c r="Z162" s="23">
        <f>W162/F162</f>
      </c>
      <c r="AA162" s="23">
        <f>W162/(F162+500)</f>
      </c>
      <c r="AB162" s="17">
        <v>1</v>
      </c>
      <c r="AC162" s="17">
        <v>1344</v>
      </c>
      <c r="AD162" s="21">
        <f>AB162/T162</f>
      </c>
      <c r="AE162" s="23">
        <f>(W162-AC162)/(F162+500)</f>
      </c>
      <c r="AF162" s="24" t="s">
        <v>37</v>
      </c>
    </row>
    <row customHeight="true" ht="20.238095238095237" r="163">
      <c r="A163" s="11"/>
      <c r="B163" s="12"/>
      <c r="C163" s="13"/>
      <c r="D163" s="14" t="s">
        <v>38</v>
      </c>
      <c r="E163" s="15">
        <v>1154.29</v>
      </c>
      <c r="F163" s="16"/>
      <c r="G163" s="17">
        <v>10800</v>
      </c>
      <c r="H163" s="17">
        <v>431</v>
      </c>
      <c r="I163" s="18">
        <f t="shared" si="245"/>
      </c>
      <c r="J163" s="19">
        <f t="shared" si="181"/>
      </c>
      <c r="K163" s="17">
        <v>42</v>
      </c>
      <c r="L163" s="19">
        <f t="shared" si="126"/>
      </c>
      <c r="M163" s="17">
        <v>1</v>
      </c>
      <c r="N163" s="20">
        <f t="shared" si="93"/>
      </c>
      <c r="O163" s="17">
        <v>4</v>
      </c>
      <c r="P163" s="20">
        <f t="shared" si="8"/>
      </c>
      <c r="Q163" s="21"/>
      <c r="R163" s="17"/>
      <c r="S163" s="21"/>
      <c r="T163" s="17"/>
      <c r="U163" s="22"/>
      <c r="V163" s="23"/>
      <c r="W163" s="17"/>
      <c r="X163" s="23"/>
      <c r="Y163" s="21"/>
      <c r="Z163" s="23"/>
      <c r="AA163" s="23"/>
      <c r="AB163" s="17"/>
      <c r="AC163" s="17"/>
      <c r="AD163" s="21"/>
      <c r="AE163" s="23"/>
      <c r="AF163" s="24" t="s">
        <v>39</v>
      </c>
    </row>
    <row customHeight="true" ht="20.238095238095237" r="164">
      <c r="A164" s="11"/>
      <c r="B164" s="12" t="s">
        <v>52</v>
      </c>
      <c r="C164" s="13" t="s">
        <v>35</v>
      </c>
      <c r="D164" s="14" t="s">
        <v>36</v>
      </c>
      <c r="E164" s="15">
        <v>2306.02</v>
      </c>
      <c r="F164" s="16">
        <f>E164+E165</f>
      </c>
      <c r="G164" s="17">
        <v>25234</v>
      </c>
      <c r="H164" s="17">
        <v>386</v>
      </c>
      <c r="I164" s="18">
        <f t="shared" si="245"/>
      </c>
      <c r="J164" s="19">
        <f t="shared" si="181"/>
      </c>
      <c r="K164" s="17">
        <v>17</v>
      </c>
      <c r="L164" s="19">
        <f t="shared" si="126"/>
      </c>
      <c r="M164" s="17">
        <v>3</v>
      </c>
      <c r="N164" s="20">
        <f t="shared" si="93"/>
      </c>
      <c r="O164" s="17">
        <v>7</v>
      </c>
      <c r="P164" s="20">
        <f t="shared" si="8"/>
      </c>
      <c r="Q164" s="21">
        <f>(M164+M165)/(O164+O165)</f>
      </c>
      <c r="R164" s="17">
        <v>13</v>
      </c>
      <c r="S164" s="21">
        <f>(O164+O165)/(K164+K165)</f>
      </c>
      <c r="T164" s="17">
        <v>4</v>
      </c>
      <c r="U164" s="22">
        <f>F164/T164</f>
      </c>
      <c r="V164" s="23">
        <f>(F164+4*500)/T164</f>
      </c>
      <c r="W164" s="17">
        <v>6732</v>
      </c>
      <c r="X164" s="23">
        <f>W164/T164</f>
      </c>
      <c r="Y164" s="21">
        <f>T164/R164</f>
      </c>
      <c r="Z164" s="23">
        <f>W164/F164</f>
      </c>
      <c r="AA164" s="23">
        <f>W164/(F164+500)</f>
      </c>
      <c r="AB164" s="17">
        <v>1</v>
      </c>
      <c r="AC164" s="17">
        <f>216*12</f>
      </c>
      <c r="AD164" s="21">
        <f>AB164/T164</f>
      </c>
      <c r="AE164" s="23">
        <f>(W164-AC164)/(F164+500)</f>
      </c>
      <c r="AF164" s="24" t="s">
        <v>37</v>
      </c>
    </row>
    <row customHeight="true" ht="20.238095238095237" r="165">
      <c r="A165" s="11"/>
      <c r="B165" s="12"/>
      <c r="C165" s="13"/>
      <c r="D165" s="14" t="s">
        <v>38</v>
      </c>
      <c r="E165" s="15">
        <v>815.2</v>
      </c>
      <c r="F165" s="16"/>
      <c r="G165" s="17">
        <v>8686</v>
      </c>
      <c r="H165" s="17">
        <v>286</v>
      </c>
      <c r="I165" s="18">
        <f t="shared" si="245"/>
      </c>
      <c r="J165" s="19">
        <f t="shared" si="181"/>
      </c>
      <c r="K165" s="17">
        <v>21</v>
      </c>
      <c r="L165" s="19">
        <f t="shared" si="126"/>
      </c>
      <c r="M165" s="17">
        <v>1</v>
      </c>
      <c r="N165" s="20">
        <f t="shared" si="93"/>
      </c>
      <c r="O165" s="17">
        <v>4</v>
      </c>
      <c r="P165" s="20">
        <f t="shared" si="8"/>
      </c>
      <c r="Q165" s="21"/>
      <c r="R165" s="17"/>
      <c r="S165" s="21"/>
      <c r="T165" s="17"/>
      <c r="U165" s="22"/>
      <c r="V165" s="23"/>
      <c r="W165" s="17"/>
      <c r="X165" s="23"/>
      <c r="Y165" s="21"/>
      <c r="Z165" s="23"/>
      <c r="AA165" s="23"/>
      <c r="AB165" s="17"/>
      <c r="AC165" s="17"/>
      <c r="AD165" s="21"/>
      <c r="AE165" s="23"/>
      <c r="AF165" s="24" t="s">
        <v>39</v>
      </c>
    </row>
    <row customHeight="true" hidden="true" ht="20.238095238095237" r="166">
      <c r="A166" s="11"/>
      <c r="B166" s="12" t="s">
        <v>53</v>
      </c>
      <c r="C166" s="13" t="s">
        <v>35</v>
      </c>
      <c r="D166" s="14" t="s">
        <v>36</v>
      </c>
      <c r="E166" s="15"/>
      <c r="F166" s="28">
        <f>E166+E167</f>
      </c>
      <c r="G166" s="17"/>
      <c r="H166" s="17"/>
      <c r="I166" s="18">
        <f t="shared" si="245"/>
      </c>
      <c r="J166" s="19">
        <f t="shared" si="181"/>
      </c>
      <c r="K166" s="17"/>
      <c r="L166" s="19">
        <f t="shared" si="126"/>
      </c>
      <c r="M166" s="17"/>
      <c r="N166" s="20">
        <f t="shared" si="93"/>
      </c>
      <c r="O166" s="17"/>
      <c r="P166" s="20">
        <f t="shared" si="8"/>
      </c>
      <c r="Q166" s="21">
        <f>(M166+M167)/(O166+O167)</f>
      </c>
      <c r="R166" s="17"/>
      <c r="S166" s="21">
        <f>(O166+O167)/(K166+K167)</f>
      </c>
      <c r="T166" s="17"/>
      <c r="U166" s="22">
        <f>F166/T166</f>
      </c>
      <c r="V166" s="23">
        <f>(F166+4*500)/T166</f>
      </c>
      <c r="W166" s="17"/>
      <c r="X166" s="23">
        <f>W166/T166</f>
      </c>
      <c r="Y166" s="21">
        <f>T166/R166</f>
      </c>
      <c r="Z166" s="23">
        <f>W166/F166</f>
      </c>
      <c r="AA166" s="23">
        <f>W166/(F166+500)</f>
      </c>
      <c r="AB166" s="17"/>
      <c r="AC166" s="17"/>
      <c r="AD166" s="21">
        <f>AB166/T166</f>
      </c>
      <c r="AE166" s="23">
        <f>(W166-AC166)/(F166+500)</f>
      </c>
      <c r="AF166" s="24" t="s">
        <v>37</v>
      </c>
    </row>
    <row customHeight="true" hidden="true" ht="20.238095238095237" r="167">
      <c r="A167" s="11"/>
      <c r="B167" s="12"/>
      <c r="C167" s="13"/>
      <c r="D167" s="14" t="s">
        <v>38</v>
      </c>
      <c r="E167" s="15"/>
      <c r="F167" s="28"/>
      <c r="G167" s="17"/>
      <c r="H167" s="29"/>
      <c r="I167" s="18">
        <f t="shared" si="245"/>
      </c>
      <c r="J167" s="19">
        <f t="shared" si="181"/>
      </c>
      <c r="K167" s="17"/>
      <c r="L167" s="19">
        <f t="shared" si="126"/>
      </c>
      <c r="M167" s="17"/>
      <c r="N167" s="20">
        <f t="shared" si="93"/>
      </c>
      <c r="O167" s="17"/>
      <c r="P167" s="20">
        <f t="shared" si="8"/>
      </c>
      <c r="Q167" s="21"/>
      <c r="R167" s="17"/>
      <c r="S167" s="21"/>
      <c r="T167" s="17"/>
      <c r="U167" s="22"/>
      <c r="V167" s="23"/>
      <c r="W167" s="17"/>
      <c r="X167" s="23"/>
      <c r="Y167" s="21"/>
      <c r="Z167" s="23"/>
      <c r="AA167" s="23"/>
      <c r="AB167" s="17"/>
      <c r="AC167" s="17"/>
      <c r="AD167" s="21"/>
      <c r="AE167" s="23"/>
      <c r="AF167" s="24" t="s">
        <v>39</v>
      </c>
    </row>
    <row customHeight="true" ht="20.238095238095237" r="168">
      <c r="A168" s="11"/>
      <c r="B168" s="12" t="s">
        <v>53</v>
      </c>
      <c r="C168" s="13" t="s">
        <v>35</v>
      </c>
      <c r="D168" s="14" t="s">
        <v>36</v>
      </c>
      <c r="E168" s="15">
        <v>3633.62</v>
      </c>
      <c r="F168" s="28">
        <f>E168+E169</f>
      </c>
      <c r="G168" s="17">
        <v>36452</v>
      </c>
      <c r="H168" s="17">
        <v>503</v>
      </c>
      <c r="I168" s="18">
        <f t="shared" si="245"/>
      </c>
      <c r="J168" s="19">
        <f t="shared" si="181"/>
      </c>
      <c r="K168" s="17">
        <v>17</v>
      </c>
      <c r="L168" s="19">
        <f t="shared" si="126"/>
      </c>
      <c r="M168" s="17">
        <v>5</v>
      </c>
      <c r="N168" s="20">
        <f t="shared" si="93"/>
      </c>
      <c r="O168" s="17">
        <v>10</v>
      </c>
      <c r="P168" s="20">
        <f t="shared" si="8"/>
      </c>
      <c r="Q168" s="21">
        <f>(M168+M169)/(O168+O169)</f>
      </c>
      <c r="R168" s="17">
        <v>25</v>
      </c>
      <c r="S168" s="21">
        <f>(O168+O169)/(K168+K169)</f>
      </c>
      <c r="T168" s="17">
        <v>8</v>
      </c>
      <c r="U168" s="22">
        <f>F168/T168</f>
      </c>
      <c r="V168" s="23">
        <f>(F168+4*500)/T168</f>
      </c>
      <c r="W168" s="17">
        <v>8695.2</v>
      </c>
      <c r="X168" s="23">
        <f>W168/T168</f>
      </c>
      <c r="Y168" s="21">
        <f>T168/R168</f>
      </c>
      <c r="Z168" s="23">
        <f>W168/F168</f>
      </c>
      <c r="AA168" s="23">
        <f>W168/(F168+500)</f>
      </c>
      <c r="AB168" s="17">
        <v>2</v>
      </c>
      <c r="AC168" s="17">
        <v>1716</v>
      </c>
      <c r="AD168" s="21">
        <f>AB168/T168</f>
      </c>
      <c r="AE168" s="23">
        <f>(W168-AC168)/(F168+500)</f>
      </c>
      <c r="AF168" s="24" t="s">
        <v>37</v>
      </c>
    </row>
    <row customHeight="true" ht="20.238095238095237" r="169">
      <c r="A169" s="11"/>
      <c r="B169" s="12"/>
      <c r="C169" s="13"/>
      <c r="D169" s="14" t="s">
        <v>38</v>
      </c>
      <c r="E169" s="15">
        <v>1263.7</v>
      </c>
      <c r="F169" s="28"/>
      <c r="G169" s="17">
        <v>12907</v>
      </c>
      <c r="H169" s="29">
        <v>435</v>
      </c>
      <c r="I169" s="18">
        <f t="shared" si="245"/>
      </c>
      <c r="J169" s="19">
        <f t="shared" si="181"/>
      </c>
      <c r="K169" s="17">
        <v>39</v>
      </c>
      <c r="L169" s="19">
        <f t="shared" si="126"/>
      </c>
      <c r="M169" s="17">
        <v>1</v>
      </c>
      <c r="N169" s="20">
        <f t="shared" si="93"/>
      </c>
      <c r="O169" s="17">
        <v>2</v>
      </c>
      <c r="P169" s="20">
        <f t="shared" si="8"/>
      </c>
      <c r="Q169" s="21"/>
      <c r="R169" s="17"/>
      <c r="S169" s="21"/>
      <c r="T169" s="17"/>
      <c r="U169" s="22"/>
      <c r="V169" s="23"/>
      <c r="W169" s="17"/>
      <c r="X169" s="23"/>
      <c r="Y169" s="21"/>
      <c r="Z169" s="23"/>
      <c r="AA169" s="23"/>
      <c r="AB169" s="17"/>
      <c r="AC169" s="17"/>
      <c r="AD169" s="21"/>
      <c r="AE169" s="23"/>
      <c r="AF169" s="24" t="s">
        <v>39</v>
      </c>
    </row>
    <row customHeight="true" ht="20.238095238095237" r="170">
      <c r="A170" s="11"/>
      <c r="B170" s="30" t="s">
        <v>43</v>
      </c>
      <c r="C170" s="30"/>
      <c r="D170" s="30"/>
      <c r="E170" s="32">
        <f>SUM(E160:E169)</f>
      </c>
      <c r="F170" s="33">
        <f>SUM(F160:F169)</f>
      </c>
      <c r="G170" s="33">
        <f>SUM(G160:G169)</f>
      </c>
      <c r="H170" s="33">
        <f>SUM(H160:H169)</f>
      </c>
      <c r="I170" s="34">
        <f t="shared" si="245"/>
      </c>
      <c r="J170" s="35">
        <f t="shared" si="181"/>
      </c>
      <c r="K170" s="33">
        <f>SUM(K160:K169)</f>
      </c>
      <c r="L170" s="35">
        <f t="shared" si="126"/>
      </c>
      <c r="M170" s="33">
        <f>SUM(M160:M169)</f>
      </c>
      <c r="N170" s="36">
        <f t="shared" si="93"/>
      </c>
      <c r="O170" s="33">
        <f>SUM(O160:O169)</f>
      </c>
      <c r="P170" s="36">
        <f t="shared" si="8"/>
      </c>
      <c r="Q170" s="37">
        <f>M170/O170</f>
      </c>
      <c r="R170" s="33">
        <f>SUM(R160:R169)</f>
      </c>
      <c r="S170" s="37">
        <f>(O170+O170)/(K170+K170)</f>
      </c>
      <c r="T170" s="33">
        <f>SUM(T160:T169)</f>
      </c>
      <c r="U170" s="38">
        <f t="shared" ref="U170:U171" si="876">F170/T170</f>
      </c>
      <c r="V170" s="39">
        <f t="shared" ref="V170:V171" si="769">(F170+4*500)/T170</f>
      </c>
      <c r="W170" s="33">
        <f>SUM(W160:W169)</f>
      </c>
      <c r="X170" s="40">
        <f t="shared" ref="X170:X171" si="662">W170/T170</f>
      </c>
      <c r="Y170" s="37">
        <f t="shared" ref="Y170:Y171" si="555">T170/R170</f>
      </c>
      <c r="Z170" s="39">
        <f t="shared" ref="Z170:Z171" si="448">W170/F170</f>
      </c>
      <c r="AA170" s="39">
        <f>W170/(F170+COUNT(W160:W167)*500)</f>
      </c>
      <c r="AB170" s="33">
        <f>SUM(AB160:AB169)</f>
      </c>
      <c r="AC170" s="33">
        <f>SUM(AC160:AC169)</f>
      </c>
      <c r="AD170" s="37">
        <f t="shared" ref="AD170:AD171" si="341">AB170/T170</f>
      </c>
      <c r="AE170" s="41">
        <f>(W170-AC170)/(F170+COUNT(W160:W167)*500)</f>
      </c>
      <c r="AF170" s="23"/>
    </row>
    <row customHeight="true" ht="20.238095238095237" r="171">
      <c r="A171" s="11"/>
      <c r="B171" s="12" t="s">
        <v>54</v>
      </c>
      <c r="C171" s="42" t="s">
        <v>45</v>
      </c>
      <c r="D171" s="14" t="s">
        <v>36</v>
      </c>
      <c r="E171" s="15">
        <v>3957.87</v>
      </c>
      <c r="F171" s="28">
        <f>E171+E172</f>
      </c>
      <c r="G171" s="17">
        <v>42957</v>
      </c>
      <c r="H171" s="17">
        <v>591</v>
      </c>
      <c r="I171" s="18">
        <f t="shared" si="245"/>
      </c>
      <c r="J171" s="19">
        <f t="shared" si="181"/>
      </c>
      <c r="K171" s="17">
        <v>20</v>
      </c>
      <c r="L171" s="19">
        <f t="shared" si="126"/>
      </c>
      <c r="M171" s="17">
        <v>2</v>
      </c>
      <c r="N171" s="20">
        <f t="shared" si="93"/>
      </c>
      <c r="O171" s="17">
        <v>3</v>
      </c>
      <c r="P171" s="20">
        <f t="shared" si="8"/>
      </c>
      <c r="Q171" s="21">
        <f>(M171+M172)/(O171+O172)</f>
      </c>
      <c r="R171" s="17">
        <v>7</v>
      </c>
      <c r="S171" s="21">
        <f>(O171+O172)/(K171+K172)</f>
      </c>
      <c r="T171" s="17">
        <v>3</v>
      </c>
      <c r="U171" s="22">
        <f t="shared" si="876"/>
      </c>
      <c r="V171" s="23">
        <f t="shared" si="769"/>
      </c>
      <c r="W171" s="17">
        <v>4208.399999999998</v>
      </c>
      <c r="X171" s="23">
        <f t="shared" si="662"/>
      </c>
      <c r="Y171" s="21">
        <f t="shared" si="555"/>
      </c>
      <c r="Z171" s="23">
        <f t="shared" si="448"/>
      </c>
      <c r="AA171" s="23">
        <f>W171/(F171+500)</f>
      </c>
      <c r="AB171" s="17">
        <v>0</v>
      </c>
      <c r="AC171" s="17">
        <v>0</v>
      </c>
      <c r="AD171" s="21">
        <f t="shared" si="341"/>
      </c>
      <c r="AE171" s="23">
        <f>(W171-AC171)/(F171+500)</f>
      </c>
      <c r="AF171" s="24" t="s">
        <v>37</v>
      </c>
    </row>
    <row customHeight="true" ht="20.238095238095237" r="172">
      <c r="A172" s="11"/>
      <c r="B172" s="12"/>
      <c r="C172" s="42"/>
      <c r="D172" s="14" t="s">
        <v>38</v>
      </c>
      <c r="E172" s="15">
        <v>1086.19</v>
      </c>
      <c r="F172" s="28"/>
      <c r="G172" s="17">
        <v>10647</v>
      </c>
      <c r="H172" s="29">
        <v>350</v>
      </c>
      <c r="I172" s="18">
        <f t="shared" si="245"/>
      </c>
      <c r="J172" s="19">
        <f t="shared" si="181"/>
      </c>
      <c r="K172" s="17">
        <v>30</v>
      </c>
      <c r="L172" s="19">
        <f t="shared" si="126"/>
      </c>
      <c r="M172" s="17">
        <v>1</v>
      </c>
      <c r="N172" s="20">
        <f t="shared" si="93"/>
      </c>
      <c r="O172" s="17">
        <v>1</v>
      </c>
      <c r="P172" s="20">
        <f t="shared" si="8"/>
      </c>
      <c r="Q172" s="21"/>
      <c r="R172" s="17"/>
      <c r="S172" s="21"/>
      <c r="T172" s="17"/>
      <c r="U172" s="22"/>
      <c r="V172" s="23"/>
      <c r="W172" s="17"/>
      <c r="X172" s="23"/>
      <c r="Y172" s="21"/>
      <c r="Z172" s="23"/>
      <c r="AA172" s="23"/>
      <c r="AB172" s="17"/>
      <c r="AC172" s="17"/>
      <c r="AD172" s="21"/>
      <c r="AE172" s="23"/>
      <c r="AF172" s="24" t="s">
        <v>39</v>
      </c>
    </row>
    <row customHeight="true" ht="20.238095238095237" r="173">
      <c r="A173" s="11"/>
      <c r="B173" s="12" t="s">
        <v>55</v>
      </c>
      <c r="C173" s="42" t="s">
        <v>45</v>
      </c>
      <c r="D173" s="14" t="s">
        <v>36</v>
      </c>
      <c r="E173" s="15">
        <v>2325.98</v>
      </c>
      <c r="F173" s="28">
        <f>E173+E174</f>
      </c>
      <c r="G173" s="17">
        <v>22646</v>
      </c>
      <c r="H173" s="17">
        <v>555</v>
      </c>
      <c r="I173" s="18">
        <f t="shared" si="245"/>
      </c>
      <c r="J173" s="19">
        <f t="shared" si="181"/>
      </c>
      <c r="K173" s="17">
        <v>13</v>
      </c>
      <c r="L173" s="19">
        <f t="shared" si="126"/>
      </c>
      <c r="M173" s="17">
        <v>0</v>
      </c>
      <c r="N173" s="20">
        <f t="shared" si="93"/>
      </c>
      <c r="O173" s="17">
        <v>1</v>
      </c>
      <c r="P173" s="20">
        <f t="shared" si="8"/>
      </c>
      <c r="Q173" s="21">
        <f>(M173+M174)/(O173+O174)</f>
      </c>
      <c r="R173" s="17">
        <v>7</v>
      </c>
      <c r="S173" s="21">
        <f>(O173+O174)/(K173+K174)</f>
      </c>
      <c r="T173" s="17">
        <v>2</v>
      </c>
      <c r="U173" s="22">
        <f>F173/T173</f>
      </c>
      <c r="V173" s="23">
        <f>(F173+4*500)/T173</f>
      </c>
      <c r="W173" s="17">
        <v>2532</v>
      </c>
      <c r="X173" s="23">
        <f>W173/T173</f>
      </c>
      <c r="Y173" s="21">
        <f>T173/R173</f>
      </c>
      <c r="Z173" s="23">
        <f>W173/F173</f>
      </c>
      <c r="AA173" s="23">
        <f>W173/(F173+500)</f>
      </c>
      <c r="AB173" s="17">
        <v>1</v>
      </c>
      <c r="AC173" s="17">
        <v>444</v>
      </c>
      <c r="AD173" s="21">
        <f>AB173/T173</f>
      </c>
      <c r="AE173" s="23">
        <f>(W173-AC173)/(F173+500)</f>
      </c>
      <c r="AF173" s="24" t="s">
        <v>37</v>
      </c>
    </row>
    <row customHeight="true" ht="20.238095238095237" r="174">
      <c r="A174" s="11"/>
      <c r="B174" s="12"/>
      <c r="C174" s="42"/>
      <c r="D174" s="14" t="s">
        <v>38</v>
      </c>
      <c r="E174" s="15">
        <v>964.04</v>
      </c>
      <c r="F174" s="28"/>
      <c r="G174" s="17">
        <v>8567</v>
      </c>
      <c r="H174" s="29">
        <v>283</v>
      </c>
      <c r="I174" s="18">
        <f t="shared" si="245"/>
      </c>
      <c r="J174" s="19">
        <f t="shared" si="181"/>
      </c>
      <c r="K174" s="17">
        <v>26</v>
      </c>
      <c r="L174" s="19">
        <f t="shared" si="126"/>
      </c>
      <c r="M174" s="17">
        <v>2</v>
      </c>
      <c r="N174" s="20">
        <f t="shared" si="93"/>
      </c>
      <c r="O174" s="17">
        <v>3</v>
      </c>
      <c r="P174" s="20">
        <f t="shared" si="8"/>
      </c>
      <c r="Q174" s="21"/>
      <c r="R174" s="17"/>
      <c r="S174" s="21"/>
      <c r="T174" s="17"/>
      <c r="U174" s="22"/>
      <c r="V174" s="23"/>
      <c r="W174" s="17"/>
      <c r="X174" s="23"/>
      <c r="Y174" s="21"/>
      <c r="Z174" s="23"/>
      <c r="AA174" s="23"/>
      <c r="AB174" s="17"/>
      <c r="AC174" s="17"/>
      <c r="AD174" s="21"/>
      <c r="AE174" s="23"/>
      <c r="AF174" s="24" t="s">
        <v>39</v>
      </c>
    </row>
    <row customHeight="true" ht="20.238095238095237" r="175">
      <c r="A175" s="11"/>
      <c r="B175" s="43" t="s">
        <v>56</v>
      </c>
      <c r="C175" s="42" t="s">
        <v>45</v>
      </c>
      <c r="D175" s="14" t="s">
        <v>36</v>
      </c>
      <c r="E175" s="15">
        <v>1176.62</v>
      </c>
      <c r="F175" s="28">
        <f>E175+E176</f>
      </c>
      <c r="G175" s="17">
        <v>9888</v>
      </c>
      <c r="H175" s="17">
        <v>245</v>
      </c>
      <c r="I175" s="18">
        <f t="shared" si="245"/>
      </c>
      <c r="J175" s="19">
        <f t="shared" si="181"/>
      </c>
      <c r="K175" s="17">
        <v>6</v>
      </c>
      <c r="L175" s="19">
        <f t="shared" si="126"/>
      </c>
      <c r="M175" s="17">
        <v>0</v>
      </c>
      <c r="N175" s="20">
        <f t="shared" si="93"/>
      </c>
      <c r="O175" s="17">
        <v>0</v>
      </c>
      <c r="P175" s="20">
        <f t="shared" si="8"/>
      </c>
      <c r="Q175" s="21">
        <f>(M175+M176)/(O175+O176)</f>
      </c>
      <c r="R175" s="17">
        <v>4</v>
      </c>
      <c r="S175" s="21">
        <f>(O175+O176)/(K175+K176)</f>
      </c>
      <c r="T175" s="17">
        <v>1</v>
      </c>
      <c r="U175" s="22">
        <f>F175/T175</f>
      </c>
      <c r="V175" s="23">
        <f>(F175+4*500)/T175</f>
      </c>
      <c r="W175" s="17">
        <v>1344</v>
      </c>
      <c r="X175" s="23">
        <f>W175/T175</f>
      </c>
      <c r="Y175" s="21">
        <f>T175/R175</f>
      </c>
      <c r="Z175" s="23">
        <f>W175/F175</f>
      </c>
      <c r="AA175" s="23">
        <f>W175/(F175+500)</f>
      </c>
      <c r="AB175" s="17">
        <v>0</v>
      </c>
      <c r="AC175" s="17">
        <v>0</v>
      </c>
      <c r="AD175" s="21">
        <f>AB175/T175</f>
      </c>
      <c r="AE175" s="23">
        <f>(W175-AC175)/(F175+500)</f>
      </c>
      <c r="AF175" s="24" t="s">
        <v>37</v>
      </c>
    </row>
    <row customHeight="true" ht="20.238095238095237" r="176">
      <c r="A176" s="11"/>
      <c r="B176" s="43"/>
      <c r="C176" s="42"/>
      <c r="D176" s="14" t="s">
        <v>38</v>
      </c>
      <c r="E176" s="15">
        <v>788.78</v>
      </c>
      <c r="F176" s="28"/>
      <c r="G176" s="17">
        <v>7342</v>
      </c>
      <c r="H176" s="29">
        <v>235</v>
      </c>
      <c r="I176" s="18">
        <f t="shared" si="245"/>
      </c>
      <c r="J176" s="19">
        <f t="shared" si="181"/>
      </c>
      <c r="K176" s="17">
        <v>24</v>
      </c>
      <c r="L176" s="19">
        <f t="shared" si="126"/>
      </c>
      <c r="M176" s="17">
        <v>0</v>
      </c>
      <c r="N176" s="20">
        <f t="shared" si="93"/>
      </c>
      <c r="O176" s="17">
        <v>2</v>
      </c>
      <c r="P176" s="20">
        <f t="shared" si="8"/>
      </c>
      <c r="Q176" s="21"/>
      <c r="R176" s="17"/>
      <c r="S176" s="21"/>
      <c r="T176" s="17"/>
      <c r="U176" s="22"/>
      <c r="V176" s="23"/>
      <c r="W176" s="17"/>
      <c r="X176" s="23"/>
      <c r="Y176" s="21"/>
      <c r="Z176" s="23"/>
      <c r="AA176" s="23"/>
      <c r="AB176" s="17"/>
      <c r="AC176" s="17"/>
      <c r="AD176" s="21"/>
      <c r="AE176" s="23"/>
      <c r="AF176" s="24" t="s">
        <v>39</v>
      </c>
    </row>
    <row customHeight="true" ht="20.238095238095237" r="177">
      <c r="A177" s="11"/>
      <c r="B177" s="12" t="s">
        <v>57</v>
      </c>
      <c r="C177" s="42" t="s">
        <v>45</v>
      </c>
      <c r="D177" s="14" t="s">
        <v>36</v>
      </c>
      <c r="E177" s="15">
        <v>1048.57</v>
      </c>
      <c r="F177" s="28">
        <f>E177+E178</f>
      </c>
      <c r="G177" s="17">
        <v>6146</v>
      </c>
      <c r="H177" s="17">
        <v>276</v>
      </c>
      <c r="I177" s="18">
        <f t="shared" si="245"/>
      </c>
      <c r="J177" s="19">
        <f t="shared" si="181"/>
      </c>
      <c r="K177" s="17">
        <v>9</v>
      </c>
      <c r="L177" s="19">
        <f t="shared" si="126"/>
      </c>
      <c r="M177" s="17">
        <v>0</v>
      </c>
      <c r="N177" s="20">
        <f t="shared" si="93"/>
      </c>
      <c r="O177" s="17">
        <v>1</v>
      </c>
      <c r="P177" s="20">
        <f t="shared" si="8"/>
      </c>
      <c r="Q177" s="21">
        <f>(M177+M178)/(O177+O178)</f>
      </c>
      <c r="R177" s="17">
        <v>5</v>
      </c>
      <c r="S177" s="21">
        <f>(O177+O178)/(K177+K178)</f>
      </c>
      <c r="T177" s="17">
        <v>0</v>
      </c>
      <c r="U177" s="22">
        <f>F177/T177</f>
      </c>
      <c r="V177" s="23">
        <f>(F177+4*500)/T177</f>
      </c>
      <c r="W177" s="17">
        <v>0</v>
      </c>
      <c r="X177" s="23">
        <f>W177/T177</f>
      </c>
      <c r="Y177" s="21">
        <f>T177/R177</f>
      </c>
      <c r="Z177" s="23">
        <f>W177/F177</f>
      </c>
      <c r="AA177" s="23">
        <f>W177/(F177+500)</f>
      </c>
      <c r="AB177" s="17">
        <v>0</v>
      </c>
      <c r="AC177" s="17">
        <v>0</v>
      </c>
      <c r="AD177" s="21">
        <f>AB177/T177</f>
      </c>
      <c r="AE177" s="23">
        <f>(W177-AC177)/(F177+500)</f>
      </c>
      <c r="AF177" s="24" t="s">
        <v>37</v>
      </c>
    </row>
    <row customHeight="true" ht="20.238095238095237" r="178">
      <c r="A178" s="11"/>
      <c r="B178" s="12"/>
      <c r="C178" s="42"/>
      <c r="D178" s="14" t="s">
        <v>38</v>
      </c>
      <c r="E178" s="15">
        <v>719.25</v>
      </c>
      <c r="F178" s="28"/>
      <c r="G178" s="17">
        <v>6334</v>
      </c>
      <c r="H178" s="29">
        <v>193</v>
      </c>
      <c r="I178" s="18">
        <f t="shared" si="245"/>
      </c>
      <c r="J178" s="19">
        <f t="shared" si="181"/>
      </c>
      <c r="K178" s="17">
        <v>17</v>
      </c>
      <c r="L178" s="19">
        <f t="shared" si="126"/>
      </c>
      <c r="M178" s="17">
        <v>1</v>
      </c>
      <c r="N178" s="20">
        <f t="shared" si="93"/>
      </c>
      <c r="O178" s="17">
        <v>3</v>
      </c>
      <c r="P178" s="20">
        <f t="shared" si="8"/>
      </c>
      <c r="Q178" s="21"/>
      <c r="R178" s="17"/>
      <c r="S178" s="21"/>
      <c r="T178" s="17"/>
      <c r="U178" s="22"/>
      <c r="V178" s="23"/>
      <c r="W178" s="17"/>
      <c r="X178" s="23"/>
      <c r="Y178" s="21"/>
      <c r="Z178" s="23"/>
      <c r="AA178" s="23"/>
      <c r="AB178" s="17"/>
      <c r="AC178" s="17"/>
      <c r="AD178" s="21"/>
      <c r="AE178" s="23"/>
      <c r="AF178" s="24" t="s">
        <v>39</v>
      </c>
    </row>
    <row customHeight="true" ht="20.238095238095237" r="179">
      <c r="A179" s="11"/>
      <c r="B179" s="44" t="s">
        <v>43</v>
      </c>
      <c r="C179" s="44"/>
      <c r="D179" s="44"/>
      <c r="E179" s="32">
        <f>SUM(E171:E178)</f>
      </c>
      <c r="F179" s="32">
        <f>SUM(F171:F178)</f>
      </c>
      <c r="G179" s="32">
        <f>SUM(G171:G178)</f>
      </c>
      <c r="H179" s="32">
        <f>SUM(H171:H178)</f>
      </c>
      <c r="I179" s="34">
        <f t="shared" si="245"/>
      </c>
      <c r="J179" s="35">
        <f t="shared" si="181"/>
      </c>
      <c r="K179" s="33">
        <f>SUM(K171:K178)</f>
      </c>
      <c r="L179" s="32">
        <f>SUM(L173:L178)</f>
      </c>
      <c r="M179" s="32">
        <f>SUM(M171:M178)</f>
      </c>
      <c r="N179" s="36">
        <f t="shared" si="93"/>
      </c>
      <c r="O179" s="32">
        <f>SUM(O171:O178)</f>
      </c>
      <c r="P179" s="36">
        <f t="shared" si="8"/>
      </c>
      <c r="Q179" s="37">
        <f>M179/O179</f>
      </c>
      <c r="R179" s="32">
        <f>SUM(R171:R178)</f>
      </c>
      <c r="S179" s="37">
        <f>(O179+O179)/(K179+K179)</f>
      </c>
      <c r="T179" s="32">
        <f>SUM(T171:T178)</f>
      </c>
      <c r="U179" s="38">
        <f t="shared" ref="U179:U180" si="877">F179/T179</f>
      </c>
      <c r="V179" s="39">
        <f t="shared" ref="V179:V180" si="770">(F179+4*500)/T179</f>
      </c>
      <c r="W179" s="32">
        <f>SUM(W171:W178)</f>
      </c>
      <c r="X179" s="40">
        <f t="shared" ref="X179:X180" si="663">W179/T179</f>
      </c>
      <c r="Y179" s="37">
        <f t="shared" ref="Y179:Y180" si="556">T179/R179</f>
      </c>
      <c r="Z179" s="39">
        <f t="shared" ref="Z179:Z180" si="449">W179/F179</f>
      </c>
      <c r="AA179" s="39">
        <f>W179/(F179+COUNT(W170:W178)*500)</f>
      </c>
      <c r="AB179" s="32">
        <f>SUM(AB171:AB178)</f>
      </c>
      <c r="AC179" s="32">
        <f>SUM(AC171:AC178)</f>
      </c>
      <c r="AD179" s="37">
        <f t="shared" ref="AD179:AD180" si="342">AB179/T179</f>
      </c>
      <c r="AE179" s="41">
        <f>(W179-AC179)/(F179+COUNT(W170:W178)*500)</f>
      </c>
      <c r="AF179" s="24"/>
    </row>
    <row customHeight="true" ht="20.238095238095237" r="180">
      <c r="A180" s="11"/>
      <c r="B180" s="55" t="s">
        <v>34</v>
      </c>
      <c r="C180" s="13" t="s">
        <v>62</v>
      </c>
      <c r="D180" s="14" t="s">
        <v>36</v>
      </c>
      <c r="E180" s="15">
        <v>635.78</v>
      </c>
      <c r="F180" s="28">
        <f>E180+E181</f>
      </c>
      <c r="G180" s="17">
        <v>4924</v>
      </c>
      <c r="H180" s="17">
        <v>427</v>
      </c>
      <c r="I180" s="18">
        <f t="shared" si="245"/>
      </c>
      <c r="J180" s="19">
        <f t="shared" si="181"/>
      </c>
      <c r="K180" s="17">
        <v>6</v>
      </c>
      <c r="L180" s="19">
        <f t="shared" ref="L180:L191" si="127">E180/K180</f>
      </c>
      <c r="M180" s="17">
        <v>0</v>
      </c>
      <c r="N180" s="20">
        <f t="shared" si="93"/>
      </c>
      <c r="O180" s="17">
        <v>0</v>
      </c>
      <c r="P180" s="20">
        <f t="shared" si="8"/>
      </c>
      <c r="Q180" s="21">
        <f>(M180+M181)/(O180+O181)</f>
      </c>
      <c r="R180" s="17">
        <v>3</v>
      </c>
      <c r="S180" s="21">
        <f>(O180+O181)/(K180+K181)</f>
      </c>
      <c r="T180" s="17">
        <v>1</v>
      </c>
      <c r="U180" s="22">
        <f t="shared" si="877"/>
      </c>
      <c r="V180" s="23">
        <f t="shared" si="770"/>
      </c>
      <c r="W180" s="17">
        <v>198</v>
      </c>
      <c r="X180" s="23">
        <f t="shared" si="663"/>
      </c>
      <c r="Y180" s="21">
        <f t="shared" si="556"/>
      </c>
      <c r="Z180" s="23">
        <f t="shared" si="449"/>
      </c>
      <c r="AA180" s="23">
        <f>W180/(F180+500)</f>
      </c>
      <c r="AB180" s="17">
        <v>0</v>
      </c>
      <c r="AC180" s="17">
        <v>0</v>
      </c>
      <c r="AD180" s="21">
        <f t="shared" si="342"/>
      </c>
      <c r="AE180" s="23">
        <f>(W180-AC180)/(F180+500)</f>
      </c>
      <c r="AF180" s="24" t="s">
        <v>37</v>
      </c>
    </row>
    <row customHeight="true" ht="20.238095238095237" r="181">
      <c r="A181" s="11"/>
      <c r="B181" s="55"/>
      <c r="C181" s="13"/>
      <c r="D181" s="14" t="s">
        <v>38</v>
      </c>
      <c r="E181" s="15">
        <v>672.44</v>
      </c>
      <c r="F181" s="28"/>
      <c r="G181" s="17">
        <v>5773</v>
      </c>
      <c r="H181" s="29">
        <v>165</v>
      </c>
      <c r="I181" s="18">
        <f t="shared" si="245"/>
      </c>
      <c r="J181" s="19">
        <f t="shared" si="181"/>
      </c>
      <c r="K181" s="17">
        <v>16</v>
      </c>
      <c r="L181" s="19">
        <f t="shared" si="127"/>
      </c>
      <c r="M181" s="17">
        <v>0</v>
      </c>
      <c r="N181" s="20">
        <f t="shared" si="93"/>
      </c>
      <c r="O181" s="17">
        <v>0</v>
      </c>
      <c r="P181" s="20">
        <f t="shared" si="8"/>
      </c>
      <c r="Q181" s="21"/>
      <c r="R181" s="17"/>
      <c r="S181" s="21"/>
      <c r="T181" s="17"/>
      <c r="U181" s="22"/>
      <c r="V181" s="23"/>
      <c r="W181" s="17"/>
      <c r="X181" s="23"/>
      <c r="Y181" s="21"/>
      <c r="Z181" s="23"/>
      <c r="AA181" s="23"/>
      <c r="AB181" s="17"/>
      <c r="AC181" s="17"/>
      <c r="AD181" s="21"/>
      <c r="AE181" s="23"/>
      <c r="AF181" s="24" t="s">
        <v>39</v>
      </c>
    </row>
    <row customHeight="true" ht="20.238095238095237" r="182">
      <c r="A182" s="11"/>
      <c r="B182" s="55" t="s">
        <v>40</v>
      </c>
      <c r="C182" s="13" t="s">
        <v>62</v>
      </c>
      <c r="D182" s="14" t="s">
        <v>36</v>
      </c>
      <c r="E182" s="15">
        <v>247.78</v>
      </c>
      <c r="F182" s="28">
        <f>E182+E183</f>
      </c>
      <c r="G182" s="17">
        <v>1763</v>
      </c>
      <c r="H182" s="17">
        <v>53</v>
      </c>
      <c r="I182" s="18">
        <f>H183/G182</f>
      </c>
      <c r="J182" s="19">
        <f t="shared" si="181"/>
      </c>
      <c r="K182" s="17">
        <v>0</v>
      </c>
      <c r="L182" s="19">
        <f t="shared" si="127"/>
      </c>
      <c r="M182" s="17">
        <v>0</v>
      </c>
      <c r="N182" s="20">
        <f t="shared" si="93"/>
      </c>
      <c r="O182" s="17">
        <v>1</v>
      </c>
      <c r="P182" s="20">
        <f t="shared" si="8"/>
      </c>
      <c r="Q182" s="21">
        <f>(M182+M183)/(O182+O183)</f>
      </c>
      <c r="R182" s="17">
        <v>1</v>
      </c>
      <c r="S182" s="21">
        <f>(O182+O183)/(K182+K183)</f>
      </c>
      <c r="T182" s="17">
        <v>0</v>
      </c>
      <c r="U182" s="22">
        <f>F182/T182</f>
      </c>
      <c r="V182" s="23">
        <f>(F182+4*500)/T182</f>
      </c>
      <c r="W182" s="17">
        <v>0</v>
      </c>
      <c r="X182" s="23">
        <f>W182/T182</f>
      </c>
      <c r="Y182" s="21">
        <f>T182/R182</f>
      </c>
      <c r="Z182" s="23">
        <f>W182/F182</f>
      </c>
      <c r="AA182" s="23">
        <f>W182/(F182+500)</f>
      </c>
      <c r="AB182" s="17">
        <v>0</v>
      </c>
      <c r="AC182" s="17">
        <v>0</v>
      </c>
      <c r="AD182" s="21">
        <f>AB182/T182</f>
      </c>
      <c r="AE182" s="23">
        <f>(W182-AC182)/(F182+500)</f>
      </c>
      <c r="AF182" s="24" t="s">
        <v>37</v>
      </c>
    </row>
    <row customHeight="true" ht="20.238095238095237" r="183">
      <c r="A183" s="11"/>
      <c r="B183" s="55"/>
      <c r="C183" s="13"/>
      <c r="D183" s="14" t="s">
        <v>38</v>
      </c>
      <c r="E183" s="15">
        <v>246.89</v>
      </c>
      <c r="F183" s="28"/>
      <c r="G183" s="17">
        <v>1513</v>
      </c>
      <c r="H183" s="17">
        <v>67</v>
      </c>
      <c r="I183" s="18">
        <f>H183/G183</f>
      </c>
      <c r="J183" s="19">
        <f t="shared" si="181"/>
      </c>
      <c r="K183" s="17">
        <v>3</v>
      </c>
      <c r="L183" s="19">
        <f t="shared" si="127"/>
      </c>
      <c r="M183" s="17">
        <v>0</v>
      </c>
      <c r="N183" s="20">
        <f t="shared" si="93"/>
      </c>
      <c r="O183" s="17">
        <v>0</v>
      </c>
      <c r="P183" s="20">
        <f t="shared" si="8"/>
      </c>
      <c r="Q183" s="21"/>
      <c r="R183" s="17"/>
      <c r="S183" s="21"/>
      <c r="T183" s="17"/>
      <c r="U183" s="22"/>
      <c r="V183" s="23"/>
      <c r="W183" s="17"/>
      <c r="X183" s="23"/>
      <c r="Y183" s="21"/>
      <c r="Z183" s="23"/>
      <c r="AA183" s="23"/>
      <c r="AB183" s="17"/>
      <c r="AC183" s="17"/>
      <c r="AD183" s="21"/>
      <c r="AE183" s="23"/>
      <c r="AF183" s="24" t="s">
        <v>41</v>
      </c>
    </row>
    <row customHeight="true" ht="20.238095238095237" r="184">
      <c r="A184" s="11"/>
      <c r="B184" s="55" t="s">
        <v>42</v>
      </c>
      <c r="C184" s="13" t="s">
        <v>62</v>
      </c>
      <c r="D184" s="14" t="s">
        <v>36</v>
      </c>
      <c r="E184" s="15">
        <v>380.68</v>
      </c>
      <c r="F184" s="28">
        <f>E184+E185</f>
      </c>
      <c r="G184" s="17">
        <v>2237</v>
      </c>
      <c r="H184" s="17">
        <v>51</v>
      </c>
      <c r="I184" s="18">
        <f>H185/G184</f>
      </c>
      <c r="J184" s="19">
        <f t="shared" si="181"/>
      </c>
      <c r="K184" s="17">
        <v>3</v>
      </c>
      <c r="L184" s="19">
        <f t="shared" si="127"/>
      </c>
      <c r="M184" s="17">
        <v>1</v>
      </c>
      <c r="N184" s="20">
        <f t="shared" si="93"/>
      </c>
      <c r="O184" s="17">
        <v>1</v>
      </c>
      <c r="P184" s="20">
        <f t="shared" si="8"/>
      </c>
      <c r="Q184" s="21">
        <f>(M184+M185)/(O184+O185)</f>
      </c>
      <c r="R184" s="17">
        <v>3</v>
      </c>
      <c r="S184" s="21">
        <f>(O184+O185)/(K184+K185)</f>
      </c>
      <c r="T184" s="17">
        <v>1</v>
      </c>
      <c r="U184" s="22">
        <f>F184/T184</f>
      </c>
      <c r="V184" s="23">
        <f>(F184+4*500)/T184</f>
      </c>
      <c r="W184" s="17">
        <v>1344</v>
      </c>
      <c r="X184" s="23">
        <f>W184/T184</f>
      </c>
      <c r="Y184" s="21">
        <f>T184/R184</f>
      </c>
      <c r="Z184" s="23">
        <f>W184/F184</f>
      </c>
      <c r="AA184" s="23">
        <f>W184/(F184+500)</f>
      </c>
      <c r="AB184" s="17">
        <v>0</v>
      </c>
      <c r="AC184" s="17">
        <v>0</v>
      </c>
      <c r="AD184" s="21">
        <f>AB184/T184</f>
      </c>
      <c r="AE184" s="23">
        <f>(W184-AC184)/(F184+500)</f>
      </c>
      <c r="AF184" s="24" t="s">
        <v>37</v>
      </c>
    </row>
    <row customHeight="true" ht="20.238095238095237" r="185">
      <c r="A185" s="11"/>
      <c r="B185" s="55"/>
      <c r="C185" s="13"/>
      <c r="D185" s="14" t="s">
        <v>38</v>
      </c>
      <c r="E185" s="15">
        <v>786.06</v>
      </c>
      <c r="F185" s="28"/>
      <c r="G185" s="17">
        <v>7578</v>
      </c>
      <c r="H185" s="17">
        <v>186</v>
      </c>
      <c r="I185" s="18">
        <f t="shared" ref="I185:I191" si="246">H185/G185</f>
      </c>
      <c r="J185" s="19">
        <f t="shared" si="181"/>
      </c>
      <c r="K185" s="17">
        <v>13</v>
      </c>
      <c r="L185" s="19">
        <f t="shared" si="127"/>
      </c>
      <c r="M185" s="17">
        <v>0</v>
      </c>
      <c r="N185" s="20">
        <f t="shared" si="93"/>
      </c>
      <c r="O185" s="17">
        <v>1</v>
      </c>
      <c r="P185" s="20">
        <f t="shared" si="8"/>
      </c>
      <c r="Q185" s="21"/>
      <c r="R185" s="17"/>
      <c r="S185" s="21"/>
      <c r="T185" s="17"/>
      <c r="U185" s="22"/>
      <c r="V185" s="23"/>
      <c r="W185" s="17"/>
      <c r="X185" s="23"/>
      <c r="Y185" s="21"/>
      <c r="Z185" s="23"/>
      <c r="AA185" s="23"/>
      <c r="AB185" s="17"/>
      <c r="AC185" s="17"/>
      <c r="AD185" s="21"/>
      <c r="AE185" s="23"/>
      <c r="AF185" s="24" t="s">
        <v>41</v>
      </c>
    </row>
    <row customHeight="true" ht="20.238095238095237" r="186">
      <c r="A186" s="11"/>
      <c r="B186" s="55" t="s">
        <v>44</v>
      </c>
      <c r="C186" s="13" t="s">
        <v>62</v>
      </c>
      <c r="D186" s="14" t="s">
        <v>36</v>
      </c>
      <c r="E186" s="15">
        <v>413.08</v>
      </c>
      <c r="F186" s="16">
        <f>E186+E187</f>
      </c>
      <c r="G186" s="17">
        <v>2851</v>
      </c>
      <c r="H186" s="17">
        <v>146</v>
      </c>
      <c r="I186" s="18">
        <f t="shared" si="246"/>
      </c>
      <c r="J186" s="19">
        <f t="shared" si="181"/>
      </c>
      <c r="K186" s="17">
        <v>0</v>
      </c>
      <c r="L186" s="19">
        <f t="shared" si="127"/>
      </c>
      <c r="M186" s="17">
        <v>0</v>
      </c>
      <c r="N186" s="20">
        <f t="shared" si="93"/>
      </c>
      <c r="O186" s="17">
        <v>0</v>
      </c>
      <c r="P186" s="20">
        <f t="shared" si="8"/>
      </c>
      <c r="Q186" s="21">
        <f>(M186+M187)/(O186+O187)</f>
      </c>
      <c r="R186" s="17">
        <v>4</v>
      </c>
      <c r="S186" s="21">
        <f>(O186+O187)/(K186+K187)</f>
      </c>
      <c r="T186" s="17">
        <v>3</v>
      </c>
      <c r="U186" s="22">
        <f>F186/T186</f>
      </c>
      <c r="V186" s="23">
        <f>(F186+4*500)/T186</f>
      </c>
      <c r="W186" s="17">
        <v>3081.5999999999985</v>
      </c>
      <c r="X186" s="23">
        <f>W186/T186</f>
      </c>
      <c r="Y186" s="21">
        <f>T186/R186</f>
      </c>
      <c r="Z186" s="23">
        <f>W186/F186</f>
      </c>
      <c r="AA186" s="23">
        <f>W186/(F186+500)</f>
      </c>
      <c r="AB186" s="17">
        <v>1</v>
      </c>
      <c r="AC186" s="17">
        <v>372</v>
      </c>
      <c r="AD186" s="21">
        <f>AB186/T186</f>
      </c>
      <c r="AE186" s="23">
        <f>(W186-AC186)/(F186+500)</f>
      </c>
      <c r="AF186" s="24" t="s">
        <v>37</v>
      </c>
    </row>
    <row customHeight="true" ht="20.238095238095237" r="187">
      <c r="A187" s="11"/>
      <c r="B187" s="55"/>
      <c r="C187" s="13"/>
      <c r="D187" s="14" t="s">
        <v>38</v>
      </c>
      <c r="E187" s="15">
        <v>987.23</v>
      </c>
      <c r="F187" s="16"/>
      <c r="G187" s="17">
        <v>8895</v>
      </c>
      <c r="H187" s="17">
        <v>219</v>
      </c>
      <c r="I187" s="18">
        <f t="shared" si="246"/>
      </c>
      <c r="J187" s="19">
        <f t="shared" si="181"/>
      </c>
      <c r="K187" s="17">
        <v>16</v>
      </c>
      <c r="L187" s="19">
        <f t="shared" si="127"/>
      </c>
      <c r="M187" s="17">
        <v>2</v>
      </c>
      <c r="N187" s="20">
        <f t="shared" si="93"/>
      </c>
      <c r="O187" s="17">
        <v>3</v>
      </c>
      <c r="P187" s="20">
        <f t="shared" si="8"/>
      </c>
      <c r="Q187" s="21"/>
      <c r="R187" s="17"/>
      <c r="S187" s="21"/>
      <c r="T187" s="17"/>
      <c r="U187" s="22"/>
      <c r="V187" s="23"/>
      <c r="W187" s="17"/>
      <c r="X187" s="23"/>
      <c r="Y187" s="21"/>
      <c r="Z187" s="23"/>
      <c r="AA187" s="23"/>
      <c r="AB187" s="17"/>
      <c r="AC187" s="17"/>
      <c r="AD187" s="21"/>
      <c r="AE187" s="23"/>
      <c r="AF187" s="24" t="s">
        <v>41</v>
      </c>
    </row>
    <row customHeight="true" ht="20.238095238095237" r="188">
      <c r="A188" s="11"/>
      <c r="B188" s="55" t="s">
        <v>46</v>
      </c>
      <c r="C188" s="13" t="s">
        <v>62</v>
      </c>
      <c r="D188" s="14" t="s">
        <v>36</v>
      </c>
      <c r="E188" s="15">
        <v>387.88</v>
      </c>
      <c r="F188" s="16">
        <f>E188+E189</f>
      </c>
      <c r="G188" s="17">
        <v>3030</v>
      </c>
      <c r="H188" s="17">
        <v>149</v>
      </c>
      <c r="I188" s="18">
        <f t="shared" si="246"/>
      </c>
      <c r="J188" s="19">
        <f t="shared" si="181"/>
      </c>
      <c r="K188" s="17">
        <v>6</v>
      </c>
      <c r="L188" s="19">
        <f t="shared" si="127"/>
      </c>
      <c r="M188" s="17">
        <v>0</v>
      </c>
      <c r="N188" s="20">
        <f t="shared" si="93"/>
      </c>
      <c r="O188" s="17">
        <v>2</v>
      </c>
      <c r="P188" s="20">
        <f>E188/O189</f>
      </c>
      <c r="Q188" s="21">
        <f>(M188+M189)/(O189+P187:N185)</f>
      </c>
      <c r="R188" s="17">
        <v>4</v>
      </c>
      <c r="S188" s="21">
        <f>(O189+R187:P185)/(K188+K189)</f>
      </c>
      <c r="T188" s="17">
        <v>0</v>
      </c>
      <c r="U188" s="22">
        <f>F188/T188</f>
      </c>
      <c r="V188" s="23">
        <f>(F188+4*500)/T188</f>
      </c>
      <c r="W188" s="17">
        <v>0</v>
      </c>
      <c r="X188" s="23">
        <f>W188/T188</f>
      </c>
      <c r="Y188" s="21">
        <f>T188/R188</f>
      </c>
      <c r="Z188" s="23">
        <f>W188/F188</f>
      </c>
      <c r="AA188" s="23">
        <f>W188/(F188+500)</f>
      </c>
      <c r="AB188" s="17">
        <v>0</v>
      </c>
      <c r="AC188" s="17">
        <v>0</v>
      </c>
      <c r="AD188" s="21">
        <f>AB188/T188</f>
      </c>
      <c r="AE188" s="23">
        <f>(W188-AC188)/(F188+500)</f>
      </c>
      <c r="AF188" s="24" t="s">
        <v>37</v>
      </c>
    </row>
    <row customHeight="true" ht="20.238095238095237" r="189">
      <c r="A189" s="11"/>
      <c r="B189" s="55"/>
      <c r="C189" s="13"/>
      <c r="D189" s="14" t="s">
        <v>38</v>
      </c>
      <c r="E189" s="15">
        <v>504.54</v>
      </c>
      <c r="F189" s="16"/>
      <c r="G189" s="17">
        <v>5987</v>
      </c>
      <c r="H189" s="17">
        <v>140</v>
      </c>
      <c r="I189" s="18">
        <f t="shared" si="246"/>
      </c>
      <c r="J189" s="19">
        <f t="shared" si="181"/>
      </c>
      <c r="K189" s="17">
        <v>10</v>
      </c>
      <c r="L189" s="19">
        <f t="shared" si="127"/>
      </c>
      <c r="M189" s="17">
        <v>0</v>
      </c>
      <c r="N189" s="20">
        <f t="shared" si="93"/>
      </c>
      <c r="O189" s="17">
        <v>1</v>
      </c>
      <c r="P189" s="20">
        <f t="shared" ref="P189:P191" si="9">E189/O189</f>
      </c>
      <c r="Q189" s="21"/>
      <c r="R189" s="17"/>
      <c r="S189" s="21"/>
      <c r="T189" s="17"/>
      <c r="U189" s="22"/>
      <c r="V189" s="23"/>
      <c r="W189" s="17"/>
      <c r="X189" s="23"/>
      <c r="Y189" s="21"/>
      <c r="Z189" s="23"/>
      <c r="AA189" s="23"/>
      <c r="AB189" s="17"/>
      <c r="AC189" s="17"/>
      <c r="AD189" s="21"/>
      <c r="AE189" s="23"/>
      <c r="AF189" s="24" t="s">
        <v>41</v>
      </c>
    </row>
    <row customHeight="true" ht="20.238095238095237" r="190">
      <c r="A190" s="11"/>
      <c r="B190" s="44" t="s">
        <v>43</v>
      </c>
      <c r="C190" s="44"/>
      <c r="D190" s="44"/>
      <c r="E190" s="32">
        <f>SUM(E180:E189)</f>
      </c>
      <c r="F190" s="33">
        <f>SUM(F180:F189)</f>
      </c>
      <c r="G190" s="33">
        <f>SUM(G180:G189)</f>
      </c>
      <c r="H190" s="33">
        <f>SUM(H180:H189)</f>
      </c>
      <c r="I190" s="34">
        <f t="shared" si="246"/>
      </c>
      <c r="J190" s="35">
        <f t="shared" si="181"/>
      </c>
      <c r="K190" s="33">
        <f>SUM(K180:K189)</f>
      </c>
      <c r="L190" s="35">
        <f t="shared" si="127"/>
      </c>
      <c r="M190" s="33">
        <f>SUM(M180:M189)</f>
      </c>
      <c r="N190" s="36">
        <f t="shared" si="93"/>
      </c>
      <c r="O190" s="33">
        <f>SUM(O180:O189)</f>
      </c>
      <c r="P190" s="36">
        <f t="shared" si="9"/>
      </c>
      <c r="Q190" s="37">
        <f t="shared" ref="Q190:Q191" si="301">M190/O190</f>
      </c>
      <c r="R190" s="33">
        <f>SUM(R180:R189)</f>
      </c>
      <c r="S190" s="37">
        <f t="shared" ref="S190:S191" si="212">(O190+O190)/(K190+K190)</f>
      </c>
      <c r="T190" s="33">
        <f>SUM(T180:T189)</f>
      </c>
      <c r="U190" s="38">
        <f t="shared" ref="U190:U191" si="878">F190/T190</f>
      </c>
      <c r="V190" s="39">
        <f t="shared" ref="V190:V191" si="771">(F190+4*500)/T190</f>
      </c>
      <c r="W190" s="33">
        <f>SUM(W180:W189)</f>
      </c>
      <c r="X190" s="40">
        <f t="shared" ref="X190:X191" si="664">W190/T190</f>
      </c>
      <c r="Y190" s="37">
        <f t="shared" ref="Y190:Y191" si="557">T190/R190</f>
      </c>
      <c r="Z190" s="39">
        <f t="shared" ref="Z190:Z191" si="450">W190/F190</f>
      </c>
      <c r="AA190" s="39">
        <f>W190/(F190+COUNT(W180:W189)*500)</f>
      </c>
      <c r="AB190" s="33">
        <f>SUM(AB180:AB189)</f>
      </c>
      <c r="AC190" s="33">
        <f>SUM(AC180:AC189)</f>
      </c>
      <c r="AD190" s="37">
        <f t="shared" ref="AD190:AD191" si="343">AB190/T190</f>
      </c>
      <c r="AE190" s="41">
        <f>(W190-AC190)/(F190+COUNT(W180:W189)*500)</f>
      </c>
      <c r="AF190" s="23"/>
    </row>
    <row customHeight="true" ht="20.238095238095237" r="191">
      <c r="A191" s="11"/>
      <c r="B191" s="46" t="s">
        <v>48</v>
      </c>
      <c r="C191" s="46"/>
      <c r="D191" s="46"/>
      <c r="E191" s="48">
        <f>E170+E179+E190</f>
      </c>
      <c r="F191" s="48">
        <f>F170+F179+F190</f>
      </c>
      <c r="G191" s="56">
        <f>G170+G179+G190</f>
      </c>
      <c r="H191" s="56">
        <f>H170+H179+H190</f>
      </c>
      <c r="I191" s="50">
        <f t="shared" si="246"/>
      </c>
      <c r="J191" s="51">
        <f t="shared" si="181"/>
      </c>
      <c r="K191" s="56">
        <f>K170+K179+K190</f>
      </c>
      <c r="L191" s="51">
        <f t="shared" si="127"/>
      </c>
      <c r="M191" s="56">
        <f>M170+M179+M190</f>
      </c>
      <c r="N191" s="52">
        <f t="shared" si="93"/>
      </c>
      <c r="O191" s="56">
        <f>O170+O179+O190</f>
      </c>
      <c r="P191" s="52">
        <f t="shared" si="9"/>
      </c>
      <c r="Q191" s="53">
        <f t="shared" si="301"/>
      </c>
      <c r="R191" s="56">
        <f>R170+R179+R190</f>
      </c>
      <c r="S191" s="53">
        <f t="shared" si="212"/>
      </c>
      <c r="T191" s="56">
        <f>T170+T179+T190</f>
      </c>
      <c r="U191" s="54">
        <f t="shared" si="878"/>
      </c>
      <c r="V191" s="49">
        <f t="shared" si="771"/>
      </c>
      <c r="W191" s="48">
        <f>W170+W179+W190</f>
      </c>
      <c r="X191" s="49">
        <f t="shared" si="664"/>
      </c>
      <c r="Y191" s="53">
        <f t="shared" si="557"/>
      </c>
      <c r="Z191" s="49">
        <f t="shared" si="450"/>
      </c>
      <c r="AA191" s="49">
        <f>W191/(F191+COUNT(W160:W167,W180:W189,W173:W178))</f>
      </c>
      <c r="AB191" s="56">
        <f>AB170+AB179+AB190</f>
      </c>
      <c r="AC191" s="48">
        <f>AC170+AC179+AC190</f>
      </c>
      <c r="AD191" s="53">
        <f t="shared" si="343"/>
      </c>
      <c r="AE191" s="49">
        <f>(W191-AC191)/(F191+COUNT(W160:W167,W180:W189,W173:W178))</f>
      </c>
      <c r="AF191" s="23"/>
    </row>
    <row r="192">
      <c r="A192" s="1" t="s">
        <v>1</v>
      </c>
      <c r="B192" s="2" t="s">
        <v>2</v>
      </c>
      <c r="C192" s="2" t="s">
        <v>3</v>
      </c>
      <c r="D192" s="2" t="s">
        <v>4</v>
      </c>
      <c r="E192" s="3" t="s">
        <v>5</v>
      </c>
      <c r="F192" s="2" t="s">
        <v>6</v>
      </c>
      <c r="G192" s="2" t="s">
        <v>7</v>
      </c>
      <c r="H192" s="2" t="s">
        <v>8</v>
      </c>
      <c r="I192" s="4" t="s">
        <v>9</v>
      </c>
      <c r="J192" s="5" t="s">
        <v>10</v>
      </c>
      <c r="K192" s="2" t="s">
        <v>11</v>
      </c>
      <c r="L192" s="5" t="s">
        <v>12</v>
      </c>
      <c r="M192" s="2" t="s">
        <v>13</v>
      </c>
      <c r="N192" s="6" t="s">
        <v>14</v>
      </c>
      <c r="O192" s="2" t="s">
        <v>15</v>
      </c>
      <c r="P192" s="6" t="s">
        <v>16</v>
      </c>
      <c r="Q192" s="4" t="s">
        <v>17</v>
      </c>
      <c r="R192" s="7" t="s">
        <v>18</v>
      </c>
      <c r="S192" s="8" t="s">
        <v>19</v>
      </c>
      <c r="T192" s="7" t="s">
        <v>20</v>
      </c>
      <c r="U192" s="9" t="s">
        <v>21</v>
      </c>
      <c r="V192" s="10" t="s">
        <v>22</v>
      </c>
      <c r="W192" s="10" t="s">
        <v>23</v>
      </c>
      <c r="X192" s="10" t="s">
        <v>24</v>
      </c>
      <c r="Y192" s="8" t="s">
        <v>25</v>
      </c>
      <c r="Z192" s="10" t="s">
        <v>26</v>
      </c>
      <c r="AA192" s="10" t="s">
        <v>27</v>
      </c>
      <c r="AB192" s="10" t="s">
        <v>28</v>
      </c>
      <c r="AC192" s="7" t="s">
        <v>29</v>
      </c>
      <c r="AD192" s="8" t="s">
        <v>30</v>
      </c>
      <c r="AE192" s="10" t="s">
        <v>31</v>
      </c>
      <c r="AF192" s="10" t="s">
        <v>32</v>
      </c>
    </row>
    <row r="193">
      <c r="A193" s="11" t="s">
        <v>69</v>
      </c>
      <c r="B193" s="12" t="s">
        <v>50</v>
      </c>
      <c r="C193" s="13" t="s">
        <v>35</v>
      </c>
      <c r="D193" s="14" t="s">
        <v>36</v>
      </c>
      <c r="E193" s="15">
        <v>2014.12</v>
      </c>
      <c r="F193" s="16">
        <f>E193+E194</f>
      </c>
      <c r="G193" s="17">
        <v>12321</v>
      </c>
      <c r="H193" s="17">
        <v>854</v>
      </c>
      <c r="I193" s="18">
        <f t="shared" ref="I193:I214" si="247">H193/G193</f>
      </c>
      <c r="J193" s="19">
        <f t="shared" ref="J193:J222" si="182">(E193/G193)*1000</f>
      </c>
      <c r="K193" s="17">
        <v>24</v>
      </c>
      <c r="L193" s="19">
        <f t="shared" ref="L193:L211" si="128">E193/K193</f>
      </c>
      <c r="M193" s="17">
        <v>0</v>
      </c>
      <c r="N193" s="20">
        <f t="shared" ref="N193:N222" si="94">E193/M193</f>
      </c>
      <c r="O193" s="17">
        <v>3</v>
      </c>
      <c r="P193" s="20">
        <f t="shared" ref="P193:P218" si="10">E193/O193</f>
      </c>
      <c r="Q193" s="21">
        <f>(M193+M194)/(O193+O194)</f>
      </c>
      <c r="R193" s="17">
        <v>5</v>
      </c>
      <c r="S193" s="21">
        <f>(O193+O194)/(K193+K194)</f>
      </c>
      <c r="T193" s="17">
        <v>0</v>
      </c>
      <c r="U193" s="22">
        <f>F193/T193</f>
      </c>
      <c r="V193" s="23">
        <f>(F193+4*500)/T193</f>
      </c>
      <c r="W193" s="17">
        <v>0</v>
      </c>
      <c r="X193" s="23">
        <f>W193/T193</f>
      </c>
      <c r="Y193" s="21">
        <f>T193/R193</f>
      </c>
      <c r="Z193" s="23">
        <f>W193/F193</f>
      </c>
      <c r="AA193" s="23">
        <f>W193/(F193+500)</f>
      </c>
      <c r="AB193" s="17">
        <v>0</v>
      </c>
      <c r="AC193" s="17">
        <v>0</v>
      </c>
      <c r="AD193" s="21">
        <f>AB193/T193</f>
      </c>
      <c r="AE193" s="23">
        <f>(W193-AC193)/(F193+500)</f>
      </c>
      <c r="AF193" s="24" t="s">
        <v>37</v>
      </c>
    </row>
    <row r="194">
      <c r="A194" s="11"/>
      <c r="B194" s="12"/>
      <c r="C194" s="13"/>
      <c r="D194" s="14" t="s">
        <v>38</v>
      </c>
      <c r="E194" s="15">
        <v>1396.52</v>
      </c>
      <c r="F194" s="16"/>
      <c r="G194" s="17">
        <v>11333</v>
      </c>
      <c r="H194" s="17">
        <v>324</v>
      </c>
      <c r="I194" s="18">
        <f t="shared" si="247"/>
      </c>
      <c r="J194" s="19">
        <f t="shared" si="182"/>
      </c>
      <c r="K194" s="17">
        <v>29</v>
      </c>
      <c r="L194" s="19">
        <f t="shared" si="128"/>
      </c>
      <c r="M194" s="17">
        <v>0</v>
      </c>
      <c r="N194" s="20">
        <f t="shared" si="94"/>
      </c>
      <c r="O194" s="17">
        <v>0</v>
      </c>
      <c r="P194" s="20">
        <f t="shared" si="10"/>
      </c>
      <c r="Q194" s="21"/>
      <c r="R194" s="17"/>
      <c r="S194" s="21"/>
      <c r="T194" s="17"/>
      <c r="U194" s="22"/>
      <c r="V194" s="23"/>
      <c r="W194" s="17"/>
      <c r="X194" s="23"/>
      <c r="Y194" s="21"/>
      <c r="Z194" s="23"/>
      <c r="AA194" s="23"/>
      <c r="AB194" s="17"/>
      <c r="AC194" s="17"/>
      <c r="AD194" s="21"/>
      <c r="AE194" s="23"/>
      <c r="AF194" s="24" t="s">
        <v>67</v>
      </c>
    </row>
    <row r="195">
      <c r="A195" s="11"/>
      <c r="B195" s="12" t="s">
        <v>51</v>
      </c>
      <c r="C195" s="13" t="s">
        <v>35</v>
      </c>
      <c r="D195" s="14" t="s">
        <v>36</v>
      </c>
      <c r="E195" s="15">
        <v>3061.73</v>
      </c>
      <c r="F195" s="16">
        <f>E195+E196</f>
      </c>
      <c r="G195" s="17">
        <v>23803</v>
      </c>
      <c r="H195" s="17">
        <v>758</v>
      </c>
      <c r="I195" s="18">
        <f t="shared" si="247"/>
      </c>
      <c r="J195" s="19">
        <f t="shared" si="182"/>
      </c>
      <c r="K195" s="17">
        <v>12</v>
      </c>
      <c r="L195" s="19">
        <f t="shared" si="128"/>
      </c>
      <c r="M195" s="17">
        <v>3</v>
      </c>
      <c r="N195" s="20">
        <f t="shared" si="94"/>
      </c>
      <c r="O195" s="17">
        <v>6</v>
      </c>
      <c r="P195" s="20">
        <f t="shared" si="10"/>
      </c>
      <c r="Q195" s="21">
        <f>(M195+M196)/(O195+O196)</f>
      </c>
      <c r="R195" s="17">
        <v>11</v>
      </c>
      <c r="S195" s="21">
        <f>(O195+O196)/(K195+K196)</f>
      </c>
      <c r="T195" s="17">
        <v>4</v>
      </c>
      <c r="U195" s="22">
        <f>F195/T195</f>
      </c>
      <c r="V195" s="23">
        <f>(F195+4*500)/T195</f>
      </c>
      <c r="W195" s="17">
        <v>4594.8</v>
      </c>
      <c r="X195" s="23">
        <f>W195/T195</f>
      </c>
      <c r="Y195" s="21">
        <f>T195/R195</f>
      </c>
      <c r="Z195" s="23">
        <f>W195/F195</f>
      </c>
      <c r="AA195" s="23">
        <f>W195/(F195+500)</f>
      </c>
      <c r="AB195" s="17">
        <v>1</v>
      </c>
      <c r="AC195" s="17">
        <v>358.8</v>
      </c>
      <c r="AD195" s="21">
        <f>AB195/T195</f>
      </c>
      <c r="AE195" s="23">
        <f>(W195-AC195)/(F195+500)</f>
      </c>
      <c r="AF195" s="24" t="s">
        <v>37</v>
      </c>
    </row>
    <row r="196">
      <c r="A196" s="11"/>
      <c r="B196" s="12"/>
      <c r="C196" s="13"/>
      <c r="D196" s="14" t="s">
        <v>38</v>
      </c>
      <c r="E196" s="15">
        <v>829.75</v>
      </c>
      <c r="F196" s="16"/>
      <c r="G196" s="17">
        <v>7652</v>
      </c>
      <c r="H196" s="17">
        <v>246</v>
      </c>
      <c r="I196" s="18">
        <f t="shared" si="247"/>
      </c>
      <c r="J196" s="19">
        <f t="shared" si="182"/>
      </c>
      <c r="K196" s="17">
        <v>20</v>
      </c>
      <c r="L196" s="19">
        <f t="shared" si="128"/>
      </c>
      <c r="M196" s="17">
        <v>0</v>
      </c>
      <c r="N196" s="20">
        <f t="shared" si="94"/>
      </c>
      <c r="O196" s="17">
        <v>2</v>
      </c>
      <c r="P196" s="20">
        <f t="shared" si="10"/>
      </c>
      <c r="Q196" s="21"/>
      <c r="R196" s="17"/>
      <c r="S196" s="21"/>
      <c r="T196" s="17"/>
      <c r="U196" s="22"/>
      <c r="V196" s="23"/>
      <c r="W196" s="17"/>
      <c r="X196" s="23"/>
      <c r="Y196" s="21"/>
      <c r="Z196" s="23"/>
      <c r="AA196" s="23"/>
      <c r="AB196" s="17"/>
      <c r="AC196" s="17"/>
      <c r="AD196" s="21"/>
      <c r="AE196" s="23"/>
      <c r="AF196" s="24" t="s">
        <v>67</v>
      </c>
    </row>
    <row r="197">
      <c r="A197" s="11"/>
      <c r="B197" s="12" t="s">
        <v>52</v>
      </c>
      <c r="C197" s="13" t="s">
        <v>35</v>
      </c>
      <c r="D197" s="14" t="s">
        <v>36</v>
      </c>
      <c r="E197" s="15">
        <v>2357.07</v>
      </c>
      <c r="F197" s="16">
        <f>E197+E198</f>
      </c>
      <c r="G197" s="17">
        <v>23114</v>
      </c>
      <c r="H197" s="17">
        <v>1137</v>
      </c>
      <c r="I197" s="18">
        <f t="shared" si="247"/>
      </c>
      <c r="J197" s="19">
        <f t="shared" si="182"/>
      </c>
      <c r="K197" s="17">
        <v>19</v>
      </c>
      <c r="L197" s="19">
        <f t="shared" si="128"/>
      </c>
      <c r="M197" s="17">
        <v>3</v>
      </c>
      <c r="N197" s="20">
        <f t="shared" si="94"/>
      </c>
      <c r="O197" s="17">
        <v>4</v>
      </c>
      <c r="P197" s="20">
        <f t="shared" si="10"/>
      </c>
      <c r="Q197" s="21">
        <f>(M197+M198)/(O197+O198)</f>
      </c>
      <c r="R197" s="17">
        <v>7</v>
      </c>
      <c r="S197" s="21">
        <f>(O197+O198)/(K197+K198)</f>
      </c>
      <c r="T197" s="17">
        <v>4</v>
      </c>
      <c r="U197" s="22">
        <f>F197/T197</f>
      </c>
      <c r="V197" s="23">
        <f>(F197+4*500)/T197</f>
      </c>
      <c r="W197" s="17">
        <v>5831.999999999999</v>
      </c>
      <c r="X197" s="23">
        <f>W197/T197</f>
      </c>
      <c r="Y197" s="21">
        <f>T197/R197</f>
      </c>
      <c r="Z197" s="23">
        <f>W197/F197</f>
      </c>
      <c r="AA197" s="23">
        <f>W197/(F197+500)</f>
      </c>
      <c r="AB197" s="17">
        <v>0</v>
      </c>
      <c r="AC197" s="17">
        <v>0</v>
      </c>
      <c r="AD197" s="21">
        <f>AB197/T197</f>
      </c>
      <c r="AE197" s="23">
        <f>(W197-AC197)/(F197+500)</f>
      </c>
      <c r="AF197" s="24" t="s">
        <v>37</v>
      </c>
    </row>
    <row r="198">
      <c r="A198" s="11"/>
      <c r="B198" s="12"/>
      <c r="C198" s="13"/>
      <c r="D198" s="14" t="s">
        <v>38</v>
      </c>
      <c r="E198" s="15">
        <v>671.03</v>
      </c>
      <c r="F198" s="16"/>
      <c r="G198" s="17">
        <v>5877</v>
      </c>
      <c r="H198" s="17">
        <v>192</v>
      </c>
      <c r="I198" s="18">
        <f t="shared" si="247"/>
      </c>
      <c r="J198" s="19">
        <f t="shared" si="182"/>
      </c>
      <c r="K198" s="17">
        <v>16</v>
      </c>
      <c r="L198" s="19">
        <f t="shared" si="128"/>
      </c>
      <c r="M198" s="17">
        <v>1</v>
      </c>
      <c r="N198" s="20">
        <f t="shared" si="94"/>
      </c>
      <c r="O198" s="17">
        <v>2</v>
      </c>
      <c r="P198" s="20">
        <f t="shared" si="10"/>
      </c>
      <c r="Q198" s="21"/>
      <c r="R198" s="17"/>
      <c r="S198" s="21"/>
      <c r="T198" s="17"/>
      <c r="U198" s="22"/>
      <c r="V198" s="23"/>
      <c r="W198" s="17"/>
      <c r="X198" s="23"/>
      <c r="Y198" s="21"/>
      <c r="Z198" s="23"/>
      <c r="AA198" s="23"/>
      <c r="AB198" s="17"/>
      <c r="AC198" s="17"/>
      <c r="AD198" s="21"/>
      <c r="AE198" s="23"/>
      <c r="AF198" s="24" t="s">
        <v>67</v>
      </c>
    </row>
    <row r="199">
      <c r="A199" s="11"/>
      <c r="B199" s="12" t="s">
        <v>53</v>
      </c>
      <c r="C199" s="13" t="s">
        <v>35</v>
      </c>
      <c r="D199" s="14" t="s">
        <v>36</v>
      </c>
      <c r="E199" s="15">
        <v>2217.26</v>
      </c>
      <c r="F199" s="28">
        <f>E199+E200</f>
      </c>
      <c r="G199" s="17">
        <v>16993</v>
      </c>
      <c r="H199" s="17">
        <v>601</v>
      </c>
      <c r="I199" s="18">
        <f t="shared" si="247"/>
      </c>
      <c r="J199" s="19">
        <f t="shared" si="182"/>
      </c>
      <c r="K199" s="17">
        <v>15</v>
      </c>
      <c r="L199" s="19">
        <f t="shared" si="128"/>
      </c>
      <c r="M199" s="17">
        <v>0</v>
      </c>
      <c r="N199" s="20">
        <f t="shared" si="94"/>
      </c>
      <c r="O199" s="17">
        <v>4</v>
      </c>
      <c r="P199" s="20">
        <f t="shared" si="10"/>
      </c>
      <c r="Q199" s="21">
        <f>(M199+M200)/(O199+O200)</f>
      </c>
      <c r="R199" s="17">
        <v>6</v>
      </c>
      <c r="S199" s="21">
        <f>(O199+O200)/(K199+K200)</f>
      </c>
      <c r="T199" s="17">
        <v>1</v>
      </c>
      <c r="U199" s="22">
        <f>F199/T199</f>
      </c>
      <c r="V199" s="23">
        <f>(F199+4*500)/T199</f>
      </c>
      <c r="W199" s="17">
        <v>444</v>
      </c>
      <c r="X199" s="23">
        <f>W199/T199</f>
      </c>
      <c r="Y199" s="21">
        <f>T199/R199</f>
      </c>
      <c r="Z199" s="23">
        <f>W199/F199</f>
      </c>
      <c r="AA199" s="23">
        <f>W199/(F199+500)</f>
      </c>
      <c r="AB199" s="17">
        <v>1</v>
      </c>
      <c r="AC199" s="17">
        <v>360</v>
      </c>
      <c r="AD199" s="21">
        <f>AB199/T199</f>
      </c>
      <c r="AE199" s="23">
        <f>(W199-AC199)/(F199+500)</f>
      </c>
      <c r="AF199" s="24" t="s">
        <v>37</v>
      </c>
    </row>
    <row r="200">
      <c r="A200" s="11"/>
      <c r="B200" s="12"/>
      <c r="C200" s="13"/>
      <c r="D200" s="14" t="s">
        <v>38</v>
      </c>
      <c r="E200" s="15">
        <v>779.37</v>
      </c>
      <c r="F200" s="28"/>
      <c r="G200" s="17">
        <v>6207</v>
      </c>
      <c r="H200" s="29">
        <v>191</v>
      </c>
      <c r="I200" s="18">
        <f t="shared" si="247"/>
      </c>
      <c r="J200" s="19">
        <f t="shared" si="182"/>
      </c>
      <c r="K200" s="17">
        <v>21</v>
      </c>
      <c r="L200" s="19">
        <f t="shared" si="128"/>
      </c>
      <c r="M200" s="17">
        <v>1</v>
      </c>
      <c r="N200" s="20">
        <f t="shared" si="94"/>
      </c>
      <c r="O200" s="17">
        <v>2</v>
      </c>
      <c r="P200" s="20">
        <f t="shared" si="10"/>
      </c>
      <c r="Q200" s="21"/>
      <c r="R200" s="17"/>
      <c r="S200" s="21"/>
      <c r="T200" s="17"/>
      <c r="U200" s="22"/>
      <c r="V200" s="23"/>
      <c r="W200" s="17"/>
      <c r="X200" s="23"/>
      <c r="Y200" s="21"/>
      <c r="Z200" s="23"/>
      <c r="AA200" s="23"/>
      <c r="AB200" s="17"/>
      <c r="AC200" s="17"/>
      <c r="AD200" s="21"/>
      <c r="AE200" s="23"/>
      <c r="AF200" s="24" t="s">
        <v>67</v>
      </c>
    </row>
    <row r="201">
      <c r="A201" s="11"/>
      <c r="B201" s="12" t="s">
        <v>54</v>
      </c>
      <c r="C201" s="13" t="s">
        <v>35</v>
      </c>
      <c r="D201" s="14" t="s">
        <v>36</v>
      </c>
      <c r="E201" s="15">
        <v>2789.01</v>
      </c>
      <c r="F201" s="28">
        <f>E201+E202</f>
      </c>
      <c r="G201" s="17">
        <v>22452</v>
      </c>
      <c r="H201" s="17">
        <v>1014</v>
      </c>
      <c r="I201" s="18">
        <f t="shared" si="247"/>
      </c>
      <c r="J201" s="19">
        <f t="shared" si="182"/>
      </c>
      <c r="K201" s="17">
        <v>23</v>
      </c>
      <c r="L201" s="19">
        <f t="shared" si="128"/>
      </c>
      <c r="M201" s="17">
        <v>4</v>
      </c>
      <c r="N201" s="20">
        <f t="shared" si="94"/>
      </c>
      <c r="O201" s="17">
        <v>6</v>
      </c>
      <c r="P201" s="20">
        <f t="shared" si="10"/>
      </c>
      <c r="Q201" s="21">
        <f>(M201+M202)/(O201+O202)</f>
      </c>
      <c r="R201" s="17">
        <v>13</v>
      </c>
      <c r="S201" s="21">
        <f>(O201+O202)/(K201+K202)</f>
      </c>
      <c r="T201" s="17">
        <v>6</v>
      </c>
      <c r="U201" s="22">
        <f>F201/T201</f>
      </c>
      <c r="V201" s="23">
        <f>(F201+4*500)/T201</f>
      </c>
      <c r="W201" s="17">
        <v>8604</v>
      </c>
      <c r="X201" s="23">
        <f>W201/T201</f>
      </c>
      <c r="Y201" s="21">
        <f>T201/R201</f>
      </c>
      <c r="Z201" s="23">
        <f>W201/F201</f>
      </c>
      <c r="AA201" s="23">
        <f>W201/(F201+500)</f>
      </c>
      <c r="AB201" s="17">
        <v>0</v>
      </c>
      <c r="AC201" s="17">
        <v>0</v>
      </c>
      <c r="AD201" s="21">
        <f>AB201/T201</f>
      </c>
      <c r="AE201" s="23">
        <f>(W201-AC201)/(F201+500)</f>
      </c>
      <c r="AF201" s="24" t="s">
        <v>37</v>
      </c>
    </row>
    <row r="202">
      <c r="A202" s="11"/>
      <c r="B202" s="12"/>
      <c r="C202" s="13"/>
      <c r="D202" s="14" t="s">
        <v>38</v>
      </c>
      <c r="E202" s="15">
        <v>1059.33</v>
      </c>
      <c r="F202" s="28"/>
      <c r="G202" s="17">
        <v>9664</v>
      </c>
      <c r="H202" s="29">
        <v>257</v>
      </c>
      <c r="I202" s="18">
        <f t="shared" si="247"/>
      </c>
      <c r="J202" s="19">
        <f t="shared" si="182"/>
      </c>
      <c r="K202" s="17">
        <v>28</v>
      </c>
      <c r="L202" s="19">
        <f t="shared" si="128"/>
      </c>
      <c r="M202" s="17">
        <v>1</v>
      </c>
      <c r="N202" s="20">
        <f t="shared" si="94"/>
      </c>
      <c r="O202" s="17">
        <v>4</v>
      </c>
      <c r="P202" s="20">
        <f t="shared" si="10"/>
      </c>
      <c r="Q202" s="21"/>
      <c r="R202" s="17"/>
      <c r="S202" s="21"/>
      <c r="T202" s="17"/>
      <c r="U202" s="22"/>
      <c r="V202" s="23"/>
      <c r="W202" s="17"/>
      <c r="X202" s="23"/>
      <c r="Y202" s="21"/>
      <c r="Z202" s="23"/>
      <c r="AA202" s="23"/>
      <c r="AB202" s="17"/>
      <c r="AC202" s="17"/>
      <c r="AD202" s="21"/>
      <c r="AE202" s="23"/>
      <c r="AF202" s="24" t="s">
        <v>67</v>
      </c>
    </row>
    <row r="203">
      <c r="A203" s="11"/>
      <c r="B203" s="30" t="s">
        <v>43</v>
      </c>
      <c r="C203" s="30"/>
      <c r="D203" s="30"/>
      <c r="E203" s="32">
        <f>SUM(E193:E202)</f>
      </c>
      <c r="F203" s="33">
        <f>SUM(F193:F202)</f>
      </c>
      <c r="G203" s="33">
        <f>SUM(G193:G202)</f>
      </c>
      <c r="H203" s="33">
        <f>SUM(H193:H202)</f>
      </c>
      <c r="I203" s="34">
        <f t="shared" si="247"/>
      </c>
      <c r="J203" s="35">
        <f t="shared" si="182"/>
      </c>
      <c r="K203" s="33">
        <f>SUM(K193:K202)</f>
      </c>
      <c r="L203" s="35">
        <f t="shared" si="128"/>
      </c>
      <c r="M203" s="33">
        <f>SUM(M193:M202)</f>
      </c>
      <c r="N203" s="36">
        <f t="shared" si="94"/>
      </c>
      <c r="O203" s="33">
        <f>SUM(O193:O202)</f>
      </c>
      <c r="P203" s="36">
        <f t="shared" si="10"/>
      </c>
      <c r="Q203" s="37">
        <f>M203/O203</f>
      </c>
      <c r="R203" s="33">
        <f>SUM(R193:R202)</f>
      </c>
      <c r="S203" s="37">
        <f>(O203+O203)/(K203+K203)</f>
      </c>
      <c r="T203" s="33">
        <f>SUM(T193:T202)</f>
      </c>
      <c r="U203" s="38">
        <f t="shared" ref="U203:U204" si="879">F203/T203</f>
      </c>
      <c r="V203" s="39">
        <f t="shared" ref="V203:V204" si="772">(F203+4*500)/T203</f>
      </c>
      <c r="W203" s="33">
        <f>SUM(W193:W202)</f>
      </c>
      <c r="X203" s="40">
        <f t="shared" ref="X203:X204" si="665">W203/T203</f>
      </c>
      <c r="Y203" s="37">
        <f t="shared" ref="Y203:Y204" si="558">T203/R203</f>
      </c>
      <c r="Z203" s="39">
        <f t="shared" ref="Z203:Z204" si="451">W203/F203</f>
      </c>
      <c r="AA203" s="39">
        <f>W203/(F203+COUNT(W193:W200)*500)</f>
      </c>
      <c r="AB203" s="33">
        <f>SUM(AB193:AB202)</f>
      </c>
      <c r="AC203" s="33">
        <f>SUM(AC193:AC202)</f>
      </c>
      <c r="AD203" s="37">
        <f t="shared" ref="AD203:AD204" si="344">AB203/T203</f>
      </c>
      <c r="AE203" s="41">
        <f>(W203-AC203)/(F203+COUNT(W193:W200)*500)</f>
      </c>
      <c r="AF203" s="23"/>
    </row>
    <row r="204">
      <c r="A204" s="11"/>
      <c r="B204" s="12" t="s">
        <v>55</v>
      </c>
      <c r="C204" s="42" t="s">
        <v>45</v>
      </c>
      <c r="D204" s="14" t="s">
        <v>36</v>
      </c>
      <c r="E204" s="15">
        <v>3981.52</v>
      </c>
      <c r="F204" s="28">
        <f>E204+E205</f>
      </c>
      <c r="G204" s="17">
        <v>45015</v>
      </c>
      <c r="H204" s="17">
        <v>1942</v>
      </c>
      <c r="I204" s="18">
        <f t="shared" si="247"/>
      </c>
      <c r="J204" s="19">
        <f t="shared" si="182"/>
      </c>
      <c r="K204" s="17">
        <v>37</v>
      </c>
      <c r="L204" s="19">
        <f t="shared" si="128"/>
      </c>
      <c r="M204" s="17">
        <v>4</v>
      </c>
      <c r="N204" s="20">
        <f t="shared" si="94"/>
      </c>
      <c r="O204" s="17">
        <v>4</v>
      </c>
      <c r="P204" s="20">
        <f t="shared" si="10"/>
      </c>
      <c r="Q204" s="21">
        <f>(M204+M205)/(O204+O205)</f>
      </c>
      <c r="R204" s="17">
        <v>20</v>
      </c>
      <c r="S204" s="21">
        <f>(O204+O205)/(K204+K205)</f>
      </c>
      <c r="T204" s="17">
        <v>6</v>
      </c>
      <c r="U204" s="22">
        <f t="shared" si="879"/>
      </c>
      <c r="V204" s="23">
        <f t="shared" si="772"/>
      </c>
      <c r="W204" s="17">
        <v>10200</v>
      </c>
      <c r="X204" s="23">
        <f t="shared" si="665"/>
      </c>
      <c r="Y204" s="21">
        <f t="shared" si="558"/>
      </c>
      <c r="Z204" s="23">
        <f t="shared" si="451"/>
      </c>
      <c r="AA204" s="23">
        <f>W204/(F204+500)</f>
      </c>
      <c r="AB204" s="17">
        <v>0</v>
      </c>
      <c r="AC204" s="17">
        <v>0</v>
      </c>
      <c r="AD204" s="21">
        <f t="shared" si="344"/>
      </c>
      <c r="AE204" s="23">
        <f>(W204-AC204)/(F204+500)</f>
      </c>
      <c r="AF204" s="24" t="s">
        <v>37</v>
      </c>
    </row>
    <row r="205">
      <c r="A205" s="11"/>
      <c r="B205" s="12"/>
      <c r="C205" s="42"/>
      <c r="D205" s="14" t="s">
        <v>38</v>
      </c>
      <c r="E205" s="15">
        <v>2399.41</v>
      </c>
      <c r="F205" s="28"/>
      <c r="G205" s="17">
        <v>18423</v>
      </c>
      <c r="H205" s="29">
        <v>828</v>
      </c>
      <c r="I205" s="18">
        <f t="shared" si="247"/>
      </c>
      <c r="J205" s="19">
        <f t="shared" si="182"/>
      </c>
      <c r="K205" s="17">
        <v>69</v>
      </c>
      <c r="L205" s="19">
        <f t="shared" si="128"/>
      </c>
      <c r="M205" s="17">
        <v>2</v>
      </c>
      <c r="N205" s="20">
        <f t="shared" si="94"/>
      </c>
      <c r="O205" s="17">
        <v>3</v>
      </c>
      <c r="P205" s="20">
        <f t="shared" si="10"/>
      </c>
      <c r="Q205" s="21"/>
      <c r="R205" s="17"/>
      <c r="S205" s="21"/>
      <c r="T205" s="17"/>
      <c r="U205" s="22"/>
      <c r="V205" s="23"/>
      <c r="W205" s="17"/>
      <c r="X205" s="23"/>
      <c r="Y205" s="21"/>
      <c r="Z205" s="23"/>
      <c r="AA205" s="23"/>
      <c r="AB205" s="17"/>
      <c r="AC205" s="17"/>
      <c r="AD205" s="21"/>
      <c r="AE205" s="23"/>
      <c r="AF205" s="24" t="s">
        <v>67</v>
      </c>
    </row>
    <row r="206">
      <c r="A206" s="11"/>
      <c r="B206" s="43" t="s">
        <v>56</v>
      </c>
      <c r="C206" s="42" t="s">
        <v>45</v>
      </c>
      <c r="D206" s="14" t="s">
        <v>36</v>
      </c>
      <c r="E206" s="15">
        <v>6435.46</v>
      </c>
      <c r="F206" s="28">
        <f>E206+E207</f>
      </c>
      <c r="G206" s="17">
        <v>57979</v>
      </c>
      <c r="H206" s="17">
        <v>1682</v>
      </c>
      <c r="I206" s="18">
        <f t="shared" si="247"/>
      </c>
      <c r="J206" s="19">
        <f t="shared" si="182"/>
      </c>
      <c r="K206" s="17">
        <v>57</v>
      </c>
      <c r="L206" s="19">
        <f t="shared" si="128"/>
      </c>
      <c r="M206" s="17">
        <v>2</v>
      </c>
      <c r="N206" s="20">
        <f t="shared" si="94"/>
      </c>
      <c r="O206" s="17">
        <v>8</v>
      </c>
      <c r="P206" s="20">
        <f t="shared" si="10"/>
      </c>
      <c r="Q206" s="21">
        <f>(M206+M207)/(O206+O207)</f>
      </c>
      <c r="R206" s="17">
        <v>8</v>
      </c>
      <c r="S206" s="21">
        <f>(O206+O207)/(K206+K207)</f>
      </c>
      <c r="T206" s="17">
        <v>3</v>
      </c>
      <c r="U206" s="22">
        <f>F206/T206</f>
      </c>
      <c r="V206" s="23">
        <f>(F206+4*500)/T206</f>
      </c>
      <c r="W206" s="17">
        <v>1171.2000000000007</v>
      </c>
      <c r="X206" s="23">
        <f>W206/T206</f>
      </c>
      <c r="Y206" s="21">
        <f>T206/R206</f>
      </c>
      <c r="Z206" s="23">
        <f>W206/F206</f>
      </c>
      <c r="AA206" s="23">
        <f>W206/(F206+500)</f>
      </c>
      <c r="AB206" s="17">
        <v>0</v>
      </c>
      <c r="AC206" s="17">
        <v>0</v>
      </c>
      <c r="AD206" s="21">
        <f>AB206/T206</f>
      </c>
      <c r="AE206" s="23">
        <f>(W206-AC206)/(F206+500)</f>
      </c>
      <c r="AF206" s="24" t="s">
        <v>37</v>
      </c>
    </row>
    <row r="207">
      <c r="A207" s="11"/>
      <c r="B207" s="43"/>
      <c r="C207" s="42"/>
      <c r="D207" s="14" t="s">
        <v>38</v>
      </c>
      <c r="E207" s="15">
        <v>765.33</v>
      </c>
      <c r="F207" s="28"/>
      <c r="G207" s="17">
        <v>8878</v>
      </c>
      <c r="H207" s="29">
        <v>385</v>
      </c>
      <c r="I207" s="18">
        <f t="shared" si="247"/>
      </c>
      <c r="J207" s="19">
        <f t="shared" si="182"/>
      </c>
      <c r="K207" s="17">
        <v>33</v>
      </c>
      <c r="L207" s="19">
        <f t="shared" si="128"/>
      </c>
      <c r="M207" s="17">
        <v>0</v>
      </c>
      <c r="N207" s="20">
        <f t="shared" si="94"/>
      </c>
      <c r="O207" s="17">
        <v>2</v>
      </c>
      <c r="P207" s="20">
        <f t="shared" si="10"/>
      </c>
      <c r="Q207" s="21"/>
      <c r="R207" s="17"/>
      <c r="S207" s="21"/>
      <c r="T207" s="17"/>
      <c r="U207" s="22"/>
      <c r="V207" s="23"/>
      <c r="W207" s="17"/>
      <c r="X207" s="23"/>
      <c r="Y207" s="21"/>
      <c r="Z207" s="23"/>
      <c r="AA207" s="23"/>
      <c r="AB207" s="17"/>
      <c r="AC207" s="17"/>
      <c r="AD207" s="21"/>
      <c r="AE207" s="23"/>
      <c r="AF207" s="24" t="s">
        <v>67</v>
      </c>
    </row>
    <row r="208">
      <c r="A208" s="11"/>
      <c r="B208" s="12" t="s">
        <v>57</v>
      </c>
      <c r="C208" s="42" t="s">
        <v>45</v>
      </c>
      <c r="D208" s="14" t="s">
        <v>36</v>
      </c>
      <c r="E208" s="15">
        <v>2267.23</v>
      </c>
      <c r="F208" s="28">
        <f>E208+E209</f>
      </c>
      <c r="G208" s="17">
        <v>16186</v>
      </c>
      <c r="H208" s="17">
        <v>276</v>
      </c>
      <c r="I208" s="18">
        <f t="shared" si="247"/>
      </c>
      <c r="J208" s="19">
        <f t="shared" si="182"/>
      </c>
      <c r="K208" s="17">
        <v>13</v>
      </c>
      <c r="L208" s="19">
        <f t="shared" si="128"/>
      </c>
      <c r="M208" s="17">
        <v>2</v>
      </c>
      <c r="N208" s="20">
        <f t="shared" si="94"/>
      </c>
      <c r="O208" s="17">
        <v>4</v>
      </c>
      <c r="P208" s="20">
        <f t="shared" si="10"/>
      </c>
      <c r="Q208" s="21">
        <f>(M208+M209)/(O208+O209)</f>
      </c>
      <c r="R208" s="17">
        <v>10</v>
      </c>
      <c r="S208" s="21">
        <f>(O208+O209)/(K208+K209)</f>
      </c>
      <c r="T208" s="17">
        <v>6</v>
      </c>
      <c r="U208" s="22">
        <f>F208/T208</f>
      </c>
      <c r="V208" s="23">
        <f>(F208+4*500)/T208</f>
      </c>
      <c r="W208" s="17">
        <v>7323.5999999999985</v>
      </c>
      <c r="X208" s="23">
        <f>W208/T208</f>
      </c>
      <c r="Y208" s="21">
        <f>T208/R208</f>
      </c>
      <c r="Z208" s="23">
        <f>W208/F208</f>
      </c>
      <c r="AA208" s="23">
        <f>W208/(F208+500)</f>
      </c>
      <c r="AB208" s="17">
        <v>3</v>
      </c>
      <c r="AC208" s="17">
        <v>1944</v>
      </c>
      <c r="AD208" s="21">
        <f>AB208/T208</f>
      </c>
      <c r="AE208" s="23">
        <f>(W208-AC208)/(F208+500)</f>
      </c>
      <c r="AF208" s="24" t="s">
        <v>37</v>
      </c>
    </row>
    <row r="209">
      <c r="A209" s="11"/>
      <c r="B209" s="12"/>
      <c r="C209" s="42"/>
      <c r="D209" s="14" t="s">
        <v>38</v>
      </c>
      <c r="E209" s="15">
        <v>1478.34</v>
      </c>
      <c r="F209" s="28"/>
      <c r="G209" s="17">
        <v>9020</v>
      </c>
      <c r="H209" s="29">
        <v>457</v>
      </c>
      <c r="I209" s="18">
        <f t="shared" si="247"/>
      </c>
      <c r="J209" s="19">
        <f t="shared" si="182"/>
      </c>
      <c r="K209" s="17">
        <v>37</v>
      </c>
      <c r="L209" s="19">
        <f t="shared" si="128"/>
      </c>
      <c r="M209" s="17">
        <v>3</v>
      </c>
      <c r="N209" s="20">
        <f t="shared" si="94"/>
      </c>
      <c r="O209" s="17">
        <v>6</v>
      </c>
      <c r="P209" s="20">
        <f t="shared" si="10"/>
      </c>
      <c r="Q209" s="21"/>
      <c r="R209" s="17"/>
      <c r="S209" s="21"/>
      <c r="T209" s="17"/>
      <c r="U209" s="22"/>
      <c r="V209" s="23"/>
      <c r="W209" s="17"/>
      <c r="X209" s="23"/>
      <c r="Y209" s="21"/>
      <c r="Z209" s="23"/>
      <c r="AA209" s="23"/>
      <c r="AB209" s="17"/>
      <c r="AC209" s="17"/>
      <c r="AD209" s="21"/>
      <c r="AE209" s="23"/>
      <c r="AF209" s="24" t="s">
        <v>67</v>
      </c>
    </row>
    <row r="210">
      <c r="A210" s="11"/>
      <c r="B210" s="55" t="s">
        <v>34</v>
      </c>
      <c r="C210" s="42" t="s">
        <v>45</v>
      </c>
      <c r="D210" s="14" t="s">
        <v>36</v>
      </c>
      <c r="E210" s="15">
        <v>1400.27</v>
      </c>
      <c r="F210" s="28">
        <f>E210+E211</f>
      </c>
      <c r="G210" s="17">
        <v>8742</v>
      </c>
      <c r="H210" s="17">
        <v>263</v>
      </c>
      <c r="I210" s="18">
        <f t="shared" si="247"/>
      </c>
      <c r="J210" s="19">
        <f t="shared" si="182"/>
      </c>
      <c r="K210" s="17">
        <v>9</v>
      </c>
      <c r="L210" s="19">
        <f t="shared" si="128"/>
      </c>
      <c r="M210" s="17">
        <v>0</v>
      </c>
      <c r="N210" s="20">
        <f t="shared" si="94"/>
      </c>
      <c r="O210" s="17">
        <v>1</v>
      </c>
      <c r="P210" s="20">
        <f t="shared" si="10"/>
      </c>
      <c r="Q210" s="21">
        <f>(M210+M211)/(O210+O211)</f>
      </c>
      <c r="R210" s="17">
        <v>9</v>
      </c>
      <c r="S210" s="21">
        <f>(O210+O211)/(K210+K211)</f>
      </c>
      <c r="T210" s="17">
        <v>3</v>
      </c>
      <c r="U210" s="22">
        <f>F210/T210</f>
      </c>
      <c r="V210" s="23">
        <f>(F210+4*500)/T210</f>
      </c>
      <c r="W210" s="17">
        <v>3180</v>
      </c>
      <c r="X210" s="23">
        <f>W210/T210</f>
      </c>
      <c r="Y210" s="21">
        <f>T210/R210</f>
      </c>
      <c r="Z210" s="23">
        <f>W210/F210</f>
      </c>
      <c r="AA210" s="23">
        <f>W210/(F210+500)</f>
      </c>
      <c r="AB210" s="17">
        <v>0</v>
      </c>
      <c r="AC210" s="17">
        <v>0</v>
      </c>
      <c r="AD210" s="21">
        <f>AB210/T210</f>
      </c>
      <c r="AE210" s="23">
        <f>(W210-AC210)/(F210+500)</f>
      </c>
      <c r="AF210" s="24" t="s">
        <v>37</v>
      </c>
    </row>
    <row r="211">
      <c r="A211" s="11"/>
      <c r="B211" s="55"/>
      <c r="C211" s="42"/>
      <c r="D211" s="14" t="s">
        <v>38</v>
      </c>
      <c r="E211" s="15">
        <v>3513.49</v>
      </c>
      <c r="F211" s="28"/>
      <c r="G211" s="17">
        <v>24540</v>
      </c>
      <c r="H211" s="29">
        <v>1001</v>
      </c>
      <c r="I211" s="18">
        <f t="shared" si="247"/>
      </c>
      <c r="J211" s="19">
        <f t="shared" si="182"/>
      </c>
      <c r="K211" s="17">
        <v>66</v>
      </c>
      <c r="L211" s="19">
        <f t="shared" si="128"/>
      </c>
      <c r="M211" s="17">
        <v>3</v>
      </c>
      <c r="N211" s="20">
        <f t="shared" si="94"/>
      </c>
      <c r="O211" s="17">
        <v>4</v>
      </c>
      <c r="P211" s="20">
        <f t="shared" si="10"/>
      </c>
      <c r="Q211" s="21"/>
      <c r="R211" s="17"/>
      <c r="S211" s="21"/>
      <c r="T211" s="17"/>
      <c r="U211" s="22"/>
      <c r="V211" s="23"/>
      <c r="W211" s="17"/>
      <c r="X211" s="23"/>
      <c r="Y211" s="21"/>
      <c r="Z211" s="23"/>
      <c r="AA211" s="23"/>
      <c r="AB211" s="17"/>
      <c r="AC211" s="17"/>
      <c r="AD211" s="21"/>
      <c r="AE211" s="23"/>
      <c r="AF211" s="24" t="s">
        <v>67</v>
      </c>
    </row>
    <row r="212">
      <c r="A212" s="11"/>
      <c r="B212" s="44" t="s">
        <v>43</v>
      </c>
      <c r="C212" s="44"/>
      <c r="D212" s="44"/>
      <c r="E212" s="32">
        <f>SUM(E204:E211)</f>
      </c>
      <c r="F212" s="32">
        <f>SUM(F204:F211)</f>
      </c>
      <c r="G212" s="32">
        <f>SUM(G204:G211)</f>
      </c>
      <c r="H212" s="32">
        <f>SUM(H204:H211)</f>
      </c>
      <c r="I212" s="34">
        <f t="shared" si="247"/>
      </c>
      <c r="J212" s="35">
        <f t="shared" si="182"/>
      </c>
      <c r="K212" s="33">
        <f>SUM(K204:K211)</f>
      </c>
      <c r="L212" s="32">
        <f>SUM(L206:L211)</f>
      </c>
      <c r="M212" s="32">
        <f>SUM(M204:M211)</f>
      </c>
      <c r="N212" s="36">
        <f t="shared" si="94"/>
      </c>
      <c r="O212" s="32">
        <f>SUM(O204:O211)</f>
      </c>
      <c r="P212" s="36">
        <f t="shared" si="10"/>
      </c>
      <c r="Q212" s="37">
        <f>M212/O212</f>
      </c>
      <c r="R212" s="32">
        <f>SUM(R204:R211)</f>
      </c>
      <c r="S212" s="37">
        <f>(O212+O212)/(K212+K212)</f>
      </c>
      <c r="T212" s="32">
        <f>SUM(T204:T211)</f>
      </c>
      <c r="U212" s="38">
        <f t="shared" ref="U212:U213" si="880">F212/T212</f>
      </c>
      <c r="V212" s="39">
        <f t="shared" ref="V212:V213" si="773">(F212+4*500)/T212</f>
      </c>
      <c r="W212" s="32">
        <f>SUM(W204:W211)</f>
      </c>
      <c r="X212" s="40">
        <f t="shared" ref="X212:X213" si="666">W212/T212</f>
      </c>
      <c r="Y212" s="37">
        <f t="shared" ref="Y212:Y213" si="559">T212/R212</f>
      </c>
      <c r="Z212" s="39">
        <f t="shared" ref="Z212:Z213" si="452">W212/F212</f>
      </c>
      <c r="AA212" s="39">
        <f>W212/(F212+COUNT(W203:W211)*500)</f>
      </c>
      <c r="AB212" s="32">
        <f>SUM(AB204:AB211)</f>
      </c>
      <c r="AC212" s="32">
        <f>SUM(AC204:AC211)</f>
      </c>
      <c r="AD212" s="37">
        <f t="shared" ref="AD212:AD213" si="345">AB212/T212</f>
      </c>
      <c r="AE212" s="41">
        <f>(W212-AC212)/(F212+COUNT(W203:W211)*500)</f>
      </c>
      <c r="AF212" s="24"/>
    </row>
    <row r="213">
      <c r="A213" s="11"/>
      <c r="B213" s="55" t="s">
        <v>40</v>
      </c>
      <c r="C213" s="13" t="s">
        <v>62</v>
      </c>
      <c r="D213" s="14" t="s">
        <v>36</v>
      </c>
      <c r="E213" s="15">
        <v>1363.67</v>
      </c>
      <c r="F213" s="28">
        <f>E213+E214</f>
      </c>
      <c r="G213" s="17">
        <v>10775</v>
      </c>
      <c r="H213" s="17">
        <v>369</v>
      </c>
      <c r="I213" s="18">
        <f t="shared" si="247"/>
      </c>
      <c r="J213" s="19">
        <f t="shared" si="182"/>
      </c>
      <c r="K213" s="17">
        <v>12</v>
      </c>
      <c r="L213" s="19">
        <f t="shared" ref="L213:L222" si="129">E213/K213</f>
      </c>
      <c r="M213" s="17">
        <v>1</v>
      </c>
      <c r="N213" s="20">
        <f t="shared" si="94"/>
      </c>
      <c r="O213" s="17">
        <v>2</v>
      </c>
      <c r="P213" s="20">
        <f t="shared" si="10"/>
      </c>
      <c r="Q213" s="21">
        <f>(M213+M214)/(O213+O214)</f>
      </c>
      <c r="R213" s="17">
        <v>18</v>
      </c>
      <c r="S213" s="21">
        <f>(O213+O214)/(K213+K214)</f>
      </c>
      <c r="T213" s="17">
        <v>5</v>
      </c>
      <c r="U213" s="22">
        <f t="shared" si="880"/>
      </c>
      <c r="V213" s="23">
        <f t="shared" si="773"/>
      </c>
      <c r="W213" s="17">
        <v>5880</v>
      </c>
      <c r="X213" s="23">
        <f t="shared" si="666"/>
      </c>
      <c r="Y213" s="21">
        <f t="shared" si="559"/>
      </c>
      <c r="Z213" s="23">
        <f t="shared" si="452"/>
      </c>
      <c r="AA213" s="23">
        <f>W213/(F213+500)</f>
      </c>
      <c r="AB213" s="17">
        <v>3</v>
      </c>
      <c r="AC213" s="17">
        <v>2508</v>
      </c>
      <c r="AD213" s="21">
        <f t="shared" si="345"/>
      </c>
      <c r="AE213" s="23">
        <f>(W213-AC213)/(F213+500)</f>
      </c>
      <c r="AF213" s="24" t="s">
        <v>37</v>
      </c>
    </row>
    <row r="214">
      <c r="A214" s="11"/>
      <c r="B214" s="55"/>
      <c r="C214" s="13"/>
      <c r="D214" s="14" t="s">
        <v>38</v>
      </c>
      <c r="E214" s="15">
        <v>3504</v>
      </c>
      <c r="F214" s="28"/>
      <c r="G214" s="17">
        <v>32652</v>
      </c>
      <c r="H214" s="29">
        <v>1322</v>
      </c>
      <c r="I214" s="18">
        <f t="shared" si="247"/>
      </c>
      <c r="J214" s="19">
        <f t="shared" si="182"/>
      </c>
      <c r="K214" s="17">
        <v>83</v>
      </c>
      <c r="L214" s="19">
        <f t="shared" si="129"/>
      </c>
      <c r="M214" s="17">
        <v>2</v>
      </c>
      <c r="N214" s="20">
        <f t="shared" si="94"/>
      </c>
      <c r="O214" s="17">
        <v>6</v>
      </c>
      <c r="P214" s="20">
        <f t="shared" si="10"/>
      </c>
      <c r="Q214" s="21"/>
      <c r="R214" s="17"/>
      <c r="S214" s="21"/>
      <c r="T214" s="17"/>
      <c r="U214" s="22"/>
      <c r="V214" s="23"/>
      <c r="W214" s="17"/>
      <c r="X214" s="23"/>
      <c r="Y214" s="21"/>
      <c r="Z214" s="23"/>
      <c r="AA214" s="23"/>
      <c r="AB214" s="17"/>
      <c r="AC214" s="17"/>
      <c r="AD214" s="21"/>
      <c r="AE214" s="23"/>
      <c r="AF214" s="24" t="s">
        <v>41</v>
      </c>
    </row>
    <row r="215">
      <c r="A215" s="11"/>
      <c r="B215" s="55" t="s">
        <v>42</v>
      </c>
      <c r="C215" s="13" t="s">
        <v>62</v>
      </c>
      <c r="D215" s="14" t="s">
        <v>36</v>
      </c>
      <c r="E215" s="15">
        <v>1217.65</v>
      </c>
      <c r="F215" s="28">
        <f>E215+E216</f>
      </c>
      <c r="G215" s="17">
        <v>8666</v>
      </c>
      <c r="H215" s="17">
        <v>186</v>
      </c>
      <c r="I215" s="18">
        <f>H216/G215</f>
      </c>
      <c r="J215" s="19">
        <f t="shared" si="182"/>
      </c>
      <c r="K215" s="17">
        <v>7</v>
      </c>
      <c r="L215" s="19">
        <f t="shared" si="129"/>
      </c>
      <c r="M215" s="17">
        <v>1</v>
      </c>
      <c r="N215" s="20">
        <f t="shared" si="94"/>
      </c>
      <c r="O215" s="17">
        <v>3</v>
      </c>
      <c r="P215" s="20">
        <f t="shared" si="10"/>
      </c>
      <c r="Q215" s="21">
        <f>(M215+M216)/(O215+O216)</f>
      </c>
      <c r="R215" s="17">
        <v>9</v>
      </c>
      <c r="S215" s="21">
        <f>(O215+O216)/(K215+K216)</f>
      </c>
      <c r="T215" s="17">
        <v>3</v>
      </c>
      <c r="U215" s="22">
        <f>F215/T215</f>
      </c>
      <c r="V215" s="23">
        <f>(F215+4*500)/T215</f>
      </c>
      <c r="W215" s="17">
        <v>3504</v>
      </c>
      <c r="X215" s="23">
        <f>W215/T215</f>
      </c>
      <c r="Y215" s="21">
        <f>T215/R215</f>
      </c>
      <c r="Z215" s="23">
        <f>W215/F215</f>
      </c>
      <c r="AA215" s="23">
        <f>W215/(F215+500)</f>
      </c>
      <c r="AB215" s="17">
        <v>0</v>
      </c>
      <c r="AC215" s="17">
        <v>0</v>
      </c>
      <c r="AD215" s="21">
        <f>AB215/T215</f>
      </c>
      <c r="AE215" s="23">
        <f>(W215-AC215)/(F215+500)</f>
      </c>
      <c r="AF215" s="24" t="s">
        <v>37</v>
      </c>
    </row>
    <row r="216">
      <c r="A216" s="11"/>
      <c r="B216" s="55"/>
      <c r="C216" s="13"/>
      <c r="D216" s="14" t="s">
        <v>38</v>
      </c>
      <c r="E216" s="15">
        <v>2014.95</v>
      </c>
      <c r="F216" s="28"/>
      <c r="G216" s="17">
        <v>15284</v>
      </c>
      <c r="H216" s="17">
        <v>585</v>
      </c>
      <c r="I216" s="18">
        <f t="shared" ref="I216:I222" si="248">H216/G216</f>
      </c>
      <c r="J216" s="19">
        <f t="shared" si="182"/>
      </c>
      <c r="K216" s="17">
        <v>33</v>
      </c>
      <c r="L216" s="19">
        <f t="shared" si="129"/>
      </c>
      <c r="M216" s="17">
        <v>1</v>
      </c>
      <c r="N216" s="20">
        <f t="shared" si="94"/>
      </c>
      <c r="O216" s="17">
        <v>3</v>
      </c>
      <c r="P216" s="20">
        <f t="shared" si="10"/>
      </c>
      <c r="Q216" s="21"/>
      <c r="R216" s="17"/>
      <c r="S216" s="21"/>
      <c r="T216" s="17"/>
      <c r="U216" s="22"/>
      <c r="V216" s="23"/>
      <c r="W216" s="17"/>
      <c r="X216" s="23"/>
      <c r="Y216" s="21"/>
      <c r="Z216" s="23"/>
      <c r="AA216" s="23"/>
      <c r="AB216" s="17"/>
      <c r="AC216" s="17"/>
      <c r="AD216" s="21"/>
      <c r="AE216" s="23"/>
      <c r="AF216" s="24" t="s">
        <v>41</v>
      </c>
    </row>
    <row r="217">
      <c r="A217" s="11"/>
      <c r="B217" s="55" t="s">
        <v>44</v>
      </c>
      <c r="C217" s="13" t="s">
        <v>62</v>
      </c>
      <c r="D217" s="14" t="s">
        <v>36</v>
      </c>
      <c r="E217" s="15">
        <v>857.15</v>
      </c>
      <c r="F217" s="16">
        <f>E217+E218</f>
      </c>
      <c r="G217" s="17">
        <v>6140</v>
      </c>
      <c r="H217" s="17">
        <v>189</v>
      </c>
      <c r="I217" s="18">
        <f t="shared" si="248"/>
      </c>
      <c r="J217" s="19">
        <f t="shared" si="182"/>
      </c>
      <c r="K217" s="17">
        <v>9</v>
      </c>
      <c r="L217" s="19">
        <f t="shared" si="129"/>
      </c>
      <c r="M217" s="17">
        <v>0</v>
      </c>
      <c r="N217" s="20">
        <f t="shared" si="94"/>
      </c>
      <c r="O217" s="17">
        <v>1</v>
      </c>
      <c r="P217" s="20">
        <f t="shared" si="10"/>
      </c>
      <c r="Q217" s="21">
        <f>(M217+M218)/(O217+O218)</f>
      </c>
      <c r="R217" s="17">
        <v>7</v>
      </c>
      <c r="S217" s="21">
        <f>(O217+O218)/(K217+K218)</f>
      </c>
      <c r="T217" s="17">
        <v>4</v>
      </c>
      <c r="U217" s="22">
        <f>F217/T217</f>
      </c>
      <c r="V217" s="23">
        <f>(F217+4*500)/T217</f>
      </c>
      <c r="W217" s="17">
        <v>2616</v>
      </c>
      <c r="X217" s="23">
        <f>W217/T217</f>
      </c>
      <c r="Y217" s="21">
        <f>T217/R217</f>
      </c>
      <c r="Z217" s="23">
        <f>W217/F217</f>
      </c>
      <c r="AA217" s="23">
        <f>W217/(F217+500)</f>
      </c>
      <c r="AB217" s="17">
        <v>0</v>
      </c>
      <c r="AC217" s="17">
        <v>0</v>
      </c>
      <c r="AD217" s="21">
        <f>AB217/T217</f>
      </c>
      <c r="AE217" s="23">
        <f>(W217-AC217)/(F217+500)</f>
      </c>
      <c r="AF217" s="24" t="s">
        <v>37</v>
      </c>
    </row>
    <row r="218">
      <c r="A218" s="11"/>
      <c r="B218" s="55"/>
      <c r="C218" s="13"/>
      <c r="D218" s="14" t="s">
        <v>38</v>
      </c>
      <c r="E218" s="15">
        <v>1692.89</v>
      </c>
      <c r="F218" s="16"/>
      <c r="G218" s="17">
        <v>12472</v>
      </c>
      <c r="H218" s="17">
        <v>513</v>
      </c>
      <c r="I218" s="18">
        <f t="shared" si="248"/>
      </c>
      <c r="J218" s="19">
        <f t="shared" si="182"/>
      </c>
      <c r="K218" s="17">
        <v>35</v>
      </c>
      <c r="L218" s="19">
        <f t="shared" si="129"/>
      </c>
      <c r="M218" s="17">
        <v>4</v>
      </c>
      <c r="N218" s="20">
        <f t="shared" si="94"/>
      </c>
      <c r="O218" s="17">
        <v>3</v>
      </c>
      <c r="P218" s="20">
        <f t="shared" si="10"/>
      </c>
      <c r="Q218" s="21"/>
      <c r="R218" s="17"/>
      <c r="S218" s="21"/>
      <c r="T218" s="17"/>
      <c r="U218" s="22"/>
      <c r="V218" s="23"/>
      <c r="W218" s="17"/>
      <c r="X218" s="23"/>
      <c r="Y218" s="21"/>
      <c r="Z218" s="23"/>
      <c r="AA218" s="23"/>
      <c r="AB218" s="17"/>
      <c r="AC218" s="17"/>
      <c r="AD218" s="21"/>
      <c r="AE218" s="23"/>
      <c r="AF218" s="24" t="s">
        <v>41</v>
      </c>
    </row>
    <row r="219">
      <c r="A219" s="11"/>
      <c r="B219" s="55" t="s">
        <v>46</v>
      </c>
      <c r="C219" s="13" t="s">
        <v>62</v>
      </c>
      <c r="D219" s="14" t="s">
        <v>36</v>
      </c>
      <c r="E219" s="15">
        <v>295.9</v>
      </c>
      <c r="F219" s="16">
        <f>E219+E220</f>
      </c>
      <c r="G219" s="17">
        <v>2647</v>
      </c>
      <c r="H219" s="17">
        <v>102</v>
      </c>
      <c r="I219" s="18">
        <f t="shared" si="248"/>
      </c>
      <c r="J219" s="19">
        <f t="shared" si="182"/>
      </c>
      <c r="K219" s="17">
        <v>2</v>
      </c>
      <c r="L219" s="19">
        <f t="shared" si="129"/>
      </c>
      <c r="M219" s="17">
        <v>0</v>
      </c>
      <c r="N219" s="20">
        <f t="shared" si="94"/>
      </c>
      <c r="O219" s="17">
        <v>0</v>
      </c>
      <c r="P219" s="20">
        <f>E219/O220</f>
      </c>
      <c r="Q219" s="21">
        <f>(M219+M220)/(O220+P218:N216)</f>
      </c>
      <c r="R219" s="17">
        <v>9</v>
      </c>
      <c r="S219" s="21">
        <f>(O220+R218:P216)/(K219+K220)</f>
      </c>
      <c r="T219" s="17">
        <v>3</v>
      </c>
      <c r="U219" s="22">
        <f>F219/T219</f>
      </c>
      <c r="V219" s="23">
        <f>(F219+4*500)/T219</f>
      </c>
      <c r="W219" s="17">
        <v>4728</v>
      </c>
      <c r="X219" s="23">
        <f>W219/T219</f>
      </c>
      <c r="Y219" s="21">
        <f>T219/R219</f>
      </c>
      <c r="Z219" s="23">
        <f>W219/F219</f>
      </c>
      <c r="AA219" s="23">
        <f>W219/(F219+500)</f>
      </c>
      <c r="AB219" s="17">
        <v>2</v>
      </c>
      <c r="AC219" s="17">
        <v>3036</v>
      </c>
      <c r="AD219" s="21">
        <f>AB219/T219</f>
      </c>
      <c r="AE219" s="23">
        <f>(W219-AC219)/(F219+500)</f>
      </c>
      <c r="AF219" s="24" t="s">
        <v>37</v>
      </c>
    </row>
    <row r="220">
      <c r="A220" s="11"/>
      <c r="B220" s="55"/>
      <c r="C220" s="13"/>
      <c r="D220" s="14" t="s">
        <v>38</v>
      </c>
      <c r="E220" s="15">
        <v>1485.13</v>
      </c>
      <c r="F220" s="16"/>
      <c r="G220" s="17">
        <v>13745</v>
      </c>
      <c r="H220" s="17">
        <v>584</v>
      </c>
      <c r="I220" s="18">
        <f t="shared" si="248"/>
      </c>
      <c r="J220" s="19">
        <f t="shared" si="182"/>
      </c>
      <c r="K220" s="17">
        <v>32</v>
      </c>
      <c r="L220" s="19">
        <f t="shared" si="129"/>
      </c>
      <c r="M220" s="17">
        <v>3</v>
      </c>
      <c r="N220" s="20">
        <f t="shared" si="94"/>
      </c>
      <c r="O220" s="17">
        <v>5</v>
      </c>
      <c r="P220" s="20">
        <f t="shared" ref="P220:P222" si="11">E220/O220</f>
      </c>
      <c r="Q220" s="21"/>
      <c r="R220" s="17"/>
      <c r="S220" s="21"/>
      <c r="T220" s="17"/>
      <c r="U220" s="22"/>
      <c r="V220" s="23"/>
      <c r="W220" s="17"/>
      <c r="X220" s="23"/>
      <c r="Y220" s="21"/>
      <c r="Z220" s="23"/>
      <c r="AA220" s="23"/>
      <c r="AB220" s="17"/>
      <c r="AC220" s="17"/>
      <c r="AD220" s="21"/>
      <c r="AE220" s="23"/>
      <c r="AF220" s="24" t="s">
        <v>41</v>
      </c>
    </row>
    <row r="221">
      <c r="A221" s="11"/>
      <c r="B221" s="44" t="s">
        <v>43</v>
      </c>
      <c r="C221" s="44"/>
      <c r="D221" s="44"/>
      <c r="E221" s="32">
        <f>SUM(E213:E220)</f>
      </c>
      <c r="F221" s="33">
        <f>SUM(F213:F220)</f>
      </c>
      <c r="G221" s="33">
        <f>SUM(G213:G220)</f>
      </c>
      <c r="H221" s="33">
        <f>SUM(H213:H220)</f>
      </c>
      <c r="I221" s="34">
        <f t="shared" si="248"/>
      </c>
      <c r="J221" s="35">
        <f t="shared" si="182"/>
      </c>
      <c r="K221" s="33">
        <f>SUM(K213:K220)</f>
      </c>
      <c r="L221" s="35">
        <f t="shared" si="129"/>
      </c>
      <c r="M221" s="33">
        <f>SUM(M213:M220)</f>
      </c>
      <c r="N221" s="36">
        <f t="shared" si="94"/>
      </c>
      <c r="O221" s="33">
        <f>SUM(O213:O220)</f>
      </c>
      <c r="P221" s="36">
        <f t="shared" si="11"/>
      </c>
      <c r="Q221" s="37">
        <f t="shared" ref="Q221:Q222" si="302">M221/O221</f>
      </c>
      <c r="R221" s="33">
        <f>SUM(R213:R220)</f>
      </c>
      <c r="S221" s="37">
        <f t="shared" ref="S221:S222" si="213">(O221+O221)/(K221+K221)</f>
      </c>
      <c r="T221" s="33">
        <f>SUM(T213:T220)</f>
      </c>
      <c r="U221" s="38">
        <f t="shared" ref="U221:U222" si="881">F221/T221</f>
      </c>
      <c r="V221" s="39">
        <f t="shared" ref="V221:V222" si="774">(F221+4*500)/T221</f>
      </c>
      <c r="W221" s="33">
        <f>SUM(W213:W220)</f>
      </c>
      <c r="X221" s="40">
        <f t="shared" ref="X221:X222" si="667">W221/T221</f>
      </c>
      <c r="Y221" s="37">
        <f t="shared" ref="Y221:Y222" si="560">T221/R221</f>
      </c>
      <c r="Z221" s="39">
        <f t="shared" ref="Z221:Z222" si="453">W221/F221</f>
      </c>
      <c r="AA221" s="39">
        <f>W221/(F221+COUNT(W213:W220)*500)</f>
      </c>
      <c r="AB221" s="33">
        <f>SUM(AB213:AB220)</f>
      </c>
      <c r="AC221" s="33">
        <f>SUM(AC213:AC220)</f>
      </c>
      <c r="AD221" s="37">
        <f t="shared" ref="AD221:AD222" si="346">AB221/T221</f>
      </c>
      <c r="AE221" s="41">
        <f>(W221-AC221)/(F221+COUNT(W213:W220)*500)</f>
      </c>
      <c r="AF221" s="23"/>
    </row>
    <row r="222">
      <c r="A222" s="11"/>
      <c r="B222" s="46" t="s">
        <v>48</v>
      </c>
      <c r="C222" s="46"/>
      <c r="D222" s="46"/>
      <c r="E222" s="48">
        <f>E203+E212+E221</f>
      </c>
      <c r="F222" s="48">
        <f>F203+F212+F221</f>
      </c>
      <c r="G222" s="56">
        <f>G203+G212+G221</f>
      </c>
      <c r="H222" s="56">
        <f>H203+H212+H221</f>
      </c>
      <c r="I222" s="50">
        <f t="shared" si="248"/>
      </c>
      <c r="J222" s="51">
        <f t="shared" si="182"/>
      </c>
      <c r="K222" s="56">
        <f>K203+K212+K221</f>
      </c>
      <c r="L222" s="51">
        <f t="shared" si="129"/>
      </c>
      <c r="M222" s="56">
        <f>M203+M212+M221</f>
      </c>
      <c r="N222" s="52">
        <f t="shared" si="94"/>
      </c>
      <c r="O222" s="56">
        <f>O203+O212+O221</f>
      </c>
      <c r="P222" s="52">
        <f t="shared" si="11"/>
      </c>
      <c r="Q222" s="53">
        <f t="shared" si="302"/>
      </c>
      <c r="R222" s="56">
        <f>R203+R212+R221</f>
      </c>
      <c r="S222" s="53">
        <f t="shared" si="213"/>
      </c>
      <c r="T222" s="56">
        <f>T203+T212+T221</f>
      </c>
      <c r="U222" s="54">
        <f t="shared" si="881"/>
      </c>
      <c r="V222" s="49">
        <f t="shared" si="774"/>
      </c>
      <c r="W222" s="48">
        <f>W203+W212+W221</f>
      </c>
      <c r="X222" s="49">
        <f t="shared" si="667"/>
      </c>
      <c r="Y222" s="53">
        <f t="shared" si="560"/>
      </c>
      <c r="Z222" s="49">
        <f t="shared" si="453"/>
      </c>
      <c r="AA222" s="49">
        <f>W222/(F222+COUNT(W193:W200,W213:W220,W206:W211))</f>
      </c>
      <c r="AB222" s="56">
        <f>AB203+AB212+AB221</f>
      </c>
      <c r="AC222" s="48">
        <f>AC203+AC212+AC221</f>
      </c>
      <c r="AD222" s="53">
        <f t="shared" si="346"/>
      </c>
      <c r="AE222" s="49">
        <f>(W222-AC222)/(F222+COUNT(W193:W200,W213:W220,W206:W211))</f>
      </c>
      <c r="AF222" s="23"/>
    </row>
    <row r="223">
      <c r="A223" s="1" t="s">
        <v>1</v>
      </c>
      <c r="B223" s="2" t="s">
        <v>2</v>
      </c>
      <c r="C223" s="2" t="s">
        <v>3</v>
      </c>
      <c r="D223" s="2" t="s">
        <v>4</v>
      </c>
      <c r="E223" s="3" t="s">
        <v>5</v>
      </c>
      <c r="F223" s="2" t="s">
        <v>6</v>
      </c>
      <c r="G223" s="2" t="s">
        <v>7</v>
      </c>
      <c r="H223" s="2" t="s">
        <v>8</v>
      </c>
      <c r="I223" s="4" t="s">
        <v>9</v>
      </c>
      <c r="J223" s="5" t="s">
        <v>10</v>
      </c>
      <c r="K223" s="2" t="s">
        <v>11</v>
      </c>
      <c r="L223" s="5" t="s">
        <v>12</v>
      </c>
      <c r="M223" s="2" t="s">
        <v>13</v>
      </c>
      <c r="N223" s="6" t="s">
        <v>14</v>
      </c>
      <c r="O223" s="2" t="s">
        <v>15</v>
      </c>
      <c r="P223" s="6" t="s">
        <v>16</v>
      </c>
      <c r="Q223" s="4" t="s">
        <v>17</v>
      </c>
      <c r="R223" s="7" t="s">
        <v>18</v>
      </c>
      <c r="S223" s="8" t="s">
        <v>19</v>
      </c>
      <c r="T223" s="7" t="s">
        <v>20</v>
      </c>
      <c r="U223" s="9" t="s">
        <v>21</v>
      </c>
      <c r="V223" s="10" t="s">
        <v>22</v>
      </c>
      <c r="W223" s="10" t="s">
        <v>23</v>
      </c>
      <c r="X223" s="10" t="s">
        <v>24</v>
      </c>
      <c r="Y223" s="8" t="s">
        <v>25</v>
      </c>
      <c r="Z223" s="10" t="s">
        <v>26</v>
      </c>
      <c r="AA223" s="10" t="s">
        <v>27</v>
      </c>
      <c r="AB223" s="10" t="s">
        <v>28</v>
      </c>
      <c r="AC223" s="7" t="s">
        <v>29</v>
      </c>
      <c r="AD223" s="8" t="s">
        <v>30</v>
      </c>
      <c r="AE223" s="10" t="s">
        <v>31</v>
      </c>
      <c r="AF223" s="10" t="s">
        <v>32</v>
      </c>
    </row>
    <row r="224">
      <c r="A224" s="11" t="s">
        <v>70</v>
      </c>
      <c r="B224" s="12" t="s">
        <v>50</v>
      </c>
      <c r="C224" s="13" t="s">
        <v>35</v>
      </c>
      <c r="D224" s="14" t="s">
        <v>36</v>
      </c>
      <c r="E224" s="15">
        <v>2292.63</v>
      </c>
      <c r="F224" s="16">
        <f>E224+E225</f>
      </c>
      <c r="G224" s="17">
        <v>16874</v>
      </c>
      <c r="H224" s="17">
        <v>724</v>
      </c>
      <c r="I224" s="18">
        <f t="shared" ref="I224:I245" si="249">H224/G224</f>
      </c>
      <c r="J224" s="19">
        <f t="shared" ref="J224:J258" si="183">(E224/G224)*1000</f>
      </c>
      <c r="K224" s="17">
        <v>17</v>
      </c>
      <c r="L224" s="19">
        <f t="shared" ref="L224:L242" si="130">E224/K224</f>
      </c>
      <c r="M224" s="17">
        <v>0</v>
      </c>
      <c r="N224" s="20">
        <f t="shared" ref="N224:N258" si="95">E224/M224</f>
      </c>
      <c r="O224" s="17">
        <v>1</v>
      </c>
      <c r="P224" s="20">
        <f t="shared" ref="P224:P249" si="12">E224/O224</f>
      </c>
      <c r="Q224" s="21">
        <f>(M224+M225)/(O224+O225)</f>
      </c>
      <c r="R224" s="17">
        <v>15</v>
      </c>
      <c r="S224" s="21">
        <f>(O224+O225)/(K224+K225)</f>
      </c>
      <c r="T224" s="17">
        <v>4</v>
      </c>
      <c r="U224" s="22">
        <f>F224/T224</f>
      </c>
      <c r="V224" s="23">
        <f>(F224+4*500)/T224</f>
      </c>
      <c r="W224" s="17">
        <v>3876</v>
      </c>
      <c r="X224" s="23">
        <f>W224/T224</f>
      </c>
      <c r="Y224" s="21">
        <f>T224/R224</f>
      </c>
      <c r="Z224" s="23">
        <f>W224/F224</f>
      </c>
      <c r="AA224" s="23">
        <f>W224/(F224+500)</f>
      </c>
      <c r="AB224" s="17">
        <v>2</v>
      </c>
      <c r="AC224" s="17">
        <v>840</v>
      </c>
      <c r="AD224" s="21">
        <f>AB224/T224</f>
      </c>
      <c r="AE224" s="23">
        <f>(W224-AC224)/(F224+500)</f>
      </c>
      <c r="AF224" s="24" t="s">
        <v>37</v>
      </c>
    </row>
    <row r="225">
      <c r="A225" s="11"/>
      <c r="B225" s="12"/>
      <c r="C225" s="13"/>
      <c r="D225" s="14" t="s">
        <v>38</v>
      </c>
      <c r="E225" s="15">
        <v>2883.59</v>
      </c>
      <c r="F225" s="16"/>
      <c r="G225" s="17">
        <v>27395</v>
      </c>
      <c r="H225" s="17">
        <v>927</v>
      </c>
      <c r="I225" s="18">
        <f t="shared" si="249"/>
      </c>
      <c r="J225" s="19">
        <f t="shared" si="183"/>
      </c>
      <c r="K225" s="17">
        <v>68</v>
      </c>
      <c r="L225" s="19">
        <f t="shared" si="130"/>
      </c>
      <c r="M225" s="17">
        <v>4</v>
      </c>
      <c r="N225" s="20">
        <f t="shared" si="95"/>
      </c>
      <c r="O225" s="17">
        <v>10</v>
      </c>
      <c r="P225" s="20">
        <f t="shared" si="12"/>
      </c>
      <c r="Q225" s="21"/>
      <c r="R225" s="17"/>
      <c r="S225" s="21"/>
      <c r="T225" s="17"/>
      <c r="U225" s="22"/>
      <c r="V225" s="23"/>
      <c r="W225" s="17"/>
      <c r="X225" s="23"/>
      <c r="Y225" s="21"/>
      <c r="Z225" s="23"/>
      <c r="AA225" s="23"/>
      <c r="AB225" s="17"/>
      <c r="AC225" s="17"/>
      <c r="AD225" s="21"/>
      <c r="AE225" s="23"/>
      <c r="AF225" s="24" t="s">
        <v>67</v>
      </c>
    </row>
    <row r="226">
      <c r="A226" s="11"/>
      <c r="B226" s="12" t="s">
        <v>51</v>
      </c>
      <c r="C226" s="13" t="s">
        <v>35</v>
      </c>
      <c r="D226" s="14" t="s">
        <v>36</v>
      </c>
      <c r="E226" s="15">
        <v>2346.91</v>
      </c>
      <c r="F226" s="16">
        <f>E226+E227</f>
      </c>
      <c r="G226" s="17">
        <v>17481</v>
      </c>
      <c r="H226" s="17">
        <v>801</v>
      </c>
      <c r="I226" s="18">
        <f t="shared" si="249"/>
      </c>
      <c r="J226" s="19">
        <f t="shared" si="183"/>
      </c>
      <c r="K226" s="17">
        <v>24</v>
      </c>
      <c r="L226" s="19">
        <f t="shared" si="130"/>
      </c>
      <c r="M226" s="17">
        <v>2</v>
      </c>
      <c r="N226" s="20">
        <f t="shared" si="95"/>
      </c>
      <c r="O226" s="17">
        <v>5</v>
      </c>
      <c r="P226" s="20">
        <f t="shared" si="12"/>
      </c>
      <c r="Q226" s="21">
        <f>(M226+M227)/(O226+O227)</f>
      </c>
      <c r="R226" s="17">
        <v>17</v>
      </c>
      <c r="S226" s="21">
        <f>(O226+O227)/(K226+K227)</f>
      </c>
      <c r="T226" s="17">
        <v>7</v>
      </c>
      <c r="U226" s="22">
        <f>F226/T226</f>
      </c>
      <c r="V226" s="23">
        <f>(F226+4*500)/T226</f>
      </c>
      <c r="W226" s="17">
        <v>5172</v>
      </c>
      <c r="X226" s="23">
        <f>W226/T226</f>
      </c>
      <c r="Y226" s="21">
        <f>T226/R226</f>
      </c>
      <c r="Z226" s="23">
        <f>W226/F226</f>
      </c>
      <c r="AA226" s="23">
        <f>W226/(F226+500)</f>
      </c>
      <c r="AB226" s="17">
        <v>2</v>
      </c>
      <c r="AC226" s="17">
        <v>3916.8</v>
      </c>
      <c r="AD226" s="21">
        <f>AB226/T226</f>
      </c>
      <c r="AE226" s="23">
        <f>(W226-AC226)/(F226+500)</f>
      </c>
      <c r="AF226" s="24" t="s">
        <v>37</v>
      </c>
    </row>
    <row r="227">
      <c r="A227" s="11"/>
      <c r="B227" s="12"/>
      <c r="C227" s="13"/>
      <c r="D227" s="14" t="s">
        <v>38</v>
      </c>
      <c r="E227" s="15">
        <v>2625.68</v>
      </c>
      <c r="F227" s="16"/>
      <c r="G227" s="17">
        <v>28868</v>
      </c>
      <c r="H227" s="17">
        <v>900</v>
      </c>
      <c r="I227" s="18">
        <f t="shared" si="249"/>
      </c>
      <c r="J227" s="19">
        <f t="shared" si="183"/>
      </c>
      <c r="K227" s="17">
        <v>67</v>
      </c>
      <c r="L227" s="19">
        <f t="shared" si="130"/>
      </c>
      <c r="M227" s="17">
        <v>3</v>
      </c>
      <c r="N227" s="20">
        <f t="shared" si="95"/>
      </c>
      <c r="O227" s="17">
        <v>7</v>
      </c>
      <c r="P227" s="20">
        <f t="shared" si="12"/>
      </c>
      <c r="Q227" s="21"/>
      <c r="R227" s="17"/>
      <c r="S227" s="21"/>
      <c r="T227" s="17"/>
      <c r="U227" s="22"/>
      <c r="V227" s="23"/>
      <c r="W227" s="17"/>
      <c r="X227" s="23"/>
      <c r="Y227" s="21"/>
      <c r="Z227" s="23"/>
      <c r="AA227" s="23"/>
      <c r="AB227" s="17"/>
      <c r="AC227" s="17"/>
      <c r="AD227" s="21"/>
      <c r="AE227" s="23"/>
      <c r="AF227" s="24" t="s">
        <v>67</v>
      </c>
    </row>
    <row r="228">
      <c r="A228" s="11"/>
      <c r="B228" s="12" t="s">
        <v>52</v>
      </c>
      <c r="C228" s="13" t="s">
        <v>35</v>
      </c>
      <c r="D228" s="14" t="s">
        <v>36</v>
      </c>
      <c r="E228" s="15">
        <v>1521.27</v>
      </c>
      <c r="F228" s="16">
        <f>E228+E229</f>
      </c>
      <c r="G228" s="17">
        <v>9312</v>
      </c>
      <c r="H228" s="17">
        <v>525</v>
      </c>
      <c r="I228" s="18">
        <f t="shared" si="249"/>
      </c>
      <c r="J228" s="19">
        <f t="shared" si="183"/>
      </c>
      <c r="K228" s="17">
        <v>16</v>
      </c>
      <c r="L228" s="19">
        <f t="shared" si="130"/>
      </c>
      <c r="M228" s="17">
        <v>2</v>
      </c>
      <c r="N228" s="20">
        <f t="shared" si="95"/>
      </c>
      <c r="O228" s="17">
        <v>3</v>
      </c>
      <c r="P228" s="20">
        <f t="shared" si="12"/>
      </c>
      <c r="Q228" s="21">
        <f>(M228+M229)/(O228+O229)</f>
      </c>
      <c r="R228" s="17">
        <v>22</v>
      </c>
      <c r="S228" s="21">
        <f>(O228+O229)/(K228+K229)</f>
      </c>
      <c r="T228" s="17">
        <v>7</v>
      </c>
      <c r="U228" s="22">
        <f>F228/T228</f>
      </c>
      <c r="V228" s="23">
        <f>(F228+4*500)/T228</f>
      </c>
      <c r="W228" s="17">
        <v>6765.6</v>
      </c>
      <c r="X228" s="23">
        <f>W228/T228</f>
      </c>
      <c r="Y228" s="21">
        <f>T228/R228</f>
      </c>
      <c r="Z228" s="23">
        <f>W228/F228</f>
      </c>
      <c r="AA228" s="23">
        <f>W228/(F228+500)</f>
      </c>
      <c r="AB228" s="17">
        <v>2</v>
      </c>
      <c r="AC228" s="17">
        <v>2841.6</v>
      </c>
      <c r="AD228" s="21">
        <f>AB228/T228</f>
      </c>
      <c r="AE228" s="23">
        <f>(W228-AC228)/(F228+500)</f>
      </c>
      <c r="AF228" s="24" t="s">
        <v>37</v>
      </c>
    </row>
    <row r="229">
      <c r="A229" s="11"/>
      <c r="B229" s="12"/>
      <c r="C229" s="13"/>
      <c r="D229" s="14" t="s">
        <v>38</v>
      </c>
      <c r="E229" s="15">
        <v>1687.46</v>
      </c>
      <c r="F229" s="16"/>
      <c r="G229" s="17">
        <v>17770</v>
      </c>
      <c r="H229" s="17">
        <v>371</v>
      </c>
      <c r="I229" s="18">
        <f t="shared" si="249"/>
      </c>
      <c r="J229" s="19">
        <f t="shared" si="183"/>
      </c>
      <c r="K229" s="17">
        <v>32</v>
      </c>
      <c r="L229" s="19">
        <f t="shared" si="130"/>
      </c>
      <c r="M229" s="17">
        <v>2</v>
      </c>
      <c r="N229" s="20">
        <f t="shared" si="95"/>
      </c>
      <c r="O229" s="17">
        <v>4</v>
      </c>
      <c r="P229" s="20">
        <f t="shared" si="12"/>
      </c>
      <c r="Q229" s="21"/>
      <c r="R229" s="17"/>
      <c r="S229" s="21"/>
      <c r="T229" s="17"/>
      <c r="U229" s="22"/>
      <c r="V229" s="23"/>
      <c r="W229" s="17"/>
      <c r="X229" s="23"/>
      <c r="Y229" s="21"/>
      <c r="Z229" s="23"/>
      <c r="AA229" s="23"/>
      <c r="AB229" s="17"/>
      <c r="AC229" s="17"/>
      <c r="AD229" s="21"/>
      <c r="AE229" s="23"/>
      <c r="AF229" s="24" t="s">
        <v>67</v>
      </c>
    </row>
    <row r="230">
      <c r="A230" s="11"/>
      <c r="B230" s="12" t="s">
        <v>53</v>
      </c>
      <c r="C230" s="13" t="s">
        <v>35</v>
      </c>
      <c r="D230" s="14" t="s">
        <v>36</v>
      </c>
      <c r="E230" s="15">
        <v>1837.65</v>
      </c>
      <c r="F230" s="28">
        <f>E230+E231</f>
      </c>
      <c r="G230" s="17">
        <v>12671</v>
      </c>
      <c r="H230" s="17">
        <v>347</v>
      </c>
      <c r="I230" s="18">
        <f t="shared" si="249"/>
      </c>
      <c r="J230" s="19">
        <f t="shared" si="183"/>
      </c>
      <c r="K230" s="17">
        <v>9</v>
      </c>
      <c r="L230" s="19">
        <f t="shared" si="130"/>
      </c>
      <c r="M230" s="17">
        <v>3</v>
      </c>
      <c r="N230" s="20">
        <f t="shared" si="95"/>
      </c>
      <c r="O230" s="17">
        <v>5</v>
      </c>
      <c r="P230" s="20">
        <f t="shared" si="12"/>
      </c>
      <c r="Q230" s="21">
        <f>(M230+M231)/(O230+O231)</f>
      </c>
      <c r="R230" s="17">
        <v>13</v>
      </c>
      <c r="S230" s="21">
        <f>(O230+O231)/(K230+K231)</f>
      </c>
      <c r="T230" s="17">
        <v>6</v>
      </c>
      <c r="U230" s="22">
        <f>F230/T230</f>
      </c>
      <c r="V230" s="23">
        <f>(F230+4*500)/T230</f>
      </c>
      <c r="W230" s="17">
        <v>4511.999999999998</v>
      </c>
      <c r="X230" s="23">
        <f>W230/T230</f>
      </c>
      <c r="Y230" s="21">
        <f>T230/R230</f>
      </c>
      <c r="Z230" s="23">
        <f>W230/F230</f>
      </c>
      <c r="AA230" s="23">
        <f>W230/(F230+500)</f>
      </c>
      <c r="AB230" s="17">
        <v>2</v>
      </c>
      <c r="AC230" s="17">
        <v>1020.0000000000005</v>
      </c>
      <c r="AD230" s="21">
        <f>AB230/T230</f>
      </c>
      <c r="AE230" s="23">
        <f>(W230-AC230)/(F230+500)</f>
      </c>
      <c r="AF230" s="24" t="s">
        <v>37</v>
      </c>
    </row>
    <row r="231">
      <c r="A231" s="11"/>
      <c r="B231" s="12"/>
      <c r="C231" s="13"/>
      <c r="D231" s="14" t="s">
        <v>38</v>
      </c>
      <c r="E231" s="15">
        <v>1297.64</v>
      </c>
      <c r="F231" s="28"/>
      <c r="G231" s="17">
        <v>14459</v>
      </c>
      <c r="H231" s="29">
        <v>274</v>
      </c>
      <c r="I231" s="18">
        <f t="shared" si="249"/>
      </c>
      <c r="J231" s="19">
        <f t="shared" si="183"/>
      </c>
      <c r="K231" s="17">
        <v>34</v>
      </c>
      <c r="L231" s="19">
        <f t="shared" si="130"/>
      </c>
      <c r="M231" s="17">
        <v>3</v>
      </c>
      <c r="N231" s="20">
        <f t="shared" si="95"/>
      </c>
      <c r="O231" s="17">
        <v>8</v>
      </c>
      <c r="P231" s="20">
        <f t="shared" si="12"/>
      </c>
      <c r="Q231" s="21"/>
      <c r="R231" s="17"/>
      <c r="S231" s="21"/>
      <c r="T231" s="17"/>
      <c r="U231" s="22"/>
      <c r="V231" s="23"/>
      <c r="W231" s="17"/>
      <c r="X231" s="23"/>
      <c r="Y231" s="21"/>
      <c r="Z231" s="23"/>
      <c r="AA231" s="23"/>
      <c r="AB231" s="17"/>
      <c r="AC231" s="17"/>
      <c r="AD231" s="21"/>
      <c r="AE231" s="23"/>
      <c r="AF231" s="24" t="s">
        <v>67</v>
      </c>
    </row>
    <row r="232">
      <c r="A232" s="11"/>
      <c r="B232" s="12" t="s">
        <v>54</v>
      </c>
      <c r="C232" s="13" t="s">
        <v>35</v>
      </c>
      <c r="D232" s="14" t="s">
        <v>36</v>
      </c>
      <c r="E232" s="15">
        <v>1837.03</v>
      </c>
      <c r="F232" s="28">
        <f>E232+E233</f>
      </c>
      <c r="G232" s="17">
        <v>11427</v>
      </c>
      <c r="H232" s="17">
        <v>350</v>
      </c>
      <c r="I232" s="18">
        <f t="shared" si="249"/>
      </c>
      <c r="J232" s="19">
        <f t="shared" si="183"/>
      </c>
      <c r="K232" s="17">
        <v>17</v>
      </c>
      <c r="L232" s="19">
        <f t="shared" si="130"/>
      </c>
      <c r="M232" s="17">
        <v>0</v>
      </c>
      <c r="N232" s="20">
        <f t="shared" si="95"/>
      </c>
      <c r="O232" s="17">
        <v>4</v>
      </c>
      <c r="P232" s="20">
        <f t="shared" si="12"/>
      </c>
      <c r="Q232" s="21">
        <f>(M232+M233)/(O232+O233)</f>
      </c>
      <c r="R232" s="17">
        <v>34</v>
      </c>
      <c r="S232" s="21">
        <f>(O232+O233)/(K232+K233)</f>
      </c>
      <c r="T232" s="17">
        <v>17</v>
      </c>
      <c r="U232" s="22">
        <f>F232/T232</f>
      </c>
      <c r="V232" s="23">
        <f>(F232+4*500)/T232</f>
      </c>
      <c r="W232" s="17">
        <v>23155.200000000004</v>
      </c>
      <c r="X232" s="23">
        <f>W232/T232</f>
      </c>
      <c r="Y232" s="21">
        <f>T232/R232</f>
      </c>
      <c r="Z232" s="23">
        <f>W232/F232</f>
      </c>
      <c r="AA232" s="23">
        <f>W232/(F232+500)</f>
      </c>
      <c r="AB232" s="17">
        <v>5</v>
      </c>
      <c r="AC232" s="17">
        <v>2448</v>
      </c>
      <c r="AD232" s="21">
        <f>AB232/T232</f>
      </c>
      <c r="AE232" s="23">
        <f>(W232-AC232)/(F232+500)</f>
      </c>
      <c r="AF232" s="24" t="s">
        <v>37</v>
      </c>
    </row>
    <row r="233">
      <c r="A233" s="11"/>
      <c r="B233" s="12"/>
      <c r="C233" s="13"/>
      <c r="D233" s="14" t="s">
        <v>38</v>
      </c>
      <c r="E233" s="15">
        <v>5838.94</v>
      </c>
      <c r="F233" s="28"/>
      <c r="G233" s="17">
        <v>50817</v>
      </c>
      <c r="H233" s="29">
        <v>1830</v>
      </c>
      <c r="I233" s="18">
        <f t="shared" si="249"/>
      </c>
      <c r="J233" s="19">
        <f t="shared" si="183"/>
      </c>
      <c r="K233" s="17">
        <v>109</v>
      </c>
      <c r="L233" s="19">
        <f t="shared" si="130"/>
      </c>
      <c r="M233" s="17">
        <v>11</v>
      </c>
      <c r="N233" s="20">
        <f t="shared" si="95"/>
      </c>
      <c r="O233" s="17">
        <v>15</v>
      </c>
      <c r="P233" s="20">
        <f t="shared" si="12"/>
      </c>
      <c r="Q233" s="21"/>
      <c r="R233" s="17"/>
      <c r="S233" s="21"/>
      <c r="T233" s="17"/>
      <c r="U233" s="22"/>
      <c r="V233" s="23"/>
      <c r="W233" s="17"/>
      <c r="X233" s="23"/>
      <c r="Y233" s="21"/>
      <c r="Z233" s="23"/>
      <c r="AA233" s="23"/>
      <c r="AB233" s="17"/>
      <c r="AC233" s="17"/>
      <c r="AD233" s="21"/>
      <c r="AE233" s="23"/>
      <c r="AF233" s="24" t="s">
        <v>67</v>
      </c>
    </row>
    <row r="234">
      <c r="A234" s="11"/>
      <c r="B234" s="30" t="s">
        <v>43</v>
      </c>
      <c r="C234" s="30"/>
      <c r="D234" s="30"/>
      <c r="E234" s="32">
        <f>SUM(E224:E233)</f>
      </c>
      <c r="F234" s="33">
        <f>SUM(F224:F233)</f>
      </c>
      <c r="G234" s="33">
        <f>SUM(G224:G233)</f>
      </c>
      <c r="H234" s="33">
        <f>SUM(H224:H233)</f>
      </c>
      <c r="I234" s="34">
        <f t="shared" si="249"/>
      </c>
      <c r="J234" s="35">
        <f t="shared" si="183"/>
      </c>
      <c r="K234" s="33">
        <f>SUM(K224:K233)</f>
      </c>
      <c r="L234" s="35">
        <f t="shared" si="130"/>
      </c>
      <c r="M234" s="33">
        <f>SUM(M224:M233)</f>
      </c>
      <c r="N234" s="36">
        <f t="shared" si="95"/>
      </c>
      <c r="O234" s="33">
        <f>SUM(O224:O233)</f>
      </c>
      <c r="P234" s="36">
        <f t="shared" si="12"/>
      </c>
      <c r="Q234" s="37">
        <f>M234/O234</f>
      </c>
      <c r="R234" s="33">
        <f>SUM(R224:R233)</f>
      </c>
      <c r="S234" s="37">
        <f>(O234+O234)/(K234+K234)</f>
      </c>
      <c r="T234" s="33">
        <f>SUM(T224:T233)</f>
      </c>
      <c r="U234" s="38">
        <f t="shared" ref="U234:U235" si="882">F234/T234</f>
      </c>
      <c r="V234" s="39">
        <f t="shared" ref="V234:V235" si="775">(F234+4*500)/T234</f>
      </c>
      <c r="W234" s="33">
        <f>SUM(W224:W233)</f>
      </c>
      <c r="X234" s="40">
        <f t="shared" ref="X234:X235" si="668">W234/T234</f>
      </c>
      <c r="Y234" s="37">
        <f t="shared" ref="Y234:Y235" si="561">T234/R234</f>
      </c>
      <c r="Z234" s="39">
        <f t="shared" ref="Z234:Z235" si="454">W234/F234</f>
      </c>
      <c r="AA234" s="39">
        <f>W234/(F234+COUNT(W224:W231)*500)</f>
      </c>
      <c r="AB234" s="33">
        <f>SUM(AB224:AB233)</f>
      </c>
      <c r="AC234" s="33">
        <f>SUM(AC224:AC233)</f>
      </c>
      <c r="AD234" s="37">
        <f t="shared" ref="AD234:AD235" si="347">AB234/T234</f>
      </c>
      <c r="AE234" s="41">
        <f>(W234-AC234)/(F234+COUNT(W224:W231)*500)</f>
      </c>
      <c r="AF234" s="23"/>
    </row>
    <row r="235">
      <c r="A235" s="11"/>
      <c r="B235" s="12" t="s">
        <v>55</v>
      </c>
      <c r="C235" s="13" t="s">
        <v>62</v>
      </c>
      <c r="D235" s="14" t="s">
        <v>36</v>
      </c>
      <c r="E235" s="15">
        <v>905.51</v>
      </c>
      <c r="F235" s="28">
        <f>E235+E236</f>
      </c>
      <c r="G235" s="17">
        <v>6056</v>
      </c>
      <c r="H235" s="17">
        <v>138</v>
      </c>
      <c r="I235" s="18">
        <f t="shared" si="249"/>
      </c>
      <c r="J235" s="19">
        <f t="shared" si="183"/>
      </c>
      <c r="K235" s="17">
        <v>2</v>
      </c>
      <c r="L235" s="19">
        <f t="shared" si="130"/>
      </c>
      <c r="M235" s="17">
        <v>0</v>
      </c>
      <c r="N235" s="20">
        <f t="shared" si="95"/>
      </c>
      <c r="O235" s="17">
        <v>0</v>
      </c>
      <c r="P235" s="20">
        <f t="shared" si="12"/>
      </c>
      <c r="Q235" s="21">
        <f>(M235+M236)/(O235+O236)</f>
      </c>
      <c r="R235" s="17">
        <v>12</v>
      </c>
      <c r="S235" s="21">
        <f>(O235+O236)/(K235+K236)</f>
      </c>
      <c r="T235" s="17">
        <v>1</v>
      </c>
      <c r="U235" s="22">
        <f t="shared" si="882"/>
      </c>
      <c r="V235" s="23">
        <f t="shared" si="775"/>
      </c>
      <c r="W235" s="17">
        <v>331</v>
      </c>
      <c r="X235" s="23">
        <f t="shared" si="668"/>
      </c>
      <c r="Y235" s="21">
        <f t="shared" si="561"/>
      </c>
      <c r="Z235" s="23">
        <f t="shared" si="454"/>
      </c>
      <c r="AA235" s="23">
        <f>W235/(F235+500)</f>
      </c>
      <c r="AB235" s="17">
        <v>0</v>
      </c>
      <c r="AC235" s="17">
        <v>0</v>
      </c>
      <c r="AD235" s="21">
        <f t="shared" si="347"/>
      </c>
      <c r="AE235" s="23">
        <f>(W235-AC235)/(F235+500)</f>
      </c>
      <c r="AF235" s="24" t="s">
        <v>37</v>
      </c>
    </row>
    <row r="236">
      <c r="A236" s="11"/>
      <c r="B236" s="12"/>
      <c r="C236" s="13"/>
      <c r="D236" s="14" t="s">
        <v>38</v>
      </c>
      <c r="E236" s="15">
        <v>3425.05</v>
      </c>
      <c r="F236" s="28"/>
      <c r="G236" s="17">
        <v>43917</v>
      </c>
      <c r="H236" s="29">
        <v>1697</v>
      </c>
      <c r="I236" s="18">
        <f t="shared" si="249"/>
      </c>
      <c r="J236" s="19">
        <f t="shared" si="183"/>
      </c>
      <c r="K236" s="17">
        <v>79</v>
      </c>
      <c r="L236" s="19">
        <f t="shared" si="130"/>
      </c>
      <c r="M236" s="17">
        <v>3</v>
      </c>
      <c r="N236" s="20">
        <f t="shared" si="95"/>
      </c>
      <c r="O236" s="17">
        <v>13</v>
      </c>
      <c r="P236" s="20">
        <f t="shared" si="12"/>
      </c>
      <c r="Q236" s="21"/>
      <c r="R236" s="17"/>
      <c r="S236" s="21"/>
      <c r="T236" s="17"/>
      <c r="U236" s="22"/>
      <c r="V236" s="23"/>
      <c r="W236" s="17"/>
      <c r="X236" s="23"/>
      <c r="Y236" s="21"/>
      <c r="Z236" s="23"/>
      <c r="AA236" s="23"/>
      <c r="AB236" s="17"/>
      <c r="AC236" s="17"/>
      <c r="AD236" s="21"/>
      <c r="AE236" s="23"/>
      <c r="AF236" s="24" t="s">
        <v>67</v>
      </c>
    </row>
    <row r="237">
      <c r="A237" s="11"/>
      <c r="B237" s="43" t="s">
        <v>56</v>
      </c>
      <c r="C237" s="13" t="s">
        <v>62</v>
      </c>
      <c r="D237" s="14" t="s">
        <v>36</v>
      </c>
      <c r="E237" s="15">
        <v>1399.6</v>
      </c>
      <c r="F237" s="28">
        <f>E237+E238</f>
      </c>
      <c r="G237" s="17">
        <v>7982</v>
      </c>
      <c r="H237" s="17">
        <v>204</v>
      </c>
      <c r="I237" s="18">
        <f t="shared" si="249"/>
      </c>
      <c r="J237" s="19">
        <f t="shared" si="183"/>
      </c>
      <c r="K237" s="17">
        <v>8</v>
      </c>
      <c r="L237" s="19">
        <f t="shared" si="130"/>
      </c>
      <c r="M237" s="17">
        <v>1</v>
      </c>
      <c r="N237" s="20">
        <f t="shared" si="95"/>
      </c>
      <c r="O237" s="17">
        <v>3</v>
      </c>
      <c r="P237" s="20">
        <f t="shared" si="12"/>
      </c>
      <c r="Q237" s="21">
        <f>(M237+M238)/(O237+O238)</f>
      </c>
      <c r="R237" s="17">
        <v>9</v>
      </c>
      <c r="S237" s="21">
        <f>(O237+O238)/(K237+K238)</f>
      </c>
      <c r="T237" s="17">
        <v>9</v>
      </c>
      <c r="U237" s="22">
        <f>F237/T237</f>
      </c>
      <c r="V237" s="23">
        <f>(F237+4*500)/T237</f>
      </c>
      <c r="W237" s="17">
        <v>9326.399999999994</v>
      </c>
      <c r="X237" s="23">
        <f>W237/T237</f>
      </c>
      <c r="Y237" s="21">
        <f>T237/R237</f>
      </c>
      <c r="Z237" s="23">
        <f>W237/F237</f>
      </c>
      <c r="AA237" s="23">
        <f>W237/(F237+500)</f>
      </c>
      <c r="AB237" s="17">
        <v>4</v>
      </c>
      <c r="AC237" s="17">
        <v>6624</v>
      </c>
      <c r="AD237" s="21">
        <f>AB237/T237</f>
      </c>
      <c r="AE237" s="23">
        <f>(W237-AC237)/(F237+500)</f>
      </c>
      <c r="AF237" s="24" t="s">
        <v>37</v>
      </c>
    </row>
    <row r="238">
      <c r="A238" s="11"/>
      <c r="B238" s="43"/>
      <c r="C238" s="13"/>
      <c r="D238" s="14" t="s">
        <v>38</v>
      </c>
      <c r="E238" s="15">
        <v>3209.88</v>
      </c>
      <c r="F238" s="28"/>
      <c r="G238" s="17">
        <v>38079</v>
      </c>
      <c r="H238" s="29">
        <v>1330</v>
      </c>
      <c r="I238" s="18">
        <f t="shared" si="249"/>
      </c>
      <c r="J238" s="19">
        <f t="shared" si="183"/>
      </c>
      <c r="K238" s="17">
        <v>67</v>
      </c>
      <c r="L238" s="19">
        <f t="shared" si="130"/>
      </c>
      <c r="M238" s="17">
        <v>6</v>
      </c>
      <c r="N238" s="20">
        <f t="shared" si="95"/>
      </c>
      <c r="O238" s="17">
        <v>6</v>
      </c>
      <c r="P238" s="20">
        <f t="shared" si="12"/>
      </c>
      <c r="Q238" s="21"/>
      <c r="R238" s="17"/>
      <c r="S238" s="21"/>
      <c r="T238" s="17"/>
      <c r="U238" s="22"/>
      <c r="V238" s="23"/>
      <c r="W238" s="17"/>
      <c r="X238" s="23"/>
      <c r="Y238" s="21"/>
      <c r="Z238" s="23"/>
      <c r="AA238" s="23"/>
      <c r="AB238" s="17"/>
      <c r="AC238" s="17"/>
      <c r="AD238" s="21"/>
      <c r="AE238" s="23"/>
      <c r="AF238" s="24" t="s">
        <v>67</v>
      </c>
    </row>
    <row r="239">
      <c r="A239" s="11"/>
      <c r="B239" s="12" t="s">
        <v>57</v>
      </c>
      <c r="C239" s="13" t="s">
        <v>62</v>
      </c>
      <c r="D239" s="14" t="s">
        <v>36</v>
      </c>
      <c r="E239" s="15">
        <v>562.64</v>
      </c>
      <c r="F239" s="28">
        <f>E239+E240</f>
      </c>
      <c r="G239" s="17">
        <v>3426</v>
      </c>
      <c r="H239" s="17">
        <v>66</v>
      </c>
      <c r="I239" s="18">
        <f t="shared" si="249"/>
      </c>
      <c r="J239" s="19">
        <f t="shared" si="183"/>
      </c>
      <c r="K239" s="17">
        <v>0</v>
      </c>
      <c r="L239" s="19">
        <f t="shared" si="130"/>
      </c>
      <c r="M239" s="17">
        <v>0</v>
      </c>
      <c r="N239" s="20">
        <f t="shared" si="95"/>
      </c>
      <c r="O239" s="17">
        <v>0</v>
      </c>
      <c r="P239" s="20">
        <f t="shared" si="12"/>
      </c>
      <c r="Q239" s="21">
        <f>(M239+M240)/(O239+O240)</f>
      </c>
      <c r="R239" s="17">
        <v>4</v>
      </c>
      <c r="S239" s="21">
        <f>(O239+O240)/(K239+K240)</f>
      </c>
      <c r="T239" s="17">
        <v>2</v>
      </c>
      <c r="U239" s="22">
        <f>F239/T239</f>
      </c>
      <c r="V239" s="23">
        <f>(F239+4*500)/T239</f>
      </c>
      <c r="W239" s="17">
        <v>1716</v>
      </c>
      <c r="X239" s="23">
        <f>W239/T239</f>
      </c>
      <c r="Y239" s="21">
        <f>T239/R239</f>
      </c>
      <c r="Z239" s="23">
        <f>W239/F239</f>
      </c>
      <c r="AA239" s="23">
        <f>W239/(F239+500)</f>
      </c>
      <c r="AB239" s="17">
        <v>0</v>
      </c>
      <c r="AC239" s="17">
        <v>0</v>
      </c>
      <c r="AD239" s="21">
        <f>AB239/T239</f>
      </c>
      <c r="AE239" s="23">
        <f>(W239-AC239)/(F239+500)</f>
      </c>
      <c r="AF239" s="24" t="s">
        <v>37</v>
      </c>
    </row>
    <row r="240">
      <c r="A240" s="11"/>
      <c r="B240" s="12"/>
      <c r="C240" s="13"/>
      <c r="D240" s="14" t="s">
        <v>38</v>
      </c>
      <c r="E240" s="15">
        <v>4327.36</v>
      </c>
      <c r="F240" s="28"/>
      <c r="G240" s="17">
        <v>46515</v>
      </c>
      <c r="H240" s="29">
        <v>1837</v>
      </c>
      <c r="I240" s="18">
        <f t="shared" si="249"/>
      </c>
      <c r="J240" s="19">
        <f t="shared" si="183"/>
      </c>
      <c r="K240" s="17">
        <v>105</v>
      </c>
      <c r="L240" s="19">
        <f t="shared" si="130"/>
      </c>
      <c r="M240" s="17">
        <v>2</v>
      </c>
      <c r="N240" s="20">
        <f t="shared" si="95"/>
      </c>
      <c r="O240" s="17">
        <v>9</v>
      </c>
      <c r="P240" s="20">
        <f t="shared" si="12"/>
      </c>
      <c r="Q240" s="21"/>
      <c r="R240" s="17"/>
      <c r="S240" s="21"/>
      <c r="T240" s="17"/>
      <c r="U240" s="22"/>
      <c r="V240" s="23"/>
      <c r="W240" s="17"/>
      <c r="X240" s="23"/>
      <c r="Y240" s="21"/>
      <c r="Z240" s="23"/>
      <c r="AA240" s="23"/>
      <c r="AB240" s="17"/>
      <c r="AC240" s="17"/>
      <c r="AD240" s="21"/>
      <c r="AE240" s="23"/>
      <c r="AF240" s="24" t="s">
        <v>67</v>
      </c>
    </row>
    <row r="241">
      <c r="A241" s="11"/>
      <c r="B241" s="55" t="s">
        <v>34</v>
      </c>
      <c r="C241" s="13" t="s">
        <v>62</v>
      </c>
      <c r="D241" s="14" t="s">
        <v>36</v>
      </c>
      <c r="E241" s="15">
        <v>1101.1</v>
      </c>
      <c r="F241" s="28">
        <f>E241+E242</f>
      </c>
      <c r="G241" s="17">
        <v>6893</v>
      </c>
      <c r="H241" s="17">
        <v>225</v>
      </c>
      <c r="I241" s="18">
        <f t="shared" si="249"/>
      </c>
      <c r="J241" s="19">
        <f t="shared" si="183"/>
      </c>
      <c r="K241" s="17">
        <v>7</v>
      </c>
      <c r="L241" s="19">
        <f t="shared" si="130"/>
      </c>
      <c r="M241" s="17">
        <v>1</v>
      </c>
      <c r="N241" s="20">
        <f t="shared" si="95"/>
      </c>
      <c r="O241" s="17">
        <v>2</v>
      </c>
      <c r="P241" s="20">
        <f t="shared" si="12"/>
      </c>
      <c r="Q241" s="21">
        <f>(M241+M242)/(O241+O242)</f>
      </c>
      <c r="R241" s="17">
        <v>14</v>
      </c>
      <c r="S241" s="21">
        <f>(O241+O242)/(K241+K242)</f>
      </c>
      <c r="T241" s="17">
        <v>4</v>
      </c>
      <c r="U241" s="22">
        <f>F241/T241</f>
      </c>
      <c r="V241" s="23">
        <f>(F241+4*500)/T241</f>
      </c>
      <c r="W241" s="17">
        <v>4920</v>
      </c>
      <c r="X241" s="23">
        <f>W241/T241</f>
      </c>
      <c r="Y241" s="21">
        <f>T241/R241</f>
      </c>
      <c r="Z241" s="23">
        <f>W241/F241</f>
      </c>
      <c r="AA241" s="23">
        <f>W241/(F241+500)</f>
      </c>
      <c r="AB241" s="17">
        <v>0</v>
      </c>
      <c r="AC241" s="17">
        <v>0</v>
      </c>
      <c r="AD241" s="21">
        <f>AB241/T241</f>
      </c>
      <c r="AE241" s="23">
        <f>(W241-AC241)/(F241+500)</f>
      </c>
      <c r="AF241" s="24" t="s">
        <v>37</v>
      </c>
    </row>
    <row r="242">
      <c r="A242" s="11"/>
      <c r="B242" s="55"/>
      <c r="C242" s="13"/>
      <c r="D242" s="14" t="s">
        <v>38</v>
      </c>
      <c r="E242" s="15">
        <v>3878.07</v>
      </c>
      <c r="F242" s="28"/>
      <c r="G242" s="17">
        <v>42867</v>
      </c>
      <c r="H242" s="29">
        <v>1453</v>
      </c>
      <c r="I242" s="18">
        <f t="shared" si="249"/>
      </c>
      <c r="J242" s="19">
        <f t="shared" si="183"/>
      </c>
      <c r="K242" s="17">
        <v>101</v>
      </c>
      <c r="L242" s="19">
        <f t="shared" si="130"/>
      </c>
      <c r="M242" s="17">
        <v>3</v>
      </c>
      <c r="N242" s="20">
        <f t="shared" si="95"/>
      </c>
      <c r="O242" s="17">
        <v>10</v>
      </c>
      <c r="P242" s="20">
        <f t="shared" si="12"/>
      </c>
      <c r="Q242" s="21"/>
      <c r="R242" s="17"/>
      <c r="S242" s="21"/>
      <c r="T242" s="17"/>
      <c r="U242" s="22"/>
      <c r="V242" s="23"/>
      <c r="W242" s="17"/>
      <c r="X242" s="23"/>
      <c r="Y242" s="21"/>
      <c r="Z242" s="23"/>
      <c r="AA242" s="23"/>
      <c r="AB242" s="17"/>
      <c r="AC242" s="17"/>
      <c r="AD242" s="21"/>
      <c r="AE242" s="23"/>
      <c r="AF242" s="24" t="s">
        <v>67</v>
      </c>
    </row>
    <row r="243">
      <c r="A243" s="11"/>
      <c r="B243" s="44" t="s">
        <v>43</v>
      </c>
      <c r="C243" s="44"/>
      <c r="D243" s="44"/>
      <c r="E243" s="32">
        <f>SUM(E235:E242)</f>
      </c>
      <c r="F243" s="32">
        <f>SUM(F235:F242)</f>
      </c>
      <c r="G243" s="32">
        <f>SUM(G235:G242)</f>
      </c>
      <c r="H243" s="32">
        <f>SUM(H235:H242)</f>
      </c>
      <c r="I243" s="34">
        <f t="shared" si="249"/>
      </c>
      <c r="J243" s="35">
        <f t="shared" si="183"/>
      </c>
      <c r="K243" s="33">
        <f>SUM(K235:K242)</f>
      </c>
      <c r="L243" s="32">
        <f>SUM(L237:L242)</f>
      </c>
      <c r="M243" s="32">
        <f>SUM(M235:M242)</f>
      </c>
      <c r="N243" s="36">
        <f t="shared" si="95"/>
      </c>
      <c r="O243" s="32">
        <f>SUM(O235:O242)</f>
      </c>
      <c r="P243" s="36">
        <f t="shared" si="12"/>
      </c>
      <c r="Q243" s="37">
        <f>M243/O243</f>
      </c>
      <c r="R243" s="32">
        <f>SUM(R235:R242)</f>
      </c>
      <c r="S243" s="37">
        <f>(O243+O243)/(K243+K243)</f>
      </c>
      <c r="T243" s="32">
        <f>SUM(T235:T242)</f>
      </c>
      <c r="U243" s="38">
        <f t="shared" ref="U243:U244" si="883">F243/T243</f>
      </c>
      <c r="V243" s="39">
        <f t="shared" ref="V243:V244" si="776">(F243+4*500)/T243</f>
      </c>
      <c r="W243" s="32">
        <f>SUM(W235:W242)</f>
      </c>
      <c r="X243" s="40">
        <f t="shared" ref="X243:X244" si="669">W243/T243</f>
      </c>
      <c r="Y243" s="37">
        <f t="shared" ref="Y243:Y244" si="562">T243/R243</f>
      </c>
      <c r="Z243" s="39">
        <f t="shared" ref="Z243:Z244" si="455">W243/F243</f>
      </c>
      <c r="AA243" s="39">
        <f>W243/(F243+COUNT(W234:W242)*500)</f>
      </c>
      <c r="AB243" s="32">
        <f>SUM(AB235:AB242)</f>
      </c>
      <c r="AC243" s="32">
        <f>SUM(AC235:AC242)</f>
      </c>
      <c r="AD243" s="37">
        <f t="shared" ref="AD243:AD244" si="348">AB243/T243</f>
      </c>
      <c r="AE243" s="41">
        <f>(W243-AC243)/(F243+COUNT(W234:W242)*500)</f>
      </c>
      <c r="AF243" s="24"/>
    </row>
    <row r="244">
      <c r="A244" s="11"/>
      <c r="B244" s="55" t="s">
        <v>40</v>
      </c>
      <c r="C244" s="42" t="s">
        <v>45</v>
      </c>
      <c r="D244" s="14" t="s">
        <v>36</v>
      </c>
      <c r="E244" s="15">
        <v>866.46</v>
      </c>
      <c r="F244" s="28">
        <f>E244+E245</f>
      </c>
      <c r="G244" s="17">
        <v>5263</v>
      </c>
      <c r="H244" s="17">
        <v>174</v>
      </c>
      <c r="I244" s="18">
        <f t="shared" si="249"/>
      </c>
      <c r="J244" s="19">
        <f t="shared" si="183"/>
      </c>
      <c r="K244" s="17">
        <v>6</v>
      </c>
      <c r="L244" s="19">
        <f t="shared" ref="L244:L258" si="131">E244/K244</f>
      </c>
      <c r="M244" s="17">
        <v>2</v>
      </c>
      <c r="N244" s="20">
        <f t="shared" si="95"/>
      </c>
      <c r="O244" s="17">
        <v>3</v>
      </c>
      <c r="P244" s="20">
        <f t="shared" si="12"/>
      </c>
      <c r="Q244" s="21">
        <f>(M244+M245)/(O244+O245)</f>
      </c>
      <c r="R244" s="17">
        <v>15</v>
      </c>
      <c r="S244" s="21">
        <f>(O244+O245)/(K244+K245)</f>
      </c>
      <c r="T244" s="17">
        <v>7</v>
      </c>
      <c r="U244" s="22">
        <f t="shared" si="883"/>
      </c>
      <c r="V244" s="23">
        <f t="shared" si="776"/>
      </c>
      <c r="W244" s="17">
        <v>10092</v>
      </c>
      <c r="X244" s="23">
        <f t="shared" si="669"/>
      </c>
      <c r="Y244" s="21">
        <f t="shared" si="562"/>
      </c>
      <c r="Z244" s="23">
        <f t="shared" si="455"/>
      </c>
      <c r="AA244" s="23">
        <f>W244/(F244+500)</f>
      </c>
      <c r="AB244" s="17">
        <v>2</v>
      </c>
      <c r="AC244" s="17">
        <v>1788</v>
      </c>
      <c r="AD244" s="21">
        <f t="shared" si="348"/>
      </c>
      <c r="AE244" s="23">
        <f>(W244-AC244)/(F244+500)</f>
      </c>
      <c r="AF244" s="24" t="s">
        <v>37</v>
      </c>
    </row>
    <row r="245">
      <c r="A245" s="11"/>
      <c r="B245" s="55"/>
      <c r="C245" s="42"/>
      <c r="D245" s="14" t="s">
        <v>38</v>
      </c>
      <c r="E245" s="15">
        <v>2536.98</v>
      </c>
      <c r="F245" s="28"/>
      <c r="G245" s="17">
        <v>30071</v>
      </c>
      <c r="H245" s="29">
        <v>880</v>
      </c>
      <c r="I245" s="18">
        <f t="shared" si="249"/>
      </c>
      <c r="J245" s="19">
        <f t="shared" si="183"/>
      </c>
      <c r="K245" s="17">
        <v>58</v>
      </c>
      <c r="L245" s="19">
        <f t="shared" si="131"/>
      </c>
      <c r="M245" s="17">
        <v>4</v>
      </c>
      <c r="N245" s="20">
        <f t="shared" si="95"/>
      </c>
      <c r="O245" s="17">
        <v>8</v>
      </c>
      <c r="P245" s="20">
        <f t="shared" si="12"/>
      </c>
      <c r="Q245" s="21"/>
      <c r="R245" s="17"/>
      <c r="S245" s="21"/>
      <c r="T245" s="17"/>
      <c r="U245" s="22"/>
      <c r="V245" s="23"/>
      <c r="W245" s="17"/>
      <c r="X245" s="23"/>
      <c r="Y245" s="21"/>
      <c r="Z245" s="23"/>
      <c r="AA245" s="23"/>
      <c r="AB245" s="17"/>
      <c r="AC245" s="17"/>
      <c r="AD245" s="21"/>
      <c r="AE245" s="23"/>
      <c r="AF245" s="24" t="s">
        <v>41</v>
      </c>
    </row>
    <row r="246">
      <c r="A246" s="11"/>
      <c r="B246" s="55" t="s">
        <v>42</v>
      </c>
      <c r="C246" s="42" t="s">
        <v>45</v>
      </c>
      <c r="D246" s="14" t="s">
        <v>36</v>
      </c>
      <c r="E246" s="15">
        <v>2518.87</v>
      </c>
      <c r="F246" s="28">
        <f>E246+E247</f>
      </c>
      <c r="G246" s="17">
        <v>19170</v>
      </c>
      <c r="H246" s="17">
        <v>838</v>
      </c>
      <c r="I246" s="18">
        <f>H247/G246</f>
      </c>
      <c r="J246" s="19">
        <f t="shared" si="183"/>
      </c>
      <c r="K246" s="17">
        <v>20</v>
      </c>
      <c r="L246" s="19">
        <f t="shared" si="131"/>
      </c>
      <c r="M246" s="17">
        <v>0</v>
      </c>
      <c r="N246" s="20">
        <f t="shared" si="95"/>
      </c>
      <c r="O246" s="17">
        <v>1</v>
      </c>
      <c r="P246" s="20">
        <f t="shared" si="12"/>
      </c>
      <c r="Q246" s="21">
        <f>(M246+M247)/(O246+O247)</f>
      </c>
      <c r="R246" s="17">
        <v>18</v>
      </c>
      <c r="S246" s="21">
        <f>(O246+O247)/(K246+K247)</f>
      </c>
      <c r="T246" s="17">
        <v>2</v>
      </c>
      <c r="U246" s="22">
        <f>F246/T246</f>
      </c>
      <c r="V246" s="23">
        <f>(F246+4*500)/T246</f>
      </c>
      <c r="W246" s="17">
        <v>1009.1999999999971</v>
      </c>
      <c r="X246" s="23">
        <f>W246/T246</f>
      </c>
      <c r="Y246" s="21">
        <f>T246/R246</f>
      </c>
      <c r="Z246" s="23">
        <f>W246/F246</f>
      </c>
      <c r="AA246" s="23">
        <f>W246/(F246+500)</f>
      </c>
      <c r="AB246" s="17">
        <v>0</v>
      </c>
      <c r="AC246" s="17">
        <v>0</v>
      </c>
      <c r="AD246" s="21">
        <f>AB246/T246</f>
      </c>
      <c r="AE246" s="23">
        <f>(W246-AC246)/(F246+500)</f>
      </c>
      <c r="AF246" s="24" t="s">
        <v>37</v>
      </c>
    </row>
    <row r="247">
      <c r="A247" s="11"/>
      <c r="B247" s="55"/>
      <c r="C247" s="42"/>
      <c r="D247" s="14" t="s">
        <v>38</v>
      </c>
      <c r="E247" s="15">
        <v>7332.41</v>
      </c>
      <c r="F247" s="28"/>
      <c r="G247" s="17">
        <v>107236</v>
      </c>
      <c r="H247" s="17">
        <v>2764</v>
      </c>
      <c r="I247" s="18">
        <f t="shared" ref="I247:I258" si="250">H247/G247</f>
      </c>
      <c r="J247" s="19">
        <f t="shared" si="183"/>
      </c>
      <c r="K247" s="17">
        <v>144</v>
      </c>
      <c r="L247" s="19">
        <f t="shared" si="131"/>
      </c>
      <c r="M247" s="17">
        <v>2</v>
      </c>
      <c r="N247" s="20">
        <f t="shared" si="95"/>
      </c>
      <c r="O247" s="17">
        <v>9</v>
      </c>
      <c r="P247" s="20">
        <f t="shared" si="12"/>
      </c>
      <c r="Q247" s="21"/>
      <c r="R247" s="17"/>
      <c r="S247" s="21"/>
      <c r="T247" s="17"/>
      <c r="U247" s="22"/>
      <c r="V247" s="23"/>
      <c r="W247" s="17"/>
      <c r="X247" s="23"/>
      <c r="Y247" s="21"/>
      <c r="Z247" s="23"/>
      <c r="AA247" s="23"/>
      <c r="AB247" s="17"/>
      <c r="AC247" s="17"/>
      <c r="AD247" s="21"/>
      <c r="AE247" s="23"/>
      <c r="AF247" s="24" t="s">
        <v>41</v>
      </c>
    </row>
    <row r="248">
      <c r="A248" s="11"/>
      <c r="B248" s="55" t="s">
        <v>44</v>
      </c>
      <c r="C248" s="42" t="s">
        <v>45</v>
      </c>
      <c r="D248" s="14" t="s">
        <v>36</v>
      </c>
      <c r="E248" s="15">
        <v>31.45</v>
      </c>
      <c r="F248" s="16">
        <f>E248+E249</f>
      </c>
      <c r="G248" s="17">
        <v>856</v>
      </c>
      <c r="H248" s="17">
        <v>29</v>
      </c>
      <c r="I248" s="18">
        <f t="shared" si="250"/>
      </c>
      <c r="J248" s="19">
        <f t="shared" si="183"/>
      </c>
      <c r="K248" s="17">
        <v>3</v>
      </c>
      <c r="L248" s="19">
        <f t="shared" si="131"/>
      </c>
      <c r="M248" s="17">
        <v>1</v>
      </c>
      <c r="N248" s="20">
        <f t="shared" si="95"/>
      </c>
      <c r="O248" s="17">
        <v>1</v>
      </c>
      <c r="P248" s="20">
        <f t="shared" si="12"/>
      </c>
      <c r="Q248" s="21">
        <f>(M248+M249)/(O248+O249)</f>
      </c>
      <c r="R248" s="17">
        <v>7</v>
      </c>
      <c r="S248" s="21">
        <f>(O248+O249)/(K248+K249)</f>
      </c>
      <c r="T248" s="17">
        <v>2</v>
      </c>
      <c r="U248" s="22">
        <f>F248/T248</f>
      </c>
      <c r="V248" s="23">
        <f>(F248+4*500)/T248</f>
      </c>
      <c r="W248" s="17">
        <v>4680</v>
      </c>
      <c r="X248" s="23">
        <f>W248/T248</f>
      </c>
      <c r="Y248" s="21">
        <f>T248/R248</f>
      </c>
      <c r="Z248" s="23">
        <f>W248/F248</f>
      </c>
      <c r="AA248" s="23">
        <f>W248/(F248+500)</f>
      </c>
      <c r="AB248" s="17">
        <v>0</v>
      </c>
      <c r="AC248" s="17">
        <v>0</v>
      </c>
      <c r="AD248" s="21">
        <f>AB248/T248</f>
      </c>
      <c r="AE248" s="23">
        <f>(W248-AC248)/(F248+500)</f>
      </c>
      <c r="AF248" s="24" t="s">
        <v>37</v>
      </c>
    </row>
    <row r="249">
      <c r="A249" s="11"/>
      <c r="B249" s="55"/>
      <c r="C249" s="42"/>
      <c r="D249" s="14" t="s">
        <v>38</v>
      </c>
      <c r="E249" s="15">
        <v>1769.22</v>
      </c>
      <c r="F249" s="16"/>
      <c r="G249" s="17">
        <v>28294</v>
      </c>
      <c r="H249" s="17">
        <v>796</v>
      </c>
      <c r="I249" s="18">
        <f t="shared" si="250"/>
      </c>
      <c r="J249" s="19">
        <f t="shared" si="183"/>
      </c>
      <c r="K249" s="17">
        <v>40</v>
      </c>
      <c r="L249" s="19">
        <f t="shared" si="131"/>
      </c>
      <c r="M249" s="17">
        <v>1</v>
      </c>
      <c r="N249" s="20">
        <f t="shared" si="95"/>
      </c>
      <c r="O249" s="17">
        <v>3</v>
      </c>
      <c r="P249" s="20">
        <f t="shared" si="12"/>
      </c>
      <c r="Q249" s="21"/>
      <c r="R249" s="17"/>
      <c r="S249" s="21"/>
      <c r="T249" s="17"/>
      <c r="U249" s="22"/>
      <c r="V249" s="23"/>
      <c r="W249" s="17"/>
      <c r="X249" s="23"/>
      <c r="Y249" s="21"/>
      <c r="Z249" s="23"/>
      <c r="AA249" s="23"/>
      <c r="AB249" s="17"/>
      <c r="AC249" s="17"/>
      <c r="AD249" s="21"/>
      <c r="AE249" s="23"/>
      <c r="AF249" s="24" t="s">
        <v>41</v>
      </c>
    </row>
    <row r="250">
      <c r="A250" s="11"/>
      <c r="B250" s="55" t="s">
        <v>46</v>
      </c>
      <c r="C250" s="42" t="s">
        <v>45</v>
      </c>
      <c r="D250" s="14" t="s">
        <v>36</v>
      </c>
      <c r="E250" s="15">
        <v>568.49</v>
      </c>
      <c r="F250" s="16">
        <f>E250+E251</f>
      </c>
      <c r="G250" s="17">
        <v>3403</v>
      </c>
      <c r="H250" s="17">
        <v>121</v>
      </c>
      <c r="I250" s="18">
        <f t="shared" si="250"/>
      </c>
      <c r="J250" s="19">
        <f t="shared" si="183"/>
      </c>
      <c r="K250" s="17">
        <v>4</v>
      </c>
      <c r="L250" s="19">
        <f t="shared" si="131"/>
      </c>
      <c r="M250" s="17">
        <v>0</v>
      </c>
      <c r="N250" s="20">
        <f t="shared" si="95"/>
      </c>
      <c r="O250" s="17">
        <v>1</v>
      </c>
      <c r="P250" s="20">
        <f>E250/O251</f>
      </c>
      <c r="Q250" s="21">
        <f>(M250+M251)/(O251+P249:N247)</f>
      </c>
      <c r="R250" s="17">
        <v>10</v>
      </c>
      <c r="S250" s="21">
        <f>(O251+R249:P247)/(K250+K251)</f>
      </c>
      <c r="T250" s="17">
        <v>2</v>
      </c>
      <c r="U250" s="22">
        <f>F250/T250</f>
      </c>
      <c r="V250" s="23">
        <f>(F250+4*500)/T250</f>
      </c>
      <c r="W250" s="17">
        <v>2664</v>
      </c>
      <c r="X250" s="23">
        <f>W250/T250</f>
      </c>
      <c r="Y250" s="21">
        <f>T250/R250</f>
      </c>
      <c r="Z250" s="23">
        <f>W250/F250</f>
      </c>
      <c r="AA250" s="23">
        <f>W250/(F250+500)</f>
      </c>
      <c r="AB250" s="17">
        <v>0</v>
      </c>
      <c r="AC250" s="17">
        <v>0</v>
      </c>
      <c r="AD250" s="21">
        <f>AB250/T250</f>
      </c>
      <c r="AE250" s="23">
        <f>(W250-AC250)/(F250+500)</f>
      </c>
      <c r="AF250" s="24" t="s">
        <v>37</v>
      </c>
    </row>
    <row r="251">
      <c r="A251" s="11"/>
      <c r="B251" s="55"/>
      <c r="C251" s="42"/>
      <c r="D251" s="14" t="s">
        <v>38</v>
      </c>
      <c r="E251" s="15">
        <v>1617.42</v>
      </c>
      <c r="F251" s="16"/>
      <c r="G251" s="17">
        <v>21556</v>
      </c>
      <c r="H251" s="17">
        <v>596</v>
      </c>
      <c r="I251" s="18">
        <f t="shared" si="250"/>
      </c>
      <c r="J251" s="19">
        <f t="shared" si="183"/>
      </c>
      <c r="K251" s="17">
        <v>36</v>
      </c>
      <c r="L251" s="19">
        <f t="shared" si="131"/>
      </c>
      <c r="M251" s="17">
        <v>2</v>
      </c>
      <c r="N251" s="20">
        <f t="shared" si="95"/>
      </c>
      <c r="O251" s="17">
        <v>6</v>
      </c>
      <c r="P251" s="20">
        <f t="shared" ref="P251:P254" si="13">E251/O251</f>
      </c>
      <c r="Q251" s="21"/>
      <c r="R251" s="17"/>
      <c r="S251" s="21"/>
      <c r="T251" s="17"/>
      <c r="U251" s="22"/>
      <c r="V251" s="23"/>
      <c r="W251" s="17"/>
      <c r="X251" s="23"/>
      <c r="Y251" s="21"/>
      <c r="Z251" s="23"/>
      <c r="AA251" s="23"/>
      <c r="AB251" s="17"/>
      <c r="AC251" s="17"/>
      <c r="AD251" s="21"/>
      <c r="AE251" s="23"/>
      <c r="AF251" s="24" t="s">
        <v>41</v>
      </c>
    </row>
    <row r="252">
      <c r="A252" s="11"/>
      <c r="B252" s="44" t="s">
        <v>43</v>
      </c>
      <c r="C252" s="44"/>
      <c r="D252" s="44"/>
      <c r="E252" s="32">
        <f>SUM(E244:E251)</f>
      </c>
      <c r="F252" s="33">
        <f>SUM(F244:F251)</f>
      </c>
      <c r="G252" s="33">
        <f>SUM(G244:G251)</f>
      </c>
      <c r="H252" s="33">
        <f>SUM(H244:H251)</f>
      </c>
      <c r="I252" s="34">
        <f t="shared" si="250"/>
      </c>
      <c r="J252" s="35">
        <f t="shared" si="183"/>
      </c>
      <c r="K252" s="33">
        <f>SUM(K244:K251)</f>
      </c>
      <c r="L252" s="35">
        <f t="shared" si="131"/>
      </c>
      <c r="M252" s="33">
        <f>SUM(M244:M251)</f>
      </c>
      <c r="N252" s="36">
        <f t="shared" si="95"/>
      </c>
      <c r="O252" s="33">
        <f>SUM(O244:O251)</f>
      </c>
      <c r="P252" s="36">
        <f t="shared" si="13"/>
      </c>
      <c r="Q252" s="37">
        <f>M252/O252</f>
      </c>
      <c r="R252" s="33">
        <f>SUM(R244:R251)</f>
      </c>
      <c r="S252" s="37">
        <f>(O252+O252)/(K252+K252)</f>
      </c>
      <c r="T252" s="33">
        <f>SUM(T244:T251)</f>
      </c>
      <c r="U252" s="38">
        <f t="shared" ref="U252:U253" si="884">F252/T252</f>
      </c>
      <c r="V252" s="39">
        <f t="shared" ref="V252:V253" si="777">(F252+4*500)/T252</f>
      </c>
      <c r="W252" s="33">
        <f>SUM(W244:W251)</f>
      </c>
      <c r="X252" s="40">
        <f t="shared" ref="X252:X253" si="670">W252/T252</f>
      </c>
      <c r="Y252" s="37">
        <f t="shared" ref="Y252:Y253" si="563">T252/R252</f>
      </c>
      <c r="Z252" s="39">
        <f t="shared" ref="Z252:Z253" si="456">W252/F252</f>
      </c>
      <c r="AA252" s="39">
        <f>W252/(F252+COUNT(W244:W251)*500)</f>
      </c>
      <c r="AB252" s="33">
        <f>SUM(AB244:AB251)</f>
      </c>
      <c r="AC252" s="33">
        <f>SUM(AC244:AC251)</f>
      </c>
      <c r="AD252" s="37">
        <f t="shared" ref="AD252:AD253" si="349">AB252/T252</f>
      </c>
      <c r="AE252" s="41">
        <f>(W252-AC252)/(F252+COUNT(W244:W251)*500)</f>
      </c>
      <c r="AF252" s="23"/>
    </row>
    <row customHeight="true" ht="25" r="253">
      <c r="A253" s="11"/>
      <c r="B253" s="12" t="s">
        <v>47</v>
      </c>
      <c r="C253" s="13" t="s">
        <v>71</v>
      </c>
      <c r="D253" s="14" t="s">
        <v>36</v>
      </c>
      <c r="E253" s="15">
        <v>942.35</v>
      </c>
      <c r="F253" s="16">
        <f>E253+E254</f>
      </c>
      <c r="G253" s="17">
        <v>3466</v>
      </c>
      <c r="H253" s="17">
        <v>192</v>
      </c>
      <c r="I253" s="18">
        <f t="shared" si="250"/>
      </c>
      <c r="J253" s="19">
        <f t="shared" si="183"/>
      </c>
      <c r="K253" s="17">
        <v>6</v>
      </c>
      <c r="L253" s="19">
        <f t="shared" si="131"/>
      </c>
      <c r="M253" s="17">
        <v>0</v>
      </c>
      <c r="N253" s="20">
        <f t="shared" si="95"/>
      </c>
      <c r="O253" s="17">
        <v>0</v>
      </c>
      <c r="P253" s="20">
        <f t="shared" si="13"/>
      </c>
      <c r="Q253" s="21">
        <f>(M253+M254)/(O253+O254)</f>
      </c>
      <c r="R253" s="17">
        <v>4</v>
      </c>
      <c r="S253" s="21">
        <f>(O253+O254)/(K253+K254)</f>
      </c>
      <c r="T253" s="17">
        <v>3</v>
      </c>
      <c r="U253" s="22">
        <f t="shared" si="884"/>
      </c>
      <c r="V253" s="23">
        <f t="shared" si="777"/>
      </c>
      <c r="W253" s="17">
        <v>2244</v>
      </c>
      <c r="X253" s="23">
        <f t="shared" si="670"/>
      </c>
      <c r="Y253" s="21">
        <f t="shared" si="563"/>
      </c>
      <c r="Z253" s="23">
        <f t="shared" si="456"/>
      </c>
      <c r="AA253" s="23">
        <f>W253/(F253+500)</f>
      </c>
      <c r="AB253" s="17">
        <v>0</v>
      </c>
      <c r="AC253" s="17">
        <v>0</v>
      </c>
      <c r="AD253" s="21">
        <f t="shared" si="349"/>
      </c>
      <c r="AE253" s="23">
        <f>(W253-AC253)/(F253+500)</f>
      </c>
      <c r="AF253" s="24" t="s">
        <v>37</v>
      </c>
    </row>
    <row customHeight="true" ht="25" r="254">
      <c r="A254" s="11"/>
      <c r="B254" s="12"/>
      <c r="C254" s="13"/>
      <c r="D254" s="14" t="s">
        <v>38</v>
      </c>
      <c r="E254" s="15">
        <v>2163.08</v>
      </c>
      <c r="F254" s="16"/>
      <c r="G254" s="17">
        <v>26854</v>
      </c>
      <c r="H254" s="17">
        <v>714</v>
      </c>
      <c r="I254" s="18">
        <f t="shared" si="250"/>
      </c>
      <c r="J254" s="19">
        <f t="shared" si="183"/>
      </c>
      <c r="K254" s="17">
        <v>44</v>
      </c>
      <c r="L254" s="19">
        <f t="shared" si="131"/>
      </c>
      <c r="M254" s="17">
        <v>3</v>
      </c>
      <c r="N254" s="20">
        <f t="shared" si="95"/>
      </c>
      <c r="O254" s="17">
        <v>3</v>
      </c>
      <c r="P254" s="20">
        <f t="shared" si="13"/>
      </c>
      <c r="Q254" s="21"/>
      <c r="R254" s="17"/>
      <c r="S254" s="21"/>
      <c r="T254" s="17"/>
      <c r="U254" s="22"/>
      <c r="V254" s="23"/>
      <c r="W254" s="17"/>
      <c r="X254" s="23"/>
      <c r="Y254" s="21"/>
      <c r="Z254" s="23"/>
      <c r="AA254" s="23"/>
      <c r="AB254" s="17"/>
      <c r="AC254" s="17"/>
      <c r="AD254" s="21"/>
      <c r="AE254" s="23"/>
      <c r="AF254" s="24" t="s">
        <v>41</v>
      </c>
    </row>
    <row customHeight="true" ht="25" r="255">
      <c r="A255" s="11"/>
      <c r="B255" s="55" t="s">
        <v>63</v>
      </c>
      <c r="C255" s="13" t="s">
        <v>71</v>
      </c>
      <c r="D255" s="14" t="s">
        <v>36</v>
      </c>
      <c r="E255" s="15">
        <v>1124.54</v>
      </c>
      <c r="F255" s="16">
        <f>E255+E256</f>
      </c>
      <c r="G255" s="17">
        <v>5725</v>
      </c>
      <c r="H255" s="17">
        <v>751</v>
      </c>
      <c r="I255" s="18">
        <f t="shared" si="250"/>
      </c>
      <c r="J255" s="19">
        <f t="shared" si="183"/>
      </c>
      <c r="K255" s="17">
        <v>45</v>
      </c>
      <c r="L255" s="19">
        <f t="shared" si="131"/>
      </c>
      <c r="M255" s="17">
        <v>1</v>
      </c>
      <c r="N255" s="20">
        <f t="shared" si="95"/>
      </c>
      <c r="O255" s="17">
        <v>6</v>
      </c>
      <c r="P255" s="20">
        <f>E255/O256</f>
      </c>
      <c r="Q255" s="21">
        <f>(M255+M256)/(O256+P254:N252)</f>
      </c>
      <c r="R255" s="17">
        <v>12</v>
      </c>
      <c r="S255" s="21">
        <f>(O256+R254:P252)/(K255+K256)</f>
      </c>
      <c r="T255" s="17">
        <v>4</v>
      </c>
      <c r="U255" s="22">
        <f>F255/T255</f>
      </c>
      <c r="V255" s="23">
        <f>(F255+4*500)/T255</f>
      </c>
      <c r="W255" s="17">
        <v>5832</v>
      </c>
      <c r="X255" s="23">
        <f>W255/T255</f>
      </c>
      <c r="Y255" s="21">
        <f>T255/R255</f>
      </c>
      <c r="Z255" s="23">
        <f>W255/F255</f>
      </c>
      <c r="AA255" s="23">
        <f>W255/(F255+500)</f>
      </c>
      <c r="AB255" s="17">
        <v>2</v>
      </c>
      <c r="AC255" s="17">
        <v>1536</v>
      </c>
      <c r="AD255" s="21">
        <f>AB255/T255</f>
      </c>
      <c r="AE255" s="23">
        <f>(W255-AC255)/(F255+500)</f>
      </c>
      <c r="AF255" s="24" t="s">
        <v>37</v>
      </c>
    </row>
    <row customHeight="true" ht="25" r="256">
      <c r="A256" s="11"/>
      <c r="B256" s="55"/>
      <c r="C256" s="13"/>
      <c r="D256" s="14" t="s">
        <v>38</v>
      </c>
      <c r="E256" s="15">
        <v>2579</v>
      </c>
      <c r="F256" s="16"/>
      <c r="G256" s="17">
        <v>33967</v>
      </c>
      <c r="H256" s="17">
        <v>751</v>
      </c>
      <c r="I256" s="18">
        <f t="shared" si="250"/>
      </c>
      <c r="J256" s="19">
        <f t="shared" si="183"/>
      </c>
      <c r="K256" s="17">
        <v>45</v>
      </c>
      <c r="L256" s="19">
        <f t="shared" si="131"/>
      </c>
      <c r="M256" s="17">
        <v>1</v>
      </c>
      <c r="N256" s="20">
        <f t="shared" si="95"/>
      </c>
      <c r="O256" s="17">
        <v>6</v>
      </c>
      <c r="P256" s="20">
        <f t="shared" ref="P256:P258" si="14">E256/O256</f>
      </c>
      <c r="Q256" s="21"/>
      <c r="R256" s="17"/>
      <c r="S256" s="21"/>
      <c r="T256" s="17"/>
      <c r="U256" s="22"/>
      <c r="V256" s="23"/>
      <c r="W256" s="17"/>
      <c r="X256" s="23"/>
      <c r="Y256" s="21"/>
      <c r="Z256" s="23"/>
      <c r="AA256" s="23"/>
      <c r="AB256" s="17"/>
      <c r="AC256" s="17"/>
      <c r="AD256" s="21"/>
      <c r="AE256" s="23"/>
      <c r="AF256" s="24" t="s">
        <v>41</v>
      </c>
    </row>
    <row customHeight="true" ht="25" r="257">
      <c r="A257" s="11"/>
      <c r="B257" s="44" t="s">
        <v>43</v>
      </c>
      <c r="C257" s="44"/>
      <c r="D257" s="44"/>
      <c r="E257" s="32">
        <f>SUM(E253:E256)</f>
      </c>
      <c r="F257" s="32">
        <f>SUM(F253:F256)</f>
      </c>
      <c r="G257" s="32">
        <f>SUM(G253:G256)</f>
      </c>
      <c r="H257" s="32">
        <f>SUM(H253:H256)</f>
      </c>
      <c r="I257" s="34">
        <f t="shared" si="250"/>
      </c>
      <c r="J257" s="35">
        <f t="shared" si="183"/>
      </c>
      <c r="K257" s="33">
        <f>SUM(K253:K256)</f>
      </c>
      <c r="L257" s="35">
        <f t="shared" si="131"/>
      </c>
      <c r="M257" s="33">
        <f>SUM(M253:M256)</f>
      </c>
      <c r="N257" s="36">
        <f t="shared" si="95"/>
      </c>
      <c r="O257" s="33">
        <f>SUM(O253:O256)</f>
      </c>
      <c r="P257" s="36">
        <f t="shared" si="14"/>
      </c>
      <c r="Q257" s="37">
        <f t="shared" ref="Q257:Q258" si="303">M257/O257</f>
      </c>
      <c r="R257" s="33">
        <f>SUM(R253:R256)</f>
      </c>
      <c r="S257" s="37">
        <f t="shared" ref="S257:S258" si="214">(O257+O257)/(K257+K257)</f>
      </c>
      <c r="T257" s="33">
        <f>SUM(T253:T256)</f>
      </c>
      <c r="U257" s="38">
        <f t="shared" ref="U257:U258" si="885">F257/T257</f>
      </c>
      <c r="V257" s="39">
        <f t="shared" ref="V257:V258" si="778">(F257+4*500)/T257</f>
      </c>
      <c r="W257" s="33">
        <f>SUM(W253:W256)</f>
      </c>
      <c r="X257" s="40">
        <f t="shared" ref="X257:X258" si="671">W257/T257</f>
      </c>
      <c r="Y257" s="37">
        <f t="shared" ref="Y257:Y258" si="564">T257/R257</f>
      </c>
      <c r="Z257" s="39">
        <f t="shared" ref="Z257:Z258" si="457">W257/F257</f>
      </c>
      <c r="AA257" s="39">
        <f>W257/(F257+COUNT(W249:W256)*500)</f>
      </c>
      <c r="AB257" s="33">
        <f>SUM(AB253:AB256)</f>
      </c>
      <c r="AC257" s="33">
        <f>SUM(AC253:AC256)</f>
      </c>
      <c r="AD257" s="37">
        <f t="shared" ref="AD257:AD258" si="350">AB257/T257</f>
      </c>
      <c r="AE257" s="41">
        <f>(W257-AC257)/(F257+COUNT(W249:W256)*500)</f>
      </c>
      <c r="AF257" s="23"/>
    </row>
    <row r="258">
      <c r="A258" s="11"/>
      <c r="B258" s="46" t="s">
        <v>48</v>
      </c>
      <c r="C258" s="46"/>
      <c r="D258" s="46"/>
      <c r="E258" s="48">
        <f>E234+E243+E252+E257</f>
      </c>
      <c r="F258" s="48">
        <f>F234+F243+F252+F257</f>
      </c>
      <c r="G258" s="48">
        <f>G234+G243+G252+G257</f>
      </c>
      <c r="H258" s="48">
        <f>H234+H243+H252+H257</f>
      </c>
      <c r="I258" s="50">
        <f t="shared" si="250"/>
      </c>
      <c r="J258" s="51">
        <f t="shared" si="183"/>
      </c>
      <c r="K258" s="56">
        <f>K234+K243+K252+K257</f>
      </c>
      <c r="L258" s="51">
        <f t="shared" si="131"/>
      </c>
      <c r="M258" s="56">
        <f>M234+M243+M252+M257</f>
      </c>
      <c r="N258" s="52">
        <f t="shared" si="95"/>
      </c>
      <c r="O258" s="56">
        <f>O234+O243+O252+O257</f>
      </c>
      <c r="P258" s="52">
        <f t="shared" si="14"/>
      </c>
      <c r="Q258" s="53">
        <f t="shared" si="303"/>
      </c>
      <c r="R258" s="56">
        <f>R234+R243+R252+R257</f>
      </c>
      <c r="S258" s="53">
        <f t="shared" si="214"/>
      </c>
      <c r="T258" s="56">
        <f>T234+T243+T252+T257</f>
      </c>
      <c r="U258" s="54">
        <f t="shared" si="885"/>
      </c>
      <c r="V258" s="49">
        <f t="shared" si="778"/>
      </c>
      <c r="W258" s="48">
        <f>W234+W243+W252+W257</f>
      </c>
      <c r="X258" s="49">
        <f t="shared" si="671"/>
      </c>
      <c r="Y258" s="53">
        <f t="shared" si="564"/>
      </c>
      <c r="Z258" s="49">
        <f t="shared" si="457"/>
      </c>
      <c r="AA258" s="49">
        <f>W258/(F258+COUNT(W224:W231,W244:W251,W237:W242))</f>
      </c>
      <c r="AB258" s="56">
        <f>AB234+AB243+AB252+AB257</f>
      </c>
      <c r="AC258" s="48">
        <f>AC234+AC243+AC252+AC257</f>
      </c>
      <c r="AD258" s="53">
        <f t="shared" si="350"/>
      </c>
      <c r="AE258" s="49">
        <f>(W258-AC258)/(F258+COUNT(W224:W231,W244:W251,W237:W242))</f>
      </c>
      <c r="AF258" s="23"/>
    </row>
    <row r="259">
      <c r="A259" s="1" t="s">
        <v>1</v>
      </c>
      <c r="B259" s="2" t="s">
        <v>2</v>
      </c>
      <c r="C259" s="2" t="s">
        <v>3</v>
      </c>
      <c r="D259" s="2" t="s">
        <v>4</v>
      </c>
      <c r="E259" s="3" t="s">
        <v>5</v>
      </c>
      <c r="F259" s="2" t="s">
        <v>6</v>
      </c>
      <c r="G259" s="2" t="s">
        <v>7</v>
      </c>
      <c r="H259" s="2" t="s">
        <v>8</v>
      </c>
      <c r="I259" s="4" t="s">
        <v>9</v>
      </c>
      <c r="J259" s="5" t="s">
        <v>10</v>
      </c>
      <c r="K259" s="2" t="s">
        <v>11</v>
      </c>
      <c r="L259" s="5" t="s">
        <v>12</v>
      </c>
      <c r="M259" s="2" t="s">
        <v>13</v>
      </c>
      <c r="N259" s="6" t="s">
        <v>14</v>
      </c>
      <c r="O259" s="2" t="s">
        <v>15</v>
      </c>
      <c r="P259" s="6" t="s">
        <v>16</v>
      </c>
      <c r="Q259" s="4" t="s">
        <v>17</v>
      </c>
      <c r="R259" s="7" t="s">
        <v>18</v>
      </c>
      <c r="S259" s="8" t="s">
        <v>19</v>
      </c>
      <c r="T259" s="7" t="s">
        <v>20</v>
      </c>
      <c r="U259" s="9" t="s">
        <v>21</v>
      </c>
      <c r="V259" s="10" t="s">
        <v>22</v>
      </c>
      <c r="W259" s="10" t="s">
        <v>23</v>
      </c>
      <c r="X259" s="10" t="s">
        <v>24</v>
      </c>
      <c r="Y259" s="8" t="s">
        <v>25</v>
      </c>
      <c r="Z259" s="10" t="s">
        <v>26</v>
      </c>
      <c r="AA259" s="10" t="s">
        <v>27</v>
      </c>
      <c r="AB259" s="10" t="s">
        <v>28</v>
      </c>
      <c r="AC259" s="7" t="s">
        <v>29</v>
      </c>
      <c r="AD259" s="8" t="s">
        <v>30</v>
      </c>
      <c r="AE259" s="10" t="s">
        <v>31</v>
      </c>
      <c r="AF259" s="10" t="s">
        <v>32</v>
      </c>
    </row>
    <row r="260">
      <c r="A260" s="11" t="s">
        <v>72</v>
      </c>
      <c r="B260" s="12" t="s">
        <v>50</v>
      </c>
      <c r="C260" s="13" t="s">
        <v>35</v>
      </c>
      <c r="D260" s="14" t="s">
        <v>36</v>
      </c>
      <c r="E260" s="15">
        <v>1277.95</v>
      </c>
      <c r="F260" s="16">
        <f>E260+E261</f>
      </c>
      <c r="G260" s="17">
        <v>7356</v>
      </c>
      <c r="H260" s="17">
        <v>1002</v>
      </c>
      <c r="I260" s="18">
        <f t="shared" ref="I260:I281" si="251">H260/G260</f>
      </c>
      <c r="J260" s="19">
        <f t="shared" ref="J260:J294" si="184">(E260/G260)*1000</f>
      </c>
      <c r="K260" s="17">
        <v>14</v>
      </c>
      <c r="L260" s="19">
        <f t="shared" ref="L260:L278" si="132">E260/K260</f>
      </c>
      <c r="M260" s="17">
        <v>0</v>
      </c>
      <c r="N260" s="20">
        <f t="shared" ref="N260:N294" si="96">E260/M260</f>
      </c>
      <c r="O260" s="17">
        <v>1</v>
      </c>
      <c r="P260" s="20">
        <f t="shared" ref="P260:P285" si="15">E260/O260</f>
      </c>
      <c r="Q260" s="21">
        <f>(M260+M261)/(O260+O261)</f>
      </c>
      <c r="R260" s="17">
        <v>15</v>
      </c>
      <c r="S260" s="21">
        <f>(O260+O261)/(K260+K261)</f>
      </c>
      <c r="T260" s="17">
        <v>3</v>
      </c>
      <c r="U260" s="22">
        <f>F260/T260</f>
      </c>
      <c r="V260" s="23">
        <f>(F260+4*500)/T260</f>
      </c>
      <c r="W260" s="17">
        <v>4224</v>
      </c>
      <c r="X260" s="23">
        <f>W260/T260</f>
      </c>
      <c r="Y260" s="21">
        <f>T260/R260</f>
      </c>
      <c r="Z260" s="23">
        <f>W260/F260</f>
      </c>
      <c r="AA260" s="23">
        <f>W260/(F260+500)</f>
      </c>
      <c r="AB260" s="17">
        <v>0</v>
      </c>
      <c r="AC260" s="17">
        <v>0</v>
      </c>
      <c r="AD260" s="21">
        <f>AB260/T260</f>
      </c>
      <c r="AE260" s="23">
        <f>(W260-AC260)/(F260+500)</f>
      </c>
      <c r="AF260" s="24" t="s">
        <v>37</v>
      </c>
    </row>
    <row r="261">
      <c r="A261" s="57"/>
      <c r="B261" s="12"/>
      <c r="C261" s="13"/>
      <c r="D261" s="14" t="s">
        <v>38</v>
      </c>
      <c r="E261" s="15">
        <v>4744.14</v>
      </c>
      <c r="F261" s="16"/>
      <c r="G261" s="17">
        <v>39978</v>
      </c>
      <c r="H261" s="17">
        <v>1593</v>
      </c>
      <c r="I261" s="18">
        <f t="shared" si="251"/>
      </c>
      <c r="J261" s="19">
        <f t="shared" si="184"/>
      </c>
      <c r="K261" s="17">
        <v>124</v>
      </c>
      <c r="L261" s="19">
        <f t="shared" si="132"/>
      </c>
      <c r="M261" s="17">
        <v>3</v>
      </c>
      <c r="N261" s="20">
        <f t="shared" si="96"/>
      </c>
      <c r="O261" s="17">
        <v>6</v>
      </c>
      <c r="P261" s="20">
        <f t="shared" si="15"/>
      </c>
      <c r="Q261" s="21"/>
      <c r="R261" s="17"/>
      <c r="S261" s="21"/>
      <c r="T261" s="17"/>
      <c r="U261" s="22"/>
      <c r="V261" s="23"/>
      <c r="W261" s="17"/>
      <c r="X261" s="23"/>
      <c r="Y261" s="21"/>
      <c r="Z261" s="23"/>
      <c r="AA261" s="23"/>
      <c r="AB261" s="17"/>
      <c r="AC261" s="17"/>
      <c r="AD261" s="21"/>
      <c r="AE261" s="23"/>
      <c r="AF261" s="24" t="s">
        <v>67</v>
      </c>
    </row>
    <row r="262">
      <c r="A262" s="57"/>
      <c r="B262" s="12" t="s">
        <v>51</v>
      </c>
      <c r="C262" s="13" t="s">
        <v>35</v>
      </c>
      <c r="D262" s="14" t="s">
        <v>36</v>
      </c>
      <c r="E262" s="15">
        <v>1684.95</v>
      </c>
      <c r="F262" s="16">
        <f>E262+E263</f>
      </c>
      <c r="G262" s="17">
        <v>8503</v>
      </c>
      <c r="H262" s="17">
        <v>1184</v>
      </c>
      <c r="I262" s="18">
        <f t="shared" si="251"/>
      </c>
      <c r="J262" s="19">
        <f t="shared" si="184"/>
      </c>
      <c r="K262" s="17">
        <v>23</v>
      </c>
      <c r="L262" s="19">
        <f t="shared" si="132"/>
      </c>
      <c r="M262" s="17">
        <v>2</v>
      </c>
      <c r="N262" s="20">
        <f t="shared" si="96"/>
      </c>
      <c r="O262" s="17">
        <v>6</v>
      </c>
      <c r="P262" s="20">
        <f t="shared" si="15"/>
      </c>
      <c r="Q262" s="21">
        <f>(M262+M263)/(O262+O263)</f>
      </c>
      <c r="R262" s="17">
        <v>17</v>
      </c>
      <c r="S262" s="21">
        <f>(O262+O263)/(K262+K263)</f>
      </c>
      <c r="T262" s="17">
        <v>8</v>
      </c>
      <c r="U262" s="22">
        <f>F262/T262</f>
      </c>
      <c r="V262" s="23">
        <f>(F262+4*500)/T262</f>
      </c>
      <c r="W262" s="17">
        <v>11712</v>
      </c>
      <c r="X262" s="23">
        <f>W262/T262</f>
      </c>
      <c r="Y262" s="21">
        <f>T262/R262</f>
      </c>
      <c r="Z262" s="23">
        <f>W262/F262</f>
      </c>
      <c r="AA262" s="23">
        <f>W262/(F262+500)</f>
      </c>
      <c r="AB262" s="17">
        <v>0</v>
      </c>
      <c r="AC262" s="17">
        <v>0</v>
      </c>
      <c r="AD262" s="21">
        <f>AB262/T262</f>
      </c>
      <c r="AE262" s="23">
        <f>(W262-AC262)/(F262+500)</f>
      </c>
      <c r="AF262" s="24" t="s">
        <v>37</v>
      </c>
    </row>
    <row r="263">
      <c r="A263" s="57"/>
      <c r="B263" s="12"/>
      <c r="C263" s="13"/>
      <c r="D263" s="14" t="s">
        <v>38</v>
      </c>
      <c r="E263" s="15">
        <v>3756.72</v>
      </c>
      <c r="F263" s="16"/>
      <c r="G263" s="17">
        <v>35095</v>
      </c>
      <c r="H263" s="17">
        <v>1191</v>
      </c>
      <c r="I263" s="18">
        <f t="shared" si="251"/>
      </c>
      <c r="J263" s="19">
        <f t="shared" si="184"/>
      </c>
      <c r="K263" s="17">
        <v>104</v>
      </c>
      <c r="L263" s="19">
        <f t="shared" si="132"/>
      </c>
      <c r="M263" s="17">
        <v>6</v>
      </c>
      <c r="N263" s="20">
        <f t="shared" si="96"/>
      </c>
      <c r="O263" s="17">
        <v>11</v>
      </c>
      <c r="P263" s="20">
        <f t="shared" si="15"/>
      </c>
      <c r="Q263" s="21"/>
      <c r="R263" s="17"/>
      <c r="S263" s="21"/>
      <c r="T263" s="17"/>
      <c r="U263" s="22"/>
      <c r="V263" s="23"/>
      <c r="W263" s="17"/>
      <c r="X263" s="23"/>
      <c r="Y263" s="21"/>
      <c r="Z263" s="23"/>
      <c r="AA263" s="23"/>
      <c r="AB263" s="17"/>
      <c r="AC263" s="17"/>
      <c r="AD263" s="21"/>
      <c r="AE263" s="23"/>
      <c r="AF263" s="24" t="s">
        <v>67</v>
      </c>
    </row>
    <row r="264">
      <c r="A264" s="57"/>
      <c r="B264" s="12" t="s">
        <v>52</v>
      </c>
      <c r="C264" s="13" t="s">
        <v>35</v>
      </c>
      <c r="D264" s="14" t="s">
        <v>36</v>
      </c>
      <c r="E264" s="15">
        <v>1432.28</v>
      </c>
      <c r="F264" s="16">
        <f>E264+E265</f>
      </c>
      <c r="G264" s="17">
        <v>10820</v>
      </c>
      <c r="H264" s="17">
        <v>1663</v>
      </c>
      <c r="I264" s="18">
        <f t="shared" si="251"/>
      </c>
      <c r="J264" s="19">
        <f t="shared" si="184"/>
      </c>
      <c r="K264" s="17">
        <v>14</v>
      </c>
      <c r="L264" s="19">
        <f t="shared" si="132"/>
      </c>
      <c r="M264" s="17">
        <v>1</v>
      </c>
      <c r="N264" s="20">
        <f t="shared" si="96"/>
      </c>
      <c r="O264" s="17">
        <v>1</v>
      </c>
      <c r="P264" s="20">
        <f t="shared" si="15"/>
      </c>
      <c r="Q264" s="21">
        <f>(M264+M265)/(O264+O265)</f>
      </c>
      <c r="R264" s="17">
        <v>6</v>
      </c>
      <c r="S264" s="21">
        <f>(O264+O265)/(K264+K265)</f>
      </c>
      <c r="T264" s="17">
        <v>3</v>
      </c>
      <c r="U264" s="22">
        <f>F264/T264</f>
      </c>
      <c r="V264" s="23">
        <f>(F264+4*500)/T264</f>
      </c>
      <c r="W264" s="17">
        <v>3384</v>
      </c>
      <c r="X264" s="23">
        <f>W264/T264</f>
      </c>
      <c r="Y264" s="21">
        <f>T264/R264</f>
      </c>
      <c r="Z264" s="23">
        <f>W264/F264</f>
      </c>
      <c r="AA264" s="23">
        <f>W264/(F264+500)</f>
      </c>
      <c r="AB264" s="17">
        <v>0</v>
      </c>
      <c r="AC264" s="17">
        <v>0</v>
      </c>
      <c r="AD264" s="21">
        <f>AB264/T264</f>
      </c>
      <c r="AE264" s="23">
        <f>(W264-AC264)/(F264+500)</f>
      </c>
      <c r="AF264" s="24" t="s">
        <v>37</v>
      </c>
    </row>
    <row r="265">
      <c r="A265" s="57"/>
      <c r="B265" s="12"/>
      <c r="C265" s="13"/>
      <c r="D265" s="14" t="s">
        <v>38</v>
      </c>
      <c r="E265" s="15">
        <v>2333.9</v>
      </c>
      <c r="F265" s="16"/>
      <c r="G265" s="17">
        <v>24180</v>
      </c>
      <c r="H265" s="17">
        <v>701</v>
      </c>
      <c r="I265" s="18">
        <f t="shared" si="251"/>
      </c>
      <c r="J265" s="19">
        <f t="shared" si="184"/>
      </c>
      <c r="K265" s="17">
        <v>55</v>
      </c>
      <c r="L265" s="19">
        <f t="shared" si="132"/>
      </c>
      <c r="M265" s="17">
        <v>2</v>
      </c>
      <c r="N265" s="20">
        <f t="shared" si="96"/>
      </c>
      <c r="O265" s="17">
        <v>4</v>
      </c>
      <c r="P265" s="20">
        <f t="shared" si="15"/>
      </c>
      <c r="Q265" s="21"/>
      <c r="R265" s="17"/>
      <c r="S265" s="21"/>
      <c r="T265" s="17"/>
      <c r="U265" s="22"/>
      <c r="V265" s="23"/>
      <c r="W265" s="17"/>
      <c r="X265" s="23"/>
      <c r="Y265" s="21"/>
      <c r="Z265" s="23"/>
      <c r="AA265" s="23"/>
      <c r="AB265" s="17"/>
      <c r="AC265" s="17"/>
      <c r="AD265" s="21"/>
      <c r="AE265" s="23"/>
      <c r="AF265" s="24" t="s">
        <v>67</v>
      </c>
    </row>
    <row r="266">
      <c r="A266" s="57"/>
      <c r="B266" s="12" t="s">
        <v>53</v>
      </c>
      <c r="C266" s="13" t="s">
        <v>35</v>
      </c>
      <c r="D266" s="14" t="s">
        <v>36</v>
      </c>
      <c r="E266" s="15">
        <v>1413.77</v>
      </c>
      <c r="F266" s="28">
        <f>E266+E267</f>
      </c>
      <c r="G266" s="17">
        <v>8694</v>
      </c>
      <c r="H266" s="17">
        <v>931</v>
      </c>
      <c r="I266" s="18">
        <f t="shared" si="251"/>
      </c>
      <c r="J266" s="19">
        <f t="shared" si="184"/>
      </c>
      <c r="K266" s="17">
        <v>13</v>
      </c>
      <c r="L266" s="19">
        <f t="shared" si="132"/>
      </c>
      <c r="M266" s="17">
        <v>1</v>
      </c>
      <c r="N266" s="20">
        <f t="shared" si="96"/>
      </c>
      <c r="O266" s="17">
        <v>1</v>
      </c>
      <c r="P266" s="20">
        <f t="shared" si="15"/>
      </c>
      <c r="Q266" s="21">
        <f>(M266+M267)/(O266+O267)</f>
      </c>
      <c r="R266" s="17">
        <v>11</v>
      </c>
      <c r="S266" s="21">
        <f>(O266+O267)/(K266+K267)</f>
      </c>
      <c r="T266" s="17">
        <v>7</v>
      </c>
      <c r="U266" s="22">
        <f>F266/T266</f>
      </c>
      <c r="V266" s="23">
        <f>(F266+4*500)/T266</f>
      </c>
      <c r="W266" s="17">
        <v>9280.8</v>
      </c>
      <c r="X266" s="23">
        <f>W266/T266</f>
      </c>
      <c r="Y266" s="21">
        <f>T266/R266</f>
      </c>
      <c r="Z266" s="23">
        <f>W266/F266</f>
      </c>
      <c r="AA266" s="23">
        <f>W266/(F266+500)</f>
      </c>
      <c r="AB266" s="17">
        <v>4</v>
      </c>
      <c r="AC266" s="17">
        <v>4500</v>
      </c>
      <c r="AD266" s="21">
        <f>AB266/T266</f>
      </c>
      <c r="AE266" s="23">
        <f>(W266-AC266)/(F266+500)</f>
      </c>
      <c r="AF266" s="24" t="s">
        <v>37</v>
      </c>
    </row>
    <row r="267">
      <c r="A267" s="57"/>
      <c r="B267" s="12"/>
      <c r="C267" s="13"/>
      <c r="D267" s="14" t="s">
        <v>38</v>
      </c>
      <c r="E267" s="15">
        <v>2676.71</v>
      </c>
      <c r="F267" s="28"/>
      <c r="G267" s="17">
        <v>25602</v>
      </c>
      <c r="H267" s="29">
        <v>722</v>
      </c>
      <c r="I267" s="18">
        <f t="shared" si="251"/>
      </c>
      <c r="J267" s="19">
        <f t="shared" si="184"/>
      </c>
      <c r="K267" s="17">
        <v>70</v>
      </c>
      <c r="L267" s="19">
        <f t="shared" si="132"/>
      </c>
      <c r="M267" s="17">
        <v>6</v>
      </c>
      <c r="N267" s="20">
        <f t="shared" si="96"/>
      </c>
      <c r="O267" s="17">
        <v>10</v>
      </c>
      <c r="P267" s="20">
        <f t="shared" si="15"/>
      </c>
      <c r="Q267" s="21"/>
      <c r="R267" s="17"/>
      <c r="S267" s="21"/>
      <c r="T267" s="17"/>
      <c r="U267" s="22"/>
      <c r="V267" s="23"/>
      <c r="W267" s="17"/>
      <c r="X267" s="23"/>
      <c r="Y267" s="21"/>
      <c r="Z267" s="23"/>
      <c r="AA267" s="23"/>
      <c r="AB267" s="17"/>
      <c r="AC267" s="17"/>
      <c r="AD267" s="21"/>
      <c r="AE267" s="23"/>
      <c r="AF267" s="24" t="s">
        <v>67</v>
      </c>
    </row>
    <row r="268">
      <c r="A268" s="57"/>
      <c r="B268" s="12" t="s">
        <v>54</v>
      </c>
      <c r="C268" s="13" t="s">
        <v>35</v>
      </c>
      <c r="D268" s="14" t="s">
        <v>36</v>
      </c>
      <c r="E268" s="15">
        <v>2307.61</v>
      </c>
      <c r="F268" s="28">
        <f>E268+E269</f>
      </c>
      <c r="G268" s="17">
        <v>13704</v>
      </c>
      <c r="H268" s="17">
        <v>964</v>
      </c>
      <c r="I268" s="18">
        <f t="shared" si="251"/>
      </c>
      <c r="J268" s="19">
        <f t="shared" si="184"/>
      </c>
      <c r="K268" s="17">
        <v>24</v>
      </c>
      <c r="L268" s="19">
        <f t="shared" si="132"/>
      </c>
      <c r="M268" s="17">
        <v>1</v>
      </c>
      <c r="N268" s="20">
        <f t="shared" si="96"/>
      </c>
      <c r="O268" s="17">
        <v>5</v>
      </c>
      <c r="P268" s="20">
        <f t="shared" si="15"/>
      </c>
      <c r="Q268" s="21">
        <f>(M268+M269)/(O268+O269)</f>
      </c>
      <c r="R268" s="17">
        <v>12</v>
      </c>
      <c r="S268" s="21">
        <f>(O268+O269)/(K268+K269)</f>
      </c>
      <c r="T268" s="17">
        <v>4</v>
      </c>
      <c r="U268" s="22">
        <f>F268/T268</f>
      </c>
      <c r="V268" s="23">
        <f>(F268+4*500)/T268</f>
      </c>
      <c r="W268" s="17">
        <v>5844.000000000004</v>
      </c>
      <c r="X268" s="23">
        <f>W268/T268</f>
      </c>
      <c r="Y268" s="21">
        <f>T268/R268</f>
      </c>
      <c r="Z268" s="23">
        <f>W268/F268</f>
      </c>
      <c r="AA268" s="23">
        <f>W268/(F268+500)</f>
      </c>
      <c r="AB268" s="17">
        <v>0</v>
      </c>
      <c r="AC268" s="17">
        <v>0</v>
      </c>
      <c r="AD268" s="21">
        <f>AB268/T268</f>
      </c>
      <c r="AE268" s="23">
        <f>(W268-AC268)/(F268+500)</f>
      </c>
      <c r="AF268" s="24" t="s">
        <v>37</v>
      </c>
    </row>
    <row r="269">
      <c r="A269" s="57"/>
      <c r="B269" s="12"/>
      <c r="C269" s="13"/>
      <c r="D269" s="14" t="s">
        <v>38</v>
      </c>
      <c r="E269" s="15">
        <v>3105.4</v>
      </c>
      <c r="F269" s="28"/>
      <c r="G269" s="17">
        <v>32795</v>
      </c>
      <c r="H269" s="29">
        <v>1043</v>
      </c>
      <c r="I269" s="18">
        <f t="shared" si="251"/>
      </c>
      <c r="J269" s="19">
        <f t="shared" si="184"/>
      </c>
      <c r="K269" s="17">
        <v>48</v>
      </c>
      <c r="L269" s="19">
        <f t="shared" si="132"/>
      </c>
      <c r="M269" s="17">
        <v>3</v>
      </c>
      <c r="N269" s="20">
        <f t="shared" si="96"/>
      </c>
      <c r="O269" s="17">
        <v>4</v>
      </c>
      <c r="P269" s="20">
        <f t="shared" si="15"/>
      </c>
      <c r="Q269" s="21"/>
      <c r="R269" s="17"/>
      <c r="S269" s="21"/>
      <c r="T269" s="17"/>
      <c r="U269" s="22"/>
      <c r="V269" s="23"/>
      <c r="W269" s="17"/>
      <c r="X269" s="23"/>
      <c r="Y269" s="21"/>
      <c r="Z269" s="23"/>
      <c r="AA269" s="23"/>
      <c r="AB269" s="17"/>
      <c r="AC269" s="17"/>
      <c r="AD269" s="21"/>
      <c r="AE269" s="23"/>
      <c r="AF269" s="24" t="s">
        <v>67</v>
      </c>
    </row>
    <row r="270">
      <c r="A270" s="57"/>
      <c r="B270" s="30" t="s">
        <v>43</v>
      </c>
      <c r="C270" s="30"/>
      <c r="D270" s="30"/>
      <c r="E270" s="32">
        <f>SUM(E260:E269)</f>
      </c>
      <c r="F270" s="33">
        <f>SUM(F260:F269)</f>
      </c>
      <c r="G270" s="33">
        <f>SUM(G260:G269)</f>
      </c>
      <c r="H270" s="33">
        <f>SUM(H260:H269)</f>
      </c>
      <c r="I270" s="34">
        <f t="shared" si="251"/>
      </c>
      <c r="J270" s="35">
        <f t="shared" si="184"/>
      </c>
      <c r="K270" s="33">
        <f>SUM(K260:K269)</f>
      </c>
      <c r="L270" s="35">
        <f t="shared" si="132"/>
      </c>
      <c r="M270" s="33">
        <f>SUM(M260:M269)</f>
      </c>
      <c r="N270" s="36">
        <f t="shared" si="96"/>
      </c>
      <c r="O270" s="33">
        <f>SUM(O260:O269)</f>
      </c>
      <c r="P270" s="36">
        <f t="shared" si="15"/>
      </c>
      <c r="Q270" s="37">
        <f>M270/O270</f>
      </c>
      <c r="R270" s="33">
        <f>SUM(R260:R269)</f>
      </c>
      <c r="S270" s="37">
        <f>(O270+O270)/(K270+K270)</f>
      </c>
      <c r="T270" s="33">
        <f>SUM(T260:T269)</f>
      </c>
      <c r="U270" s="38">
        <f t="shared" ref="U270:U271" si="886">F270/T270</f>
      </c>
      <c r="V270" s="39">
        <f t="shared" ref="V270:V271" si="779">(F270+4*500)/T270</f>
      </c>
      <c r="W270" s="33">
        <f>SUM(W260:W269)</f>
      </c>
      <c r="X270" s="40">
        <f t="shared" ref="X270:X271" si="672">W270/T270</f>
      </c>
      <c r="Y270" s="37">
        <f t="shared" ref="Y270:Y271" si="565">T270/R270</f>
      </c>
      <c r="Z270" s="39">
        <f t="shared" ref="Z270:Z271" si="458">W270/F270</f>
      </c>
      <c r="AA270" s="39">
        <f>W270/(F270+COUNT(W260:W267)*500)</f>
      </c>
      <c r="AB270" s="33">
        <f>SUM(AB260:AB269)</f>
      </c>
      <c r="AC270" s="33">
        <f>SUM(AC260:AC269)</f>
      </c>
      <c r="AD270" s="37">
        <f t="shared" ref="AD270:AD271" si="351">AB270/T270</f>
      </c>
      <c r="AE270" s="41">
        <f>(W270-AC270)/(F270+COUNT(W260:W267)*500)</f>
      </c>
      <c r="AF270" s="23"/>
    </row>
    <row r="271">
      <c r="A271" s="57"/>
      <c r="B271" s="12" t="s">
        <v>55</v>
      </c>
      <c r="C271" s="13" t="s">
        <v>62</v>
      </c>
      <c r="D271" s="14" t="s">
        <v>36</v>
      </c>
      <c r="E271" s="15">
        <v>286.57</v>
      </c>
      <c r="F271" s="28">
        <f>E271+E272</f>
      </c>
      <c r="G271" s="17">
        <v>1800</v>
      </c>
      <c r="H271" s="17">
        <v>161</v>
      </c>
      <c r="I271" s="18">
        <f t="shared" si="251"/>
      </c>
      <c r="J271" s="19">
        <f t="shared" si="184"/>
      </c>
      <c r="K271" s="17">
        <v>6</v>
      </c>
      <c r="L271" s="19">
        <f t="shared" si="132"/>
      </c>
      <c r="M271" s="17">
        <v>0</v>
      </c>
      <c r="N271" s="20">
        <f t="shared" si="96"/>
      </c>
      <c r="O271" s="17">
        <v>0</v>
      </c>
      <c r="P271" s="20">
        <f t="shared" si="15"/>
      </c>
      <c r="Q271" s="21">
        <f>(M271+M272)/(O271+O272)</f>
      </c>
      <c r="R271" s="17">
        <v>6</v>
      </c>
      <c r="S271" s="21">
        <f>(O271+O272)/(K271+K272)</f>
      </c>
      <c r="T271" s="17">
        <v>1</v>
      </c>
      <c r="U271" s="22">
        <f t="shared" si="886"/>
      </c>
      <c r="V271" s="23">
        <f t="shared" si="779"/>
      </c>
      <c r="W271" s="17">
        <v>444</v>
      </c>
      <c r="X271" s="23">
        <f t="shared" si="672"/>
      </c>
      <c r="Y271" s="21">
        <f t="shared" si="565"/>
      </c>
      <c r="Z271" s="23">
        <f t="shared" si="458"/>
      </c>
      <c r="AA271" s="23">
        <f>W271/(F271+500)</f>
      </c>
      <c r="AB271" s="17">
        <v>0</v>
      </c>
      <c r="AC271" s="17">
        <v>0</v>
      </c>
      <c r="AD271" s="21">
        <f t="shared" si="351"/>
      </c>
      <c r="AE271" s="23">
        <f>(W271-AC271)/(F271+500)</f>
      </c>
      <c r="AF271" s="24" t="s">
        <v>37</v>
      </c>
    </row>
    <row r="272">
      <c r="A272" s="57"/>
      <c r="B272" s="12"/>
      <c r="C272" s="13"/>
      <c r="D272" s="14" t="s">
        <v>38</v>
      </c>
      <c r="E272" s="15">
        <v>3991.9</v>
      </c>
      <c r="F272" s="28"/>
      <c r="G272" s="17">
        <v>46302</v>
      </c>
      <c r="H272" s="29">
        <v>1622</v>
      </c>
      <c r="I272" s="18">
        <f t="shared" si="251"/>
      </c>
      <c r="J272" s="19">
        <f t="shared" si="184"/>
      </c>
      <c r="K272" s="17">
        <v>90</v>
      </c>
      <c r="L272" s="19">
        <f t="shared" si="132"/>
      </c>
      <c r="M272" s="17">
        <v>1</v>
      </c>
      <c r="N272" s="20">
        <f t="shared" si="96"/>
      </c>
      <c r="O272" s="17">
        <v>4</v>
      </c>
      <c r="P272" s="20">
        <f t="shared" si="15"/>
      </c>
      <c r="Q272" s="21"/>
      <c r="R272" s="17"/>
      <c r="S272" s="21"/>
      <c r="T272" s="17"/>
      <c r="U272" s="22"/>
      <c r="V272" s="23"/>
      <c r="W272" s="17"/>
      <c r="X272" s="23"/>
      <c r="Y272" s="21"/>
      <c r="Z272" s="23"/>
      <c r="AA272" s="23"/>
      <c r="AB272" s="17"/>
      <c r="AC272" s="17"/>
      <c r="AD272" s="21"/>
      <c r="AE272" s="23"/>
      <c r="AF272" s="24" t="s">
        <v>67</v>
      </c>
    </row>
    <row r="273">
      <c r="A273" s="57"/>
      <c r="B273" s="43" t="s">
        <v>56</v>
      </c>
      <c r="C273" s="13" t="s">
        <v>62</v>
      </c>
      <c r="D273" s="14" t="s">
        <v>36</v>
      </c>
      <c r="E273" s="15">
        <v>433.09</v>
      </c>
      <c r="F273" s="28">
        <f>E273+E274</f>
      </c>
      <c r="G273" s="17">
        <v>1812</v>
      </c>
      <c r="H273" s="17">
        <v>224</v>
      </c>
      <c r="I273" s="18">
        <f t="shared" si="251"/>
      </c>
      <c r="J273" s="19">
        <f t="shared" si="184"/>
      </c>
      <c r="K273" s="17">
        <v>3</v>
      </c>
      <c r="L273" s="19">
        <f t="shared" si="132"/>
      </c>
      <c r="M273" s="17">
        <v>0</v>
      </c>
      <c r="N273" s="20">
        <f t="shared" si="96"/>
      </c>
      <c r="O273" s="17">
        <v>0</v>
      </c>
      <c r="P273" s="20">
        <f t="shared" si="15"/>
      </c>
      <c r="Q273" s="21">
        <f>(M273+M274)/(O273+O274)</f>
      </c>
      <c r="R273" s="17">
        <v>11</v>
      </c>
      <c r="S273" s="21">
        <f>(O273+O274)/(K273+K274)</f>
      </c>
      <c r="T273" s="17">
        <v>6</v>
      </c>
      <c r="U273" s="22">
        <f>F273/T273</f>
      </c>
      <c r="V273" s="23">
        <f>(F273+4*500)/T273</f>
      </c>
      <c r="W273" s="17">
        <v>8721.599999999999</v>
      </c>
      <c r="X273" s="23">
        <f>W273/T273</f>
      </c>
      <c r="Y273" s="21">
        <f>T273/R273</f>
      </c>
      <c r="Z273" s="23">
        <f>W273/F273</f>
      </c>
      <c r="AA273" s="23">
        <f>W273/(F273+500)</f>
      </c>
      <c r="AB273" s="17">
        <v>1</v>
      </c>
      <c r="AC273" s="17">
        <v>396</v>
      </c>
      <c r="AD273" s="21">
        <f>AB273/T273</f>
      </c>
      <c r="AE273" s="23">
        <f>(W273-AC273)/(F273+500)</f>
      </c>
      <c r="AF273" s="24" t="s">
        <v>37</v>
      </c>
    </row>
    <row r="274">
      <c r="A274" s="57"/>
      <c r="B274" s="43"/>
      <c r="C274" s="13"/>
      <c r="D274" s="14" t="s">
        <v>38</v>
      </c>
      <c r="E274" s="15">
        <v>3003.39</v>
      </c>
      <c r="F274" s="28"/>
      <c r="G274" s="17">
        <v>34399</v>
      </c>
      <c r="H274" s="29">
        <v>1053</v>
      </c>
      <c r="I274" s="18">
        <f t="shared" si="251"/>
      </c>
      <c r="J274" s="19">
        <f t="shared" si="184"/>
      </c>
      <c r="K274" s="17">
        <v>63</v>
      </c>
      <c r="L274" s="19">
        <f t="shared" si="132"/>
      </c>
      <c r="M274" s="17">
        <v>5</v>
      </c>
      <c r="N274" s="20">
        <f t="shared" si="96"/>
      </c>
      <c r="O274" s="17">
        <v>10</v>
      </c>
      <c r="P274" s="20">
        <f t="shared" si="15"/>
      </c>
      <c r="Q274" s="21"/>
      <c r="R274" s="17"/>
      <c r="S274" s="21"/>
      <c r="T274" s="17"/>
      <c r="U274" s="22"/>
      <c r="V274" s="23"/>
      <c r="W274" s="17"/>
      <c r="X274" s="23"/>
      <c r="Y274" s="21"/>
      <c r="Z274" s="23"/>
      <c r="AA274" s="23"/>
      <c r="AB274" s="17"/>
      <c r="AC274" s="17"/>
      <c r="AD274" s="21"/>
      <c r="AE274" s="23"/>
      <c r="AF274" s="24" t="s">
        <v>67</v>
      </c>
    </row>
    <row r="275">
      <c r="A275" s="57"/>
      <c r="B275" s="12" t="s">
        <v>57</v>
      </c>
      <c r="C275" s="13" t="s">
        <v>62</v>
      </c>
      <c r="D275" s="14" t="s">
        <v>36</v>
      </c>
      <c r="E275" s="15">
        <v>755.7</v>
      </c>
      <c r="F275" s="28">
        <f>E275+E276</f>
      </c>
      <c r="G275" s="17">
        <v>3570</v>
      </c>
      <c r="H275" s="17">
        <v>459</v>
      </c>
      <c r="I275" s="18">
        <f t="shared" si="251"/>
      </c>
      <c r="J275" s="19">
        <f t="shared" si="184"/>
      </c>
      <c r="K275" s="17">
        <v>2</v>
      </c>
      <c r="L275" s="19">
        <f t="shared" si="132"/>
      </c>
      <c r="M275" s="17">
        <v>1</v>
      </c>
      <c r="N275" s="20">
        <f t="shared" si="96"/>
      </c>
      <c r="O275" s="17">
        <v>2</v>
      </c>
      <c r="P275" s="20">
        <f t="shared" si="15"/>
      </c>
      <c r="Q275" s="21">
        <f>(M275+M276)/(O275+O276)</f>
      </c>
      <c r="R275" s="17">
        <v>18</v>
      </c>
      <c r="S275" s="21">
        <f>(O275+O276)/(K275+K276)</f>
      </c>
      <c r="T275" s="17">
        <v>10</v>
      </c>
      <c r="U275" s="22">
        <f>F275/T275</f>
      </c>
      <c r="V275" s="23">
        <f>(F275+4*500)/T275</f>
      </c>
      <c r="W275" s="17">
        <v>11820</v>
      </c>
      <c r="X275" s="23">
        <f>W275/T275</f>
      </c>
      <c r="Y275" s="21">
        <f>T275/R275</f>
      </c>
      <c r="Z275" s="23">
        <f>W275/F275</f>
      </c>
      <c r="AA275" s="23">
        <f>W275/(F275+500)</f>
      </c>
      <c r="AB275" s="17">
        <v>4</v>
      </c>
      <c r="AC275" s="17">
        <v>3504</v>
      </c>
      <c r="AD275" s="21">
        <f>AB275/T275</f>
      </c>
      <c r="AE275" s="23">
        <f>(W275-AC275)/(F275+500)</f>
      </c>
      <c r="AF275" s="24" t="s">
        <v>37</v>
      </c>
    </row>
    <row r="276">
      <c r="A276" s="57"/>
      <c r="B276" s="12"/>
      <c r="C276" s="13"/>
      <c r="D276" s="14" t="s">
        <v>38</v>
      </c>
      <c r="E276" s="15">
        <v>5084.85</v>
      </c>
      <c r="F276" s="28"/>
      <c r="G276" s="17">
        <v>52575</v>
      </c>
      <c r="H276" s="29">
        <v>1901</v>
      </c>
      <c r="I276" s="18">
        <f t="shared" si="251"/>
      </c>
      <c r="J276" s="19">
        <f t="shared" si="184"/>
      </c>
      <c r="K276" s="17">
        <v>73</v>
      </c>
      <c r="L276" s="19">
        <f t="shared" si="132"/>
      </c>
      <c r="M276" s="17">
        <v>8</v>
      </c>
      <c r="N276" s="20">
        <f t="shared" si="96"/>
      </c>
      <c r="O276" s="17">
        <v>12</v>
      </c>
      <c r="P276" s="20">
        <f t="shared" si="15"/>
      </c>
      <c r="Q276" s="21"/>
      <c r="R276" s="17"/>
      <c r="S276" s="21"/>
      <c r="T276" s="17"/>
      <c r="U276" s="22"/>
      <c r="V276" s="23"/>
      <c r="W276" s="17"/>
      <c r="X276" s="23"/>
      <c r="Y276" s="21"/>
      <c r="Z276" s="23"/>
      <c r="AA276" s="23"/>
      <c r="AB276" s="17"/>
      <c r="AC276" s="17"/>
      <c r="AD276" s="21"/>
      <c r="AE276" s="23"/>
      <c r="AF276" s="24" t="s">
        <v>67</v>
      </c>
    </row>
    <row r="277">
      <c r="A277" s="57"/>
      <c r="B277" s="55" t="s">
        <v>34</v>
      </c>
      <c r="C277" s="13" t="s">
        <v>62</v>
      </c>
      <c r="D277" s="14" t="s">
        <v>36</v>
      </c>
      <c r="E277" s="15">
        <v>915.56</v>
      </c>
      <c r="F277" s="28">
        <f>E277+E278</f>
      </c>
      <c r="G277" s="17">
        <v>4404</v>
      </c>
      <c r="H277" s="17">
        <v>615</v>
      </c>
      <c r="I277" s="18">
        <f t="shared" si="251"/>
      </c>
      <c r="J277" s="19">
        <f t="shared" si="184"/>
      </c>
      <c r="K277" s="17">
        <v>13</v>
      </c>
      <c r="L277" s="19">
        <f t="shared" si="132"/>
      </c>
      <c r="M277" s="17">
        <v>1</v>
      </c>
      <c r="N277" s="20">
        <f t="shared" si="96"/>
      </c>
      <c r="O277" s="17">
        <v>3</v>
      </c>
      <c r="P277" s="20">
        <f t="shared" si="15"/>
      </c>
      <c r="Q277" s="21">
        <f>(M277+M278)/(O277+O278)</f>
      </c>
      <c r="R277" s="17">
        <v>28</v>
      </c>
      <c r="S277" s="21">
        <f>(O277+O278)/(K277+K278)</f>
      </c>
      <c r="T277" s="17">
        <v>9</v>
      </c>
      <c r="U277" s="22">
        <f>F277/T277</f>
      </c>
      <c r="V277" s="23">
        <f>(F277+4*500)/T277</f>
      </c>
      <c r="W277" s="17">
        <v>8881.199999999997</v>
      </c>
      <c r="X277" s="23">
        <f>W277/T277</f>
      </c>
      <c r="Y277" s="21">
        <f>T277/R277</f>
      </c>
      <c r="Z277" s="23">
        <f>W277/F277</f>
      </c>
      <c r="AA277" s="23">
        <f>W277/(F277+500)</f>
      </c>
      <c r="AB277" s="17">
        <v>3</v>
      </c>
      <c r="AC277" s="17">
        <v>2508</v>
      </c>
      <c r="AD277" s="21">
        <f>AB277/T277</f>
      </c>
      <c r="AE277" s="23">
        <f>(W277-AC277)/(F277+500)</f>
      </c>
      <c r="AF277" s="24" t="s">
        <v>37</v>
      </c>
    </row>
    <row r="278">
      <c r="A278" s="57"/>
      <c r="B278" s="55"/>
      <c r="C278" s="13"/>
      <c r="D278" s="14" t="s">
        <v>38</v>
      </c>
      <c r="E278" s="15">
        <v>2430.85</v>
      </c>
      <c r="F278" s="28"/>
      <c r="G278" s="17">
        <v>33065</v>
      </c>
      <c r="H278" s="29">
        <v>1497</v>
      </c>
      <c r="I278" s="18">
        <f t="shared" si="251"/>
      </c>
      <c r="J278" s="19">
        <f t="shared" si="184"/>
      </c>
      <c r="K278" s="17">
        <v>66</v>
      </c>
      <c r="L278" s="19">
        <f t="shared" si="132"/>
      </c>
      <c r="M278" s="17">
        <v>5</v>
      </c>
      <c r="N278" s="20">
        <f t="shared" si="96"/>
      </c>
      <c r="O278" s="17">
        <v>10</v>
      </c>
      <c r="P278" s="20">
        <f t="shared" si="15"/>
      </c>
      <c r="Q278" s="21"/>
      <c r="R278" s="17"/>
      <c r="S278" s="21"/>
      <c r="T278" s="17"/>
      <c r="U278" s="22"/>
      <c r="V278" s="23"/>
      <c r="W278" s="17"/>
      <c r="X278" s="23"/>
      <c r="Y278" s="21"/>
      <c r="Z278" s="23"/>
      <c r="AA278" s="23"/>
      <c r="AB278" s="17"/>
      <c r="AC278" s="17"/>
      <c r="AD278" s="21"/>
      <c r="AE278" s="23"/>
      <c r="AF278" s="24" t="s">
        <v>67</v>
      </c>
    </row>
    <row r="279">
      <c r="A279" s="57"/>
      <c r="B279" s="44" t="s">
        <v>43</v>
      </c>
      <c r="C279" s="44"/>
      <c r="D279" s="44"/>
      <c r="E279" s="32">
        <f>SUM(E271:E278)</f>
      </c>
      <c r="F279" s="32">
        <f>SUM(F271:F278)</f>
      </c>
      <c r="G279" s="32">
        <f>SUM(G271:G278)</f>
      </c>
      <c r="H279" s="32">
        <f>SUM(H271:H278)</f>
      </c>
      <c r="I279" s="34">
        <f t="shared" si="251"/>
      </c>
      <c r="J279" s="35">
        <f t="shared" si="184"/>
      </c>
      <c r="K279" s="33">
        <f>SUM(K271:K278)</f>
      </c>
      <c r="L279" s="32">
        <f>SUM(L273:L278)</f>
      </c>
      <c r="M279" s="32">
        <f>SUM(M271:M278)</f>
      </c>
      <c r="N279" s="36">
        <f t="shared" si="96"/>
      </c>
      <c r="O279" s="32">
        <f>SUM(O271:O278)</f>
      </c>
      <c r="P279" s="36">
        <f t="shared" si="15"/>
      </c>
      <c r="Q279" s="37">
        <f>M279/O279</f>
      </c>
      <c r="R279" s="32">
        <f>SUM(R271:R278)</f>
      </c>
      <c r="S279" s="37">
        <f>(O279+O279)/(K279+K279)</f>
      </c>
      <c r="T279" s="32">
        <f>SUM(T271:T278)</f>
      </c>
      <c r="U279" s="38">
        <f t="shared" ref="U279:U280" si="887">F279/T279</f>
      </c>
      <c r="V279" s="39">
        <f t="shared" ref="V279:V280" si="780">(F279+4*500)/T279</f>
      </c>
      <c r="W279" s="32">
        <f>SUM(W271:W278)</f>
      </c>
      <c r="X279" s="40">
        <f t="shared" ref="X279:X280" si="673">W279/T279</f>
      </c>
      <c r="Y279" s="37">
        <f t="shared" ref="Y279:Y280" si="566">T279/R279</f>
      </c>
      <c r="Z279" s="39">
        <f t="shared" ref="Z279:Z280" si="459">W279/F279</f>
      </c>
      <c r="AA279" s="39">
        <f>W279/(F279+COUNT(W270:W278)*500)</f>
      </c>
      <c r="AB279" s="32">
        <f>SUM(AB271:AB278)</f>
      </c>
      <c r="AC279" s="32">
        <f>SUM(AC271:AC278)</f>
      </c>
      <c r="AD279" s="37">
        <f t="shared" ref="AD279:AD280" si="352">AB279/T279</f>
      </c>
      <c r="AE279" s="41">
        <f>(W279-AC279)/(F279+COUNT(W270:W278)*500)</f>
      </c>
      <c r="AF279" s="24"/>
    </row>
    <row r="280">
      <c r="A280" s="57"/>
      <c r="B280" s="55" t="s">
        <v>40</v>
      </c>
      <c r="C280" s="42" t="s">
        <v>45</v>
      </c>
      <c r="D280" s="14" t="s">
        <v>36</v>
      </c>
      <c r="E280" s="15">
        <v>366.38</v>
      </c>
      <c r="F280" s="28">
        <f>E280+E281</f>
      </c>
      <c r="G280" s="17">
        <v>1750</v>
      </c>
      <c r="H280" s="17">
        <v>196</v>
      </c>
      <c r="I280" s="18">
        <f t="shared" si="251"/>
      </c>
      <c r="J280" s="19">
        <f t="shared" si="184"/>
      </c>
      <c r="K280" s="17">
        <v>5</v>
      </c>
      <c r="L280" s="19">
        <f t="shared" ref="L280:L294" si="133">E280/K280</f>
      </c>
      <c r="M280" s="17">
        <v>0</v>
      </c>
      <c r="N280" s="20">
        <f t="shared" si="96"/>
      </c>
      <c r="O280" s="17">
        <v>0</v>
      </c>
      <c r="P280" s="20">
        <f t="shared" si="15"/>
      </c>
      <c r="Q280" s="21">
        <f>(M280+M281)/(O280+O281)</f>
      </c>
      <c r="R280" s="17">
        <v>13</v>
      </c>
      <c r="S280" s="21">
        <f>(O280+O281)/(K280+K281)</f>
      </c>
      <c r="T280" s="17">
        <v>5</v>
      </c>
      <c r="U280" s="22">
        <f t="shared" si="887"/>
      </c>
      <c r="V280" s="23">
        <f t="shared" si="780"/>
      </c>
      <c r="W280" s="17">
        <v>3024.0000000000073</v>
      </c>
      <c r="X280" s="23">
        <f t="shared" si="673"/>
      </c>
      <c r="Y280" s="21">
        <f t="shared" si="566"/>
      </c>
      <c r="Z280" s="23">
        <f t="shared" si="459"/>
      </c>
      <c r="AA280" s="23">
        <f>W280/(F280+500)</f>
      </c>
      <c r="AB280" s="17">
        <v>0</v>
      </c>
      <c r="AC280" s="17">
        <v>0</v>
      </c>
      <c r="AD280" s="21">
        <f t="shared" si="352"/>
      </c>
      <c r="AE280" s="23">
        <f>(W280-AC280)/(F280+500)</f>
      </c>
      <c r="AF280" s="24" t="s">
        <v>37</v>
      </c>
    </row>
    <row r="281">
      <c r="A281" s="57"/>
      <c r="B281" s="55"/>
      <c r="C281" s="42"/>
      <c r="D281" s="14" t="s">
        <v>38</v>
      </c>
      <c r="E281" s="15">
        <v>3783.51</v>
      </c>
      <c r="F281" s="28"/>
      <c r="G281" s="17">
        <v>41248</v>
      </c>
      <c r="H281" s="29">
        <v>1706</v>
      </c>
      <c r="I281" s="18">
        <f t="shared" si="251"/>
      </c>
      <c r="J281" s="19">
        <f t="shared" si="184"/>
      </c>
      <c r="K281" s="17">
        <v>97</v>
      </c>
      <c r="L281" s="19">
        <f t="shared" si="133"/>
      </c>
      <c r="M281" s="17">
        <v>5</v>
      </c>
      <c r="N281" s="20">
        <f t="shared" si="96"/>
      </c>
      <c r="O281" s="17">
        <v>10</v>
      </c>
      <c r="P281" s="20">
        <f t="shared" si="15"/>
      </c>
      <c r="Q281" s="21"/>
      <c r="R281" s="17"/>
      <c r="S281" s="21"/>
      <c r="T281" s="17"/>
      <c r="U281" s="22"/>
      <c r="V281" s="23"/>
      <c r="W281" s="17"/>
      <c r="X281" s="23"/>
      <c r="Y281" s="21"/>
      <c r="Z281" s="23"/>
      <c r="AA281" s="23"/>
      <c r="AB281" s="17"/>
      <c r="AC281" s="17"/>
      <c r="AD281" s="21"/>
      <c r="AE281" s="23"/>
      <c r="AF281" s="24" t="s">
        <v>41</v>
      </c>
    </row>
    <row r="282">
      <c r="A282" s="57"/>
      <c r="B282" s="55" t="s">
        <v>42</v>
      </c>
      <c r="C282" s="42" t="s">
        <v>45</v>
      </c>
      <c r="D282" s="14" t="s">
        <v>36</v>
      </c>
      <c r="E282" s="15">
        <v>242.5</v>
      </c>
      <c r="F282" s="28">
        <f>E282+E283</f>
      </c>
      <c r="G282" s="17">
        <v>1201</v>
      </c>
      <c r="H282" s="17">
        <v>92</v>
      </c>
      <c r="I282" s="18">
        <f>H283/G282</f>
      </c>
      <c r="J282" s="19">
        <f t="shared" si="184"/>
      </c>
      <c r="K282" s="17">
        <v>2</v>
      </c>
      <c r="L282" s="19">
        <f t="shared" si="133"/>
      </c>
      <c r="M282" s="17">
        <v>0</v>
      </c>
      <c r="N282" s="20">
        <f t="shared" si="96"/>
      </c>
      <c r="O282" s="17">
        <v>0</v>
      </c>
      <c r="P282" s="20">
        <f t="shared" si="15"/>
      </c>
      <c r="Q282" s="21">
        <f>(M282+M283)/(O282+O283)</f>
      </c>
      <c r="R282" s="17">
        <v>17</v>
      </c>
      <c r="S282" s="21">
        <f>(O282+O283)/(K282+K283)</f>
      </c>
      <c r="T282" s="17">
        <v>8</v>
      </c>
      <c r="U282" s="22">
        <f>F282/T282</f>
      </c>
      <c r="V282" s="23">
        <f>(F282+4*500)/T282</f>
      </c>
      <c r="W282" s="17">
        <v>5418</v>
      </c>
      <c r="X282" s="23">
        <f>W282/T282</f>
      </c>
      <c r="Y282" s="21">
        <f>T282/R282</f>
      </c>
      <c r="Z282" s="23">
        <f>W282/F282</f>
      </c>
      <c r="AA282" s="23">
        <f>W282/(F282+500)</f>
      </c>
      <c r="AB282" s="17">
        <v>5</v>
      </c>
      <c r="AC282" s="17">
        <v>3327.6</v>
      </c>
      <c r="AD282" s="21">
        <f>AB282/T282</f>
      </c>
      <c r="AE282" s="23">
        <f>(W282-AC282)/(F282+500)</f>
      </c>
      <c r="AF282" s="24" t="s">
        <v>37</v>
      </c>
    </row>
    <row r="283">
      <c r="A283" s="57"/>
      <c r="B283" s="55"/>
      <c r="C283" s="42"/>
      <c r="D283" s="14" t="s">
        <v>38</v>
      </c>
      <c r="E283" s="15">
        <v>7609.08</v>
      </c>
      <c r="F283" s="28"/>
      <c r="G283" s="17">
        <v>87200</v>
      </c>
      <c r="H283" s="17">
        <v>3223</v>
      </c>
      <c r="I283" s="18">
        <f t="shared" ref="I283:I294" si="252">H283/G283</f>
      </c>
      <c r="J283" s="19">
        <f t="shared" si="184"/>
      </c>
      <c r="K283" s="17">
        <v>160</v>
      </c>
      <c r="L283" s="19">
        <f t="shared" si="133"/>
      </c>
      <c r="M283" s="17">
        <v>4</v>
      </c>
      <c r="N283" s="20">
        <f t="shared" si="96"/>
      </c>
      <c r="O283" s="17">
        <v>12</v>
      </c>
      <c r="P283" s="20">
        <f t="shared" si="15"/>
      </c>
      <c r="Q283" s="21"/>
      <c r="R283" s="17"/>
      <c r="S283" s="21"/>
      <c r="T283" s="17"/>
      <c r="U283" s="22"/>
      <c r="V283" s="23"/>
      <c r="W283" s="17"/>
      <c r="X283" s="23"/>
      <c r="Y283" s="21"/>
      <c r="Z283" s="23"/>
      <c r="AA283" s="23"/>
      <c r="AB283" s="17"/>
      <c r="AC283" s="17"/>
      <c r="AD283" s="21"/>
      <c r="AE283" s="23"/>
      <c r="AF283" s="24" t="s">
        <v>41</v>
      </c>
    </row>
    <row r="284">
      <c r="A284" s="57"/>
      <c r="B284" s="55" t="s">
        <v>44</v>
      </c>
      <c r="C284" s="42" t="s">
        <v>45</v>
      </c>
      <c r="D284" s="14" t="s">
        <v>36</v>
      </c>
      <c r="E284" s="15">
        <v>124.91</v>
      </c>
      <c r="F284" s="16">
        <f>E284+E285</f>
      </c>
      <c r="G284" s="17">
        <v>746</v>
      </c>
      <c r="H284" s="17">
        <v>64</v>
      </c>
      <c r="I284" s="18">
        <f t="shared" si="252"/>
      </c>
      <c r="J284" s="19">
        <f t="shared" si="184"/>
      </c>
      <c r="K284" s="17">
        <v>1</v>
      </c>
      <c r="L284" s="19">
        <f t="shared" si="133"/>
      </c>
      <c r="M284" s="17">
        <v>0</v>
      </c>
      <c r="N284" s="20">
        <f t="shared" si="96"/>
      </c>
      <c r="O284" s="17">
        <v>0</v>
      </c>
      <c r="P284" s="20">
        <f t="shared" si="15"/>
      </c>
      <c r="Q284" s="21">
        <f>(M284+M285)/(O284+O285)</f>
      </c>
      <c r="R284" s="17">
        <v>20</v>
      </c>
      <c r="S284" s="21">
        <f>(O284+O285)/(K284+K285)</f>
      </c>
      <c r="T284" s="17">
        <v>5</v>
      </c>
      <c r="U284" s="22">
        <f>F284/T284</f>
      </c>
      <c r="V284" s="23">
        <f>(F284+4*500)/T284</f>
      </c>
      <c r="W284" s="17">
        <v>4623.599999999991</v>
      </c>
      <c r="X284" s="23">
        <f>W284/T284</f>
      </c>
      <c r="Y284" s="21">
        <f>T284/R284</f>
      </c>
      <c r="Z284" s="23">
        <f>W284/F284</f>
      </c>
      <c r="AA284" s="23">
        <f>W284/(F284+500)</f>
      </c>
      <c r="AB284" s="17">
        <v>0</v>
      </c>
      <c r="AC284" s="17">
        <v>0</v>
      </c>
      <c r="AD284" s="21">
        <f>AB284/T284</f>
      </c>
      <c r="AE284" s="23">
        <f>(W284-AC284)/(F284+500)</f>
      </c>
      <c r="AF284" s="24" t="s">
        <v>37</v>
      </c>
    </row>
    <row r="285">
      <c r="A285" s="57"/>
      <c r="B285" s="55"/>
      <c r="C285" s="42"/>
      <c r="D285" s="14" t="s">
        <v>38</v>
      </c>
      <c r="E285" s="15">
        <v>4172.36</v>
      </c>
      <c r="F285" s="16"/>
      <c r="G285" s="17">
        <v>61068</v>
      </c>
      <c r="H285" s="17">
        <v>1877</v>
      </c>
      <c r="I285" s="18">
        <f t="shared" si="252"/>
      </c>
      <c r="J285" s="19">
        <f t="shared" si="184"/>
      </c>
      <c r="K285" s="17">
        <v>100</v>
      </c>
      <c r="L285" s="19">
        <f t="shared" si="133"/>
      </c>
      <c r="M285" s="17">
        <v>4</v>
      </c>
      <c r="N285" s="20">
        <f t="shared" si="96"/>
      </c>
      <c r="O285" s="17">
        <v>6</v>
      </c>
      <c r="P285" s="20">
        <f t="shared" si="15"/>
      </c>
      <c r="Q285" s="21"/>
      <c r="R285" s="17"/>
      <c r="S285" s="21"/>
      <c r="T285" s="17"/>
      <c r="U285" s="22"/>
      <c r="V285" s="23"/>
      <c r="W285" s="17"/>
      <c r="X285" s="23"/>
      <c r="Y285" s="21"/>
      <c r="Z285" s="23"/>
      <c r="AA285" s="23"/>
      <c r="AB285" s="17"/>
      <c r="AC285" s="17"/>
      <c r="AD285" s="21"/>
      <c r="AE285" s="23"/>
      <c r="AF285" s="24" t="s">
        <v>41</v>
      </c>
    </row>
    <row r="286">
      <c r="A286" s="57"/>
      <c r="B286" s="55" t="s">
        <v>46</v>
      </c>
      <c r="C286" s="42" t="s">
        <v>45</v>
      </c>
      <c r="D286" s="14" t="s">
        <v>36</v>
      </c>
      <c r="E286" s="15">
        <v>127.15</v>
      </c>
      <c r="F286" s="16">
        <f>E286+E287</f>
      </c>
      <c r="G286" s="17">
        <v>627</v>
      </c>
      <c r="H286" s="17">
        <v>67</v>
      </c>
      <c r="I286" s="18">
        <f t="shared" si="252"/>
      </c>
      <c r="J286" s="19">
        <f t="shared" si="184"/>
      </c>
      <c r="K286" s="17">
        <v>0</v>
      </c>
      <c r="L286" s="19">
        <f t="shared" si="133"/>
      </c>
      <c r="M286" s="17">
        <v>0</v>
      </c>
      <c r="N286" s="20">
        <f t="shared" si="96"/>
      </c>
      <c r="O286" s="17">
        <v>0</v>
      </c>
      <c r="P286" s="20">
        <f>E286/O287</f>
      </c>
      <c r="Q286" s="21">
        <f>(M286+M287)/(O286+O287)</f>
      </c>
      <c r="R286" s="17">
        <v>8</v>
      </c>
      <c r="S286" s="21">
        <f>(O287+R285:P283)/(K286+K287)</f>
      </c>
      <c r="T286" s="17">
        <v>1</v>
      </c>
      <c r="U286" s="22">
        <f>F286/T286</f>
      </c>
      <c r="V286" s="23">
        <f>(F286+4*500)/T286</f>
      </c>
      <c r="W286" s="17">
        <v>526.8000000000029</v>
      </c>
      <c r="X286" s="23">
        <f>W286/T286</f>
      </c>
      <c r="Y286" s="21">
        <f>T286/R286</f>
      </c>
      <c r="Z286" s="23">
        <f>W286/F286</f>
      </c>
      <c r="AA286" s="23">
        <f>W286/(F286+500)</f>
      </c>
      <c r="AB286" s="17">
        <v>0</v>
      </c>
      <c r="AC286" s="17">
        <v>0</v>
      </c>
      <c r="AD286" s="21">
        <f>AB286/T286</f>
      </c>
      <c r="AE286" s="23">
        <f>(W286-AC286)/(F286+500)</f>
      </c>
      <c r="AF286" s="24" t="s">
        <v>37</v>
      </c>
    </row>
    <row r="287">
      <c r="A287" s="57"/>
      <c r="B287" s="55"/>
      <c r="C287" s="42"/>
      <c r="D287" s="14" t="s">
        <v>38</v>
      </c>
      <c r="E287" s="15">
        <v>3021.49</v>
      </c>
      <c r="F287" s="16"/>
      <c r="G287" s="17">
        <v>43874</v>
      </c>
      <c r="H287" s="17">
        <v>1191</v>
      </c>
      <c r="I287" s="18">
        <f t="shared" si="252"/>
      </c>
      <c r="J287" s="19">
        <f t="shared" si="184"/>
      </c>
      <c r="K287" s="17">
        <v>62</v>
      </c>
      <c r="L287" s="19">
        <f t="shared" si="133"/>
      </c>
      <c r="M287" s="17">
        <v>1</v>
      </c>
      <c r="N287" s="20">
        <f t="shared" si="96"/>
      </c>
      <c r="O287" s="17">
        <v>7</v>
      </c>
      <c r="P287" s="20">
        <f t="shared" ref="P287:P290" si="16">E287/O287</f>
      </c>
      <c r="Q287" s="21"/>
      <c r="R287" s="17"/>
      <c r="S287" s="21"/>
      <c r="T287" s="17"/>
      <c r="U287" s="22"/>
      <c r="V287" s="23"/>
      <c r="W287" s="17"/>
      <c r="X287" s="23"/>
      <c r="Y287" s="21"/>
      <c r="Z287" s="23"/>
      <c r="AA287" s="23"/>
      <c r="AB287" s="17"/>
      <c r="AC287" s="17"/>
      <c r="AD287" s="21"/>
      <c r="AE287" s="23"/>
      <c r="AF287" s="24" t="s">
        <v>41</v>
      </c>
    </row>
    <row r="288">
      <c r="A288" s="57"/>
      <c r="B288" s="44" t="s">
        <v>43</v>
      </c>
      <c r="C288" s="44"/>
      <c r="D288" s="44"/>
      <c r="E288" s="32">
        <f>SUM(E280:E287)</f>
      </c>
      <c r="F288" s="33">
        <f>SUM(F280:F287)</f>
      </c>
      <c r="G288" s="33">
        <f>SUM(G280:G287)</f>
      </c>
      <c r="H288" s="33">
        <f>SUM(H280:H287)</f>
      </c>
      <c r="I288" s="34">
        <f t="shared" si="252"/>
      </c>
      <c r="J288" s="35">
        <f t="shared" si="184"/>
      </c>
      <c r="K288" s="33">
        <f>SUM(K280:K287)</f>
      </c>
      <c r="L288" s="35">
        <f t="shared" si="133"/>
      </c>
      <c r="M288" s="33">
        <f>SUM(M280:M287)</f>
      </c>
      <c r="N288" s="36">
        <f t="shared" si="96"/>
      </c>
      <c r="O288" s="33">
        <f>SUM(O280:O287)</f>
      </c>
      <c r="P288" s="36">
        <f t="shared" si="16"/>
      </c>
      <c r="Q288" s="37">
        <f>M288/O288</f>
      </c>
      <c r="R288" s="33">
        <f>SUM(R280:R287)</f>
      </c>
      <c r="S288" s="37">
        <f>(O288+O288)/(K288+K288)</f>
      </c>
      <c r="T288" s="33">
        <f>SUM(T280:T287)</f>
      </c>
      <c r="U288" s="38">
        <f t="shared" ref="U288:U289" si="888">F288/T288</f>
      </c>
      <c r="V288" s="39">
        <f t="shared" ref="V288:V289" si="781">(F288+4*500)/T288</f>
      </c>
      <c r="W288" s="33">
        <f>SUM(W280:W287)</f>
      </c>
      <c r="X288" s="40">
        <f t="shared" ref="X288:X289" si="674">W288/T288</f>
      </c>
      <c r="Y288" s="37">
        <f t="shared" ref="Y288:Y289" si="567">T288/R288</f>
      </c>
      <c r="Z288" s="39">
        <f t="shared" ref="Z288:Z289" si="460">W288/F288</f>
      </c>
      <c r="AA288" s="39">
        <f>W288/(F288+COUNT(W280:W287)*500)</f>
      </c>
      <c r="AB288" s="33">
        <f>SUM(AB280:AB287)</f>
      </c>
      <c r="AC288" s="33">
        <f>SUM(AC280:AC287)</f>
      </c>
      <c r="AD288" s="37">
        <f t="shared" ref="AD288:AD289" si="353">AB288/T288</f>
      </c>
      <c r="AE288" s="41">
        <f>(W288-AC288)/(F288+COUNT(W280:W287)*500)</f>
      </c>
      <c r="AF288" s="23"/>
    </row>
    <row r="289">
      <c r="A289" s="57"/>
      <c r="B289" s="12" t="s">
        <v>47</v>
      </c>
      <c r="C289" s="13" t="s">
        <v>71</v>
      </c>
      <c r="D289" s="14" t="s">
        <v>36</v>
      </c>
      <c r="E289" s="15">
        <v>154.13</v>
      </c>
      <c r="F289" s="16">
        <f>E289+E290</f>
      </c>
      <c r="G289" s="17">
        <v>659</v>
      </c>
      <c r="H289" s="17">
        <v>84</v>
      </c>
      <c r="I289" s="18">
        <f t="shared" si="252"/>
      </c>
      <c r="J289" s="19">
        <f t="shared" si="184"/>
      </c>
      <c r="K289" s="17">
        <v>1</v>
      </c>
      <c r="L289" s="19">
        <f t="shared" si="133"/>
      </c>
      <c r="M289" s="17">
        <v>0</v>
      </c>
      <c r="N289" s="20">
        <f t="shared" si="96"/>
      </c>
      <c r="O289" s="17">
        <v>0</v>
      </c>
      <c r="P289" s="20">
        <f t="shared" si="16"/>
      </c>
      <c r="Q289" s="21">
        <f>(M289+M290)/(O289+O290)</f>
      </c>
      <c r="R289" s="17">
        <v>9</v>
      </c>
      <c r="S289" s="21">
        <f>(O289+O290)/(K289+K290)</f>
      </c>
      <c r="T289" s="17">
        <v>2</v>
      </c>
      <c r="U289" s="22">
        <f t="shared" si="888"/>
      </c>
      <c r="V289" s="23">
        <f t="shared" si="781"/>
      </c>
      <c r="W289" s="17">
        <v>2516.399999999994</v>
      </c>
      <c r="X289" s="23">
        <f t="shared" si="674"/>
      </c>
      <c r="Y289" s="21">
        <f t="shared" si="567"/>
      </c>
      <c r="Z289" s="23">
        <f t="shared" si="460"/>
      </c>
      <c r="AA289" s="23">
        <f>W289/(F289+500)</f>
      </c>
      <c r="AB289" s="17">
        <v>1</v>
      </c>
      <c r="AC289" s="17">
        <v>428.4</v>
      </c>
      <c r="AD289" s="21">
        <f t="shared" si="353"/>
      </c>
      <c r="AE289" s="23">
        <f>(W289-AC289)/(F289+500)</f>
      </c>
      <c r="AF289" s="24" t="s">
        <v>37</v>
      </c>
    </row>
    <row r="290">
      <c r="A290" s="57"/>
      <c r="B290" s="12"/>
      <c r="C290" s="13"/>
      <c r="D290" s="14" t="s">
        <v>38</v>
      </c>
      <c r="E290" s="15">
        <v>2478.87</v>
      </c>
      <c r="F290" s="16"/>
      <c r="G290" s="17">
        <v>33383</v>
      </c>
      <c r="H290" s="17">
        <v>922</v>
      </c>
      <c r="I290" s="18">
        <f t="shared" si="252"/>
      </c>
      <c r="J290" s="19">
        <f t="shared" si="184"/>
      </c>
      <c r="K290" s="17">
        <v>58</v>
      </c>
      <c r="L290" s="19">
        <f t="shared" si="133"/>
      </c>
      <c r="M290" s="17">
        <v>2</v>
      </c>
      <c r="N290" s="20">
        <f t="shared" si="96"/>
      </c>
      <c r="O290" s="17">
        <v>3</v>
      </c>
      <c r="P290" s="20">
        <f t="shared" si="16"/>
      </c>
      <c r="Q290" s="21"/>
      <c r="R290" s="17"/>
      <c r="S290" s="21"/>
      <c r="T290" s="17"/>
      <c r="U290" s="22"/>
      <c r="V290" s="23"/>
      <c r="W290" s="17"/>
      <c r="X290" s="23"/>
      <c r="Y290" s="21"/>
      <c r="Z290" s="23"/>
      <c r="AA290" s="23"/>
      <c r="AB290" s="17"/>
      <c r="AC290" s="17"/>
      <c r="AD290" s="21"/>
      <c r="AE290" s="23"/>
      <c r="AF290" s="24" t="s">
        <v>41</v>
      </c>
    </row>
    <row r="291">
      <c r="A291" s="57"/>
      <c r="B291" s="55" t="s">
        <v>63</v>
      </c>
      <c r="C291" s="13" t="s">
        <v>71</v>
      </c>
      <c r="D291" s="14" t="s">
        <v>36</v>
      </c>
      <c r="E291" s="15">
        <v>135.95</v>
      </c>
      <c r="F291" s="16">
        <f>E291+E292</f>
      </c>
      <c r="G291" s="17">
        <v>462</v>
      </c>
      <c r="H291" s="17">
        <v>54</v>
      </c>
      <c r="I291" s="18">
        <f t="shared" si="252"/>
      </c>
      <c r="J291" s="19">
        <f t="shared" si="184"/>
      </c>
      <c r="K291" s="17">
        <v>1</v>
      </c>
      <c r="L291" s="19">
        <f t="shared" si="133"/>
      </c>
      <c r="M291" s="17">
        <v>0</v>
      </c>
      <c r="N291" s="20">
        <f t="shared" si="96"/>
      </c>
      <c r="O291" s="17">
        <v>0</v>
      </c>
      <c r="P291" s="20">
        <f>E291/O292</f>
      </c>
      <c r="Q291" s="21">
        <f>(M291+M292)/(O291+O292)</f>
      </c>
      <c r="R291" s="17">
        <v>7</v>
      </c>
      <c r="S291" s="21">
        <f>(O292+R290:P288)/(K291+K292)</f>
      </c>
      <c r="T291" s="17">
        <v>2</v>
      </c>
      <c r="U291" s="22">
        <f>F291/T291</f>
      </c>
      <c r="V291" s="23">
        <f>(F291+4*500)/T291</f>
      </c>
      <c r="W291" s="17">
        <v>1716</v>
      </c>
      <c r="X291" s="23">
        <f>W291/T291</f>
      </c>
      <c r="Y291" s="21">
        <f>T291/R291</f>
      </c>
      <c r="Z291" s="23">
        <f>W291/F291</f>
      </c>
      <c r="AA291" s="23">
        <f>W291/(F291+500)</f>
      </c>
      <c r="AB291" s="17">
        <v>0</v>
      </c>
      <c r="AC291" s="17">
        <v>0</v>
      </c>
      <c r="AD291" s="21">
        <f>AB291/T291</f>
      </c>
      <c r="AE291" s="23">
        <f>(W291-AC291)/(F291+500)</f>
      </c>
      <c r="AF291" s="24" t="s">
        <v>37</v>
      </c>
    </row>
    <row r="292">
      <c r="A292" s="57"/>
      <c r="B292" s="55"/>
      <c r="C292" s="13"/>
      <c r="D292" s="14" t="s">
        <v>38</v>
      </c>
      <c r="E292" s="15">
        <v>1291.46</v>
      </c>
      <c r="F292" s="16"/>
      <c r="G292" s="17">
        <v>20129</v>
      </c>
      <c r="H292" s="17">
        <v>524</v>
      </c>
      <c r="I292" s="18">
        <f t="shared" si="252"/>
      </c>
      <c r="J292" s="19">
        <f t="shared" si="184"/>
      </c>
      <c r="K292" s="17">
        <v>32</v>
      </c>
      <c r="L292" s="19">
        <f t="shared" si="133"/>
      </c>
      <c r="M292" s="17">
        <v>2</v>
      </c>
      <c r="N292" s="20">
        <f t="shared" si="96"/>
      </c>
      <c r="O292" s="17">
        <v>4</v>
      </c>
      <c r="P292" s="20">
        <f t="shared" ref="P292:P294" si="17">E292/O292</f>
      </c>
      <c r="Q292" s="21"/>
      <c r="R292" s="17"/>
      <c r="S292" s="21"/>
      <c r="T292" s="17"/>
      <c r="U292" s="22"/>
      <c r="V292" s="23"/>
      <c r="W292" s="17"/>
      <c r="X292" s="23"/>
      <c r="Y292" s="21"/>
      <c r="Z292" s="23"/>
      <c r="AA292" s="23"/>
      <c r="AB292" s="17"/>
      <c r="AC292" s="17"/>
      <c r="AD292" s="21"/>
      <c r="AE292" s="23"/>
      <c r="AF292" s="24" t="s">
        <v>41</v>
      </c>
    </row>
    <row r="293">
      <c r="A293" s="57"/>
      <c r="B293" s="44" t="s">
        <v>43</v>
      </c>
      <c r="C293" s="44"/>
      <c r="D293" s="44"/>
      <c r="E293" s="32">
        <f>SUM(E289:E292)</f>
      </c>
      <c r="F293" s="32">
        <f>SUM(F289:F292)</f>
      </c>
      <c r="G293" s="32">
        <f>SUM(G289:G292)</f>
      </c>
      <c r="H293" s="32">
        <f>SUM(H289:H292)</f>
      </c>
      <c r="I293" s="34">
        <f t="shared" si="252"/>
      </c>
      <c r="J293" s="35">
        <f t="shared" si="184"/>
      </c>
      <c r="K293" s="33">
        <f>SUM(K289:K292)</f>
      </c>
      <c r="L293" s="35">
        <f t="shared" si="133"/>
      </c>
      <c r="M293" s="33">
        <f>SUM(M289:M292)</f>
      </c>
      <c r="N293" s="36">
        <f t="shared" si="96"/>
      </c>
      <c r="O293" s="33">
        <f>SUM(O289:O292)</f>
      </c>
      <c r="P293" s="36">
        <f t="shared" si="17"/>
      </c>
      <c r="Q293" s="37">
        <f t="shared" ref="Q293:Q294" si="304">M293/O293</f>
      </c>
      <c r="R293" s="33">
        <f>SUM(R289:R292)</f>
      </c>
      <c r="S293" s="37">
        <f t="shared" ref="S293:S294" si="215">(O293+O293)/(K293+K293)</f>
      </c>
      <c r="T293" s="33">
        <f>SUM(T289:T292)</f>
      </c>
      <c r="U293" s="38">
        <f t="shared" ref="U293:U294" si="889">F293/T293</f>
      </c>
      <c r="V293" s="39">
        <f t="shared" ref="V293:V294" si="782">(F293+4*500)/T293</f>
      </c>
      <c r="W293" s="33">
        <f>SUM(W289:W292)</f>
      </c>
      <c r="X293" s="40">
        <f t="shared" ref="X293:X294" si="675">W293/T293</f>
      </c>
      <c r="Y293" s="37">
        <f t="shared" ref="Y293:Y294" si="568">T293/R293</f>
      </c>
      <c r="Z293" s="39">
        <f t="shared" ref="Z293:Z294" si="461">W293/F293</f>
      </c>
      <c r="AA293" s="39">
        <f>W293/(F293+COUNT(W285:W292)*500)</f>
      </c>
      <c r="AB293" s="33">
        <f>SUM(AB289:AB292)</f>
      </c>
      <c r="AC293" s="33">
        <f>SUM(AC289:AC292)</f>
      </c>
      <c r="AD293" s="37">
        <f t="shared" ref="AD293:AD294" si="354">AB293/T293</f>
      </c>
      <c r="AE293" s="41">
        <f>(W293-AC293)/(F293+COUNT(W285:W292)*500)</f>
      </c>
      <c r="AF293" s="23"/>
    </row>
    <row r="294">
      <c r="A294" s="57"/>
      <c r="B294" s="46" t="s">
        <v>48</v>
      </c>
      <c r="C294" s="46"/>
      <c r="D294" s="46"/>
      <c r="E294" s="48">
        <f>E270+E279+E288+E293</f>
      </c>
      <c r="F294" s="48">
        <f>F270+F279+F288+F293</f>
      </c>
      <c r="G294" s="48">
        <f>G270+G279+G288+G293</f>
      </c>
      <c r="H294" s="48">
        <f>H270+H279+H288+H293</f>
      </c>
      <c r="I294" s="50">
        <f t="shared" si="252"/>
      </c>
      <c r="J294" s="51">
        <f t="shared" si="184"/>
      </c>
      <c r="K294" s="56">
        <f>K270+K279+K288+K293</f>
      </c>
      <c r="L294" s="51">
        <f t="shared" si="133"/>
      </c>
      <c r="M294" s="56">
        <f>M270+M279+M288+M293</f>
      </c>
      <c r="N294" s="52">
        <f t="shared" si="96"/>
      </c>
      <c r="O294" s="56">
        <f>O270+O279+O288+O293</f>
      </c>
      <c r="P294" s="52">
        <f t="shared" si="17"/>
      </c>
      <c r="Q294" s="53">
        <f t="shared" si="304"/>
      </c>
      <c r="R294" s="56">
        <f>R270+R279+R288+R293</f>
      </c>
      <c r="S294" s="53">
        <f t="shared" si="215"/>
      </c>
      <c r="T294" s="56">
        <f>T270+T279+T288+T293</f>
      </c>
      <c r="U294" s="54">
        <f t="shared" si="889"/>
      </c>
      <c r="V294" s="49">
        <f t="shared" si="782"/>
      </c>
      <c r="W294" s="48">
        <f>W270+W279+W288+W293</f>
      </c>
      <c r="X294" s="49">
        <f t="shared" si="675"/>
      </c>
      <c r="Y294" s="53">
        <f t="shared" si="568"/>
      </c>
      <c r="Z294" s="49">
        <f t="shared" si="461"/>
      </c>
      <c r="AA294" s="49">
        <f>W294/(F294+COUNT(W260:W267,W280:W287,W273:W278))</f>
      </c>
      <c r="AB294" s="56">
        <f>AB270+AB279+AB288+AB293</f>
      </c>
      <c r="AC294" s="48">
        <f>AC270+AC279+AC288+AC293</f>
      </c>
      <c r="AD294" s="53">
        <f t="shared" si="354"/>
      </c>
      <c r="AE294" s="49">
        <f>(W294-AC294)/(F294+COUNT(W260:W267,W280:W287,W273:W278))</f>
      </c>
      <c r="AF294" s="23"/>
    </row>
    <row r="295">
      <c r="A295" s="1" t="s">
        <v>1</v>
      </c>
      <c r="B295" s="2" t="s">
        <v>2</v>
      </c>
      <c r="C295" s="2" t="s">
        <v>3</v>
      </c>
      <c r="D295" s="2" t="s">
        <v>4</v>
      </c>
      <c r="E295" s="3" t="s">
        <v>5</v>
      </c>
      <c r="F295" s="2" t="s">
        <v>6</v>
      </c>
      <c r="G295" s="2" t="s">
        <v>7</v>
      </c>
      <c r="H295" s="2" t="s">
        <v>8</v>
      </c>
      <c r="I295" s="4" t="s">
        <v>9</v>
      </c>
      <c r="J295" s="5" t="s">
        <v>10</v>
      </c>
      <c r="K295" s="2" t="s">
        <v>11</v>
      </c>
      <c r="L295" s="5" t="s">
        <v>12</v>
      </c>
      <c r="M295" s="2" t="s">
        <v>13</v>
      </c>
      <c r="N295" s="6" t="s">
        <v>14</v>
      </c>
      <c r="O295" s="2" t="s">
        <v>15</v>
      </c>
      <c r="P295" s="6" t="s">
        <v>16</v>
      </c>
      <c r="Q295" s="4" t="s">
        <v>17</v>
      </c>
      <c r="R295" s="7" t="s">
        <v>18</v>
      </c>
      <c r="S295" s="8" t="s">
        <v>19</v>
      </c>
      <c r="T295" s="7" t="s">
        <v>20</v>
      </c>
      <c r="U295" s="9" t="s">
        <v>21</v>
      </c>
      <c r="V295" s="10" t="s">
        <v>22</v>
      </c>
      <c r="W295" s="10" t="s">
        <v>23</v>
      </c>
      <c r="X295" s="10" t="s">
        <v>24</v>
      </c>
      <c r="Y295" s="8" t="s">
        <v>25</v>
      </c>
      <c r="Z295" s="10" t="s">
        <v>26</v>
      </c>
      <c r="AA295" s="10" t="s">
        <v>27</v>
      </c>
      <c r="AB295" s="10" t="s">
        <v>28</v>
      </c>
      <c r="AC295" s="7" t="s">
        <v>29</v>
      </c>
      <c r="AD295" s="8" t="s">
        <v>30</v>
      </c>
      <c r="AE295" s="10" t="s">
        <v>31</v>
      </c>
      <c r="AF295" s="10" t="s">
        <v>32</v>
      </c>
    </row>
    <row r="296">
      <c r="A296" s="11" t="s">
        <v>73</v>
      </c>
      <c r="B296" s="12" t="s">
        <v>50</v>
      </c>
      <c r="C296" s="13" t="s">
        <v>35</v>
      </c>
      <c r="D296" s="14" t="s">
        <v>36</v>
      </c>
      <c r="E296" s="15">
        <v>958.82</v>
      </c>
      <c r="F296" s="16">
        <f>E296+E297</f>
      </c>
      <c r="G296" s="17">
        <v>4212</v>
      </c>
      <c r="H296" s="17">
        <v>523</v>
      </c>
      <c r="I296" s="18">
        <f t="shared" ref="I296:I313" si="253">H296/G296</f>
      </c>
      <c r="J296" s="19">
        <f t="shared" ref="J296:J321" si="185">(E296/G296)*1000</f>
      </c>
      <c r="K296" s="17">
        <v>9</v>
      </c>
      <c r="L296" s="19">
        <f t="shared" ref="L296:L310" si="134">E296/K296</f>
      </c>
      <c r="M296" s="17">
        <v>2</v>
      </c>
      <c r="N296" s="20">
        <f t="shared" ref="N296:N321" si="97">E296/M296</f>
      </c>
      <c r="O296" s="17">
        <v>3</v>
      </c>
      <c r="P296" s="20">
        <f t="shared" ref="P296:P321" si="18">E296/O296</f>
      </c>
      <c r="Q296" s="21">
        <f>(M296+M297)/(O296+O297)</f>
      </c>
      <c r="R296" s="17">
        <v>21</v>
      </c>
      <c r="S296" s="21">
        <f>(O296+O297)/(K296+K297)</f>
      </c>
      <c r="T296" s="17">
        <v>7</v>
      </c>
      <c r="U296" s="22">
        <f>F296/T296</f>
      </c>
      <c r="V296" s="23">
        <f>(F296+4*500)/T296</f>
      </c>
      <c r="W296" s="17">
        <v>9543.6</v>
      </c>
      <c r="X296" s="23">
        <f>W296/T296</f>
      </c>
      <c r="Y296" s="21">
        <f>T296/R296</f>
      </c>
      <c r="Z296" s="23">
        <f>W296/F296</f>
      </c>
      <c r="AA296" s="23">
        <f>W296/(F296+500)</f>
      </c>
      <c r="AB296" s="17">
        <v>2</v>
      </c>
      <c r="AC296" s="17">
        <v>2468.4</v>
      </c>
      <c r="AD296" s="21">
        <f>AB296/T296</f>
      </c>
      <c r="AE296" s="23">
        <f>(W296-AC296)/(F296+500)</f>
      </c>
      <c r="AF296" s="24" t="s">
        <v>37</v>
      </c>
    </row>
    <row r="297">
      <c r="A297" s="11"/>
      <c r="B297" s="12"/>
      <c r="C297" s="13"/>
      <c r="D297" s="14" t="s">
        <v>38</v>
      </c>
      <c r="E297" s="15">
        <v>4284.59</v>
      </c>
      <c r="F297" s="16"/>
      <c r="G297" s="17">
        <v>41831</v>
      </c>
      <c r="H297" s="17">
        <v>1827</v>
      </c>
      <c r="I297" s="18">
        <f t="shared" si="253"/>
      </c>
      <c r="J297" s="19">
        <f t="shared" si="185"/>
      </c>
      <c r="K297" s="17">
        <v>102</v>
      </c>
      <c r="L297" s="19">
        <f t="shared" si="134"/>
      </c>
      <c r="M297" s="17">
        <v>3</v>
      </c>
      <c r="N297" s="20">
        <f t="shared" si="97"/>
      </c>
      <c r="O297" s="17">
        <v>12</v>
      </c>
      <c r="P297" s="20">
        <f t="shared" si="18"/>
      </c>
      <c r="Q297" s="21"/>
      <c r="R297" s="17"/>
      <c r="S297" s="21"/>
      <c r="T297" s="17"/>
      <c r="U297" s="22"/>
      <c r="V297" s="23"/>
      <c r="W297" s="17"/>
      <c r="X297" s="23"/>
      <c r="Y297" s="21"/>
      <c r="Z297" s="23"/>
      <c r="AA297" s="23"/>
      <c r="AB297" s="17"/>
      <c r="AC297" s="17"/>
      <c r="AD297" s="21"/>
      <c r="AE297" s="23"/>
      <c r="AF297" s="24" t="s">
        <v>39</v>
      </c>
    </row>
    <row r="298">
      <c r="A298" s="11"/>
      <c r="B298" s="12" t="s">
        <v>51</v>
      </c>
      <c r="C298" s="13" t="s">
        <v>35</v>
      </c>
      <c r="D298" s="14" t="s">
        <v>36</v>
      </c>
      <c r="E298" s="15">
        <v>2582.13</v>
      </c>
      <c r="F298" s="16">
        <f>E298+E299</f>
      </c>
      <c r="G298" s="17">
        <v>14030</v>
      </c>
      <c r="H298" s="17">
        <v>1158</v>
      </c>
      <c r="I298" s="18">
        <f t="shared" si="253"/>
      </c>
      <c r="J298" s="19">
        <f t="shared" si="185"/>
      </c>
      <c r="K298" s="17">
        <v>28</v>
      </c>
      <c r="L298" s="19">
        <f t="shared" si="134"/>
      </c>
      <c r="M298" s="17">
        <v>1</v>
      </c>
      <c r="N298" s="20">
        <f t="shared" si="97"/>
      </c>
      <c r="O298" s="17">
        <v>5</v>
      </c>
      <c r="P298" s="20">
        <f t="shared" si="18"/>
      </c>
      <c r="Q298" s="21">
        <f>(M298+M299)/(O298+O299)</f>
      </c>
      <c r="R298" s="17">
        <v>20</v>
      </c>
      <c r="S298" s="21">
        <f>(O298+O299)/(K298+K299)</f>
      </c>
      <c r="T298" s="17">
        <v>4</v>
      </c>
      <c r="U298" s="22">
        <f>F298/T298</f>
      </c>
      <c r="V298" s="23">
        <f>(F298+4*500)/T298</f>
      </c>
      <c r="W298" s="17">
        <v>3516</v>
      </c>
      <c r="X298" s="23">
        <f>W298/T298</f>
      </c>
      <c r="Y298" s="21">
        <f>T298/R298</f>
      </c>
      <c r="Z298" s="23">
        <f>W298/F298</f>
      </c>
      <c r="AA298" s="23">
        <f>W298/(F298+500)</f>
      </c>
      <c r="AB298" s="17">
        <v>0</v>
      </c>
      <c r="AC298" s="17">
        <v>0</v>
      </c>
      <c r="AD298" s="21">
        <f>AB298/T298</f>
      </c>
      <c r="AE298" s="23">
        <f>(W298-AC298)/(F298+500)</f>
      </c>
      <c r="AF298" s="24" t="s">
        <v>37</v>
      </c>
    </row>
    <row r="299">
      <c r="A299" s="11"/>
      <c r="B299" s="12"/>
      <c r="C299" s="13"/>
      <c r="D299" s="14" t="s">
        <v>38</v>
      </c>
      <c r="E299" s="15">
        <v>2108.7</v>
      </c>
      <c r="F299" s="16"/>
      <c r="G299" s="17">
        <v>27878</v>
      </c>
      <c r="H299" s="17">
        <v>942</v>
      </c>
      <c r="I299" s="18">
        <f t="shared" si="253"/>
      </c>
      <c r="J299" s="19">
        <f t="shared" si="185"/>
      </c>
      <c r="K299" s="17">
        <v>61</v>
      </c>
      <c r="L299" s="19">
        <f t="shared" si="134"/>
      </c>
      <c r="M299" s="17">
        <v>2</v>
      </c>
      <c r="N299" s="20">
        <f t="shared" si="97"/>
      </c>
      <c r="O299" s="17">
        <v>9</v>
      </c>
      <c r="P299" s="20">
        <f t="shared" si="18"/>
      </c>
      <c r="Q299" s="21"/>
      <c r="R299" s="17"/>
      <c r="S299" s="21"/>
      <c r="T299" s="17"/>
      <c r="U299" s="22"/>
      <c r="V299" s="23"/>
      <c r="W299" s="17"/>
      <c r="X299" s="23"/>
      <c r="Y299" s="21"/>
      <c r="Z299" s="23"/>
      <c r="AA299" s="23"/>
      <c r="AB299" s="17"/>
      <c r="AC299" s="17"/>
      <c r="AD299" s="21"/>
      <c r="AE299" s="23"/>
      <c r="AF299" s="24" t="s">
        <v>39</v>
      </c>
    </row>
    <row r="300">
      <c r="A300" s="11"/>
      <c r="B300" s="12" t="s">
        <v>52</v>
      </c>
      <c r="C300" s="13" t="s">
        <v>35</v>
      </c>
      <c r="D300" s="14" t="s">
        <v>36</v>
      </c>
      <c r="E300" s="15">
        <v>2054.12</v>
      </c>
      <c r="F300" s="28">
        <f>E300+E301</f>
      </c>
      <c r="G300" s="17">
        <v>10320</v>
      </c>
      <c r="H300" s="17">
        <v>1059</v>
      </c>
      <c r="I300" s="18">
        <f t="shared" si="253"/>
      </c>
      <c r="J300" s="19">
        <f t="shared" si="185"/>
      </c>
      <c r="K300" s="17">
        <v>24</v>
      </c>
      <c r="L300" s="19">
        <f t="shared" si="134"/>
      </c>
      <c r="M300" s="17">
        <v>3</v>
      </c>
      <c r="N300" s="20">
        <f t="shared" si="97"/>
      </c>
      <c r="O300" s="17">
        <v>4</v>
      </c>
      <c r="P300" s="20">
        <f t="shared" si="18"/>
      </c>
      <c r="Q300" s="21">
        <f>(M300+M301)/(O300+O301)</f>
      </c>
      <c r="R300" s="17">
        <v>14</v>
      </c>
      <c r="S300" s="21">
        <f>(O300+O301)/(K300+K301)</f>
      </c>
      <c r="T300" s="17">
        <v>9</v>
      </c>
      <c r="U300" s="22">
        <f>F300/T300</f>
      </c>
      <c r="V300" s="23">
        <f>(F300+4*500)/T300</f>
      </c>
      <c r="W300" s="17">
        <v>8681.999999999998</v>
      </c>
      <c r="X300" s="23">
        <f>W300/T300</f>
      </c>
      <c r="Y300" s="21">
        <f>T300/R300</f>
      </c>
      <c r="Z300" s="23">
        <f>W300/F300</f>
      </c>
      <c r="AA300" s="23">
        <f>W300/(F300+500)</f>
      </c>
      <c r="AB300" s="17">
        <v>4</v>
      </c>
      <c r="AC300" s="17">
        <v>2515.2000000000003</v>
      </c>
      <c r="AD300" s="21">
        <f>AB300/T300</f>
      </c>
      <c r="AE300" s="23">
        <f>(W300-AC300)/(F300+500)</f>
      </c>
      <c r="AF300" s="24" t="s">
        <v>37</v>
      </c>
    </row>
    <row r="301">
      <c r="A301" s="11"/>
      <c r="B301" s="12"/>
      <c r="C301" s="13"/>
      <c r="D301" s="14" t="s">
        <v>38</v>
      </c>
      <c r="E301" s="15">
        <v>2672.47</v>
      </c>
      <c r="F301" s="28"/>
      <c r="G301" s="17">
        <v>30363</v>
      </c>
      <c r="H301" s="29">
        <v>1042</v>
      </c>
      <c r="I301" s="18">
        <f t="shared" si="253"/>
      </c>
      <c r="J301" s="19">
        <f t="shared" si="185"/>
      </c>
      <c r="K301" s="17">
        <v>66</v>
      </c>
      <c r="L301" s="19">
        <f t="shared" si="134"/>
      </c>
      <c r="M301" s="17">
        <v>5</v>
      </c>
      <c r="N301" s="20">
        <f t="shared" si="97"/>
      </c>
      <c r="O301" s="17">
        <v>6</v>
      </c>
      <c r="P301" s="20">
        <f t="shared" si="18"/>
      </c>
      <c r="Q301" s="21"/>
      <c r="R301" s="17"/>
      <c r="S301" s="21"/>
      <c r="T301" s="17"/>
      <c r="U301" s="22"/>
      <c r="V301" s="23"/>
      <c r="W301" s="17"/>
      <c r="X301" s="23"/>
      <c r="Y301" s="21"/>
      <c r="Z301" s="23"/>
      <c r="AA301" s="23"/>
      <c r="AB301" s="17"/>
      <c r="AC301" s="17"/>
      <c r="AD301" s="21"/>
      <c r="AE301" s="23"/>
      <c r="AF301" s="24" t="s">
        <v>39</v>
      </c>
    </row>
    <row r="302">
      <c r="A302" s="11"/>
      <c r="B302" s="30" t="s">
        <v>43</v>
      </c>
      <c r="C302" s="30"/>
      <c r="D302" s="30"/>
      <c r="E302" s="32">
        <f>SUM(E296:E301)</f>
      </c>
      <c r="F302" s="33">
        <f>SUM(F296:F301)</f>
      </c>
      <c r="G302" s="33">
        <f>SUM(G296:G301)</f>
      </c>
      <c r="H302" s="33">
        <f>SUM(H296:H301)</f>
      </c>
      <c r="I302" s="34">
        <f t="shared" si="253"/>
      </c>
      <c r="J302" s="35">
        <f t="shared" si="185"/>
      </c>
      <c r="K302" s="33">
        <f>SUM(K296:K301)</f>
      </c>
      <c r="L302" s="35">
        <f t="shared" si="134"/>
      </c>
      <c r="M302" s="33">
        <f>SUM(M296:M301)</f>
      </c>
      <c r="N302" s="36">
        <f t="shared" si="97"/>
      </c>
      <c r="O302" s="33">
        <f>SUM(O296:O301)</f>
      </c>
      <c r="P302" s="36">
        <f t="shared" si="18"/>
      </c>
      <c r="Q302" s="37">
        <f>M302/O302</f>
      </c>
      <c r="R302" s="33">
        <f>SUM(R296:R301)</f>
      </c>
      <c r="S302" s="37">
        <f>(O302+O302)/(K302+K302)</f>
      </c>
      <c r="T302" s="33">
        <f>SUM(T296:T301)</f>
      </c>
      <c r="U302" s="38">
        <f t="shared" ref="U302:U303" si="890">F302/T302</f>
      </c>
      <c r="V302" s="39">
        <f t="shared" ref="V302:V303" si="783">(F302+4*500)/T302</f>
      </c>
      <c r="W302" s="33">
        <f>SUM(W296:W301)</f>
      </c>
      <c r="X302" s="40">
        <f t="shared" ref="X302:X303" si="676">W302/T302</f>
      </c>
      <c r="Y302" s="37">
        <f t="shared" ref="Y302:Y303" si="569">T302/R302</f>
      </c>
      <c r="Z302" s="39">
        <f t="shared" ref="Z302:Z303" si="462">W302/F302</f>
      </c>
      <c r="AA302" s="39">
        <f>W302/(F302+COUNT(W296:W301)*500)</f>
      </c>
      <c r="AB302" s="33">
        <f>SUM(AB296:AB301)</f>
      </c>
      <c r="AC302" s="33">
        <f>SUM(AC296:AC301)</f>
      </c>
      <c r="AD302" s="37">
        <f t="shared" ref="AD302:AD303" si="355">AB302/T302</f>
      </c>
      <c r="AE302" s="41">
        <f>(W302-AC302)/(F302+COUNT(W296:W301)*500)</f>
      </c>
      <c r="AF302" s="23"/>
    </row>
    <row r="303">
      <c r="A303" s="11"/>
      <c r="B303" s="12" t="s">
        <v>53</v>
      </c>
      <c r="C303" s="13" t="s">
        <v>62</v>
      </c>
      <c r="D303" s="14" t="s">
        <v>36</v>
      </c>
      <c r="E303" s="15">
        <v>1082.34</v>
      </c>
      <c r="F303" s="28">
        <f>E303+E304</f>
      </c>
      <c r="G303" s="17">
        <v>4935</v>
      </c>
      <c r="H303" s="17">
        <v>277</v>
      </c>
      <c r="I303" s="18">
        <f t="shared" si="253"/>
      </c>
      <c r="J303" s="19">
        <f t="shared" si="185"/>
      </c>
      <c r="K303" s="17">
        <v>5</v>
      </c>
      <c r="L303" s="19">
        <f t="shared" si="134"/>
      </c>
      <c r="M303" s="17">
        <v>0</v>
      </c>
      <c r="N303" s="20">
        <f t="shared" si="97"/>
      </c>
      <c r="O303" s="17">
        <v>0</v>
      </c>
      <c r="P303" s="20">
        <f t="shared" si="18"/>
      </c>
      <c r="Q303" s="21">
        <f>(M303+M304)/(O303+O304)</f>
      </c>
      <c r="R303" s="17">
        <v>12</v>
      </c>
      <c r="S303" s="21">
        <f>(O303+O304)/(K303+K304)</f>
      </c>
      <c r="T303" s="17">
        <v>2</v>
      </c>
      <c r="U303" s="22">
        <f t="shared" si="890"/>
      </c>
      <c r="V303" s="23">
        <f t="shared" si="783"/>
      </c>
      <c r="W303" s="17">
        <v>2136</v>
      </c>
      <c r="X303" s="23">
        <f t="shared" si="676"/>
      </c>
      <c r="Y303" s="21">
        <f t="shared" si="569"/>
      </c>
      <c r="Z303" s="23">
        <f t="shared" si="462"/>
      </c>
      <c r="AA303" s="23">
        <f>W303/(F303+500)</f>
      </c>
      <c r="AB303" s="17">
        <v>0</v>
      </c>
      <c r="AC303" s="17">
        <v>0</v>
      </c>
      <c r="AD303" s="21">
        <f t="shared" si="355"/>
      </c>
      <c r="AE303" s="23">
        <f>(W303-AC303)/(F303+500)</f>
      </c>
      <c r="AF303" s="24" t="s">
        <v>37</v>
      </c>
    </row>
    <row r="304">
      <c r="A304" s="11"/>
      <c r="B304" s="12"/>
      <c r="C304" s="13"/>
      <c r="D304" s="14" t="s">
        <v>38</v>
      </c>
      <c r="E304" s="15">
        <v>4409.17</v>
      </c>
      <c r="F304" s="28"/>
      <c r="G304" s="17">
        <v>48083</v>
      </c>
      <c r="H304" s="29">
        <v>1703</v>
      </c>
      <c r="I304" s="18">
        <f t="shared" si="253"/>
      </c>
      <c r="J304" s="19">
        <f t="shared" si="185"/>
      </c>
      <c r="K304" s="17">
        <v>112</v>
      </c>
      <c r="L304" s="19">
        <f t="shared" si="134"/>
      </c>
      <c r="M304" s="17">
        <v>2</v>
      </c>
      <c r="N304" s="20">
        <f t="shared" si="97"/>
      </c>
      <c r="O304" s="17">
        <v>10</v>
      </c>
      <c r="P304" s="20">
        <f t="shared" si="18"/>
      </c>
      <c r="Q304" s="21"/>
      <c r="R304" s="17"/>
      <c r="S304" s="21"/>
      <c r="T304" s="17"/>
      <c r="U304" s="22"/>
      <c r="V304" s="23"/>
      <c r="W304" s="17"/>
      <c r="X304" s="23"/>
      <c r="Y304" s="21"/>
      <c r="Z304" s="23"/>
      <c r="AA304" s="23"/>
      <c r="AB304" s="17"/>
      <c r="AC304" s="17"/>
      <c r="AD304" s="21"/>
      <c r="AE304" s="23"/>
      <c r="AF304" s="24" t="s">
        <v>39</v>
      </c>
    </row>
    <row r="305">
      <c r="A305" s="11"/>
      <c r="B305" s="12" t="s">
        <v>54</v>
      </c>
      <c r="C305" s="13" t="s">
        <v>62</v>
      </c>
      <c r="D305" s="14" t="s">
        <v>36</v>
      </c>
      <c r="E305" s="15">
        <v>488.44</v>
      </c>
      <c r="F305" s="28">
        <f>E305+E306</f>
      </c>
      <c r="G305" s="17">
        <v>3062</v>
      </c>
      <c r="H305" s="17">
        <v>161</v>
      </c>
      <c r="I305" s="18">
        <f t="shared" si="253"/>
      </c>
      <c r="J305" s="19">
        <f t="shared" si="185"/>
      </c>
      <c r="K305" s="17">
        <v>2</v>
      </c>
      <c r="L305" s="19">
        <f t="shared" si="134"/>
      </c>
      <c r="M305" s="17">
        <v>0</v>
      </c>
      <c r="N305" s="20">
        <f t="shared" si="97"/>
      </c>
      <c r="O305" s="17">
        <v>0</v>
      </c>
      <c r="P305" s="20">
        <f t="shared" si="18"/>
      </c>
      <c r="Q305" s="21">
        <f>(M305+M306)/(O305+O306)</f>
      </c>
      <c r="R305" s="17">
        <v>13</v>
      </c>
      <c r="S305" s="21">
        <f>(O305+O306)/(K305+K306)</f>
      </c>
      <c r="T305" s="17">
        <v>5</v>
      </c>
      <c r="U305" s="22">
        <f>F305/T305</f>
      </c>
      <c r="V305" s="23">
        <f>(F305+4*500)/T305</f>
      </c>
      <c r="W305" s="17">
        <v>2353.2000000000007</v>
      </c>
      <c r="X305" s="23">
        <f>W305/T305</f>
      </c>
      <c r="Y305" s="21">
        <f>T305/R305</f>
      </c>
      <c r="Z305" s="23">
        <f>W305/F305</f>
      </c>
      <c r="AA305" s="23">
        <f>W305/(F305+500)</f>
      </c>
      <c r="AB305" s="17">
        <v>1</v>
      </c>
      <c r="AC305" s="17">
        <v>444</v>
      </c>
      <c r="AD305" s="21">
        <f>AB305/T305</f>
      </c>
      <c r="AE305" s="23">
        <f>(W305-AC305)/(F305+500)</f>
      </c>
      <c r="AF305" s="24" t="s">
        <v>37</v>
      </c>
    </row>
    <row r="306">
      <c r="A306" s="11"/>
      <c r="B306" s="12"/>
      <c r="C306" s="13"/>
      <c r="D306" s="14" t="s">
        <v>38</v>
      </c>
      <c r="E306" s="15">
        <v>4476.29</v>
      </c>
      <c r="F306" s="28"/>
      <c r="G306" s="17">
        <v>55891</v>
      </c>
      <c r="H306" s="29">
        <v>1731</v>
      </c>
      <c r="I306" s="18">
        <f t="shared" si="253"/>
      </c>
      <c r="J306" s="19">
        <f t="shared" si="185"/>
      </c>
      <c r="K306" s="17">
        <v>94</v>
      </c>
      <c r="L306" s="19">
        <f t="shared" si="134"/>
      </c>
      <c r="M306" s="17">
        <v>4</v>
      </c>
      <c r="N306" s="20">
        <f t="shared" si="97"/>
      </c>
      <c r="O306" s="17">
        <v>8</v>
      </c>
      <c r="P306" s="20">
        <f t="shared" si="18"/>
      </c>
      <c r="Q306" s="21"/>
      <c r="R306" s="17"/>
      <c r="S306" s="21"/>
      <c r="T306" s="17"/>
      <c r="U306" s="22"/>
      <c r="V306" s="23"/>
      <c r="W306" s="17"/>
      <c r="X306" s="23"/>
      <c r="Y306" s="21"/>
      <c r="Z306" s="23"/>
      <c r="AA306" s="23"/>
      <c r="AB306" s="17"/>
      <c r="AC306" s="17"/>
      <c r="AD306" s="21"/>
      <c r="AE306" s="23"/>
      <c r="AF306" s="24" t="s">
        <v>39</v>
      </c>
    </row>
    <row r="307">
      <c r="A307" s="11"/>
      <c r="B307" s="12" t="s">
        <v>55</v>
      </c>
      <c r="C307" s="13" t="s">
        <v>62</v>
      </c>
      <c r="D307" s="14" t="s">
        <v>36</v>
      </c>
      <c r="E307" s="15">
        <v>200.01</v>
      </c>
      <c r="F307" s="28">
        <f>E307+E308</f>
      </c>
      <c r="G307" s="17">
        <v>1182</v>
      </c>
      <c r="H307" s="17">
        <v>63</v>
      </c>
      <c r="I307" s="18">
        <f t="shared" si="253"/>
      </c>
      <c r="J307" s="19">
        <f t="shared" si="185"/>
      </c>
      <c r="K307" s="17">
        <v>2</v>
      </c>
      <c r="L307" s="19">
        <f t="shared" si="134"/>
      </c>
      <c r="M307" s="17">
        <v>0</v>
      </c>
      <c r="N307" s="20">
        <f t="shared" si="97"/>
      </c>
      <c r="O307" s="17">
        <v>0</v>
      </c>
      <c r="P307" s="20">
        <f t="shared" si="18"/>
      </c>
      <c r="Q307" s="21">
        <f>(M307+M308)/(O307+O308)</f>
      </c>
      <c r="R307" s="17">
        <v>7</v>
      </c>
      <c r="S307" s="21">
        <f>(O307+O308)/(K307+K308)</f>
      </c>
      <c r="T307" s="17">
        <v>3</v>
      </c>
      <c r="U307" s="22">
        <f>F307/T307</f>
      </c>
      <c r="V307" s="23">
        <f>(F307+4*500)/T307</f>
      </c>
      <c r="W307" s="17">
        <v>3492</v>
      </c>
      <c r="X307" s="23">
        <f>W307/T307</f>
      </c>
      <c r="Y307" s="21">
        <f>T307/R307</f>
      </c>
      <c r="Z307" s="23">
        <f>W307/F307</f>
      </c>
      <c r="AA307" s="23">
        <f>W307/(F307+500)</f>
      </c>
      <c r="AB307" s="17">
        <v>0</v>
      </c>
      <c r="AC307" s="17">
        <v>0</v>
      </c>
      <c r="AD307" s="21">
        <f>AB307/T307</f>
      </c>
      <c r="AE307" s="23">
        <f>(W307-AC307)/(F307+500)</f>
      </c>
      <c r="AF307" s="24" t="s">
        <v>37</v>
      </c>
    </row>
    <row r="308">
      <c r="A308" s="11"/>
      <c r="B308" s="12"/>
      <c r="C308" s="13"/>
      <c r="D308" s="14" t="s">
        <v>38</v>
      </c>
      <c r="E308" s="15">
        <v>1564.62</v>
      </c>
      <c r="F308" s="28"/>
      <c r="G308" s="17">
        <v>27774</v>
      </c>
      <c r="H308" s="29">
        <v>584</v>
      </c>
      <c r="I308" s="18">
        <f t="shared" si="253"/>
      </c>
      <c r="J308" s="19">
        <f t="shared" si="185"/>
      </c>
      <c r="K308" s="17">
        <v>26</v>
      </c>
      <c r="L308" s="19">
        <f t="shared" si="134"/>
      </c>
      <c r="M308" s="17">
        <v>2</v>
      </c>
      <c r="N308" s="20">
        <f t="shared" si="97"/>
      </c>
      <c r="O308" s="17">
        <v>5</v>
      </c>
      <c r="P308" s="20">
        <f t="shared" si="18"/>
      </c>
      <c r="Q308" s="21"/>
      <c r="R308" s="17"/>
      <c r="S308" s="21"/>
      <c r="T308" s="17"/>
      <c r="U308" s="22"/>
      <c r="V308" s="23"/>
      <c r="W308" s="17"/>
      <c r="X308" s="23"/>
      <c r="Y308" s="21"/>
      <c r="Z308" s="23"/>
      <c r="AA308" s="23"/>
      <c r="AB308" s="17"/>
      <c r="AC308" s="17"/>
      <c r="AD308" s="21"/>
      <c r="AE308" s="23"/>
      <c r="AF308" s="24" t="s">
        <v>39</v>
      </c>
    </row>
    <row r="309">
      <c r="A309" s="11"/>
      <c r="B309" s="43" t="s">
        <v>56</v>
      </c>
      <c r="C309" s="13" t="s">
        <v>62</v>
      </c>
      <c r="D309" s="14" t="s">
        <v>36</v>
      </c>
      <c r="E309" s="15">
        <v>411.03</v>
      </c>
      <c r="F309" s="28">
        <f>E309+E310</f>
      </c>
      <c r="G309" s="17">
        <v>1872</v>
      </c>
      <c r="H309" s="17">
        <v>130</v>
      </c>
      <c r="I309" s="18">
        <f t="shared" si="253"/>
      </c>
      <c r="J309" s="19">
        <f t="shared" si="185"/>
      </c>
      <c r="K309" s="17">
        <v>4</v>
      </c>
      <c r="L309" s="19">
        <f t="shared" si="134"/>
      </c>
      <c r="M309" s="17">
        <v>0</v>
      </c>
      <c r="N309" s="20">
        <f t="shared" si="97"/>
      </c>
      <c r="O309" s="17">
        <v>0</v>
      </c>
      <c r="P309" s="20">
        <f t="shared" si="18"/>
      </c>
      <c r="Q309" s="21">
        <f>(M309+M310)/(O309+O310)</f>
      </c>
      <c r="R309" s="17">
        <v>5</v>
      </c>
      <c r="S309" s="21">
        <f>(O309+O310)/(K309+K310)</f>
      </c>
      <c r="T309" s="17">
        <v>1</v>
      </c>
      <c r="U309" s="22">
        <f>F309/T309</f>
      </c>
      <c r="V309" s="23">
        <f>(F309+4*500)/T309</f>
      </c>
      <c r="W309" s="17">
        <v>396</v>
      </c>
      <c r="X309" s="23">
        <f>W309/T309</f>
      </c>
      <c r="Y309" s="21">
        <f>T309/R309</f>
      </c>
      <c r="Z309" s="23">
        <f>W309/F309</f>
      </c>
      <c r="AA309" s="23">
        <f>W309/(F309+500)</f>
      </c>
      <c r="AB309" s="17">
        <v>0</v>
      </c>
      <c r="AC309" s="17">
        <v>0</v>
      </c>
      <c r="AD309" s="21">
        <f>AB309/T309</f>
      </c>
      <c r="AE309" s="23">
        <f>(W309-AC309)/(F309+500)</f>
      </c>
      <c r="AF309" s="24" t="s">
        <v>37</v>
      </c>
    </row>
    <row r="310">
      <c r="A310" s="11"/>
      <c r="B310" s="43"/>
      <c r="C310" s="13"/>
      <c r="D310" s="14" t="s">
        <v>38</v>
      </c>
      <c r="E310" s="15">
        <v>2420.26</v>
      </c>
      <c r="F310" s="28"/>
      <c r="G310" s="17">
        <v>36228</v>
      </c>
      <c r="H310" s="29">
        <v>1145</v>
      </c>
      <c r="I310" s="18">
        <f t="shared" si="253"/>
      </c>
      <c r="J310" s="19">
        <f t="shared" si="185"/>
      </c>
      <c r="K310" s="17">
        <v>52</v>
      </c>
      <c r="L310" s="19">
        <f t="shared" si="134"/>
      </c>
      <c r="M310" s="17">
        <v>0</v>
      </c>
      <c r="N310" s="20">
        <f t="shared" si="97"/>
      </c>
      <c r="O310" s="17">
        <v>2</v>
      </c>
      <c r="P310" s="20">
        <f t="shared" si="18"/>
      </c>
      <c r="Q310" s="21"/>
      <c r="R310" s="17"/>
      <c r="S310" s="21"/>
      <c r="T310" s="17"/>
      <c r="U310" s="22"/>
      <c r="V310" s="23"/>
      <c r="W310" s="17"/>
      <c r="X310" s="23"/>
      <c r="Y310" s="21"/>
      <c r="Z310" s="23"/>
      <c r="AA310" s="23"/>
      <c r="AB310" s="17"/>
      <c r="AC310" s="17"/>
      <c r="AD310" s="21"/>
      <c r="AE310" s="23"/>
      <c r="AF310" s="24" t="s">
        <v>39</v>
      </c>
    </row>
    <row r="311">
      <c r="A311" s="11"/>
      <c r="B311" s="44" t="s">
        <v>43</v>
      </c>
      <c r="C311" s="44"/>
      <c r="D311" s="44"/>
      <c r="E311" s="32">
        <f>SUM(E303:E310)</f>
      </c>
      <c r="F311" s="32">
        <f>SUM(F303:F310)</f>
      </c>
      <c r="G311" s="32">
        <f>SUM(G303:G310)</f>
      </c>
      <c r="H311" s="32">
        <f>SUM(H303:H310)</f>
      </c>
      <c r="I311" s="34">
        <f t="shared" si="253"/>
      </c>
      <c r="J311" s="35">
        <f t="shared" si="185"/>
      </c>
      <c r="K311" s="33">
        <f>SUM(K302:K310)</f>
      </c>
      <c r="L311" s="32">
        <f>SUM(L303:L310)</f>
      </c>
      <c r="M311" s="32">
        <f>SUM(M303:M310)</f>
      </c>
      <c r="N311" s="36">
        <f t="shared" si="97"/>
      </c>
      <c r="O311" s="32">
        <f>SUM(O303:O310)</f>
      </c>
      <c r="P311" s="36">
        <f t="shared" si="18"/>
      </c>
      <c r="Q311" s="37">
        <f>M311/O311</f>
      </c>
      <c r="R311" s="32">
        <f>SUM(R303:R310)</f>
      </c>
      <c r="S311" s="37">
        <f>(O311+O311)/(K311+K311)</f>
      </c>
      <c r="T311" s="32">
        <f>SUM(T303:T310)</f>
      </c>
      <c r="U311" s="38">
        <f t="shared" ref="U311:U312" si="891">F311/T311</f>
      </c>
      <c r="V311" s="39">
        <f t="shared" ref="V311:V312" si="784">(F311+4*500)/T311</f>
      </c>
      <c r="W311" s="32">
        <f>SUM(W303:W310)</f>
      </c>
      <c r="X311" s="40">
        <f t="shared" ref="X311:X312" si="677">W311/T311</f>
      </c>
      <c r="Y311" s="37">
        <f t="shared" ref="Y311:Y312" si="570">T311/R311</f>
      </c>
      <c r="Z311" s="39">
        <f t="shared" ref="Z311:Z312" si="463">W311/F311</f>
      </c>
      <c r="AA311" s="39">
        <f>W311/(F311+COUNT(W302:W310)*500)</f>
      </c>
      <c r="AB311" s="32">
        <f>SUM(AB303:AB310)</f>
      </c>
      <c r="AC311" s="33">
        <f>SUM(AC303:AC310)</f>
      </c>
      <c r="AD311" s="37">
        <f t="shared" ref="AD311:AD312" si="356">AB311/T311</f>
      </c>
      <c r="AE311" s="41">
        <f>(W311-AC311)/(F311+COUNT(W302:W310)*500)</f>
      </c>
      <c r="AF311" s="24"/>
    </row>
    <row r="312">
      <c r="A312" s="11"/>
      <c r="B312" s="12" t="s">
        <v>57</v>
      </c>
      <c r="C312" s="42" t="s">
        <v>74</v>
      </c>
      <c r="D312" s="14" t="s">
        <v>36</v>
      </c>
      <c r="E312" s="15">
        <v>380.77</v>
      </c>
      <c r="F312" s="28">
        <f>E312+E313</f>
      </c>
      <c r="G312" s="17">
        <v>1356</v>
      </c>
      <c r="H312" s="17">
        <v>134</v>
      </c>
      <c r="I312" s="18">
        <f t="shared" si="253"/>
      </c>
      <c r="J312" s="19">
        <f t="shared" si="185"/>
      </c>
      <c r="K312" s="17">
        <v>2</v>
      </c>
      <c r="L312" s="19">
        <f t="shared" ref="L312:L321" si="135">E312/K312</f>
      </c>
      <c r="M312" s="17">
        <v>0</v>
      </c>
      <c r="N312" s="20">
        <f t="shared" si="97"/>
      </c>
      <c r="O312" s="17">
        <v>1</v>
      </c>
      <c r="P312" s="20">
        <f t="shared" si="18"/>
      </c>
      <c r="Q312" s="21">
        <f>(M312+M313)/(O312+O313)</f>
      </c>
      <c r="R312" s="17">
        <v>11</v>
      </c>
      <c r="S312" s="21">
        <f>(O312+O313)/(K312+K313)</f>
      </c>
      <c r="T312" s="17">
        <v>0</v>
      </c>
      <c r="U312" s="22">
        <f t="shared" si="891"/>
      </c>
      <c r="V312" s="23">
        <f t="shared" si="784"/>
      </c>
      <c r="W312" s="17">
        <v>0</v>
      </c>
      <c r="X312" s="23">
        <f t="shared" si="677"/>
      </c>
      <c r="Y312" s="21">
        <f t="shared" si="570"/>
      </c>
      <c r="Z312" s="23">
        <f t="shared" si="463"/>
      </c>
      <c r="AA312" s="23">
        <f>W312/(F312+500)</f>
      </c>
      <c r="AB312" s="17">
        <v>0</v>
      </c>
      <c r="AC312" s="17">
        <v>0</v>
      </c>
      <c r="AD312" s="21">
        <f t="shared" si="356"/>
      </c>
      <c r="AE312" s="23">
        <f>(W312-AC312)/(F312+500)</f>
      </c>
      <c r="AF312" s="24" t="s">
        <v>37</v>
      </c>
    </row>
    <row r="313">
      <c r="A313" s="11"/>
      <c r="B313" s="12"/>
      <c r="C313" s="42"/>
      <c r="D313" s="14" t="s">
        <v>38</v>
      </c>
      <c r="E313" s="15">
        <v>2675.8</v>
      </c>
      <c r="F313" s="28"/>
      <c r="G313" s="17">
        <v>35660</v>
      </c>
      <c r="H313" s="29">
        <v>918</v>
      </c>
      <c r="I313" s="18">
        <f t="shared" si="253"/>
      </c>
      <c r="J313" s="19">
        <f t="shared" si="185"/>
      </c>
      <c r="K313" s="17">
        <v>58</v>
      </c>
      <c r="L313" s="19">
        <f t="shared" si="135"/>
      </c>
      <c r="M313" s="17">
        <v>0</v>
      </c>
      <c r="N313" s="20">
        <f t="shared" si="97"/>
      </c>
      <c r="O313" s="17">
        <v>2</v>
      </c>
      <c r="P313" s="20">
        <f t="shared" si="18"/>
      </c>
      <c r="Q313" s="21"/>
      <c r="R313" s="17"/>
      <c r="S313" s="21"/>
      <c r="T313" s="17"/>
      <c r="U313" s="22"/>
      <c r="V313" s="23"/>
      <c r="W313" s="17"/>
      <c r="X313" s="23"/>
      <c r="Y313" s="21"/>
      <c r="Z313" s="23"/>
      <c r="AA313" s="23"/>
      <c r="AB313" s="17"/>
      <c r="AC313" s="17"/>
      <c r="AD313" s="21"/>
      <c r="AE313" s="23"/>
      <c r="AF313" s="24" t="s">
        <v>39</v>
      </c>
    </row>
    <row r="314">
      <c r="A314" s="11"/>
      <c r="B314" s="55" t="s">
        <v>34</v>
      </c>
      <c r="C314" s="42" t="s">
        <v>74</v>
      </c>
      <c r="D314" s="14" t="s">
        <v>36</v>
      </c>
      <c r="E314" s="15">
        <v>240.38</v>
      </c>
      <c r="F314" s="28">
        <f>E314+E315</f>
      </c>
      <c r="G314" s="17">
        <v>1025</v>
      </c>
      <c r="H314" s="17">
        <v>102</v>
      </c>
      <c r="I314" s="18">
        <f>H315/G314</f>
      </c>
      <c r="J314" s="19">
        <f t="shared" si="185"/>
      </c>
      <c r="K314" s="17">
        <v>0</v>
      </c>
      <c r="L314" s="19">
        <f t="shared" si="135"/>
      </c>
      <c r="M314" s="17">
        <v>0</v>
      </c>
      <c r="N314" s="20">
        <f t="shared" si="97"/>
      </c>
      <c r="O314" s="17">
        <v>0</v>
      </c>
      <c r="P314" s="20">
        <f t="shared" si="18"/>
      </c>
      <c r="Q314" s="21">
        <f>(M314+M315)/(O314+O315)</f>
      </c>
      <c r="R314" s="17">
        <v>6</v>
      </c>
      <c r="S314" s="21">
        <f>(O314+O315)/(K314+K315)</f>
      </c>
      <c r="T314" s="17">
        <v>1</v>
      </c>
      <c r="U314" s="22">
        <f>F314/T314</f>
      </c>
      <c r="V314" s="23">
        <f>(F314+4*500)/T314</f>
      </c>
      <c r="W314" s="17">
        <v>360</v>
      </c>
      <c r="X314" s="23">
        <f>W314/T314</f>
      </c>
      <c r="Y314" s="21">
        <f>T314/R314</f>
      </c>
      <c r="Z314" s="23">
        <f>W314/F314</f>
      </c>
      <c r="AA314" s="23">
        <f>W314/(F314+500)</f>
      </c>
      <c r="AB314" s="17">
        <v>0</v>
      </c>
      <c r="AC314" s="17">
        <v>0</v>
      </c>
      <c r="AD314" s="21">
        <f>AB314/T314</f>
      </c>
      <c r="AE314" s="23">
        <f>(W314-AC314)/(F314+500)</f>
      </c>
      <c r="AF314" s="24" t="s">
        <v>37</v>
      </c>
    </row>
    <row r="315">
      <c r="A315" s="11"/>
      <c r="B315" s="55"/>
      <c r="C315" s="42"/>
      <c r="D315" s="14" t="s">
        <v>38</v>
      </c>
      <c r="E315" s="15">
        <v>2052.33</v>
      </c>
      <c r="F315" s="28"/>
      <c r="G315" s="17">
        <v>24764</v>
      </c>
      <c r="H315" s="17">
        <v>769</v>
      </c>
      <c r="I315" s="18">
        <f t="shared" ref="I315:I321" si="254">H315/G315</f>
      </c>
      <c r="J315" s="19">
        <f t="shared" si="185"/>
      </c>
      <c r="K315" s="17">
        <v>69</v>
      </c>
      <c r="L315" s="19">
        <f t="shared" si="135"/>
      </c>
      <c r="M315" s="17">
        <v>1</v>
      </c>
      <c r="N315" s="20">
        <f t="shared" si="97"/>
      </c>
      <c r="O315" s="17">
        <v>4</v>
      </c>
      <c r="P315" s="20">
        <f t="shared" si="18"/>
      </c>
      <c r="Q315" s="21"/>
      <c r="R315" s="17"/>
      <c r="S315" s="21"/>
      <c r="T315" s="17"/>
      <c r="U315" s="22"/>
      <c r="V315" s="23"/>
      <c r="W315" s="17"/>
      <c r="X315" s="23"/>
      <c r="Y315" s="21"/>
      <c r="Z315" s="23"/>
      <c r="AA315" s="23"/>
      <c r="AB315" s="17"/>
      <c r="AC315" s="17"/>
      <c r="AD315" s="21"/>
      <c r="AE315" s="23"/>
      <c r="AF315" s="24" t="s">
        <v>39</v>
      </c>
    </row>
    <row r="316">
      <c r="A316" s="11"/>
      <c r="B316" s="55" t="s">
        <v>40</v>
      </c>
      <c r="C316" s="42" t="s">
        <v>74</v>
      </c>
      <c r="D316" s="14" t="s">
        <v>36</v>
      </c>
      <c r="E316" s="15">
        <v>280.8</v>
      </c>
      <c r="F316" s="16">
        <f>E316+E317</f>
      </c>
      <c r="G316" s="17">
        <v>1602</v>
      </c>
      <c r="H316" s="17">
        <v>79</v>
      </c>
      <c r="I316" s="18">
        <f t="shared" si="254"/>
      </c>
      <c r="J316" s="19">
        <f t="shared" si="185"/>
      </c>
      <c r="K316" s="17">
        <v>3</v>
      </c>
      <c r="L316" s="19">
        <f t="shared" si="135"/>
      </c>
      <c r="M316" s="17">
        <v>0</v>
      </c>
      <c r="N316" s="20">
        <f t="shared" si="97"/>
      </c>
      <c r="O316" s="17">
        <v>0</v>
      </c>
      <c r="P316" s="20">
        <f t="shared" si="18"/>
      </c>
      <c r="Q316" s="21">
        <f>(M316+M317)/(O316+O317)</f>
      </c>
      <c r="R316" s="17">
        <v>5</v>
      </c>
      <c r="S316" s="21">
        <f>(O316+O317)/(K316+K317)</f>
      </c>
      <c r="T316" s="17">
        <v>3</v>
      </c>
      <c r="U316" s="22">
        <f>F316/T316</f>
      </c>
      <c r="V316" s="23">
        <f>(F316+4*500)/T316</f>
      </c>
      <c r="W316" s="17">
        <v>3594.0000000000036</v>
      </c>
      <c r="X316" s="23">
        <f>W316/T316</f>
      </c>
      <c r="Y316" s="21">
        <f>T316/R316</f>
      </c>
      <c r="Z316" s="23">
        <f>W316/F316</f>
      </c>
      <c r="AA316" s="23">
        <f>W316/(F316+500)</f>
      </c>
      <c r="AB316" s="17">
        <v>2</v>
      </c>
      <c r="AC316" s="17">
        <v>816</v>
      </c>
      <c r="AD316" s="21">
        <f>AB316/T316</f>
      </c>
      <c r="AE316" s="23">
        <f>(W316-AC316)/(F316+500)</f>
      </c>
      <c r="AF316" s="24" t="s">
        <v>37</v>
      </c>
    </row>
    <row r="317">
      <c r="A317" s="11"/>
      <c r="B317" s="55"/>
      <c r="C317" s="42"/>
      <c r="D317" s="14" t="s">
        <v>38</v>
      </c>
      <c r="E317" s="15">
        <v>1239.98</v>
      </c>
      <c r="F317" s="16"/>
      <c r="G317" s="17">
        <v>16186</v>
      </c>
      <c r="H317" s="17">
        <v>504</v>
      </c>
      <c r="I317" s="18">
        <f t="shared" si="254"/>
      </c>
      <c r="J317" s="19">
        <f t="shared" si="185"/>
      </c>
      <c r="K317" s="17">
        <v>32</v>
      </c>
      <c r="L317" s="19">
        <f t="shared" si="135"/>
      </c>
      <c r="M317" s="17">
        <v>1</v>
      </c>
      <c r="N317" s="20">
        <f t="shared" si="97"/>
      </c>
      <c r="O317" s="17">
        <v>3</v>
      </c>
      <c r="P317" s="20">
        <f t="shared" si="18"/>
      </c>
      <c r="Q317" s="21"/>
      <c r="R317" s="17"/>
      <c r="S317" s="21"/>
      <c r="T317" s="17"/>
      <c r="U317" s="22"/>
      <c r="V317" s="23"/>
      <c r="W317" s="17"/>
      <c r="X317" s="23"/>
      <c r="Y317" s="21"/>
      <c r="Z317" s="23"/>
      <c r="AA317" s="23"/>
      <c r="AB317" s="17"/>
      <c r="AC317" s="17"/>
      <c r="AD317" s="21"/>
      <c r="AE317" s="23"/>
      <c r="AF317" s="24" t="s">
        <v>41</v>
      </c>
    </row>
    <row r="318">
      <c r="A318" s="11"/>
      <c r="B318" s="55" t="s">
        <v>42</v>
      </c>
      <c r="C318" s="42" t="s">
        <v>74</v>
      </c>
      <c r="D318" s="14" t="s">
        <v>36</v>
      </c>
      <c r="E318" s="15">
        <v>158.94</v>
      </c>
      <c r="F318" s="16">
        <f>E318+E319</f>
      </c>
      <c r="G318" s="17">
        <v>1054</v>
      </c>
      <c r="H318" s="17">
        <v>56</v>
      </c>
      <c r="I318" s="18">
        <f t="shared" si="254"/>
      </c>
      <c r="J318" s="19">
        <f t="shared" si="185"/>
      </c>
      <c r="K318" s="17">
        <v>1</v>
      </c>
      <c r="L318" s="19">
        <f t="shared" si="135"/>
      </c>
      <c r="M318" s="17">
        <v>0</v>
      </c>
      <c r="N318" s="20">
        <f t="shared" si="97"/>
      </c>
      <c r="O318" s="17">
        <v>1</v>
      </c>
      <c r="P318" s="20">
        <f t="shared" si="18"/>
      </c>
      <c r="Q318" s="21">
        <f>(M318+M319)/(O318+O319)</f>
      </c>
      <c r="R318" s="17">
        <v>2</v>
      </c>
      <c r="S318" s="21">
        <f>(O318+O319)/(K318+K319)</f>
      </c>
      <c r="T318" s="17">
        <v>1</v>
      </c>
      <c r="U318" s="22">
        <f>F318/T318</f>
      </c>
      <c r="V318" s="23">
        <f>(F318+4*500)/T318</f>
      </c>
      <c r="W318" s="17">
        <v>444</v>
      </c>
      <c r="X318" s="23">
        <f>W318/T318</f>
      </c>
      <c r="Y318" s="21">
        <f>T318/R318</f>
      </c>
      <c r="Z318" s="23">
        <f>W318/F318</f>
      </c>
      <c r="AA318" s="23">
        <f>W318/(F318+500)</f>
      </c>
      <c r="AB318" s="17">
        <v>0</v>
      </c>
      <c r="AC318" s="17">
        <v>0</v>
      </c>
      <c r="AD318" s="21">
        <f>AB318/T318</f>
      </c>
      <c r="AE318" s="23">
        <f>(W318-AC318)/(F318+500)</f>
      </c>
      <c r="AF318" s="24" t="s">
        <v>37</v>
      </c>
    </row>
    <row r="319">
      <c r="A319" s="11"/>
      <c r="B319" s="55"/>
      <c r="C319" s="42"/>
      <c r="D319" s="14" t="s">
        <v>38</v>
      </c>
      <c r="E319" s="15">
        <f>26.26+1309.02</f>
      </c>
      <c r="F319" s="16"/>
      <c r="G319" s="17">
        <v>16741</v>
      </c>
      <c r="H319" s="29">
        <v>486</v>
      </c>
      <c r="I319" s="18">
        <f t="shared" si="254"/>
      </c>
      <c r="J319" s="19">
        <f t="shared" si="185"/>
      </c>
      <c r="K319" s="17">
        <v>19</v>
      </c>
      <c r="L319" s="19">
        <f t="shared" si="135"/>
      </c>
      <c r="M319" s="17">
        <v>1</v>
      </c>
      <c r="N319" s="20">
        <f t="shared" si="97"/>
      </c>
      <c r="O319" s="17">
        <v>1</v>
      </c>
      <c r="P319" s="20">
        <f t="shared" si="18"/>
      </c>
      <c r="Q319" s="21"/>
      <c r="R319" s="17"/>
      <c r="S319" s="21"/>
      <c r="T319" s="17"/>
      <c r="U319" s="22"/>
      <c r="V319" s="23"/>
      <c r="W319" s="17"/>
      <c r="X319" s="23"/>
      <c r="Y319" s="21"/>
      <c r="Z319" s="23"/>
      <c r="AA319" s="23"/>
      <c r="AB319" s="17"/>
      <c r="AC319" s="17"/>
      <c r="AD319" s="21"/>
      <c r="AE319" s="23"/>
      <c r="AF319" s="24" t="s">
        <v>41</v>
      </c>
    </row>
    <row r="320">
      <c r="A320" s="11"/>
      <c r="B320" s="44" t="s">
        <v>43</v>
      </c>
      <c r="C320" s="44"/>
      <c r="D320" s="44"/>
      <c r="E320" s="32">
        <f>SUM(E312:E319)</f>
      </c>
      <c r="F320" s="33">
        <f>SUM(F312:F319)</f>
      </c>
      <c r="G320" s="33">
        <f>SUM(G312:G319)</f>
      </c>
      <c r="H320" s="33">
        <f>SUM(H312:H319)</f>
      </c>
      <c r="I320" s="34">
        <f t="shared" si="254"/>
      </c>
      <c r="J320" s="35">
        <f t="shared" si="185"/>
      </c>
      <c r="K320" s="33">
        <f>SUM(K312:K319)</f>
      </c>
      <c r="L320" s="35">
        <f t="shared" si="135"/>
      </c>
      <c r="M320" s="33">
        <f>SUM(M312:M319)</f>
      </c>
      <c r="N320" s="36">
        <f t="shared" si="97"/>
      </c>
      <c r="O320" s="33">
        <f>SUM(O312:O319)</f>
      </c>
      <c r="P320" s="36">
        <f t="shared" si="18"/>
      </c>
      <c r="Q320" s="37">
        <f t="shared" ref="Q320:Q321" si="305">M320/O320</f>
      </c>
      <c r="R320" s="33">
        <f>SUM(R312:R319)</f>
      </c>
      <c r="S320" s="37">
        <f t="shared" ref="S320:S321" si="216">(O320+O320)/(K320+K320)</f>
      </c>
      <c r="T320" s="33">
        <f>SUM(T312:T319)</f>
      </c>
      <c r="U320" s="38">
        <f t="shared" ref="U320:U321" si="892">F320/T320</f>
      </c>
      <c r="V320" s="39">
        <f t="shared" ref="V320:V321" si="785">(F320+4*500)/T320</f>
      </c>
      <c r="W320" s="33">
        <f>SUM(W312:W319)</f>
      </c>
      <c r="X320" s="40">
        <f t="shared" ref="X320:X321" si="678">W320/T320</f>
      </c>
      <c r="Y320" s="37">
        <f t="shared" ref="Y320:Y321" si="571">T320/R320</f>
      </c>
      <c r="Z320" s="39">
        <f t="shared" ref="Z320:Z321" si="464">W320/F320</f>
      </c>
      <c r="AA320" s="39">
        <f>W320/(F320+COUNT(W312:W319)*500)</f>
      </c>
      <c r="AB320" s="33">
        <f>SUM(AB312:AB319)</f>
      </c>
      <c r="AC320" s="33">
        <f>SUM(AC312:AC319)</f>
      </c>
      <c r="AD320" s="37">
        <f t="shared" ref="AD320:AD321" si="357">AB320/T320</f>
      </c>
      <c r="AE320" s="41">
        <f>(W320-AC320)/(F320+COUNT(W312:W319)*500)</f>
      </c>
      <c r="AF320" s="23"/>
    </row>
    <row r="321">
      <c r="A321" s="11"/>
      <c r="B321" s="46" t="s">
        <v>48</v>
      </c>
      <c r="C321" s="46"/>
      <c r="D321" s="46"/>
      <c r="E321" s="48">
        <f>E302+E311+E320</f>
      </c>
      <c r="F321" s="48">
        <f>F302+F311+F320</f>
      </c>
      <c r="G321" s="56">
        <f>G302+G311+G320</f>
      </c>
      <c r="H321" s="56">
        <f>H302+H311+H320</f>
      </c>
      <c r="I321" s="50">
        <f t="shared" si="254"/>
      </c>
      <c r="J321" s="51">
        <f t="shared" si="185"/>
      </c>
      <c r="K321" s="56">
        <f>K302+K311+K320</f>
      </c>
      <c r="L321" s="51">
        <f t="shared" si="135"/>
      </c>
      <c r="M321" s="56">
        <f>M302+M311+M320</f>
      </c>
      <c r="N321" s="52">
        <f t="shared" si="97"/>
      </c>
      <c r="O321" s="56">
        <f>O302+O311+O320</f>
      </c>
      <c r="P321" s="52">
        <f t="shared" si="18"/>
      </c>
      <c r="Q321" s="53">
        <f t="shared" si="305"/>
      </c>
      <c r="R321" s="56">
        <f>R302+R311+R320</f>
      </c>
      <c r="S321" s="53">
        <f t="shared" si="216"/>
      </c>
      <c r="T321" s="56">
        <f>T302+T311+T320</f>
      </c>
      <c r="U321" s="54">
        <f t="shared" si="892"/>
      </c>
      <c r="V321" s="49">
        <f t="shared" si="785"/>
      </c>
      <c r="W321" s="48">
        <f>W302+W311+W320</f>
      </c>
      <c r="X321" s="49">
        <f t="shared" si="678"/>
      </c>
      <c r="Y321" s="53">
        <f t="shared" si="571"/>
      </c>
      <c r="Z321" s="49">
        <f t="shared" si="464"/>
      </c>
      <c r="AA321" s="49">
        <f>W321/(F321+COUNT(W296:W301,W312:W319,W303:W310))</f>
      </c>
      <c r="AB321" s="56">
        <f>AB302+AB311+AB320</f>
      </c>
      <c r="AC321" s="48">
        <f>AC302+AC311+AC320</f>
      </c>
      <c r="AD321" s="53">
        <f t="shared" si="357"/>
      </c>
      <c r="AE321" s="49">
        <f>(W321-AC321)/(F321+COUNT(W296:W301,W312:W319,W303:W310))</f>
      </c>
      <c r="AF321" s="23"/>
    </row>
    <row r="322">
      <c r="A322" s="1" t="s">
        <v>1</v>
      </c>
      <c r="B322" s="2" t="s">
        <v>2</v>
      </c>
      <c r="C322" s="2" t="s">
        <v>3</v>
      </c>
      <c r="D322" s="2" t="s">
        <v>4</v>
      </c>
      <c r="E322" s="3" t="s">
        <v>5</v>
      </c>
      <c r="F322" s="2" t="s">
        <v>6</v>
      </c>
      <c r="G322" s="2" t="s">
        <v>7</v>
      </c>
      <c r="H322" s="2" t="s">
        <v>8</v>
      </c>
      <c r="I322" s="4" t="s">
        <v>9</v>
      </c>
      <c r="J322" s="5" t="s">
        <v>10</v>
      </c>
      <c r="K322" s="2" t="s">
        <v>11</v>
      </c>
      <c r="L322" s="5" t="s">
        <v>12</v>
      </c>
      <c r="M322" s="2" t="s">
        <v>13</v>
      </c>
      <c r="N322" s="6" t="s">
        <v>14</v>
      </c>
      <c r="O322" s="2" t="s">
        <v>15</v>
      </c>
      <c r="P322" s="6" t="s">
        <v>16</v>
      </c>
      <c r="Q322" s="4" t="s">
        <v>17</v>
      </c>
      <c r="R322" s="7" t="s">
        <v>18</v>
      </c>
      <c r="S322" s="8" t="s">
        <v>19</v>
      </c>
      <c r="T322" s="7" t="s">
        <v>20</v>
      </c>
      <c r="U322" s="9" t="s">
        <v>21</v>
      </c>
      <c r="V322" s="10" t="s">
        <v>22</v>
      </c>
      <c r="W322" s="10" t="s">
        <v>23</v>
      </c>
      <c r="X322" s="10" t="s">
        <v>24</v>
      </c>
      <c r="Y322" s="8" t="s">
        <v>25</v>
      </c>
      <c r="Z322" s="10" t="s">
        <v>26</v>
      </c>
      <c r="AA322" s="10" t="s">
        <v>27</v>
      </c>
      <c r="AB322" s="10" t="s">
        <v>28</v>
      </c>
      <c r="AC322" s="7" t="s">
        <v>29</v>
      </c>
      <c r="AD322" s="8" t="s">
        <v>30</v>
      </c>
      <c r="AE322" s="10" t="s">
        <v>31</v>
      </c>
      <c r="AF322" s="10" t="s">
        <v>32</v>
      </c>
    </row>
    <row r="323">
      <c r="A323" s="11" t="s">
        <v>75</v>
      </c>
      <c r="B323" s="12" t="s">
        <v>50</v>
      </c>
      <c r="C323" s="13" t="s">
        <v>35</v>
      </c>
      <c r="D323" s="14" t="s">
        <v>36</v>
      </c>
      <c r="E323" s="15">
        <v>203.51</v>
      </c>
      <c r="F323" s="16">
        <f>E323+E324</f>
      </c>
      <c r="G323" s="17">
        <v>1101</v>
      </c>
      <c r="H323" s="17">
        <v>90</v>
      </c>
      <c r="I323" s="18">
        <f t="shared" ref="I323:I340" si="255">H323/G323</f>
      </c>
      <c r="J323" s="19">
        <f t="shared" ref="J323:J357" si="186">(E323/G323)*1000</f>
      </c>
      <c r="K323" s="17">
        <v>2</v>
      </c>
      <c r="L323" s="19">
        <f t="shared" ref="L323:L337" si="136">E323/K323</f>
      </c>
      <c r="M323" s="17">
        <v>0</v>
      </c>
      <c r="N323" s="20">
        <f t="shared" ref="N323:N357" si="98">E323/M323</f>
      </c>
      <c r="O323" s="17">
        <v>0</v>
      </c>
      <c r="P323" s="20">
        <f t="shared" ref="P323:P357" si="19">E323/O323</f>
      </c>
      <c r="Q323" s="21">
        <f>(M323+M324)/(O323+O324)</f>
      </c>
      <c r="R323" s="17">
        <v>9</v>
      </c>
      <c r="S323" s="21">
        <f>(O323+O324)/(K323+K324)</f>
      </c>
      <c r="T323" s="17">
        <v>4</v>
      </c>
      <c r="U323" s="22">
        <f>F323/T323</f>
      </c>
      <c r="V323" s="23">
        <f>(F323+4*500)/T323</f>
      </c>
      <c r="W323" s="17">
        <v>4772.4</v>
      </c>
      <c r="X323" s="23">
        <f>W323/T323</f>
      </c>
      <c r="Y323" s="21">
        <f>T323/R323</f>
      </c>
      <c r="Z323" s="23">
        <f>W323/F323</f>
      </c>
      <c r="AA323" s="23">
        <f>W323/(F323+500)</f>
      </c>
      <c r="AB323" s="17">
        <v>1</v>
      </c>
      <c r="AC323" s="17">
        <v>1692</v>
      </c>
      <c r="AD323" s="21">
        <f>AB323/T323</f>
      </c>
      <c r="AE323" s="23">
        <f>(W323-AC323)/(F323+500)</f>
      </c>
      <c r="AF323" s="24" t="s">
        <v>37</v>
      </c>
    </row>
    <row r="324">
      <c r="A324" s="11"/>
      <c r="B324" s="12"/>
      <c r="C324" s="13"/>
      <c r="D324" s="14" t="s">
        <v>38</v>
      </c>
      <c r="E324" s="15">
        <v>2775.58</v>
      </c>
      <c r="F324" s="16"/>
      <c r="G324" s="17">
        <v>26803</v>
      </c>
      <c r="H324" s="17">
        <v>1123</v>
      </c>
      <c r="I324" s="18">
        <f t="shared" si="255"/>
      </c>
      <c r="J324" s="19">
        <f t="shared" si="186"/>
      </c>
      <c r="K324" s="17">
        <v>55</v>
      </c>
      <c r="L324" s="19">
        <f t="shared" si="136"/>
      </c>
      <c r="M324" s="17">
        <v>1</v>
      </c>
      <c r="N324" s="20">
        <f t="shared" si="98"/>
      </c>
      <c r="O324" s="17">
        <v>4</v>
      </c>
      <c r="P324" s="20">
        <f t="shared" si="19"/>
      </c>
      <c r="Q324" s="21"/>
      <c r="R324" s="17"/>
      <c r="S324" s="21"/>
      <c r="T324" s="17"/>
      <c r="U324" s="22"/>
      <c r="V324" s="23"/>
      <c r="W324" s="17"/>
      <c r="X324" s="23"/>
      <c r="Y324" s="21"/>
      <c r="Z324" s="23"/>
      <c r="AA324" s="23"/>
      <c r="AB324" s="17"/>
      <c r="AC324" s="17"/>
      <c r="AD324" s="21"/>
      <c r="AE324" s="23"/>
      <c r="AF324" s="24" t="s">
        <v>67</v>
      </c>
    </row>
    <row r="325">
      <c r="A325" s="11"/>
      <c r="B325" s="12" t="s">
        <v>51</v>
      </c>
      <c r="C325" s="13" t="s">
        <v>35</v>
      </c>
      <c r="D325" s="14" t="s">
        <v>36</v>
      </c>
      <c r="E325" s="15">
        <v>207.17</v>
      </c>
      <c r="F325" s="16">
        <f>E325+E326</f>
      </c>
      <c r="G325" s="17">
        <v>979</v>
      </c>
      <c r="H325" s="17">
        <v>65</v>
      </c>
      <c r="I325" s="18">
        <f t="shared" si="255"/>
      </c>
      <c r="J325" s="19">
        <f t="shared" si="186"/>
      </c>
      <c r="K325" s="17">
        <v>4</v>
      </c>
      <c r="L325" s="19">
        <f t="shared" si="136"/>
      </c>
      <c r="M325" s="17">
        <v>0</v>
      </c>
      <c r="N325" s="20">
        <f t="shared" si="98"/>
      </c>
      <c r="O325" s="17">
        <v>0</v>
      </c>
      <c r="P325" s="20">
        <f t="shared" si="19"/>
      </c>
      <c r="Q325" s="21">
        <f>(M325+M326)/(O325+O326)</f>
      </c>
      <c r="R325" s="17">
        <v>19</v>
      </c>
      <c r="S325" s="21">
        <f>(O325+O326)/(K325+K326)</f>
      </c>
      <c r="T325" s="17">
        <v>12</v>
      </c>
      <c r="U325" s="22">
        <f>F325/T325</f>
      </c>
      <c r="V325" s="23">
        <f>(F325+4*500)/T325</f>
      </c>
      <c r="W325" s="17">
        <v>13944.72</v>
      </c>
      <c r="X325" s="23">
        <f>W325/T325</f>
      </c>
      <c r="Y325" s="21">
        <f>T325/R325</f>
      </c>
      <c r="Z325" s="23">
        <f>W325/F325</f>
      </c>
      <c r="AA325" s="23">
        <f>W325/(F325+500)</f>
      </c>
      <c r="AB325" s="17">
        <v>0</v>
      </c>
      <c r="AC325" s="17">
        <v>0</v>
      </c>
      <c r="AD325" s="21">
        <f>AB325/T325</f>
      </c>
      <c r="AE325" s="23">
        <f>(W325-AC325)/(F325+500)</f>
      </c>
      <c r="AF325" s="24" t="s">
        <v>37</v>
      </c>
    </row>
    <row r="326">
      <c r="A326" s="11"/>
      <c r="B326" s="12"/>
      <c r="C326" s="13"/>
      <c r="D326" s="14" t="s">
        <v>38</v>
      </c>
      <c r="E326" s="15">
        <v>4890.26</v>
      </c>
      <c r="F326" s="16"/>
      <c r="G326" s="17">
        <v>57659</v>
      </c>
      <c r="H326" s="17">
        <v>2213</v>
      </c>
      <c r="I326" s="18">
        <f t="shared" si="255"/>
      </c>
      <c r="J326" s="19">
        <f t="shared" si="186"/>
      </c>
      <c r="K326" s="17">
        <v>134</v>
      </c>
      <c r="L326" s="19">
        <f t="shared" si="136"/>
      </c>
      <c r="M326" s="17">
        <v>11</v>
      </c>
      <c r="N326" s="20">
        <f t="shared" si="98"/>
      </c>
      <c r="O326" s="17">
        <v>22</v>
      </c>
      <c r="P326" s="20">
        <f t="shared" si="19"/>
      </c>
      <c r="Q326" s="21"/>
      <c r="R326" s="17"/>
      <c r="S326" s="21"/>
      <c r="T326" s="17"/>
      <c r="U326" s="22"/>
      <c r="V326" s="23"/>
      <c r="W326" s="17"/>
      <c r="X326" s="23"/>
      <c r="Y326" s="21"/>
      <c r="Z326" s="23"/>
      <c r="AA326" s="23"/>
      <c r="AB326" s="17"/>
      <c r="AC326" s="17"/>
      <c r="AD326" s="21"/>
      <c r="AE326" s="23"/>
      <c r="AF326" s="24" t="s">
        <v>67</v>
      </c>
    </row>
    <row r="327">
      <c r="A327" s="11"/>
      <c r="B327" s="12" t="s">
        <v>52</v>
      </c>
      <c r="C327" s="13" t="s">
        <v>35</v>
      </c>
      <c r="D327" s="14" t="s">
        <v>36</v>
      </c>
      <c r="E327" s="15">
        <v>154.98</v>
      </c>
      <c r="F327" s="28">
        <f>E327+E328</f>
      </c>
      <c r="G327" s="17">
        <v>815</v>
      </c>
      <c r="H327" s="17">
        <v>41</v>
      </c>
      <c r="I327" s="18">
        <f t="shared" si="255"/>
      </c>
      <c r="J327" s="19">
        <f t="shared" si="186"/>
      </c>
      <c r="K327" s="17">
        <v>0</v>
      </c>
      <c r="L327" s="19">
        <f t="shared" si="136"/>
      </c>
      <c r="M327" s="17">
        <v>0</v>
      </c>
      <c r="N327" s="20">
        <f t="shared" si="98"/>
      </c>
      <c r="O327" s="17">
        <v>1</v>
      </c>
      <c r="P327" s="20">
        <f t="shared" si="19"/>
      </c>
      <c r="Q327" s="21">
        <f>(M327+M328)/(O327+O328)</f>
      </c>
      <c r="R327" s="17">
        <v>21</v>
      </c>
      <c r="S327" s="21">
        <f>(O327+O328)/(K327+K328)</f>
      </c>
      <c r="T327" s="17">
        <v>8</v>
      </c>
      <c r="U327" s="22">
        <f>F327/T327</f>
      </c>
      <c r="V327" s="23">
        <f>(F327+4*500)/T327</f>
      </c>
      <c r="W327" s="17">
        <v>9096</v>
      </c>
      <c r="X327" s="23">
        <f>W327/T327</f>
      </c>
      <c r="Y327" s="21">
        <f>T327/R327</f>
      </c>
      <c r="Z327" s="23">
        <f>W327/F327</f>
      </c>
      <c r="AA327" s="23">
        <f>W327/(F327+500)</f>
      </c>
      <c r="AB327" s="17">
        <v>5</v>
      </c>
      <c r="AC327" s="17">
        <v>6936</v>
      </c>
      <c r="AD327" s="21">
        <f>AB327/T327</f>
      </c>
      <c r="AE327" s="23">
        <f>(W327-AC327)/(F327+500)</f>
      </c>
      <c r="AF327" s="24" t="s">
        <v>37</v>
      </c>
    </row>
    <row r="328">
      <c r="A328" s="11"/>
      <c r="B328" s="12"/>
      <c r="C328" s="13"/>
      <c r="D328" s="14" t="s">
        <v>38</v>
      </c>
      <c r="E328" s="15">
        <v>6051.36</v>
      </c>
      <c r="F328" s="28"/>
      <c r="G328" s="17">
        <v>75153</v>
      </c>
      <c r="H328" s="29">
        <v>3565</v>
      </c>
      <c r="I328" s="18">
        <f t="shared" si="255"/>
      </c>
      <c r="J328" s="19">
        <f t="shared" si="186"/>
      </c>
      <c r="K328" s="17">
        <v>188</v>
      </c>
      <c r="L328" s="19">
        <f t="shared" si="136"/>
      </c>
      <c r="M328" s="17">
        <v>7</v>
      </c>
      <c r="N328" s="20">
        <f t="shared" si="98"/>
      </c>
      <c r="O328" s="17">
        <v>15</v>
      </c>
      <c r="P328" s="20">
        <f t="shared" si="19"/>
      </c>
      <c r="Q328" s="21"/>
      <c r="R328" s="17"/>
      <c r="S328" s="21"/>
      <c r="T328" s="17"/>
      <c r="U328" s="22"/>
      <c r="V328" s="23"/>
      <c r="W328" s="17"/>
      <c r="X328" s="23"/>
      <c r="Y328" s="21"/>
      <c r="Z328" s="23"/>
      <c r="AA328" s="23"/>
      <c r="AB328" s="17"/>
      <c r="AC328" s="17"/>
      <c r="AD328" s="21"/>
      <c r="AE328" s="23"/>
      <c r="AF328" s="24" t="s">
        <v>67</v>
      </c>
    </row>
    <row r="329">
      <c r="A329" s="11"/>
      <c r="B329" s="30" t="s">
        <v>43</v>
      </c>
      <c r="C329" s="30"/>
      <c r="D329" s="30"/>
      <c r="E329" s="32">
        <f>SUM(E323:E328)</f>
      </c>
      <c r="F329" s="33">
        <f>SUM(F323:F328)</f>
      </c>
      <c r="G329" s="33">
        <f>SUM(G323:G328)</f>
      </c>
      <c r="H329" s="33">
        <f>SUM(H323:H328)</f>
      </c>
      <c r="I329" s="34">
        <f t="shared" si="255"/>
      </c>
      <c r="J329" s="35">
        <f t="shared" si="186"/>
      </c>
      <c r="K329" s="33">
        <f>SUM(K323:K328)</f>
      </c>
      <c r="L329" s="35">
        <f t="shared" si="136"/>
      </c>
      <c r="M329" s="33">
        <f>SUM(M323:M328)</f>
      </c>
      <c r="N329" s="36">
        <f t="shared" si="98"/>
      </c>
      <c r="O329" s="33">
        <f>SUM(O323:O328)</f>
      </c>
      <c r="P329" s="36">
        <f t="shared" si="19"/>
      </c>
      <c r="Q329" s="37">
        <f>M329/O329</f>
      </c>
      <c r="R329" s="33">
        <f>SUM(R323:R328)</f>
      </c>
      <c r="S329" s="37">
        <f>(O329+O329)/(K329+K329)</f>
      </c>
      <c r="T329" s="33">
        <f>SUM(T323:T328)</f>
      </c>
      <c r="U329" s="38">
        <f t="shared" ref="U329:U330" si="893">F329/T329</f>
      </c>
      <c r="V329" s="39">
        <f t="shared" ref="V329:V330" si="786">(F329+4*500)/T329</f>
      </c>
      <c r="W329" s="33">
        <f>SUM(W323:W328)</f>
      </c>
      <c r="X329" s="40">
        <f t="shared" ref="X329:X330" si="679">W329/T329</f>
      </c>
      <c r="Y329" s="37">
        <f t="shared" ref="Y329:Y330" si="572">T329/R329</f>
      </c>
      <c r="Z329" s="39">
        <f t="shared" ref="Z329:Z330" si="465">W329/F329</f>
      </c>
      <c r="AA329" s="39">
        <f>W329/(F329+COUNT(W323:W328)*500)</f>
      </c>
      <c r="AB329" s="33">
        <f>SUM(AB323:AB328)</f>
      </c>
      <c r="AC329" s="33">
        <f>SUM(AC323:AC328)</f>
      </c>
      <c r="AD329" s="37">
        <f t="shared" ref="AD329:AD330" si="358">AB329/T329</f>
      </c>
      <c r="AE329" s="41">
        <f>(W329-AC329)/(F329+COUNT(W323:W328)*500)</f>
      </c>
      <c r="AF329" s="24"/>
    </row>
    <row r="330">
      <c r="A330" s="11"/>
      <c r="B330" s="12" t="s">
        <v>53</v>
      </c>
      <c r="C330" s="13" t="s">
        <v>62</v>
      </c>
      <c r="D330" s="14" t="s">
        <v>36</v>
      </c>
      <c r="E330" s="15">
        <v>229.56</v>
      </c>
      <c r="F330" s="28">
        <f>E330+E331</f>
      </c>
      <c r="G330" s="17">
        <v>1077</v>
      </c>
      <c r="H330" s="17">
        <v>44</v>
      </c>
      <c r="I330" s="18">
        <f t="shared" si="255"/>
      </c>
      <c r="J330" s="19">
        <f t="shared" si="186"/>
      </c>
      <c r="K330" s="17">
        <v>1</v>
      </c>
      <c r="L330" s="19">
        <f t="shared" si="136"/>
      </c>
      <c r="M330" s="17">
        <v>0</v>
      </c>
      <c r="N330" s="20">
        <f t="shared" si="98"/>
      </c>
      <c r="O330" s="17">
        <v>0</v>
      </c>
      <c r="P330" s="20">
        <f t="shared" si="19"/>
      </c>
      <c r="Q330" s="21">
        <f>(M330+M331)/(O330+O331)</f>
      </c>
      <c r="R330" s="17">
        <v>9</v>
      </c>
      <c r="S330" s="21">
        <f>(O330+O331)/(K330+K331)</f>
      </c>
      <c r="T330" s="17">
        <v>4</v>
      </c>
      <c r="U330" s="22">
        <f t="shared" si="893"/>
      </c>
      <c r="V330" s="23">
        <f t="shared" si="786"/>
      </c>
      <c r="W330" s="17">
        <v>2598</v>
      </c>
      <c r="X330" s="23">
        <f t="shared" si="679"/>
      </c>
      <c r="Y330" s="21">
        <f t="shared" si="572"/>
      </c>
      <c r="Z330" s="23">
        <f t="shared" si="465"/>
      </c>
      <c r="AA330" s="23">
        <f>W330/(F330+500)</f>
      </c>
      <c r="AB330" s="17">
        <v>2</v>
      </c>
      <c r="AC330" s="17">
        <v>840</v>
      </c>
      <c r="AD330" s="21">
        <f t="shared" si="358"/>
      </c>
      <c r="AE330" s="23">
        <f>(W330-AC330)/(F330+500)</f>
      </c>
      <c r="AF330" s="24" t="s">
        <v>37</v>
      </c>
    </row>
    <row r="331">
      <c r="A331" s="11"/>
      <c r="B331" s="12"/>
      <c r="C331" s="13"/>
      <c r="D331" s="14" t="s">
        <v>38</v>
      </c>
      <c r="E331" s="15">
        <v>3521.69</v>
      </c>
      <c r="F331" s="28"/>
      <c r="G331" s="17">
        <v>38215</v>
      </c>
      <c r="H331" s="29">
        <v>1680</v>
      </c>
      <c r="I331" s="18">
        <f t="shared" si="255"/>
      </c>
      <c r="J331" s="19">
        <f t="shared" si="186"/>
      </c>
      <c r="K331" s="17">
        <v>68</v>
      </c>
      <c r="L331" s="19">
        <f t="shared" si="136"/>
      </c>
      <c r="M331" s="17">
        <v>4</v>
      </c>
      <c r="N331" s="20">
        <f t="shared" si="98"/>
      </c>
      <c r="O331" s="17">
        <v>7</v>
      </c>
      <c r="P331" s="20">
        <f t="shared" si="19"/>
      </c>
      <c r="Q331" s="21"/>
      <c r="R331" s="17"/>
      <c r="S331" s="21"/>
      <c r="T331" s="17"/>
      <c r="U331" s="22"/>
      <c r="V331" s="23"/>
      <c r="W331" s="17"/>
      <c r="X331" s="23"/>
      <c r="Y331" s="21"/>
      <c r="Z331" s="23"/>
      <c r="AA331" s="23"/>
      <c r="AB331" s="17"/>
      <c r="AC331" s="58"/>
      <c r="AD331" s="21"/>
      <c r="AE331" s="23"/>
      <c r="AF331" s="24" t="s">
        <v>67</v>
      </c>
    </row>
    <row r="332">
      <c r="A332" s="11"/>
      <c r="B332" s="12" t="s">
        <v>54</v>
      </c>
      <c r="C332" s="13" t="s">
        <v>62</v>
      </c>
      <c r="D332" s="14" t="s">
        <v>36</v>
      </c>
      <c r="E332" s="15">
        <v>1145.58</v>
      </c>
      <c r="F332" s="28">
        <f>E332+E333</f>
      </c>
      <c r="G332" s="17">
        <v>5952</v>
      </c>
      <c r="H332" s="17">
        <v>223</v>
      </c>
      <c r="I332" s="18">
        <f t="shared" si="255"/>
      </c>
      <c r="J332" s="19">
        <f t="shared" si="186"/>
      </c>
      <c r="K332" s="17">
        <v>9</v>
      </c>
      <c r="L332" s="19">
        <f t="shared" si="136"/>
      </c>
      <c r="M332" s="17">
        <v>2</v>
      </c>
      <c r="N332" s="20">
        <f t="shared" si="98"/>
      </c>
      <c r="O332" s="17">
        <v>5</v>
      </c>
      <c r="P332" s="20">
        <f t="shared" si="19"/>
      </c>
      <c r="Q332" s="21">
        <f>(M332+M333)/(O332+O333)</f>
      </c>
      <c r="R332" s="17">
        <v>17</v>
      </c>
      <c r="S332" s="21">
        <f>(O332+O333)/(K332+K333)</f>
      </c>
      <c r="T332" s="17">
        <v>8</v>
      </c>
      <c r="U332" s="22">
        <f>F332/T332</f>
      </c>
      <c r="V332" s="23">
        <f>(F332+4*500)/T332</f>
      </c>
      <c r="W332" s="17">
        <v>9924.000000000004</v>
      </c>
      <c r="X332" s="23">
        <f>W332/T332</f>
      </c>
      <c r="Y332" s="21">
        <f>T332/R332</f>
      </c>
      <c r="Z332" s="23">
        <f>W332/F332</f>
      </c>
      <c r="AA332" s="23">
        <f>W332/(F332+500)</f>
      </c>
      <c r="AB332" s="17">
        <v>0</v>
      </c>
      <c r="AC332" s="17">
        <v>0</v>
      </c>
      <c r="AD332" s="21">
        <f>AB332/T332</f>
      </c>
      <c r="AE332" s="23">
        <f>(W332-AC332)/(F332+500)</f>
      </c>
      <c r="AF332" s="24" t="s">
        <v>37</v>
      </c>
    </row>
    <row r="333">
      <c r="A333" s="11"/>
      <c r="B333" s="12"/>
      <c r="C333" s="13"/>
      <c r="D333" s="14" t="s">
        <v>38</v>
      </c>
      <c r="E333" s="15">
        <v>2573.05</v>
      </c>
      <c r="F333" s="28"/>
      <c r="G333" s="17">
        <v>28580</v>
      </c>
      <c r="H333" s="29">
        <v>1074</v>
      </c>
      <c r="I333" s="18">
        <f t="shared" si="255"/>
      </c>
      <c r="J333" s="19">
        <f t="shared" si="186"/>
      </c>
      <c r="K333" s="17">
        <v>69</v>
      </c>
      <c r="L333" s="19">
        <f t="shared" si="136"/>
      </c>
      <c r="M333" s="17">
        <v>5</v>
      </c>
      <c r="N333" s="20">
        <f t="shared" si="98"/>
      </c>
      <c r="O333" s="17">
        <v>6</v>
      </c>
      <c r="P333" s="20">
        <f t="shared" si="19"/>
      </c>
      <c r="Q333" s="21"/>
      <c r="R333" s="17"/>
      <c r="S333" s="21"/>
      <c r="T333" s="17"/>
      <c r="U333" s="22"/>
      <c r="V333" s="23"/>
      <c r="W333" s="17"/>
      <c r="X333" s="23"/>
      <c r="Y333" s="21"/>
      <c r="Z333" s="23"/>
      <c r="AA333" s="23"/>
      <c r="AB333" s="17"/>
      <c r="AC333" s="17"/>
      <c r="AD333" s="21"/>
      <c r="AE333" s="23"/>
      <c r="AF333" s="24" t="s">
        <v>67</v>
      </c>
    </row>
    <row r="334">
      <c r="A334" s="11"/>
      <c r="B334" s="12" t="s">
        <v>55</v>
      </c>
      <c r="C334" s="13" t="s">
        <v>62</v>
      </c>
      <c r="D334" s="14" t="s">
        <v>36</v>
      </c>
      <c r="E334" s="15">
        <v>679.18</v>
      </c>
      <c r="F334" s="28">
        <f>E334+E335</f>
      </c>
      <c r="G334" s="17">
        <v>4796</v>
      </c>
      <c r="H334" s="17">
        <v>154</v>
      </c>
      <c r="I334" s="18">
        <f t="shared" si="255"/>
      </c>
      <c r="J334" s="19">
        <f t="shared" si="186"/>
      </c>
      <c r="K334" s="17">
        <v>11</v>
      </c>
      <c r="L334" s="19">
        <f t="shared" si="136"/>
      </c>
      <c r="M334" s="17">
        <v>1</v>
      </c>
      <c r="N334" s="20">
        <f t="shared" si="98"/>
      </c>
      <c r="O334" s="17">
        <v>3</v>
      </c>
      <c r="P334" s="20">
        <f t="shared" si="19"/>
      </c>
      <c r="Q334" s="21">
        <f>(M334+M335)/(O334+O335)</f>
      </c>
      <c r="R334" s="17">
        <v>7</v>
      </c>
      <c r="S334" s="21">
        <f>(O334+O335)/(K334+K335)</f>
      </c>
      <c r="T334" s="17">
        <v>3</v>
      </c>
      <c r="U334" s="22">
        <f>F334/T334</f>
      </c>
      <c r="V334" s="23">
        <f>(F334+4*500)/T334</f>
      </c>
      <c r="W334" s="17">
        <v>3758.399999999994</v>
      </c>
      <c r="X334" s="23">
        <f>W334/T334</f>
      </c>
      <c r="Y334" s="21">
        <f>T334/R334</f>
      </c>
      <c r="Z334" s="23">
        <f>W334/F334</f>
      </c>
      <c r="AA334" s="23">
        <f>W334/(F334+500)</f>
      </c>
      <c r="AB334" s="17">
        <v>0</v>
      </c>
      <c r="AC334" s="17">
        <v>0</v>
      </c>
      <c r="AD334" s="21">
        <f>AB334/T334</f>
      </c>
      <c r="AE334" s="23">
        <f>(W334-AC334)/(F334+500)</f>
      </c>
      <c r="AF334" s="24" t="s">
        <v>37</v>
      </c>
    </row>
    <row r="335">
      <c r="A335" s="11"/>
      <c r="B335" s="12"/>
      <c r="C335" s="13"/>
      <c r="D335" s="14" t="s">
        <v>38</v>
      </c>
      <c r="E335" s="15">
        <v>2849.39</v>
      </c>
      <c r="F335" s="28"/>
      <c r="G335" s="17">
        <v>35178</v>
      </c>
      <c r="H335" s="29">
        <v>1438</v>
      </c>
      <c r="I335" s="18">
        <f t="shared" si="255"/>
      </c>
      <c r="J335" s="19">
        <f t="shared" si="186"/>
      </c>
      <c r="K335" s="17">
        <v>74</v>
      </c>
      <c r="L335" s="19">
        <f t="shared" si="136"/>
      </c>
      <c r="M335" s="17">
        <v>2</v>
      </c>
      <c r="N335" s="20">
        <f t="shared" si="98"/>
      </c>
      <c r="O335" s="17">
        <v>6</v>
      </c>
      <c r="P335" s="20">
        <f t="shared" si="19"/>
      </c>
      <c r="Q335" s="21"/>
      <c r="R335" s="17"/>
      <c r="S335" s="21"/>
      <c r="T335" s="17"/>
      <c r="U335" s="22"/>
      <c r="V335" s="23"/>
      <c r="W335" s="17"/>
      <c r="X335" s="23"/>
      <c r="Y335" s="21"/>
      <c r="Z335" s="23"/>
      <c r="AA335" s="23"/>
      <c r="AB335" s="17"/>
      <c r="AC335" s="17"/>
      <c r="AD335" s="21"/>
      <c r="AE335" s="23"/>
      <c r="AF335" s="24" t="s">
        <v>67</v>
      </c>
    </row>
    <row r="336">
      <c r="A336" s="11"/>
      <c r="B336" s="43" t="s">
        <v>56</v>
      </c>
      <c r="C336" s="13" t="s">
        <v>62</v>
      </c>
      <c r="D336" s="14" t="s">
        <v>36</v>
      </c>
      <c r="E336" s="15">
        <v>781.27</v>
      </c>
      <c r="F336" s="28">
        <f>E336+E337</f>
      </c>
      <c r="G336" s="17">
        <v>5810</v>
      </c>
      <c r="H336" s="17">
        <v>108</v>
      </c>
      <c r="I336" s="18">
        <f t="shared" si="255"/>
      </c>
      <c r="J336" s="19">
        <f t="shared" si="186"/>
      </c>
      <c r="K336" s="17">
        <v>2</v>
      </c>
      <c r="L336" s="19">
        <f t="shared" si="136"/>
      </c>
      <c r="M336" s="17">
        <v>0</v>
      </c>
      <c r="N336" s="20">
        <f t="shared" si="98"/>
      </c>
      <c r="O336" s="17">
        <v>4</v>
      </c>
      <c r="P336" s="20">
        <f t="shared" si="19"/>
      </c>
      <c r="Q336" s="21">
        <f>(M336+M337)/(O336+O337)</f>
      </c>
      <c r="R336" s="17">
        <v>21</v>
      </c>
      <c r="S336" s="21">
        <f>(O336+O337)/(K336+K337)</f>
      </c>
      <c r="T336" s="17">
        <v>8</v>
      </c>
      <c r="U336" s="22">
        <f>F336/T336</f>
      </c>
      <c r="V336" s="23">
        <f>(F336+4*500)/T336</f>
      </c>
      <c r="W336" s="17">
        <v>7054.800000000003</v>
      </c>
      <c r="X336" s="23">
        <f>W336/T336</f>
      </c>
      <c r="Y336" s="21">
        <f>T336/R336</f>
      </c>
      <c r="Z336" s="23">
        <f>W336/F336</f>
      </c>
      <c r="AA336" s="23">
        <f>W336/(F336+500)</f>
      </c>
      <c r="AB336" s="17">
        <v>0</v>
      </c>
      <c r="AC336" s="17">
        <v>0</v>
      </c>
      <c r="AD336" s="21">
        <f>AB336/T336</f>
      </c>
      <c r="AE336" s="23">
        <f>(W336-AC336)/(F336+500)</f>
      </c>
      <c r="AF336" s="24" t="s">
        <v>37</v>
      </c>
    </row>
    <row r="337">
      <c r="A337" s="11"/>
      <c r="B337" s="43"/>
      <c r="C337" s="13"/>
      <c r="D337" s="14" t="s">
        <v>38</v>
      </c>
      <c r="E337" s="15">
        <v>4005.64</v>
      </c>
      <c r="F337" s="28"/>
      <c r="G337" s="17">
        <v>47510</v>
      </c>
      <c r="H337" s="29">
        <v>1860</v>
      </c>
      <c r="I337" s="18">
        <f t="shared" si="255"/>
      </c>
      <c r="J337" s="19">
        <f t="shared" si="186"/>
      </c>
      <c r="K337" s="17">
        <v>102</v>
      </c>
      <c r="L337" s="19">
        <f t="shared" si="136"/>
      </c>
      <c r="M337" s="17">
        <v>7</v>
      </c>
      <c r="N337" s="20">
        <f t="shared" si="98"/>
      </c>
      <c r="O337" s="17">
        <v>12</v>
      </c>
      <c r="P337" s="20">
        <f t="shared" si="19"/>
      </c>
      <c r="Q337" s="21"/>
      <c r="R337" s="17"/>
      <c r="S337" s="21"/>
      <c r="T337" s="17"/>
      <c r="U337" s="22"/>
      <c r="V337" s="23"/>
      <c r="W337" s="17"/>
      <c r="X337" s="23"/>
      <c r="Y337" s="21"/>
      <c r="Z337" s="23"/>
      <c r="AA337" s="23"/>
      <c r="AB337" s="17"/>
      <c r="AC337" s="17"/>
      <c r="AD337" s="21"/>
      <c r="AE337" s="23"/>
      <c r="AF337" s="24" t="s">
        <v>67</v>
      </c>
    </row>
    <row r="338">
      <c r="A338" s="11"/>
      <c r="B338" s="44" t="s">
        <v>43</v>
      </c>
      <c r="C338" s="44"/>
      <c r="D338" s="44"/>
      <c r="E338" s="32">
        <f>SUM(E330:E337)</f>
      </c>
      <c r="F338" s="32">
        <f>SUM(F330:F337)</f>
      </c>
      <c r="G338" s="32">
        <f>SUM(G330:G337)</f>
      </c>
      <c r="H338" s="32">
        <f>SUM(H330:H337)</f>
      </c>
      <c r="I338" s="34">
        <f t="shared" si="255"/>
      </c>
      <c r="J338" s="35">
        <f t="shared" si="186"/>
      </c>
      <c r="K338" s="33">
        <f>SUM(K329:K337)</f>
      </c>
      <c r="L338" s="32">
        <f>SUM(L330:L337)</f>
      </c>
      <c r="M338" s="32">
        <f>SUM(M330:M337)</f>
      </c>
      <c r="N338" s="36">
        <f t="shared" si="98"/>
      </c>
      <c r="O338" s="32">
        <f>SUM(O330:O337)</f>
      </c>
      <c r="P338" s="36">
        <f t="shared" si="19"/>
      </c>
      <c r="Q338" s="37">
        <f>M338/O338</f>
      </c>
      <c r="R338" s="32">
        <f>SUM(R330:R337)</f>
      </c>
      <c r="S338" s="37">
        <f>(O338+O338)/(K338+K338)</f>
      </c>
      <c r="T338" s="32">
        <f>SUM(T330:T337)</f>
      </c>
      <c r="U338" s="38">
        <f t="shared" ref="U338:U339" si="894">F338/T338</f>
      </c>
      <c r="V338" s="39">
        <f t="shared" ref="V338:V339" si="787">(F338+4*500)/T338</f>
      </c>
      <c r="W338" s="32">
        <f>SUM(W330:W337)</f>
      </c>
      <c r="X338" s="40">
        <f t="shared" ref="X338:X339" si="680">W338/T338</f>
      </c>
      <c r="Y338" s="37">
        <f t="shared" ref="Y338:Y339" si="573">T338/R338</f>
      </c>
      <c r="Z338" s="39">
        <f t="shared" ref="Z338:Z339" si="466">W338/F338</f>
      </c>
      <c r="AA338" s="39">
        <f>W338/(F338+COUNT(W329:W337)*500)</f>
      </c>
      <c r="AB338" s="32">
        <f>SUM(AB330:AB337)</f>
      </c>
      <c r="AC338" s="33">
        <f>SUM(AC330:AC337)</f>
      </c>
      <c r="AD338" s="37">
        <f t="shared" ref="AD338:AD339" si="359">AB338/T338</f>
      </c>
      <c r="AE338" s="41">
        <f>(W338-AC338)/(F338+COUNT(W329:W337)*500)</f>
      </c>
      <c r="AF338" s="24"/>
    </row>
    <row r="339">
      <c r="A339" s="11"/>
      <c r="B339" s="12" t="s">
        <v>57</v>
      </c>
      <c r="C339" s="42" t="s">
        <v>74</v>
      </c>
      <c r="D339" s="14" t="s">
        <v>36</v>
      </c>
      <c r="E339" s="15">
        <v>838.34</v>
      </c>
      <c r="F339" s="28">
        <f>E339+E340</f>
      </c>
      <c r="G339" s="17">
        <v>5416</v>
      </c>
      <c r="H339" s="17">
        <v>94</v>
      </c>
      <c r="I339" s="18">
        <f t="shared" si="255"/>
      </c>
      <c r="J339" s="19">
        <f t="shared" si="186"/>
      </c>
      <c r="K339" s="17">
        <v>4</v>
      </c>
      <c r="L339" s="19">
        <f t="shared" ref="L339:L357" si="137">E339/K339</f>
      </c>
      <c r="M339" s="17">
        <v>1</v>
      </c>
      <c r="N339" s="20">
        <f t="shared" si="98"/>
      </c>
      <c r="O339" s="17">
        <v>2</v>
      </c>
      <c r="P339" s="20">
        <f t="shared" si="19"/>
      </c>
      <c r="Q339" s="21">
        <f>(M339+M340)/(O339+O340)</f>
      </c>
      <c r="R339" s="17">
        <v>14</v>
      </c>
      <c r="S339" s="21">
        <f>(O339+O340)/(K339+K340)</f>
      </c>
      <c r="T339" s="17">
        <v>8</v>
      </c>
      <c r="U339" s="22">
        <f t="shared" si="894"/>
      </c>
      <c r="V339" s="23">
        <f t="shared" si="787"/>
      </c>
      <c r="W339" s="17">
        <v>7137.5999999999985</v>
      </c>
      <c r="X339" s="23">
        <f t="shared" si="680"/>
      </c>
      <c r="Y339" s="21">
        <f t="shared" si="573"/>
      </c>
      <c r="Z339" s="23">
        <f t="shared" si="466"/>
      </c>
      <c r="AA339" s="23">
        <f>W339/(F339+500)</f>
      </c>
      <c r="AB339" s="17">
        <v>5</v>
      </c>
      <c r="AC339" s="17">
        <v>6096</v>
      </c>
      <c r="AD339" s="21">
        <f t="shared" si="359"/>
      </c>
      <c r="AE339" s="23">
        <f>(W339-AC339)/(F339+500)</f>
      </c>
      <c r="AF339" s="24" t="s">
        <v>37</v>
      </c>
    </row>
    <row r="340">
      <c r="A340" s="11"/>
      <c r="B340" s="12"/>
      <c r="C340" s="42"/>
      <c r="D340" s="14" t="s">
        <v>38</v>
      </c>
      <c r="E340" s="15">
        <v>3521.26</v>
      </c>
      <c r="F340" s="28"/>
      <c r="G340" s="17">
        <v>41789</v>
      </c>
      <c r="H340" s="29">
        <v>1644</v>
      </c>
      <c r="I340" s="18">
        <f t="shared" si="255"/>
      </c>
      <c r="J340" s="19">
        <f t="shared" si="186"/>
      </c>
      <c r="K340" s="17">
        <v>80</v>
      </c>
      <c r="L340" s="19">
        <f t="shared" si="137"/>
      </c>
      <c r="M340" s="17">
        <v>5</v>
      </c>
      <c r="N340" s="20">
        <f t="shared" si="98"/>
      </c>
      <c r="O340" s="17">
        <v>7</v>
      </c>
      <c r="P340" s="20">
        <f t="shared" si="19"/>
      </c>
      <c r="Q340" s="21"/>
      <c r="R340" s="17"/>
      <c r="S340" s="21"/>
      <c r="T340" s="17"/>
      <c r="U340" s="22"/>
      <c r="V340" s="23"/>
      <c r="W340" s="17"/>
      <c r="X340" s="23"/>
      <c r="Y340" s="21"/>
      <c r="Z340" s="23"/>
      <c r="AA340" s="23"/>
      <c r="AB340" s="17"/>
      <c r="AC340" s="17"/>
      <c r="AD340" s="21"/>
      <c r="AE340" s="23"/>
      <c r="AF340" s="24" t="s">
        <v>67</v>
      </c>
    </row>
    <row r="341">
      <c r="A341" s="11"/>
      <c r="B341" s="55" t="s">
        <v>34</v>
      </c>
      <c r="C341" s="42" t="s">
        <v>74</v>
      </c>
      <c r="D341" s="14" t="s">
        <v>36</v>
      </c>
      <c r="E341" s="15">
        <v>971.98</v>
      </c>
      <c r="F341" s="28">
        <f>E341+E342</f>
      </c>
      <c r="G341" s="17">
        <v>6190</v>
      </c>
      <c r="H341" s="17">
        <v>107</v>
      </c>
      <c r="I341" s="18">
        <f>H342/G341</f>
      </c>
      <c r="J341" s="19">
        <f t="shared" si="186"/>
      </c>
      <c r="K341" s="17">
        <v>9</v>
      </c>
      <c r="L341" s="19">
        <f t="shared" si="137"/>
      </c>
      <c r="M341" s="17">
        <v>2</v>
      </c>
      <c r="N341" s="20">
        <f t="shared" si="98"/>
      </c>
      <c r="O341" s="17">
        <v>3</v>
      </c>
      <c r="P341" s="20">
        <f t="shared" si="19"/>
      </c>
      <c r="Q341" s="21">
        <f>(M341+M342)/(O341+O342)</f>
      </c>
      <c r="R341" s="17">
        <v>12</v>
      </c>
      <c r="S341" s="21">
        <f>(O341+O342)/(K341+K342)</f>
      </c>
      <c r="T341" s="17">
        <v>2</v>
      </c>
      <c r="U341" s="22">
        <f>F341/T341</f>
      </c>
      <c r="V341" s="23">
        <f>(F341+4*500)/T341</f>
      </c>
      <c r="W341" s="17">
        <v>840</v>
      </c>
      <c r="X341" s="23">
        <f>W341/T341</f>
      </c>
      <c r="Y341" s="21">
        <f>T341/R341</f>
      </c>
      <c r="Z341" s="23">
        <f>W341/F341</f>
      </c>
      <c r="AA341" s="23">
        <f>W341/(F341+500)</f>
      </c>
      <c r="AB341" s="17">
        <v>0</v>
      </c>
      <c r="AC341" s="17">
        <v>0</v>
      </c>
      <c r="AD341" s="21">
        <f>AB341/T341</f>
      </c>
      <c r="AE341" s="23">
        <f>(W341-AC341)/(F341+500)</f>
      </c>
      <c r="AF341" s="24" t="s">
        <v>37</v>
      </c>
    </row>
    <row r="342">
      <c r="A342" s="11"/>
      <c r="B342" s="55"/>
      <c r="C342" s="42"/>
      <c r="D342" s="14" t="s">
        <v>38</v>
      </c>
      <c r="E342" s="15">
        <v>3209.59</v>
      </c>
      <c r="F342" s="28"/>
      <c r="G342" s="17">
        <v>40352</v>
      </c>
      <c r="H342" s="17">
        <v>1634</v>
      </c>
      <c r="I342" s="18">
        <f t="shared" ref="I342:I349" si="256">H342/G342</f>
      </c>
      <c r="J342" s="19">
        <f t="shared" si="186"/>
      </c>
      <c r="K342" s="17">
        <v>72</v>
      </c>
      <c r="L342" s="19">
        <f t="shared" si="137"/>
      </c>
      <c r="M342" s="17">
        <v>0</v>
      </c>
      <c r="N342" s="20">
        <f t="shared" si="98"/>
      </c>
      <c r="O342" s="17">
        <v>4</v>
      </c>
      <c r="P342" s="20">
        <f t="shared" si="19"/>
      </c>
      <c r="Q342" s="21"/>
      <c r="R342" s="17"/>
      <c r="S342" s="21"/>
      <c r="T342" s="17"/>
      <c r="U342" s="22"/>
      <c r="V342" s="23"/>
      <c r="W342" s="17"/>
      <c r="X342" s="23"/>
      <c r="Y342" s="21"/>
      <c r="Z342" s="23"/>
      <c r="AA342" s="23"/>
      <c r="AB342" s="17"/>
      <c r="AC342" s="17"/>
      <c r="AD342" s="21"/>
      <c r="AE342" s="23"/>
      <c r="AF342" s="24" t="s">
        <v>67</v>
      </c>
    </row>
    <row r="343">
      <c r="A343" s="11"/>
      <c r="B343" s="55" t="s">
        <v>40</v>
      </c>
      <c r="C343" s="42" t="s">
        <v>74</v>
      </c>
      <c r="D343" s="14" t="s">
        <v>36</v>
      </c>
      <c r="E343" s="15">
        <v>2299.06</v>
      </c>
      <c r="F343" s="16">
        <f>E343+E344</f>
      </c>
      <c r="G343" s="17">
        <v>13119</v>
      </c>
      <c r="H343" s="17">
        <v>182</v>
      </c>
      <c r="I343" s="18">
        <f t="shared" si="256"/>
      </c>
      <c r="J343" s="19">
        <f t="shared" si="186"/>
      </c>
      <c r="K343" s="17">
        <v>21</v>
      </c>
      <c r="L343" s="19">
        <f t="shared" si="137"/>
      </c>
      <c r="M343" s="17">
        <v>1</v>
      </c>
      <c r="N343" s="20">
        <f t="shared" si="98"/>
      </c>
      <c r="O343" s="17">
        <v>4</v>
      </c>
      <c r="P343" s="20">
        <f t="shared" si="19"/>
      </c>
      <c r="Q343" s="21">
        <f>(M343+M344)/(O343+O344)</f>
      </c>
      <c r="R343" s="17">
        <v>16</v>
      </c>
      <c r="S343" s="21">
        <f>(O343+O344)/(K343+K344)</f>
      </c>
      <c r="T343" s="17">
        <v>4</v>
      </c>
      <c r="U343" s="22">
        <f>F343/T343</f>
      </c>
      <c r="V343" s="23">
        <f>(F343+4*500)/T343</f>
      </c>
      <c r="W343" s="17">
        <v>5485.200000000004</v>
      </c>
      <c r="X343" s="23">
        <f>W343/T343</f>
      </c>
      <c r="Y343" s="21">
        <f>T343/R343</f>
      </c>
      <c r="Z343" s="23">
        <f>W343/F343</f>
      </c>
      <c r="AA343" s="23">
        <f>W343/(F343+500)</f>
      </c>
      <c r="AB343" s="17">
        <v>0</v>
      </c>
      <c r="AC343" s="17">
        <v>0</v>
      </c>
      <c r="AD343" s="21">
        <f>AB343/T343</f>
      </c>
      <c r="AE343" s="23">
        <f>(W343-AC343)/(F343+500)</f>
      </c>
      <c r="AF343" s="24" t="s">
        <v>37</v>
      </c>
    </row>
    <row r="344">
      <c r="A344" s="11"/>
      <c r="B344" s="55"/>
      <c r="C344" s="42"/>
      <c r="D344" s="14" t="s">
        <v>38</v>
      </c>
      <c r="E344" s="15">
        <v>3720.66</v>
      </c>
      <c r="F344" s="16"/>
      <c r="G344" s="17">
        <v>47692</v>
      </c>
      <c r="H344" s="17">
        <v>1481</v>
      </c>
      <c r="I344" s="18">
        <f t="shared" si="256"/>
      </c>
      <c r="J344" s="19">
        <f t="shared" si="186"/>
      </c>
      <c r="K344" s="17">
        <v>76</v>
      </c>
      <c r="L344" s="19">
        <f t="shared" si="137"/>
      </c>
      <c r="M344" s="17">
        <v>2</v>
      </c>
      <c r="N344" s="20">
        <f t="shared" si="98"/>
      </c>
      <c r="O344" s="17">
        <v>4</v>
      </c>
      <c r="P344" s="20">
        <f t="shared" si="19"/>
      </c>
      <c r="Q344" s="21"/>
      <c r="R344" s="17"/>
      <c r="S344" s="21"/>
      <c r="T344" s="17"/>
      <c r="U344" s="22"/>
      <c r="V344" s="23"/>
      <c r="W344" s="17"/>
      <c r="X344" s="23"/>
      <c r="Y344" s="21"/>
      <c r="Z344" s="23"/>
      <c r="AA344" s="23"/>
      <c r="AB344" s="17"/>
      <c r="AC344" s="17"/>
      <c r="AD344" s="21"/>
      <c r="AE344" s="23"/>
      <c r="AF344" s="24" t="s">
        <v>41</v>
      </c>
    </row>
    <row r="345">
      <c r="A345" s="11"/>
      <c r="B345" s="55" t="s">
        <v>42</v>
      </c>
      <c r="C345" s="42" t="s">
        <v>74</v>
      </c>
      <c r="D345" s="14" t="s">
        <v>36</v>
      </c>
      <c r="E345" s="15">
        <v>1677.73</v>
      </c>
      <c r="F345" s="16">
        <f>E345+E346</f>
      </c>
      <c r="G345" s="17">
        <v>11041</v>
      </c>
      <c r="H345" s="17">
        <v>123</v>
      </c>
      <c r="I345" s="18">
        <f t="shared" si="256"/>
      </c>
      <c r="J345" s="19">
        <f t="shared" si="186"/>
      </c>
      <c r="K345" s="17">
        <v>11</v>
      </c>
      <c r="L345" s="19">
        <f t="shared" si="137"/>
      </c>
      <c r="M345" s="17">
        <v>1</v>
      </c>
      <c r="N345" s="20">
        <f t="shared" si="98"/>
      </c>
      <c r="O345" s="17">
        <v>3</v>
      </c>
      <c r="P345" s="20">
        <f t="shared" si="19"/>
      </c>
      <c r="Q345" s="21">
        <f>(M345+M346)/(O345+O346)</f>
      </c>
      <c r="R345" s="17">
        <v>11</v>
      </c>
      <c r="S345" s="21">
        <f>(O345+O346)/(K345+K346)</f>
      </c>
      <c r="T345" s="17">
        <v>6</v>
      </c>
      <c r="U345" s="22">
        <f>F345/T345</f>
      </c>
      <c r="V345" s="23">
        <f>(F345+4*500)/T345</f>
      </c>
      <c r="W345" s="17">
        <v>5753.999999999993</v>
      </c>
      <c r="X345" s="23">
        <f>W345/T345</f>
      </c>
      <c r="Y345" s="21">
        <f>T345/R345</f>
      </c>
      <c r="Z345" s="23">
        <f>W345/F345</f>
      </c>
      <c r="AA345" s="23">
        <f>W345/(F345+500)</f>
      </c>
      <c r="AB345" s="17">
        <v>2</v>
      </c>
      <c r="AC345" s="17">
        <v>670.8</v>
      </c>
      <c r="AD345" s="21">
        <f>AB345/T345</f>
      </c>
      <c r="AE345" s="23">
        <f>(W345-AC345)/(F345+500)</f>
      </c>
      <c r="AF345" s="24" t="s">
        <v>37</v>
      </c>
    </row>
    <row r="346">
      <c r="A346" s="11"/>
      <c r="B346" s="55"/>
      <c r="C346" s="42"/>
      <c r="D346" s="14" t="s">
        <v>38</v>
      </c>
      <c r="E346" s="15">
        <v>2617.55</v>
      </c>
      <c r="F346" s="16"/>
      <c r="G346" s="17">
        <v>34829</v>
      </c>
      <c r="H346" s="29">
        <v>1064</v>
      </c>
      <c r="I346" s="18">
        <f t="shared" si="256"/>
      </c>
      <c r="J346" s="19">
        <f t="shared" si="186"/>
      </c>
      <c r="K346" s="17">
        <v>61</v>
      </c>
      <c r="L346" s="19">
        <f t="shared" si="137"/>
      </c>
      <c r="M346" s="17">
        <v>2</v>
      </c>
      <c r="N346" s="20">
        <f t="shared" si="98"/>
      </c>
      <c r="O346" s="17">
        <v>5</v>
      </c>
      <c r="P346" s="20">
        <f t="shared" si="19"/>
      </c>
      <c r="Q346" s="21"/>
      <c r="R346" s="17"/>
      <c r="S346" s="21"/>
      <c r="T346" s="17"/>
      <c r="U346" s="22"/>
      <c r="V346" s="23"/>
      <c r="W346" s="17"/>
      <c r="X346" s="23"/>
      <c r="Y346" s="21"/>
      <c r="Z346" s="23"/>
      <c r="AA346" s="23"/>
      <c r="AB346" s="17"/>
      <c r="AC346" s="17"/>
      <c r="AD346" s="21"/>
      <c r="AE346" s="23"/>
      <c r="AF346" s="24" t="s">
        <v>41</v>
      </c>
    </row>
    <row r="347">
      <c r="A347" s="11"/>
      <c r="B347" s="44" t="s">
        <v>43</v>
      </c>
      <c r="C347" s="44"/>
      <c r="D347" s="44"/>
      <c r="E347" s="32">
        <f>SUM(E339:E346)</f>
      </c>
      <c r="F347" s="33">
        <f>SUM(F339:F346)</f>
      </c>
      <c r="G347" s="33">
        <f>SUM(G339:G346)</f>
      </c>
      <c r="H347" s="33">
        <f>SUM(H339:H346)</f>
      </c>
      <c r="I347" s="34">
        <f t="shared" si="256"/>
      </c>
      <c r="J347" s="35">
        <f t="shared" si="186"/>
      </c>
      <c r="K347" s="33">
        <f>SUM(K339:K346)</f>
      </c>
      <c r="L347" s="35">
        <f t="shared" si="137"/>
      </c>
      <c r="M347" s="33">
        <f>SUM(M339:M346)</f>
      </c>
      <c r="N347" s="36">
        <f t="shared" si="98"/>
      </c>
      <c r="O347" s="33">
        <f>SUM(O339:O346)</f>
      </c>
      <c r="P347" s="36">
        <f t="shared" si="19"/>
      </c>
      <c r="Q347" s="37">
        <f>M347/O347</f>
      </c>
      <c r="R347" s="33">
        <f>SUM(R339:R346)</f>
      </c>
      <c r="S347" s="37">
        <f>(O347+O347)/(K347+K347)</f>
      </c>
      <c r="T347" s="33">
        <f>SUM(T339:T346)</f>
      </c>
      <c r="U347" s="38">
        <f t="shared" ref="U347:U348" si="895">F347/T347</f>
      </c>
      <c r="V347" s="39">
        <f t="shared" ref="V347:V348" si="788">(F347+4*500)/T347</f>
      </c>
      <c r="W347" s="33">
        <f>SUM(W339:W346)</f>
      </c>
      <c r="X347" s="40">
        <f t="shared" ref="X347:X348" si="681">W347/T347</f>
      </c>
      <c r="Y347" s="37">
        <f t="shared" ref="Y347:Y348" si="574">T347/R347</f>
      </c>
      <c r="Z347" s="39">
        <f t="shared" ref="Z347:Z348" si="467">W347/F347</f>
      </c>
      <c r="AA347" s="39">
        <f>W347/(F347+COUNT(W339:W346)*500)</f>
      </c>
      <c r="AB347" s="33">
        <f>SUM(AB339:AB346)</f>
      </c>
      <c r="AC347" s="33">
        <f>SUM(AC339:AC346)</f>
      </c>
      <c r="AD347" s="37">
        <f t="shared" ref="AD347:AD348" si="360">AB347/T347</f>
      </c>
      <c r="AE347" s="41">
        <f>(W347-AC347)/(F347+COUNT(W339:W346)*500)</f>
      </c>
      <c r="AF347" s="24"/>
    </row>
    <row customHeight="true" ht="25" r="348">
      <c r="A348" s="11"/>
      <c r="B348" s="55" t="s">
        <v>44</v>
      </c>
      <c r="C348" s="42" t="s">
        <v>45</v>
      </c>
      <c r="D348" s="14" t="s">
        <v>36</v>
      </c>
      <c r="E348" s="15">
        <v>2059.69</v>
      </c>
      <c r="F348" s="28">
        <f>E348+E349</f>
      </c>
      <c r="G348" s="17">
        <v>14375</v>
      </c>
      <c r="H348" s="17">
        <v>184</v>
      </c>
      <c r="I348" s="18">
        <f t="shared" si="256"/>
      </c>
      <c r="J348" s="19">
        <f t="shared" si="186"/>
      </c>
      <c r="K348" s="17">
        <v>25</v>
      </c>
      <c r="L348" s="19">
        <f t="shared" si="137"/>
      </c>
      <c r="M348" s="17">
        <v>2</v>
      </c>
      <c r="N348" s="20">
        <f t="shared" si="98"/>
      </c>
      <c r="O348" s="17">
        <v>2</v>
      </c>
      <c r="P348" s="20">
        <f t="shared" si="19"/>
      </c>
      <c r="Q348" s="21">
        <f>(M348+M349)/(O348+O349)</f>
      </c>
      <c r="R348" s="17">
        <v>13</v>
      </c>
      <c r="S348" s="21">
        <f>(O348+O349)/(K348+K349)</f>
      </c>
      <c r="T348" s="17">
        <v>6</v>
      </c>
      <c r="U348" s="22">
        <f t="shared" si="895"/>
      </c>
      <c r="V348" s="23">
        <f t="shared" si="788"/>
      </c>
      <c r="W348" s="17">
        <v>4164</v>
      </c>
      <c r="X348" s="23">
        <f t="shared" si="681"/>
      </c>
      <c r="Y348" s="21">
        <f t="shared" si="574"/>
      </c>
      <c r="Z348" s="23">
        <f t="shared" si="467"/>
      </c>
      <c r="AA348" s="23">
        <f>W348/(F348+500)</f>
      </c>
      <c r="AB348" s="17">
        <v>3</v>
      </c>
      <c r="AC348" s="17">
        <v>3464.4</v>
      </c>
      <c r="AD348" s="21">
        <f t="shared" si="360"/>
      </c>
      <c r="AE348" s="23">
        <f>(W348-AC348)/(F348+500)</f>
      </c>
      <c r="AF348" s="24" t="s">
        <v>37</v>
      </c>
    </row>
    <row customHeight="true" ht="25" r="349">
      <c r="A349" s="11"/>
      <c r="B349" s="55"/>
      <c r="C349" s="42"/>
      <c r="D349" s="14" t="s">
        <v>38</v>
      </c>
      <c r="E349" s="15">
        <v>3140.01</v>
      </c>
      <c r="F349" s="28"/>
      <c r="G349" s="17">
        <v>45197</v>
      </c>
      <c r="H349" s="29">
        <v>1428</v>
      </c>
      <c r="I349" s="18">
        <f t="shared" si="256"/>
      </c>
      <c r="J349" s="19">
        <f t="shared" si="186"/>
      </c>
      <c r="K349" s="17">
        <v>52</v>
      </c>
      <c r="L349" s="19">
        <f t="shared" si="137"/>
      </c>
      <c r="M349" s="17">
        <v>4</v>
      </c>
      <c r="N349" s="20">
        <f t="shared" si="98"/>
      </c>
      <c r="O349" s="17">
        <v>5</v>
      </c>
      <c r="P349" s="20">
        <f t="shared" si="19"/>
      </c>
      <c r="Q349" s="21"/>
      <c r="R349" s="17"/>
      <c r="S349" s="21"/>
      <c r="T349" s="17"/>
      <c r="U349" s="22"/>
      <c r="V349" s="23"/>
      <c r="W349" s="17"/>
      <c r="X349" s="23"/>
      <c r="Y349" s="21"/>
      <c r="Z349" s="23"/>
      <c r="AA349" s="23"/>
      <c r="AB349" s="17"/>
      <c r="AC349" s="17"/>
      <c r="AD349" s="21"/>
      <c r="AE349" s="23"/>
      <c r="AF349" s="24" t="s">
        <v>41</v>
      </c>
    </row>
    <row customHeight="true" ht="25" r="350">
      <c r="A350" s="11"/>
      <c r="B350" s="55" t="s">
        <v>46</v>
      </c>
      <c r="C350" s="42" t="s">
        <v>45</v>
      </c>
      <c r="D350" s="14" t="s">
        <v>36</v>
      </c>
      <c r="E350" s="15">
        <v>1833.34</v>
      </c>
      <c r="F350" s="28">
        <f>E350+E351</f>
      </c>
      <c r="G350" s="17">
        <v>16061</v>
      </c>
      <c r="H350" s="17">
        <v>183</v>
      </c>
      <c r="I350" s="18">
        <f>H351/G350</f>
      </c>
      <c r="J350" s="19">
        <f t="shared" si="186"/>
      </c>
      <c r="K350" s="17">
        <v>17</v>
      </c>
      <c r="L350" s="19">
        <f t="shared" si="137"/>
      </c>
      <c r="M350" s="17">
        <v>1</v>
      </c>
      <c r="N350" s="20">
        <f t="shared" si="98"/>
      </c>
      <c r="O350" s="17">
        <v>4</v>
      </c>
      <c r="P350" s="20">
        <f t="shared" si="19"/>
      </c>
      <c r="Q350" s="21">
        <f>(M350+M351)/(O350+O351)</f>
      </c>
      <c r="R350" s="17">
        <v>25</v>
      </c>
      <c r="S350" s="21">
        <f>(O350+O351)/(K350+K351)</f>
      </c>
      <c r="T350" s="17">
        <v>6</v>
      </c>
      <c r="U350" s="22">
        <f>F350/T350</f>
      </c>
      <c r="V350" s="23">
        <f>(F350+4*500)/T350</f>
      </c>
      <c r="W350" s="17">
        <v>6273.600000000006</v>
      </c>
      <c r="X350" s="23">
        <f>W350/T350</f>
      </c>
      <c r="Y350" s="21">
        <f>T350/R350</f>
      </c>
      <c r="Z350" s="23">
        <f>W350/F350</f>
      </c>
      <c r="AA350" s="23">
        <f>W350/(F350+500)</f>
      </c>
      <c r="AB350" s="17">
        <v>0</v>
      </c>
      <c r="AC350" s="17">
        <v>0</v>
      </c>
      <c r="AD350" s="21">
        <f>AB350/T350</f>
      </c>
      <c r="AE350" s="23">
        <f>(W350-AC350)/(F350+500)</f>
      </c>
      <c r="AF350" s="24" t="s">
        <v>37</v>
      </c>
    </row>
    <row customHeight="true" ht="25" r="351">
      <c r="A351" s="11"/>
      <c r="B351" s="55"/>
      <c r="C351" s="42"/>
      <c r="D351" s="14" t="s">
        <v>38</v>
      </c>
      <c r="E351" s="15">
        <v>3694.23</v>
      </c>
      <c r="F351" s="28"/>
      <c r="G351" s="17">
        <v>49940</v>
      </c>
      <c r="H351" s="17">
        <v>1873</v>
      </c>
      <c r="I351" s="18">
        <f t="shared" ref="I351:I357" si="257">H351/G351</f>
      </c>
      <c r="J351" s="19">
        <f t="shared" si="186"/>
      </c>
      <c r="K351" s="17">
        <v>97</v>
      </c>
      <c r="L351" s="19">
        <f t="shared" si="137"/>
      </c>
      <c r="M351" s="17">
        <v>4</v>
      </c>
      <c r="N351" s="20">
        <f t="shared" si="98"/>
      </c>
      <c r="O351" s="17">
        <v>13</v>
      </c>
      <c r="P351" s="20">
        <f t="shared" si="19"/>
      </c>
      <c r="Q351" s="21"/>
      <c r="R351" s="17"/>
      <c r="S351" s="21"/>
      <c r="T351" s="17"/>
      <c r="U351" s="22"/>
      <c r="V351" s="23"/>
      <c r="W351" s="17"/>
      <c r="X351" s="23"/>
      <c r="Y351" s="21"/>
      <c r="Z351" s="23"/>
      <c r="AA351" s="23"/>
      <c r="AB351" s="17"/>
      <c r="AC351" s="17"/>
      <c r="AD351" s="21"/>
      <c r="AE351" s="23"/>
      <c r="AF351" s="24" t="s">
        <v>41</v>
      </c>
    </row>
    <row customHeight="true" ht="25" r="352">
      <c r="A352" s="11"/>
      <c r="B352" s="12" t="s">
        <v>47</v>
      </c>
      <c r="C352" s="42" t="s">
        <v>45</v>
      </c>
      <c r="D352" s="14" t="s">
        <v>36</v>
      </c>
      <c r="E352" s="15">
        <v>1486.27</v>
      </c>
      <c r="F352" s="16">
        <f>E352+E353</f>
      </c>
      <c r="G352" s="17">
        <v>12255</v>
      </c>
      <c r="H352" s="17">
        <v>176</v>
      </c>
      <c r="I352" s="18">
        <f t="shared" si="257"/>
      </c>
      <c r="J352" s="19">
        <f t="shared" si="186"/>
      </c>
      <c r="K352" s="17">
        <v>17</v>
      </c>
      <c r="L352" s="19">
        <f t="shared" si="137"/>
      </c>
      <c r="M352" s="17">
        <v>0</v>
      </c>
      <c r="N352" s="20">
        <f t="shared" si="98"/>
      </c>
      <c r="O352" s="17">
        <v>2</v>
      </c>
      <c r="P352" s="20">
        <f t="shared" si="19"/>
      </c>
      <c r="Q352" s="21">
        <f>(M352+M353)/(O352+O353)</f>
      </c>
      <c r="R352" s="17">
        <v>21</v>
      </c>
      <c r="S352" s="21">
        <f>(O352+O353)/(K352+K353)</f>
      </c>
      <c r="T352" s="17">
        <v>5</v>
      </c>
      <c r="U352" s="22">
        <f>F352/T352</f>
      </c>
      <c r="V352" s="23">
        <f>(F352+4*500)/T352</f>
      </c>
      <c r="W352" s="17">
        <v>8427</v>
      </c>
      <c r="X352" s="23">
        <f>W352/T352</f>
      </c>
      <c r="Y352" s="21">
        <f>T352/R352</f>
      </c>
      <c r="Z352" s="23">
        <f>W352/F352</f>
      </c>
      <c r="AA352" s="23">
        <f>W352/(F352+500)</f>
      </c>
      <c r="AB352" s="17">
        <v>0</v>
      </c>
      <c r="AC352" s="17">
        <v>0</v>
      </c>
      <c r="AD352" s="21">
        <f>AB352/T352</f>
      </c>
      <c r="AE352" s="23">
        <f>(W352-AC352)/(F352+500)</f>
      </c>
      <c r="AF352" s="24" t="s">
        <v>37</v>
      </c>
    </row>
    <row customHeight="true" ht="25" r="353">
      <c r="A353" s="11"/>
      <c r="B353" s="12"/>
      <c r="C353" s="42"/>
      <c r="D353" s="14" t="s">
        <v>38</v>
      </c>
      <c r="E353" s="15">
        <v>4279.23</v>
      </c>
      <c r="F353" s="16"/>
      <c r="G353" s="17">
        <v>56244</v>
      </c>
      <c r="H353" s="17">
        <v>2059</v>
      </c>
      <c r="I353" s="18">
        <f t="shared" si="257"/>
      </c>
      <c r="J353" s="19">
        <f t="shared" si="186"/>
      </c>
      <c r="K353" s="17">
        <v>111</v>
      </c>
      <c r="L353" s="19">
        <f t="shared" si="137"/>
      </c>
      <c r="M353" s="17">
        <v>4</v>
      </c>
      <c r="N353" s="20">
        <f t="shared" si="98"/>
      </c>
      <c r="O353" s="17">
        <v>9</v>
      </c>
      <c r="P353" s="20">
        <f t="shared" si="19"/>
      </c>
      <c r="Q353" s="21"/>
      <c r="R353" s="17"/>
      <c r="S353" s="21"/>
      <c r="T353" s="17"/>
      <c r="U353" s="22"/>
      <c r="V353" s="23"/>
      <c r="W353" s="17"/>
      <c r="X353" s="23"/>
      <c r="Y353" s="21"/>
      <c r="Z353" s="23"/>
      <c r="AA353" s="23"/>
      <c r="AB353" s="17"/>
      <c r="AC353" s="17"/>
      <c r="AD353" s="21"/>
      <c r="AE353" s="23"/>
      <c r="AF353" s="24" t="s">
        <v>41</v>
      </c>
    </row>
    <row customHeight="true" ht="25" r="354">
      <c r="A354" s="11"/>
      <c r="B354" s="55" t="s">
        <v>63</v>
      </c>
      <c r="C354" s="42" t="s">
        <v>45</v>
      </c>
      <c r="D354" s="14" t="s">
        <v>36</v>
      </c>
      <c r="E354" s="15">
        <v>481.3</v>
      </c>
      <c r="F354" s="16">
        <f>E354+E355</f>
      </c>
      <c r="G354" s="17">
        <v>5504</v>
      </c>
      <c r="H354" s="17">
        <v>52</v>
      </c>
      <c r="I354" s="18">
        <f t="shared" si="257"/>
      </c>
      <c r="J354" s="19">
        <f t="shared" si="186"/>
      </c>
      <c r="K354" s="17">
        <v>4</v>
      </c>
      <c r="L354" s="19">
        <f t="shared" si="137"/>
      </c>
      <c r="M354" s="17">
        <v>0</v>
      </c>
      <c r="N354" s="20">
        <f t="shared" si="98"/>
      </c>
      <c r="O354" s="17">
        <v>0</v>
      </c>
      <c r="P354" s="20">
        <f t="shared" si="19"/>
      </c>
      <c r="Q354" s="21">
        <f>(M354+M355)/(O354+O355)</f>
      </c>
      <c r="R354" s="17">
        <v>14</v>
      </c>
      <c r="S354" s="21">
        <f>(O354+O355)/(K354+K355)</f>
      </c>
      <c r="T354" s="17">
        <v>8</v>
      </c>
      <c r="U354" s="22">
        <f>F354/T354</f>
      </c>
      <c r="V354" s="23">
        <f>(F354+4*500)/T354</f>
      </c>
      <c r="W354" s="17">
        <v>13701.600000000006</v>
      </c>
      <c r="X354" s="23">
        <f>W354/T354</f>
      </c>
      <c r="Y354" s="21">
        <f>T354/R354</f>
      </c>
      <c r="Z354" s="23">
        <f>W354/F354</f>
      </c>
      <c r="AA354" s="23">
        <f>W354/(F354+500)</f>
      </c>
      <c r="AB354" s="17">
        <v>0</v>
      </c>
      <c r="AC354" s="17">
        <v>0</v>
      </c>
      <c r="AD354" s="21">
        <f>AB354/T354</f>
      </c>
      <c r="AE354" s="23">
        <f>(W354-AC354)/(F354+500)</f>
      </c>
      <c r="AF354" s="24" t="s">
        <v>37</v>
      </c>
    </row>
    <row customHeight="true" ht="25" r="355">
      <c r="A355" s="11"/>
      <c r="B355" s="55"/>
      <c r="C355" s="42"/>
      <c r="D355" s="14" t="s">
        <v>38</v>
      </c>
      <c r="E355" s="15">
        <v>3388.19</v>
      </c>
      <c r="F355" s="16"/>
      <c r="G355" s="17">
        <v>50707</v>
      </c>
      <c r="H355" s="29">
        <v>1868</v>
      </c>
      <c r="I355" s="18">
        <f t="shared" si="257"/>
      </c>
      <c r="J355" s="19">
        <f t="shared" si="186"/>
      </c>
      <c r="K355" s="17">
        <v>97</v>
      </c>
      <c r="L355" s="19">
        <f t="shared" si="137"/>
      </c>
      <c r="M355" s="17">
        <v>7</v>
      </c>
      <c r="N355" s="20">
        <f t="shared" si="98"/>
      </c>
      <c r="O355" s="17">
        <v>9</v>
      </c>
      <c r="P355" s="20">
        <f t="shared" si="19"/>
      </c>
      <c r="Q355" s="21"/>
      <c r="R355" s="17"/>
      <c r="S355" s="21"/>
      <c r="T355" s="17"/>
      <c r="U355" s="22"/>
      <c r="V355" s="23"/>
      <c r="W355" s="17"/>
      <c r="X355" s="23"/>
      <c r="Y355" s="21"/>
      <c r="Z355" s="23"/>
      <c r="AA355" s="23"/>
      <c r="AB355" s="17"/>
      <c r="AC355" s="17"/>
      <c r="AD355" s="21"/>
      <c r="AE355" s="23"/>
      <c r="AF355" s="24" t="s">
        <v>41</v>
      </c>
    </row>
    <row customHeight="true" ht="25" r="356">
      <c r="A356" s="11"/>
      <c r="B356" s="44" t="s">
        <v>43</v>
      </c>
      <c r="C356" s="44"/>
      <c r="D356" s="44"/>
      <c r="E356" s="32">
        <f>SUM(E348:E355)</f>
      </c>
      <c r="F356" s="33">
        <f>SUM(F348:F355)</f>
      </c>
      <c r="G356" s="33">
        <f>SUM(G348:G355)</f>
      </c>
      <c r="H356" s="33">
        <f>SUM(H348:H355)</f>
      </c>
      <c r="I356" s="34">
        <f t="shared" si="257"/>
      </c>
      <c r="J356" s="35">
        <f t="shared" si="186"/>
      </c>
      <c r="K356" s="33">
        <f>SUM(K348:K355)</f>
      </c>
      <c r="L356" s="35">
        <f t="shared" si="137"/>
      </c>
      <c r="M356" s="33">
        <f>SUM(M348:M355)</f>
      </c>
      <c r="N356" s="36">
        <f t="shared" si="98"/>
      </c>
      <c r="O356" s="33">
        <f>SUM(O348:O355)</f>
      </c>
      <c r="P356" s="36">
        <f t="shared" si="19"/>
      </c>
      <c r="Q356" s="37">
        <f t="shared" ref="Q356:Q357" si="306">M356/O356</f>
      </c>
      <c r="R356" s="33">
        <f>SUM(R348:R355)</f>
      </c>
      <c r="S356" s="37">
        <f t="shared" ref="S356:S357" si="217">(O356+O356)/(K356+K356)</f>
      </c>
      <c r="T356" s="33">
        <f>SUM(T348:T355)</f>
      </c>
      <c r="U356" s="38">
        <f t="shared" ref="U356:U357" si="896">F356/T356</f>
      </c>
      <c r="V356" s="39">
        <f t="shared" ref="V356:V357" si="789">(F356+4*500)/T356</f>
      </c>
      <c r="W356" s="33">
        <f>SUM(W348:W355)</f>
      </c>
      <c r="X356" s="40">
        <f t="shared" ref="X356:X357" si="682">W356/T356</f>
      </c>
      <c r="Y356" s="37">
        <f t="shared" ref="Y356:Y357" si="575">T356/R356</f>
      </c>
      <c r="Z356" s="39">
        <f t="shared" ref="Z356:Z357" si="468">W356/F356</f>
      </c>
      <c r="AA356" s="39">
        <f>W356/(F356+COUNT(W348:W355)*500)</f>
      </c>
      <c r="AB356" s="33">
        <f>SUM(AB348:AB355)</f>
      </c>
      <c r="AC356" s="33">
        <f>SUM(AC348:AC355)</f>
      </c>
      <c r="AD356" s="37">
        <f t="shared" ref="AD356:AD357" si="361">AB356/T356</f>
      </c>
      <c r="AE356" s="41">
        <f>(W356-AC356)/(F356+COUNT(W348:W355)*500)</f>
      </c>
      <c r="AF356" s="23"/>
    </row>
    <row r="357">
      <c r="A357" s="11"/>
      <c r="B357" s="46" t="s">
        <v>48</v>
      </c>
      <c r="C357" s="46"/>
      <c r="D357" s="46"/>
      <c r="E357" s="48">
        <f>E329+E338+E347+E356</f>
      </c>
      <c r="F357" s="48">
        <f>F329+F338+F347+F356</f>
      </c>
      <c r="G357" s="59">
        <f>G329+G338+G347+G356</f>
      </c>
      <c r="H357" s="59">
        <f>H329+H338+H347+H356</f>
      </c>
      <c r="I357" s="50">
        <f t="shared" si="257"/>
      </c>
      <c r="J357" s="51">
        <f t="shared" si="186"/>
      </c>
      <c r="K357" s="56">
        <f>K329+K338+K347+K356</f>
      </c>
      <c r="L357" s="51">
        <f t="shared" si="137"/>
      </c>
      <c r="M357" s="56">
        <f>M329+M338+M347+M356</f>
      </c>
      <c r="N357" s="52">
        <f t="shared" si="98"/>
      </c>
      <c r="O357" s="56">
        <f>O329+O338+O347+O356</f>
      </c>
      <c r="P357" s="52">
        <f t="shared" si="19"/>
      </c>
      <c r="Q357" s="53">
        <f t="shared" si="306"/>
      </c>
      <c r="R357" s="56">
        <f>R329+R338+R347+R356</f>
      </c>
      <c r="S357" s="53">
        <f t="shared" si="217"/>
      </c>
      <c r="T357" s="56">
        <f>T329+T338+T347+T356</f>
      </c>
      <c r="U357" s="54">
        <f t="shared" si="896"/>
      </c>
      <c r="V357" s="49">
        <f t="shared" si="789"/>
      </c>
      <c r="W357" s="48">
        <f>W329+W338+W347+W356</f>
      </c>
      <c r="X357" s="49">
        <f t="shared" si="682"/>
      </c>
      <c r="Y357" s="53">
        <f t="shared" si="575"/>
      </c>
      <c r="Z357" s="49">
        <f t="shared" si="468"/>
      </c>
      <c r="AA357" s="49">
        <f>W357/(F357+COUNT(W323:W328,W339:W346,W330:W337))</f>
      </c>
      <c r="AB357" s="56">
        <f>AB329+AB338+AB347+AB356</f>
      </c>
      <c r="AC357" s="48">
        <f>AC329+AC338+AC347+AC356</f>
      </c>
      <c r="AD357" s="53">
        <f t="shared" si="361"/>
      </c>
      <c r="AE357" s="49">
        <f>(W357-AC357)/(F357+COUNT(W323:W328,W339:W346,W330:W337))</f>
      </c>
      <c r="AF357" s="23"/>
    </row>
    <row r="358">
      <c r="A358" s="1" t="s">
        <v>1</v>
      </c>
      <c r="B358" s="2" t="s">
        <v>2</v>
      </c>
      <c r="C358" s="2" t="s">
        <v>3</v>
      </c>
      <c r="D358" s="2" t="s">
        <v>4</v>
      </c>
      <c r="E358" s="3" t="s">
        <v>5</v>
      </c>
      <c r="F358" s="2" t="s">
        <v>6</v>
      </c>
      <c r="G358" s="2" t="s">
        <v>7</v>
      </c>
      <c r="H358" s="2" t="s">
        <v>8</v>
      </c>
      <c r="I358" s="4" t="s">
        <v>9</v>
      </c>
      <c r="J358" s="5" t="s">
        <v>10</v>
      </c>
      <c r="K358" s="2" t="s">
        <v>11</v>
      </c>
      <c r="L358" s="5" t="s">
        <v>12</v>
      </c>
      <c r="M358" s="2" t="s">
        <v>13</v>
      </c>
      <c r="N358" s="6" t="s">
        <v>14</v>
      </c>
      <c r="O358" s="2" t="s">
        <v>15</v>
      </c>
      <c r="P358" s="6" t="s">
        <v>16</v>
      </c>
      <c r="Q358" s="4" t="s">
        <v>17</v>
      </c>
      <c r="R358" s="7" t="s">
        <v>18</v>
      </c>
      <c r="S358" s="8" t="s">
        <v>19</v>
      </c>
      <c r="T358" s="7" t="s">
        <v>20</v>
      </c>
      <c r="U358" s="9" t="s">
        <v>21</v>
      </c>
      <c r="V358" s="10" t="s">
        <v>22</v>
      </c>
      <c r="W358" s="10" t="s">
        <v>23</v>
      </c>
      <c r="X358" s="10" t="s">
        <v>24</v>
      </c>
      <c r="Y358" s="8" t="s">
        <v>25</v>
      </c>
      <c r="Z358" s="10" t="s">
        <v>26</v>
      </c>
      <c r="AA358" s="10" t="s">
        <v>27</v>
      </c>
      <c r="AB358" s="10" t="s">
        <v>28</v>
      </c>
      <c r="AC358" s="7" t="s">
        <v>29</v>
      </c>
      <c r="AD358" s="8" t="s">
        <v>30</v>
      </c>
      <c r="AE358" s="10" t="s">
        <v>31</v>
      </c>
      <c r="AF358" s="10" t="s">
        <v>32</v>
      </c>
    </row>
    <row r="359">
      <c r="A359" s="11" t="s">
        <v>76</v>
      </c>
      <c r="B359" s="12" t="s">
        <v>50</v>
      </c>
      <c r="C359" s="13" t="s">
        <v>35</v>
      </c>
      <c r="D359" s="14" t="s">
        <v>36</v>
      </c>
      <c r="E359" s="15">
        <v>1049.67</v>
      </c>
      <c r="F359" s="16">
        <f>E359+E360</f>
      </c>
      <c r="G359" s="17">
        <v>6762</v>
      </c>
      <c r="H359" s="17">
        <v>205</v>
      </c>
      <c r="I359" s="18">
        <f t="shared" ref="I359:I380" si="258">H359/G359</f>
      </c>
      <c r="J359" s="19">
        <f t="shared" ref="J359:J395" si="187">(E359/G359)*1000</f>
      </c>
      <c r="K359" s="17">
        <v>16</v>
      </c>
      <c r="L359" s="19">
        <f t="shared" ref="L359:L377" si="138">E359/K359</f>
      </c>
      <c r="M359" s="17">
        <v>0</v>
      </c>
      <c r="N359" s="20">
        <f t="shared" ref="N359:N395" si="99">E359/M359</f>
      </c>
      <c r="O359" s="17">
        <v>1</v>
      </c>
      <c r="P359" s="20">
        <f t="shared" ref="P359:P385" si="20">E359/O359</f>
      </c>
      <c r="Q359" s="21">
        <f>(M359+M360)/(O359+O360)</f>
      </c>
      <c r="R359" s="17">
        <v>15</v>
      </c>
      <c r="S359" s="21">
        <f>(O359+O360)/(K359+K360)</f>
      </c>
      <c r="T359" s="17">
        <v>9</v>
      </c>
      <c r="U359" s="22">
        <f>F359/T359</f>
      </c>
      <c r="V359" s="23">
        <f>(F359+4*500)/T359</f>
      </c>
      <c r="W359" s="17">
        <v>11673.6</v>
      </c>
      <c r="X359" s="23">
        <f>W359/T359</f>
      </c>
      <c r="Y359" s="21">
        <f>T359/R359</f>
      </c>
      <c r="Z359" s="23">
        <f>W359/F359</f>
      </c>
      <c r="AA359" s="23">
        <f>W359/(F359+500)</f>
      </c>
      <c r="AB359" s="17">
        <v>1</v>
      </c>
      <c r="AC359" s="17">
        <v>396</v>
      </c>
      <c r="AD359" s="21">
        <f>AB359/T359</f>
      </c>
      <c r="AE359" s="23">
        <f>(W359-AC359)/(F359+500)</f>
      </c>
      <c r="AF359" s="24" t="s">
        <v>37</v>
      </c>
    </row>
    <row r="360">
      <c r="A360" s="11"/>
      <c r="B360" s="12"/>
      <c r="C360" s="13"/>
      <c r="D360" s="14" t="s">
        <v>38</v>
      </c>
      <c r="E360" s="15">
        <v>5371.22</v>
      </c>
      <c r="F360" s="16"/>
      <c r="G360" s="17">
        <v>59380</v>
      </c>
      <c r="H360" s="17">
        <v>3374</v>
      </c>
      <c r="I360" s="18">
        <f t="shared" si="258"/>
      </c>
      <c r="J360" s="19">
        <f t="shared" si="187"/>
      </c>
      <c r="K360" s="17">
        <v>159</v>
      </c>
      <c r="L360" s="19">
        <f t="shared" si="138"/>
      </c>
      <c r="M360" s="17">
        <v>7</v>
      </c>
      <c r="N360" s="20">
        <f t="shared" si="99"/>
      </c>
      <c r="O360" s="17">
        <v>12</v>
      </c>
      <c r="P360" s="20">
        <f t="shared" si="20"/>
      </c>
      <c r="Q360" s="21"/>
      <c r="R360" s="17"/>
      <c r="S360" s="21"/>
      <c r="T360" s="17"/>
      <c r="U360" s="22"/>
      <c r="V360" s="23"/>
      <c r="W360" s="17"/>
      <c r="X360" s="23"/>
      <c r="Y360" s="21"/>
      <c r="Z360" s="23"/>
      <c r="AA360" s="23"/>
      <c r="AB360" s="17"/>
      <c r="AC360" s="17"/>
      <c r="AD360" s="21"/>
      <c r="AE360" s="23"/>
      <c r="AF360" s="24" t="s">
        <v>67</v>
      </c>
    </row>
    <row r="361">
      <c r="A361" s="11"/>
      <c r="B361" s="12" t="s">
        <v>51</v>
      </c>
      <c r="C361" s="13" t="s">
        <v>35</v>
      </c>
      <c r="D361" s="14" t="s">
        <v>36</v>
      </c>
      <c r="E361" s="15">
        <v>1089.33</v>
      </c>
      <c r="F361" s="16">
        <f>E361+E362</f>
      </c>
      <c r="G361" s="17">
        <v>9341</v>
      </c>
      <c r="H361" s="17">
        <v>210</v>
      </c>
      <c r="I361" s="18">
        <f t="shared" si="258"/>
      </c>
      <c r="J361" s="19">
        <f t="shared" si="187"/>
      </c>
      <c r="K361" s="17">
        <v>8</v>
      </c>
      <c r="L361" s="19">
        <f t="shared" si="138"/>
      </c>
      <c r="M361" s="17">
        <v>2</v>
      </c>
      <c r="N361" s="20">
        <f t="shared" si="99"/>
      </c>
      <c r="O361" s="17">
        <v>2</v>
      </c>
      <c r="P361" s="20">
        <f t="shared" si="20"/>
      </c>
      <c r="Q361" s="21">
        <f>(M361+M362)/(O361+O362)</f>
      </c>
      <c r="R361" s="17">
        <v>12</v>
      </c>
      <c r="S361" s="21">
        <f>(O361+O362)/(K361+K362)</f>
      </c>
      <c r="T361" s="17">
        <v>5</v>
      </c>
      <c r="U361" s="22">
        <f>F361/T361</f>
      </c>
      <c r="V361" s="23">
        <f>(F361+4*500)/T361</f>
      </c>
      <c r="W361" s="17">
        <v>3859.199999999999</v>
      </c>
      <c r="X361" s="23">
        <f>W361/T361</f>
      </c>
      <c r="Y361" s="21">
        <f>T361/R361</f>
      </c>
      <c r="Z361" s="23">
        <f>W361/F361</f>
      </c>
      <c r="AA361" s="23">
        <f>W361/(F361+500)</f>
      </c>
      <c r="AB361" s="17">
        <v>2</v>
      </c>
      <c r="AC361" s="17">
        <v>1632</v>
      </c>
      <c r="AD361" s="21">
        <f>AB361/T361</f>
      </c>
      <c r="AE361" s="23">
        <f>(W361-AC361)/(F361+500)</f>
      </c>
      <c r="AF361" s="24" t="s">
        <v>37</v>
      </c>
    </row>
    <row r="362">
      <c r="A362" s="11"/>
      <c r="B362" s="12"/>
      <c r="C362" s="13"/>
      <c r="D362" s="14" t="s">
        <v>38</v>
      </c>
      <c r="E362" s="15">
        <v>2754.27</v>
      </c>
      <c r="F362" s="16"/>
      <c r="G362" s="17">
        <v>33004</v>
      </c>
      <c r="H362" s="17">
        <v>1385</v>
      </c>
      <c r="I362" s="18">
        <f t="shared" si="258"/>
      </c>
      <c r="J362" s="19">
        <f t="shared" si="187"/>
      </c>
      <c r="K362" s="17">
        <v>81</v>
      </c>
      <c r="L362" s="19">
        <f t="shared" si="138"/>
      </c>
      <c r="M362" s="17">
        <v>5</v>
      </c>
      <c r="N362" s="20">
        <f t="shared" si="99"/>
      </c>
      <c r="O362" s="17">
        <v>7</v>
      </c>
      <c r="P362" s="20">
        <f t="shared" si="20"/>
      </c>
      <c r="Q362" s="21"/>
      <c r="R362" s="17"/>
      <c r="S362" s="21"/>
      <c r="T362" s="17"/>
      <c r="U362" s="22"/>
      <c r="V362" s="23"/>
      <c r="W362" s="17"/>
      <c r="X362" s="23"/>
      <c r="Y362" s="21"/>
      <c r="Z362" s="23"/>
      <c r="AA362" s="23"/>
      <c r="AB362" s="17"/>
      <c r="AC362" s="17"/>
      <c r="AD362" s="21"/>
      <c r="AE362" s="23"/>
      <c r="AF362" s="24" t="s">
        <v>67</v>
      </c>
    </row>
    <row r="363">
      <c r="A363" s="11"/>
      <c r="B363" s="12" t="s">
        <v>52</v>
      </c>
      <c r="C363" s="13" t="s">
        <v>35</v>
      </c>
      <c r="D363" s="14" t="s">
        <v>36</v>
      </c>
      <c r="E363" s="15">
        <v>1441.49</v>
      </c>
      <c r="F363" s="16">
        <f>E363+E364</f>
      </c>
      <c r="G363" s="17">
        <v>12709</v>
      </c>
      <c r="H363" s="17">
        <v>214</v>
      </c>
      <c r="I363" s="18">
        <f t="shared" si="258"/>
      </c>
      <c r="J363" s="19">
        <f t="shared" si="187"/>
      </c>
      <c r="K363" s="17">
        <v>7</v>
      </c>
      <c r="L363" s="19">
        <f t="shared" si="138"/>
      </c>
      <c r="M363" s="17">
        <v>0</v>
      </c>
      <c r="N363" s="20">
        <f t="shared" si="99"/>
      </c>
      <c r="O363" s="17">
        <v>1</v>
      </c>
      <c r="P363" s="20">
        <f t="shared" si="20"/>
      </c>
      <c r="Q363" s="21">
        <f>(M363+M364)/(O363+O364)</f>
      </c>
      <c r="R363" s="17">
        <v>21</v>
      </c>
      <c r="S363" s="21">
        <f>(O363+O364)/(K363+K364)</f>
      </c>
      <c r="T363" s="17">
        <v>8</v>
      </c>
      <c r="U363" s="22">
        <f>F363/T363</f>
      </c>
      <c r="V363" s="23">
        <f>(F363+4*500)/T363</f>
      </c>
      <c r="W363" s="17">
        <v>10569.600000000002</v>
      </c>
      <c r="X363" s="23">
        <f>W363/T363</f>
      </c>
      <c r="Y363" s="21">
        <f>T363/R363</f>
      </c>
      <c r="Z363" s="23">
        <f>W363/F363</f>
      </c>
      <c r="AA363" s="23">
        <f>W363/(F363+500)</f>
      </c>
      <c r="AB363" s="17">
        <v>1</v>
      </c>
      <c r="AC363" s="17">
        <v>1692</v>
      </c>
      <c r="AD363" s="21">
        <f>AB363/T363</f>
      </c>
      <c r="AE363" s="23">
        <f>(W363-AC363)/(F363+500)</f>
      </c>
      <c r="AF363" s="24" t="s">
        <v>37</v>
      </c>
    </row>
    <row r="364">
      <c r="A364" s="11"/>
      <c r="B364" s="12"/>
      <c r="C364" s="13"/>
      <c r="D364" s="14" t="s">
        <v>38</v>
      </c>
      <c r="E364" s="15">
        <v>4530.21</v>
      </c>
      <c r="F364" s="16"/>
      <c r="G364" s="17">
        <v>45824</v>
      </c>
      <c r="H364" s="17">
        <v>1848</v>
      </c>
      <c r="I364" s="18">
        <f t="shared" si="258"/>
      </c>
      <c r="J364" s="19">
        <f t="shared" si="187"/>
      </c>
      <c r="K364" s="17">
        <v>118</v>
      </c>
      <c r="L364" s="19">
        <f t="shared" si="138"/>
      </c>
      <c r="M364" s="17">
        <v>3</v>
      </c>
      <c r="N364" s="20">
        <f t="shared" si="99"/>
      </c>
      <c r="O364" s="17">
        <v>10</v>
      </c>
      <c r="P364" s="20">
        <f t="shared" si="20"/>
      </c>
      <c r="Q364" s="21"/>
      <c r="R364" s="17"/>
      <c r="S364" s="21"/>
      <c r="T364" s="17"/>
      <c r="U364" s="22"/>
      <c r="V364" s="23"/>
      <c r="W364" s="17"/>
      <c r="X364" s="23"/>
      <c r="Y364" s="21"/>
      <c r="Z364" s="23"/>
      <c r="AA364" s="23"/>
      <c r="AB364" s="17"/>
      <c r="AC364" s="17"/>
      <c r="AD364" s="21"/>
      <c r="AE364" s="23"/>
      <c r="AF364" s="24" t="s">
        <v>67</v>
      </c>
    </row>
    <row customHeight="true" ht="20.238095238095237" r="365">
      <c r="A365" s="11"/>
      <c r="B365" s="12" t="s">
        <v>53</v>
      </c>
      <c r="C365" s="13" t="s">
        <v>35</v>
      </c>
      <c r="D365" s="14" t="s">
        <v>36</v>
      </c>
      <c r="E365" s="15">
        <v>721.04</v>
      </c>
      <c r="F365" s="28">
        <f>E365+E366</f>
      </c>
      <c r="G365" s="17">
        <v>6488</v>
      </c>
      <c r="H365" s="17">
        <v>168</v>
      </c>
      <c r="I365" s="18">
        <f t="shared" si="258"/>
      </c>
      <c r="J365" s="19">
        <f t="shared" si="187"/>
      </c>
      <c r="K365" s="17">
        <v>9</v>
      </c>
      <c r="L365" s="19">
        <f t="shared" si="138"/>
      </c>
      <c r="M365" s="17">
        <v>3</v>
      </c>
      <c r="N365" s="20">
        <f t="shared" si="99"/>
      </c>
      <c r="O365" s="17">
        <v>3</v>
      </c>
      <c r="P365" s="20">
        <f t="shared" si="20"/>
      </c>
      <c r="Q365" s="21">
        <f>(M365+M366)/(O365+O366)</f>
      </c>
      <c r="R365" s="17">
        <v>23</v>
      </c>
      <c r="S365" s="21">
        <f>(O365+O366)/(K365+K366)</f>
      </c>
      <c r="T365" s="17">
        <v>7</v>
      </c>
      <c r="U365" s="22">
        <f>F365/T365</f>
      </c>
      <c r="V365" s="23">
        <f>(F365+4*500)/T365</f>
      </c>
      <c r="W365" s="17">
        <v>8628</v>
      </c>
      <c r="X365" s="23">
        <f>W365/T365</f>
      </c>
      <c r="Y365" s="21">
        <f>T365/R365</f>
      </c>
      <c r="Z365" s="23">
        <f>W365/F365</f>
      </c>
      <c r="AA365" s="23">
        <f>W365/(F365+500)</f>
      </c>
      <c r="AB365" s="17">
        <v>1</v>
      </c>
      <c r="AC365" s="17">
        <v>2592</v>
      </c>
      <c r="AD365" s="21">
        <f>AB365/T365</f>
      </c>
      <c r="AE365" s="23">
        <f>(W365-AC365)/(F365+500)</f>
      </c>
      <c r="AF365" s="24" t="s">
        <v>37</v>
      </c>
    </row>
    <row customHeight="true" ht="20.238095238095237" r="366">
      <c r="A366" s="11"/>
      <c r="B366" s="12"/>
      <c r="C366" s="13"/>
      <c r="D366" s="14" t="s">
        <v>38</v>
      </c>
      <c r="E366" s="15">
        <v>2017.86</v>
      </c>
      <c r="F366" s="28"/>
      <c r="G366" s="17">
        <v>28000</v>
      </c>
      <c r="H366" s="29">
        <v>833</v>
      </c>
      <c r="I366" s="18">
        <f t="shared" si="258"/>
      </c>
      <c r="J366" s="19">
        <f t="shared" si="187"/>
      </c>
      <c r="K366" s="17">
        <v>67</v>
      </c>
      <c r="L366" s="19">
        <f t="shared" si="138"/>
      </c>
      <c r="M366" s="17">
        <v>4</v>
      </c>
      <c r="N366" s="20">
        <f t="shared" si="99"/>
      </c>
      <c r="O366" s="17">
        <v>5</v>
      </c>
      <c r="P366" s="20">
        <f t="shared" si="20"/>
      </c>
      <c r="Q366" s="21"/>
      <c r="R366" s="17"/>
      <c r="S366" s="21"/>
      <c r="T366" s="17"/>
      <c r="U366" s="22"/>
      <c r="V366" s="23"/>
      <c r="W366" s="17"/>
      <c r="X366" s="23"/>
      <c r="Y366" s="21"/>
      <c r="Z366" s="23"/>
      <c r="AA366" s="23"/>
      <c r="AB366" s="17"/>
      <c r="AC366" s="17"/>
      <c r="AD366" s="21"/>
      <c r="AE366" s="23"/>
      <c r="AF366" s="24" t="s">
        <v>67</v>
      </c>
    </row>
    <row customHeight="true" ht="20.238095238095237" r="367">
      <c r="A367" s="11"/>
      <c r="B367" s="12" t="s">
        <v>54</v>
      </c>
      <c r="C367" s="13" t="s">
        <v>35</v>
      </c>
      <c r="D367" s="14" t="s">
        <v>36</v>
      </c>
      <c r="E367" s="15">
        <v>1693.94</v>
      </c>
      <c r="F367" s="28">
        <f>E367+E368</f>
      </c>
      <c r="G367" s="17">
        <v>13318</v>
      </c>
      <c r="H367" s="17">
        <v>315</v>
      </c>
      <c r="I367" s="18">
        <f t="shared" si="258"/>
      </c>
      <c r="J367" s="19">
        <f t="shared" si="187"/>
      </c>
      <c r="K367" s="17">
        <v>14</v>
      </c>
      <c r="L367" s="19">
        <f t="shared" si="138"/>
      </c>
      <c r="M367" s="17">
        <v>2</v>
      </c>
      <c r="N367" s="20">
        <f t="shared" si="99"/>
      </c>
      <c r="O367" s="17">
        <v>3</v>
      </c>
      <c r="P367" s="20">
        <f t="shared" si="20"/>
      </c>
      <c r="Q367" s="21">
        <f>(M367+M368)/(O367+O368)</f>
      </c>
      <c r="R367" s="17">
        <v>16</v>
      </c>
      <c r="S367" s="21">
        <f>(O367+O368)/(K367+K368)</f>
      </c>
      <c r="T367" s="17">
        <v>4</v>
      </c>
      <c r="U367" s="22">
        <f>F367/T367</f>
      </c>
      <c r="V367" s="23">
        <f>(F367+4*500)/T367</f>
      </c>
      <c r="W367" s="17">
        <v>3929</v>
      </c>
      <c r="X367" s="23">
        <f>W367/T367</f>
      </c>
      <c r="Y367" s="21">
        <f>T367/R367</f>
      </c>
      <c r="Z367" s="23">
        <f>W367/F367</f>
      </c>
      <c r="AA367" s="23">
        <f>W367/(F367+500)</f>
      </c>
      <c r="AB367" s="17">
        <v>3</v>
      </c>
      <c r="AC367" s="17">
        <v>2885</v>
      </c>
      <c r="AD367" s="21">
        <f>AB367/T367</f>
      </c>
      <c r="AE367" s="23">
        <f>(W367-AC367)/(F367+500)</f>
      </c>
      <c r="AF367" s="24" t="s">
        <v>37</v>
      </c>
    </row>
    <row customHeight="true" ht="20.238095238095237" r="368">
      <c r="A368" s="11"/>
      <c r="B368" s="12"/>
      <c r="C368" s="13"/>
      <c r="D368" s="14" t="s">
        <v>38</v>
      </c>
      <c r="E368" s="15">
        <v>2767.72</v>
      </c>
      <c r="F368" s="28"/>
      <c r="G368" s="17">
        <v>35037</v>
      </c>
      <c r="H368" s="29">
        <v>1207</v>
      </c>
      <c r="I368" s="18">
        <f t="shared" si="258"/>
      </c>
      <c r="J368" s="19">
        <f t="shared" si="187"/>
      </c>
      <c r="K368" s="17">
        <v>56</v>
      </c>
      <c r="L368" s="19">
        <f t="shared" si="138"/>
      </c>
      <c r="M368" s="17">
        <v>2</v>
      </c>
      <c r="N368" s="20">
        <f t="shared" si="99"/>
      </c>
      <c r="O368" s="17">
        <v>4</v>
      </c>
      <c r="P368" s="20">
        <f t="shared" si="20"/>
      </c>
      <c r="Q368" s="21"/>
      <c r="R368" s="17"/>
      <c r="S368" s="21"/>
      <c r="T368" s="17"/>
      <c r="U368" s="22"/>
      <c r="V368" s="23"/>
      <c r="W368" s="17"/>
      <c r="X368" s="23"/>
      <c r="Y368" s="21"/>
      <c r="Z368" s="23"/>
      <c r="AA368" s="23"/>
      <c r="AB368" s="17"/>
      <c r="AC368" s="17"/>
      <c r="AD368" s="21"/>
      <c r="AE368" s="23"/>
      <c r="AF368" s="24" t="s">
        <v>67</v>
      </c>
    </row>
    <row customHeight="true" ht="20.238095238095237" r="369">
      <c r="A369" s="11"/>
      <c r="B369" s="30" t="s">
        <v>43</v>
      </c>
      <c r="C369" s="30"/>
      <c r="D369" s="30"/>
      <c r="E369" s="32">
        <f>SUM(E359:E368)</f>
      </c>
      <c r="F369" s="33">
        <f>SUM(F359:F368)</f>
      </c>
      <c r="G369" s="33">
        <f>SUM(G359:G368)</f>
      </c>
      <c r="H369" s="33">
        <f>SUM(H359:H368)</f>
      </c>
      <c r="I369" s="34">
        <f t="shared" si="258"/>
      </c>
      <c r="J369" s="35">
        <f t="shared" si="187"/>
      </c>
      <c r="K369" s="33">
        <f>SUM(K359:K368)</f>
      </c>
      <c r="L369" s="35">
        <f t="shared" si="138"/>
      </c>
      <c r="M369" s="33">
        <f>SUM(M359:M368)</f>
      </c>
      <c r="N369" s="36">
        <f t="shared" si="99"/>
      </c>
      <c r="O369" s="33">
        <f>SUM(O359:O368)</f>
      </c>
      <c r="P369" s="36">
        <f t="shared" si="20"/>
      </c>
      <c r="Q369" s="37">
        <f>M369/O369</f>
      </c>
      <c r="R369" s="33">
        <f>SUM(R359:R368)</f>
      </c>
      <c r="S369" s="37">
        <f>(O369+O369)/(K369+K369)</f>
      </c>
      <c r="T369" s="33">
        <f>SUM(T359:T368)</f>
      </c>
      <c r="U369" s="38">
        <f t="shared" ref="U369:U370" si="897">F369/T369</f>
      </c>
      <c r="V369" s="39">
        <f t="shared" ref="V369:V370" si="790">(F369+4*500)/T369</f>
      </c>
      <c r="W369" s="32">
        <f>SUM(W359:W368)</f>
      </c>
      <c r="X369" s="40">
        <f t="shared" ref="X369:X370" si="683">W369/T369</f>
      </c>
      <c r="Y369" s="37">
        <f t="shared" ref="Y369:Y370" si="576">T369/R369</f>
      </c>
      <c r="Z369" s="39">
        <f t="shared" ref="Z369:Z370" si="469">W369/F369</f>
      </c>
      <c r="AA369" s="39">
        <f>W369/(F369+COUNT(W359:W366)*500)</f>
      </c>
      <c r="AB369" s="33">
        <f>SUM(AB359:AB368)</f>
      </c>
      <c r="AC369" s="33">
        <f>SUM(AC359:AC368)</f>
      </c>
      <c r="AD369" s="37">
        <f t="shared" ref="AD369:AD370" si="362">AB369/T369</f>
      </c>
      <c r="AE369" s="41">
        <f>(W369-AC369)/(F369+COUNT(W359:W366)*500)</f>
      </c>
      <c r="AF369" s="23"/>
    </row>
    <row r="370">
      <c r="A370" s="11"/>
      <c r="B370" s="12" t="s">
        <v>55</v>
      </c>
      <c r="C370" s="13" t="s">
        <v>62</v>
      </c>
      <c r="D370" s="14" t="s">
        <v>36</v>
      </c>
      <c r="E370" s="15">
        <v>1138.95</v>
      </c>
      <c r="F370" s="28">
        <f>E370+E371</f>
      </c>
      <c r="G370" s="17">
        <v>10740</v>
      </c>
      <c r="H370" s="17">
        <v>184</v>
      </c>
      <c r="I370" s="18">
        <f t="shared" si="258"/>
      </c>
      <c r="J370" s="19">
        <f t="shared" si="187"/>
      </c>
      <c r="K370" s="17">
        <v>11</v>
      </c>
      <c r="L370" s="19">
        <f t="shared" si="138"/>
      </c>
      <c r="M370" s="17">
        <v>0</v>
      </c>
      <c r="N370" s="20">
        <f t="shared" si="99"/>
      </c>
      <c r="O370" s="17">
        <v>1</v>
      </c>
      <c r="P370" s="20">
        <f t="shared" si="20"/>
      </c>
      <c r="Q370" s="21">
        <f>(M370+M371)/(O370+O371)</f>
      </c>
      <c r="R370" s="17">
        <v>11</v>
      </c>
      <c r="S370" s="21">
        <f>(O370+O371)/(K370+K371)</f>
      </c>
      <c r="T370" s="17">
        <v>4</v>
      </c>
      <c r="U370" s="22">
        <f t="shared" si="897"/>
      </c>
      <c r="V370" s="23">
        <f t="shared" si="790"/>
      </c>
      <c r="W370" s="17">
        <v>5100</v>
      </c>
      <c r="X370" s="23">
        <f t="shared" si="683"/>
      </c>
      <c r="Y370" s="21">
        <f t="shared" si="576"/>
      </c>
      <c r="Z370" s="23">
        <f t="shared" si="469"/>
      </c>
      <c r="AA370" s="23">
        <f>W370/(F370+500)</f>
      </c>
      <c r="AB370" s="17">
        <v>0</v>
      </c>
      <c r="AC370" s="17">
        <v>0</v>
      </c>
      <c r="AD370" s="21">
        <f t="shared" si="362"/>
      </c>
      <c r="AE370" s="23">
        <f>(W370-AC370)/(F370+500)</f>
      </c>
      <c r="AF370" s="24" t="s">
        <v>37</v>
      </c>
    </row>
    <row r="371">
      <c r="A371" s="11"/>
      <c r="B371" s="12"/>
      <c r="C371" s="13"/>
      <c r="D371" s="14" t="s">
        <v>38</v>
      </c>
      <c r="E371" s="15">
        <v>2247.21</v>
      </c>
      <c r="F371" s="28"/>
      <c r="G371" s="17">
        <v>31173</v>
      </c>
      <c r="H371" s="29">
        <v>922</v>
      </c>
      <c r="I371" s="18">
        <f t="shared" si="258"/>
      </c>
      <c r="J371" s="19">
        <f t="shared" si="187"/>
      </c>
      <c r="K371" s="17">
        <v>51</v>
      </c>
      <c r="L371" s="19">
        <f t="shared" si="138"/>
      </c>
      <c r="M371" s="17">
        <v>4</v>
      </c>
      <c r="N371" s="20">
        <f t="shared" si="99"/>
      </c>
      <c r="O371" s="17">
        <v>7</v>
      </c>
      <c r="P371" s="20">
        <f t="shared" si="20"/>
      </c>
      <c r="Q371" s="21"/>
      <c r="R371" s="17"/>
      <c r="S371" s="21"/>
      <c r="T371" s="17"/>
      <c r="U371" s="22"/>
      <c r="V371" s="23"/>
      <c r="W371" s="17"/>
      <c r="X371" s="23"/>
      <c r="Y371" s="21"/>
      <c r="Z371" s="23"/>
      <c r="AA371" s="23"/>
      <c r="AB371" s="17"/>
      <c r="AC371" s="17"/>
      <c r="AD371" s="21"/>
      <c r="AE371" s="23"/>
      <c r="AF371" s="24" t="s">
        <v>67</v>
      </c>
    </row>
    <row r="372">
      <c r="A372" s="11"/>
      <c r="B372" s="43" t="s">
        <v>56</v>
      </c>
      <c r="C372" s="13" t="s">
        <v>62</v>
      </c>
      <c r="D372" s="14" t="s">
        <v>36</v>
      </c>
      <c r="E372" s="15">
        <v>2981.87</v>
      </c>
      <c r="F372" s="28">
        <f>E372+E373</f>
      </c>
      <c r="G372" s="17">
        <v>41060</v>
      </c>
      <c r="H372" s="17">
        <v>1721</v>
      </c>
      <c r="I372" s="18">
        <f t="shared" si="258"/>
      </c>
      <c r="J372" s="19">
        <f t="shared" si="187"/>
      </c>
      <c r="K372" s="17">
        <v>80</v>
      </c>
      <c r="L372" s="19">
        <f t="shared" si="138"/>
      </c>
      <c r="M372" s="17">
        <v>2</v>
      </c>
      <c r="N372" s="20">
        <f t="shared" si="99"/>
      </c>
      <c r="O372" s="17">
        <v>8</v>
      </c>
      <c r="P372" s="20">
        <f t="shared" si="20"/>
      </c>
      <c r="Q372" s="21">
        <f>(M372+M373)/(O372+O373)</f>
      </c>
      <c r="R372" s="17">
        <v>7</v>
      </c>
      <c r="S372" s="21">
        <f>(O372+O373)/(K372+K373)</f>
      </c>
      <c r="T372" s="17">
        <v>3</v>
      </c>
      <c r="U372" s="22">
        <f>F372/T372</f>
      </c>
      <c r="V372" s="23">
        <f>(F372+4*500)/T372</f>
      </c>
      <c r="W372" s="17">
        <v>4548</v>
      </c>
      <c r="X372" s="23">
        <f>W372/T372</f>
      </c>
      <c r="Y372" s="21">
        <f>T372/R372</f>
      </c>
      <c r="Z372" s="23">
        <f>W372/F372</f>
      </c>
      <c r="AA372" s="23">
        <f>W372/(F372+500)</f>
      </c>
      <c r="AB372" s="17">
        <v>0</v>
      </c>
      <c r="AC372" s="17">
        <v>0</v>
      </c>
      <c r="AD372" s="21">
        <f>AB372/T372</f>
      </c>
      <c r="AE372" s="23">
        <f>(W372-AC372)/(F372+500)</f>
      </c>
      <c r="AF372" s="24" t="s">
        <v>37</v>
      </c>
    </row>
    <row r="373">
      <c r="A373" s="11"/>
      <c r="B373" s="43"/>
      <c r="C373" s="13"/>
      <c r="D373" s="14" t="s">
        <v>38</v>
      </c>
      <c r="E373" s="15">
        <v>741.62</v>
      </c>
      <c r="F373" s="28"/>
      <c r="G373" s="17">
        <v>5950</v>
      </c>
      <c r="H373" s="29">
        <v>122</v>
      </c>
      <c r="I373" s="18">
        <f t="shared" si="258"/>
      </c>
      <c r="J373" s="19">
        <f t="shared" si="187"/>
      </c>
      <c r="K373" s="17">
        <v>5</v>
      </c>
      <c r="L373" s="19">
        <f t="shared" si="138"/>
      </c>
      <c r="M373" s="17">
        <v>0</v>
      </c>
      <c r="N373" s="20">
        <f t="shared" si="99"/>
      </c>
      <c r="O373" s="17">
        <v>1</v>
      </c>
      <c r="P373" s="20">
        <f t="shared" si="20"/>
      </c>
      <c r="Q373" s="21"/>
      <c r="R373" s="17"/>
      <c r="S373" s="21"/>
      <c r="T373" s="17"/>
      <c r="U373" s="22"/>
      <c r="V373" s="23"/>
      <c r="W373" s="17"/>
      <c r="X373" s="23"/>
      <c r="Y373" s="21"/>
      <c r="Z373" s="23"/>
      <c r="AA373" s="23"/>
      <c r="AB373" s="17"/>
      <c r="AC373" s="17"/>
      <c r="AD373" s="21"/>
      <c r="AE373" s="23"/>
      <c r="AF373" s="24" t="s">
        <v>67</v>
      </c>
    </row>
    <row r="374">
      <c r="A374" s="11"/>
      <c r="B374" s="12" t="s">
        <v>57</v>
      </c>
      <c r="C374" s="13" t="s">
        <v>62</v>
      </c>
      <c r="D374" s="14" t="s">
        <v>36</v>
      </c>
      <c r="E374" s="15">
        <v>968.84</v>
      </c>
      <c r="F374" s="28">
        <f>E374+E375</f>
      </c>
      <c r="G374" s="17">
        <v>6738</v>
      </c>
      <c r="H374" s="17">
        <v>164</v>
      </c>
      <c r="I374" s="18">
        <f t="shared" si="258"/>
      </c>
      <c r="J374" s="19">
        <f t="shared" si="187"/>
      </c>
      <c r="K374" s="17">
        <v>10</v>
      </c>
      <c r="L374" s="19">
        <f t="shared" si="138"/>
      </c>
      <c r="M374" s="17">
        <v>1</v>
      </c>
      <c r="N374" s="20">
        <f t="shared" si="99"/>
      </c>
      <c r="O374" s="17">
        <v>2</v>
      </c>
      <c r="P374" s="20">
        <f t="shared" si="20"/>
      </c>
      <c r="Q374" s="21">
        <f>(M374+M375)/(O374+O375)</f>
      </c>
      <c r="R374" s="17">
        <v>19</v>
      </c>
      <c r="S374" s="21">
        <f>(O374+O375)/(K374+K375)</f>
      </c>
      <c r="T374" s="17">
        <v>7</v>
      </c>
      <c r="U374" s="22">
        <f>F374/T374</f>
      </c>
      <c r="V374" s="23">
        <f>(F374+4*500)/T374</f>
      </c>
      <c r="W374" s="17">
        <v>6568.799999999996</v>
      </c>
      <c r="X374" s="23">
        <f>W374/T374</f>
      </c>
      <c r="Y374" s="21">
        <f>T374/R374</f>
      </c>
      <c r="Z374" s="23">
        <f>W374/F374</f>
      </c>
      <c r="AA374" s="23">
        <f>W374/(F374+500)</f>
      </c>
      <c r="AB374" s="17">
        <v>4</v>
      </c>
      <c r="AC374" s="17">
        <v>2290.8</v>
      </c>
      <c r="AD374" s="21">
        <f>AB374/T374</f>
      </c>
      <c r="AE374" s="23">
        <f>(W374-AC374)/(F374+500)</f>
      </c>
      <c r="AF374" s="24" t="s">
        <v>37</v>
      </c>
    </row>
    <row r="375">
      <c r="A375" s="11"/>
      <c r="B375" s="12"/>
      <c r="C375" s="13"/>
      <c r="D375" s="14" t="s">
        <v>38</v>
      </c>
      <c r="E375" s="15">
        <v>2298.38</v>
      </c>
      <c r="F375" s="28"/>
      <c r="G375" s="17">
        <v>27344</v>
      </c>
      <c r="H375" s="29">
        <v>1044</v>
      </c>
      <c r="I375" s="18">
        <f t="shared" si="258"/>
      </c>
      <c r="J375" s="19">
        <f t="shared" si="187"/>
      </c>
      <c r="K375" s="17">
        <v>62</v>
      </c>
      <c r="L375" s="19">
        <f t="shared" si="138"/>
      </c>
      <c r="M375" s="17">
        <v>4</v>
      </c>
      <c r="N375" s="20">
        <f t="shared" si="99"/>
      </c>
      <c r="O375" s="17">
        <v>9</v>
      </c>
      <c r="P375" s="20">
        <f t="shared" si="20"/>
      </c>
      <c r="Q375" s="21"/>
      <c r="R375" s="17"/>
      <c r="S375" s="21"/>
      <c r="T375" s="17"/>
      <c r="U375" s="22"/>
      <c r="V375" s="23"/>
      <c r="W375" s="17"/>
      <c r="X375" s="23"/>
      <c r="Y375" s="21"/>
      <c r="Z375" s="23"/>
      <c r="AA375" s="23"/>
      <c r="AB375" s="17"/>
      <c r="AC375" s="17"/>
      <c r="AD375" s="21"/>
      <c r="AE375" s="23"/>
      <c r="AF375" s="24" t="s">
        <v>67</v>
      </c>
    </row>
    <row r="376">
      <c r="A376" s="11"/>
      <c r="B376" s="55" t="s">
        <v>34</v>
      </c>
      <c r="C376" s="13" t="s">
        <v>62</v>
      </c>
      <c r="D376" s="14" t="s">
        <v>36</v>
      </c>
      <c r="E376" s="15">
        <v>941.82</v>
      </c>
      <c r="F376" s="28">
        <f>E376+E377</f>
      </c>
      <c r="G376" s="17">
        <v>5987</v>
      </c>
      <c r="H376" s="17">
        <v>102</v>
      </c>
      <c r="I376" s="18">
        <f t="shared" si="258"/>
      </c>
      <c r="J376" s="19">
        <f t="shared" si="187"/>
      </c>
      <c r="K376" s="17">
        <v>9</v>
      </c>
      <c r="L376" s="19">
        <f t="shared" si="138"/>
      </c>
      <c r="M376" s="17">
        <v>0</v>
      </c>
      <c r="N376" s="20">
        <f t="shared" si="99"/>
      </c>
      <c r="O376" s="17">
        <v>2</v>
      </c>
      <c r="P376" s="20">
        <f t="shared" si="20"/>
      </c>
      <c r="Q376" s="21">
        <f>(M376+M377)/(O376+O377)</f>
      </c>
      <c r="R376" s="17">
        <v>7</v>
      </c>
      <c r="S376" s="21">
        <f>(O376+O377)/(K376+K377)</f>
      </c>
      <c r="T376" s="17">
        <v>0</v>
      </c>
      <c r="U376" s="22">
        <f>F376/T376</f>
      </c>
      <c r="V376" s="23">
        <f>(F376+4*500)/T376</f>
      </c>
      <c r="W376" s="17">
        <v>0</v>
      </c>
      <c r="X376" s="23">
        <f>W376/T376</f>
      </c>
      <c r="Y376" s="21">
        <f>T376/R376</f>
      </c>
      <c r="Z376" s="23">
        <f>W376/F376</f>
      </c>
      <c r="AA376" s="23">
        <f>W376/(F376+500)</f>
      </c>
      <c r="AB376" s="17">
        <v>0</v>
      </c>
      <c r="AC376" s="17">
        <v>0</v>
      </c>
      <c r="AD376" s="21">
        <f>AB376/T376</f>
      </c>
      <c r="AE376" s="23">
        <f>(W376-AC376)/(F376+500)</f>
      </c>
      <c r="AF376" s="24" t="s">
        <v>37</v>
      </c>
    </row>
    <row r="377">
      <c r="A377" s="11"/>
      <c r="B377" s="55"/>
      <c r="C377" s="13"/>
      <c r="D377" s="14" t="s">
        <v>38</v>
      </c>
      <c r="E377" s="15">
        <v>2181.51</v>
      </c>
      <c r="F377" s="28"/>
      <c r="G377" s="17">
        <v>24667</v>
      </c>
      <c r="H377" s="29">
        <v>886</v>
      </c>
      <c r="I377" s="18">
        <f t="shared" si="258"/>
      </c>
      <c r="J377" s="19">
        <f t="shared" si="187"/>
      </c>
      <c r="K377" s="17">
        <v>48</v>
      </c>
      <c r="L377" s="19">
        <f t="shared" si="138"/>
      </c>
      <c r="M377" s="17">
        <v>0</v>
      </c>
      <c r="N377" s="20">
        <f t="shared" si="99"/>
      </c>
      <c r="O377" s="17">
        <v>2</v>
      </c>
      <c r="P377" s="20">
        <f t="shared" si="20"/>
      </c>
      <c r="Q377" s="21"/>
      <c r="R377" s="17"/>
      <c r="S377" s="21"/>
      <c r="T377" s="17"/>
      <c r="U377" s="22"/>
      <c r="V377" s="23"/>
      <c r="W377" s="17"/>
      <c r="X377" s="23"/>
      <c r="Y377" s="21"/>
      <c r="Z377" s="23"/>
      <c r="AA377" s="23"/>
      <c r="AB377" s="17"/>
      <c r="AC377" s="17"/>
      <c r="AD377" s="21"/>
      <c r="AE377" s="23"/>
      <c r="AF377" s="24" t="s">
        <v>67</v>
      </c>
    </row>
    <row r="378">
      <c r="A378" s="11"/>
      <c r="B378" s="44" t="s">
        <v>43</v>
      </c>
      <c r="C378" s="44"/>
      <c r="D378" s="44"/>
      <c r="E378" s="32">
        <f>SUM(E370:E377)</f>
      </c>
      <c r="F378" s="32">
        <f>SUM(F370:F377)</f>
      </c>
      <c r="G378" s="32">
        <f>SUM(G370:G377)</f>
      </c>
      <c r="H378" s="32">
        <f>SUM(H370:H377)</f>
      </c>
      <c r="I378" s="34">
        <f t="shared" si="258"/>
      </c>
      <c r="J378" s="35">
        <f t="shared" si="187"/>
      </c>
      <c r="K378" s="33">
        <f>SUM(K370:K377)</f>
      </c>
      <c r="L378" s="32">
        <f>SUM(L372:L377)</f>
      </c>
      <c r="M378" s="32">
        <f>SUM(M370:M377)</f>
      </c>
      <c r="N378" s="36">
        <f t="shared" si="99"/>
      </c>
      <c r="O378" s="32">
        <f>SUM(O370:O377)</f>
      </c>
      <c r="P378" s="36">
        <f t="shared" si="20"/>
      </c>
      <c r="Q378" s="37">
        <f>M378/O378</f>
      </c>
      <c r="R378" s="32">
        <f>SUM(R370:R377)</f>
      </c>
      <c r="S378" s="37">
        <f>(O378+O378)/(K378+K378)</f>
      </c>
      <c r="T378" s="32">
        <f>SUM(T370:T377)</f>
      </c>
      <c r="U378" s="38">
        <f t="shared" ref="U378:U379" si="898">F378/T378</f>
      </c>
      <c r="V378" s="39">
        <f t="shared" ref="V378:V379" si="791">(F378+4*500)/T378</f>
      </c>
      <c r="W378" s="32">
        <f>SUM(W370:W377)</f>
      </c>
      <c r="X378" s="40">
        <f t="shared" ref="X378:X379" si="684">W378/T378</f>
      </c>
      <c r="Y378" s="37">
        <f t="shared" ref="Y378:Y379" si="577">T378/R378</f>
      </c>
      <c r="Z378" s="39">
        <f t="shared" ref="Z378:Z379" si="470">W378/F378</f>
      </c>
      <c r="AA378" s="39">
        <f>W378/(F378+COUNT(W369:W377)*500)</f>
      </c>
      <c r="AB378" s="32">
        <f>SUM(AB370:AB377)</f>
      </c>
      <c r="AC378" s="32">
        <f>SUM(AC370:AC377)</f>
      </c>
      <c r="AD378" s="37">
        <f t="shared" ref="AD378:AD379" si="363">AB378/T378</f>
      </c>
      <c r="AE378" s="41">
        <f>(W378-AC378)/(F378+COUNT(W369:W377)*500)</f>
      </c>
      <c r="AF378" s="24"/>
    </row>
    <row r="379">
      <c r="A379" s="11"/>
      <c r="B379" s="55" t="s">
        <v>40</v>
      </c>
      <c r="C379" s="13" t="s">
        <v>71</v>
      </c>
      <c r="D379" s="14" t="s">
        <v>36</v>
      </c>
      <c r="E379" s="15">
        <v>318.27</v>
      </c>
      <c r="F379" s="28">
        <f>E379+E380</f>
      </c>
      <c r="G379" s="17">
        <v>1984</v>
      </c>
      <c r="H379" s="17">
        <v>34</v>
      </c>
      <c r="I379" s="18">
        <f t="shared" si="258"/>
      </c>
      <c r="J379" s="19">
        <f t="shared" si="187"/>
      </c>
      <c r="K379" s="17">
        <v>2</v>
      </c>
      <c r="L379" s="19">
        <f t="shared" ref="L379:L395" si="139">E379/K379</f>
      </c>
      <c r="M379" s="17">
        <v>0</v>
      </c>
      <c r="N379" s="20">
        <f t="shared" si="99"/>
      </c>
      <c r="O379" s="17">
        <v>0</v>
      </c>
      <c r="P379" s="20">
        <f t="shared" si="20"/>
      </c>
      <c r="Q379" s="21">
        <f>(M379+M380)/(O379+O380)</f>
      </c>
      <c r="R379" s="17">
        <v>4</v>
      </c>
      <c r="S379" s="21">
        <f>(O379+O380)/(K379+K380)</f>
      </c>
      <c r="T379" s="17">
        <v>2</v>
      </c>
      <c r="U379" s="22">
        <f t="shared" si="898"/>
      </c>
      <c r="V379" s="23">
        <f t="shared" si="791"/>
      </c>
      <c r="W379" s="17">
        <v>1716</v>
      </c>
      <c r="X379" s="23">
        <f t="shared" si="684"/>
      </c>
      <c r="Y379" s="21">
        <f t="shared" si="577"/>
      </c>
      <c r="Z379" s="23">
        <f t="shared" si="470"/>
      </c>
      <c r="AA379" s="23">
        <f>W379/(F379+500)</f>
      </c>
      <c r="AB379" s="17">
        <v>1</v>
      </c>
      <c r="AC379" s="17">
        <v>372</v>
      </c>
      <c r="AD379" s="21">
        <f t="shared" si="363"/>
      </c>
      <c r="AE379" s="23">
        <f>(W379-AC379)/(F379+500)</f>
      </c>
      <c r="AF379" s="24" t="s">
        <v>37</v>
      </c>
    </row>
    <row r="380">
      <c r="A380" s="11"/>
      <c r="B380" s="55"/>
      <c r="C380" s="13"/>
      <c r="D380" s="14" t="s">
        <v>38</v>
      </c>
      <c r="E380" s="15">
        <v>1962.75</v>
      </c>
      <c r="F380" s="28"/>
      <c r="G380" s="17">
        <v>22311</v>
      </c>
      <c r="H380" s="17">
        <v>586</v>
      </c>
      <c r="I380" s="18">
        <f t="shared" si="258"/>
      </c>
      <c r="J380" s="19">
        <f t="shared" si="187"/>
      </c>
      <c r="K380" s="17">
        <v>35</v>
      </c>
      <c r="L380" s="19">
        <f t="shared" si="139"/>
      </c>
      <c r="M380" s="17">
        <v>1</v>
      </c>
      <c r="N380" s="20">
        <f t="shared" si="99"/>
      </c>
      <c r="O380" s="17">
        <v>1</v>
      </c>
      <c r="P380" s="20">
        <f t="shared" si="20"/>
      </c>
      <c r="Q380" s="21"/>
      <c r="R380" s="17"/>
      <c r="S380" s="21"/>
      <c r="T380" s="17"/>
      <c r="U380" s="22"/>
      <c r="V380" s="23"/>
      <c r="W380" s="17"/>
      <c r="X380" s="23"/>
      <c r="Y380" s="21"/>
      <c r="Z380" s="23"/>
      <c r="AA380" s="23"/>
      <c r="AB380" s="17"/>
      <c r="AC380" s="17"/>
      <c r="AD380" s="21"/>
      <c r="AE380" s="23"/>
      <c r="AF380" s="24" t="s">
        <v>41</v>
      </c>
    </row>
    <row r="381">
      <c r="A381" s="11"/>
      <c r="B381" s="55" t="s">
        <v>42</v>
      </c>
      <c r="C381" s="13" t="s">
        <v>71</v>
      </c>
      <c r="D381" s="14" t="s">
        <v>36</v>
      </c>
      <c r="E381" s="15">
        <v>152.47</v>
      </c>
      <c r="F381" s="28">
        <f>E381+E382</f>
      </c>
      <c r="G381" s="17">
        <v>1139</v>
      </c>
      <c r="H381" s="17">
        <v>36</v>
      </c>
      <c r="I381" s="18">
        <f>H382/G381</f>
      </c>
      <c r="J381" s="19">
        <f t="shared" si="187"/>
      </c>
      <c r="K381" s="17">
        <v>2</v>
      </c>
      <c r="L381" s="19">
        <f t="shared" si="139"/>
      </c>
      <c r="M381" s="17">
        <v>0</v>
      </c>
      <c r="N381" s="20">
        <f t="shared" si="99"/>
      </c>
      <c r="O381" s="17">
        <v>0</v>
      </c>
      <c r="P381" s="20">
        <f t="shared" si="20"/>
      </c>
      <c r="Q381" s="21">
        <f>(M381+M382)/(O381+O382)</f>
      </c>
      <c r="R381" s="17">
        <v>11</v>
      </c>
      <c r="S381" s="21">
        <f>(O381+O382)/(K381+K382)</f>
      </c>
      <c r="T381" s="17">
        <v>3</v>
      </c>
      <c r="U381" s="22">
        <f>F381/T381</f>
      </c>
      <c r="V381" s="23">
        <f>(F381+4*500)/T381</f>
      </c>
      <c r="W381" s="17">
        <v>6372</v>
      </c>
      <c r="X381" s="23">
        <f>W381/T381</f>
      </c>
      <c r="Y381" s="21">
        <f>T381/R381</f>
      </c>
      <c r="Z381" s="23">
        <f>W381/F381</f>
      </c>
      <c r="AA381" s="23">
        <f>W381/(F381+500)</f>
      </c>
      <c r="AB381" s="17">
        <v>0</v>
      </c>
      <c r="AC381" s="17">
        <v>0</v>
      </c>
      <c r="AD381" s="21">
        <f>AB381/T381</f>
      </c>
      <c r="AE381" s="23">
        <f>(W381-AC381)/(F381+500)</f>
      </c>
      <c r="AF381" s="24" t="s">
        <v>37</v>
      </c>
    </row>
    <row r="382">
      <c r="A382" s="11"/>
      <c r="B382" s="55"/>
      <c r="C382" s="13"/>
      <c r="D382" s="14" t="s">
        <v>38</v>
      </c>
      <c r="E382" s="15">
        <v>3136.27</v>
      </c>
      <c r="F382" s="28"/>
      <c r="G382" s="17">
        <v>45149</v>
      </c>
      <c r="H382" s="17">
        <v>1074</v>
      </c>
      <c r="I382" s="18">
        <f t="shared" ref="I382:I395" si="259">H382/G382</f>
      </c>
      <c r="J382" s="19">
        <f t="shared" si="187"/>
      </c>
      <c r="K382" s="17">
        <v>59</v>
      </c>
      <c r="L382" s="19">
        <f t="shared" si="139"/>
      </c>
      <c r="M382" s="17">
        <v>3</v>
      </c>
      <c r="N382" s="20">
        <f t="shared" si="99"/>
      </c>
      <c r="O382" s="17">
        <v>5</v>
      </c>
      <c r="P382" s="20">
        <f t="shared" si="20"/>
      </c>
      <c r="Q382" s="21"/>
      <c r="R382" s="17"/>
      <c r="S382" s="21"/>
      <c r="T382" s="17"/>
      <c r="U382" s="22"/>
      <c r="V382" s="23"/>
      <c r="W382" s="17"/>
      <c r="X382" s="23"/>
      <c r="Y382" s="21"/>
      <c r="Z382" s="23"/>
      <c r="AA382" s="23"/>
      <c r="AB382" s="17"/>
      <c r="AC382" s="17"/>
      <c r="AD382" s="21"/>
      <c r="AE382" s="23"/>
      <c r="AF382" s="24" t="s">
        <v>41</v>
      </c>
    </row>
    <row r="383">
      <c r="A383" s="11"/>
      <c r="B383" s="55" t="s">
        <v>44</v>
      </c>
      <c r="C383" s="13" t="s">
        <v>71</v>
      </c>
      <c r="D383" s="14" t="s">
        <v>36</v>
      </c>
      <c r="E383" s="15">
        <v>254.94</v>
      </c>
      <c r="F383" s="16">
        <f>E383+E384</f>
      </c>
      <c r="G383" s="17">
        <v>1756</v>
      </c>
      <c r="H383" s="17">
        <v>34</v>
      </c>
      <c r="I383" s="18">
        <f t="shared" si="259"/>
      </c>
      <c r="J383" s="19">
        <f t="shared" si="187"/>
      </c>
      <c r="K383" s="17">
        <v>2</v>
      </c>
      <c r="L383" s="19">
        <f t="shared" si="139"/>
      </c>
      <c r="M383" s="17">
        <v>0</v>
      </c>
      <c r="N383" s="20">
        <f t="shared" si="99"/>
      </c>
      <c r="O383" s="17">
        <v>0</v>
      </c>
      <c r="P383" s="20">
        <f t="shared" si="20"/>
      </c>
      <c r="Q383" s="21">
        <f>(M383+M384)/(O383+O384)</f>
      </c>
      <c r="R383" s="17">
        <v>8</v>
      </c>
      <c r="S383" s="21">
        <f>(O383+O384)/(K383+K384)</f>
      </c>
      <c r="T383" s="17">
        <v>1</v>
      </c>
      <c r="U383" s="22">
        <f>F383/T383</f>
      </c>
      <c r="V383" s="23">
        <f>(F383+4*500)/T383</f>
      </c>
      <c r="W383" s="17">
        <v>1692</v>
      </c>
      <c r="X383" s="23">
        <f>W383/T383</f>
      </c>
      <c r="Y383" s="21">
        <f>T383/R383</f>
      </c>
      <c r="Z383" s="23">
        <f>W383/F383</f>
      </c>
      <c r="AA383" s="23">
        <f>W383/(F383+500)</f>
      </c>
      <c r="AB383" s="17">
        <v>0</v>
      </c>
      <c r="AC383" s="17">
        <v>0</v>
      </c>
      <c r="AD383" s="21">
        <f>AB383/T383</f>
      </c>
      <c r="AE383" s="23">
        <f>(W383-AC383)/(F383+500)</f>
      </c>
      <c r="AF383" s="24" t="s">
        <v>37</v>
      </c>
    </row>
    <row r="384">
      <c r="A384" s="11"/>
      <c r="B384" s="55"/>
      <c r="C384" s="13"/>
      <c r="D384" s="14" t="s">
        <v>38</v>
      </c>
      <c r="E384" s="15">
        <v>2727.55</v>
      </c>
      <c r="F384" s="16"/>
      <c r="G384" s="17">
        <v>39070</v>
      </c>
      <c r="H384" s="17">
        <v>1187</v>
      </c>
      <c r="I384" s="18">
        <f t="shared" si="259"/>
      </c>
      <c r="J384" s="19">
        <f t="shared" si="187"/>
      </c>
      <c r="K384" s="17">
        <v>68</v>
      </c>
      <c r="L384" s="19">
        <f t="shared" si="139"/>
      </c>
      <c r="M384" s="17">
        <v>1</v>
      </c>
      <c r="N384" s="20">
        <f t="shared" si="99"/>
      </c>
      <c r="O384" s="17">
        <v>5</v>
      </c>
      <c r="P384" s="20">
        <f t="shared" si="20"/>
      </c>
      <c r="Q384" s="21"/>
      <c r="R384" s="17"/>
      <c r="S384" s="21"/>
      <c r="T384" s="17"/>
      <c r="U384" s="22"/>
      <c r="V384" s="23"/>
      <c r="W384" s="17"/>
      <c r="X384" s="23"/>
      <c r="Y384" s="21"/>
      <c r="Z384" s="23"/>
      <c r="AA384" s="23"/>
      <c r="AB384" s="17"/>
      <c r="AC384" s="17"/>
      <c r="AD384" s="21"/>
      <c r="AE384" s="23"/>
      <c r="AF384" s="24" t="s">
        <v>41</v>
      </c>
    </row>
    <row r="385">
      <c r="A385" s="11"/>
      <c r="B385" s="44" t="s">
        <v>43</v>
      </c>
      <c r="C385" s="44"/>
      <c r="D385" s="44"/>
      <c r="E385" s="32">
        <f>SUM(E379:E384)</f>
      </c>
      <c r="F385" s="33">
        <f>SUM(F379:F384)</f>
      </c>
      <c r="G385" s="33">
        <f>SUM(G379:G384)</f>
      </c>
      <c r="H385" s="33">
        <f>SUM(H379:H384)</f>
      </c>
      <c r="I385" s="34">
        <f t="shared" si="259"/>
      </c>
      <c r="J385" s="35">
        <f t="shared" si="187"/>
      </c>
      <c r="K385" s="33">
        <f>SUM(K379:K384)</f>
      </c>
      <c r="L385" s="35">
        <f t="shared" si="139"/>
      </c>
      <c r="M385" s="33">
        <f>SUM(M379:M384)</f>
      </c>
      <c r="N385" s="36">
        <f t="shared" si="99"/>
      </c>
      <c r="O385" s="33">
        <f>SUM(O379:O384)</f>
      </c>
      <c r="P385" s="36">
        <f t="shared" si="20"/>
      </c>
      <c r="Q385" s="37">
        <f>M385/O385</f>
      </c>
      <c r="R385" s="33">
        <f>SUM(R379:R384)</f>
      </c>
      <c r="S385" s="37">
        <f>(O385+O385)/(K385+K385)</f>
      </c>
      <c r="T385" s="33">
        <f>SUM(T379:T384)</f>
      </c>
      <c r="U385" s="38">
        <f t="shared" ref="U385:U386" si="899">F385/T385</f>
      </c>
      <c r="V385" s="39">
        <f t="shared" ref="V385:V386" si="792">(F385+4*500)/T385</f>
      </c>
      <c r="W385" s="33">
        <f>SUM(W379:W384)</f>
      </c>
      <c r="X385" s="40">
        <f t="shared" ref="X385:X386" si="685">W385/T385</f>
      </c>
      <c r="Y385" s="37">
        <f t="shared" ref="Y385:Y386" si="578">T385/R385</f>
      </c>
      <c r="Z385" s="39">
        <f t="shared" ref="Z385:Z386" si="471">W385/F385</f>
      </c>
      <c r="AA385" s="39">
        <f>W385/(F385+COUNT(W379:W384)*500)</f>
      </c>
      <c r="AB385" s="33">
        <f>SUM(AB379:AB384)</f>
      </c>
      <c r="AC385" s="33">
        <f>SUM(AC379:AC384)</f>
      </c>
      <c r="AD385" s="37">
        <f t="shared" ref="AD385:AD386" si="364">AB385/T385</f>
      </c>
      <c r="AE385" s="41">
        <f>(W385-AC385)/(F385+COUNT(W379:W384)*500)</f>
      </c>
      <c r="AF385" s="23"/>
    </row>
    <row customHeight="true" ht="20.238095238095237" r="386">
      <c r="A386" s="11"/>
      <c r="B386" s="55" t="s">
        <v>46</v>
      </c>
      <c r="C386" s="42" t="s">
        <v>45</v>
      </c>
      <c r="D386" s="14" t="s">
        <v>36</v>
      </c>
      <c r="E386" s="15">
        <v>80.19</v>
      </c>
      <c r="F386" s="16">
        <f>E386+E387</f>
      </c>
      <c r="G386" s="17">
        <v>739</v>
      </c>
      <c r="H386" s="17">
        <v>21</v>
      </c>
      <c r="I386" s="18">
        <f t="shared" si="259"/>
      </c>
      <c r="J386" s="19">
        <f t="shared" si="187"/>
      </c>
      <c r="K386" s="17">
        <v>0</v>
      </c>
      <c r="L386" s="19">
        <f t="shared" si="139"/>
      </c>
      <c r="M386" s="17">
        <v>0</v>
      </c>
      <c r="N386" s="20">
        <f t="shared" si="99"/>
      </c>
      <c r="O386" s="17">
        <v>0</v>
      </c>
      <c r="P386" s="20">
        <f>E386/O387</f>
      </c>
      <c r="Q386" s="21">
        <f>(M386+M387)/(O386+O387)</f>
      </c>
      <c r="R386" s="17">
        <v>10</v>
      </c>
      <c r="S386" s="21">
        <f>(O387+R385:P383)/(K386+K387)</f>
      </c>
      <c r="T386" s="17">
        <v>3</v>
      </c>
      <c r="U386" s="22">
        <f t="shared" si="899"/>
      </c>
      <c r="V386" s="23">
        <f t="shared" si="792"/>
      </c>
      <c r="W386" s="17">
        <v>2148</v>
      </c>
      <c r="X386" s="23">
        <f t="shared" si="685"/>
      </c>
      <c r="Y386" s="21">
        <f t="shared" si="578"/>
      </c>
      <c r="Z386" s="23">
        <f t="shared" si="471"/>
      </c>
      <c r="AA386" s="23">
        <f>W386/(F386+500)</f>
      </c>
      <c r="AB386" s="17">
        <v>0</v>
      </c>
      <c r="AC386" s="17">
        <v>0</v>
      </c>
      <c r="AD386" s="21">
        <f t="shared" si="364"/>
      </c>
      <c r="AE386" s="23">
        <f>(W386-AC386)/(F386+500)</f>
      </c>
      <c r="AF386" s="24" t="s">
        <v>37</v>
      </c>
    </row>
    <row customHeight="true" ht="20.238095238095237" r="387">
      <c r="A387" s="11"/>
      <c r="B387" s="55"/>
      <c r="C387" s="42"/>
      <c r="D387" s="14" t="s">
        <v>38</v>
      </c>
      <c r="E387" s="15">
        <v>2249.06</v>
      </c>
      <c r="F387" s="16"/>
      <c r="G387" s="17">
        <v>33629</v>
      </c>
      <c r="H387" s="17">
        <v>967</v>
      </c>
      <c r="I387" s="18">
        <f t="shared" si="259"/>
      </c>
      <c r="J387" s="19">
        <f t="shared" si="187"/>
      </c>
      <c r="K387" s="17">
        <v>61</v>
      </c>
      <c r="L387" s="19">
        <f t="shared" si="139"/>
      </c>
      <c r="M387" s="17">
        <v>3</v>
      </c>
      <c r="N387" s="20">
        <f t="shared" si="99"/>
      </c>
      <c r="O387" s="17">
        <v>6</v>
      </c>
      <c r="P387" s="20">
        <f t="shared" ref="P387:P389" si="21">E387/O387</f>
      </c>
      <c r="Q387" s="21"/>
      <c r="R387" s="17"/>
      <c r="S387" s="21"/>
      <c r="T387" s="17"/>
      <c r="U387" s="22"/>
      <c r="V387" s="23"/>
      <c r="W387" s="17"/>
      <c r="X387" s="23"/>
      <c r="Y387" s="21"/>
      <c r="Z387" s="23"/>
      <c r="AA387" s="23"/>
      <c r="AB387" s="17"/>
      <c r="AC387" s="17"/>
      <c r="AD387" s="21"/>
      <c r="AE387" s="23"/>
      <c r="AF387" s="24" t="s">
        <v>41</v>
      </c>
    </row>
    <row r="388">
      <c r="A388" s="11"/>
      <c r="B388" s="12" t="s">
        <v>47</v>
      </c>
      <c r="C388" s="42" t="s">
        <v>45</v>
      </c>
      <c r="D388" s="14" t="s">
        <v>36</v>
      </c>
      <c r="E388" s="15">
        <v>84.21</v>
      </c>
      <c r="F388" s="16">
        <f>E388+E389</f>
      </c>
      <c r="G388" s="17">
        <v>614</v>
      </c>
      <c r="H388" s="17">
        <v>21</v>
      </c>
      <c r="I388" s="18">
        <f t="shared" si="259"/>
      </c>
      <c r="J388" s="19">
        <f t="shared" si="187"/>
      </c>
      <c r="K388" s="17">
        <v>1</v>
      </c>
      <c r="L388" s="19">
        <f t="shared" si="139"/>
      </c>
      <c r="M388" s="17">
        <v>0</v>
      </c>
      <c r="N388" s="20">
        <f t="shared" si="99"/>
      </c>
      <c r="O388" s="17">
        <v>0</v>
      </c>
      <c r="P388" s="20">
        <f t="shared" si="21"/>
      </c>
      <c r="Q388" s="21">
        <f>(M388+M389)/(O388+O389)</f>
      </c>
      <c r="R388" s="17">
        <v>9</v>
      </c>
      <c r="S388" s="21">
        <f>(O388+O389)/(K388+K389)</f>
      </c>
      <c r="T388" s="17">
        <v>6</v>
      </c>
      <c r="U388" s="22">
        <f>F388/T388</f>
      </c>
      <c r="V388" s="23">
        <f>(F388+4*500)/T388</f>
      </c>
      <c r="W388" s="17">
        <v>5472</v>
      </c>
      <c r="X388" s="23">
        <f>W388/T388</f>
      </c>
      <c r="Y388" s="21">
        <f>T388/R388</f>
      </c>
      <c r="Z388" s="23">
        <f>W388/F388</f>
      </c>
      <c r="AA388" s="23">
        <f>W388/(F388+500)</f>
      </c>
      <c r="AB388" s="17">
        <v>4</v>
      </c>
      <c r="AC388" s="17">
        <v>3876</v>
      </c>
      <c r="AD388" s="21">
        <f>AB388/T388</f>
      </c>
      <c r="AE388" s="23">
        <f>(W388-AC388)/(F388+500)</f>
      </c>
      <c r="AF388" s="24" t="s">
        <v>37</v>
      </c>
    </row>
    <row r="389">
      <c r="A389" s="11"/>
      <c r="B389" s="12"/>
      <c r="C389" s="42"/>
      <c r="D389" s="14" t="s">
        <v>38</v>
      </c>
      <c r="E389" s="15">
        <v>2779.5</v>
      </c>
      <c r="F389" s="16"/>
      <c r="G389" s="17">
        <v>44032</v>
      </c>
      <c r="H389" s="17">
        <v>994</v>
      </c>
      <c r="I389" s="18">
        <f t="shared" si="259"/>
      </c>
      <c r="J389" s="19">
        <f t="shared" si="187"/>
      </c>
      <c r="K389" s="17">
        <v>78</v>
      </c>
      <c r="L389" s="19">
        <f t="shared" si="139"/>
      </c>
      <c r="M389" s="17">
        <v>5</v>
      </c>
      <c r="N389" s="20">
        <f t="shared" si="99"/>
      </c>
      <c r="O389" s="17">
        <v>5</v>
      </c>
      <c r="P389" s="20">
        <f t="shared" si="21"/>
      </c>
      <c r="Q389" s="21"/>
      <c r="R389" s="17"/>
      <c r="S389" s="21"/>
      <c r="T389" s="17"/>
      <c r="U389" s="22"/>
      <c r="V389" s="23"/>
      <c r="W389" s="17"/>
      <c r="X389" s="23"/>
      <c r="Y389" s="21"/>
      <c r="Z389" s="23"/>
      <c r="AA389" s="23"/>
      <c r="AB389" s="17"/>
      <c r="AC389" s="17"/>
      <c r="AD389" s="21"/>
      <c r="AE389" s="23"/>
      <c r="AF389" s="24" t="s">
        <v>41</v>
      </c>
    </row>
    <row r="390">
      <c r="A390" s="11"/>
      <c r="B390" s="55" t="s">
        <v>63</v>
      </c>
      <c r="C390" s="42" t="s">
        <v>45</v>
      </c>
      <c r="D390" s="14" t="s">
        <v>36</v>
      </c>
      <c r="E390" s="15">
        <v>378.85</v>
      </c>
      <c r="F390" s="16">
        <f>E390+E391</f>
      </c>
      <c r="G390" s="17">
        <v>2196</v>
      </c>
      <c r="H390" s="17">
        <v>91</v>
      </c>
      <c r="I390" s="18">
        <f t="shared" si="259"/>
      </c>
      <c r="J390" s="19">
        <f t="shared" si="187"/>
      </c>
      <c r="K390" s="17">
        <v>3</v>
      </c>
      <c r="L390" s="19">
        <f t="shared" si="139"/>
      </c>
      <c r="M390" s="17">
        <v>1</v>
      </c>
      <c r="N390" s="20">
        <f t="shared" si="99"/>
      </c>
      <c r="O390" s="17">
        <v>1</v>
      </c>
      <c r="P390" s="20">
        <f>E390/O391</f>
      </c>
      <c r="Q390" s="21">
        <f>(M390+M391)/(O390+O391)</f>
      </c>
      <c r="R390" s="17">
        <v>14</v>
      </c>
      <c r="S390" s="21">
        <f>(O391+R389:P387)/(K390+K391)</f>
      </c>
      <c r="T390" s="17">
        <v>7</v>
      </c>
      <c r="U390" s="22">
        <f>F390/T390</f>
      </c>
      <c r="V390" s="23">
        <f>(F390+4*500)/T390</f>
      </c>
      <c r="W390" s="17">
        <v>5632.800000000003</v>
      </c>
      <c r="X390" s="23">
        <f>W390/T390</f>
      </c>
      <c r="Y390" s="21">
        <f>T390/R390</f>
      </c>
      <c r="Z390" s="23">
        <f>W390/F390</f>
      </c>
      <c r="AA390" s="23">
        <f>W390/(F390+500)</f>
      </c>
      <c r="AB390" s="17">
        <v>1</v>
      </c>
      <c r="AC390" s="17">
        <v>364.8</v>
      </c>
      <c r="AD390" s="21">
        <f>AB390/T390</f>
      </c>
      <c r="AE390" s="23">
        <f>(W390-AC390)/(F390+500)</f>
      </c>
      <c r="AF390" s="24" t="s">
        <v>37</v>
      </c>
    </row>
    <row r="391">
      <c r="A391" s="11"/>
      <c r="B391" s="55"/>
      <c r="C391" s="42"/>
      <c r="D391" s="14" t="s">
        <v>38</v>
      </c>
      <c r="E391" s="15">
        <v>2313.92</v>
      </c>
      <c r="F391" s="16"/>
      <c r="G391" s="17">
        <v>42414</v>
      </c>
      <c r="H391" s="17">
        <v>988</v>
      </c>
      <c r="I391" s="18">
        <f t="shared" si="259"/>
      </c>
      <c r="J391" s="19">
        <f t="shared" si="187"/>
      </c>
      <c r="K391" s="17">
        <v>62</v>
      </c>
      <c r="L391" s="19">
        <f t="shared" si="139"/>
      </c>
      <c r="M391" s="17">
        <v>5</v>
      </c>
      <c r="N391" s="20">
        <f t="shared" si="99"/>
      </c>
      <c r="O391" s="17">
        <v>9</v>
      </c>
      <c r="P391" s="20">
        <f>E391/O391</f>
      </c>
      <c r="Q391" s="21"/>
      <c r="R391" s="17"/>
      <c r="S391" s="21"/>
      <c r="T391" s="17"/>
      <c r="U391" s="22"/>
      <c r="V391" s="23"/>
      <c r="W391" s="17"/>
      <c r="X391" s="23"/>
      <c r="Y391" s="21"/>
      <c r="Z391" s="23"/>
      <c r="AA391" s="23"/>
      <c r="AB391" s="17"/>
      <c r="AC391" s="17"/>
      <c r="AD391" s="21"/>
      <c r="AE391" s="23"/>
      <c r="AF391" s="24" t="s">
        <v>41</v>
      </c>
    </row>
    <row customHeight="true" ht="20.238095238095237" r="392">
      <c r="A392" s="11"/>
      <c r="B392" s="55" t="s">
        <v>64</v>
      </c>
      <c r="C392" s="42" t="s">
        <v>45</v>
      </c>
      <c r="D392" s="14" t="s">
        <v>36</v>
      </c>
      <c r="E392" s="15">
        <v>306.13</v>
      </c>
      <c r="F392" s="16">
        <f>E392+E393</f>
      </c>
      <c r="G392" s="17">
        <v>1781</v>
      </c>
      <c r="H392" s="17">
        <v>42</v>
      </c>
      <c r="I392" s="18">
        <f t="shared" si="259"/>
      </c>
      <c r="J392" s="19">
        <f t="shared" si="187"/>
      </c>
      <c r="K392" s="17">
        <v>3</v>
      </c>
      <c r="L392" s="19">
        <f t="shared" si="139"/>
      </c>
      <c r="M392" s="17">
        <v>0</v>
      </c>
      <c r="N392" s="20">
        <f t="shared" si="99"/>
      </c>
      <c r="O392" s="17">
        <v>0</v>
      </c>
      <c r="P392" s="20">
        <f>E392/O393</f>
      </c>
      <c r="Q392" s="21">
        <f>(M392+M393)/(O392+O393)</f>
      </c>
      <c r="R392" s="17">
        <v>8</v>
      </c>
      <c r="S392" s="21">
        <f>(O393+R391:P389)/(K392+K393)</f>
      </c>
      <c r="T392" s="17">
        <v>4</v>
      </c>
      <c r="U392" s="22">
        <f>F392/T392</f>
      </c>
      <c r="V392" s="23">
        <f>(F392+4*500)/T392</f>
      </c>
      <c r="W392" s="17">
        <v>4200</v>
      </c>
      <c r="X392" s="23">
        <f>W392/T392</f>
      </c>
      <c r="Y392" s="21">
        <f>T392/R392</f>
      </c>
      <c r="Z392" s="23">
        <f>W392/F392</f>
      </c>
      <c r="AA392" s="23">
        <f>W392/(F392+500)</f>
      </c>
      <c r="AB392" s="17">
        <v>2</v>
      </c>
      <c r="AC392" s="17">
        <v>816</v>
      </c>
      <c r="AD392" s="21">
        <f>AB392/T392</f>
      </c>
      <c r="AE392" s="23">
        <f>(W392-AC392)/(F392+500)</f>
      </c>
      <c r="AF392" s="24" t="s">
        <v>37</v>
      </c>
    </row>
    <row customHeight="true" ht="20.238095238095237" r="393">
      <c r="A393" s="11"/>
      <c r="B393" s="55"/>
      <c r="C393" s="42"/>
      <c r="D393" s="14" t="s">
        <v>38</v>
      </c>
      <c r="E393" s="15">
        <v>2576.07</v>
      </c>
      <c r="F393" s="16"/>
      <c r="G393" s="17">
        <v>48299</v>
      </c>
      <c r="H393" s="17">
        <v>1175</v>
      </c>
      <c r="I393" s="18">
        <f t="shared" si="259"/>
      </c>
      <c r="J393" s="19">
        <f t="shared" si="187"/>
      </c>
      <c r="K393" s="17">
        <v>68</v>
      </c>
      <c r="L393" s="19">
        <f t="shared" si="139"/>
      </c>
      <c r="M393" s="17">
        <v>4</v>
      </c>
      <c r="N393" s="20">
        <f t="shared" si="99"/>
      </c>
      <c r="O393" s="17">
        <v>6</v>
      </c>
      <c r="P393" s="20">
        <f t="shared" ref="P393:P395" si="22">E393/O393</f>
      </c>
      <c r="Q393" s="21"/>
      <c r="R393" s="17"/>
      <c r="S393" s="21"/>
      <c r="T393" s="17"/>
      <c r="U393" s="22"/>
      <c r="V393" s="23"/>
      <c r="W393" s="17"/>
      <c r="X393" s="23"/>
      <c r="Y393" s="21"/>
      <c r="Z393" s="23"/>
      <c r="AA393" s="23"/>
      <c r="AB393" s="17"/>
      <c r="AC393" s="17"/>
      <c r="AD393" s="21"/>
      <c r="AE393" s="23"/>
      <c r="AF393" s="24" t="s">
        <v>41</v>
      </c>
    </row>
    <row r="394">
      <c r="A394" s="11"/>
      <c r="B394" s="44" t="s">
        <v>43</v>
      </c>
      <c r="C394" s="44"/>
      <c r="D394" s="44"/>
      <c r="E394" s="32">
        <f>SUM(E386:E393)</f>
      </c>
      <c r="F394" s="32">
        <f>SUM(F386:F393)</f>
      </c>
      <c r="G394" s="32">
        <f>SUM(G386:G393)</f>
      </c>
      <c r="H394" s="32">
        <f>SUM(H386:H393)</f>
      </c>
      <c r="I394" s="34">
        <f t="shared" si="259"/>
      </c>
      <c r="J394" s="35">
        <f t="shared" si="187"/>
      </c>
      <c r="K394" s="32">
        <f>SUM(K386:K393)</f>
      </c>
      <c r="L394" s="35">
        <f t="shared" si="139"/>
      </c>
      <c r="M394" s="32">
        <f>SUM(M386:M393)</f>
      </c>
      <c r="N394" s="36">
        <f t="shared" si="99"/>
      </c>
      <c r="O394" s="32">
        <f>SUM(O386:O393)</f>
      </c>
      <c r="P394" s="36">
        <f t="shared" si="22"/>
      </c>
      <c r="Q394" s="37">
        <f t="shared" ref="Q394:Q395" si="307">M394/O394</f>
      </c>
      <c r="R394" s="32">
        <f>SUM(R386:R393)</f>
      </c>
      <c r="S394" s="37">
        <f t="shared" ref="S394:S395" si="218">(O394+O394)/(K394+K394)</f>
      </c>
      <c r="T394" s="32">
        <f>SUM(T386:T393)</f>
      </c>
      <c r="U394" s="38">
        <f t="shared" ref="U394:U395" si="900">F394/T394</f>
      </c>
      <c r="V394" s="39">
        <f t="shared" ref="V394:V395" si="793">(F394+4*500)/T394</f>
      </c>
      <c r="W394" s="32">
        <f>SUM(W386:W393)</f>
      </c>
      <c r="X394" s="40">
        <f t="shared" ref="X394:X395" si="686">W394/T394</f>
      </c>
      <c r="Y394" s="37">
        <f t="shared" ref="Y394:Y395" si="579">T394/R394</f>
      </c>
      <c r="Z394" s="39">
        <f t="shared" ref="Z394:Z395" si="472">W394/F394</f>
      </c>
      <c r="AA394" s="39">
        <f>W394/(F394+COUNT(W384:W391)*500)</f>
      </c>
      <c r="AB394" s="32">
        <f>SUM(AB386:AB393)</f>
      </c>
      <c r="AC394" s="32">
        <f>SUM(AC386:AC393)</f>
      </c>
      <c r="AD394" s="37">
        <f t="shared" ref="AD394:AD395" si="365">AB394/T394</f>
      </c>
      <c r="AE394" s="41">
        <f>(W394-AC394)/(F394+COUNT(W384:W391)*500)</f>
      </c>
      <c r="AF394" s="23"/>
    </row>
    <row r="395">
      <c r="A395" s="11"/>
      <c r="B395" s="46" t="s">
        <v>48</v>
      </c>
      <c r="C395" s="46"/>
      <c r="D395" s="46"/>
      <c r="E395" s="48">
        <f>E369+E378+E385+E394</f>
      </c>
      <c r="F395" s="48">
        <f>F369+F378+F385+F394</f>
      </c>
      <c r="G395" s="48">
        <f>G369+G378+G385+G394</f>
      </c>
      <c r="H395" s="48">
        <f>H369+H378+H385+H394</f>
      </c>
      <c r="I395" s="50">
        <f t="shared" si="259"/>
      </c>
      <c r="J395" s="51">
        <f t="shared" si="187"/>
      </c>
      <c r="K395" s="56">
        <f>K369+K378+K385+K394</f>
      </c>
      <c r="L395" s="51">
        <f t="shared" si="139"/>
      </c>
      <c r="M395" s="56">
        <f>M369+M378+M385+M394</f>
      </c>
      <c r="N395" s="52">
        <f t="shared" si="99"/>
      </c>
      <c r="O395" s="56">
        <f>O369+O378+O385+O394</f>
      </c>
      <c r="P395" s="52">
        <f t="shared" si="22"/>
      </c>
      <c r="Q395" s="53">
        <f t="shared" si="307"/>
      </c>
      <c r="R395" s="56">
        <f>R369+R378+R385+R394</f>
      </c>
      <c r="S395" s="53">
        <f t="shared" si="218"/>
      </c>
      <c r="T395" s="56">
        <f>T369+T378+T385+T394</f>
      </c>
      <c r="U395" s="54">
        <f t="shared" si="900"/>
      </c>
      <c r="V395" s="49">
        <f t="shared" si="793"/>
      </c>
      <c r="W395" s="48">
        <f>W369+W378+W385+W394</f>
      </c>
      <c r="X395" s="49">
        <f t="shared" si="686"/>
      </c>
      <c r="Y395" s="53">
        <f t="shared" si="579"/>
      </c>
      <c r="Z395" s="49">
        <f t="shared" si="472"/>
      </c>
      <c r="AA395" s="49">
        <f>W395/(F395+COUNT(W359:W366,W379:W384,W372:W377))</f>
      </c>
      <c r="AB395" s="56">
        <f>AB369+AB378+AB385+AB394</f>
      </c>
      <c r="AC395" s="48">
        <f>AC369+AC378+AC385+AC394</f>
      </c>
      <c r="AD395" s="53">
        <f t="shared" si="365"/>
      </c>
      <c r="AE395" s="49">
        <f>(W395-AC395)/(F395+COUNT(W359:W366,W379:W384,W372:W377))</f>
      </c>
      <c r="AF395" s="23"/>
    </row>
    <row r="396">
      <c r="A396" s="1" t="s">
        <v>1</v>
      </c>
      <c r="B396" s="2" t="s">
        <v>2</v>
      </c>
      <c r="C396" s="2" t="s">
        <v>3</v>
      </c>
      <c r="D396" s="2" t="s">
        <v>4</v>
      </c>
      <c r="E396" s="3" t="s">
        <v>5</v>
      </c>
      <c r="F396" s="2" t="s">
        <v>6</v>
      </c>
      <c r="G396" s="2" t="s">
        <v>7</v>
      </c>
      <c r="H396" s="2" t="s">
        <v>8</v>
      </c>
      <c r="I396" s="4" t="s">
        <v>9</v>
      </c>
      <c r="J396" s="5" t="s">
        <v>10</v>
      </c>
      <c r="K396" s="2" t="s">
        <v>11</v>
      </c>
      <c r="L396" s="5" t="s">
        <v>12</v>
      </c>
      <c r="M396" s="2" t="s">
        <v>13</v>
      </c>
      <c r="N396" s="6" t="s">
        <v>14</v>
      </c>
      <c r="O396" s="2" t="s">
        <v>15</v>
      </c>
      <c r="P396" s="6" t="s">
        <v>16</v>
      </c>
      <c r="Q396" s="4" t="s">
        <v>17</v>
      </c>
      <c r="R396" s="7" t="s">
        <v>18</v>
      </c>
      <c r="S396" s="8" t="s">
        <v>19</v>
      </c>
      <c r="T396" s="7" t="s">
        <v>20</v>
      </c>
      <c r="U396" s="9" t="s">
        <v>21</v>
      </c>
      <c r="V396" s="10" t="s">
        <v>22</v>
      </c>
      <c r="W396" s="10" t="s">
        <v>23</v>
      </c>
      <c r="X396" s="10" t="s">
        <v>24</v>
      </c>
      <c r="Y396" s="8" t="s">
        <v>25</v>
      </c>
      <c r="Z396" s="10" t="s">
        <v>26</v>
      </c>
      <c r="AA396" s="10" t="s">
        <v>27</v>
      </c>
      <c r="AB396" s="10" t="s">
        <v>28</v>
      </c>
      <c r="AC396" s="7" t="s">
        <v>29</v>
      </c>
      <c r="AD396" s="8" t="s">
        <v>30</v>
      </c>
      <c r="AE396" s="10" t="s">
        <v>31</v>
      </c>
      <c r="AF396" s="10" t="s">
        <v>32</v>
      </c>
    </row>
    <row r="397">
      <c r="A397" s="11" t="s">
        <v>77</v>
      </c>
      <c r="B397" s="12" t="s">
        <v>50</v>
      </c>
      <c r="C397" s="13" t="s">
        <v>35</v>
      </c>
      <c r="D397" s="14" t="s">
        <v>36</v>
      </c>
      <c r="E397" s="15">
        <v>687.56</v>
      </c>
      <c r="F397" s="16">
        <f>E397+E398</f>
      </c>
      <c r="G397" s="17">
        <v>4681</v>
      </c>
      <c r="H397" s="17">
        <v>213</v>
      </c>
      <c r="I397" s="18">
        <f t="shared" ref="I397:I418" si="260">H397/G397</f>
      </c>
      <c r="J397" s="19">
        <f t="shared" ref="J397:J433" si="188">(E397/G397)*1000</f>
      </c>
      <c r="K397" s="17">
        <v>5</v>
      </c>
      <c r="L397" s="19">
        <f t="shared" ref="L397:L415" si="140">E397/K397</f>
      </c>
      <c r="M397" s="17">
        <v>0</v>
      </c>
      <c r="N397" s="20">
        <f t="shared" ref="N397:N433" si="100">E397/M397</f>
      </c>
      <c r="O397" s="17">
        <v>0</v>
      </c>
      <c r="P397" s="20">
        <f t="shared" ref="P397:P423" si="23">E397/O397</f>
      </c>
      <c r="Q397" s="21">
        <f>(M397+M398)/(O397+O398)</f>
      </c>
      <c r="R397" s="17">
        <v>7</v>
      </c>
      <c r="S397" s="21">
        <f>(O397+O398)/(K397+K398)</f>
      </c>
      <c r="T397" s="17">
        <v>4</v>
      </c>
      <c r="U397" s="22">
        <f>F397/T397</f>
      </c>
      <c r="V397" s="23">
        <f>(F397+4*500)/T397</f>
      </c>
      <c r="W397" s="17">
        <v>3213.6</v>
      </c>
      <c r="X397" s="23">
        <f>W397/T397</f>
      </c>
      <c r="Y397" s="21">
        <f>T397/R397</f>
      </c>
      <c r="Z397" s="23">
        <f>W397/F397</f>
      </c>
      <c r="AA397" s="23">
        <f>W397/(F397+500)</f>
      </c>
      <c r="AB397" s="17">
        <v>2</v>
      </c>
      <c r="AC397" s="17">
        <v>900</v>
      </c>
      <c r="AD397" s="21">
        <f>AB397/T397</f>
      </c>
      <c r="AE397" s="23">
        <f>(W397-AC397)/(F397+500)</f>
      </c>
      <c r="AF397" s="24" t="s">
        <v>37</v>
      </c>
    </row>
    <row r="398">
      <c r="A398" s="11"/>
      <c r="B398" s="12"/>
      <c r="C398" s="13"/>
      <c r="D398" s="14" t="s">
        <v>38</v>
      </c>
      <c r="E398" s="15">
        <v>5117</v>
      </c>
      <c r="F398" s="16"/>
      <c r="G398" s="17">
        <v>49565</v>
      </c>
      <c r="H398" s="17">
        <v>2358</v>
      </c>
      <c r="I398" s="18">
        <f t="shared" si="260"/>
      </c>
      <c r="J398" s="19">
        <f t="shared" si="188"/>
      </c>
      <c r="K398" s="17">
        <v>107</v>
      </c>
      <c r="L398" s="19">
        <f t="shared" si="140"/>
      </c>
      <c r="M398" s="17">
        <v>2</v>
      </c>
      <c r="N398" s="20">
        <f t="shared" si="100"/>
      </c>
      <c r="O398" s="17">
        <v>3</v>
      </c>
      <c r="P398" s="20">
        <f t="shared" si="23"/>
      </c>
      <c r="Q398" s="21"/>
      <c r="R398" s="17"/>
      <c r="S398" s="21"/>
      <c r="T398" s="17"/>
      <c r="U398" s="22"/>
      <c r="V398" s="23"/>
      <c r="W398" s="17"/>
      <c r="X398" s="23"/>
      <c r="Y398" s="21"/>
      <c r="Z398" s="23"/>
      <c r="AA398" s="23"/>
      <c r="AB398" s="17"/>
      <c r="AC398" s="17"/>
      <c r="AD398" s="21"/>
      <c r="AE398" s="23"/>
      <c r="AF398" s="24" t="s">
        <v>67</v>
      </c>
    </row>
    <row r="399">
      <c r="A399" s="11"/>
      <c r="B399" s="12" t="s">
        <v>51</v>
      </c>
      <c r="C399" s="13" t="s">
        <v>35</v>
      </c>
      <c r="D399" s="14" t="s">
        <v>36</v>
      </c>
      <c r="E399" s="15">
        <v>745.23</v>
      </c>
      <c r="F399" s="16">
        <f>E399+E400</f>
      </c>
      <c r="G399" s="17">
        <v>4941</v>
      </c>
      <c r="H399" s="17">
        <v>240</v>
      </c>
      <c r="I399" s="18">
        <f t="shared" si="260"/>
      </c>
      <c r="J399" s="19">
        <f t="shared" si="188"/>
      </c>
      <c r="K399" s="17">
        <v>8</v>
      </c>
      <c r="L399" s="19">
        <f t="shared" si="140"/>
      </c>
      <c r="M399" s="17">
        <v>0</v>
      </c>
      <c r="N399" s="20">
        <f t="shared" si="100"/>
      </c>
      <c r="O399" s="17">
        <v>0</v>
      </c>
      <c r="P399" s="20">
        <f t="shared" si="23"/>
      </c>
      <c r="Q399" s="21">
        <f>(M399+M400)/(O399+O400)</f>
      </c>
      <c r="R399" s="17">
        <v>8</v>
      </c>
      <c r="S399" s="21">
        <f>(O399+O400)/(K399+K400)</f>
      </c>
      <c r="T399" s="17">
        <v>1</v>
      </c>
      <c r="U399" s="22">
        <f>F399/T399</f>
      </c>
      <c r="V399" s="23">
        <f>(F399+4*500)/T399</f>
      </c>
      <c r="W399" s="17">
        <v>372</v>
      </c>
      <c r="X399" s="23">
        <f>W399/T399</f>
      </c>
      <c r="Y399" s="21">
        <f>T399/R399</f>
      </c>
      <c r="Z399" s="23">
        <f>W399/F399</f>
      </c>
      <c r="AA399" s="23">
        <f>W399/(F399+500)</f>
      </c>
      <c r="AB399" s="17">
        <v>1</v>
      </c>
      <c r="AC399" s="17">
        <v>372</v>
      </c>
      <c r="AD399" s="21">
        <f>AB399/T399</f>
      </c>
      <c r="AE399" s="23">
        <f>(W399-AC399)/(F399+500)</f>
      </c>
      <c r="AF399" s="24" t="s">
        <v>37</v>
      </c>
    </row>
    <row r="400">
      <c r="A400" s="11"/>
      <c r="B400" s="12"/>
      <c r="C400" s="13"/>
      <c r="D400" s="14" t="s">
        <v>38</v>
      </c>
      <c r="E400" s="15">
        <v>2262.06</v>
      </c>
      <c r="F400" s="16"/>
      <c r="G400" s="17">
        <v>29279</v>
      </c>
      <c r="H400" s="17">
        <v>1067</v>
      </c>
      <c r="I400" s="18">
        <f t="shared" si="260"/>
      </c>
      <c r="J400" s="19">
        <f t="shared" si="188"/>
      </c>
      <c r="K400" s="17">
        <v>65</v>
      </c>
      <c r="L400" s="19">
        <f t="shared" si="140"/>
      </c>
      <c r="M400" s="17">
        <v>2</v>
      </c>
      <c r="N400" s="20">
        <f t="shared" si="100"/>
      </c>
      <c r="O400" s="17">
        <v>8</v>
      </c>
      <c r="P400" s="20">
        <f t="shared" si="23"/>
      </c>
      <c r="Q400" s="21"/>
      <c r="R400" s="17"/>
      <c r="S400" s="21"/>
      <c r="T400" s="17"/>
      <c r="U400" s="22"/>
      <c r="V400" s="23"/>
      <c r="W400" s="17"/>
      <c r="X400" s="23"/>
      <c r="Y400" s="21"/>
      <c r="Z400" s="23"/>
      <c r="AA400" s="23"/>
      <c r="AB400" s="17"/>
      <c r="AC400" s="17"/>
      <c r="AD400" s="21"/>
      <c r="AE400" s="23"/>
      <c r="AF400" s="24" t="s">
        <v>67</v>
      </c>
    </row>
    <row r="401">
      <c r="A401" s="11"/>
      <c r="B401" s="12" t="s">
        <v>52</v>
      </c>
      <c r="C401" s="13" t="s">
        <v>35</v>
      </c>
      <c r="D401" s="14" t="s">
        <v>36</v>
      </c>
      <c r="E401" s="15">
        <v>648.35</v>
      </c>
      <c r="F401" s="16">
        <f>E401+E402</f>
      </c>
      <c r="G401" s="17">
        <v>4321</v>
      </c>
      <c r="H401" s="17">
        <v>219</v>
      </c>
      <c r="I401" s="18">
        <f t="shared" si="260"/>
      </c>
      <c r="J401" s="19">
        <f t="shared" si="188"/>
      </c>
      <c r="K401" s="17">
        <v>10</v>
      </c>
      <c r="L401" s="19">
        <f t="shared" si="140"/>
      </c>
      <c r="M401" s="17">
        <v>0</v>
      </c>
      <c r="N401" s="20">
        <f t="shared" si="100"/>
      </c>
      <c r="O401" s="17">
        <v>1</v>
      </c>
      <c r="P401" s="20">
        <f t="shared" si="23"/>
      </c>
      <c r="Q401" s="21">
        <f>(M401+M402)/(O401+O402)</f>
      </c>
      <c r="R401" s="17">
        <v>10</v>
      </c>
      <c r="S401" s="21">
        <f>(O401+O402)/(K401+K402)</f>
      </c>
      <c r="T401" s="17">
        <v>4</v>
      </c>
      <c r="U401" s="22">
        <f>F401/T401</f>
      </c>
      <c r="V401" s="23">
        <f>(F401+4*500)/T401</f>
      </c>
      <c r="W401" s="17">
        <v>6816</v>
      </c>
      <c r="X401" s="23">
        <f>W401/T401</f>
      </c>
      <c r="Y401" s="21">
        <f>T401/R401</f>
      </c>
      <c r="Z401" s="23">
        <f>W401/F401</f>
      </c>
      <c r="AA401" s="23">
        <f>W401/(F401+500)</f>
      </c>
      <c r="AB401" s="17">
        <v>1</v>
      </c>
      <c r="AC401" s="17">
        <v>1344</v>
      </c>
      <c r="AD401" s="21">
        <f>AB401/T401</f>
      </c>
      <c r="AE401" s="23">
        <f>(W401-AC401)/(F401+500)</f>
      </c>
      <c r="AF401" s="24" t="s">
        <v>37</v>
      </c>
    </row>
    <row r="402">
      <c r="A402" s="11"/>
      <c r="B402" s="12"/>
      <c r="C402" s="13"/>
      <c r="D402" s="14" t="s">
        <v>38</v>
      </c>
      <c r="E402" s="15">
        <v>2697.67</v>
      </c>
      <c r="F402" s="16"/>
      <c r="G402" s="17">
        <v>30223</v>
      </c>
      <c r="H402" s="17">
        <v>843</v>
      </c>
      <c r="I402" s="18">
        <f t="shared" si="260"/>
      </c>
      <c r="J402" s="19">
        <f t="shared" si="188"/>
      </c>
      <c r="K402" s="17">
        <v>57</v>
      </c>
      <c r="L402" s="19">
        <f t="shared" si="140"/>
      </c>
      <c r="M402" s="17">
        <v>2</v>
      </c>
      <c r="N402" s="20">
        <f t="shared" si="100"/>
      </c>
      <c r="O402" s="17">
        <v>5</v>
      </c>
      <c r="P402" s="20">
        <f t="shared" si="23"/>
      </c>
      <c r="Q402" s="21"/>
      <c r="R402" s="17"/>
      <c r="S402" s="21"/>
      <c r="T402" s="17"/>
      <c r="U402" s="22"/>
      <c r="V402" s="23"/>
      <c r="W402" s="17"/>
      <c r="X402" s="23"/>
      <c r="Y402" s="21"/>
      <c r="Z402" s="23"/>
      <c r="AA402" s="23"/>
      <c r="AB402" s="17"/>
      <c r="AC402" s="17"/>
      <c r="AD402" s="21"/>
      <c r="AE402" s="23"/>
      <c r="AF402" s="24" t="s">
        <v>67</v>
      </c>
    </row>
    <row r="403">
      <c r="A403" s="11"/>
      <c r="B403" s="12" t="s">
        <v>53</v>
      </c>
      <c r="C403" s="13" t="s">
        <v>35</v>
      </c>
      <c r="D403" s="14" t="s">
        <v>36</v>
      </c>
      <c r="E403" s="15">
        <v>1735.92</v>
      </c>
      <c r="F403" s="28">
        <f>E403+E404</f>
      </c>
      <c r="G403" s="17">
        <v>12833</v>
      </c>
      <c r="H403" s="17">
        <v>357</v>
      </c>
      <c r="I403" s="18">
        <f t="shared" si="260"/>
      </c>
      <c r="J403" s="19">
        <f t="shared" si="188"/>
      </c>
      <c r="K403" s="17">
        <v>15</v>
      </c>
      <c r="L403" s="19">
        <f t="shared" si="140"/>
      </c>
      <c r="M403" s="17">
        <v>2</v>
      </c>
      <c r="N403" s="20">
        <f t="shared" si="100"/>
      </c>
      <c r="O403" s="17">
        <v>7</v>
      </c>
      <c r="P403" s="20">
        <f t="shared" si="23"/>
      </c>
      <c r="Q403" s="21">
        <f>(M403+M404)/(O403+O404)</f>
      </c>
      <c r="R403" s="17">
        <v>13</v>
      </c>
      <c r="S403" s="21">
        <f>(O403+O404)/(K403+K404)</f>
      </c>
      <c r="T403" s="17">
        <v>5</v>
      </c>
      <c r="U403" s="22">
        <f>F403/T403</f>
      </c>
      <c r="V403" s="23">
        <f>(F403+4*500)/T403</f>
      </c>
      <c r="W403" s="17">
        <v>3079.199999999999</v>
      </c>
      <c r="X403" s="23">
        <f>W403/T403</f>
      </c>
      <c r="Y403" s="21">
        <f>T403/R403</f>
      </c>
      <c r="Z403" s="23">
        <f>W403/F403</f>
      </c>
      <c r="AA403" s="23">
        <f>W403/(F403+500)</f>
      </c>
      <c r="AB403" s="17">
        <v>3</v>
      </c>
      <c r="AC403" s="17">
        <v>2191.2</v>
      </c>
      <c r="AD403" s="21">
        <f>AB403/T403</f>
      </c>
      <c r="AE403" s="23">
        <f>(W403-AC403)/(F403+500)</f>
      </c>
      <c r="AF403" s="24" t="s">
        <v>37</v>
      </c>
    </row>
    <row r="404">
      <c r="A404" s="11"/>
      <c r="B404" s="12"/>
      <c r="C404" s="13"/>
      <c r="D404" s="14" t="s">
        <v>38</v>
      </c>
      <c r="E404" s="15">
        <v>2978.84</v>
      </c>
      <c r="F404" s="28"/>
      <c r="G404" s="17">
        <v>39579</v>
      </c>
      <c r="H404" s="29">
        <v>952</v>
      </c>
      <c r="I404" s="18">
        <f t="shared" si="260"/>
      </c>
      <c r="J404" s="19">
        <f t="shared" si="188"/>
      </c>
      <c r="K404" s="17">
        <v>73</v>
      </c>
      <c r="L404" s="19">
        <f t="shared" si="140"/>
      </c>
      <c r="M404" s="17">
        <v>4</v>
      </c>
      <c r="N404" s="20">
        <f t="shared" si="100"/>
      </c>
      <c r="O404" s="17">
        <v>8</v>
      </c>
      <c r="P404" s="20">
        <f t="shared" si="23"/>
      </c>
      <c r="Q404" s="21"/>
      <c r="R404" s="17"/>
      <c r="S404" s="21"/>
      <c r="T404" s="17"/>
      <c r="U404" s="22"/>
      <c r="V404" s="23"/>
      <c r="W404" s="17"/>
      <c r="X404" s="23"/>
      <c r="Y404" s="21"/>
      <c r="Z404" s="23"/>
      <c r="AA404" s="23"/>
      <c r="AB404" s="17"/>
      <c r="AC404" s="17"/>
      <c r="AD404" s="21"/>
      <c r="AE404" s="23"/>
      <c r="AF404" s="24" t="s">
        <v>67</v>
      </c>
    </row>
    <row r="405">
      <c r="A405" s="11"/>
      <c r="B405" s="12" t="s">
        <v>54</v>
      </c>
      <c r="C405" s="13" t="s">
        <v>35</v>
      </c>
      <c r="D405" s="14" t="s">
        <v>36</v>
      </c>
      <c r="E405" s="15">
        <v>718.78</v>
      </c>
      <c r="F405" s="28">
        <f>E405+E406</f>
      </c>
      <c r="G405" s="17">
        <v>6467</v>
      </c>
      <c r="H405" s="17">
        <v>223</v>
      </c>
      <c r="I405" s="18">
        <f t="shared" si="260"/>
      </c>
      <c r="J405" s="19">
        <f t="shared" si="188"/>
      </c>
      <c r="K405" s="17">
        <v>9</v>
      </c>
      <c r="L405" s="19">
        <f t="shared" si="140"/>
      </c>
      <c r="M405" s="17">
        <v>1</v>
      </c>
      <c r="N405" s="20">
        <f t="shared" si="100"/>
      </c>
      <c r="O405" s="17">
        <v>2</v>
      </c>
      <c r="P405" s="20">
        <f t="shared" si="23"/>
      </c>
      <c r="Q405" s="21">
        <f>(M405+M406)/(O405+O406)</f>
      </c>
      <c r="R405" s="17">
        <v>10</v>
      </c>
      <c r="S405" s="21">
        <f>(O405+O406)/(K405+K406)</f>
      </c>
      <c r="T405" s="17">
        <v>4</v>
      </c>
      <c r="U405" s="22">
        <f>F405/T405</f>
      </c>
      <c r="V405" s="23">
        <f>(F405+4*500)/T405</f>
      </c>
      <c r="W405" s="17">
        <v>5520</v>
      </c>
      <c r="X405" s="23">
        <f>W405/T405</f>
      </c>
      <c r="Y405" s="21">
        <f>T405/R405</f>
      </c>
      <c r="Z405" s="23">
        <f>W405/F405</f>
      </c>
      <c r="AA405" s="23">
        <f>W405/(F405+500)</f>
      </c>
      <c r="AB405" s="17">
        <v>0</v>
      </c>
      <c r="AC405" s="17">
        <v>0</v>
      </c>
      <c r="AD405" s="21">
        <f>AB405/T405</f>
      </c>
      <c r="AE405" s="23">
        <f>(W405-AC405)/(F405+500)</f>
      </c>
      <c r="AF405" s="24" t="s">
        <v>37</v>
      </c>
    </row>
    <row r="406">
      <c r="A406" s="11"/>
      <c r="B406" s="12"/>
      <c r="C406" s="13"/>
      <c r="D406" s="14" t="s">
        <v>38</v>
      </c>
      <c r="E406" s="15">
        <v>3186.28</v>
      </c>
      <c r="F406" s="28"/>
      <c r="G406" s="17">
        <v>52066</v>
      </c>
      <c r="H406" s="29">
        <v>1086</v>
      </c>
      <c r="I406" s="18">
        <f t="shared" si="260"/>
      </c>
      <c r="J406" s="19">
        <f t="shared" si="188"/>
      </c>
      <c r="K406" s="17">
        <v>59</v>
      </c>
      <c r="L406" s="19">
        <f t="shared" si="140"/>
      </c>
      <c r="M406" s="17">
        <v>3</v>
      </c>
      <c r="N406" s="20">
        <f t="shared" si="100"/>
      </c>
      <c r="O406" s="17">
        <v>8</v>
      </c>
      <c r="P406" s="20">
        <f t="shared" si="23"/>
      </c>
      <c r="Q406" s="21"/>
      <c r="R406" s="17"/>
      <c r="S406" s="21"/>
      <c r="T406" s="17"/>
      <c r="U406" s="22"/>
      <c r="V406" s="23"/>
      <c r="W406" s="17"/>
      <c r="X406" s="23"/>
      <c r="Y406" s="21"/>
      <c r="Z406" s="23"/>
      <c r="AA406" s="23"/>
      <c r="AB406" s="17"/>
      <c r="AC406" s="17"/>
      <c r="AD406" s="21"/>
      <c r="AE406" s="23"/>
      <c r="AF406" s="24" t="s">
        <v>67</v>
      </c>
    </row>
    <row r="407">
      <c r="A407" s="11"/>
      <c r="B407" s="30" t="s">
        <v>43</v>
      </c>
      <c r="C407" s="30"/>
      <c r="D407" s="30"/>
      <c r="E407" s="32">
        <f>SUM(E397:E406)</f>
      </c>
      <c r="F407" s="33">
        <f>SUM(F397:F406)</f>
      </c>
      <c r="G407" s="33">
        <f>SUM(G397:G406)</f>
      </c>
      <c r="H407" s="33">
        <f>SUM(H397:H406)</f>
      </c>
      <c r="I407" s="34">
        <f t="shared" si="260"/>
      </c>
      <c r="J407" s="35">
        <f t="shared" si="188"/>
      </c>
      <c r="K407" s="33">
        <f>SUM(K397:K406)</f>
      </c>
      <c r="L407" s="35">
        <f t="shared" si="140"/>
      </c>
      <c r="M407" s="33">
        <f>SUM(M397:M406)</f>
      </c>
      <c r="N407" s="36">
        <f t="shared" si="100"/>
      </c>
      <c r="O407" s="33">
        <f>SUM(O397:O406)</f>
      </c>
      <c r="P407" s="36">
        <f t="shared" si="23"/>
      </c>
      <c r="Q407" s="37">
        <f>M407/O407</f>
      </c>
      <c r="R407" s="33">
        <f>SUM(R397:R406)</f>
      </c>
      <c r="S407" s="37">
        <f>(O407+O407)/(K407+K407)</f>
      </c>
      <c r="T407" s="33">
        <f>SUM(T397:T406)</f>
      </c>
      <c r="U407" s="38">
        <f t="shared" ref="U407:U408" si="901">F407/T407</f>
      </c>
      <c r="V407" s="39">
        <f t="shared" ref="V407:V408" si="794">(F407+4*500)/T407</f>
      </c>
      <c r="W407" s="32">
        <f>SUM(W397:W406)</f>
      </c>
      <c r="X407" s="40">
        <f t="shared" ref="X407:X408" si="687">W407/T407</f>
      </c>
      <c r="Y407" s="37">
        <f t="shared" ref="Y407:Y408" si="580">T407/R407</f>
      </c>
      <c r="Z407" s="39">
        <f t="shared" ref="Z407:Z408" si="473">W407/F407</f>
      </c>
      <c r="AA407" s="39">
        <f>W407/(F407+COUNT(W397:W404)*500)</f>
      </c>
      <c r="AB407" s="33">
        <f>SUM(AB397:AB406)</f>
      </c>
      <c r="AC407" s="33">
        <f>SUM(AC397:AC406)</f>
      </c>
      <c r="AD407" s="37">
        <f t="shared" ref="AD407:AD408" si="366">AB407/T407</f>
      </c>
      <c r="AE407" s="41">
        <f>(W407-AC407)/(F407+COUNT(W397:W404)*500)</f>
      </c>
      <c r="AF407" s="23"/>
    </row>
    <row r="408">
      <c r="A408" s="11"/>
      <c r="B408" s="12" t="s">
        <v>55</v>
      </c>
      <c r="C408" s="13" t="s">
        <v>62</v>
      </c>
      <c r="D408" s="14" t="s">
        <v>36</v>
      </c>
      <c r="E408" s="15">
        <v>913.79</v>
      </c>
      <c r="F408" s="28">
        <f>E408+E409</f>
      </c>
      <c r="G408" s="17">
        <v>7490</v>
      </c>
      <c r="H408" s="17">
        <v>262</v>
      </c>
      <c r="I408" s="18">
        <f t="shared" si="260"/>
      </c>
      <c r="J408" s="19">
        <f t="shared" si="188"/>
      </c>
      <c r="K408" s="17">
        <v>10</v>
      </c>
      <c r="L408" s="19">
        <f t="shared" si="140"/>
      </c>
      <c r="M408" s="17">
        <v>1</v>
      </c>
      <c r="N408" s="20">
        <f t="shared" si="100"/>
      </c>
      <c r="O408" s="17">
        <v>1</v>
      </c>
      <c r="P408" s="20">
        <f t="shared" si="23"/>
      </c>
      <c r="Q408" s="21">
        <f>(M408+M409)/(O408+O409)</f>
      </c>
      <c r="R408" s="17">
        <v>7</v>
      </c>
      <c r="S408" s="21">
        <f>(O408+O409)/(K408+K409)</f>
      </c>
      <c r="T408" s="17">
        <v>3</v>
      </c>
      <c r="U408" s="22">
        <f t="shared" si="901"/>
      </c>
      <c r="V408" s="23">
        <f t="shared" si="794"/>
      </c>
      <c r="W408" s="17">
        <v>3600</v>
      </c>
      <c r="X408" s="23">
        <f t="shared" si="687"/>
      </c>
      <c r="Y408" s="21">
        <f t="shared" si="580"/>
      </c>
      <c r="Z408" s="23">
        <f t="shared" si="473"/>
      </c>
      <c r="AA408" s="23">
        <f>W408/(F408+500)</f>
      </c>
      <c r="AB408" s="17">
        <v>0</v>
      </c>
      <c r="AC408" s="17">
        <v>0</v>
      </c>
      <c r="AD408" s="21">
        <f t="shared" si="366"/>
      </c>
      <c r="AE408" s="23">
        <f>(W408-AC408)/(F408+500)</f>
      </c>
      <c r="AF408" s="24" t="s">
        <v>37</v>
      </c>
    </row>
    <row r="409">
      <c r="A409" s="11"/>
      <c r="B409" s="12"/>
      <c r="C409" s="13"/>
      <c r="D409" s="14" t="s">
        <v>38</v>
      </c>
      <c r="E409" s="15">
        <v>2662.03</v>
      </c>
      <c r="F409" s="28"/>
      <c r="G409" s="17">
        <v>42631</v>
      </c>
      <c r="H409" s="29">
        <v>933</v>
      </c>
      <c r="I409" s="18">
        <f t="shared" si="260"/>
      </c>
      <c r="J409" s="19">
        <f t="shared" si="188"/>
      </c>
      <c r="K409" s="17">
        <v>66</v>
      </c>
      <c r="L409" s="19">
        <f t="shared" si="140"/>
      </c>
      <c r="M409" s="17">
        <v>1</v>
      </c>
      <c r="N409" s="20">
        <f t="shared" si="100"/>
      </c>
      <c r="O409" s="17">
        <v>10</v>
      </c>
      <c r="P409" s="20">
        <f t="shared" si="23"/>
      </c>
      <c r="Q409" s="21"/>
      <c r="R409" s="17"/>
      <c r="S409" s="21"/>
      <c r="T409" s="17"/>
      <c r="U409" s="22"/>
      <c r="V409" s="23"/>
      <c r="W409" s="17"/>
      <c r="X409" s="23"/>
      <c r="Y409" s="21"/>
      <c r="Z409" s="23"/>
      <c r="AA409" s="23"/>
      <c r="AB409" s="17"/>
      <c r="AC409" s="17"/>
      <c r="AD409" s="21"/>
      <c r="AE409" s="23"/>
      <c r="AF409" s="24" t="s">
        <v>67</v>
      </c>
    </row>
    <row r="410">
      <c r="A410" s="11"/>
      <c r="B410" s="43" t="s">
        <v>56</v>
      </c>
      <c r="C410" s="13" t="s">
        <v>62</v>
      </c>
      <c r="D410" s="14" t="s">
        <v>36</v>
      </c>
      <c r="E410" s="15">
        <v>1816.83</v>
      </c>
      <c r="F410" s="28">
        <f>E410+E411</f>
      </c>
      <c r="G410" s="17">
        <v>11749</v>
      </c>
      <c r="H410" s="17">
        <v>220</v>
      </c>
      <c r="I410" s="18">
        <f t="shared" si="260"/>
      </c>
      <c r="J410" s="19">
        <f t="shared" si="188"/>
      </c>
      <c r="K410" s="17">
        <v>8</v>
      </c>
      <c r="L410" s="19">
        <f t="shared" si="140"/>
      </c>
      <c r="M410" s="17">
        <v>3</v>
      </c>
      <c r="N410" s="20">
        <f t="shared" si="100"/>
      </c>
      <c r="O410" s="17">
        <v>3</v>
      </c>
      <c r="P410" s="20">
        <f t="shared" si="23"/>
      </c>
      <c r="Q410" s="21">
        <f>(M410+M411)/(O410+O411)</f>
      </c>
      <c r="R410" s="17">
        <v>10</v>
      </c>
      <c r="S410" s="21">
        <f>(O410+O411)/(K410+K411)</f>
      </c>
      <c r="T410" s="17">
        <v>3</v>
      </c>
      <c r="U410" s="22">
        <f>F410/T410</f>
      </c>
      <c r="V410" s="23">
        <f>(F410+4*500)/T410</f>
      </c>
      <c r="W410" s="17">
        <v>4236</v>
      </c>
      <c r="X410" s="23">
        <f>W410/T410</f>
      </c>
      <c r="Y410" s="21">
        <f>T410/R410</f>
      </c>
      <c r="Z410" s="23">
        <f>W410/F410</f>
      </c>
      <c r="AA410" s="23">
        <f>W410/(F410+500)</f>
      </c>
      <c r="AB410" s="17">
        <v>0</v>
      </c>
      <c r="AC410" s="17">
        <v>0</v>
      </c>
      <c r="AD410" s="21">
        <f>AB410/T410</f>
      </c>
      <c r="AE410" s="23">
        <f>(W410-AC410)/(F410+500)</f>
      </c>
      <c r="AF410" s="24" t="s">
        <v>37</v>
      </c>
    </row>
    <row r="411">
      <c r="A411" s="11"/>
      <c r="B411" s="43"/>
      <c r="C411" s="13"/>
      <c r="D411" s="14" t="s">
        <v>38</v>
      </c>
      <c r="E411" s="15">
        <v>2158.33</v>
      </c>
      <c r="F411" s="28"/>
      <c r="G411" s="17">
        <v>30077</v>
      </c>
      <c r="H411" s="29">
        <v>715</v>
      </c>
      <c r="I411" s="18">
        <f t="shared" si="260"/>
      </c>
      <c r="J411" s="19">
        <f t="shared" si="188"/>
      </c>
      <c r="K411" s="17">
        <v>51</v>
      </c>
      <c r="L411" s="19">
        <f t="shared" si="140"/>
      </c>
      <c r="M411" s="17">
        <v>0</v>
      </c>
      <c r="N411" s="20">
        <f t="shared" si="100"/>
      </c>
      <c r="O411" s="17">
        <v>7</v>
      </c>
      <c r="P411" s="20">
        <f t="shared" si="23"/>
      </c>
      <c r="Q411" s="21"/>
      <c r="R411" s="17"/>
      <c r="S411" s="21"/>
      <c r="T411" s="17"/>
      <c r="U411" s="22"/>
      <c r="V411" s="23"/>
      <c r="W411" s="17"/>
      <c r="X411" s="23"/>
      <c r="Y411" s="21"/>
      <c r="Z411" s="23"/>
      <c r="AA411" s="23"/>
      <c r="AB411" s="17"/>
      <c r="AC411" s="17"/>
      <c r="AD411" s="21"/>
      <c r="AE411" s="23"/>
      <c r="AF411" s="24" t="s">
        <v>67</v>
      </c>
    </row>
    <row r="412">
      <c r="A412" s="11"/>
      <c r="B412" s="12" t="s">
        <v>57</v>
      </c>
      <c r="C412" s="13" t="s">
        <v>62</v>
      </c>
      <c r="D412" s="14" t="s">
        <v>36</v>
      </c>
      <c r="E412" s="15">
        <v>2261.37</v>
      </c>
      <c r="F412" s="28">
        <f>E412+E413</f>
      </c>
      <c r="G412" s="17">
        <v>16790</v>
      </c>
      <c r="H412" s="17">
        <v>320</v>
      </c>
      <c r="I412" s="18">
        <f t="shared" si="260"/>
      </c>
      <c r="J412" s="19">
        <f t="shared" si="188"/>
      </c>
      <c r="K412" s="17">
        <v>16</v>
      </c>
      <c r="L412" s="19">
        <f t="shared" si="140"/>
      </c>
      <c r="M412" s="17">
        <v>3</v>
      </c>
      <c r="N412" s="20">
        <f t="shared" si="100"/>
      </c>
      <c r="O412" s="17">
        <v>6</v>
      </c>
      <c r="P412" s="20">
        <f t="shared" si="23"/>
      </c>
      <c r="Q412" s="21">
        <f>(M412+M413)/(O412+O413)</f>
      </c>
      <c r="R412" s="17">
        <v>16</v>
      </c>
      <c r="S412" s="21">
        <f>(O412+O413)/(K412+K413)</f>
      </c>
      <c r="T412" s="17">
        <v>4</v>
      </c>
      <c r="U412" s="22">
        <f>F412/T412</f>
      </c>
      <c r="V412" s="23">
        <f>(F412+4*500)/T412</f>
      </c>
      <c r="W412" s="17">
        <v>3990</v>
      </c>
      <c r="X412" s="23">
        <f>W412/T412</f>
      </c>
      <c r="Y412" s="21">
        <f>T412/R412</f>
      </c>
      <c r="Z412" s="23">
        <f>W412/F412</f>
      </c>
      <c r="AA412" s="23">
        <f>W412/(F412+500)</f>
      </c>
      <c r="AB412" s="17">
        <v>2</v>
      </c>
      <c r="AC412" s="17">
        <v>606</v>
      </c>
      <c r="AD412" s="21">
        <f>AB412/T412</f>
      </c>
      <c r="AE412" s="23">
        <f>(W412-AC412)/(F412+500)</f>
      </c>
      <c r="AF412" s="24" t="s">
        <v>37</v>
      </c>
    </row>
    <row r="413">
      <c r="A413" s="11"/>
      <c r="B413" s="12"/>
      <c r="C413" s="13"/>
      <c r="D413" s="14" t="s">
        <v>38</v>
      </c>
      <c r="E413" s="15">
        <v>1625.49</v>
      </c>
      <c r="F413" s="28"/>
      <c r="G413" s="17">
        <v>27731</v>
      </c>
      <c r="H413" s="29">
        <v>689</v>
      </c>
      <c r="I413" s="18">
        <f t="shared" si="260"/>
      </c>
      <c r="J413" s="19">
        <f t="shared" si="188"/>
      </c>
      <c r="K413" s="17">
        <v>41</v>
      </c>
      <c r="L413" s="19">
        <f t="shared" si="140"/>
      </c>
      <c r="M413" s="17">
        <v>1</v>
      </c>
      <c r="N413" s="20">
        <f t="shared" si="100"/>
      </c>
      <c r="O413" s="17">
        <v>1</v>
      </c>
      <c r="P413" s="20">
        <f t="shared" si="23"/>
      </c>
      <c r="Q413" s="21"/>
      <c r="R413" s="17"/>
      <c r="S413" s="21"/>
      <c r="T413" s="17"/>
      <c r="U413" s="22"/>
      <c r="V413" s="23"/>
      <c r="W413" s="17"/>
      <c r="X413" s="23"/>
      <c r="Y413" s="21"/>
      <c r="Z413" s="23"/>
      <c r="AA413" s="23"/>
      <c r="AB413" s="17"/>
      <c r="AC413" s="17"/>
      <c r="AD413" s="21"/>
      <c r="AE413" s="23"/>
      <c r="AF413" s="24" t="s">
        <v>67</v>
      </c>
    </row>
    <row r="414">
      <c r="A414" s="11"/>
      <c r="B414" s="55" t="s">
        <v>34</v>
      </c>
      <c r="C414" s="13" t="s">
        <v>62</v>
      </c>
      <c r="D414" s="14" t="s">
        <v>36</v>
      </c>
      <c r="E414" s="15">
        <v>1716.81</v>
      </c>
      <c r="F414" s="28">
        <f>E414+E415</f>
      </c>
      <c r="G414" s="17">
        <v>13108</v>
      </c>
      <c r="H414" s="17">
        <v>220</v>
      </c>
      <c r="I414" s="18">
        <f t="shared" si="260"/>
      </c>
      <c r="J414" s="19">
        <f t="shared" si="188"/>
      </c>
      <c r="K414" s="17">
        <v>12</v>
      </c>
      <c r="L414" s="19">
        <f t="shared" si="140"/>
      </c>
      <c r="M414" s="17">
        <v>0</v>
      </c>
      <c r="N414" s="20">
        <f t="shared" si="100"/>
      </c>
      <c r="O414" s="17">
        <v>2</v>
      </c>
      <c r="P414" s="20">
        <f t="shared" si="23"/>
      </c>
      <c r="Q414" s="21">
        <f>(M414+M415)/(O414+O415)</f>
      </c>
      <c r="R414" s="17">
        <v>14</v>
      </c>
      <c r="S414" s="21">
        <f>(O414+O415)/(K414+K415)</f>
      </c>
      <c r="T414" s="17">
        <v>5</v>
      </c>
      <c r="U414" s="22">
        <f>F414/T414</f>
      </c>
      <c r="V414" s="23">
        <f>(F414+4*500)/T414</f>
      </c>
      <c r="W414" s="17">
        <v>4939.200000000001</v>
      </c>
      <c r="X414" s="23">
        <f>W414/T414</f>
      </c>
      <c r="Y414" s="21">
        <f>T414/R414</f>
      </c>
      <c r="Z414" s="23">
        <f>W414/F414</f>
      </c>
      <c r="AA414" s="23">
        <f>W414/(F414+500)</f>
      </c>
      <c r="AB414" s="17">
        <v>0</v>
      </c>
      <c r="AC414" s="17">
        <v>0</v>
      </c>
      <c r="AD414" s="21">
        <f>AB414/T414</f>
      </c>
      <c r="AE414" s="23">
        <f>(W414-AC414)/(F414+500)</f>
      </c>
      <c r="AF414" s="24" t="s">
        <v>37</v>
      </c>
    </row>
    <row r="415">
      <c r="A415" s="11"/>
      <c r="B415" s="55"/>
      <c r="C415" s="13"/>
      <c r="D415" s="14" t="s">
        <v>38</v>
      </c>
      <c r="E415" s="15">
        <v>1767.43</v>
      </c>
      <c r="F415" s="28"/>
      <c r="G415" s="17">
        <v>26611</v>
      </c>
      <c r="H415" s="29">
        <v>733</v>
      </c>
      <c r="I415" s="18">
        <f t="shared" si="260"/>
      </c>
      <c r="J415" s="19">
        <f t="shared" si="188"/>
      </c>
      <c r="K415" s="17">
        <v>47</v>
      </c>
      <c r="L415" s="19">
        <f t="shared" si="140"/>
      </c>
      <c r="M415" s="17">
        <v>4</v>
      </c>
      <c r="N415" s="20">
        <f t="shared" si="100"/>
      </c>
      <c r="O415" s="17">
        <v>7</v>
      </c>
      <c r="P415" s="20">
        <f t="shared" si="23"/>
      </c>
      <c r="Q415" s="21"/>
      <c r="R415" s="17"/>
      <c r="S415" s="21"/>
      <c r="T415" s="17"/>
      <c r="U415" s="22"/>
      <c r="V415" s="23"/>
      <c r="W415" s="17"/>
      <c r="X415" s="23"/>
      <c r="Y415" s="21"/>
      <c r="Z415" s="23"/>
      <c r="AA415" s="23"/>
      <c r="AB415" s="17"/>
      <c r="AC415" s="17"/>
      <c r="AD415" s="21"/>
      <c r="AE415" s="23"/>
      <c r="AF415" s="24" t="s">
        <v>67</v>
      </c>
    </row>
    <row r="416">
      <c r="A416" s="11"/>
      <c r="B416" s="44" t="s">
        <v>43</v>
      </c>
      <c r="C416" s="44"/>
      <c r="D416" s="44"/>
      <c r="E416" s="32">
        <f>SUM(E408:E415)</f>
      </c>
      <c r="F416" s="32">
        <f>SUM(F408:F415)</f>
      </c>
      <c r="G416" s="32">
        <f>SUM(G408:G415)</f>
      </c>
      <c r="H416" s="32">
        <f>SUM(H408:H415)</f>
      </c>
      <c r="I416" s="34">
        <f t="shared" si="260"/>
      </c>
      <c r="J416" s="35">
        <f t="shared" si="188"/>
      </c>
      <c r="K416" s="33">
        <f>SUM(K408:K415)</f>
      </c>
      <c r="L416" s="32">
        <f>SUM(L410:L415)</f>
      </c>
      <c r="M416" s="32">
        <f>SUM(M408:M415)</f>
      </c>
      <c r="N416" s="36">
        <f t="shared" si="100"/>
      </c>
      <c r="O416" s="32">
        <f>SUM(O408:O415)</f>
      </c>
      <c r="P416" s="36">
        <f t="shared" si="23"/>
      </c>
      <c r="Q416" s="37">
        <f>M416/O416</f>
      </c>
      <c r="R416" s="32">
        <f>SUM(R408:R415)</f>
      </c>
      <c r="S416" s="37">
        <f>(O416+O416)/(K416+K416)</f>
      </c>
      <c r="T416" s="32">
        <f>SUM(T408:T415)</f>
      </c>
      <c r="U416" s="38">
        <f t="shared" ref="U416:U417" si="902">F416/T416</f>
      </c>
      <c r="V416" s="39">
        <f t="shared" ref="V416:V417" si="795">(F416+4*500)/T416</f>
      </c>
      <c r="W416" s="32">
        <f>SUM(W408:W415)</f>
      </c>
      <c r="X416" s="40">
        <f t="shared" ref="X416:X417" si="688">W416/T416</f>
      </c>
      <c r="Y416" s="37">
        <f t="shared" ref="Y416:Y417" si="581">T416/R416</f>
      </c>
      <c r="Z416" s="39">
        <f t="shared" ref="Z416:Z417" si="474">W416/F416</f>
      </c>
      <c r="AA416" s="39">
        <f>W416/(F416+COUNT(W407:W415)*500)</f>
      </c>
      <c r="AB416" s="32">
        <f>SUM(AB408:AB415)</f>
      </c>
      <c r="AC416" s="32">
        <f>SUM(AC408:AC415)</f>
      </c>
      <c r="AD416" s="37">
        <f t="shared" ref="AD416:AD417" si="367">AB416/T416</f>
      </c>
      <c r="AE416" s="41">
        <f>(W416-AC416)/(F416+COUNT(W407:W415)*500)</f>
      </c>
      <c r="AF416" s="24"/>
    </row>
    <row r="417">
      <c r="A417" s="11"/>
      <c r="B417" s="55" t="s">
        <v>40</v>
      </c>
      <c r="C417" s="13" t="s">
        <v>71</v>
      </c>
      <c r="D417" s="14" t="s">
        <v>36</v>
      </c>
      <c r="E417" s="15">
        <v>941.58</v>
      </c>
      <c r="F417" s="28">
        <f>E417+E418</f>
      </c>
      <c r="G417" s="17">
        <v>6338</v>
      </c>
      <c r="H417" s="17">
        <v>127</v>
      </c>
      <c r="I417" s="18">
        <f t="shared" si="260"/>
      </c>
      <c r="J417" s="19">
        <f t="shared" si="188"/>
      </c>
      <c r="K417" s="17">
        <v>6</v>
      </c>
      <c r="L417" s="19">
        <f t="shared" ref="L417:L433" si="141">E417/K417</f>
      </c>
      <c r="M417" s="17">
        <v>1</v>
      </c>
      <c r="N417" s="20">
        <f t="shared" si="100"/>
      </c>
      <c r="O417" s="17">
        <v>4</v>
      </c>
      <c r="P417" s="20">
        <f t="shared" si="23"/>
      </c>
      <c r="Q417" s="21">
        <f>(M417+M418)/(O417+O418)</f>
      </c>
      <c r="R417" s="17">
        <v>13</v>
      </c>
      <c r="S417" s="21">
        <f>(O417+O418)/(K417+K418)</f>
      </c>
      <c r="T417" s="17">
        <v>4</v>
      </c>
      <c r="U417" s="22">
        <f t="shared" si="902"/>
      </c>
      <c r="V417" s="23">
        <f t="shared" si="795"/>
      </c>
      <c r="W417" s="17">
        <v>3693.5999999999985</v>
      </c>
      <c r="X417" s="23">
        <f t="shared" si="688"/>
      </c>
      <c r="Y417" s="21">
        <f t="shared" si="581"/>
      </c>
      <c r="Z417" s="23">
        <f t="shared" si="474"/>
      </c>
      <c r="AA417" s="23">
        <f>W417/(F417+500)</f>
      </c>
      <c r="AB417" s="17">
        <v>1</v>
      </c>
      <c r="AC417" s="17">
        <v>456</v>
      </c>
      <c r="AD417" s="21">
        <f t="shared" si="367"/>
      </c>
      <c r="AE417" s="23">
        <f>(W417-AC417)/(F417+500)</f>
      </c>
      <c r="AF417" s="24" t="s">
        <v>37</v>
      </c>
    </row>
    <row r="418">
      <c r="A418" s="11"/>
      <c r="B418" s="55"/>
      <c r="C418" s="13"/>
      <c r="D418" s="14" t="s">
        <v>38</v>
      </c>
      <c r="E418" s="15">
        <v>2349.07</v>
      </c>
      <c r="F418" s="28"/>
      <c r="G418" s="17">
        <v>38098</v>
      </c>
      <c r="H418" s="17">
        <v>942</v>
      </c>
      <c r="I418" s="18">
        <f t="shared" si="260"/>
      </c>
      <c r="J418" s="19">
        <f t="shared" si="188"/>
      </c>
      <c r="K418" s="17">
        <v>50</v>
      </c>
      <c r="L418" s="19">
        <f t="shared" si="141"/>
      </c>
      <c r="M418" s="17">
        <v>2</v>
      </c>
      <c r="N418" s="20">
        <f t="shared" si="100"/>
      </c>
      <c r="O418" s="17">
        <v>3</v>
      </c>
      <c r="P418" s="20">
        <f t="shared" si="23"/>
      </c>
      <c r="Q418" s="21"/>
      <c r="R418" s="17"/>
      <c r="S418" s="21"/>
      <c r="T418" s="17"/>
      <c r="U418" s="22"/>
      <c r="V418" s="23"/>
      <c r="W418" s="17"/>
      <c r="X418" s="23"/>
      <c r="Y418" s="21"/>
      <c r="Z418" s="23"/>
      <c r="AA418" s="23"/>
      <c r="AB418" s="17"/>
      <c r="AC418" s="17"/>
      <c r="AD418" s="21"/>
      <c r="AE418" s="23"/>
      <c r="AF418" s="24" t="s">
        <v>78</v>
      </c>
    </row>
    <row r="419">
      <c r="A419" s="11"/>
      <c r="B419" s="55" t="s">
        <v>42</v>
      </c>
      <c r="C419" s="13" t="s">
        <v>71</v>
      </c>
      <c r="D419" s="14" t="s">
        <v>36</v>
      </c>
      <c r="E419" s="15">
        <v>1053.24</v>
      </c>
      <c r="F419" s="28">
        <f>E419+E420</f>
      </c>
      <c r="G419" s="17">
        <v>6992</v>
      </c>
      <c r="H419" s="17">
        <v>234</v>
      </c>
      <c r="I419" s="18">
        <f>H420/G419</f>
      </c>
      <c r="J419" s="19">
        <f t="shared" si="188"/>
      </c>
      <c r="K419" s="17">
        <v>12</v>
      </c>
      <c r="L419" s="19">
        <f t="shared" si="141"/>
      </c>
      <c r="M419" s="17">
        <v>3</v>
      </c>
      <c r="N419" s="20">
        <f t="shared" si="100"/>
      </c>
      <c r="O419" s="17">
        <v>4</v>
      </c>
      <c r="P419" s="20">
        <f t="shared" si="23"/>
      </c>
      <c r="Q419" s="21">
        <f>(M419+M420)/(O419+O420)</f>
      </c>
      <c r="R419" s="17">
        <v>14</v>
      </c>
      <c r="S419" s="21">
        <f>(O419+O420)/(K419+K420)</f>
      </c>
      <c r="T419" s="17">
        <v>5</v>
      </c>
      <c r="U419" s="22">
        <f>F419/T419</f>
      </c>
      <c r="V419" s="23">
        <f>(F419+4*500)/T419</f>
      </c>
      <c r="W419" s="17">
        <v>7560</v>
      </c>
      <c r="X419" s="23">
        <f>W419/T419</f>
      </c>
      <c r="Y419" s="21">
        <f>T419/R419</f>
      </c>
      <c r="Z419" s="23">
        <f>W419/F419</f>
      </c>
      <c r="AA419" s="23">
        <f>W419/(F419+500)</f>
      </c>
      <c r="AB419" s="17">
        <v>0</v>
      </c>
      <c r="AC419" s="17">
        <v>0</v>
      </c>
      <c r="AD419" s="21">
        <f>AB419/T419</f>
      </c>
      <c r="AE419" s="23">
        <f>(W419-AC419)/(F419+500)</f>
      </c>
      <c r="AF419" s="24" t="s">
        <v>37</v>
      </c>
    </row>
    <row r="420">
      <c r="A420" s="11"/>
      <c r="B420" s="55"/>
      <c r="C420" s="13"/>
      <c r="D420" s="14" t="s">
        <v>38</v>
      </c>
      <c r="E420" s="15">
        <v>2626.06</v>
      </c>
      <c r="F420" s="28"/>
      <c r="G420" s="17">
        <v>49065</v>
      </c>
      <c r="H420" s="17">
        <v>769</v>
      </c>
      <c r="I420" s="18">
        <f t="shared" ref="I420:I433" si="261">H420/G420</f>
      </c>
      <c r="J420" s="19">
        <f t="shared" si="188"/>
      </c>
      <c r="K420" s="17">
        <v>62</v>
      </c>
      <c r="L420" s="19">
        <f t="shared" si="141"/>
      </c>
      <c r="M420" s="17">
        <v>2</v>
      </c>
      <c r="N420" s="20">
        <f t="shared" si="100"/>
      </c>
      <c r="O420" s="17">
        <v>6</v>
      </c>
      <c r="P420" s="20">
        <f t="shared" si="23"/>
      </c>
      <c r="Q420" s="21"/>
      <c r="R420" s="17"/>
      <c r="S420" s="21"/>
      <c r="T420" s="17"/>
      <c r="U420" s="22"/>
      <c r="V420" s="23"/>
      <c r="W420" s="17"/>
      <c r="X420" s="23"/>
      <c r="Y420" s="21"/>
      <c r="Z420" s="23"/>
      <c r="AA420" s="23"/>
      <c r="AB420" s="17"/>
      <c r="AC420" s="17"/>
      <c r="AD420" s="21"/>
      <c r="AE420" s="23"/>
      <c r="AF420" s="24" t="s">
        <v>78</v>
      </c>
    </row>
    <row r="421">
      <c r="A421" s="11"/>
      <c r="B421" s="55" t="s">
        <v>44</v>
      </c>
      <c r="C421" s="13" t="s">
        <v>71</v>
      </c>
      <c r="D421" s="14" t="s">
        <v>36</v>
      </c>
      <c r="E421" s="15">
        <v>1038.14</v>
      </c>
      <c r="F421" s="16">
        <f>E421+E422</f>
      </c>
      <c r="G421" s="17">
        <v>7149</v>
      </c>
      <c r="H421" s="17">
        <v>226</v>
      </c>
      <c r="I421" s="18">
        <f t="shared" si="261"/>
      </c>
      <c r="J421" s="19">
        <f t="shared" si="188"/>
      </c>
      <c r="K421" s="17">
        <v>4</v>
      </c>
      <c r="L421" s="19">
        <f t="shared" si="141"/>
      </c>
      <c r="M421" s="17">
        <v>0</v>
      </c>
      <c r="N421" s="20">
        <f t="shared" si="100"/>
      </c>
      <c r="O421" s="17">
        <v>0</v>
      </c>
      <c r="P421" s="20">
        <f t="shared" si="23"/>
      </c>
      <c r="Q421" s="21">
        <f>(M421+M422)/(O421+O422)</f>
      </c>
      <c r="R421" s="17">
        <v>6</v>
      </c>
      <c r="S421" s="21">
        <f>(O421+O422)/(K421+K422)</f>
      </c>
      <c r="T421" s="17">
        <v>2</v>
      </c>
      <c r="U421" s="22">
        <f>F421/T421</f>
      </c>
      <c r="V421" s="23">
        <f>(F421+4*500)/T421</f>
      </c>
      <c r="W421" s="17">
        <v>2088</v>
      </c>
      <c r="X421" s="23">
        <f>W421/T421</f>
      </c>
      <c r="Y421" s="21">
        <f>T421/R421</f>
      </c>
      <c r="Z421" s="23">
        <f>W421/F421</f>
      </c>
      <c r="AA421" s="23">
        <f>W421/(F421+500)</f>
      </c>
      <c r="AB421" s="17">
        <v>1</v>
      </c>
      <c r="AC421" s="17">
        <v>396</v>
      </c>
      <c r="AD421" s="21">
        <f>AB421/T421</f>
      </c>
      <c r="AE421" s="23">
        <f>(W421-AC421)/(F421+500)</f>
      </c>
      <c r="AF421" s="24" t="s">
        <v>37</v>
      </c>
    </row>
    <row r="422">
      <c r="A422" s="11"/>
      <c r="B422" s="55"/>
      <c r="C422" s="13"/>
      <c r="D422" s="14" t="s">
        <v>38</v>
      </c>
      <c r="E422" s="15">
        <v>2426.04</v>
      </c>
      <c r="F422" s="16"/>
      <c r="G422" s="17">
        <v>50632</v>
      </c>
      <c r="H422" s="17">
        <v>754</v>
      </c>
      <c r="I422" s="18">
        <f t="shared" si="261"/>
      </c>
      <c r="J422" s="19">
        <f t="shared" si="188"/>
      </c>
      <c r="K422" s="17">
        <v>55</v>
      </c>
      <c r="L422" s="19">
        <f t="shared" si="141"/>
      </c>
      <c r="M422" s="17">
        <v>2</v>
      </c>
      <c r="N422" s="20">
        <f t="shared" si="100"/>
      </c>
      <c r="O422" s="17">
        <v>8</v>
      </c>
      <c r="P422" s="20">
        <f t="shared" si="23"/>
      </c>
      <c r="Q422" s="21"/>
      <c r="R422" s="17"/>
      <c r="S422" s="21"/>
      <c r="T422" s="17"/>
      <c r="U422" s="22"/>
      <c r="V422" s="23"/>
      <c r="W422" s="17"/>
      <c r="X422" s="23"/>
      <c r="Y422" s="21"/>
      <c r="Z422" s="23"/>
      <c r="AA422" s="23"/>
      <c r="AB422" s="17"/>
      <c r="AC422" s="17"/>
      <c r="AD422" s="21"/>
      <c r="AE422" s="23"/>
      <c r="AF422" s="24" t="s">
        <v>78</v>
      </c>
    </row>
    <row r="423">
      <c r="A423" s="11"/>
      <c r="B423" s="44" t="s">
        <v>43</v>
      </c>
      <c r="C423" s="44"/>
      <c r="D423" s="44"/>
      <c r="E423" s="32">
        <f>SUM(E417:E422)</f>
      </c>
      <c r="F423" s="33">
        <f>SUM(F417:F422)</f>
      </c>
      <c r="G423" s="33">
        <f>SUM(G417:G422)</f>
      </c>
      <c r="H423" s="33">
        <f>SUM(H417:H422)</f>
      </c>
      <c r="I423" s="34">
        <f t="shared" si="261"/>
      </c>
      <c r="J423" s="35">
        <f t="shared" si="188"/>
      </c>
      <c r="K423" s="33">
        <f>SUM(K417:K422)</f>
      </c>
      <c r="L423" s="35">
        <f t="shared" si="141"/>
      </c>
      <c r="M423" s="33">
        <f>SUM(M417:M422)</f>
      </c>
      <c r="N423" s="36">
        <f t="shared" si="100"/>
      </c>
      <c r="O423" s="33">
        <f>SUM(O417:O422)</f>
      </c>
      <c r="P423" s="36">
        <f t="shared" si="23"/>
      </c>
      <c r="Q423" s="37">
        <f>M423/O423</f>
      </c>
      <c r="R423" s="33">
        <f>SUM(R417:R422)</f>
      </c>
      <c r="S423" s="37">
        <f>(O423+O423)/(K423+K423)</f>
      </c>
      <c r="T423" s="33">
        <f>SUM(T417:T422)</f>
      </c>
      <c r="U423" s="38">
        <f t="shared" ref="U423:U424" si="903">F423/T423</f>
      </c>
      <c r="V423" s="39">
        <f t="shared" ref="V423:V424" si="796">(F423+4*500)/T423</f>
      </c>
      <c r="W423" s="33">
        <f>SUM(W417:W422)</f>
      </c>
      <c r="X423" s="40">
        <f t="shared" ref="X423:X424" si="689">W423/T423</f>
      </c>
      <c r="Y423" s="37">
        <f t="shared" ref="Y423:Y424" si="582">T423/R423</f>
      </c>
      <c r="Z423" s="39">
        <f t="shared" ref="Z423:Z424" si="475">W423/F423</f>
      </c>
      <c r="AA423" s="39">
        <f>W423/(F423+COUNT(W417:W422)*500)</f>
      </c>
      <c r="AB423" s="33">
        <f>SUM(AB417:AB422)</f>
      </c>
      <c r="AC423" s="33">
        <f>SUM(AC417:AC422)</f>
      </c>
      <c r="AD423" s="37">
        <f t="shared" ref="AD423:AD424" si="368">AB423/T423</f>
      </c>
      <c r="AE423" s="41">
        <f>(W423-AC423)/(F423+COUNT(W417:W422)*500)</f>
      </c>
      <c r="AF423" s="23"/>
    </row>
    <row r="424">
      <c r="A424" s="11"/>
      <c r="B424" s="55" t="s">
        <v>46</v>
      </c>
      <c r="C424" s="42" t="s">
        <v>45</v>
      </c>
      <c r="D424" s="14" t="s">
        <v>36</v>
      </c>
      <c r="E424" s="15">
        <v>789.99</v>
      </c>
      <c r="F424" s="16">
        <f>E424+E425</f>
      </c>
      <c r="G424" s="17">
        <v>6529</v>
      </c>
      <c r="H424" s="17">
        <v>287</v>
      </c>
      <c r="I424" s="18">
        <f t="shared" si="261"/>
      </c>
      <c r="J424" s="19">
        <f t="shared" si="188"/>
      </c>
      <c r="K424" s="17">
        <v>11</v>
      </c>
      <c r="L424" s="19">
        <f t="shared" si="141"/>
      </c>
      <c r="M424" s="17">
        <v>0</v>
      </c>
      <c r="N424" s="20">
        <f t="shared" si="100"/>
      </c>
      <c r="O424" s="17">
        <v>2</v>
      </c>
      <c r="P424" s="20">
        <f>E424/O425</f>
      </c>
      <c r="Q424" s="21">
        <f>(M424+M425)/(O424+O425)</f>
      </c>
      <c r="R424" s="17">
        <v>8</v>
      </c>
      <c r="S424" s="21">
        <f>(O424+O425)/(K424+K425)</f>
      </c>
      <c r="T424" s="17">
        <v>4</v>
      </c>
      <c r="U424" s="22">
        <f t="shared" si="903"/>
      </c>
      <c r="V424" s="23">
        <f t="shared" si="796"/>
      </c>
      <c r="W424" s="17">
        <v>3898.800000000003</v>
      </c>
      <c r="X424" s="23">
        <f t="shared" si="689"/>
      </c>
      <c r="Y424" s="21">
        <f t="shared" si="582"/>
      </c>
      <c r="Z424" s="23">
        <f t="shared" si="475"/>
      </c>
      <c r="AA424" s="23">
        <f>W424/(F424+500)</f>
      </c>
      <c r="AB424" s="17">
        <v>0</v>
      </c>
      <c r="AC424" s="17">
        <v>0</v>
      </c>
      <c r="AD424" s="21">
        <f t="shared" si="368"/>
      </c>
      <c r="AE424" s="23">
        <f>(W424-AC424)/(F424+500)</f>
      </c>
      <c r="AF424" s="24" t="s">
        <v>37</v>
      </c>
    </row>
    <row r="425">
      <c r="A425" s="11"/>
      <c r="B425" s="55"/>
      <c r="C425" s="42"/>
      <c r="D425" s="14" t="s">
        <v>38</v>
      </c>
      <c r="E425" s="15">
        <v>1914.16</v>
      </c>
      <c r="F425" s="16"/>
      <c r="G425" s="17">
        <v>39184</v>
      </c>
      <c r="H425" s="17">
        <v>610</v>
      </c>
      <c r="I425" s="18">
        <f t="shared" si="261"/>
      </c>
      <c r="J425" s="19">
        <f t="shared" si="188"/>
      </c>
      <c r="K425" s="17">
        <v>44</v>
      </c>
      <c r="L425" s="19">
        <f t="shared" si="141"/>
      </c>
      <c r="M425" s="17">
        <v>2</v>
      </c>
      <c r="N425" s="20">
        <f t="shared" si="100"/>
      </c>
      <c r="O425" s="17">
        <v>3</v>
      </c>
      <c r="P425" s="20">
        <f t="shared" ref="P425:P427" si="24">E425/O425</f>
      </c>
      <c r="Q425" s="21"/>
      <c r="R425" s="17"/>
      <c r="S425" s="21"/>
      <c r="T425" s="17"/>
      <c r="U425" s="22"/>
      <c r="V425" s="23"/>
      <c r="W425" s="17"/>
      <c r="X425" s="23"/>
      <c r="Y425" s="21"/>
      <c r="Z425" s="23"/>
      <c r="AA425" s="23"/>
      <c r="AB425" s="17"/>
      <c r="AC425" s="17"/>
      <c r="AD425" s="21"/>
      <c r="AE425" s="23"/>
      <c r="AF425" s="24" t="s">
        <v>78</v>
      </c>
    </row>
    <row r="426">
      <c r="A426" s="11"/>
      <c r="B426" s="12" t="s">
        <v>47</v>
      </c>
      <c r="C426" s="42" t="s">
        <v>45</v>
      </c>
      <c r="D426" s="14" t="s">
        <v>36</v>
      </c>
      <c r="E426" s="15">
        <v>587.38</v>
      </c>
      <c r="F426" s="16">
        <f>E426+E427</f>
      </c>
      <c r="G426" s="17">
        <v>4319</v>
      </c>
      <c r="H426" s="17">
        <v>279</v>
      </c>
      <c r="I426" s="18">
        <f t="shared" si="261"/>
      </c>
      <c r="J426" s="19">
        <f t="shared" si="188"/>
      </c>
      <c r="K426" s="17">
        <v>9</v>
      </c>
      <c r="L426" s="19">
        <f t="shared" si="141"/>
      </c>
      <c r="M426" s="17">
        <v>0</v>
      </c>
      <c r="N426" s="20">
        <f t="shared" si="100"/>
      </c>
      <c r="O426" s="17">
        <v>0</v>
      </c>
      <c r="P426" s="20">
        <f t="shared" si="24"/>
      </c>
      <c r="Q426" s="21">
        <f>(M426+M427)/(O426+O427)</f>
      </c>
      <c r="R426" s="17">
        <v>4</v>
      </c>
      <c r="S426" s="21">
        <f>(O426+O427)/(K426+K427)</f>
      </c>
      <c r="T426" s="17">
        <v>1</v>
      </c>
      <c r="U426" s="22">
        <f>F426/T426</f>
      </c>
      <c r="V426" s="23">
        <f>(F426+4*500)/T426</f>
      </c>
      <c r="W426" s="17">
        <v>1344</v>
      </c>
      <c r="X426" s="23">
        <f>W426/T426</f>
      </c>
      <c r="Y426" s="21">
        <f>T426/R426</f>
      </c>
      <c r="Z426" s="23">
        <f>W426/F426</f>
      </c>
      <c r="AA426" s="23">
        <f>W426/(F426+500)</f>
      </c>
      <c r="AB426" s="17">
        <v>1</v>
      </c>
      <c r="AC426" s="17">
        <v>1344</v>
      </c>
      <c r="AD426" s="21">
        <f>AB426/T426</f>
      </c>
      <c r="AE426" s="23">
        <f>(W426-AC426)/(F426+500)</f>
      </c>
      <c r="AF426" s="24" t="s">
        <v>37</v>
      </c>
    </row>
    <row r="427">
      <c r="A427" s="11"/>
      <c r="B427" s="12"/>
      <c r="C427" s="42"/>
      <c r="D427" s="14" t="s">
        <v>38</v>
      </c>
      <c r="E427" s="15">
        <v>1875.07</v>
      </c>
      <c r="F427" s="16"/>
      <c r="G427" s="17">
        <v>33998</v>
      </c>
      <c r="H427" s="17">
        <v>647</v>
      </c>
      <c r="I427" s="18">
        <f t="shared" si="261"/>
      </c>
      <c r="J427" s="19">
        <f t="shared" si="188"/>
      </c>
      <c r="K427" s="17">
        <v>65</v>
      </c>
      <c r="L427" s="19">
        <f t="shared" si="141"/>
      </c>
      <c r="M427" s="17">
        <v>1</v>
      </c>
      <c r="N427" s="20">
        <f t="shared" si="100"/>
      </c>
      <c r="O427" s="17">
        <v>3</v>
      </c>
      <c r="P427" s="20">
        <f t="shared" si="24"/>
      </c>
      <c r="Q427" s="21"/>
      <c r="R427" s="17"/>
      <c r="S427" s="21"/>
      <c r="T427" s="17"/>
      <c r="U427" s="22"/>
      <c r="V427" s="23"/>
      <c r="W427" s="17"/>
      <c r="X427" s="23"/>
      <c r="Y427" s="21"/>
      <c r="Z427" s="23"/>
      <c r="AA427" s="23"/>
      <c r="AB427" s="17"/>
      <c r="AC427" s="17"/>
      <c r="AD427" s="21"/>
      <c r="AE427" s="23"/>
      <c r="AF427" s="24" t="s">
        <v>78</v>
      </c>
    </row>
    <row r="428">
      <c r="A428" s="11"/>
      <c r="B428" s="55" t="s">
        <v>63</v>
      </c>
      <c r="C428" s="42" t="s">
        <v>45</v>
      </c>
      <c r="D428" s="14" t="s">
        <v>36</v>
      </c>
      <c r="E428" s="15">
        <v>198.77</v>
      </c>
      <c r="F428" s="16">
        <f>E428+E429</f>
      </c>
      <c r="G428" s="17">
        <v>1858</v>
      </c>
      <c r="H428" s="17">
        <v>133</v>
      </c>
      <c r="I428" s="18">
        <f t="shared" si="261"/>
      </c>
      <c r="J428" s="19">
        <f t="shared" si="188"/>
      </c>
      <c r="K428" s="17">
        <v>1</v>
      </c>
      <c r="L428" s="19">
        <f t="shared" si="141"/>
      </c>
      <c r="M428" s="17">
        <v>0</v>
      </c>
      <c r="N428" s="20">
        <f t="shared" si="100"/>
      </c>
      <c r="O428" s="17">
        <v>0</v>
      </c>
      <c r="P428" s="20">
        <f>E428/O429</f>
      </c>
      <c r="Q428" s="21">
        <f>(M428+M429)/(O428+O429)</f>
      </c>
      <c r="R428" s="17">
        <v>11</v>
      </c>
      <c r="S428" s="21">
        <f>(O428+O429)/(K428+K429)</f>
      </c>
      <c r="T428" s="17">
        <v>3</v>
      </c>
      <c r="U428" s="22">
        <f>F428/T428</f>
      </c>
      <c r="V428" s="23">
        <f>(F428+4*500)/T428</f>
      </c>
      <c r="W428" s="17">
        <v>2888.4000000000015</v>
      </c>
      <c r="X428" s="23">
        <f>W428/T428</f>
      </c>
      <c r="Y428" s="21">
        <f>T428/R428</f>
      </c>
      <c r="Z428" s="23">
        <f>W428/F428</f>
      </c>
      <c r="AA428" s="23">
        <f>W428/(F428+500)</f>
      </c>
      <c r="AB428" s="17">
        <v>1</v>
      </c>
      <c r="AC428" s="17">
        <v>444</v>
      </c>
      <c r="AD428" s="21">
        <f>AB428/T428</f>
      </c>
      <c r="AE428" s="23">
        <f>(W428-AC428)/(F428+500)</f>
      </c>
      <c r="AF428" s="24" t="s">
        <v>37</v>
      </c>
    </row>
    <row r="429">
      <c r="A429" s="11"/>
      <c r="B429" s="55"/>
      <c r="C429" s="42"/>
      <c r="D429" s="14" t="s">
        <v>38</v>
      </c>
      <c r="E429" s="15">
        <v>2419.85</v>
      </c>
      <c r="F429" s="16"/>
      <c r="G429" s="17">
        <v>38372</v>
      </c>
      <c r="H429" s="17">
        <v>735</v>
      </c>
      <c r="I429" s="18">
        <f t="shared" si="261"/>
      </c>
      <c r="J429" s="19">
        <f t="shared" si="188"/>
      </c>
      <c r="K429" s="17">
        <v>53</v>
      </c>
      <c r="L429" s="19">
        <f t="shared" si="141"/>
      </c>
      <c r="M429" s="17">
        <v>2</v>
      </c>
      <c r="N429" s="20">
        <f t="shared" si="100"/>
      </c>
      <c r="O429" s="17">
        <v>4</v>
      </c>
      <c r="P429" s="20">
        <f>E429/O429</f>
      </c>
      <c r="Q429" s="21"/>
      <c r="R429" s="17"/>
      <c r="S429" s="21"/>
      <c r="T429" s="17"/>
      <c r="U429" s="22"/>
      <c r="V429" s="23"/>
      <c r="W429" s="17"/>
      <c r="X429" s="23"/>
      <c r="Y429" s="21"/>
      <c r="Z429" s="23"/>
      <c r="AA429" s="23"/>
      <c r="AB429" s="17"/>
      <c r="AC429" s="17"/>
      <c r="AD429" s="21"/>
      <c r="AE429" s="23"/>
      <c r="AF429" s="24" t="s">
        <v>78</v>
      </c>
    </row>
    <row r="430">
      <c r="A430" s="11"/>
      <c r="B430" s="55" t="s">
        <v>64</v>
      </c>
      <c r="C430" s="42" t="s">
        <v>45</v>
      </c>
      <c r="D430" s="14" t="s">
        <v>36</v>
      </c>
      <c r="E430" s="15">
        <v>0</v>
      </c>
      <c r="F430" s="16">
        <f>E430+E431</f>
      </c>
      <c r="G430" s="17">
        <v>89</v>
      </c>
      <c r="H430" s="17">
        <v>2</v>
      </c>
      <c r="I430" s="18">
        <f t="shared" si="261"/>
      </c>
      <c r="J430" s="19">
        <f t="shared" si="188"/>
      </c>
      <c r="K430" s="17">
        <v>0</v>
      </c>
      <c r="L430" s="19">
        <f t="shared" si="141"/>
      </c>
      <c r="M430" s="17">
        <v>0</v>
      </c>
      <c r="N430" s="20">
        <f t="shared" si="100"/>
      </c>
      <c r="O430" s="17">
        <v>0</v>
      </c>
      <c r="P430" s="20">
        <f>E430/O431</f>
      </c>
      <c r="Q430" s="21">
        <f>(M430+M431)/(O430+O431)</f>
      </c>
      <c r="R430" s="17">
        <v>9</v>
      </c>
      <c r="S430" s="21">
        <f>(O430+O431)/(K430+K431)</f>
      </c>
      <c r="T430" s="17">
        <v>3</v>
      </c>
      <c r="U430" s="22">
        <f>F430/T430</f>
      </c>
      <c r="V430" s="23">
        <f>(F430+4*500)/T430</f>
      </c>
      <c r="W430" s="17">
        <v>4351.199999999997</v>
      </c>
      <c r="X430" s="23">
        <f>W430/T430</f>
      </c>
      <c r="Y430" s="21">
        <f>T430/R430</f>
      </c>
      <c r="Z430" s="23">
        <f>W430/F430</f>
      </c>
      <c r="AA430" s="23">
        <f>W430/(F430+500)</f>
      </c>
      <c r="AB430" s="17">
        <v>0</v>
      </c>
      <c r="AC430" s="17">
        <v>0</v>
      </c>
      <c r="AD430" s="21">
        <f>AB430/T430</f>
      </c>
      <c r="AE430" s="23">
        <f>(W430-AC430)/(F430+500)</f>
      </c>
      <c r="AF430" s="24" t="s">
        <v>37</v>
      </c>
    </row>
    <row r="431">
      <c r="A431" s="11"/>
      <c r="B431" s="55"/>
      <c r="C431" s="42"/>
      <c r="D431" s="14" t="s">
        <v>38</v>
      </c>
      <c r="E431" s="15">
        <v>1418.72</v>
      </c>
      <c r="F431" s="16"/>
      <c r="G431" s="17">
        <v>25431</v>
      </c>
      <c r="H431" s="17">
        <v>590</v>
      </c>
      <c r="I431" s="18">
        <f t="shared" si="261"/>
      </c>
      <c r="J431" s="19">
        <f t="shared" si="188"/>
      </c>
      <c r="K431" s="17">
        <v>34</v>
      </c>
      <c r="L431" s="19">
        <f t="shared" si="141"/>
      </c>
      <c r="M431" s="17">
        <v>3</v>
      </c>
      <c r="N431" s="20">
        <f t="shared" si="100"/>
      </c>
      <c r="O431" s="17">
        <v>5</v>
      </c>
      <c r="P431" s="20">
        <f t="shared" ref="P431:P433" si="25">E431/O431</f>
      </c>
      <c r="Q431" s="21"/>
      <c r="R431" s="17"/>
      <c r="S431" s="21"/>
      <c r="T431" s="17"/>
      <c r="U431" s="22"/>
      <c r="V431" s="23"/>
      <c r="W431" s="17"/>
      <c r="X431" s="23"/>
      <c r="Y431" s="21"/>
      <c r="Z431" s="23"/>
      <c r="AA431" s="23"/>
      <c r="AB431" s="17"/>
      <c r="AC431" s="17"/>
      <c r="AD431" s="21"/>
      <c r="AE431" s="23"/>
      <c r="AF431" s="24" t="s">
        <v>78</v>
      </c>
    </row>
    <row r="432">
      <c r="A432" s="11"/>
      <c r="B432" s="44" t="s">
        <v>43</v>
      </c>
      <c r="C432" s="44"/>
      <c r="D432" s="44"/>
      <c r="E432" s="32">
        <f>SUM(E424:E431)</f>
      </c>
      <c r="F432" s="32">
        <f>SUM(F424:F431)</f>
      </c>
      <c r="G432" s="32">
        <f>SUM(G424:G431)</f>
      </c>
      <c r="H432" s="32">
        <f>SUM(H424:H431)</f>
      </c>
      <c r="I432" s="34">
        <f t="shared" si="261"/>
      </c>
      <c r="J432" s="35">
        <f t="shared" si="188"/>
      </c>
      <c r="K432" s="32">
        <f>SUM(K424:K431)</f>
      </c>
      <c r="L432" s="35">
        <f t="shared" si="141"/>
      </c>
      <c r="M432" s="32">
        <f>SUM(M424:M431)</f>
      </c>
      <c r="N432" s="36">
        <f t="shared" si="100"/>
      </c>
      <c r="O432" s="32">
        <f>SUM(O424:O431)</f>
      </c>
      <c r="P432" s="36">
        <f t="shared" si="25"/>
      </c>
      <c r="Q432" s="37">
        <f t="shared" ref="Q432:Q433" si="308">M432/O432</f>
      </c>
      <c r="R432" s="32">
        <f>SUM(R424:R431)</f>
      </c>
      <c r="S432" s="37">
        <f t="shared" ref="S432:S433" si="219">(O432+O432)/(K432+K432)</f>
      </c>
      <c r="T432" s="32">
        <f>SUM(T424:T431)</f>
      </c>
      <c r="U432" s="38">
        <f t="shared" ref="U432:U433" si="904">F432/T432</f>
      </c>
      <c r="V432" s="39">
        <f t="shared" ref="V432:V433" si="797">(F432+4*500)/T432</f>
      </c>
      <c r="W432" s="32">
        <f>SUM(W424:W431)</f>
      </c>
      <c r="X432" s="40">
        <f t="shared" ref="X432:X433" si="690">W432/T432</f>
      </c>
      <c r="Y432" s="37">
        <f t="shared" ref="Y432:Y433" si="583">T432/R432</f>
      </c>
      <c r="Z432" s="39">
        <f t="shared" ref="Z432:Z433" si="476">W432/F432</f>
      </c>
      <c r="AA432" s="39">
        <f>W432/(F432+COUNT(W422:W429)*500)</f>
      </c>
      <c r="AB432" s="32">
        <f>SUM(AB424:AB431)</f>
      </c>
      <c r="AC432" s="32">
        <f>SUM(AC424:AC431)</f>
      </c>
      <c r="AD432" s="37">
        <f t="shared" ref="AD432:AD433" si="369">AB432/T432</f>
      </c>
      <c r="AE432" s="41">
        <f>(W432-AC432)/(F432+COUNT(W422:W429)*500)</f>
      </c>
      <c r="AF432" s="23"/>
    </row>
    <row r="433">
      <c r="A433" s="11"/>
      <c r="B433" s="46" t="s">
        <v>48</v>
      </c>
      <c r="C433" s="46"/>
      <c r="D433" s="46"/>
      <c r="E433" s="48">
        <f>E407+E416+E423+E432</f>
      </c>
      <c r="F433" s="48">
        <f>F407+F416+F423+F432</f>
      </c>
      <c r="G433" s="48">
        <f>G407+G416+G423+G432</f>
      </c>
      <c r="H433" s="48">
        <f>H407+H416+H423+H432</f>
      </c>
      <c r="I433" s="50">
        <f t="shared" si="261"/>
      </c>
      <c r="J433" s="51">
        <f t="shared" si="188"/>
      </c>
      <c r="K433" s="56">
        <f>K407+K416+K423+K432</f>
      </c>
      <c r="L433" s="51">
        <f t="shared" si="141"/>
      </c>
      <c r="M433" s="56">
        <f>M407+M416+M423+M432</f>
      </c>
      <c r="N433" s="52">
        <f t="shared" si="100"/>
      </c>
      <c r="O433" s="56">
        <f>O407+O416+O423+O432</f>
      </c>
      <c r="P433" s="52">
        <f t="shared" si="25"/>
      </c>
      <c r="Q433" s="53">
        <f t="shared" si="308"/>
      </c>
      <c r="R433" s="56">
        <f>R407+R416+R423+R432</f>
      </c>
      <c r="S433" s="53">
        <f t="shared" si="219"/>
      </c>
      <c r="T433" s="56">
        <f>T407+T416+T423+T432</f>
      </c>
      <c r="U433" s="54">
        <f t="shared" si="904"/>
      </c>
      <c r="V433" s="49">
        <f t="shared" si="797"/>
      </c>
      <c r="W433" s="48">
        <f>W407+W416+W423+W432</f>
      </c>
      <c r="X433" s="49">
        <f t="shared" si="690"/>
      </c>
      <c r="Y433" s="53">
        <f t="shared" si="583"/>
      </c>
      <c r="Z433" s="49">
        <f t="shared" si="476"/>
      </c>
      <c r="AA433" s="49">
        <f>W433/(F433+COUNT(W397:W404,W417:W422,W410:W415))</f>
      </c>
      <c r="AB433" s="56">
        <f>AB407+AB416+AB423+AB432</f>
      </c>
      <c r="AC433" s="48">
        <f>AC407+AC416+AC423+AC432</f>
      </c>
      <c r="AD433" s="53">
        <f t="shared" si="369"/>
      </c>
      <c r="AE433" s="49">
        <f>(W433-AC433)/(F433+COUNT(W397:W404,W417:W422,W410:W415))</f>
      </c>
      <c r="AF433" s="23"/>
    </row>
    <row r="434">
      <c r="A434" s="1" t="s">
        <v>1</v>
      </c>
      <c r="B434" s="2" t="s">
        <v>2</v>
      </c>
      <c r="C434" s="2" t="s">
        <v>3</v>
      </c>
      <c r="D434" s="2" t="s">
        <v>4</v>
      </c>
      <c r="E434" s="3" t="s">
        <v>5</v>
      </c>
      <c r="F434" s="2" t="s">
        <v>6</v>
      </c>
      <c r="G434" s="2" t="s">
        <v>7</v>
      </c>
      <c r="H434" s="2" t="s">
        <v>8</v>
      </c>
      <c r="I434" s="4" t="s">
        <v>9</v>
      </c>
      <c r="J434" s="5" t="s">
        <v>10</v>
      </c>
      <c r="K434" s="2" t="s">
        <v>11</v>
      </c>
      <c r="L434" s="5" t="s">
        <v>12</v>
      </c>
      <c r="M434" s="2" t="s">
        <v>13</v>
      </c>
      <c r="N434" s="6" t="s">
        <v>14</v>
      </c>
      <c r="O434" s="2" t="s">
        <v>15</v>
      </c>
      <c r="P434" s="6" t="s">
        <v>16</v>
      </c>
      <c r="Q434" s="4" t="s">
        <v>17</v>
      </c>
      <c r="R434" s="7" t="s">
        <v>18</v>
      </c>
      <c r="S434" s="8" t="s">
        <v>19</v>
      </c>
      <c r="T434" s="7" t="s">
        <v>20</v>
      </c>
      <c r="U434" s="9" t="s">
        <v>21</v>
      </c>
      <c r="V434" s="10" t="s">
        <v>22</v>
      </c>
      <c r="W434" s="10" t="s">
        <v>23</v>
      </c>
      <c r="X434" s="10" t="s">
        <v>24</v>
      </c>
      <c r="Y434" s="8" t="s">
        <v>25</v>
      </c>
      <c r="Z434" s="10" t="s">
        <v>26</v>
      </c>
      <c r="AA434" s="10" t="s">
        <v>27</v>
      </c>
      <c r="AB434" s="10" t="s">
        <v>28</v>
      </c>
      <c r="AC434" s="7" t="s">
        <v>29</v>
      </c>
      <c r="AD434" s="8" t="s">
        <v>30</v>
      </c>
      <c r="AE434" s="10" t="s">
        <v>31</v>
      </c>
      <c r="AF434" s="10" t="s">
        <v>32</v>
      </c>
    </row>
    <row r="435">
      <c r="A435" s="11" t="s">
        <v>79</v>
      </c>
      <c r="B435" s="12" t="s">
        <v>50</v>
      </c>
      <c r="C435" s="13" t="s">
        <v>35</v>
      </c>
      <c r="D435" s="14" t="s">
        <v>36</v>
      </c>
      <c r="E435" s="15">
        <v>733.81</v>
      </c>
      <c r="F435" s="16">
        <f>E435+E436</f>
      </c>
      <c r="G435" s="17">
        <v>4027</v>
      </c>
      <c r="H435" s="17">
        <v>288</v>
      </c>
      <c r="I435" s="18">
        <f t="shared" ref="I435:I456" si="262">H435/G435</f>
      </c>
      <c r="J435" s="19">
        <f t="shared" ref="J435:J473" si="189">(E435/G435)*1000</f>
      </c>
      <c r="K435" s="17">
        <v>13</v>
      </c>
      <c r="L435" s="19">
        <f t="shared" ref="L435:L453" si="142">E435/K435</f>
      </c>
      <c r="M435" s="17">
        <v>1</v>
      </c>
      <c r="N435" s="20">
        <f t="shared" ref="N435:N473" si="101">E435/M435</f>
      </c>
      <c r="O435" s="17">
        <v>4</v>
      </c>
      <c r="P435" s="20">
        <f t="shared" ref="P435:P460" si="26">E435/O435</f>
      </c>
      <c r="Q435" s="21">
        <f>(M435+M436)/(O435+O436)</f>
      </c>
      <c r="R435" s="17">
        <v>8</v>
      </c>
      <c r="S435" s="21">
        <f>(O435+O436)/(K435+K436)</f>
      </c>
      <c r="T435" s="17">
        <v>3</v>
      </c>
      <c r="U435" s="22">
        <f>F435/T435</f>
      </c>
      <c r="V435" s="23">
        <f>(F435+4*500)/T435</f>
      </c>
      <c r="W435" s="17">
        <v>3338.4</v>
      </c>
      <c r="X435" s="23">
        <f>W435/T435</f>
      </c>
      <c r="Y435" s="21">
        <f>T435/R435</f>
      </c>
      <c r="Z435" s="23">
        <f>W435/F435</f>
      </c>
      <c r="AA435" s="23">
        <f>W435/(F435+500)</f>
      </c>
      <c r="AB435" s="17">
        <v>0</v>
      </c>
      <c r="AC435" s="17">
        <v>0</v>
      </c>
      <c r="AD435" s="21">
        <f>AB435/T435</f>
      </c>
      <c r="AE435" s="23">
        <f>(W435-AC435)/(F435+500)</f>
      </c>
      <c r="AF435" s="24" t="s">
        <v>37</v>
      </c>
    </row>
    <row r="436">
      <c r="A436" s="11"/>
      <c r="B436" s="12"/>
      <c r="C436" s="13"/>
      <c r="D436" s="14" t="s">
        <v>38</v>
      </c>
      <c r="E436" s="15">
        <v>2301.5</v>
      </c>
      <c r="F436" s="16"/>
      <c r="G436" s="17">
        <v>25413</v>
      </c>
      <c r="H436" s="17">
        <v>898</v>
      </c>
      <c r="I436" s="18">
        <f t="shared" si="262"/>
      </c>
      <c r="J436" s="19">
        <f t="shared" si="189"/>
      </c>
      <c r="K436" s="17">
        <v>49</v>
      </c>
      <c r="L436" s="19">
        <f t="shared" si="142"/>
      </c>
      <c r="M436" s="17">
        <v>1</v>
      </c>
      <c r="N436" s="20">
        <f t="shared" si="101"/>
      </c>
      <c r="O436" s="17">
        <v>3</v>
      </c>
      <c r="P436" s="20">
        <f t="shared" si="26"/>
      </c>
      <c r="Q436" s="21"/>
      <c r="R436" s="17"/>
      <c r="S436" s="21"/>
      <c r="T436" s="17"/>
      <c r="U436" s="22"/>
      <c r="V436" s="23"/>
      <c r="W436" s="17"/>
      <c r="X436" s="23"/>
      <c r="Y436" s="21"/>
      <c r="Z436" s="23"/>
      <c r="AA436" s="23"/>
      <c r="AB436" s="17"/>
      <c r="AC436" s="17"/>
      <c r="AD436" s="21"/>
      <c r="AE436" s="23"/>
      <c r="AF436" s="24" t="s">
        <v>67</v>
      </c>
    </row>
    <row r="437">
      <c r="A437" s="11"/>
      <c r="B437" s="12" t="s">
        <v>51</v>
      </c>
      <c r="C437" s="13" t="s">
        <v>35</v>
      </c>
      <c r="D437" s="14" t="s">
        <v>36</v>
      </c>
      <c r="E437" s="15">
        <v>1848.46</v>
      </c>
      <c r="F437" s="16">
        <f>E437+E438</f>
      </c>
      <c r="G437" s="17">
        <v>11674</v>
      </c>
      <c r="H437" s="17">
        <v>924</v>
      </c>
      <c r="I437" s="18">
        <f t="shared" si="262"/>
      </c>
      <c r="J437" s="19">
        <f t="shared" si="189"/>
      </c>
      <c r="K437" s="17">
        <v>20</v>
      </c>
      <c r="L437" s="19">
        <f t="shared" si="142"/>
      </c>
      <c r="M437" s="17">
        <v>3</v>
      </c>
      <c r="N437" s="20">
        <f t="shared" si="101"/>
      </c>
      <c r="O437" s="17">
        <v>8</v>
      </c>
      <c r="P437" s="20">
        <f t="shared" si="26"/>
      </c>
      <c r="Q437" s="21">
        <f>(M437+M438)/(O437+O438)</f>
      </c>
      <c r="R437" s="17">
        <v>12</v>
      </c>
      <c r="S437" s="21">
        <f>(O437+O438)/(K437+K438)</f>
      </c>
      <c r="T437" s="17">
        <v>5</v>
      </c>
      <c r="U437" s="22">
        <f>F437/T437</f>
      </c>
      <c r="V437" s="23">
        <f>(F437+4*500)/T437</f>
      </c>
      <c r="W437" s="17">
        <v>5585</v>
      </c>
      <c r="X437" s="23">
        <f>W437/T437</f>
      </c>
      <c r="Y437" s="21">
        <f>T437/R437</f>
      </c>
      <c r="Z437" s="23">
        <f>W437/F437</f>
      </c>
      <c r="AA437" s="23">
        <f>W437/(F437+500)</f>
      </c>
      <c r="AB437" s="17">
        <v>2</v>
      </c>
      <c r="AC437" s="17">
        <v>840</v>
      </c>
      <c r="AD437" s="21">
        <f>AB437/T437</f>
      </c>
      <c r="AE437" s="23">
        <f>(W437-AC437)/(F437+500)</f>
      </c>
      <c r="AF437" s="24" t="s">
        <v>37</v>
      </c>
    </row>
    <row r="438">
      <c r="A438" s="11"/>
      <c r="B438" s="12"/>
      <c r="C438" s="13"/>
      <c r="D438" s="14" t="s">
        <v>38</v>
      </c>
      <c r="E438" s="15">
        <v>1645.02</v>
      </c>
      <c r="F438" s="16"/>
      <c r="G438" s="17">
        <v>20261</v>
      </c>
      <c r="H438" s="17">
        <v>563</v>
      </c>
      <c r="I438" s="18">
        <f t="shared" si="262"/>
      </c>
      <c r="J438" s="19">
        <f t="shared" si="189"/>
      </c>
      <c r="K438" s="17">
        <v>47</v>
      </c>
      <c r="L438" s="19">
        <f t="shared" si="142"/>
      </c>
      <c r="M438" s="17">
        <v>1</v>
      </c>
      <c r="N438" s="20">
        <f t="shared" si="101"/>
      </c>
      <c r="O438" s="17">
        <v>5</v>
      </c>
      <c r="P438" s="20">
        <f t="shared" si="26"/>
      </c>
      <c r="Q438" s="21"/>
      <c r="R438" s="17"/>
      <c r="S438" s="21"/>
      <c r="T438" s="17"/>
      <c r="U438" s="22"/>
      <c r="V438" s="23"/>
      <c r="W438" s="17"/>
      <c r="X438" s="23"/>
      <c r="Y438" s="21"/>
      <c r="Z438" s="23"/>
      <c r="AA438" s="23"/>
      <c r="AB438" s="17"/>
      <c r="AC438" s="17"/>
      <c r="AD438" s="21"/>
      <c r="AE438" s="23"/>
      <c r="AF438" s="24" t="s">
        <v>67</v>
      </c>
    </row>
    <row r="439">
      <c r="A439" s="11"/>
      <c r="B439" s="12" t="s">
        <v>52</v>
      </c>
      <c r="C439" s="13" t="s">
        <v>35</v>
      </c>
      <c r="D439" s="14" t="s">
        <v>36</v>
      </c>
      <c r="E439" s="15">
        <v>2438.25</v>
      </c>
      <c r="F439" s="16">
        <f>E439+E440</f>
      </c>
      <c r="G439" s="17">
        <v>16116</v>
      </c>
      <c r="H439" s="17">
        <v>723</v>
      </c>
      <c r="I439" s="18">
        <f t="shared" si="262"/>
      </c>
      <c r="J439" s="19">
        <f t="shared" si="189"/>
      </c>
      <c r="K439" s="17">
        <v>11</v>
      </c>
      <c r="L439" s="19">
        <f t="shared" si="142"/>
      </c>
      <c r="M439" s="17">
        <v>1</v>
      </c>
      <c r="N439" s="20">
        <f t="shared" si="101"/>
      </c>
      <c r="O439" s="17">
        <v>5</v>
      </c>
      <c r="P439" s="20">
        <f t="shared" si="26"/>
      </c>
      <c r="Q439" s="21">
        <f>(M439+M440)/(O439+O440)</f>
      </c>
      <c r="R439" s="17">
        <v>13</v>
      </c>
      <c r="S439" s="21">
        <f>(O439+O440)/(K439+K440)</f>
      </c>
      <c r="T439" s="17">
        <v>2</v>
      </c>
      <c r="U439" s="22">
        <f>F439/T439</f>
      </c>
      <c r="V439" s="23">
        <f>(F439+4*500)/T439</f>
      </c>
      <c r="W439" s="17">
        <v>3780</v>
      </c>
      <c r="X439" s="23">
        <f>W439/T439</f>
      </c>
      <c r="Y439" s="21">
        <f>T439/R439</f>
      </c>
      <c r="Z439" s="23">
        <f>W439/F439</f>
      </c>
      <c r="AA439" s="23">
        <f>W439/(F439+500)</f>
      </c>
      <c r="AB439" s="17">
        <v>1</v>
      </c>
      <c r="AC439" s="17">
        <v>1692</v>
      </c>
      <c r="AD439" s="21">
        <f>AB439/T439</f>
      </c>
      <c r="AE439" s="23">
        <f>(W439-AC439)/(F439+500)</f>
      </c>
      <c r="AF439" s="24" t="s">
        <v>37</v>
      </c>
    </row>
    <row r="440">
      <c r="A440" s="11"/>
      <c r="B440" s="12"/>
      <c r="C440" s="13"/>
      <c r="D440" s="14" t="s">
        <v>38</v>
      </c>
      <c r="E440" s="15">
        <v>2121.55</v>
      </c>
      <c r="F440" s="16"/>
      <c r="G440" s="17">
        <v>22637</v>
      </c>
      <c r="H440" s="17">
        <v>707</v>
      </c>
      <c r="I440" s="18">
        <f t="shared" si="262"/>
      </c>
      <c r="J440" s="19">
        <f t="shared" si="189"/>
      </c>
      <c r="K440" s="17">
        <v>46</v>
      </c>
      <c r="L440" s="19">
        <f t="shared" si="142"/>
      </c>
      <c r="M440" s="17">
        <v>1</v>
      </c>
      <c r="N440" s="20">
        <f t="shared" si="101"/>
      </c>
      <c r="O440" s="17">
        <v>7</v>
      </c>
      <c r="P440" s="20">
        <f t="shared" si="26"/>
      </c>
      <c r="Q440" s="21"/>
      <c r="R440" s="17"/>
      <c r="S440" s="21"/>
      <c r="T440" s="17"/>
      <c r="U440" s="22"/>
      <c r="V440" s="23"/>
      <c r="W440" s="17"/>
      <c r="X440" s="23"/>
      <c r="Y440" s="21"/>
      <c r="Z440" s="23"/>
      <c r="AA440" s="23"/>
      <c r="AB440" s="17"/>
      <c r="AC440" s="17"/>
      <c r="AD440" s="21"/>
      <c r="AE440" s="23"/>
      <c r="AF440" s="24" t="s">
        <v>67</v>
      </c>
    </row>
    <row r="441">
      <c r="A441" s="11"/>
      <c r="B441" s="12" t="s">
        <v>53</v>
      </c>
      <c r="C441" s="13" t="s">
        <v>35</v>
      </c>
      <c r="D441" s="14" t="s">
        <v>36</v>
      </c>
      <c r="E441" s="15">
        <v>1712.19</v>
      </c>
      <c r="F441" s="28">
        <f>E441+E442</f>
      </c>
      <c r="G441" s="17">
        <v>13488</v>
      </c>
      <c r="H441" s="17">
        <v>531</v>
      </c>
      <c r="I441" s="18">
        <f t="shared" si="262"/>
      </c>
      <c r="J441" s="19">
        <f t="shared" si="189"/>
      </c>
      <c r="K441" s="17">
        <v>6</v>
      </c>
      <c r="L441" s="19">
        <f t="shared" si="142"/>
      </c>
      <c r="M441" s="17">
        <v>1</v>
      </c>
      <c r="N441" s="20">
        <f t="shared" si="101"/>
      </c>
      <c r="O441" s="17">
        <v>3</v>
      </c>
      <c r="P441" s="20">
        <f t="shared" si="26"/>
      </c>
      <c r="Q441" s="21">
        <f>(M441+M442)/(O441+O442)</f>
      </c>
      <c r="R441" s="17">
        <v>7</v>
      </c>
      <c r="S441" s="21">
        <f>(O441+O442)/(K441+K442)</f>
      </c>
      <c r="T441" s="17">
        <v>2</v>
      </c>
      <c r="U441" s="22">
        <f>F441/T441</f>
      </c>
      <c r="V441" s="23">
        <f>(F441+4*500)/T441</f>
      </c>
      <c r="W441" s="17">
        <v>2136</v>
      </c>
      <c r="X441" s="23">
        <f>W441/T441</f>
      </c>
      <c r="Y441" s="21">
        <f>T441/R441</f>
      </c>
      <c r="Z441" s="23">
        <f>W441/F441</f>
      </c>
      <c r="AA441" s="23">
        <f>W441/(F441+500)</f>
      </c>
      <c r="AB441" s="17">
        <v>1</v>
      </c>
      <c r="AC441" s="17">
        <v>1692</v>
      </c>
      <c r="AD441" s="21">
        <f>AB441/T441</f>
      </c>
      <c r="AE441" s="23">
        <f>(W441-AC441)/(F441+500)</f>
      </c>
      <c r="AF441" s="24" t="s">
        <v>37</v>
      </c>
    </row>
    <row r="442">
      <c r="A442" s="11"/>
      <c r="B442" s="12"/>
      <c r="C442" s="13"/>
      <c r="D442" s="14" t="s">
        <v>38</v>
      </c>
      <c r="E442" s="15">
        <v>1517.31</v>
      </c>
      <c r="F442" s="28"/>
      <c r="G442" s="17">
        <v>15714</v>
      </c>
      <c r="H442" s="29">
        <v>508</v>
      </c>
      <c r="I442" s="18">
        <f t="shared" si="262"/>
      </c>
      <c r="J442" s="19">
        <f t="shared" si="189"/>
      </c>
      <c r="K442" s="17">
        <v>28</v>
      </c>
      <c r="L442" s="19">
        <f t="shared" si="142"/>
      </c>
      <c r="M442" s="17">
        <v>0</v>
      </c>
      <c r="N442" s="20">
        <f t="shared" si="101"/>
      </c>
      <c r="O442" s="17">
        <v>1</v>
      </c>
      <c r="P442" s="20">
        <f t="shared" si="26"/>
      </c>
      <c r="Q442" s="21"/>
      <c r="R442" s="17"/>
      <c r="S442" s="21"/>
      <c r="T442" s="17"/>
      <c r="U442" s="22"/>
      <c r="V442" s="23"/>
      <c r="W442" s="17"/>
      <c r="X442" s="23"/>
      <c r="Y442" s="21"/>
      <c r="Z442" s="23"/>
      <c r="AA442" s="23"/>
      <c r="AB442" s="17"/>
      <c r="AC442" s="17"/>
      <c r="AD442" s="21"/>
      <c r="AE442" s="23"/>
      <c r="AF442" s="24" t="s">
        <v>67</v>
      </c>
    </row>
    <row r="443">
      <c r="A443" s="11"/>
      <c r="B443" s="12" t="s">
        <v>54</v>
      </c>
      <c r="C443" s="13" t="s">
        <v>35</v>
      </c>
      <c r="D443" s="14" t="s">
        <v>36</v>
      </c>
      <c r="E443" s="15">
        <v>1900.57</v>
      </c>
      <c r="F443" s="28">
        <f>E443+E444</f>
      </c>
      <c r="G443" s="17">
        <v>16144</v>
      </c>
      <c r="H443" s="17">
        <v>236</v>
      </c>
      <c r="I443" s="18">
        <f t="shared" si="262"/>
      </c>
      <c r="J443" s="19">
        <f t="shared" si="189"/>
      </c>
      <c r="K443" s="17">
        <v>0</v>
      </c>
      <c r="L443" s="19">
        <f t="shared" si="142"/>
      </c>
      <c r="M443" s="17">
        <v>3</v>
      </c>
      <c r="N443" s="20">
        <f t="shared" si="101"/>
      </c>
      <c r="O443" s="17">
        <v>4</v>
      </c>
      <c r="P443" s="20">
        <f t="shared" si="26"/>
      </c>
      <c r="Q443" s="21">
        <f>(M443+M444)/(O443+O444)</f>
      </c>
      <c r="R443" s="17">
        <v>10</v>
      </c>
      <c r="S443" s="21">
        <f>(O443+O444)/(K443+K444)</f>
      </c>
      <c r="T443" s="17">
        <v>5</v>
      </c>
      <c r="U443" s="22">
        <f>F443/T443</f>
      </c>
      <c r="V443" s="23">
        <f>(F443+4*500)/T443</f>
      </c>
      <c r="W443" s="17">
        <v>6444.000000000002</v>
      </c>
      <c r="X443" s="23">
        <f>W443/T443</f>
      </c>
      <c r="Y443" s="21">
        <f>T443/R443</f>
      </c>
      <c r="Z443" s="23">
        <f>W443/F443</f>
      </c>
      <c r="AA443" s="23">
        <f>W443/(F443+500)</f>
      </c>
      <c r="AB443" s="17">
        <v>1</v>
      </c>
      <c r="AC443" s="17">
        <v>1344</v>
      </c>
      <c r="AD443" s="21">
        <f>AB443/T443</f>
      </c>
      <c r="AE443" s="23">
        <f>(W443-AC443)/(F443+500)</f>
      </c>
      <c r="AF443" s="24" t="s">
        <v>37</v>
      </c>
    </row>
    <row r="444">
      <c r="A444" s="11"/>
      <c r="B444" s="12"/>
      <c r="C444" s="13"/>
      <c r="D444" s="14" t="s">
        <v>38</v>
      </c>
      <c r="E444" s="15">
        <v>1145.6</v>
      </c>
      <c r="F444" s="28"/>
      <c r="G444" s="17">
        <v>9887</v>
      </c>
      <c r="H444" s="29">
        <v>318</v>
      </c>
      <c r="I444" s="18">
        <f t="shared" si="262"/>
      </c>
      <c r="J444" s="19">
        <f t="shared" si="189"/>
      </c>
      <c r="K444" s="17">
        <v>24</v>
      </c>
      <c r="L444" s="19">
        <f t="shared" si="142"/>
      </c>
      <c r="M444" s="17">
        <v>2</v>
      </c>
      <c r="N444" s="20">
        <f t="shared" si="101"/>
      </c>
      <c r="O444" s="17">
        <v>6</v>
      </c>
      <c r="P444" s="20">
        <f t="shared" si="26"/>
      </c>
      <c r="Q444" s="21"/>
      <c r="R444" s="17"/>
      <c r="S444" s="21"/>
      <c r="T444" s="17"/>
      <c r="U444" s="22"/>
      <c r="V444" s="23"/>
      <c r="W444" s="17"/>
      <c r="X444" s="23"/>
      <c r="Y444" s="21"/>
      <c r="Z444" s="23"/>
      <c r="AA444" s="23"/>
      <c r="AB444" s="17"/>
      <c r="AC444" s="17"/>
      <c r="AD444" s="21"/>
      <c r="AE444" s="23"/>
      <c r="AF444" s="24" t="s">
        <v>67</v>
      </c>
    </row>
    <row r="445">
      <c r="A445" s="11"/>
      <c r="B445" s="30" t="s">
        <v>43</v>
      </c>
      <c r="C445" s="30"/>
      <c r="D445" s="30"/>
      <c r="E445" s="32">
        <f>SUM(E435:E444)</f>
      </c>
      <c r="F445" s="33">
        <f>SUM(F435:F444)</f>
      </c>
      <c r="G445" s="33">
        <f>SUM(G435:G444)</f>
      </c>
      <c r="H445" s="33">
        <f>SUM(H435:H444)</f>
      </c>
      <c r="I445" s="34">
        <f t="shared" si="262"/>
      </c>
      <c r="J445" s="35">
        <f t="shared" si="189"/>
      </c>
      <c r="K445" s="33">
        <f>SUM(K435:K444)</f>
      </c>
      <c r="L445" s="35">
        <f t="shared" si="142"/>
      </c>
      <c r="M445" s="33">
        <f>SUM(M435:M444)</f>
      </c>
      <c r="N445" s="36">
        <f t="shared" si="101"/>
      </c>
      <c r="O445" s="33">
        <f>SUM(O435:O444)</f>
      </c>
      <c r="P445" s="36">
        <f t="shared" si="26"/>
      </c>
      <c r="Q445" s="37">
        <f>M445/O445</f>
      </c>
      <c r="R445" s="33">
        <f>SUM(R435:R444)</f>
      </c>
      <c r="S445" s="37">
        <f>(O445+O445)/(K445+K445)</f>
      </c>
      <c r="T445" s="33">
        <f>SUM(T435:T444)</f>
      </c>
      <c r="U445" s="38">
        <f t="shared" ref="U445:U446" si="905">F445/T445</f>
      </c>
      <c r="V445" s="39">
        <f t="shared" ref="V445:V446" si="798">(F445+4*500)/T445</f>
      </c>
      <c r="W445" s="32">
        <f>SUM(W435:W444)</f>
      </c>
      <c r="X445" s="40">
        <f t="shared" ref="X445:X446" si="691">W445/T445</f>
      </c>
      <c r="Y445" s="37">
        <f t="shared" ref="Y445:Y446" si="584">T445/R445</f>
      </c>
      <c r="Z445" s="39">
        <f t="shared" ref="Z445:Z446" si="477">W445/F445</f>
      </c>
      <c r="AA445" s="39">
        <f>W445/(F445+COUNT(W435:W442)*500)</f>
      </c>
      <c r="AB445" s="33">
        <f>SUM(AB435:AB444)</f>
      </c>
      <c r="AC445" s="33">
        <f>SUM(AC435:AC444)</f>
      </c>
      <c r="AD445" s="37">
        <f t="shared" ref="AD445:AD446" si="370">AB445/T445</f>
      </c>
      <c r="AE445" s="41">
        <f>(W445-AC445)/(F445+COUNT(W435:W442)*500)</f>
      </c>
      <c r="AF445" s="23"/>
    </row>
    <row r="446">
      <c r="A446" s="11"/>
      <c r="B446" s="12" t="s">
        <v>55</v>
      </c>
      <c r="C446" s="13" t="s">
        <v>62</v>
      </c>
      <c r="D446" s="14" t="s">
        <v>36</v>
      </c>
      <c r="E446" s="15">
        <v>3211.84</v>
      </c>
      <c r="F446" s="28">
        <f>E446+E447</f>
      </c>
      <c r="G446" s="17">
        <v>30636</v>
      </c>
      <c r="H446" s="17">
        <v>443</v>
      </c>
      <c r="I446" s="18">
        <f t="shared" si="262"/>
      </c>
      <c r="J446" s="19">
        <f t="shared" si="189"/>
      </c>
      <c r="K446" s="17">
        <v>3</v>
      </c>
      <c r="L446" s="19">
        <f t="shared" si="142"/>
      </c>
      <c r="M446" s="17">
        <v>4</v>
      </c>
      <c r="N446" s="20">
        <f t="shared" si="101"/>
      </c>
      <c r="O446" s="17">
        <v>9</v>
      </c>
      <c r="P446" s="20">
        <f t="shared" si="26"/>
      </c>
      <c r="Q446" s="21">
        <f>(M446+M447)/(O446+O447)</f>
      </c>
      <c r="R446" s="17">
        <v>18</v>
      </c>
      <c r="S446" s="21">
        <f>(O446+O447)/(K446+K447)</f>
      </c>
      <c r="T446" s="17">
        <v>6</v>
      </c>
      <c r="U446" s="22">
        <f t="shared" si="905"/>
      </c>
      <c r="V446" s="23">
        <f t="shared" si="798"/>
      </c>
      <c r="W446" s="17">
        <v>3804</v>
      </c>
      <c r="X446" s="23">
        <f t="shared" si="691"/>
      </c>
      <c r="Y446" s="21">
        <f t="shared" si="584"/>
      </c>
      <c r="Z446" s="23">
        <f t="shared" si="477"/>
      </c>
      <c r="AA446" s="23">
        <f>W446/(F446+500)</f>
      </c>
      <c r="AB446" s="17">
        <v>1</v>
      </c>
      <c r="AC446" s="17">
        <v>360</v>
      </c>
      <c r="AD446" s="21">
        <f t="shared" si="370"/>
      </c>
      <c r="AE446" s="23">
        <f>(W446-AC446)/(F446+500)</f>
      </c>
      <c r="AF446" s="24" t="s">
        <v>37</v>
      </c>
    </row>
    <row r="447">
      <c r="A447" s="11"/>
      <c r="B447" s="12"/>
      <c r="C447" s="13"/>
      <c r="D447" s="14" t="s">
        <v>38</v>
      </c>
      <c r="E447" s="15">
        <v>1712.59</v>
      </c>
      <c r="F447" s="28"/>
      <c r="G447" s="17">
        <v>18295</v>
      </c>
      <c r="H447" s="29">
        <v>582</v>
      </c>
      <c r="I447" s="18">
        <f t="shared" si="262"/>
      </c>
      <c r="J447" s="19">
        <f t="shared" si="189"/>
      </c>
      <c r="K447" s="17">
        <v>35</v>
      </c>
      <c r="L447" s="19">
        <f t="shared" si="142"/>
      </c>
      <c r="M447" s="17">
        <v>4</v>
      </c>
      <c r="N447" s="20">
        <f t="shared" si="101"/>
      </c>
      <c r="O447" s="17">
        <v>4</v>
      </c>
      <c r="P447" s="20">
        <f t="shared" si="26"/>
      </c>
      <c r="Q447" s="21"/>
      <c r="R447" s="17"/>
      <c r="S447" s="21"/>
      <c r="T447" s="17"/>
      <c r="U447" s="22"/>
      <c r="V447" s="23"/>
      <c r="W447" s="17"/>
      <c r="X447" s="23"/>
      <c r="Y447" s="21"/>
      <c r="Z447" s="23"/>
      <c r="AA447" s="23"/>
      <c r="AB447" s="17"/>
      <c r="AC447" s="17"/>
      <c r="AD447" s="21"/>
      <c r="AE447" s="23"/>
      <c r="AF447" s="24" t="s">
        <v>67</v>
      </c>
    </row>
    <row r="448">
      <c r="A448" s="11"/>
      <c r="B448" s="43" t="s">
        <v>56</v>
      </c>
      <c r="C448" s="13" t="s">
        <v>62</v>
      </c>
      <c r="D448" s="14" t="s">
        <v>36</v>
      </c>
      <c r="E448" s="15">
        <v>3036.32</v>
      </c>
      <c r="F448" s="28">
        <f>E448+E449</f>
      </c>
      <c r="G448" s="17">
        <v>29680</v>
      </c>
      <c r="H448" s="17">
        <v>700</v>
      </c>
      <c r="I448" s="18">
        <f t="shared" si="262"/>
      </c>
      <c r="J448" s="19">
        <f t="shared" si="189"/>
      </c>
      <c r="K448" s="17">
        <v>17</v>
      </c>
      <c r="L448" s="19">
        <f t="shared" si="142"/>
      </c>
      <c r="M448" s="17">
        <v>1</v>
      </c>
      <c r="N448" s="20">
        <f t="shared" si="101"/>
      </c>
      <c r="O448" s="17">
        <v>4</v>
      </c>
      <c r="P448" s="20">
        <f t="shared" si="26"/>
      </c>
      <c r="Q448" s="21">
        <f>(M448+M449)/(O448+O449)</f>
      </c>
      <c r="R448" s="17">
        <v>7</v>
      </c>
      <c r="S448" s="21">
        <f>(O448+O449)/(K448+K449)</f>
      </c>
      <c r="T448" s="17">
        <v>2</v>
      </c>
      <c r="U448" s="22">
        <f>F448/T448</f>
      </c>
      <c r="V448" s="23">
        <f>(F448+4*500)/T448</f>
      </c>
      <c r="W448" s="17">
        <v>1870.7999999999993</v>
      </c>
      <c r="X448" s="23">
        <f>W448/T448</f>
      </c>
      <c r="Y448" s="21">
        <f>T448/R448</f>
      </c>
      <c r="Z448" s="23">
        <f>W448/F448</f>
      </c>
      <c r="AA448" s="23">
        <f>W448/(F448+500)</f>
      </c>
      <c r="AB448" s="17">
        <v>1</v>
      </c>
      <c r="AC448" s="17">
        <v>178.8</v>
      </c>
      <c r="AD448" s="21">
        <f>AB448/T448</f>
      </c>
      <c r="AE448" s="23">
        <f>(W448-AC448)/(F448+500)</f>
      </c>
      <c r="AF448" s="24" t="s">
        <v>37</v>
      </c>
    </row>
    <row r="449">
      <c r="A449" s="11"/>
      <c r="B449" s="43"/>
      <c r="C449" s="13"/>
      <c r="D449" s="14" t="s">
        <v>38</v>
      </c>
      <c r="E449" s="15">
        <v>1695.39</v>
      </c>
      <c r="F449" s="28"/>
      <c r="G449" s="17">
        <v>21885</v>
      </c>
      <c r="H449" s="29">
        <v>607</v>
      </c>
      <c r="I449" s="18">
        <f t="shared" si="262"/>
      </c>
      <c r="J449" s="19">
        <f t="shared" si="189"/>
      </c>
      <c r="K449" s="17">
        <v>42</v>
      </c>
      <c r="L449" s="19">
        <f t="shared" si="142"/>
      </c>
      <c r="M449" s="17">
        <v>0</v>
      </c>
      <c r="N449" s="20">
        <f t="shared" si="101"/>
      </c>
      <c r="O449" s="17">
        <v>5</v>
      </c>
      <c r="P449" s="20">
        <f t="shared" si="26"/>
      </c>
      <c r="Q449" s="21"/>
      <c r="R449" s="17"/>
      <c r="S449" s="21"/>
      <c r="T449" s="17"/>
      <c r="U449" s="22"/>
      <c r="V449" s="23"/>
      <c r="W449" s="17"/>
      <c r="X449" s="23"/>
      <c r="Y449" s="21"/>
      <c r="Z449" s="23"/>
      <c r="AA449" s="23"/>
      <c r="AB449" s="17"/>
      <c r="AC449" s="17"/>
      <c r="AD449" s="21"/>
      <c r="AE449" s="23"/>
      <c r="AF449" s="24" t="s">
        <v>67</v>
      </c>
    </row>
    <row r="450">
      <c r="A450" s="11"/>
      <c r="B450" s="12" t="s">
        <v>57</v>
      </c>
      <c r="C450" s="13" t="s">
        <v>62</v>
      </c>
      <c r="D450" s="14" t="s">
        <v>36</v>
      </c>
      <c r="E450" s="15">
        <v>2226.89</v>
      </c>
      <c r="F450" s="28">
        <f>E450+E451</f>
      </c>
      <c r="G450" s="17">
        <v>16521</v>
      </c>
      <c r="H450" s="17">
        <v>503</v>
      </c>
      <c r="I450" s="18">
        <f t="shared" si="262"/>
      </c>
      <c r="J450" s="19">
        <f t="shared" si="189"/>
      </c>
      <c r="K450" s="17">
        <v>12</v>
      </c>
      <c r="L450" s="19">
        <f t="shared" si="142"/>
      </c>
      <c r="M450" s="17">
        <v>3</v>
      </c>
      <c r="N450" s="20">
        <f t="shared" si="101"/>
      </c>
      <c r="O450" s="17">
        <v>5</v>
      </c>
      <c r="P450" s="20">
        <f t="shared" si="26"/>
      </c>
      <c r="Q450" s="21">
        <f>(M450+M451)/(O450+O451)</f>
      </c>
      <c r="R450" s="17">
        <v>16</v>
      </c>
      <c r="S450" s="21">
        <f>(O450+O451)/(K450+K451)</f>
      </c>
      <c r="T450" s="17">
        <v>4</v>
      </c>
      <c r="U450" s="22">
        <f>F450/T450</f>
      </c>
      <c r="V450" s="23">
        <f>(F450+4*500)/T450</f>
      </c>
      <c r="W450" s="17">
        <v>4951.200000000001</v>
      </c>
      <c r="X450" s="23">
        <f>W450/T450</f>
      </c>
      <c r="Y450" s="21">
        <f>T450/R450</f>
      </c>
      <c r="Z450" s="23">
        <f>W450/F450</f>
      </c>
      <c r="AA450" s="23">
        <f>W450/(F450+500)</f>
      </c>
      <c r="AB450" s="17">
        <v>0</v>
      </c>
      <c r="AC450" s="17">
        <v>0</v>
      </c>
      <c r="AD450" s="21">
        <f>AB450/T450</f>
      </c>
      <c r="AE450" s="23">
        <f>(W450-AC450)/(F450+500)</f>
      </c>
      <c r="AF450" s="24" t="s">
        <v>37</v>
      </c>
    </row>
    <row r="451">
      <c r="A451" s="11"/>
      <c r="B451" s="12"/>
      <c r="C451" s="13"/>
      <c r="D451" s="14" t="s">
        <v>38</v>
      </c>
      <c r="E451" s="15">
        <v>1053.88</v>
      </c>
      <c r="F451" s="28"/>
      <c r="G451" s="17">
        <v>12094</v>
      </c>
      <c r="H451" s="29">
        <v>342</v>
      </c>
      <c r="I451" s="18">
        <f t="shared" si="262"/>
      </c>
      <c r="J451" s="19">
        <f t="shared" si="189"/>
      </c>
      <c r="K451" s="17">
        <v>27</v>
      </c>
      <c r="L451" s="19">
        <f t="shared" si="142"/>
      </c>
      <c r="M451" s="17">
        <v>0</v>
      </c>
      <c r="N451" s="20">
        <f t="shared" si="101"/>
      </c>
      <c r="O451" s="17">
        <v>1</v>
      </c>
      <c r="P451" s="20">
        <f t="shared" si="26"/>
      </c>
      <c r="Q451" s="21"/>
      <c r="R451" s="17"/>
      <c r="S451" s="21"/>
      <c r="T451" s="17"/>
      <c r="U451" s="22"/>
      <c r="V451" s="23"/>
      <c r="W451" s="17"/>
      <c r="X451" s="23"/>
      <c r="Y451" s="21"/>
      <c r="Z451" s="23"/>
      <c r="AA451" s="23"/>
      <c r="AB451" s="17"/>
      <c r="AC451" s="17"/>
      <c r="AD451" s="21"/>
      <c r="AE451" s="23"/>
      <c r="AF451" s="24" t="s">
        <v>67</v>
      </c>
    </row>
    <row r="452">
      <c r="A452" s="11"/>
      <c r="B452" s="55" t="s">
        <v>34</v>
      </c>
      <c r="C452" s="13" t="s">
        <v>62</v>
      </c>
      <c r="D452" s="14" t="s">
        <v>36</v>
      </c>
      <c r="E452" s="15">
        <v>2086.79</v>
      </c>
      <c r="F452" s="28">
        <f>E452+E453</f>
      </c>
      <c r="G452" s="17">
        <v>17193</v>
      </c>
      <c r="H452" s="17">
        <v>529</v>
      </c>
      <c r="I452" s="18">
        <f t="shared" si="262"/>
      </c>
      <c r="J452" s="19">
        <f t="shared" si="189"/>
      </c>
      <c r="K452" s="17">
        <v>19</v>
      </c>
      <c r="L452" s="19">
        <f t="shared" si="142"/>
      </c>
      <c r="M452" s="17">
        <v>2</v>
      </c>
      <c r="N452" s="20">
        <f t="shared" si="101"/>
      </c>
      <c r="O452" s="17">
        <v>5</v>
      </c>
      <c r="P452" s="20">
        <f t="shared" si="26"/>
      </c>
      <c r="Q452" s="21">
        <f>(M452+M453)/(O452+O453)</f>
      </c>
      <c r="R452" s="17">
        <v>14</v>
      </c>
      <c r="S452" s="21">
        <f>(O452+O453)/(K452+K453)</f>
      </c>
      <c r="T452" s="17">
        <v>3</v>
      </c>
      <c r="U452" s="22">
        <f>F452/T452</f>
      </c>
      <c r="V452" s="23">
        <f>(F452+4*500)/T452</f>
      </c>
      <c r="W452" s="17">
        <v>6264</v>
      </c>
      <c r="X452" s="23">
        <f>W452/T452</f>
      </c>
      <c r="Y452" s="21">
        <f>T452/R452</f>
      </c>
      <c r="Z452" s="23">
        <f>W452/F452</f>
      </c>
      <c r="AA452" s="23">
        <f>W452/(F452+500)</f>
      </c>
      <c r="AB452" s="17">
        <v>0</v>
      </c>
      <c r="AC452" s="17">
        <v>0</v>
      </c>
      <c r="AD452" s="21">
        <f>AB452/T452</f>
      </c>
      <c r="AE452" s="23">
        <f>(W452-AC452)/(F452+500)</f>
      </c>
      <c r="AF452" s="24" t="s">
        <v>37</v>
      </c>
    </row>
    <row r="453">
      <c r="A453" s="11"/>
      <c r="B453" s="55"/>
      <c r="C453" s="13"/>
      <c r="D453" s="14" t="s">
        <v>38</v>
      </c>
      <c r="E453" s="15">
        <v>762.68</v>
      </c>
      <c r="F453" s="28"/>
      <c r="G453" s="17">
        <v>7804</v>
      </c>
      <c r="H453" s="29">
        <v>227</v>
      </c>
      <c r="I453" s="18">
        <f t="shared" si="262"/>
      </c>
      <c r="J453" s="19">
        <f t="shared" si="189"/>
      </c>
      <c r="K453" s="17">
        <v>23</v>
      </c>
      <c r="L453" s="19">
        <f t="shared" si="142"/>
      </c>
      <c r="M453" s="17">
        <v>1</v>
      </c>
      <c r="N453" s="20">
        <f t="shared" si="101"/>
      </c>
      <c r="O453" s="17">
        <v>4</v>
      </c>
      <c r="P453" s="20">
        <f t="shared" si="26"/>
      </c>
      <c r="Q453" s="21"/>
      <c r="R453" s="17"/>
      <c r="S453" s="21"/>
      <c r="T453" s="17"/>
      <c r="U453" s="22"/>
      <c r="V453" s="23"/>
      <c r="W453" s="17"/>
      <c r="X453" s="23"/>
      <c r="Y453" s="21"/>
      <c r="Z453" s="23"/>
      <c r="AA453" s="23"/>
      <c r="AB453" s="17"/>
      <c r="AC453" s="17"/>
      <c r="AD453" s="21"/>
      <c r="AE453" s="23"/>
      <c r="AF453" s="24" t="s">
        <v>67</v>
      </c>
    </row>
    <row r="454">
      <c r="A454" s="11"/>
      <c r="B454" s="44" t="s">
        <v>43</v>
      </c>
      <c r="C454" s="44"/>
      <c r="D454" s="44"/>
      <c r="E454" s="32">
        <f>SUM(E446:E453)</f>
      </c>
      <c r="F454" s="32">
        <f>SUM(F446:F453)</f>
      </c>
      <c r="G454" s="32">
        <f>SUM(G446:G453)</f>
      </c>
      <c r="H454" s="32">
        <f>SUM(H446:H453)</f>
      </c>
      <c r="I454" s="34">
        <f t="shared" si="262"/>
      </c>
      <c r="J454" s="35">
        <f t="shared" si="189"/>
      </c>
      <c r="K454" s="33">
        <f>SUM(K446:K453)</f>
      </c>
      <c r="L454" s="32">
        <f>SUM(L448:L453)</f>
      </c>
      <c r="M454" s="32">
        <f>SUM(M446:M453)</f>
      </c>
      <c r="N454" s="36">
        <f t="shared" si="101"/>
      </c>
      <c r="O454" s="32">
        <f>SUM(O446:O453)</f>
      </c>
      <c r="P454" s="36">
        <f t="shared" si="26"/>
      </c>
      <c r="Q454" s="37">
        <f>M454/O454</f>
      </c>
      <c r="R454" s="32">
        <f>SUM(R446:R453)</f>
      </c>
      <c r="S454" s="37">
        <f>(O454+O454)/(K454+K454)</f>
      </c>
      <c r="T454" s="32">
        <f>SUM(T446:T453)</f>
      </c>
      <c r="U454" s="38">
        <f t="shared" ref="U454:U455" si="906">F454/T454</f>
      </c>
      <c r="V454" s="39">
        <f t="shared" ref="V454:V455" si="799">(F454+4*500)/T454</f>
      </c>
      <c r="W454" s="32">
        <f>SUM(W446:W453)</f>
      </c>
      <c r="X454" s="40">
        <f t="shared" ref="X454:X455" si="692">W454/T454</f>
      </c>
      <c r="Y454" s="37">
        <f t="shared" ref="Y454:Y455" si="585">T454/R454</f>
      </c>
      <c r="Z454" s="39">
        <f t="shared" ref="Z454:Z455" si="478">W454/F454</f>
      </c>
      <c r="AA454" s="39">
        <f>W454/(F454+COUNT(W445:W453)*500)</f>
      </c>
      <c r="AB454" s="32">
        <f>SUM(AB446:AB453)</f>
      </c>
      <c r="AC454" s="32">
        <f>SUM(AC446:AC453)</f>
      </c>
      <c r="AD454" s="37">
        <f t="shared" ref="AD454:AD455" si="371">AB454/T454</f>
      </c>
      <c r="AE454" s="41">
        <f>(W454-AC454)/(F454+COUNT(W445:W453)*500)</f>
      </c>
      <c r="AF454" s="24"/>
    </row>
    <row r="455">
      <c r="A455" s="11"/>
      <c r="B455" s="55" t="s">
        <v>40</v>
      </c>
      <c r="C455" s="42" t="s">
        <v>45</v>
      </c>
      <c r="D455" s="14" t="s">
        <v>36</v>
      </c>
      <c r="E455" s="15">
        <v>1786.05</v>
      </c>
      <c r="F455" s="28">
        <f>E455+E456</f>
      </c>
      <c r="G455" s="17">
        <v>13020</v>
      </c>
      <c r="H455" s="17">
        <v>462</v>
      </c>
      <c r="I455" s="18">
        <f t="shared" si="262"/>
      </c>
      <c r="J455" s="19">
        <f t="shared" si="189"/>
      </c>
      <c r="K455" s="17">
        <v>8</v>
      </c>
      <c r="L455" s="19">
        <f t="shared" ref="L455:L473" si="143">E455/K455</f>
      </c>
      <c r="M455" s="17">
        <v>2</v>
      </c>
      <c r="N455" s="20">
        <f t="shared" si="101"/>
      </c>
      <c r="O455" s="17">
        <v>3</v>
      </c>
      <c r="P455" s="20">
        <f t="shared" si="26"/>
      </c>
      <c r="Q455" s="21">
        <f>(M455+M456)/(O455+O456)</f>
      </c>
      <c r="R455" s="17">
        <v>8</v>
      </c>
      <c r="S455" s="21">
        <f>(O455+O456)/(K455+K456)</f>
      </c>
      <c r="T455" s="17">
        <v>9</v>
      </c>
      <c r="U455" s="22">
        <f t="shared" si="906"/>
      </c>
      <c r="V455" s="23">
        <f t="shared" si="799"/>
      </c>
      <c r="W455" s="17">
        <v>5504</v>
      </c>
      <c r="X455" s="23">
        <f t="shared" si="692"/>
      </c>
      <c r="Y455" s="21">
        <f t="shared" si="585"/>
      </c>
      <c r="Z455" s="23">
        <f t="shared" si="478"/>
      </c>
      <c r="AA455" s="23">
        <f>W455/(F455+500)</f>
      </c>
      <c r="AB455" s="17">
        <v>2</v>
      </c>
      <c r="AC455" s="17">
        <v>861.6</v>
      </c>
      <c r="AD455" s="21">
        <f t="shared" si="371"/>
      </c>
      <c r="AE455" s="23">
        <f>(W455-AC455)/(F455+500)</f>
      </c>
      <c r="AF455" s="24" t="s">
        <v>37</v>
      </c>
    </row>
    <row r="456">
      <c r="A456" s="11"/>
      <c r="B456" s="55"/>
      <c r="C456" s="42"/>
      <c r="D456" s="14" t="s">
        <v>38</v>
      </c>
      <c r="E456" s="15">
        <v>845.73</v>
      </c>
      <c r="F456" s="28"/>
      <c r="G456" s="17">
        <v>8529</v>
      </c>
      <c r="H456" s="17">
        <v>198</v>
      </c>
      <c r="I456" s="18">
        <f t="shared" si="262"/>
      </c>
      <c r="J456" s="19">
        <f t="shared" si="189"/>
      </c>
      <c r="K456" s="17">
        <v>18</v>
      </c>
      <c r="L456" s="19">
        <f t="shared" si="143"/>
      </c>
      <c r="M456" s="17">
        <v>1</v>
      </c>
      <c r="N456" s="20">
        <f t="shared" si="101"/>
      </c>
      <c r="O456" s="17">
        <v>1</v>
      </c>
      <c r="P456" s="20">
        <f t="shared" si="26"/>
      </c>
      <c r="Q456" s="21"/>
      <c r="R456" s="17"/>
      <c r="S456" s="21"/>
      <c r="T456" s="17"/>
      <c r="U456" s="22"/>
      <c r="V456" s="23"/>
      <c r="W456" s="17"/>
      <c r="X456" s="23"/>
      <c r="Y456" s="21"/>
      <c r="Z456" s="23"/>
      <c r="AA456" s="23"/>
      <c r="AB456" s="17"/>
      <c r="AC456" s="17"/>
      <c r="AD456" s="21"/>
      <c r="AE456" s="23"/>
      <c r="AF456" s="24" t="s">
        <v>78</v>
      </c>
    </row>
    <row r="457">
      <c r="A457" s="11"/>
      <c r="B457" s="55" t="s">
        <v>42</v>
      </c>
      <c r="C457" s="42" t="s">
        <v>45</v>
      </c>
      <c r="D457" s="14" t="s">
        <v>36</v>
      </c>
      <c r="E457" s="15">
        <v>4278.56</v>
      </c>
      <c r="F457" s="28">
        <f>E457+E458</f>
      </c>
      <c r="G457" s="17">
        <v>35674</v>
      </c>
      <c r="H457" s="17">
        <v>948</v>
      </c>
      <c r="I457" s="18">
        <f>H458/G457</f>
      </c>
      <c r="J457" s="19">
        <f t="shared" si="189"/>
      </c>
      <c r="K457" s="17">
        <v>34</v>
      </c>
      <c r="L457" s="19">
        <f t="shared" si="143"/>
      </c>
      <c r="M457" s="17">
        <v>8</v>
      </c>
      <c r="N457" s="20">
        <f t="shared" si="101"/>
      </c>
      <c r="O457" s="17">
        <v>15</v>
      </c>
      <c r="P457" s="20">
        <f t="shared" si="26"/>
      </c>
      <c r="Q457" s="21">
        <f>(M457+M458)/(O457+O458)</f>
      </c>
      <c r="R457" s="17">
        <v>19</v>
      </c>
      <c r="S457" s="21">
        <f>(O457+O458)/(K457+K458)</f>
      </c>
      <c r="T457" s="17">
        <v>10</v>
      </c>
      <c r="U457" s="22">
        <f>F457/T457</f>
      </c>
      <c r="V457" s="23">
        <f>(F457+4*500)/T457</f>
      </c>
      <c r="W457" s="17">
        <v>13101.599999999999</v>
      </c>
      <c r="X457" s="23">
        <f>W457/T457</f>
      </c>
      <c r="Y457" s="21">
        <f>T457/R457</f>
      </c>
      <c r="Z457" s="23">
        <f>W457/F457</f>
      </c>
      <c r="AA457" s="23">
        <f>W457/(F457+500)</f>
      </c>
      <c r="AB457" s="17">
        <v>1</v>
      </c>
      <c r="AC457" s="17">
        <v>444</v>
      </c>
      <c r="AD457" s="21">
        <f>AB457/T457</f>
      </c>
      <c r="AE457" s="23">
        <f>(W457-AC457)/(F457+500)</f>
      </c>
      <c r="AF457" s="24" t="s">
        <v>37</v>
      </c>
    </row>
    <row r="458">
      <c r="A458" s="11"/>
      <c r="B458" s="55"/>
      <c r="C458" s="42"/>
      <c r="D458" s="14" t="s">
        <v>38</v>
      </c>
      <c r="E458" s="15">
        <v>1053.17</v>
      </c>
      <c r="F458" s="28"/>
      <c r="G458" s="17">
        <v>12127</v>
      </c>
      <c r="H458" s="17">
        <v>200</v>
      </c>
      <c r="I458" s="18">
        <f t="shared" ref="I458:I473" si="263">H458/G458</f>
      </c>
      <c r="J458" s="19">
        <f t="shared" si="189"/>
      </c>
      <c r="K458" s="17">
        <v>23</v>
      </c>
      <c r="L458" s="19">
        <f t="shared" si="143"/>
      </c>
      <c r="M458" s="17">
        <v>0</v>
      </c>
      <c r="N458" s="20">
        <f t="shared" si="101"/>
      </c>
      <c r="O458" s="17">
        <v>3</v>
      </c>
      <c r="P458" s="20">
        <f t="shared" si="26"/>
      </c>
      <c r="Q458" s="21"/>
      <c r="R458" s="17"/>
      <c r="S458" s="21"/>
      <c r="T458" s="17"/>
      <c r="U458" s="22"/>
      <c r="V458" s="23"/>
      <c r="W458" s="17"/>
      <c r="X458" s="23"/>
      <c r="Y458" s="21"/>
      <c r="Z458" s="23"/>
      <c r="AA458" s="23"/>
      <c r="AB458" s="17"/>
      <c r="AC458" s="17"/>
      <c r="AD458" s="21"/>
      <c r="AE458" s="23"/>
      <c r="AF458" s="24" t="s">
        <v>78</v>
      </c>
    </row>
    <row r="459">
      <c r="A459" s="11"/>
      <c r="B459" s="55" t="s">
        <v>44</v>
      </c>
      <c r="C459" s="42" t="s">
        <v>45</v>
      </c>
      <c r="D459" s="14" t="s">
        <v>36</v>
      </c>
      <c r="E459" s="15">
        <v>8845.35</v>
      </c>
      <c r="F459" s="16">
        <f>E459+E460</f>
      </c>
      <c r="G459" s="17">
        <v>104173</v>
      </c>
      <c r="H459" s="17">
        <v>1883</v>
      </c>
      <c r="I459" s="18">
        <f t="shared" si="263"/>
      </c>
      <c r="J459" s="19">
        <f t="shared" si="189"/>
      </c>
      <c r="K459" s="17">
        <v>67</v>
      </c>
      <c r="L459" s="19">
        <f t="shared" si="143"/>
      </c>
      <c r="M459" s="17">
        <v>9</v>
      </c>
      <c r="N459" s="20">
        <f t="shared" si="101"/>
      </c>
      <c r="O459" s="17">
        <v>14</v>
      </c>
      <c r="P459" s="20">
        <f t="shared" si="26"/>
      </c>
      <c r="Q459" s="21">
        <f>(M459+M460)/(O459+O460)</f>
      </c>
      <c r="R459" s="17">
        <v>21</v>
      </c>
      <c r="S459" s="21">
        <f>(O459+O460)/(K459+K460)</f>
      </c>
      <c r="T459" s="17">
        <v>13</v>
      </c>
      <c r="U459" s="22">
        <f>F459/T459</f>
      </c>
      <c r="V459" s="23">
        <f>(F459+4*500)/T459</f>
      </c>
      <c r="W459" s="17">
        <v>14241.600000000006</v>
      </c>
      <c r="X459" s="23">
        <f>W459/T459</f>
      </c>
      <c r="Y459" s="21">
        <f>T459/R459</f>
      </c>
      <c r="Z459" s="23">
        <f>W459/F459</f>
      </c>
      <c r="AA459" s="23">
        <f>W459/(F459+500)</f>
      </c>
      <c r="AB459" s="17">
        <v>7</v>
      </c>
      <c r="AC459" s="17">
        <v>5664</v>
      </c>
      <c r="AD459" s="21">
        <f>AB459/T459</f>
      </c>
      <c r="AE459" s="23">
        <f>(W459-AC459)/(F459+500)</f>
      </c>
      <c r="AF459" s="24" t="s">
        <v>37</v>
      </c>
    </row>
    <row r="460">
      <c r="A460" s="11"/>
      <c r="B460" s="55"/>
      <c r="C460" s="42"/>
      <c r="D460" s="14" t="s">
        <v>38</v>
      </c>
      <c r="E460" s="15">
        <v>788.01</v>
      </c>
      <c r="F460" s="16"/>
      <c r="G460" s="17">
        <v>8722</v>
      </c>
      <c r="H460" s="17">
        <v>167</v>
      </c>
      <c r="I460" s="18">
        <f t="shared" si="263"/>
      </c>
      <c r="J460" s="19">
        <f t="shared" si="189"/>
      </c>
      <c r="K460" s="17">
        <v>14</v>
      </c>
      <c r="L460" s="19">
        <f t="shared" si="143"/>
      </c>
      <c r="M460" s="17">
        <v>3</v>
      </c>
      <c r="N460" s="20">
        <f t="shared" si="101"/>
      </c>
      <c r="O460" s="17">
        <v>1</v>
      </c>
      <c r="P460" s="20">
        <f t="shared" si="26"/>
      </c>
      <c r="Q460" s="21"/>
      <c r="R460" s="17"/>
      <c r="S460" s="21"/>
      <c r="T460" s="17"/>
      <c r="U460" s="22"/>
      <c r="V460" s="23"/>
      <c r="W460" s="17"/>
      <c r="X460" s="23"/>
      <c r="Y460" s="21"/>
      <c r="Z460" s="23"/>
      <c r="AA460" s="23"/>
      <c r="AB460" s="17"/>
      <c r="AC460" s="17"/>
      <c r="AD460" s="21"/>
      <c r="AE460" s="23"/>
      <c r="AF460" s="24" t="s">
        <v>78</v>
      </c>
    </row>
    <row customHeight="true" ht="20.238095238095237" r="461">
      <c r="A461" s="11"/>
      <c r="B461" s="55" t="s">
        <v>46</v>
      </c>
      <c r="C461" s="42" t="s">
        <v>45</v>
      </c>
      <c r="D461" s="14" t="s">
        <v>36</v>
      </c>
      <c r="E461" s="15">
        <v>7308.65</v>
      </c>
      <c r="F461" s="16">
        <f>E461+E462</f>
      </c>
      <c r="G461" s="17">
        <v>105801</v>
      </c>
      <c r="H461" s="17">
        <v>3020</v>
      </c>
      <c r="I461" s="18">
        <f t="shared" si="263"/>
      </c>
      <c r="J461" s="19">
        <f t="shared" si="189"/>
      </c>
      <c r="K461" s="17">
        <v>62</v>
      </c>
      <c r="L461" s="19">
        <f t="shared" si="143"/>
      </c>
      <c r="M461" s="17">
        <v>0</v>
      </c>
      <c r="N461" s="20">
        <f t="shared" si="101"/>
      </c>
      <c r="O461" s="17">
        <v>5</v>
      </c>
      <c r="P461" s="20">
        <f>E461/O462</f>
      </c>
      <c r="Q461" s="21">
        <f>(M461+M462)/(O461+O462)</f>
      </c>
      <c r="R461" s="17">
        <v>14</v>
      </c>
      <c r="S461" s="21">
        <f>(O461+O462)/(K461+K462)</f>
      </c>
      <c r="T461" s="17">
        <v>2</v>
      </c>
      <c r="U461" s="22">
        <f>F461/T461</f>
      </c>
      <c r="V461" s="23">
        <f>(F461+4*500)/T461</f>
      </c>
      <c r="W461" s="17">
        <v>2299.199999999997</v>
      </c>
      <c r="X461" s="23">
        <f>W461/T461</f>
      </c>
      <c r="Y461" s="21">
        <f>T461/R461</f>
      </c>
      <c r="Z461" s="23">
        <f>W461/F461</f>
      </c>
      <c r="AA461" s="23">
        <f>W461/(F461+500)</f>
      </c>
      <c r="AB461" s="17">
        <v>0</v>
      </c>
      <c r="AC461" s="17">
        <v>0</v>
      </c>
      <c r="AD461" s="21">
        <f>AB461/T461</f>
      </c>
      <c r="AE461" s="23">
        <f>(W461-AC461)/(F461+500)</f>
      </c>
      <c r="AF461" s="24" t="s">
        <v>37</v>
      </c>
    </row>
    <row customHeight="true" ht="20.238095238095237" r="462">
      <c r="A462" s="11"/>
      <c r="B462" s="55"/>
      <c r="C462" s="42"/>
      <c r="D462" s="14" t="s">
        <v>38</v>
      </c>
      <c r="E462" s="15">
        <v>978.18</v>
      </c>
      <c r="F462" s="16"/>
      <c r="G462" s="17">
        <v>10622</v>
      </c>
      <c r="H462" s="17">
        <v>223</v>
      </c>
      <c r="I462" s="18">
        <f t="shared" si="263"/>
      </c>
      <c r="J462" s="19">
        <f t="shared" si="189"/>
      </c>
      <c r="K462" s="17">
        <v>17</v>
      </c>
      <c r="L462" s="19">
        <f t="shared" si="143"/>
      </c>
      <c r="M462" s="17">
        <v>0</v>
      </c>
      <c r="N462" s="20">
        <f t="shared" si="101"/>
      </c>
      <c r="O462" s="17">
        <v>2</v>
      </c>
      <c r="P462" s="20">
        <f t="shared" ref="P462:P463" si="27">E462/O462</f>
      </c>
      <c r="Q462" s="21"/>
      <c r="R462" s="17"/>
      <c r="S462" s="21"/>
      <c r="T462" s="17"/>
      <c r="U462" s="22"/>
      <c r="V462" s="23"/>
      <c r="W462" s="17"/>
      <c r="X462" s="23"/>
      <c r="Y462" s="21"/>
      <c r="Z462" s="23"/>
      <c r="AA462" s="23"/>
      <c r="AB462" s="17"/>
      <c r="AC462" s="17"/>
      <c r="AD462" s="21"/>
      <c r="AE462" s="23"/>
      <c r="AF462" s="24" t="s">
        <v>78</v>
      </c>
    </row>
    <row r="463">
      <c r="A463" s="11"/>
      <c r="B463" s="44" t="s">
        <v>43</v>
      </c>
      <c r="C463" s="44"/>
      <c r="D463" s="44"/>
      <c r="E463" s="32">
        <f>SUM(E455:E462)</f>
      </c>
      <c r="F463" s="32">
        <f>SUM(F455:F462)</f>
      </c>
      <c r="G463" s="32">
        <f>SUM(G455:G462)</f>
      </c>
      <c r="H463" s="32">
        <f>SUM(H455:H462)</f>
      </c>
      <c r="I463" s="34">
        <f t="shared" si="263"/>
      </c>
      <c r="J463" s="35">
        <f t="shared" si="189"/>
      </c>
      <c r="K463" s="33">
        <f>SUM(K455:K462)</f>
      </c>
      <c r="L463" s="35">
        <f t="shared" si="143"/>
      </c>
      <c r="M463" s="33">
        <f>SUM(M455:M462)</f>
      </c>
      <c r="N463" s="36">
        <f t="shared" si="101"/>
      </c>
      <c r="O463" s="33">
        <f>SUM(O455:O462)</f>
      </c>
      <c r="P463" s="36">
        <f t="shared" si="27"/>
      </c>
      <c r="Q463" s="37">
        <f>M463/O463</f>
      </c>
      <c r="R463" s="33">
        <f>SUM(R455:R462)</f>
      </c>
      <c r="S463" s="37">
        <f>(O463+O463)/(K463+K463)</f>
      </c>
      <c r="T463" s="33">
        <f>SUM(T455:T462)</f>
      </c>
      <c r="U463" s="38">
        <f t="shared" ref="U463:U464" si="907">F463/T463</f>
      </c>
      <c r="V463" s="39">
        <f t="shared" ref="V463:V464" si="800">(F463+4*500)/T463</f>
      </c>
      <c r="W463" s="33">
        <f>SUM(W455:W462)</f>
      </c>
      <c r="X463" s="40">
        <f t="shared" ref="X463:X464" si="693">W463/T463</f>
      </c>
      <c r="Y463" s="37">
        <f t="shared" ref="Y463:Y464" si="586">T463/R463</f>
      </c>
      <c r="Z463" s="39">
        <f t="shared" ref="Z463:Z464" si="479">W463/F463</f>
      </c>
      <c r="AA463" s="39">
        <f>W463/(F463+COUNT(W455:W460)*500)</f>
      </c>
      <c r="AB463" s="33">
        <f>SUM(AB455:AB462)</f>
      </c>
      <c r="AC463" s="33">
        <f>SUM(AC455:AC462)</f>
      </c>
      <c r="AD463" s="37">
        <f t="shared" ref="AD463:AD464" si="372">AB463/T463</f>
      </c>
      <c r="AE463" s="41">
        <f>(W463-AC463)/(F463+COUNT(W455:W460)*500)</f>
      </c>
      <c r="AF463" s="23"/>
    </row>
    <row r="464">
      <c r="A464" s="11"/>
      <c r="B464" s="12" t="s">
        <v>47</v>
      </c>
      <c r="C464" s="42" t="s">
        <v>74</v>
      </c>
      <c r="D464" s="14" t="s">
        <v>36</v>
      </c>
      <c r="E464" s="15">
        <v>4114.15</v>
      </c>
      <c r="F464" s="16">
        <f>E464+E465</f>
      </c>
      <c r="G464" s="17">
        <v>54137</v>
      </c>
      <c r="H464" s="17">
        <v>1734</v>
      </c>
      <c r="I464" s="18">
        <f t="shared" si="263"/>
      </c>
      <c r="J464" s="19">
        <f t="shared" si="189"/>
      </c>
      <c r="K464" s="17">
        <v>28</v>
      </c>
      <c r="L464" s="19">
        <f t="shared" si="143"/>
      </c>
      <c r="M464" s="17">
        <v>4</v>
      </c>
      <c r="N464" s="20">
        <f t="shared" si="101"/>
      </c>
      <c r="O464" s="17">
        <v>4</v>
      </c>
      <c r="P464" s="20">
        <f>E464/O465</f>
      </c>
      <c r="Q464" s="21">
        <f>(M464+M465)/(O464+O465)</f>
      </c>
      <c r="R464" s="17">
        <v>8</v>
      </c>
      <c r="S464" s="21">
        <f>(O464+O465)/(K464+K465)</f>
      </c>
      <c r="T464" s="17">
        <v>5</v>
      </c>
      <c r="U464" s="22">
        <f t="shared" si="907"/>
      </c>
      <c r="V464" s="23">
        <f t="shared" si="800"/>
      </c>
      <c r="W464" s="17">
        <v>4584</v>
      </c>
      <c r="X464" s="23">
        <f t="shared" si="693"/>
      </c>
      <c r="Y464" s="21">
        <f t="shared" si="586"/>
      </c>
      <c r="Z464" s="23">
        <f t="shared" si="479"/>
      </c>
      <c r="AA464" s="23">
        <f>W464/(F464+500)</f>
      </c>
      <c r="AB464" s="17">
        <v>1</v>
      </c>
      <c r="AC464" s="17">
        <v>360</v>
      </c>
      <c r="AD464" s="21">
        <f t="shared" si="372"/>
      </c>
      <c r="AE464" s="23">
        <f>(W464-AC464)/(F464+500)</f>
      </c>
      <c r="AF464" s="24" t="s">
        <v>37</v>
      </c>
    </row>
    <row r="465">
      <c r="A465" s="11"/>
      <c r="B465" s="12"/>
      <c r="C465" s="42"/>
      <c r="D465" s="14" t="s">
        <v>38</v>
      </c>
      <c r="E465" s="15">
        <v>959.71</v>
      </c>
      <c r="F465" s="16"/>
      <c r="G465" s="17">
        <v>11701</v>
      </c>
      <c r="H465" s="17">
        <v>246</v>
      </c>
      <c r="I465" s="18">
        <f t="shared" si="263"/>
      </c>
      <c r="J465" s="19">
        <f t="shared" si="189"/>
      </c>
      <c r="K465" s="17">
        <v>14</v>
      </c>
      <c r="L465" s="19">
        <f t="shared" si="143"/>
      </c>
      <c r="M465" s="17">
        <v>1</v>
      </c>
      <c r="N465" s="20">
        <f t="shared" si="101"/>
      </c>
      <c r="O465" s="17">
        <v>2</v>
      </c>
      <c r="P465" s="20">
        <f t="shared" ref="P465:P467" si="28">E465/O465</f>
      </c>
      <c r="Q465" s="21"/>
      <c r="R465" s="17"/>
      <c r="S465" s="21"/>
      <c r="T465" s="17"/>
      <c r="U465" s="22"/>
      <c r="V465" s="23"/>
      <c r="W465" s="17"/>
      <c r="X465" s="23"/>
      <c r="Y465" s="21"/>
      <c r="Z465" s="23"/>
      <c r="AA465" s="23"/>
      <c r="AB465" s="17"/>
      <c r="AC465" s="17"/>
      <c r="AD465" s="21"/>
      <c r="AE465" s="23"/>
      <c r="AF465" s="24" t="s">
        <v>78</v>
      </c>
    </row>
    <row r="466">
      <c r="A466" s="11"/>
      <c r="B466" s="55" t="s">
        <v>63</v>
      </c>
      <c r="C466" s="42" t="s">
        <v>74</v>
      </c>
      <c r="D466" s="14" t="s">
        <v>36</v>
      </c>
      <c r="E466" s="15">
        <v>2057.9</v>
      </c>
      <c r="F466" s="16">
        <f>E466+E467</f>
      </c>
      <c r="G466" s="17">
        <v>27128</v>
      </c>
      <c r="H466" s="17">
        <v>910</v>
      </c>
      <c r="I466" s="18">
        <f t="shared" si="263"/>
      </c>
      <c r="J466" s="19">
        <f t="shared" si="189"/>
      </c>
      <c r="K466" s="17">
        <v>15</v>
      </c>
      <c r="L466" s="19">
        <f t="shared" si="143"/>
      </c>
      <c r="M466" s="17">
        <v>1</v>
      </c>
      <c r="N466" s="20">
        <f t="shared" si="101"/>
      </c>
      <c r="O466" s="17">
        <v>2</v>
      </c>
      <c r="P466" s="20">
        <f t="shared" si="28"/>
      </c>
      <c r="Q466" s="21">
        <f>(M466+M467)/(O466+O467)</f>
      </c>
      <c r="R466" s="17">
        <v>8</v>
      </c>
      <c r="S466" s="21">
        <f>(O466+O467)/(K466+K467)</f>
      </c>
      <c r="T466" s="17">
        <v>5</v>
      </c>
      <c r="U466" s="22">
        <f>F466/T466</f>
      </c>
      <c r="V466" s="23">
        <f>(F466+4*500)/T466</f>
      </c>
      <c r="W466" s="17">
        <v>6828</v>
      </c>
      <c r="X466" s="23">
        <f>W466/T466</f>
      </c>
      <c r="Y466" s="21">
        <f>T466/R466</f>
      </c>
      <c r="Z466" s="23">
        <f>W466/F466</f>
      </c>
      <c r="AA466" s="23">
        <f>W466/(F466+500)</f>
      </c>
      <c r="AB466" s="17">
        <v>1</v>
      </c>
      <c r="AC466" s="17">
        <v>1692</v>
      </c>
      <c r="AD466" s="21">
        <f>AB466/T466</f>
      </c>
      <c r="AE466" s="23">
        <f>(W466-AC466)/(F466+500)</f>
      </c>
      <c r="AF466" s="24" t="s">
        <v>37</v>
      </c>
    </row>
    <row r="467">
      <c r="A467" s="11"/>
      <c r="B467" s="55"/>
      <c r="C467" s="42"/>
      <c r="D467" s="14" t="s">
        <v>38</v>
      </c>
      <c r="E467" s="15">
        <v>1496.03</v>
      </c>
      <c r="F467" s="16"/>
      <c r="G467" s="17">
        <v>19935</v>
      </c>
      <c r="H467" s="17">
        <v>398</v>
      </c>
      <c r="I467" s="18">
        <f t="shared" si="263"/>
      </c>
      <c r="J467" s="19">
        <f t="shared" si="189"/>
      </c>
      <c r="K467" s="17">
        <v>30</v>
      </c>
      <c r="L467" s="19">
        <f t="shared" si="143"/>
      </c>
      <c r="M467" s="17">
        <v>3</v>
      </c>
      <c r="N467" s="20">
        <f t="shared" si="101"/>
      </c>
      <c r="O467" s="17">
        <v>4</v>
      </c>
      <c r="P467" s="20">
        <f t="shared" si="28"/>
      </c>
      <c r="Q467" s="21"/>
      <c r="R467" s="17"/>
      <c r="S467" s="21"/>
      <c r="T467" s="17"/>
      <c r="U467" s="22"/>
      <c r="V467" s="23"/>
      <c r="W467" s="17"/>
      <c r="X467" s="23"/>
      <c r="Y467" s="21"/>
      <c r="Z467" s="23"/>
      <c r="AA467" s="23"/>
      <c r="AB467" s="17"/>
      <c r="AC467" s="17"/>
      <c r="AD467" s="21"/>
      <c r="AE467" s="23"/>
      <c r="AF467" s="24" t="s">
        <v>78</v>
      </c>
    </row>
    <row r="468">
      <c r="A468" s="11"/>
      <c r="B468" s="55" t="s">
        <v>64</v>
      </c>
      <c r="C468" s="42" t="s">
        <v>74</v>
      </c>
      <c r="D468" s="14" t="s">
        <v>36</v>
      </c>
      <c r="E468" s="15">
        <v>0</v>
      </c>
      <c r="F468" s="16">
        <f>E468+E469</f>
      </c>
      <c r="G468" s="17">
        <v>745</v>
      </c>
      <c r="H468" s="17">
        <v>10</v>
      </c>
      <c r="I468" s="18">
        <f t="shared" si="263"/>
      </c>
      <c r="J468" s="19">
        <f t="shared" si="189"/>
      </c>
      <c r="K468" s="17">
        <v>0</v>
      </c>
      <c r="L468" s="19">
        <f t="shared" si="143"/>
      </c>
      <c r="M468" s="17">
        <v>0</v>
      </c>
      <c r="N468" s="20">
        <f t="shared" si="101"/>
      </c>
      <c r="O468" s="17">
        <v>0</v>
      </c>
      <c r="P468" s="20">
        <f>E468/O469</f>
      </c>
      <c r="Q468" s="21">
        <f>(M468+M469)/(O468+O469)</f>
      </c>
      <c r="R468" s="17">
        <v>3</v>
      </c>
      <c r="S468" s="21">
        <f>(O468+O469)/(K468+K469)</f>
      </c>
      <c r="T468" s="17">
        <v>2</v>
      </c>
      <c r="U468" s="22">
        <f>F468/T468</f>
      </c>
      <c r="V468" s="23">
        <f>(F468+4*500)/T468</f>
      </c>
      <c r="W468" s="17">
        <v>4284</v>
      </c>
      <c r="X468" s="23">
        <f>W468/T468</f>
      </c>
      <c r="Y468" s="21">
        <f>T468/R468</f>
      </c>
      <c r="Z468" s="23">
        <f>W468/F468</f>
      </c>
      <c r="AA468" s="23">
        <f>W468/(F468+500)</f>
      </c>
      <c r="AB468" s="17">
        <v>0</v>
      </c>
      <c r="AC468" s="17">
        <v>0</v>
      </c>
      <c r="AD468" s="21">
        <f>AB468/T468</f>
      </c>
      <c r="AE468" s="23">
        <f>(W468-AC468)/(F468+500)</f>
      </c>
      <c r="AF468" s="24" t="s">
        <v>37</v>
      </c>
    </row>
    <row r="469">
      <c r="A469" s="11"/>
      <c r="B469" s="55"/>
      <c r="C469" s="42"/>
      <c r="D469" s="14" t="s">
        <v>38</v>
      </c>
      <c r="E469" s="15">
        <v>843.52</v>
      </c>
      <c r="F469" s="16"/>
      <c r="G469" s="17">
        <v>16441</v>
      </c>
      <c r="H469" s="17">
        <v>322</v>
      </c>
      <c r="I469" s="18">
        <f t="shared" si="263"/>
      </c>
      <c r="J469" s="19">
        <f t="shared" si="189"/>
      </c>
      <c r="K469" s="17">
        <v>27</v>
      </c>
      <c r="L469" s="19">
        <f t="shared" si="143"/>
      </c>
      <c r="M469" s="17">
        <v>2</v>
      </c>
      <c r="N469" s="20">
        <f t="shared" si="101"/>
      </c>
      <c r="O469" s="17">
        <v>2</v>
      </c>
      <c r="P469" s="20">
        <f>E469/O469</f>
      </c>
      <c r="Q469" s="21"/>
      <c r="R469" s="17"/>
      <c r="S469" s="21"/>
      <c r="T469" s="17"/>
      <c r="U469" s="22"/>
      <c r="V469" s="23"/>
      <c r="W469" s="17"/>
      <c r="X469" s="23"/>
      <c r="Y469" s="21"/>
      <c r="Z469" s="23"/>
      <c r="AA469" s="23"/>
      <c r="AB469" s="17"/>
      <c r="AC469" s="17"/>
      <c r="AD469" s="21"/>
      <c r="AE469" s="23"/>
      <c r="AF469" s="24" t="s">
        <v>78</v>
      </c>
    </row>
    <row r="470">
      <c r="A470" s="11"/>
      <c r="B470" s="55" t="s">
        <v>65</v>
      </c>
      <c r="C470" s="42" t="s">
        <v>74</v>
      </c>
      <c r="D470" s="14" t="s">
        <v>36</v>
      </c>
      <c r="E470" s="15">
        <v>904.18</v>
      </c>
      <c r="F470" s="16">
        <f>E470+E471</f>
      </c>
      <c r="G470" s="17">
        <v>9820</v>
      </c>
      <c r="H470" s="17">
        <v>380</v>
      </c>
      <c r="I470" s="18">
        <f t="shared" si="263"/>
      </c>
      <c r="J470" s="19">
        <f t="shared" si="189"/>
      </c>
      <c r="K470" s="17">
        <v>7</v>
      </c>
      <c r="L470" s="19">
        <f t="shared" si="143"/>
      </c>
      <c r="M470" s="17">
        <v>1</v>
      </c>
      <c r="N470" s="20">
        <f t="shared" si="101"/>
      </c>
      <c r="O470" s="17">
        <v>1</v>
      </c>
      <c r="P470" s="20">
        <f>E470/O471</f>
      </c>
      <c r="Q470" s="21">
        <f>(M470+M471)/(O470+O471)</f>
      </c>
      <c r="R470" s="17">
        <v>2</v>
      </c>
      <c r="S470" s="21">
        <f>(O470+O471)/(K470+K471)</f>
      </c>
      <c r="T470" s="17">
        <v>1</v>
      </c>
      <c r="U470" s="22">
        <f>F470/T470</f>
      </c>
      <c r="V470" s="23">
        <f>(F470+4*500)/T470</f>
      </c>
      <c r="W470" s="17">
        <v>1692</v>
      </c>
      <c r="X470" s="23">
        <f>W470/T470</f>
      </c>
      <c r="Y470" s="21">
        <f>T470/R470</f>
      </c>
      <c r="Z470" s="23">
        <f>W470/F470</f>
      </c>
      <c r="AA470" s="23">
        <f>W470/(F470+500)</f>
      </c>
      <c r="AB470" s="17">
        <v>0</v>
      </c>
      <c r="AC470" s="17">
        <v>0</v>
      </c>
      <c r="AD470" s="21">
        <f>AB470/T470</f>
      </c>
      <c r="AE470" s="23">
        <f>(W470-AC470)/(F470+500)</f>
      </c>
      <c r="AF470" s="24" t="s">
        <v>37</v>
      </c>
    </row>
    <row r="471">
      <c r="A471" s="11"/>
      <c r="B471" s="55"/>
      <c r="C471" s="42"/>
      <c r="D471" s="14" t="s">
        <v>38</v>
      </c>
      <c r="E471" s="15">
        <v>590.13</v>
      </c>
      <c r="F471" s="16"/>
      <c r="G471" s="17">
        <v>10772</v>
      </c>
      <c r="H471" s="17">
        <v>157</v>
      </c>
      <c r="I471" s="18">
        <f t="shared" si="263"/>
      </c>
      <c r="J471" s="19">
        <f t="shared" si="189"/>
      </c>
      <c r="K471" s="17">
        <v>9</v>
      </c>
      <c r="L471" s="19">
        <f t="shared" si="143"/>
      </c>
      <c r="M471" s="17">
        <v>0</v>
      </c>
      <c r="N471" s="20">
        <f t="shared" si="101"/>
      </c>
      <c r="O471" s="17">
        <v>0</v>
      </c>
      <c r="P471" s="20">
        <f t="shared" ref="P471:P473" si="29">E471/O471</f>
      </c>
      <c r="Q471" s="21"/>
      <c r="R471" s="17"/>
      <c r="S471" s="21"/>
      <c r="T471" s="17"/>
      <c r="U471" s="22"/>
      <c r="V471" s="23"/>
      <c r="W471" s="17"/>
      <c r="X471" s="23"/>
      <c r="Y471" s="21"/>
      <c r="Z471" s="23"/>
      <c r="AA471" s="23"/>
      <c r="AB471" s="17"/>
      <c r="AC471" s="17"/>
      <c r="AD471" s="21"/>
      <c r="AE471" s="23"/>
      <c r="AF471" s="24" t="s">
        <v>78</v>
      </c>
    </row>
    <row r="472">
      <c r="A472" s="11"/>
      <c r="B472" s="44" t="s">
        <v>43</v>
      </c>
      <c r="C472" s="44"/>
      <c r="D472" s="44"/>
      <c r="E472" s="32">
        <f>SUM(E464:E471)</f>
      </c>
      <c r="F472" s="32">
        <f>SUM(F464:F471)</f>
      </c>
      <c r="G472" s="32">
        <f>SUM(G464:G471)</f>
      </c>
      <c r="H472" s="32">
        <f>SUM(H464:H471)</f>
      </c>
      <c r="I472" s="34">
        <f t="shared" si="263"/>
      </c>
      <c r="J472" s="35">
        <f t="shared" si="189"/>
      </c>
      <c r="K472" s="32">
        <f>SUM(K464:K471)</f>
      </c>
      <c r="L472" s="35">
        <f t="shared" si="143"/>
      </c>
      <c r="M472" s="32">
        <f>SUM(M464:M471)</f>
      </c>
      <c r="N472" s="36">
        <f t="shared" si="101"/>
      </c>
      <c r="O472" s="32">
        <f>SUM(O464:O471)</f>
      </c>
      <c r="P472" s="36">
        <f t="shared" si="29"/>
      </c>
      <c r="Q472" s="37">
        <f t="shared" ref="Q472:Q473" si="309">M472/O472</f>
      </c>
      <c r="R472" s="32">
        <f>SUM(R464:R471)</f>
      </c>
      <c r="S472" s="37">
        <f t="shared" ref="S472:S473" si="220">(O472+O472)/(K472+K472)</f>
      </c>
      <c r="T472" s="32">
        <f>SUM(T464:T471)</f>
      </c>
      <c r="U472" s="38">
        <f t="shared" ref="U472:U473" si="908">F472/T472</f>
      </c>
      <c r="V472" s="39">
        <f t="shared" ref="V472:V473" si="801">(F472+4*500)/T472</f>
      </c>
      <c r="W472" s="32">
        <f>SUM(W464:W471)</f>
      </c>
      <c r="X472" s="40">
        <f t="shared" ref="X472:X473" si="694">W472/T472</f>
      </c>
      <c r="Y472" s="37">
        <f t="shared" ref="Y472:Y473" si="587">T472/R472</f>
      </c>
      <c r="Z472" s="39">
        <f t="shared" ref="Z472:Z473" si="480">W472/F472</f>
      </c>
      <c r="AA472" s="39">
        <f>W472/(F472+COUNT(W460:W469)*500)</f>
      </c>
      <c r="AB472" s="32">
        <f>SUM(AB464:AB471)</f>
      </c>
      <c r="AC472" s="32">
        <f>SUM(AC464:AC471)</f>
      </c>
      <c r="AD472" s="37">
        <f t="shared" ref="AD472:AD473" si="373">AB472/T472</f>
      </c>
      <c r="AE472" s="41">
        <f>(W472-AC472)/(F472+COUNT(W460:W469)*500)</f>
      </c>
      <c r="AF472" s="23"/>
    </row>
    <row r="473">
      <c r="A473" s="11"/>
      <c r="B473" s="46" t="s">
        <v>48</v>
      </c>
      <c r="C473" s="46"/>
      <c r="D473" s="46"/>
      <c r="E473" s="48">
        <f>E445+E454+E463+E472</f>
      </c>
      <c r="F473" s="48">
        <f>F445+F454+F463+F472</f>
      </c>
      <c r="G473" s="48">
        <f>G445+G454+G463+G472</f>
      </c>
      <c r="H473" s="48">
        <f>H445+H454+H463+H472</f>
      </c>
      <c r="I473" s="50">
        <f t="shared" si="263"/>
      </c>
      <c r="J473" s="51">
        <f t="shared" si="189"/>
      </c>
      <c r="K473" s="56">
        <f>K445+K454+K463+K472</f>
      </c>
      <c r="L473" s="51">
        <f t="shared" si="143"/>
      </c>
      <c r="M473" s="56">
        <f>M445+M454+M463+M472</f>
      </c>
      <c r="N473" s="52">
        <f t="shared" si="101"/>
      </c>
      <c r="O473" s="56">
        <f>O445+O454+O463+O472</f>
      </c>
      <c r="P473" s="52">
        <f t="shared" si="29"/>
      </c>
      <c r="Q473" s="53">
        <f t="shared" si="309"/>
      </c>
      <c r="R473" s="56">
        <f>R445+R454+R463+R472</f>
      </c>
      <c r="S473" s="53">
        <f t="shared" si="220"/>
      </c>
      <c r="T473" s="56">
        <f>T445+T454+T463+T472</f>
      </c>
      <c r="U473" s="54">
        <f t="shared" si="908"/>
      </c>
      <c r="V473" s="49">
        <f t="shared" si="801"/>
      </c>
      <c r="W473" s="48">
        <f>W445+W454+W463+W472</f>
      </c>
      <c r="X473" s="49">
        <f t="shared" si="694"/>
      </c>
      <c r="Y473" s="53">
        <f t="shared" si="587"/>
      </c>
      <c r="Z473" s="49">
        <f t="shared" si="480"/>
      </c>
      <c r="AA473" s="49">
        <f>W473/(F473+COUNT(W435:W442,W455:W460,W448:W453))</f>
      </c>
      <c r="AB473" s="56">
        <f>AB445+AB454+AB463+AB472</f>
      </c>
      <c r="AC473" s="48">
        <f>AC445+AC454+AC463+AC472</f>
      </c>
      <c r="AD473" s="53">
        <f t="shared" si="373"/>
      </c>
      <c r="AE473" s="49">
        <f>(W473-AC473)/(F473+COUNT(W435:W442,W455:W460,W448:W453))</f>
      </c>
      <c r="AF473" s="23"/>
    </row>
    <row r="474">
      <c r="A474" s="1" t="s">
        <v>1</v>
      </c>
      <c r="B474" s="2" t="s">
        <v>2</v>
      </c>
      <c r="C474" s="2" t="s">
        <v>3</v>
      </c>
      <c r="D474" s="2" t="s">
        <v>4</v>
      </c>
      <c r="E474" s="3" t="s">
        <v>5</v>
      </c>
      <c r="F474" s="2" t="s">
        <v>6</v>
      </c>
      <c r="G474" s="2" t="s">
        <v>7</v>
      </c>
      <c r="H474" s="2" t="s">
        <v>8</v>
      </c>
      <c r="I474" s="4" t="s">
        <v>9</v>
      </c>
      <c r="J474" s="5" t="s">
        <v>10</v>
      </c>
      <c r="K474" s="2" t="s">
        <v>11</v>
      </c>
      <c r="L474" s="5" t="s">
        <v>12</v>
      </c>
      <c r="M474" s="2" t="s">
        <v>13</v>
      </c>
      <c r="N474" s="6" t="s">
        <v>14</v>
      </c>
      <c r="O474" s="2" t="s">
        <v>15</v>
      </c>
      <c r="P474" s="6" t="s">
        <v>16</v>
      </c>
      <c r="Q474" s="4" t="s">
        <v>17</v>
      </c>
      <c r="R474" s="7" t="s">
        <v>18</v>
      </c>
      <c r="S474" s="8" t="s">
        <v>19</v>
      </c>
      <c r="T474" s="7" t="s">
        <v>20</v>
      </c>
      <c r="U474" s="9" t="s">
        <v>21</v>
      </c>
      <c r="V474" s="10" t="s">
        <v>22</v>
      </c>
      <c r="W474" s="10" t="s">
        <v>23</v>
      </c>
      <c r="X474" s="10" t="s">
        <v>24</v>
      </c>
      <c r="Y474" s="8" t="s">
        <v>25</v>
      </c>
      <c r="Z474" s="10" t="s">
        <v>26</v>
      </c>
      <c r="AA474" s="10" t="s">
        <v>27</v>
      </c>
      <c r="AB474" s="10" t="s">
        <v>28</v>
      </c>
      <c r="AC474" s="7" t="s">
        <v>29</v>
      </c>
      <c r="AD474" s="8" t="s">
        <v>30</v>
      </c>
      <c r="AE474" s="10" t="s">
        <v>31</v>
      </c>
      <c r="AF474" s="10" t="s">
        <v>32</v>
      </c>
    </row>
    <row r="475">
      <c r="A475" s="11" t="s">
        <v>80</v>
      </c>
      <c r="B475" s="12" t="s">
        <v>50</v>
      </c>
      <c r="C475" s="13" t="s">
        <v>35</v>
      </c>
      <c r="D475" s="14" t="s">
        <v>36</v>
      </c>
      <c r="E475" s="15">
        <v>1804.59</v>
      </c>
      <c r="F475" s="16">
        <f>E475+E476</f>
      </c>
      <c r="G475" s="17">
        <v>19411</v>
      </c>
      <c r="H475" s="17">
        <v>1392</v>
      </c>
      <c r="I475" s="18">
        <f t="shared" ref="I475:I496" si="264">H475/G475</f>
      </c>
      <c r="J475" s="19">
        <f t="shared" ref="J475:J513" si="190">(E475/G475)*1000</f>
      </c>
      <c r="K475" s="17">
        <v>23</v>
      </c>
      <c r="L475" s="19">
        <f t="shared" ref="L475:L493" si="144">E475/K475</f>
      </c>
      <c r="M475" s="17">
        <v>0</v>
      </c>
      <c r="N475" s="20">
        <f t="shared" ref="N475:N513" si="102">E475/M475</f>
      </c>
      <c r="O475" s="17">
        <v>2</v>
      </c>
      <c r="P475" s="20">
        <f t="shared" ref="P475:P500" si="30">E475/O475</f>
      </c>
      <c r="Q475" s="21">
        <f>(M475+M476)/(O475+O476)</f>
      </c>
      <c r="R475" s="17">
        <v>7</v>
      </c>
      <c r="S475" s="21">
        <f>(O475+O476)/(K475+K476)</f>
      </c>
      <c r="T475" s="17">
        <v>0</v>
      </c>
      <c r="U475" s="22">
        <f>F475/T475</f>
      </c>
      <c r="V475" s="23">
        <f>(F475+4*500)/T475</f>
      </c>
      <c r="W475" s="17">
        <v>0</v>
      </c>
      <c r="X475" s="23">
        <f>W475/T475</f>
      </c>
      <c r="Y475" s="21">
        <f>T475/R475</f>
      </c>
      <c r="Z475" s="23">
        <f>W475/F475</f>
      </c>
      <c r="AA475" s="23">
        <f>W475/(F475+500)</f>
      </c>
      <c r="AB475" s="17">
        <v>0</v>
      </c>
      <c r="AC475" s="17">
        <v>0</v>
      </c>
      <c r="AD475" s="21">
        <f>AB475/T475</f>
      </c>
      <c r="AE475" s="23">
        <f>(W475-AC475)/(F475+500)</f>
      </c>
      <c r="AF475" s="24" t="s">
        <v>37</v>
      </c>
    </row>
    <row r="476">
      <c r="A476" s="11"/>
      <c r="B476" s="12"/>
      <c r="C476" s="13"/>
      <c r="D476" s="14" t="s">
        <v>38</v>
      </c>
      <c r="E476" s="15">
        <v>2162.49</v>
      </c>
      <c r="F476" s="16"/>
      <c r="G476" s="17">
        <v>18915</v>
      </c>
      <c r="H476" s="17">
        <v>614</v>
      </c>
      <c r="I476" s="18">
        <f t="shared" si="264"/>
      </c>
      <c r="J476" s="19">
        <f t="shared" si="190"/>
      </c>
      <c r="K476" s="17">
        <v>34</v>
      </c>
      <c r="L476" s="19">
        <f t="shared" si="144"/>
      </c>
      <c r="M476" s="17">
        <v>0</v>
      </c>
      <c r="N476" s="20">
        <f t="shared" si="102"/>
      </c>
      <c r="O476" s="17">
        <v>2</v>
      </c>
      <c r="P476" s="20">
        <f t="shared" si="30"/>
      </c>
      <c r="Q476" s="21"/>
      <c r="R476" s="17"/>
      <c r="S476" s="21"/>
      <c r="T476" s="17"/>
      <c r="U476" s="22"/>
      <c r="V476" s="23"/>
      <c r="W476" s="17"/>
      <c r="X476" s="23"/>
      <c r="Y476" s="21"/>
      <c r="Z476" s="23"/>
      <c r="AA476" s="23"/>
      <c r="AB476" s="17"/>
      <c r="AC476" s="17"/>
      <c r="AD476" s="21"/>
      <c r="AE476" s="23"/>
      <c r="AF476" s="24" t="s">
        <v>67</v>
      </c>
    </row>
    <row r="477">
      <c r="A477" s="11"/>
      <c r="B477" s="12" t="s">
        <v>51</v>
      </c>
      <c r="C477" s="13" t="s">
        <v>35</v>
      </c>
      <c r="D477" s="14" t="s">
        <v>36</v>
      </c>
      <c r="E477" s="15">
        <v>1654.89</v>
      </c>
      <c r="F477" s="16">
        <f>E477+E478</f>
      </c>
      <c r="G477" s="17">
        <v>13845</v>
      </c>
      <c r="H477" s="17">
        <v>668</v>
      </c>
      <c r="I477" s="18">
        <f t="shared" si="264"/>
      </c>
      <c r="J477" s="19">
        <f t="shared" si="190"/>
      </c>
      <c r="K477" s="17">
        <v>13</v>
      </c>
      <c r="L477" s="19">
        <f t="shared" si="144"/>
      </c>
      <c r="M477" s="17">
        <v>2</v>
      </c>
      <c r="N477" s="20">
        <f t="shared" si="102"/>
      </c>
      <c r="O477" s="17">
        <v>6</v>
      </c>
      <c r="P477" s="20">
        <f t="shared" si="30"/>
      </c>
      <c r="Q477" s="21">
        <f>(M477+M478)/(O477+O478)</f>
      </c>
      <c r="R477" s="17">
        <v>14</v>
      </c>
      <c r="S477" s="21">
        <f>(O477+O478)/(K477+K478)</f>
      </c>
      <c r="T477" s="17">
        <v>4</v>
      </c>
      <c r="U477" s="22">
        <f>F477/T477</f>
      </c>
      <c r="V477" s="23">
        <f>(F477+4*500)/T477</f>
      </c>
      <c r="W477" s="17">
        <v>4914</v>
      </c>
      <c r="X477" s="23">
        <f>W477/T477</f>
      </c>
      <c r="Y477" s="21">
        <f>T477/R477</f>
      </c>
      <c r="Z477" s="23">
        <f>W477/F477</f>
      </c>
      <c r="AA477" s="23">
        <f>W477/(F477+500)</f>
      </c>
      <c r="AB477" s="17">
        <v>0</v>
      </c>
      <c r="AC477" s="17">
        <v>0</v>
      </c>
      <c r="AD477" s="21">
        <f>AB477/T477</f>
      </c>
      <c r="AE477" s="23">
        <f>(W477-AC477)/(F477+500)</f>
      </c>
      <c r="AF477" s="24" t="s">
        <v>37</v>
      </c>
    </row>
    <row r="478">
      <c r="A478" s="11"/>
      <c r="B478" s="12"/>
      <c r="C478" s="13"/>
      <c r="D478" s="14" t="s">
        <v>38</v>
      </c>
      <c r="E478" s="15">
        <v>1598.49</v>
      </c>
      <c r="F478" s="16"/>
      <c r="G478" s="17">
        <v>18521</v>
      </c>
      <c r="H478" s="17">
        <v>490</v>
      </c>
      <c r="I478" s="18">
        <f t="shared" si="264"/>
      </c>
      <c r="J478" s="19">
        <f t="shared" si="190"/>
      </c>
      <c r="K478" s="17">
        <v>47</v>
      </c>
      <c r="L478" s="19">
        <f t="shared" si="144"/>
      </c>
      <c r="M478" s="17">
        <v>3</v>
      </c>
      <c r="N478" s="20">
        <f t="shared" si="102"/>
      </c>
      <c r="O478" s="17">
        <v>7</v>
      </c>
      <c r="P478" s="20">
        <f t="shared" si="30"/>
      </c>
      <c r="Q478" s="21"/>
      <c r="R478" s="17"/>
      <c r="S478" s="21"/>
      <c r="T478" s="17"/>
      <c r="U478" s="22"/>
      <c r="V478" s="23"/>
      <c r="W478" s="17"/>
      <c r="X478" s="23"/>
      <c r="Y478" s="21"/>
      <c r="Z478" s="23"/>
      <c r="AA478" s="23"/>
      <c r="AB478" s="17"/>
      <c r="AC478" s="17"/>
      <c r="AD478" s="21"/>
      <c r="AE478" s="23"/>
      <c r="AF478" s="24" t="s">
        <v>67</v>
      </c>
    </row>
    <row r="479">
      <c r="A479" s="11"/>
      <c r="B479" s="12" t="s">
        <v>52</v>
      </c>
      <c r="C479" s="13" t="s">
        <v>35</v>
      </c>
      <c r="D479" s="14" t="s">
        <v>36</v>
      </c>
      <c r="E479" s="15">
        <v>2321.61</v>
      </c>
      <c r="F479" s="16">
        <f>E479+E480</f>
      </c>
      <c r="G479" s="17">
        <v>18569</v>
      </c>
      <c r="H479" s="17">
        <v>977</v>
      </c>
      <c r="I479" s="18">
        <f t="shared" si="264"/>
      </c>
      <c r="J479" s="19">
        <f t="shared" si="190"/>
      </c>
      <c r="K479" s="17">
        <v>26</v>
      </c>
      <c r="L479" s="19">
        <f t="shared" si="144"/>
      </c>
      <c r="M479" s="17">
        <v>1</v>
      </c>
      <c r="N479" s="20">
        <f t="shared" si="102"/>
      </c>
      <c r="O479" s="17">
        <v>4</v>
      </c>
      <c r="P479" s="20">
        <f t="shared" si="30"/>
      </c>
      <c r="Q479" s="21">
        <f>(M479+M480)/(O479+O480)</f>
      </c>
      <c r="R479" s="17">
        <v>9</v>
      </c>
      <c r="S479" s="21">
        <f>(O479+O480)/(K479+K480)</f>
      </c>
      <c r="T479" s="17">
        <v>3</v>
      </c>
      <c r="U479" s="22">
        <f>F479/T479</f>
      </c>
      <c r="V479" s="23">
        <f>(F479+4*500)/T479</f>
      </c>
      <c r="W479" s="17">
        <v>3216</v>
      </c>
      <c r="X479" s="23">
        <f>W479/T479</f>
      </c>
      <c r="Y479" s="21">
        <f>T479/R479</f>
      </c>
      <c r="Z479" s="23">
        <f>W479/F479</f>
      </c>
      <c r="AA479" s="23">
        <f>W479/(F479+500)</f>
      </c>
      <c r="AB479" s="17">
        <v>0</v>
      </c>
      <c r="AC479" s="17">
        <v>0</v>
      </c>
      <c r="AD479" s="21">
        <f>AB479/T479</f>
      </c>
      <c r="AE479" s="23">
        <f>(W479-AC479)/(F479+500)</f>
      </c>
      <c r="AF479" s="24" t="s">
        <v>37</v>
      </c>
    </row>
    <row r="480">
      <c r="A480" s="11"/>
      <c r="B480" s="12"/>
      <c r="C480" s="13"/>
      <c r="D480" s="14" t="s">
        <v>38</v>
      </c>
      <c r="E480" s="15">
        <v>1869.86</v>
      </c>
      <c r="F480" s="16"/>
      <c r="G480" s="17">
        <v>20605</v>
      </c>
      <c r="H480" s="17">
        <v>531</v>
      </c>
      <c r="I480" s="18">
        <f t="shared" si="264"/>
      </c>
      <c r="J480" s="19">
        <f t="shared" si="190"/>
      </c>
      <c r="K480" s="17">
        <v>37</v>
      </c>
      <c r="L480" s="19">
        <f t="shared" si="144"/>
      </c>
      <c r="M480" s="17">
        <v>0</v>
      </c>
      <c r="N480" s="20">
        <f t="shared" si="102"/>
      </c>
      <c r="O480" s="17">
        <v>3</v>
      </c>
      <c r="P480" s="20">
        <f t="shared" si="30"/>
      </c>
      <c r="Q480" s="21"/>
      <c r="R480" s="17"/>
      <c r="S480" s="21"/>
      <c r="T480" s="17"/>
      <c r="U480" s="22"/>
      <c r="V480" s="23"/>
      <c r="W480" s="17"/>
      <c r="X480" s="23"/>
      <c r="Y480" s="21"/>
      <c r="Z480" s="23"/>
      <c r="AA480" s="23"/>
      <c r="AB480" s="17"/>
      <c r="AC480" s="17"/>
      <c r="AD480" s="21"/>
      <c r="AE480" s="23"/>
      <c r="AF480" s="24" t="s">
        <v>67</v>
      </c>
    </row>
    <row r="481">
      <c r="A481" s="11"/>
      <c r="B481" s="12" t="s">
        <v>53</v>
      </c>
      <c r="C481" s="13" t="s">
        <v>35</v>
      </c>
      <c r="D481" s="14" t="s">
        <v>36</v>
      </c>
      <c r="E481" s="15">
        <v>1037.15</v>
      </c>
      <c r="F481" s="28">
        <f>E481+E482</f>
      </c>
      <c r="G481" s="17">
        <v>7710</v>
      </c>
      <c r="H481" s="17">
        <v>381</v>
      </c>
      <c r="I481" s="18">
        <f t="shared" si="264"/>
      </c>
      <c r="J481" s="19">
        <f t="shared" si="190"/>
      </c>
      <c r="K481" s="17">
        <v>12</v>
      </c>
      <c r="L481" s="19">
        <f t="shared" si="144"/>
      </c>
      <c r="M481" s="17">
        <v>0</v>
      </c>
      <c r="N481" s="20">
        <f t="shared" si="102"/>
      </c>
      <c r="O481" s="17">
        <v>2</v>
      </c>
      <c r="P481" s="20">
        <f t="shared" si="30"/>
      </c>
      <c r="Q481" s="21">
        <f>(M481+M482)/(O481+O482)</f>
      </c>
      <c r="R481" s="17">
        <v>7</v>
      </c>
      <c r="S481" s="21">
        <f>(O481+O482)/(K481+K482)</f>
      </c>
      <c r="T481" s="17">
        <v>3</v>
      </c>
      <c r="U481" s="22">
        <f>F481/T481</f>
      </c>
      <c r="V481" s="23">
        <f>(F481+4*500)/T481</f>
      </c>
      <c r="W481" s="17">
        <v>3828</v>
      </c>
      <c r="X481" s="23">
        <f>W481/T481</f>
      </c>
      <c r="Y481" s="21">
        <f>T481/R481</f>
      </c>
      <c r="Z481" s="23">
        <f>W481/F481</f>
      </c>
      <c r="AA481" s="23">
        <f>W481/(F481+500)</f>
      </c>
      <c r="AB481" s="17">
        <v>1</v>
      </c>
      <c r="AC481" s="17">
        <v>396</v>
      </c>
      <c r="AD481" s="21">
        <f>AB481/T481</f>
      </c>
      <c r="AE481" s="23">
        <f>(W481-AC481)/(F481+500)</f>
      </c>
      <c r="AF481" s="24" t="s">
        <v>37</v>
      </c>
    </row>
    <row r="482">
      <c r="A482" s="11"/>
      <c r="B482" s="12"/>
      <c r="C482" s="13"/>
      <c r="D482" s="14" t="s">
        <v>38</v>
      </c>
      <c r="E482" s="15">
        <v>2310.02</v>
      </c>
      <c r="F482" s="28"/>
      <c r="G482" s="17">
        <v>22726</v>
      </c>
      <c r="H482" s="29">
        <v>518</v>
      </c>
      <c r="I482" s="18">
        <f t="shared" si="264"/>
      </c>
      <c r="J482" s="19">
        <f t="shared" si="190"/>
      </c>
      <c r="K482" s="17">
        <v>60</v>
      </c>
      <c r="L482" s="19">
        <f t="shared" si="144"/>
      </c>
      <c r="M482" s="17">
        <v>4</v>
      </c>
      <c r="N482" s="20">
        <f t="shared" si="102"/>
      </c>
      <c r="O482" s="17">
        <v>5</v>
      </c>
      <c r="P482" s="20">
        <f t="shared" si="30"/>
      </c>
      <c r="Q482" s="21"/>
      <c r="R482" s="17"/>
      <c r="S482" s="21"/>
      <c r="T482" s="17"/>
      <c r="U482" s="22"/>
      <c r="V482" s="23"/>
      <c r="W482" s="17"/>
      <c r="X482" s="23"/>
      <c r="Y482" s="21"/>
      <c r="Z482" s="23"/>
      <c r="AA482" s="23"/>
      <c r="AB482" s="17"/>
      <c r="AC482" s="17"/>
      <c r="AD482" s="21"/>
      <c r="AE482" s="23"/>
      <c r="AF482" s="24" t="s">
        <v>67</v>
      </c>
    </row>
    <row r="483">
      <c r="A483" s="11"/>
      <c r="B483" s="12" t="s">
        <v>54</v>
      </c>
      <c r="C483" s="13" t="s">
        <v>35</v>
      </c>
      <c r="D483" s="14" t="s">
        <v>36</v>
      </c>
      <c r="E483" s="15">
        <v>814</v>
      </c>
      <c r="F483" s="28">
        <f>E483+E484</f>
      </c>
      <c r="G483" s="17">
        <v>5874</v>
      </c>
      <c r="H483" s="17">
        <v>250</v>
      </c>
      <c r="I483" s="18">
        <f t="shared" si="264"/>
      </c>
      <c r="J483" s="19">
        <f t="shared" si="190"/>
      </c>
      <c r="K483" s="17">
        <v>10</v>
      </c>
      <c r="L483" s="19">
        <f t="shared" si="144"/>
      </c>
      <c r="M483" s="17">
        <v>1</v>
      </c>
      <c r="N483" s="20">
        <f t="shared" si="102"/>
      </c>
      <c r="O483" s="17">
        <v>2</v>
      </c>
      <c r="P483" s="20">
        <f t="shared" si="30"/>
      </c>
      <c r="Q483" s="21">
        <f>(M483+M484)/(O483+O484)</f>
      </c>
      <c r="R483" s="17">
        <v>11</v>
      </c>
      <c r="S483" s="21">
        <f>(O483+O484)/(K483+K484)</f>
      </c>
      <c r="T483" s="17">
        <v>4</v>
      </c>
      <c r="U483" s="22">
        <f>F483/T483</f>
      </c>
      <c r="V483" s="23">
        <f>(F483+4*500)/T483</f>
      </c>
      <c r="W483" s="17">
        <v>5172</v>
      </c>
      <c r="X483" s="23">
        <f>W483/T483</f>
      </c>
      <c r="Y483" s="21">
        <f>T483/R483</f>
      </c>
      <c r="Z483" s="23">
        <f>W483/F483</f>
      </c>
      <c r="AA483" s="23">
        <f>W483/(F483+500)</f>
      </c>
      <c r="AB483" s="17">
        <v>1</v>
      </c>
      <c r="AC483" s="17">
        <v>1344</v>
      </c>
      <c r="AD483" s="21">
        <f>AB483/T483</f>
      </c>
      <c r="AE483" s="23">
        <f>(W483-AC483)/(F483+500)</f>
      </c>
      <c r="AF483" s="24" t="s">
        <v>37</v>
      </c>
    </row>
    <row r="484">
      <c r="A484" s="11"/>
      <c r="B484" s="12"/>
      <c r="C484" s="13"/>
      <c r="D484" s="14" t="s">
        <v>38</v>
      </c>
      <c r="E484" s="15">
        <v>2271.52</v>
      </c>
      <c r="F484" s="28"/>
      <c r="G484" s="17">
        <v>25040</v>
      </c>
      <c r="H484" s="29">
        <v>564</v>
      </c>
      <c r="I484" s="18">
        <f t="shared" si="264"/>
      </c>
      <c r="J484" s="19">
        <f t="shared" si="190"/>
      </c>
      <c r="K484" s="17">
        <v>45</v>
      </c>
      <c r="L484" s="19">
        <f t="shared" si="144"/>
      </c>
      <c r="M484" s="17">
        <v>3</v>
      </c>
      <c r="N484" s="20">
        <f t="shared" si="102"/>
      </c>
      <c r="O484" s="17">
        <v>8</v>
      </c>
      <c r="P484" s="20">
        <f t="shared" si="30"/>
      </c>
      <c r="Q484" s="21"/>
      <c r="R484" s="17"/>
      <c r="S484" s="21"/>
      <c r="T484" s="17"/>
      <c r="U484" s="22"/>
      <c r="V484" s="23"/>
      <c r="W484" s="17"/>
      <c r="X484" s="23"/>
      <c r="Y484" s="21"/>
      <c r="Z484" s="23"/>
      <c r="AA484" s="23"/>
      <c r="AB484" s="17"/>
      <c r="AC484" s="17"/>
      <c r="AD484" s="21"/>
      <c r="AE484" s="23"/>
      <c r="AF484" s="24" t="s">
        <v>67</v>
      </c>
    </row>
    <row r="485">
      <c r="A485" s="11"/>
      <c r="B485" s="30" t="s">
        <v>43</v>
      </c>
      <c r="C485" s="30"/>
      <c r="D485" s="30"/>
      <c r="E485" s="32">
        <f>SUM(E475:E484)</f>
      </c>
      <c r="F485" s="33">
        <f>SUM(F475:F484)</f>
      </c>
      <c r="G485" s="33">
        <f>SUM(G475:G484)</f>
      </c>
      <c r="H485" s="33">
        <f>SUM(H475:H484)</f>
      </c>
      <c r="I485" s="34">
        <f t="shared" si="264"/>
      </c>
      <c r="J485" s="35">
        <f t="shared" si="190"/>
      </c>
      <c r="K485" s="33">
        <f>SUM(K475:K484)</f>
      </c>
      <c r="L485" s="35">
        <f t="shared" si="144"/>
      </c>
      <c r="M485" s="33">
        <f>SUM(M475:M484)</f>
      </c>
      <c r="N485" s="36">
        <f t="shared" si="102"/>
      </c>
      <c r="O485" s="33">
        <f>SUM(O475:O484)</f>
      </c>
      <c r="P485" s="36">
        <f t="shared" si="30"/>
      </c>
      <c r="Q485" s="37">
        <f>M485/O485</f>
      </c>
      <c r="R485" s="33">
        <f>SUM(R475:R484)</f>
      </c>
      <c r="S485" s="37">
        <f>(O485+O485)/(K485+K485)</f>
      </c>
      <c r="T485" s="33">
        <f>SUM(T475:T484)</f>
      </c>
      <c r="U485" s="38">
        <f t="shared" ref="U485:U486" si="909">F485/T485</f>
      </c>
      <c r="V485" s="39">
        <f t="shared" ref="V485:V486" si="802">(F485+4*500)/T485</f>
      </c>
      <c r="W485" s="32">
        <f>SUM(W475:W484)</f>
      </c>
      <c r="X485" s="40">
        <f t="shared" ref="X485:X486" si="695">W485/T485</f>
      </c>
      <c r="Y485" s="37">
        <f t="shared" ref="Y485:Y486" si="588">T485/R485</f>
      </c>
      <c r="Z485" s="39">
        <f t="shared" ref="Z485:Z486" si="481">W485/F485</f>
      </c>
      <c r="AA485" s="39">
        <f>W485/(F485+COUNT(W475:W482)*500)</f>
      </c>
      <c r="AB485" s="33">
        <f>SUM(AB475:AB484)</f>
      </c>
      <c r="AC485" s="33">
        <f>SUM(AC475:AC484)</f>
      </c>
      <c r="AD485" s="37">
        <f t="shared" ref="AD485:AD486" si="374">AB485/T485</f>
      </c>
      <c r="AE485" s="41">
        <f>(W485-AC485)/(F485+COUNT(W475:W482)*500)</f>
      </c>
      <c r="AF485" s="23"/>
    </row>
    <row r="486">
      <c r="A486" s="11"/>
      <c r="B486" s="12" t="s">
        <v>55</v>
      </c>
      <c r="C486" s="13" t="s">
        <v>62</v>
      </c>
      <c r="D486" s="14" t="s">
        <v>36</v>
      </c>
      <c r="E486" s="15">
        <v>856.17</v>
      </c>
      <c r="F486" s="28">
        <f>E486+E487</f>
      </c>
      <c r="G486" s="17">
        <v>6066</v>
      </c>
      <c r="H486" s="17">
        <v>319</v>
      </c>
      <c r="I486" s="18">
        <f t="shared" si="264"/>
      </c>
      <c r="J486" s="19">
        <f t="shared" si="190"/>
      </c>
      <c r="K486" s="17">
        <v>4</v>
      </c>
      <c r="L486" s="19">
        <f t="shared" si="144"/>
      </c>
      <c r="M486" s="17">
        <v>0</v>
      </c>
      <c r="N486" s="20">
        <f t="shared" si="102"/>
      </c>
      <c r="O486" s="17">
        <v>1</v>
      </c>
      <c r="P486" s="20">
        <f t="shared" si="30"/>
      </c>
      <c r="Q486" s="21">
        <f>(M486+M487)/(O486+O487)</f>
      </c>
      <c r="R486" s="17">
        <v>6</v>
      </c>
      <c r="S486" s="21">
        <f>(O486+O487)/(K486+K487)</f>
      </c>
      <c r="T486" s="17">
        <v>0</v>
      </c>
      <c r="U486" s="22">
        <f t="shared" si="909"/>
      </c>
      <c r="V486" s="23">
        <f t="shared" si="802"/>
      </c>
      <c r="W486" s="17">
        <v>0</v>
      </c>
      <c r="X486" s="23">
        <f t="shared" si="695"/>
      </c>
      <c r="Y486" s="21">
        <f t="shared" si="588"/>
      </c>
      <c r="Z486" s="23">
        <f t="shared" si="481"/>
      </c>
      <c r="AA486" s="23">
        <f>W486/(F486+500)</f>
      </c>
      <c r="AB486" s="17">
        <v>0</v>
      </c>
      <c r="AC486" s="17">
        <v>0</v>
      </c>
      <c r="AD486" s="21">
        <f t="shared" si="374"/>
      </c>
      <c r="AE486" s="23">
        <f>(W486-AC486)/(F486+500)</f>
      </c>
      <c r="AF486" s="24" t="s">
        <v>37</v>
      </c>
    </row>
    <row r="487">
      <c r="A487" s="11"/>
      <c r="B487" s="12"/>
      <c r="C487" s="13"/>
      <c r="D487" s="14" t="s">
        <v>38</v>
      </c>
      <c r="E487" s="15">
        <v>2059.77</v>
      </c>
      <c r="F487" s="28"/>
      <c r="G487" s="17">
        <v>27700</v>
      </c>
      <c r="H487" s="29">
        <v>585</v>
      </c>
      <c r="I487" s="18">
        <f t="shared" si="264"/>
      </c>
      <c r="J487" s="19">
        <f t="shared" si="190"/>
      </c>
      <c r="K487" s="17">
        <v>44</v>
      </c>
      <c r="L487" s="19">
        <f t="shared" si="144"/>
      </c>
      <c r="M487" s="17">
        <v>0</v>
      </c>
      <c r="N487" s="20">
        <f t="shared" si="102"/>
      </c>
      <c r="O487" s="17">
        <v>3</v>
      </c>
      <c r="P487" s="20">
        <f t="shared" si="30"/>
      </c>
      <c r="Q487" s="21"/>
      <c r="R487" s="17"/>
      <c r="S487" s="21"/>
      <c r="T487" s="17"/>
      <c r="U487" s="22"/>
      <c r="V487" s="23"/>
      <c r="W487" s="17"/>
      <c r="X487" s="23"/>
      <c r="Y487" s="21"/>
      <c r="Z487" s="23"/>
      <c r="AA487" s="23"/>
      <c r="AB487" s="17"/>
      <c r="AC487" s="17"/>
      <c r="AD487" s="21"/>
      <c r="AE487" s="23"/>
      <c r="AF487" s="24" t="s">
        <v>67</v>
      </c>
    </row>
    <row r="488">
      <c r="A488" s="11"/>
      <c r="B488" s="43" t="s">
        <v>56</v>
      </c>
      <c r="C488" s="13" t="s">
        <v>62</v>
      </c>
      <c r="D488" s="14" t="s">
        <v>36</v>
      </c>
      <c r="E488" s="15">
        <v>541.98</v>
      </c>
      <c r="F488" s="28">
        <f>E488+E489</f>
      </c>
      <c r="G488" s="17">
        <v>4796</v>
      </c>
      <c r="H488" s="17">
        <v>191</v>
      </c>
      <c r="I488" s="18">
        <f t="shared" si="264"/>
      </c>
      <c r="J488" s="19">
        <f t="shared" si="190"/>
      </c>
      <c r="K488" s="17">
        <v>8</v>
      </c>
      <c r="L488" s="19">
        <f t="shared" si="144"/>
      </c>
      <c r="M488" s="17">
        <v>0</v>
      </c>
      <c r="N488" s="20">
        <f t="shared" si="102"/>
      </c>
      <c r="O488" s="17">
        <v>1</v>
      </c>
      <c r="P488" s="20">
        <f t="shared" si="30"/>
      </c>
      <c r="Q488" s="21">
        <f>(M488+M489)/(O488+O489)</f>
      </c>
      <c r="R488" s="17">
        <v>5</v>
      </c>
      <c r="S488" s="21">
        <f>(O488+O489)/(K488+K489)</f>
      </c>
      <c r="T488" s="17">
        <v>2</v>
      </c>
      <c r="U488" s="22">
        <f>F488/T488</f>
      </c>
      <c r="V488" s="23">
        <f>(F488+4*500)/T488</f>
      </c>
      <c r="W488" s="17">
        <v>3756</v>
      </c>
      <c r="X488" s="23">
        <f>W488/T488</f>
      </c>
      <c r="Y488" s="21">
        <f>T488/R488</f>
      </c>
      <c r="Z488" s="23">
        <f>W488/F488</f>
      </c>
      <c r="AA488" s="23">
        <f>W488/(F488+500)</f>
      </c>
      <c r="AB488" s="17">
        <v>1</v>
      </c>
      <c r="AC488" s="17">
        <v>1692</v>
      </c>
      <c r="AD488" s="21">
        <f>AB488/T488</f>
      </c>
      <c r="AE488" s="23">
        <f>(W488-AC488)/(F488+500)</f>
      </c>
      <c r="AF488" s="24" t="s">
        <v>37</v>
      </c>
    </row>
    <row r="489">
      <c r="A489" s="11"/>
      <c r="B489" s="43"/>
      <c r="C489" s="13"/>
      <c r="D489" s="14" t="s">
        <v>38</v>
      </c>
      <c r="E489" s="15">
        <v>1104.31</v>
      </c>
      <c r="F489" s="28"/>
      <c r="G489" s="17">
        <v>13439</v>
      </c>
      <c r="H489" s="29">
        <v>359</v>
      </c>
      <c r="I489" s="18">
        <f t="shared" si="264"/>
      </c>
      <c r="J489" s="19">
        <f t="shared" si="190"/>
      </c>
      <c r="K489" s="17">
        <v>28</v>
      </c>
      <c r="L489" s="19">
        <f t="shared" si="144"/>
      </c>
      <c r="M489" s="17">
        <v>1</v>
      </c>
      <c r="N489" s="20">
        <f t="shared" si="102"/>
      </c>
      <c r="O489" s="17">
        <v>1</v>
      </c>
      <c r="P489" s="20">
        <f t="shared" si="30"/>
      </c>
      <c r="Q489" s="21"/>
      <c r="R489" s="17"/>
      <c r="S489" s="21"/>
      <c r="T489" s="17"/>
      <c r="U489" s="22"/>
      <c r="V489" s="23"/>
      <c r="W489" s="17"/>
      <c r="X489" s="23"/>
      <c r="Y489" s="21"/>
      <c r="Z489" s="23"/>
      <c r="AA489" s="23"/>
      <c r="AB489" s="17"/>
      <c r="AC489" s="17"/>
      <c r="AD489" s="21"/>
      <c r="AE489" s="23"/>
      <c r="AF489" s="24" t="s">
        <v>81</v>
      </c>
    </row>
    <row r="490">
      <c r="A490" s="11"/>
      <c r="B490" s="12" t="s">
        <v>57</v>
      </c>
      <c r="C490" s="13" t="s">
        <v>62</v>
      </c>
      <c r="D490" s="14" t="s">
        <v>36</v>
      </c>
      <c r="E490" s="15">
        <v>398.49</v>
      </c>
      <c r="F490" s="28">
        <f>E490+E491</f>
      </c>
      <c r="G490" s="17">
        <v>3016</v>
      </c>
      <c r="H490" s="17">
        <v>122</v>
      </c>
      <c r="I490" s="18">
        <f t="shared" si="264"/>
      </c>
      <c r="J490" s="19">
        <f t="shared" si="190"/>
      </c>
      <c r="K490" s="17">
        <v>6</v>
      </c>
      <c r="L490" s="19">
        <f t="shared" si="144"/>
      </c>
      <c r="M490" s="17">
        <v>0</v>
      </c>
      <c r="N490" s="20">
        <f t="shared" si="102"/>
      </c>
      <c r="O490" s="17">
        <v>1</v>
      </c>
      <c r="P490" s="20">
        <f t="shared" si="30"/>
      </c>
      <c r="Q490" s="21">
        <f>(M490+M491)/(O490+O491)</f>
      </c>
      <c r="R490" s="17">
        <v>5</v>
      </c>
      <c r="S490" s="21">
        <f>(O490+O491)/(K490+K491)</f>
      </c>
      <c r="T490" s="17">
        <v>4</v>
      </c>
      <c r="U490" s="22">
        <f>F490/T490</f>
      </c>
      <c r="V490" s="23">
        <f>(F490+4*500)/T490</f>
      </c>
      <c r="W490" s="17">
        <v>4407.5999999999985</v>
      </c>
      <c r="X490" s="23">
        <f>W490/T490</f>
      </c>
      <c r="Y490" s="21">
        <f>T490/R490</f>
      </c>
      <c r="Z490" s="23">
        <f>W490/F490</f>
      </c>
      <c r="AA490" s="23">
        <f>W490/(F490+500)</f>
      </c>
      <c r="AB490" s="17">
        <v>2</v>
      </c>
      <c r="AC490" s="17">
        <v>1023.6</v>
      </c>
      <c r="AD490" s="21">
        <f>AB490/T490</f>
      </c>
      <c r="AE490" s="23">
        <f>(W490-AC490)/(F490+500)</f>
      </c>
      <c r="AF490" s="24" t="s">
        <v>37</v>
      </c>
    </row>
    <row r="491">
      <c r="A491" s="11"/>
      <c r="B491" s="12"/>
      <c r="C491" s="13"/>
      <c r="D491" s="14" t="s">
        <v>38</v>
      </c>
      <c r="E491" s="15">
        <v>916.24</v>
      </c>
      <c r="F491" s="28"/>
      <c r="G491" s="17">
        <v>11816</v>
      </c>
      <c r="H491" s="29">
        <v>238</v>
      </c>
      <c r="I491" s="18">
        <f t="shared" si="264"/>
      </c>
      <c r="J491" s="19">
        <f t="shared" si="190"/>
      </c>
      <c r="K491" s="17">
        <v>28</v>
      </c>
      <c r="L491" s="19">
        <f t="shared" si="144"/>
      </c>
      <c r="M491" s="17">
        <v>3</v>
      </c>
      <c r="N491" s="20">
        <f t="shared" si="102"/>
      </c>
      <c r="O491" s="17">
        <v>3</v>
      </c>
      <c r="P491" s="20">
        <f t="shared" si="30"/>
      </c>
      <c r="Q491" s="21"/>
      <c r="R491" s="17"/>
      <c r="S491" s="21"/>
      <c r="T491" s="17"/>
      <c r="U491" s="22"/>
      <c r="V491" s="23"/>
      <c r="W491" s="17"/>
      <c r="X491" s="23"/>
      <c r="Y491" s="21"/>
      <c r="Z491" s="23"/>
      <c r="AA491" s="23"/>
      <c r="AB491" s="17"/>
      <c r="AC491" s="17"/>
      <c r="AD491" s="21"/>
      <c r="AE491" s="23"/>
      <c r="AF491" s="24" t="s">
        <v>81</v>
      </c>
    </row>
    <row r="492">
      <c r="A492" s="11"/>
      <c r="B492" s="55" t="s">
        <v>34</v>
      </c>
      <c r="C492" s="13" t="s">
        <v>62</v>
      </c>
      <c r="D492" s="14" t="s">
        <v>36</v>
      </c>
      <c r="E492" s="15">
        <v>393.08</v>
      </c>
      <c r="F492" s="28">
        <f>E492+E493</f>
      </c>
      <c r="G492" s="17">
        <v>2015</v>
      </c>
      <c r="H492" s="17">
        <v>113</v>
      </c>
      <c r="I492" s="18">
        <f t="shared" si="264"/>
      </c>
      <c r="J492" s="19">
        <f t="shared" si="190"/>
      </c>
      <c r="K492" s="17">
        <v>4</v>
      </c>
      <c r="L492" s="19">
        <f t="shared" si="144"/>
      </c>
      <c r="M492" s="17">
        <v>1</v>
      </c>
      <c r="N492" s="20">
        <f t="shared" si="102"/>
      </c>
      <c r="O492" s="17">
        <v>2</v>
      </c>
      <c r="P492" s="20">
        <f t="shared" si="30"/>
      </c>
      <c r="Q492" s="21">
        <f>(M492+M493)/(O492+O493)</f>
      </c>
      <c r="R492" s="17">
        <v>8</v>
      </c>
      <c r="S492" s="21">
        <f>(O492+O493)/(K492+K493)</f>
      </c>
      <c r="T492" s="17">
        <v>3</v>
      </c>
      <c r="U492" s="22">
        <f>F492/T492</f>
      </c>
      <c r="V492" s="23">
        <f>(F492+4*500)/T492</f>
      </c>
      <c r="W492" s="17">
        <v>2448</v>
      </c>
      <c r="X492" s="23">
        <f>W492/T492</f>
      </c>
      <c r="Y492" s="21">
        <f>T492/R492</f>
      </c>
      <c r="Z492" s="23">
        <f>W492/F492</f>
      </c>
      <c r="AA492" s="23">
        <f>W492/(F492+500)</f>
      </c>
      <c r="AB492" s="17">
        <v>1</v>
      </c>
      <c r="AC492" s="17">
        <v>360</v>
      </c>
      <c r="AD492" s="21">
        <f>AB492/T492</f>
      </c>
      <c r="AE492" s="23">
        <f>(W492-AC492)/(F492+500)</f>
      </c>
      <c r="AF492" s="24" t="s">
        <v>37</v>
      </c>
    </row>
    <row r="493">
      <c r="A493" s="11"/>
      <c r="B493" s="55"/>
      <c r="C493" s="13"/>
      <c r="D493" s="14" t="s">
        <v>38</v>
      </c>
      <c r="E493" s="15">
        <v>969.94</v>
      </c>
      <c r="F493" s="28"/>
      <c r="G493" s="17">
        <v>10971</v>
      </c>
      <c r="H493" s="29">
        <v>231</v>
      </c>
      <c r="I493" s="18">
        <f t="shared" si="264"/>
      </c>
      <c r="J493" s="19">
        <f t="shared" si="190"/>
      </c>
      <c r="K493" s="17">
        <v>24</v>
      </c>
      <c r="L493" s="19">
        <f t="shared" si="144"/>
      </c>
      <c r="M493" s="17">
        <v>2</v>
      </c>
      <c r="N493" s="20">
        <f t="shared" si="102"/>
      </c>
      <c r="O493" s="17">
        <v>2</v>
      </c>
      <c r="P493" s="20">
        <f t="shared" si="30"/>
      </c>
      <c r="Q493" s="21"/>
      <c r="R493" s="17"/>
      <c r="S493" s="21"/>
      <c r="T493" s="17"/>
      <c r="U493" s="22"/>
      <c r="V493" s="23"/>
      <c r="W493" s="17"/>
      <c r="X493" s="23"/>
      <c r="Y493" s="21"/>
      <c r="Z493" s="23"/>
      <c r="AA493" s="23"/>
      <c r="AB493" s="17"/>
      <c r="AC493" s="17"/>
      <c r="AD493" s="21"/>
      <c r="AE493" s="23"/>
      <c r="AF493" s="24" t="s">
        <v>81</v>
      </c>
    </row>
    <row r="494">
      <c r="A494" s="11"/>
      <c r="B494" s="44" t="s">
        <v>43</v>
      </c>
      <c r="C494" s="44"/>
      <c r="D494" s="44"/>
      <c r="E494" s="32">
        <f>SUM(E486:E493)</f>
      </c>
      <c r="F494" s="32">
        <f>SUM(F486:F493)</f>
      </c>
      <c r="G494" s="32">
        <f>SUM(G486:G493)</f>
      </c>
      <c r="H494" s="32">
        <f>SUM(H486:H493)</f>
      </c>
      <c r="I494" s="34">
        <f t="shared" si="264"/>
      </c>
      <c r="J494" s="35">
        <f t="shared" si="190"/>
      </c>
      <c r="K494" s="33">
        <f>SUM(K486:K493)</f>
      </c>
      <c r="L494" s="32">
        <f>SUM(L488:L493)</f>
      </c>
      <c r="M494" s="32">
        <f>SUM(M486:M493)</f>
      </c>
      <c r="N494" s="36">
        <f t="shared" si="102"/>
      </c>
      <c r="O494" s="32">
        <f>SUM(O486:O493)</f>
      </c>
      <c r="P494" s="36">
        <f t="shared" si="30"/>
      </c>
      <c r="Q494" s="37">
        <f>M494/O494</f>
      </c>
      <c r="R494" s="32">
        <f>SUM(R486:R493)</f>
      </c>
      <c r="S494" s="37">
        <f>(O494+O494)/(K494+K494)</f>
      </c>
      <c r="T494" s="32">
        <f>SUM(T486:T493)</f>
      </c>
      <c r="U494" s="38">
        <f t="shared" ref="U494:U495" si="910">F494/T494</f>
      </c>
      <c r="V494" s="39">
        <f t="shared" ref="V494:V495" si="803">(F494+4*500)/T494</f>
      </c>
      <c r="W494" s="32">
        <f>SUM(W486:W493)</f>
      </c>
      <c r="X494" s="40">
        <f t="shared" ref="X494:X495" si="696">W494/T494</f>
      </c>
      <c r="Y494" s="37">
        <f t="shared" ref="Y494:Y495" si="589">T494/R494</f>
      </c>
      <c r="Z494" s="39">
        <f t="shared" ref="Z494:Z495" si="482">W494/F494</f>
      </c>
      <c r="AA494" s="39">
        <f>W494/(F494+COUNT(W485:W493)*500)</f>
      </c>
      <c r="AB494" s="32">
        <f>SUM(AB486:AB493)</f>
      </c>
      <c r="AC494" s="32">
        <f>SUM(AC486:AC493)</f>
      </c>
      <c r="AD494" s="37">
        <f t="shared" ref="AD494:AD495" si="375">AB494/T494</f>
      </c>
      <c r="AE494" s="41">
        <f>(W494-AC494)/(F494+COUNT(W485:W493)*500)</f>
      </c>
      <c r="AF494" s="24"/>
    </row>
    <row r="495">
      <c r="A495" s="11"/>
      <c r="B495" s="55" t="s">
        <v>40</v>
      </c>
      <c r="C495" s="42" t="s">
        <v>74</v>
      </c>
      <c r="D495" s="14" t="s">
        <v>36</v>
      </c>
      <c r="E495" s="15">
        <v>434.32</v>
      </c>
      <c r="F495" s="28">
        <f>E495+E496</f>
      </c>
      <c r="G495" s="17">
        <v>2399</v>
      </c>
      <c r="H495" s="17">
        <v>109</v>
      </c>
      <c r="I495" s="18">
        <f t="shared" si="264"/>
      </c>
      <c r="J495" s="19">
        <f t="shared" si="190"/>
      </c>
      <c r="K495" s="17">
        <v>7</v>
      </c>
      <c r="L495" s="19">
        <f t="shared" ref="L495:L513" si="145">E495/K495</f>
      </c>
      <c r="M495" s="17">
        <v>0</v>
      </c>
      <c r="N495" s="20">
        <f t="shared" si="102"/>
      </c>
      <c r="O495" s="17">
        <v>0</v>
      </c>
      <c r="P495" s="20">
        <f t="shared" si="30"/>
      </c>
      <c r="Q495" s="21">
        <f>(M495+M496)/(O495+O496)</f>
      </c>
      <c r="R495" s="17">
        <v>7</v>
      </c>
      <c r="S495" s="21">
        <f>(O495+O496)/(K495+K496)</f>
      </c>
      <c r="T495" s="17">
        <v>3</v>
      </c>
      <c r="U495" s="22">
        <f t="shared" si="910"/>
      </c>
      <c r="V495" s="23">
        <f t="shared" si="803"/>
      </c>
      <c r="W495" s="17">
        <v>553.2000000000007</v>
      </c>
      <c r="X495" s="23">
        <f t="shared" si="696"/>
      </c>
      <c r="Y495" s="21">
        <f t="shared" si="589"/>
      </c>
      <c r="Z495" s="23">
        <f t="shared" si="482"/>
      </c>
      <c r="AA495" s="23">
        <f>W495/(F495+500)</f>
      </c>
      <c r="AB495" s="17">
        <v>0</v>
      </c>
      <c r="AC495" s="17">
        <v>0</v>
      </c>
      <c r="AD495" s="21">
        <f t="shared" si="375"/>
      </c>
      <c r="AE495" s="23">
        <f>(W495-AC495)/(F495+500)</f>
      </c>
      <c r="AF495" s="24" t="s">
        <v>37</v>
      </c>
    </row>
    <row r="496">
      <c r="A496" s="11"/>
      <c r="B496" s="55"/>
      <c r="C496" s="42"/>
      <c r="D496" s="14" t="s">
        <v>38</v>
      </c>
      <c r="E496" s="15">
        <v>1088.2</v>
      </c>
      <c r="F496" s="28"/>
      <c r="G496" s="17">
        <v>14463</v>
      </c>
      <c r="H496" s="17">
        <v>220</v>
      </c>
      <c r="I496" s="18">
        <f t="shared" si="264"/>
      </c>
      <c r="J496" s="19">
        <f t="shared" si="190"/>
      </c>
      <c r="K496" s="17">
        <v>26</v>
      </c>
      <c r="L496" s="19">
        <f t="shared" si="145"/>
      </c>
      <c r="M496" s="17">
        <v>1</v>
      </c>
      <c r="N496" s="20">
        <f t="shared" si="102"/>
      </c>
      <c r="O496" s="17">
        <v>3</v>
      </c>
      <c r="P496" s="20">
        <f t="shared" si="30"/>
      </c>
      <c r="Q496" s="21"/>
      <c r="R496" s="17"/>
      <c r="S496" s="21"/>
      <c r="T496" s="17"/>
      <c r="U496" s="22"/>
      <c r="V496" s="23"/>
      <c r="W496" s="17"/>
      <c r="X496" s="23"/>
      <c r="Y496" s="21"/>
      <c r="Z496" s="23"/>
      <c r="AA496" s="23"/>
      <c r="AB496" s="17"/>
      <c r="AC496" s="17"/>
      <c r="AD496" s="21"/>
      <c r="AE496" s="23"/>
      <c r="AF496" s="24" t="s">
        <v>78</v>
      </c>
    </row>
    <row r="497">
      <c r="A497" s="11"/>
      <c r="B497" s="55" t="s">
        <v>42</v>
      </c>
      <c r="C497" s="42" t="s">
        <v>74</v>
      </c>
      <c r="D497" s="14" t="s">
        <v>36</v>
      </c>
      <c r="E497" s="15">
        <v>496.2</v>
      </c>
      <c r="F497" s="28">
        <f>E497+E498</f>
      </c>
      <c r="G497" s="17">
        <v>3445</v>
      </c>
      <c r="H497" s="17">
        <v>177</v>
      </c>
      <c r="I497" s="18">
        <f>H498/G497</f>
      </c>
      <c r="J497" s="19">
        <f t="shared" si="190"/>
      </c>
      <c r="K497" s="17">
        <v>4</v>
      </c>
      <c r="L497" s="19">
        <f t="shared" si="145"/>
      </c>
      <c r="M497" s="17">
        <v>0</v>
      </c>
      <c r="N497" s="20">
        <f t="shared" si="102"/>
      </c>
      <c r="O497" s="17">
        <v>0</v>
      </c>
      <c r="P497" s="20">
        <f t="shared" si="30"/>
      </c>
      <c r="Q497" s="21">
        <f>(M497+M498)/(O497+O498)</f>
      </c>
      <c r="R497" s="17">
        <v>3</v>
      </c>
      <c r="S497" s="21">
        <f>(O497+O498)/(K497+K498)</f>
      </c>
      <c r="T497" s="17">
        <v>1</v>
      </c>
      <c r="U497" s="22">
        <f>F497/T497</f>
      </c>
      <c r="V497" s="23">
        <f>(F497+4*500)/T497</f>
      </c>
      <c r="W497" s="17">
        <v>444</v>
      </c>
      <c r="X497" s="23">
        <f>W497/T497</f>
      </c>
      <c r="Y497" s="21">
        <f>T497/R497</f>
      </c>
      <c r="Z497" s="23">
        <f>W497/F497</f>
      </c>
      <c r="AA497" s="23">
        <f>W497/(F497+500)</f>
      </c>
      <c r="AB497" s="17">
        <v>1</v>
      </c>
      <c r="AC497" s="17">
        <v>444</v>
      </c>
      <c r="AD497" s="21">
        <f>AB497/T497</f>
      </c>
      <c r="AE497" s="23">
        <f>(W497-AC497)/(F497+500)</f>
      </c>
      <c r="AF497" s="24" t="s">
        <v>37</v>
      </c>
    </row>
    <row r="498">
      <c r="A498" s="11"/>
      <c r="B498" s="55"/>
      <c r="C498" s="42"/>
      <c r="D498" s="14" t="s">
        <v>38</v>
      </c>
      <c r="E498" s="15">
        <v>773.74</v>
      </c>
      <c r="F498" s="28"/>
      <c r="G498" s="17">
        <v>11891</v>
      </c>
      <c r="H498" s="17">
        <v>161</v>
      </c>
      <c r="I498" s="18">
        <f t="shared" ref="I498:I513" si="265">H498/G498</f>
      </c>
      <c r="J498" s="19">
        <f t="shared" si="190"/>
      </c>
      <c r="K498" s="17">
        <v>16</v>
      </c>
      <c r="L498" s="19">
        <f t="shared" si="145"/>
      </c>
      <c r="M498" s="17">
        <v>0</v>
      </c>
      <c r="N498" s="20">
        <f t="shared" si="102"/>
      </c>
      <c r="O498" s="17">
        <v>1</v>
      </c>
      <c r="P498" s="20">
        <f t="shared" si="30"/>
      </c>
      <c r="Q498" s="21"/>
      <c r="R498" s="17"/>
      <c r="S498" s="21"/>
      <c r="T498" s="17"/>
      <c r="U498" s="22"/>
      <c r="V498" s="23"/>
      <c r="W498" s="17"/>
      <c r="X498" s="23"/>
      <c r="Y498" s="21"/>
      <c r="Z498" s="23"/>
      <c r="AA498" s="23"/>
      <c r="AB498" s="17"/>
      <c r="AC498" s="17"/>
      <c r="AD498" s="21"/>
      <c r="AE498" s="23"/>
      <c r="AF498" s="24" t="s">
        <v>78</v>
      </c>
    </row>
    <row r="499">
      <c r="A499" s="11"/>
      <c r="B499" s="55" t="s">
        <v>44</v>
      </c>
      <c r="C499" s="42" t="s">
        <v>74</v>
      </c>
      <c r="D499" s="14" t="s">
        <v>36</v>
      </c>
      <c r="E499" s="15">
        <v>163.62</v>
      </c>
      <c r="F499" s="16">
        <f>E499+E500</f>
      </c>
      <c r="G499" s="17">
        <v>1241</v>
      </c>
      <c r="H499" s="17">
        <v>59</v>
      </c>
      <c r="I499" s="18">
        <f t="shared" si="265"/>
      </c>
      <c r="J499" s="19">
        <f t="shared" si="190"/>
      </c>
      <c r="K499" s="17">
        <v>1</v>
      </c>
      <c r="L499" s="19">
        <f t="shared" si="145"/>
      </c>
      <c r="M499" s="17">
        <v>0</v>
      </c>
      <c r="N499" s="20">
        <f t="shared" si="102"/>
      </c>
      <c r="O499" s="17">
        <v>0</v>
      </c>
      <c r="P499" s="20">
        <f t="shared" si="30"/>
      </c>
      <c r="Q499" s="21">
        <f>(M499+M500)/(O499+O500)</f>
      </c>
      <c r="R499" s="17">
        <v>2</v>
      </c>
      <c r="S499" s="21">
        <f>(O499+O500)/(K499+K500)</f>
      </c>
      <c r="T499" s="17">
        <v>0</v>
      </c>
      <c r="U499" s="22">
        <f>F499/T499</f>
      </c>
      <c r="V499" s="23">
        <f>(F499+4*500)/T499</f>
      </c>
      <c r="W499" s="17">
        <v>0</v>
      </c>
      <c r="X499" s="23">
        <f>W499/T499</f>
      </c>
      <c r="Y499" s="21">
        <f>T499/R499</f>
      </c>
      <c r="Z499" s="23">
        <f>W499/F499</f>
      </c>
      <c r="AA499" s="23">
        <f>W499/(F499+500)</f>
      </c>
      <c r="AB499" s="17">
        <v>0</v>
      </c>
      <c r="AC499" s="17">
        <v>0</v>
      </c>
      <c r="AD499" s="21">
        <f>AB499/T499</f>
      </c>
      <c r="AE499" s="23">
        <f>(W499-AC499)/(F499+500)</f>
      </c>
      <c r="AF499" s="24" t="s">
        <v>37</v>
      </c>
    </row>
    <row r="500">
      <c r="A500" s="11"/>
      <c r="B500" s="55"/>
      <c r="C500" s="42"/>
      <c r="D500" s="14" t="s">
        <v>38</v>
      </c>
      <c r="E500" s="15">
        <v>420.56</v>
      </c>
      <c r="F500" s="16"/>
      <c r="G500" s="17">
        <v>5301</v>
      </c>
      <c r="H500" s="17">
        <v>104</v>
      </c>
      <c r="I500" s="18">
        <f t="shared" si="265"/>
      </c>
      <c r="J500" s="19">
        <f t="shared" si="190"/>
      </c>
      <c r="K500" s="17">
        <v>4</v>
      </c>
      <c r="L500" s="19">
        <f t="shared" si="145"/>
      </c>
      <c r="M500" s="17">
        <v>0</v>
      </c>
      <c r="N500" s="20">
        <f t="shared" si="102"/>
      </c>
      <c r="O500" s="17">
        <v>2</v>
      </c>
      <c r="P500" s="20">
        <f t="shared" si="30"/>
      </c>
      <c r="Q500" s="21"/>
      <c r="R500" s="17"/>
      <c r="S500" s="21"/>
      <c r="T500" s="17"/>
      <c r="U500" s="22"/>
      <c r="V500" s="23"/>
      <c r="W500" s="17"/>
      <c r="X500" s="23"/>
      <c r="Y500" s="21"/>
      <c r="Z500" s="23"/>
      <c r="AA500" s="23"/>
      <c r="AB500" s="17"/>
      <c r="AC500" s="17"/>
      <c r="AD500" s="21"/>
      <c r="AE500" s="23"/>
      <c r="AF500" s="24" t="s">
        <v>78</v>
      </c>
    </row>
    <row r="501">
      <c r="A501" s="11"/>
      <c r="B501" s="55" t="s">
        <v>46</v>
      </c>
      <c r="C501" s="42" t="s">
        <v>74</v>
      </c>
      <c r="D501" s="14" t="s">
        <v>36</v>
      </c>
      <c r="E501" s="15">
        <v>101.17</v>
      </c>
      <c r="F501" s="16">
        <f>E501+E502</f>
      </c>
      <c r="G501" s="17">
        <v>969</v>
      </c>
      <c r="H501" s="17">
        <v>54</v>
      </c>
      <c r="I501" s="18">
        <f t="shared" si="265"/>
      </c>
      <c r="J501" s="19">
        <f t="shared" si="190"/>
      </c>
      <c r="K501" s="17">
        <v>2</v>
      </c>
      <c r="L501" s="19">
        <f t="shared" si="145"/>
      </c>
      <c r="M501" s="17">
        <v>1</v>
      </c>
      <c r="N501" s="20">
        <f t="shared" si="102"/>
      </c>
      <c r="O501" s="17">
        <v>2</v>
      </c>
      <c r="P501" s="20">
        <f>E501/O502</f>
      </c>
      <c r="Q501" s="21">
        <f>(M501+M502)/(O501+O502)</f>
      </c>
      <c r="R501" s="17">
        <v>6</v>
      </c>
      <c r="S501" s="21">
        <f>(O501+O502)/(K501+K502)</f>
      </c>
      <c r="T501" s="17">
        <v>3</v>
      </c>
      <c r="U501" s="22">
        <f>F501/T501</f>
      </c>
      <c r="V501" s="23">
        <f>(F501+4*500)/T501</f>
      </c>
      <c r="W501" s="17">
        <v>2508</v>
      </c>
      <c r="X501" s="23">
        <f>W501/T501</f>
      </c>
      <c r="Y501" s="21">
        <f>T501/R501</f>
      </c>
      <c r="Z501" s="23">
        <f>W501/F501</f>
      </c>
      <c r="AA501" s="23">
        <f>W501/(F501+500)</f>
      </c>
      <c r="AB501" s="17">
        <v>1</v>
      </c>
      <c r="AC501" s="17">
        <v>372</v>
      </c>
      <c r="AD501" s="21">
        <f>AB501/T501</f>
      </c>
      <c r="AE501" s="23">
        <f>(W501-AC501)/(F501+500)</f>
      </c>
      <c r="AF501" s="24" t="s">
        <v>37</v>
      </c>
    </row>
    <row r="502">
      <c r="A502" s="11"/>
      <c r="B502" s="55"/>
      <c r="C502" s="42"/>
      <c r="D502" s="14" t="s">
        <v>38</v>
      </c>
      <c r="E502" s="15">
        <v>512.12</v>
      </c>
      <c r="F502" s="16"/>
      <c r="G502" s="17">
        <v>5256</v>
      </c>
      <c r="H502" s="17">
        <v>125</v>
      </c>
      <c r="I502" s="18">
        <f t="shared" si="265"/>
      </c>
      <c r="J502" s="19">
        <f t="shared" si="190"/>
      </c>
      <c r="K502" s="17">
        <v>6</v>
      </c>
      <c r="L502" s="19">
        <f t="shared" si="145"/>
      </c>
      <c r="M502" s="17">
        <v>1</v>
      </c>
      <c r="N502" s="20">
        <f t="shared" si="102"/>
      </c>
      <c r="O502" s="17">
        <v>1</v>
      </c>
      <c r="P502" s="20">
        <f t="shared" ref="P502:P503" si="31">E502/O502</f>
      </c>
      <c r="Q502" s="21"/>
      <c r="R502" s="17"/>
      <c r="S502" s="21"/>
      <c r="T502" s="17"/>
      <c r="U502" s="22"/>
      <c r="V502" s="23"/>
      <c r="W502" s="17"/>
      <c r="X502" s="23"/>
      <c r="Y502" s="21"/>
      <c r="Z502" s="23"/>
      <c r="AA502" s="23"/>
      <c r="AB502" s="17"/>
      <c r="AC502" s="17"/>
      <c r="AD502" s="21"/>
      <c r="AE502" s="23"/>
      <c r="AF502" s="24" t="s">
        <v>78</v>
      </c>
    </row>
    <row r="503">
      <c r="A503" s="11"/>
      <c r="B503" s="44" t="s">
        <v>43</v>
      </c>
      <c r="C503" s="44"/>
      <c r="D503" s="44"/>
      <c r="E503" s="32">
        <f>SUM(E495:E502)</f>
      </c>
      <c r="F503" s="32">
        <f>SUM(F495:F502)</f>
      </c>
      <c r="G503" s="32">
        <f>SUM(G495:G502)</f>
      </c>
      <c r="H503" s="32">
        <f>SUM(H495:H502)</f>
      </c>
      <c r="I503" s="34">
        <f t="shared" si="265"/>
      </c>
      <c r="J503" s="35">
        <f t="shared" si="190"/>
      </c>
      <c r="K503" s="33">
        <f>SUM(K495:K502)</f>
      </c>
      <c r="L503" s="35">
        <f t="shared" si="145"/>
      </c>
      <c r="M503" s="33">
        <f>SUM(M495:M502)</f>
      </c>
      <c r="N503" s="36">
        <f t="shared" si="102"/>
      </c>
      <c r="O503" s="33">
        <f>SUM(O495:O502)</f>
      </c>
      <c r="P503" s="36">
        <f t="shared" si="31"/>
      </c>
      <c r="Q503" s="37">
        <f>M503/O503</f>
      </c>
      <c r="R503" s="33">
        <f>SUM(R495:R502)</f>
      </c>
      <c r="S503" s="37">
        <f>(O503+O503)/(K503+K503)</f>
      </c>
      <c r="T503" s="33">
        <f>SUM(T495:T502)</f>
      </c>
      <c r="U503" s="38">
        <f t="shared" ref="U503:U504" si="911">F503/T503</f>
      </c>
      <c r="V503" s="39">
        <f t="shared" ref="V503:V504" si="804">(F503+4*500)/T503</f>
      </c>
      <c r="W503" s="33">
        <f>SUM(W495:W502)</f>
      </c>
      <c r="X503" s="40">
        <f t="shared" ref="X503:X504" si="697">W503/T503</f>
      </c>
      <c r="Y503" s="37">
        <f t="shared" ref="Y503:Y504" si="590">T503/R503</f>
      </c>
      <c r="Z503" s="39">
        <f t="shared" ref="Z503:Z504" si="483">W503/F503</f>
      </c>
      <c r="AA503" s="39">
        <f>W503/(F503+COUNT(W495:W500)*500)</f>
      </c>
      <c r="AB503" s="33">
        <f>SUM(AB495:AB502)</f>
      </c>
      <c r="AC503" s="33">
        <f>SUM(AC495:AC502)</f>
      </c>
      <c r="AD503" s="37">
        <f t="shared" ref="AD503:AD504" si="376">AB503/T503</f>
      </c>
      <c r="AE503" s="41">
        <f>(W503-AC503)/(F503+COUNT(W495:W500)*500)</f>
      </c>
      <c r="AF503" s="23"/>
    </row>
    <row r="504">
      <c r="A504" s="11"/>
      <c r="B504" s="12" t="s">
        <v>47</v>
      </c>
      <c r="C504" s="42" t="s">
        <v>45</v>
      </c>
      <c r="D504" s="14" t="s">
        <v>36</v>
      </c>
      <c r="E504" s="15">
        <v>165.94</v>
      </c>
      <c r="F504" s="16">
        <f>E504+E505</f>
      </c>
      <c r="G504" s="17">
        <v>1304</v>
      </c>
      <c r="H504" s="17">
        <v>94</v>
      </c>
      <c r="I504" s="18">
        <f t="shared" si="265"/>
      </c>
      <c r="J504" s="19">
        <f t="shared" si="190"/>
      </c>
      <c r="K504" s="17">
        <v>1</v>
      </c>
      <c r="L504" s="19">
        <f t="shared" si="145"/>
      </c>
      <c r="M504" s="17">
        <v>0</v>
      </c>
      <c r="N504" s="20">
        <f t="shared" si="102"/>
      </c>
      <c r="O504" s="17">
        <v>0</v>
      </c>
      <c r="P504" s="20">
        <f>E504/O505</f>
      </c>
      <c r="Q504" s="21">
        <f>(M504+M505)/(O504+O505)</f>
      </c>
      <c r="R504" s="17">
        <v>4</v>
      </c>
      <c r="S504" s="21">
        <f>(O504+O505)/(K504+K505)</f>
      </c>
      <c r="T504" s="17">
        <v>2</v>
      </c>
      <c r="U504" s="22">
        <f t="shared" si="911"/>
      </c>
      <c r="V504" s="23">
        <f t="shared" si="804"/>
      </c>
      <c r="W504" s="17">
        <v>2688.0000000000036</v>
      </c>
      <c r="X504" s="23">
        <f t="shared" si="697"/>
      </c>
      <c r="Y504" s="21">
        <f t="shared" si="590"/>
      </c>
      <c r="Z504" s="23">
        <f t="shared" si="483"/>
      </c>
      <c r="AA504" s="23">
        <f>W504/(F504+500)</f>
      </c>
      <c r="AB504" s="17">
        <v>0</v>
      </c>
      <c r="AC504" s="17">
        <v>0</v>
      </c>
      <c r="AD504" s="21">
        <f t="shared" si="376"/>
      </c>
      <c r="AE504" s="23">
        <f>(W504-AC504)/(F504+500)</f>
      </c>
      <c r="AF504" s="24" t="s">
        <v>37</v>
      </c>
    </row>
    <row r="505">
      <c r="A505" s="11"/>
      <c r="B505" s="12"/>
      <c r="C505" s="42"/>
      <c r="D505" s="14" t="s">
        <v>38</v>
      </c>
      <c r="E505" s="15">
        <v>846.76</v>
      </c>
      <c r="F505" s="16"/>
      <c r="G505" s="17">
        <v>9986</v>
      </c>
      <c r="H505" s="17">
        <v>183</v>
      </c>
      <c r="I505" s="18">
        <f t="shared" si="265"/>
      </c>
      <c r="J505" s="19">
        <f t="shared" si="190"/>
      </c>
      <c r="K505" s="17">
        <v>13</v>
      </c>
      <c r="L505" s="19">
        <f t="shared" si="145"/>
      </c>
      <c r="M505" s="17">
        <v>1</v>
      </c>
      <c r="N505" s="20">
        <f t="shared" si="102"/>
      </c>
      <c r="O505" s="17">
        <v>3</v>
      </c>
      <c r="P505" s="20">
        <f t="shared" ref="P505:P507" si="32">E505/O505</f>
      </c>
      <c r="Q505" s="21"/>
      <c r="R505" s="17"/>
      <c r="S505" s="21"/>
      <c r="T505" s="17"/>
      <c r="U505" s="22"/>
      <c r="V505" s="23"/>
      <c r="W505" s="17"/>
      <c r="X505" s="23"/>
      <c r="Y505" s="21"/>
      <c r="Z505" s="23"/>
      <c r="AA505" s="23"/>
      <c r="AB505" s="17"/>
      <c r="AC505" s="17"/>
      <c r="AD505" s="21"/>
      <c r="AE505" s="23"/>
      <c r="AF505" s="24" t="s">
        <v>78</v>
      </c>
    </row>
    <row r="506">
      <c r="A506" s="11"/>
      <c r="B506" s="55" t="s">
        <v>63</v>
      </c>
      <c r="C506" s="42" t="s">
        <v>45</v>
      </c>
      <c r="D506" s="14" t="s">
        <v>36</v>
      </c>
      <c r="E506" s="15">
        <v>597.63</v>
      </c>
      <c r="F506" s="16">
        <f>E506+E507</f>
      </c>
      <c r="G506" s="17">
        <v>3766</v>
      </c>
      <c r="H506" s="17">
        <v>225</v>
      </c>
      <c r="I506" s="18">
        <f t="shared" si="265"/>
      </c>
      <c r="J506" s="19">
        <f t="shared" si="190"/>
      </c>
      <c r="K506" s="17">
        <v>10</v>
      </c>
      <c r="L506" s="19">
        <f t="shared" si="145"/>
      </c>
      <c r="M506" s="17">
        <v>3</v>
      </c>
      <c r="N506" s="20">
        <f t="shared" si="102"/>
      </c>
      <c r="O506" s="17">
        <v>3</v>
      </c>
      <c r="P506" s="20">
        <f t="shared" si="32"/>
      </c>
      <c r="Q506" s="21">
        <f>(M506+M507)/(O506+O507)</f>
      </c>
      <c r="R506" s="17">
        <v>8</v>
      </c>
      <c r="S506" s="21">
        <f>(O506+O507)/(K506+K507)</f>
      </c>
      <c r="T506" s="17">
        <v>5</v>
      </c>
      <c r="U506" s="22">
        <f>F506/T506</f>
      </c>
      <c r="V506" s="23">
        <f>(F506+4*500)/T506</f>
      </c>
      <c r="W506" s="17">
        <v>6864</v>
      </c>
      <c r="X506" s="23">
        <f>W506/T506</f>
      </c>
      <c r="Y506" s="21">
        <f>T506/R506</f>
      </c>
      <c r="Z506" s="23">
        <f>W506/F506</f>
      </c>
      <c r="AA506" s="23">
        <f>W506/(F506+500)</f>
      </c>
      <c r="AB506" s="17">
        <v>0</v>
      </c>
      <c r="AC506" s="17">
        <v>0</v>
      </c>
      <c r="AD506" s="21">
        <f>AB506/T506</f>
      </c>
      <c r="AE506" s="23">
        <f>(W506-AC506)/(F506+500)</f>
      </c>
      <c r="AF506" s="24" t="s">
        <v>37</v>
      </c>
    </row>
    <row r="507">
      <c r="A507" s="11"/>
      <c r="B507" s="55"/>
      <c r="C507" s="42"/>
      <c r="D507" s="14" t="s">
        <v>38</v>
      </c>
      <c r="E507" s="15">
        <v>1048.89</v>
      </c>
      <c r="F507" s="16"/>
      <c r="G507" s="17">
        <v>13257</v>
      </c>
      <c r="H507" s="17">
        <v>278</v>
      </c>
      <c r="I507" s="18">
        <f t="shared" si="265"/>
      </c>
      <c r="J507" s="19">
        <f t="shared" si="190"/>
      </c>
      <c r="K507" s="17">
        <v>22</v>
      </c>
      <c r="L507" s="19">
        <f t="shared" si="145"/>
      </c>
      <c r="M507" s="17">
        <v>1</v>
      </c>
      <c r="N507" s="20">
        <f t="shared" si="102"/>
      </c>
      <c r="O507" s="17">
        <v>3</v>
      </c>
      <c r="P507" s="20">
        <f t="shared" si="32"/>
      </c>
      <c r="Q507" s="21"/>
      <c r="R507" s="17"/>
      <c r="S507" s="21"/>
      <c r="T507" s="17"/>
      <c r="U507" s="22"/>
      <c r="V507" s="23"/>
      <c r="W507" s="17"/>
      <c r="X507" s="23"/>
      <c r="Y507" s="21"/>
      <c r="Z507" s="23"/>
      <c r="AA507" s="23"/>
      <c r="AB507" s="17"/>
      <c r="AC507" s="17"/>
      <c r="AD507" s="21"/>
      <c r="AE507" s="23"/>
      <c r="AF507" s="24" t="s">
        <v>78</v>
      </c>
    </row>
    <row r="508">
      <c r="A508" s="11"/>
      <c r="B508" s="55" t="s">
        <v>64</v>
      </c>
      <c r="C508" s="42" t="s">
        <v>45</v>
      </c>
      <c r="D508" s="14" t="s">
        <v>36</v>
      </c>
      <c r="E508" s="15">
        <v>4123.14</v>
      </c>
      <c r="F508" s="16">
        <f>E508+E509</f>
      </c>
      <c r="G508" s="17">
        <v>34909</v>
      </c>
      <c r="H508" s="17">
        <v>1577</v>
      </c>
      <c r="I508" s="18">
        <f t="shared" si="265"/>
      </c>
      <c r="J508" s="19">
        <f t="shared" si="190"/>
      </c>
      <c r="K508" s="17">
        <v>31</v>
      </c>
      <c r="L508" s="19">
        <f t="shared" si="145"/>
      </c>
      <c r="M508" s="17">
        <v>6</v>
      </c>
      <c r="N508" s="20">
        <f t="shared" si="102"/>
      </c>
      <c r="O508" s="17">
        <v>8</v>
      </c>
      <c r="P508" s="20">
        <f>E508/O509</f>
      </c>
      <c r="Q508" s="21">
        <f>(M508+M509)/(O508+O509)</f>
      </c>
      <c r="R508" s="17">
        <v>22</v>
      </c>
      <c r="S508" s="21">
        <f>(O508+O509)/(K508+K509)</f>
      </c>
      <c r="T508" s="17">
        <v>9</v>
      </c>
      <c r="U508" s="22">
        <f>F508/T508</f>
      </c>
      <c r="V508" s="23">
        <f>(F508+4*500)/T508</f>
      </c>
      <c r="W508" s="17">
        <v>12780</v>
      </c>
      <c r="X508" s="23">
        <f>W508/T508</f>
      </c>
      <c r="Y508" s="21">
        <f>T508/R508</f>
      </c>
      <c r="Z508" s="23">
        <f>W508/F508</f>
      </c>
      <c r="AA508" s="23">
        <f>W508/(F508+500)</f>
      </c>
      <c r="AB508" s="17">
        <v>2</v>
      </c>
      <c r="AC508" s="17">
        <v>3432</v>
      </c>
      <c r="AD508" s="21">
        <f>AB508/T508</f>
      </c>
      <c r="AE508" s="23">
        <f>(W508-AC508)/(F508+500)</f>
      </c>
      <c r="AF508" s="24" t="s">
        <v>37</v>
      </c>
    </row>
    <row r="509">
      <c r="A509" s="11"/>
      <c r="B509" s="55"/>
      <c r="C509" s="42"/>
      <c r="D509" s="14" t="s">
        <v>38</v>
      </c>
      <c r="E509" s="15">
        <v>1597.57</v>
      </c>
      <c r="F509" s="16"/>
      <c r="G509" s="17">
        <v>28898</v>
      </c>
      <c r="H509" s="17">
        <v>496</v>
      </c>
      <c r="I509" s="18">
        <f t="shared" si="265"/>
      </c>
      <c r="J509" s="19">
        <f t="shared" si="190"/>
      </c>
      <c r="K509" s="17">
        <v>49</v>
      </c>
      <c r="L509" s="19">
        <f t="shared" si="145"/>
      </c>
      <c r="M509" s="17">
        <v>3</v>
      </c>
      <c r="N509" s="20">
        <f t="shared" si="102"/>
      </c>
      <c r="O509" s="17">
        <v>6</v>
      </c>
      <c r="P509" s="20">
        <f>E509/O509</f>
      </c>
      <c r="Q509" s="21"/>
      <c r="R509" s="17"/>
      <c r="S509" s="21"/>
      <c r="T509" s="17"/>
      <c r="U509" s="22"/>
      <c r="V509" s="23"/>
      <c r="W509" s="17"/>
      <c r="X509" s="23"/>
      <c r="Y509" s="21"/>
      <c r="Z509" s="23"/>
      <c r="AA509" s="23"/>
      <c r="AB509" s="17"/>
      <c r="AC509" s="17"/>
      <c r="AD509" s="21"/>
      <c r="AE509" s="23"/>
      <c r="AF509" s="24" t="s">
        <v>78</v>
      </c>
    </row>
    <row r="510">
      <c r="A510" s="11"/>
      <c r="B510" s="55" t="s">
        <v>65</v>
      </c>
      <c r="C510" s="42" t="s">
        <v>45</v>
      </c>
      <c r="D510" s="14" t="s">
        <v>36</v>
      </c>
      <c r="E510" s="15">
        <v>3266.03</v>
      </c>
      <c r="F510" s="16">
        <f>E510+E511</f>
      </c>
      <c r="G510" s="17">
        <v>34155</v>
      </c>
      <c r="H510" s="17">
        <v>1380</v>
      </c>
      <c r="I510" s="18">
        <f t="shared" si="265"/>
      </c>
      <c r="J510" s="19">
        <f t="shared" si="190"/>
      </c>
      <c r="K510" s="17">
        <v>29</v>
      </c>
      <c r="L510" s="19">
        <f t="shared" si="145"/>
      </c>
      <c r="M510" s="17">
        <v>2</v>
      </c>
      <c r="N510" s="20">
        <f t="shared" si="102"/>
      </c>
      <c r="O510" s="17">
        <v>6</v>
      </c>
      <c r="P510" s="20">
        <f>E510/O511</f>
      </c>
      <c r="Q510" s="21">
        <f>(M510+M511)/(O510+O511)</f>
      </c>
      <c r="R510" s="17">
        <v>11</v>
      </c>
      <c r="S510" s="21">
        <f>(O510+O511)/(K510+K511)</f>
      </c>
      <c r="T510" s="17">
        <v>2</v>
      </c>
      <c r="U510" s="22">
        <f>F510/T510</f>
      </c>
      <c r="V510" s="23">
        <f>(F510+4*500)/T510</f>
      </c>
      <c r="W510" s="17">
        <v>3180</v>
      </c>
      <c r="X510" s="23">
        <f>W510/T510</f>
      </c>
      <c r="Y510" s="21">
        <f>T510/R510</f>
      </c>
      <c r="Z510" s="23">
        <f>W510/F510</f>
      </c>
      <c r="AA510" s="23">
        <f>W510/(F510+500)</f>
      </c>
      <c r="AB510" s="17">
        <v>1</v>
      </c>
      <c r="AC510" s="17">
        <v>1092</v>
      </c>
      <c r="AD510" s="21">
        <f>AB510/T510</f>
      </c>
      <c r="AE510" s="23">
        <f>(W510-AC510)/(F510+500)</f>
      </c>
      <c r="AF510" s="24" t="s">
        <v>37</v>
      </c>
    </row>
    <row r="511">
      <c r="A511" s="11"/>
      <c r="B511" s="55"/>
      <c r="C511" s="42"/>
      <c r="D511" s="14" t="s">
        <v>38</v>
      </c>
      <c r="E511" s="15">
        <v>1169.35</v>
      </c>
      <c r="F511" s="16"/>
      <c r="G511" s="17">
        <v>25549</v>
      </c>
      <c r="H511" s="17">
        <v>386</v>
      </c>
      <c r="I511" s="18">
        <f t="shared" si="265"/>
      </c>
      <c r="J511" s="19">
        <f t="shared" si="190"/>
      </c>
      <c r="K511" s="17">
        <v>38</v>
      </c>
      <c r="L511" s="19">
        <f t="shared" si="145"/>
      </c>
      <c r="M511" s="17">
        <v>0</v>
      </c>
      <c r="N511" s="20">
        <f t="shared" si="102"/>
      </c>
      <c r="O511" s="17">
        <v>2</v>
      </c>
      <c r="P511" s="20">
        <f t="shared" ref="P511:P513" si="33">E511/O511</f>
      </c>
      <c r="Q511" s="21"/>
      <c r="R511" s="17"/>
      <c r="S511" s="21"/>
      <c r="T511" s="17"/>
      <c r="U511" s="22"/>
      <c r="V511" s="23"/>
      <c r="W511" s="17"/>
      <c r="X511" s="23"/>
      <c r="Y511" s="21"/>
      <c r="Z511" s="23"/>
      <c r="AA511" s="23"/>
      <c r="AB511" s="17"/>
      <c r="AC511" s="17"/>
      <c r="AD511" s="21"/>
      <c r="AE511" s="23"/>
      <c r="AF511" s="24" t="s">
        <v>78</v>
      </c>
    </row>
    <row r="512">
      <c r="A512" s="11"/>
      <c r="B512" s="44" t="s">
        <v>43</v>
      </c>
      <c r="C512" s="44"/>
      <c r="D512" s="44"/>
      <c r="E512" s="32">
        <f>SUM(E504:E511)</f>
      </c>
      <c r="F512" s="32">
        <f>SUM(F504:F511)</f>
      </c>
      <c r="G512" s="32">
        <f>SUM(G504:G511)</f>
      </c>
      <c r="H512" s="32">
        <f>SUM(H504:H511)</f>
      </c>
      <c r="I512" s="34">
        <f t="shared" si="265"/>
      </c>
      <c r="J512" s="35">
        <f t="shared" si="190"/>
      </c>
      <c r="K512" s="32">
        <f>SUM(K504:K511)</f>
      </c>
      <c r="L512" s="35">
        <f t="shared" si="145"/>
      </c>
      <c r="M512" s="32">
        <f>SUM(M504:M511)</f>
      </c>
      <c r="N512" s="36">
        <f t="shared" si="102"/>
      </c>
      <c r="O512" s="32">
        <f>SUM(O504:O511)</f>
      </c>
      <c r="P512" s="36">
        <f t="shared" si="33"/>
      </c>
      <c r="Q512" s="37">
        <f t="shared" ref="Q512:Q513" si="310">M512/O512</f>
      </c>
      <c r="R512" s="32">
        <f>SUM(R504:R511)</f>
      </c>
      <c r="S512" s="37">
        <f t="shared" ref="S512:S513" si="221">(O512+O512)/(K512+K512)</f>
      </c>
      <c r="T512" s="32">
        <f>SUM(T504:T511)</f>
      </c>
      <c r="U512" s="38">
        <f t="shared" ref="U512:U513" si="912">F512/T512</f>
      </c>
      <c r="V512" s="39">
        <f t="shared" ref="V512:V513" si="805">(F512+4*500)/T512</f>
      </c>
      <c r="W512" s="32">
        <f>SUM(W504:W511)</f>
      </c>
      <c r="X512" s="40">
        <f t="shared" ref="X512:X513" si="698">W512/T512</f>
      </c>
      <c r="Y512" s="37">
        <f t="shared" ref="Y512:Y513" si="591">T512/R512</f>
      </c>
      <c r="Z512" s="39">
        <f t="shared" ref="Z512:Z513" si="484">W512/F512</f>
      </c>
      <c r="AA512" s="39">
        <f>W512/(F512+COUNT(W500:W509)*500)</f>
      </c>
      <c r="AB512" s="32">
        <f>SUM(AB504:AB511)</f>
      </c>
      <c r="AC512" s="32">
        <f>SUM(AC504:AC511)</f>
      </c>
      <c r="AD512" s="37">
        <f t="shared" ref="AD512:AD513" si="377">AB512/T512</f>
      </c>
      <c r="AE512" s="41">
        <f>(W512-AC512)/(F512+COUNT(W500:W509)*500)</f>
      </c>
      <c r="AF512" s="23"/>
    </row>
    <row r="513">
      <c r="A513" s="11"/>
      <c r="B513" s="46" t="s">
        <v>48</v>
      </c>
      <c r="C513" s="46"/>
      <c r="D513" s="46"/>
      <c r="E513" s="48">
        <f>E485+E494+E503+E512</f>
      </c>
      <c r="F513" s="48">
        <f>F485+F494+F503+F512</f>
      </c>
      <c r="G513" s="48">
        <f>G485+G494+G503+G512</f>
      </c>
      <c r="H513" s="48">
        <f>H485+H494+H503+H512</f>
      </c>
      <c r="I513" s="50">
        <f t="shared" si="265"/>
      </c>
      <c r="J513" s="51">
        <f t="shared" si="190"/>
      </c>
      <c r="K513" s="56">
        <f>K485+K494+K503+K512</f>
      </c>
      <c r="L513" s="51">
        <f t="shared" si="145"/>
      </c>
      <c r="M513" s="56">
        <f>M485+M494+M503+M512</f>
      </c>
      <c r="N513" s="52">
        <f t="shared" si="102"/>
      </c>
      <c r="O513" s="56">
        <f>O485+O494+O503+O512</f>
      </c>
      <c r="P513" s="52">
        <f t="shared" si="33"/>
      </c>
      <c r="Q513" s="53">
        <f t="shared" si="310"/>
      </c>
      <c r="R513" s="56">
        <f>R485+R494+R503+R512</f>
      </c>
      <c r="S513" s="53">
        <f t="shared" si="221"/>
      </c>
      <c r="T513" s="56">
        <f>T485+T494+T503+T512</f>
      </c>
      <c r="U513" s="54">
        <f t="shared" si="912"/>
      </c>
      <c r="V513" s="49">
        <f t="shared" si="805"/>
      </c>
      <c r="W513" s="48">
        <f>W485+W494+W503+W512</f>
      </c>
      <c r="X513" s="49">
        <f t="shared" si="698"/>
      </c>
      <c r="Y513" s="53">
        <f t="shared" si="591"/>
      </c>
      <c r="Z513" s="49">
        <f t="shared" si="484"/>
      </c>
      <c r="AA513" s="49">
        <f>W513/(F513+COUNT(W475:W482,W495:W500,W488:W493))</f>
      </c>
      <c r="AB513" s="56">
        <f>AB485+AB494+AB503+AB512</f>
      </c>
      <c r="AC513" s="48">
        <f>AC485+AC494+AC503+AC512</f>
      </c>
      <c r="AD513" s="53">
        <f t="shared" si="377"/>
      </c>
      <c r="AE513" s="49">
        <f>(W513-AC513)/(F513+COUNT(W475:W482,W495:W500,W488:W493))</f>
      </c>
      <c r="AF513" s="23"/>
    </row>
    <row customHeight="true" ht="18.417366946778202" r="514">
      <c r="A514" s="1" t="s">
        <v>1</v>
      </c>
      <c r="B514" s="2" t="s">
        <v>2</v>
      </c>
      <c r="C514" s="2" t="s">
        <v>3</v>
      </c>
      <c r="D514" s="2" t="s">
        <v>4</v>
      </c>
      <c r="E514" s="3" t="s">
        <v>5</v>
      </c>
      <c r="F514" s="2" t="s">
        <v>6</v>
      </c>
      <c r="G514" s="2" t="s">
        <v>7</v>
      </c>
      <c r="H514" s="2" t="s">
        <v>8</v>
      </c>
      <c r="I514" s="4" t="s">
        <v>9</v>
      </c>
      <c r="J514" s="5" t="s">
        <v>10</v>
      </c>
      <c r="K514" s="2" t="s">
        <v>11</v>
      </c>
      <c r="L514" s="5" t="s">
        <v>12</v>
      </c>
      <c r="M514" s="2" t="s">
        <v>13</v>
      </c>
      <c r="N514" s="6" t="s">
        <v>14</v>
      </c>
      <c r="O514" s="2" t="s">
        <v>15</v>
      </c>
      <c r="P514" s="6" t="s">
        <v>16</v>
      </c>
      <c r="Q514" s="4" t="s">
        <v>17</v>
      </c>
      <c r="R514" s="7" t="s">
        <v>18</v>
      </c>
      <c r="S514" s="8" t="s">
        <v>19</v>
      </c>
      <c r="T514" s="7" t="s">
        <v>20</v>
      </c>
      <c r="U514" s="9" t="s">
        <v>21</v>
      </c>
      <c r="V514" s="10" t="s">
        <v>22</v>
      </c>
      <c r="W514" s="10" t="s">
        <v>23</v>
      </c>
      <c r="X514" s="10" t="s">
        <v>24</v>
      </c>
      <c r="Y514" s="8" t="s">
        <v>25</v>
      </c>
      <c r="Z514" s="10" t="s">
        <v>26</v>
      </c>
      <c r="AA514" s="10" t="s">
        <v>27</v>
      </c>
      <c r="AB514" s="10" t="s">
        <v>28</v>
      </c>
      <c r="AC514" s="7" t="s">
        <v>29</v>
      </c>
      <c r="AD514" s="8" t="s">
        <v>30</v>
      </c>
      <c r="AE514" s="10" t="s">
        <v>31</v>
      </c>
      <c r="AF514" s="10" t="s">
        <v>32</v>
      </c>
    </row>
    <row customHeight="true" ht="18.417366946778202" r="515">
      <c r="A515" s="11" t="s">
        <v>82</v>
      </c>
      <c r="B515" s="12" t="s">
        <v>50</v>
      </c>
      <c r="C515" s="13" t="s">
        <v>35</v>
      </c>
      <c r="D515" s="14" t="s">
        <v>36</v>
      </c>
      <c r="E515" s="15">
        <v>1887.89</v>
      </c>
      <c r="F515" s="16">
        <f>E515+E516</f>
      </c>
      <c r="G515" s="17">
        <v>13649</v>
      </c>
      <c r="H515" s="17">
        <v>755</v>
      </c>
      <c r="I515" s="18">
        <f t="shared" ref="I515:I536" si="266">H515/G515</f>
      </c>
      <c r="J515" s="19">
        <f t="shared" ref="J515:J553" si="191">(E515/G515)*1000</f>
      </c>
      <c r="K515" s="17">
        <v>22</v>
      </c>
      <c r="L515" s="19">
        <f t="shared" ref="L515:L533" si="146">E515/K515</f>
      </c>
      <c r="M515" s="17">
        <v>0</v>
      </c>
      <c r="N515" s="20">
        <f t="shared" ref="N515:N553" si="103">E515/M515</f>
      </c>
      <c r="O515" s="17">
        <v>2</v>
      </c>
      <c r="P515" s="20">
        <f t="shared" ref="P515:P540" si="34">E515/O515</f>
      </c>
      <c r="Q515" s="21">
        <f>(M515+M516)/(O515+O516)</f>
      </c>
      <c r="R515" s="17">
        <v>7</v>
      </c>
      <c r="S515" s="21">
        <f>(O515+O516)/(K515+K516)</f>
      </c>
      <c r="T515" s="17">
        <v>2</v>
      </c>
      <c r="U515" s="22">
        <f>F515/T515</f>
      </c>
      <c r="V515" s="23">
        <f>(F515+4*500)/T515</f>
      </c>
      <c r="W515" s="17">
        <v>2709.6</v>
      </c>
      <c r="X515" s="23">
        <f>W515/T515</f>
      </c>
      <c r="Y515" s="21">
        <f>T515/R515</f>
      </c>
      <c r="Z515" s="23">
        <f>W515/F515</f>
      </c>
      <c r="AA515" s="23">
        <f>W515/(F515+500)</f>
      </c>
      <c r="AB515" s="17">
        <v>0</v>
      </c>
      <c r="AC515" s="17">
        <v>0</v>
      </c>
      <c r="AD515" s="21">
        <f>AB515/T515</f>
      </c>
      <c r="AE515" s="23">
        <f>(W515-AC515)/(F515+500)</f>
      </c>
      <c r="AF515" s="24" t="s">
        <v>37</v>
      </c>
    </row>
    <row customHeight="true" ht="18.417366946778202" r="516">
      <c r="A516" s="11"/>
      <c r="B516" s="12"/>
      <c r="C516" s="13"/>
      <c r="D516" s="14" t="s">
        <v>38</v>
      </c>
      <c r="E516" s="15">
        <v>2272.96</v>
      </c>
      <c r="F516" s="16"/>
      <c r="G516" s="17">
        <v>16855</v>
      </c>
      <c r="H516" s="17">
        <v>767</v>
      </c>
      <c r="I516" s="18">
        <f t="shared" si="266"/>
      </c>
      <c r="J516" s="19">
        <f t="shared" si="191"/>
      </c>
      <c r="K516" s="17">
        <v>62</v>
      </c>
      <c r="L516" s="19">
        <f t="shared" si="146"/>
      </c>
      <c r="M516" s="17">
        <v>2</v>
      </c>
      <c r="N516" s="20">
        <f t="shared" si="103"/>
      </c>
      <c r="O516" s="17">
        <v>3</v>
      </c>
      <c r="P516" s="20">
        <f t="shared" si="34"/>
      </c>
      <c r="Q516" s="21"/>
      <c r="R516" s="17"/>
      <c r="S516" s="21"/>
      <c r="T516" s="17"/>
      <c r="U516" s="22"/>
      <c r="V516" s="23"/>
      <c r="W516" s="17"/>
      <c r="X516" s="23"/>
      <c r="Y516" s="21"/>
      <c r="Z516" s="23"/>
      <c r="AA516" s="23"/>
      <c r="AB516" s="17"/>
      <c r="AC516" s="17"/>
      <c r="AD516" s="21"/>
      <c r="AE516" s="23"/>
      <c r="AF516" s="24" t="s">
        <v>83</v>
      </c>
    </row>
    <row customHeight="true" ht="18.417366946778202" r="517">
      <c r="A517" s="11"/>
      <c r="B517" s="12" t="s">
        <v>51</v>
      </c>
      <c r="C517" s="13" t="s">
        <v>35</v>
      </c>
      <c r="D517" s="14" t="s">
        <v>36</v>
      </c>
      <c r="E517" s="15">
        <v>2133.75</v>
      </c>
      <c r="F517" s="16">
        <f>E517+E518</f>
      </c>
      <c r="G517" s="17">
        <v>17889</v>
      </c>
      <c r="H517" s="17">
        <v>694</v>
      </c>
      <c r="I517" s="18">
        <f t="shared" si="266"/>
      </c>
      <c r="J517" s="19">
        <f t="shared" si="191"/>
      </c>
      <c r="K517" s="17">
        <v>26</v>
      </c>
      <c r="L517" s="19">
        <f t="shared" si="146"/>
      </c>
      <c r="M517" s="17">
        <v>2</v>
      </c>
      <c r="N517" s="20">
        <f t="shared" si="103"/>
      </c>
      <c r="O517" s="17">
        <v>6</v>
      </c>
      <c r="P517" s="20">
        <f t="shared" si="34"/>
      </c>
      <c r="Q517" s="21">
        <f>(M517+M518)/(O517+O518)</f>
      </c>
      <c r="R517" s="17">
        <v>22</v>
      </c>
      <c r="S517" s="21">
        <f>(O517+O518)/(K517+K518)</f>
      </c>
      <c r="T517" s="17">
        <v>12</v>
      </c>
      <c r="U517" s="22">
        <f>F517/T517</f>
      </c>
      <c r="V517" s="23">
        <f>(F517+4*500)/T517</f>
      </c>
      <c r="W517" s="17">
        <v>10339.2</v>
      </c>
      <c r="X517" s="23">
        <f>W517/T517</f>
      </c>
      <c r="Y517" s="21">
        <f>T517/R517</f>
      </c>
      <c r="Z517" s="23">
        <f>W517/F517</f>
      </c>
      <c r="AA517" s="23">
        <f>W517/(F517+500)</f>
      </c>
      <c r="AB517" s="17">
        <v>7</v>
      </c>
      <c r="AC517" s="17">
        <v>3727.2</v>
      </c>
      <c r="AD517" s="21">
        <f>AB517/T517</f>
      </c>
      <c r="AE517" s="23">
        <f>(W517-AC517)/(F517+500)</f>
      </c>
      <c r="AF517" s="24" t="s">
        <v>37</v>
      </c>
    </row>
    <row customHeight="true" ht="18.417366946778202" r="518">
      <c r="A518" s="11"/>
      <c r="B518" s="12"/>
      <c r="C518" s="13"/>
      <c r="D518" s="14" t="s">
        <v>38</v>
      </c>
      <c r="E518" s="15">
        <v>3083.47</v>
      </c>
      <c r="F518" s="16"/>
      <c r="G518" s="17">
        <v>22468</v>
      </c>
      <c r="H518" s="17">
        <v>1094</v>
      </c>
      <c r="I518" s="18">
        <f t="shared" si="266"/>
      </c>
      <c r="J518" s="19">
        <f t="shared" si="191"/>
      </c>
      <c r="K518" s="17">
        <v>104</v>
      </c>
      <c r="L518" s="19">
        <f t="shared" si="146"/>
      </c>
      <c r="M518" s="17">
        <v>5</v>
      </c>
      <c r="N518" s="20">
        <f t="shared" si="103"/>
      </c>
      <c r="O518" s="17">
        <v>7</v>
      </c>
      <c r="P518" s="20">
        <f t="shared" si="34"/>
      </c>
      <c r="Q518" s="21"/>
      <c r="R518" s="17"/>
      <c r="S518" s="21"/>
      <c r="T518" s="17"/>
      <c r="U518" s="22"/>
      <c r="V518" s="23"/>
      <c r="W518" s="17"/>
      <c r="X518" s="23"/>
      <c r="Y518" s="21"/>
      <c r="Z518" s="23"/>
      <c r="AA518" s="23"/>
      <c r="AB518" s="17"/>
      <c r="AC518" s="17"/>
      <c r="AD518" s="21"/>
      <c r="AE518" s="23"/>
      <c r="AF518" s="24" t="s">
        <v>83</v>
      </c>
    </row>
    <row customHeight="true" ht="18.417366946778202" r="519">
      <c r="A519" s="11"/>
      <c r="B519" s="12" t="s">
        <v>52</v>
      </c>
      <c r="C519" s="13" t="s">
        <v>35</v>
      </c>
      <c r="D519" s="14" t="s">
        <v>36</v>
      </c>
      <c r="E519" s="15">
        <v>1078.84</v>
      </c>
      <c r="F519" s="16">
        <f>E519+E520</f>
      </c>
      <c r="G519" s="17">
        <v>7749</v>
      </c>
      <c r="H519" s="17">
        <v>364</v>
      </c>
      <c r="I519" s="18">
        <f t="shared" si="266"/>
      </c>
      <c r="J519" s="19">
        <f t="shared" si="191"/>
      </c>
      <c r="K519" s="17">
        <v>16</v>
      </c>
      <c r="L519" s="19">
        <f t="shared" si="146"/>
      </c>
      <c r="M519" s="17">
        <v>0</v>
      </c>
      <c r="N519" s="20">
        <f t="shared" si="103"/>
      </c>
      <c r="O519" s="17">
        <v>2</v>
      </c>
      <c r="P519" s="20">
        <f t="shared" si="34"/>
      </c>
      <c r="Q519" s="21">
        <f>(M519+M520)/(O519+O520)</f>
      </c>
      <c r="R519" s="17">
        <v>9</v>
      </c>
      <c r="S519" s="21">
        <f>(O519+O520)/(K519+K520)</f>
      </c>
      <c r="T519" s="17">
        <v>1</v>
      </c>
      <c r="U519" s="22">
        <f>F519/T519</f>
      </c>
      <c r="V519" s="23">
        <f>(F519+4*500)/T519</f>
      </c>
      <c r="W519" s="17">
        <v>1344</v>
      </c>
      <c r="X519" s="23">
        <f>W519/T519</f>
      </c>
      <c r="Y519" s="21">
        <f>T519/R519</f>
      </c>
      <c r="Z519" s="23">
        <f>W519/F519</f>
      </c>
      <c r="AA519" s="23">
        <f>W519/(F519+500)</f>
      </c>
      <c r="AB519" s="17">
        <v>0</v>
      </c>
      <c r="AC519" s="17">
        <v>0</v>
      </c>
      <c r="AD519" s="21">
        <f>AB519/T519</f>
      </c>
      <c r="AE519" s="23">
        <f>(W519-AC519)/(F519+500)</f>
      </c>
      <c r="AF519" s="24" t="s">
        <v>37</v>
      </c>
    </row>
    <row customHeight="true" ht="18.417366946778202" r="520">
      <c r="A520" s="11"/>
      <c r="B520" s="12"/>
      <c r="C520" s="13"/>
      <c r="D520" s="14" t="s">
        <v>38</v>
      </c>
      <c r="E520" s="15">
        <v>2299.61</v>
      </c>
      <c r="F520" s="16"/>
      <c r="G520" s="17">
        <v>17186</v>
      </c>
      <c r="H520" s="17">
        <v>505</v>
      </c>
      <c r="I520" s="18">
        <f t="shared" si="266"/>
      </c>
      <c r="J520" s="19">
        <f t="shared" si="191"/>
      </c>
      <c r="K520" s="17">
        <v>47</v>
      </c>
      <c r="L520" s="19">
        <f t="shared" si="146"/>
      </c>
      <c r="M520" s="17">
        <v>1</v>
      </c>
      <c r="N520" s="20">
        <f t="shared" si="103"/>
      </c>
      <c r="O520" s="17">
        <v>5</v>
      </c>
      <c r="P520" s="20">
        <f t="shared" si="34"/>
      </c>
      <c r="Q520" s="21"/>
      <c r="R520" s="17"/>
      <c r="S520" s="21"/>
      <c r="T520" s="17"/>
      <c r="U520" s="22"/>
      <c r="V520" s="23"/>
      <c r="W520" s="17"/>
      <c r="X520" s="23"/>
      <c r="Y520" s="21"/>
      <c r="Z520" s="23"/>
      <c r="AA520" s="23"/>
      <c r="AB520" s="17"/>
      <c r="AC520" s="17"/>
      <c r="AD520" s="21"/>
      <c r="AE520" s="23"/>
      <c r="AF520" s="24" t="s">
        <v>83</v>
      </c>
    </row>
    <row customHeight="true" ht="18.417366946778202" r="521">
      <c r="A521" s="11"/>
      <c r="B521" s="12" t="s">
        <v>53</v>
      </c>
      <c r="C521" s="13" t="s">
        <v>35</v>
      </c>
      <c r="D521" s="14" t="s">
        <v>36</v>
      </c>
      <c r="E521" s="15">
        <v>791.38</v>
      </c>
      <c r="F521" s="28">
        <f>E521+E522</f>
      </c>
      <c r="G521" s="17">
        <v>4434</v>
      </c>
      <c r="H521" s="17">
        <v>208</v>
      </c>
      <c r="I521" s="18">
        <f t="shared" si="266"/>
      </c>
      <c r="J521" s="19">
        <f t="shared" si="191"/>
      </c>
      <c r="K521" s="17">
        <v>5</v>
      </c>
      <c r="L521" s="19">
        <f t="shared" si="146"/>
      </c>
      <c r="M521" s="17">
        <v>0</v>
      </c>
      <c r="N521" s="20">
        <f t="shared" si="103"/>
      </c>
      <c r="O521" s="17">
        <v>1</v>
      </c>
      <c r="P521" s="20">
        <f t="shared" si="34"/>
      </c>
      <c r="Q521" s="21">
        <f>(M521+M522)/(O521+O522)</f>
      </c>
      <c r="R521" s="17">
        <v>7</v>
      </c>
      <c r="S521" s="21">
        <f>(O521+O522)/(K521+K522)</f>
      </c>
      <c r="T521" s="17">
        <v>1</v>
      </c>
      <c r="U521" s="22">
        <f>F521/T521</f>
      </c>
      <c r="V521" s="23">
        <f>(F521+4*500)/T521</f>
      </c>
      <c r="W521" s="17">
        <v>456</v>
      </c>
      <c r="X521" s="23">
        <f>W521/T521</f>
      </c>
      <c r="Y521" s="21">
        <f>T521/R521</f>
      </c>
      <c r="Z521" s="23">
        <f>W521/F521</f>
      </c>
      <c r="AA521" s="23">
        <f>W521/(F521+500)</f>
      </c>
      <c r="AB521" s="17">
        <v>1</v>
      </c>
      <c r="AC521" s="17">
        <v>456</v>
      </c>
      <c r="AD521" s="21">
        <f>AB521/T521</f>
      </c>
      <c r="AE521" s="23">
        <f>(W521-AC521)/(F521+500)</f>
      </c>
      <c r="AF521" s="24" t="s">
        <v>37</v>
      </c>
    </row>
    <row customHeight="true" ht="18.417366946778202" r="522">
      <c r="A522" s="11"/>
      <c r="B522" s="12"/>
      <c r="C522" s="13"/>
      <c r="D522" s="14" t="s">
        <v>38</v>
      </c>
      <c r="E522" s="15">
        <v>2259.2</v>
      </c>
      <c r="F522" s="28"/>
      <c r="G522" s="17">
        <v>15605</v>
      </c>
      <c r="H522" s="29">
        <v>378</v>
      </c>
      <c r="I522" s="18">
        <f t="shared" si="266"/>
      </c>
      <c r="J522" s="19">
        <f t="shared" si="191"/>
      </c>
      <c r="K522" s="17">
        <v>55</v>
      </c>
      <c r="L522" s="19">
        <f t="shared" si="146"/>
      </c>
      <c r="M522" s="17">
        <v>1</v>
      </c>
      <c r="N522" s="20">
        <f t="shared" si="103"/>
      </c>
      <c r="O522" s="17">
        <v>4</v>
      </c>
      <c r="P522" s="20">
        <f t="shared" si="34"/>
      </c>
      <c r="Q522" s="21"/>
      <c r="R522" s="17"/>
      <c r="S522" s="21"/>
      <c r="T522" s="17"/>
      <c r="U522" s="22"/>
      <c r="V522" s="23"/>
      <c r="W522" s="17"/>
      <c r="X522" s="23"/>
      <c r="Y522" s="21"/>
      <c r="Z522" s="23"/>
      <c r="AA522" s="23"/>
      <c r="AB522" s="17"/>
      <c r="AC522" s="17"/>
      <c r="AD522" s="21"/>
      <c r="AE522" s="23"/>
      <c r="AF522" s="24" t="s">
        <v>83</v>
      </c>
    </row>
    <row customHeight="true" ht="18.417366946778202" r="523">
      <c r="A523" s="11"/>
      <c r="B523" s="12" t="s">
        <v>54</v>
      </c>
      <c r="C523" s="13" t="s">
        <v>35</v>
      </c>
      <c r="D523" s="14" t="s">
        <v>36</v>
      </c>
      <c r="E523" s="15">
        <v>408.17</v>
      </c>
      <c r="F523" s="28">
        <f>E523+E524</f>
      </c>
      <c r="G523" s="17">
        <v>2881</v>
      </c>
      <c r="H523" s="17">
        <v>98</v>
      </c>
      <c r="I523" s="18">
        <f t="shared" si="266"/>
      </c>
      <c r="J523" s="19">
        <f t="shared" si="191"/>
      </c>
      <c r="K523" s="17">
        <v>6</v>
      </c>
      <c r="L523" s="19">
        <f t="shared" si="146"/>
      </c>
      <c r="M523" s="17">
        <v>0</v>
      </c>
      <c r="N523" s="20">
        <f t="shared" si="103"/>
      </c>
      <c r="O523" s="17">
        <v>0</v>
      </c>
      <c r="P523" s="20">
        <f t="shared" si="34"/>
      </c>
      <c r="Q523" s="21">
        <f>(M523+M524)/(O523+O524)</f>
      </c>
      <c r="R523" s="17">
        <v>5</v>
      </c>
      <c r="S523" s="21">
        <f>(O523+O524)/(K523+K524)</f>
      </c>
      <c r="T523" s="17">
        <v>2</v>
      </c>
      <c r="U523" s="22">
        <f>F523/T523</f>
      </c>
      <c r="V523" s="23">
        <f>(F523+4*500)/T523</f>
      </c>
      <c r="W523" s="17">
        <v>1452</v>
      </c>
      <c r="X523" s="23">
        <f>W523/T523</f>
      </c>
      <c r="Y523" s="21">
        <f>T523/R523</f>
      </c>
      <c r="Z523" s="23">
        <f>W523/F523</f>
      </c>
      <c r="AA523" s="23">
        <f>W523/(F523+500)</f>
      </c>
      <c r="AB523" s="17">
        <v>0</v>
      </c>
      <c r="AC523" s="17">
        <v>0</v>
      </c>
      <c r="AD523" s="21">
        <f>AB523/T523</f>
      </c>
      <c r="AE523" s="23">
        <f>(W523-AC523)/(F523+500)</f>
      </c>
      <c r="AF523" s="24" t="s">
        <v>37</v>
      </c>
    </row>
    <row customHeight="true" ht="18.417366946778202" r="524">
      <c r="A524" s="11"/>
      <c r="B524" s="12"/>
      <c r="C524" s="13"/>
      <c r="D524" s="14" t="s">
        <v>38</v>
      </c>
      <c r="E524" s="15">
        <v>1737.04</v>
      </c>
      <c r="F524" s="28"/>
      <c r="G524" s="17">
        <v>11836</v>
      </c>
      <c r="H524" s="29">
        <v>293</v>
      </c>
      <c r="I524" s="18">
        <f t="shared" si="266"/>
      </c>
      <c r="J524" s="19">
        <f t="shared" si="191"/>
      </c>
      <c r="K524" s="17">
        <v>23</v>
      </c>
      <c r="L524" s="19">
        <f t="shared" si="146"/>
      </c>
      <c r="M524" s="17">
        <v>2</v>
      </c>
      <c r="N524" s="20">
        <f t="shared" si="103"/>
      </c>
      <c r="O524" s="17">
        <v>4</v>
      </c>
      <c r="P524" s="20">
        <f t="shared" si="34"/>
      </c>
      <c r="Q524" s="21"/>
      <c r="R524" s="17"/>
      <c r="S524" s="21"/>
      <c r="T524" s="17"/>
      <c r="U524" s="22"/>
      <c r="V524" s="23"/>
      <c r="W524" s="17"/>
      <c r="X524" s="23"/>
      <c r="Y524" s="21"/>
      <c r="Z524" s="23"/>
      <c r="AA524" s="23"/>
      <c r="AB524" s="17"/>
      <c r="AC524" s="17"/>
      <c r="AD524" s="21"/>
      <c r="AE524" s="23"/>
      <c r="AF524" s="24" t="s">
        <v>83</v>
      </c>
    </row>
    <row customHeight="true" ht="18.417366946778202" r="525">
      <c r="A525" s="11"/>
      <c r="B525" s="30" t="s">
        <v>43</v>
      </c>
      <c r="C525" s="30"/>
      <c r="D525" s="30"/>
      <c r="E525" s="32">
        <f>SUM(E515:E524)</f>
      </c>
      <c r="F525" s="33">
        <f>SUM(F515:F524)</f>
      </c>
      <c r="G525" s="33">
        <f>SUM(G515:G524)</f>
      </c>
      <c r="H525" s="33">
        <f>SUM(H515:H524)</f>
      </c>
      <c r="I525" s="34">
        <f t="shared" si="266"/>
      </c>
      <c r="J525" s="35">
        <f t="shared" si="191"/>
      </c>
      <c r="K525" s="33">
        <f>SUM(K515:K524)</f>
      </c>
      <c r="L525" s="35">
        <f t="shared" si="146"/>
      </c>
      <c r="M525" s="33">
        <f>SUM(M515:M524)</f>
      </c>
      <c r="N525" s="36">
        <f t="shared" si="103"/>
      </c>
      <c r="O525" s="33">
        <f>SUM(O515:O524)</f>
      </c>
      <c r="P525" s="36">
        <f t="shared" si="34"/>
      </c>
      <c r="Q525" s="37">
        <f>M525/O525</f>
      </c>
      <c r="R525" s="33">
        <f>SUM(R515:R524)</f>
      </c>
      <c r="S525" s="37">
        <f>(O525+O525)/(K525+K525)</f>
      </c>
      <c r="T525" s="33">
        <f>SUM(T515:T524)</f>
      </c>
      <c r="U525" s="38">
        <f t="shared" ref="U525:U526" si="913">F525/T525</f>
      </c>
      <c r="V525" s="39">
        <f t="shared" ref="V525:V526" si="806">(F525+4*500)/T525</f>
      </c>
      <c r="W525" s="32">
        <f>SUM(W515:W524)</f>
      </c>
      <c r="X525" s="40">
        <f t="shared" ref="X525:X526" si="699">W525/T525</f>
      </c>
      <c r="Y525" s="37">
        <f t="shared" ref="Y525:Y526" si="592">T525/R525</f>
      </c>
      <c r="Z525" s="39">
        <f t="shared" ref="Z525:Z526" si="485">W525/F525</f>
      </c>
      <c r="AA525" s="39">
        <f>W525/(F525+COUNT(W515:W522)*500)</f>
      </c>
      <c r="AB525" s="33">
        <f>SUM(AB515:AB524)</f>
      </c>
      <c r="AC525" s="33">
        <f>SUM(AC515:AC524)</f>
      </c>
      <c r="AD525" s="37">
        <f t="shared" ref="AD525:AD526" si="378">AB525/T525</f>
      </c>
      <c r="AE525" s="41">
        <f>(W525-AC525)/(F525+COUNT(W515:W522)*500)</f>
      </c>
      <c r="AF525" s="23"/>
    </row>
    <row customHeight="true" ht="18.417366946778202" r="526">
      <c r="A526" s="11"/>
      <c r="B526" s="12" t="s">
        <v>55</v>
      </c>
      <c r="C526" s="13" t="s">
        <v>62</v>
      </c>
      <c r="D526" s="14" t="s">
        <v>36</v>
      </c>
      <c r="E526" s="15">
        <v>360.88</v>
      </c>
      <c r="F526" s="28">
        <f>E526+E527</f>
      </c>
      <c r="G526" s="17">
        <v>3073</v>
      </c>
      <c r="H526" s="17">
        <v>92</v>
      </c>
      <c r="I526" s="18">
        <f t="shared" si="266"/>
      </c>
      <c r="J526" s="19">
        <f t="shared" si="191"/>
      </c>
      <c r="K526" s="17">
        <v>4</v>
      </c>
      <c r="L526" s="19">
        <f t="shared" si="146"/>
      </c>
      <c r="M526" s="17">
        <v>1</v>
      </c>
      <c r="N526" s="20">
        <f t="shared" si="103"/>
      </c>
      <c r="O526" s="17">
        <v>1</v>
      </c>
      <c r="P526" s="20">
        <f t="shared" si="34"/>
      </c>
      <c r="Q526" s="21">
        <f>(M526+M527)/(O526+O527)</f>
      </c>
      <c r="R526" s="17">
        <v>6</v>
      </c>
      <c r="S526" s="21">
        <f>(O526+O527)/(K526+K527)</f>
      </c>
      <c r="T526" s="17">
        <v>3</v>
      </c>
      <c r="U526" s="22">
        <f t="shared" si="913"/>
      </c>
      <c r="V526" s="23">
        <f t="shared" si="806"/>
      </c>
      <c r="W526" s="17">
        <v>5868</v>
      </c>
      <c r="X526" s="23">
        <f t="shared" si="699"/>
      </c>
      <c r="Y526" s="21">
        <f t="shared" si="592"/>
      </c>
      <c r="Z526" s="23">
        <f t="shared" si="485"/>
      </c>
      <c r="AA526" s="23">
        <f>W526/(F526+500)</f>
      </c>
      <c r="AB526" s="17">
        <v>0</v>
      </c>
      <c r="AC526" s="17">
        <v>0</v>
      </c>
      <c r="AD526" s="21">
        <f t="shared" si="378"/>
      </c>
      <c r="AE526" s="23">
        <f>(W526-AC526)/(F526+500)</f>
      </c>
      <c r="AF526" s="24" t="s">
        <v>37</v>
      </c>
    </row>
    <row customHeight="true" ht="18.417366946778202" r="527">
      <c r="A527" s="11"/>
      <c r="B527" s="12"/>
      <c r="C527" s="13"/>
      <c r="D527" s="14" t="s">
        <v>38</v>
      </c>
      <c r="E527" s="15">
        <v>1387.82</v>
      </c>
      <c r="F527" s="28"/>
      <c r="G527" s="17">
        <v>11415</v>
      </c>
      <c r="H527" s="29">
        <v>332</v>
      </c>
      <c r="I527" s="18">
        <f t="shared" si="266"/>
      </c>
      <c r="J527" s="19">
        <f t="shared" si="191"/>
      </c>
      <c r="K527" s="17">
        <v>32</v>
      </c>
      <c r="L527" s="19">
        <f t="shared" si="146"/>
      </c>
      <c r="M527" s="17">
        <v>2</v>
      </c>
      <c r="N527" s="20">
        <f t="shared" si="103"/>
      </c>
      <c r="O527" s="17">
        <v>3</v>
      </c>
      <c r="P527" s="20">
        <f t="shared" si="34"/>
      </c>
      <c r="Q527" s="21"/>
      <c r="R527" s="17"/>
      <c r="S527" s="21"/>
      <c r="T527" s="17"/>
      <c r="U527" s="22"/>
      <c r="V527" s="23"/>
      <c r="W527" s="17"/>
      <c r="X527" s="23"/>
      <c r="Y527" s="21"/>
      <c r="Z527" s="23"/>
      <c r="AA527" s="23"/>
      <c r="AB527" s="17"/>
      <c r="AC527" s="17"/>
      <c r="AD527" s="21"/>
      <c r="AE527" s="23"/>
      <c r="AF527" s="24" t="s">
        <v>83</v>
      </c>
    </row>
    <row customHeight="true" ht="18.417366946778202" r="528">
      <c r="A528" s="11"/>
      <c r="B528" s="43" t="s">
        <v>56</v>
      </c>
      <c r="C528" s="13" t="s">
        <v>62</v>
      </c>
      <c r="D528" s="14" t="s">
        <v>36</v>
      </c>
      <c r="E528" s="15">
        <v>897.21</v>
      </c>
      <c r="F528" s="28">
        <f>E528+E529</f>
      </c>
      <c r="G528" s="17">
        <v>6057</v>
      </c>
      <c r="H528" s="17">
        <v>121</v>
      </c>
      <c r="I528" s="18">
        <f t="shared" si="266"/>
      </c>
      <c r="J528" s="19">
        <f t="shared" si="191"/>
      </c>
      <c r="K528" s="17">
        <v>3</v>
      </c>
      <c r="L528" s="19">
        <f t="shared" si="146"/>
      </c>
      <c r="M528" s="17">
        <v>0</v>
      </c>
      <c r="N528" s="20">
        <f t="shared" si="103"/>
      </c>
      <c r="O528" s="17">
        <v>1</v>
      </c>
      <c r="P528" s="20">
        <f t="shared" si="34"/>
      </c>
      <c r="Q528" s="21">
        <f>(M528+M529)/(O528+O529)</f>
      </c>
      <c r="R528" s="17">
        <v>12</v>
      </c>
      <c r="S528" s="21">
        <f>(O528+O529)/(K528+K529)</f>
      </c>
      <c r="T528" s="17">
        <v>3</v>
      </c>
      <c r="U528" s="22">
        <f>F528/T528</f>
      </c>
      <c r="V528" s="23">
        <f>(F528+4*500)/T528</f>
      </c>
      <c r="W528" s="17">
        <v>5345.999999999996</v>
      </c>
      <c r="X528" s="23">
        <f>W528/T528</f>
      </c>
      <c r="Y528" s="21">
        <f>T528/R528</f>
      </c>
      <c r="Z528" s="23">
        <f>W528/F528</f>
      </c>
      <c r="AA528" s="23">
        <f>W528/(F528+500)</f>
      </c>
      <c r="AB528" s="17">
        <v>2</v>
      </c>
      <c r="AC528" s="17">
        <v>4890</v>
      </c>
      <c r="AD528" s="21">
        <f>AB528/T528</f>
      </c>
      <c r="AE528" s="23">
        <f>(W528-AC528)/(F528+500)</f>
      </c>
      <c r="AF528" s="24" t="s">
        <v>37</v>
      </c>
    </row>
    <row customHeight="true" ht="18.417366946778202" r="529">
      <c r="A529" s="11"/>
      <c r="B529" s="43"/>
      <c r="C529" s="13"/>
      <c r="D529" s="14" t="s">
        <v>38</v>
      </c>
      <c r="E529" s="15">
        <v>2700.12</v>
      </c>
      <c r="F529" s="28"/>
      <c r="G529" s="17">
        <v>18136</v>
      </c>
      <c r="H529" s="29">
        <v>922</v>
      </c>
      <c r="I529" s="18">
        <f t="shared" si="266"/>
      </c>
      <c r="J529" s="19">
        <f t="shared" si="191"/>
      </c>
      <c r="K529" s="17">
        <v>61</v>
      </c>
      <c r="L529" s="19">
        <f t="shared" si="146"/>
      </c>
      <c r="M529" s="17">
        <v>2</v>
      </c>
      <c r="N529" s="20">
        <f t="shared" si="103"/>
      </c>
      <c r="O529" s="17">
        <v>4</v>
      </c>
      <c r="P529" s="20">
        <f t="shared" si="34"/>
      </c>
      <c r="Q529" s="21"/>
      <c r="R529" s="17"/>
      <c r="S529" s="21"/>
      <c r="T529" s="17"/>
      <c r="U529" s="22"/>
      <c r="V529" s="23"/>
      <c r="W529" s="17"/>
      <c r="X529" s="23"/>
      <c r="Y529" s="21"/>
      <c r="Z529" s="23"/>
      <c r="AA529" s="23"/>
      <c r="AB529" s="17"/>
      <c r="AC529" s="17"/>
      <c r="AD529" s="21"/>
      <c r="AE529" s="23"/>
      <c r="AF529" s="24" t="s">
        <v>83</v>
      </c>
    </row>
    <row customHeight="true" ht="18.417366946778202" r="530">
      <c r="A530" s="11"/>
      <c r="B530" s="12" t="s">
        <v>57</v>
      </c>
      <c r="C530" s="13" t="s">
        <v>62</v>
      </c>
      <c r="D530" s="14" t="s">
        <v>36</v>
      </c>
      <c r="E530" s="15">
        <v>438.82</v>
      </c>
      <c r="F530" s="28">
        <f>E530+E531</f>
      </c>
      <c r="G530" s="17">
        <v>3670</v>
      </c>
      <c r="H530" s="17">
        <v>105</v>
      </c>
      <c r="I530" s="18">
        <f t="shared" si="266"/>
      </c>
      <c r="J530" s="19">
        <f t="shared" si="191"/>
      </c>
      <c r="K530" s="17">
        <v>3</v>
      </c>
      <c r="L530" s="19">
        <f t="shared" si="146"/>
      </c>
      <c r="M530" s="17">
        <v>0</v>
      </c>
      <c r="N530" s="20">
        <f t="shared" si="103"/>
      </c>
      <c r="O530" s="17">
        <v>1</v>
      </c>
      <c r="P530" s="20">
        <f t="shared" si="34"/>
      </c>
      <c r="Q530" s="21">
        <f>(M530+M531)/(O530+O531)</f>
      </c>
      <c r="R530" s="17">
        <v>13</v>
      </c>
      <c r="S530" s="21">
        <f>(O530+O531)/(K530+K531)</f>
      </c>
      <c r="T530" s="17">
        <v>5</v>
      </c>
      <c r="U530" s="22">
        <f>F530/T530</f>
      </c>
      <c r="V530" s="23">
        <f>(F530+4*500)/T530</f>
      </c>
      <c r="W530" s="17">
        <v>6931.200000000004</v>
      </c>
      <c r="X530" s="23">
        <f>W530/T530</f>
      </c>
      <c r="Y530" s="21">
        <f>T530/R530</f>
      </c>
      <c r="Z530" s="23">
        <f>W530/F530</f>
      </c>
      <c r="AA530" s="23">
        <f>W530/(F530+500)</f>
      </c>
      <c r="AB530" s="17">
        <v>1</v>
      </c>
      <c r="AC530" s="17">
        <v>1692</v>
      </c>
      <c r="AD530" s="21">
        <f>AB530/T530</f>
      </c>
      <c r="AE530" s="23">
        <f>(W530-AC530)/(F530+500)</f>
      </c>
      <c r="AF530" s="24" t="s">
        <v>37</v>
      </c>
    </row>
    <row customHeight="true" ht="18.417366946778202" r="531">
      <c r="A531" s="11"/>
      <c r="B531" s="12"/>
      <c r="C531" s="13"/>
      <c r="D531" s="14" t="s">
        <v>38</v>
      </c>
      <c r="E531" s="15">
        <v>2265.54</v>
      </c>
      <c r="F531" s="28"/>
      <c r="G531" s="17">
        <v>17548</v>
      </c>
      <c r="H531" s="29">
        <v>790</v>
      </c>
      <c r="I531" s="18">
        <f t="shared" si="266"/>
      </c>
      <c r="J531" s="19">
        <f t="shared" si="191"/>
      </c>
      <c r="K531" s="17">
        <v>49</v>
      </c>
      <c r="L531" s="19">
        <f t="shared" si="146"/>
      </c>
      <c r="M531" s="17">
        <v>3</v>
      </c>
      <c r="N531" s="20">
        <f t="shared" si="103"/>
      </c>
      <c r="O531" s="17">
        <v>6</v>
      </c>
      <c r="P531" s="20">
        <f t="shared" si="34"/>
      </c>
      <c r="Q531" s="21"/>
      <c r="R531" s="17"/>
      <c r="S531" s="21"/>
      <c r="T531" s="17"/>
      <c r="U531" s="22"/>
      <c r="V531" s="23"/>
      <c r="W531" s="17"/>
      <c r="X531" s="23"/>
      <c r="Y531" s="21"/>
      <c r="Z531" s="23"/>
      <c r="AA531" s="23"/>
      <c r="AB531" s="17"/>
      <c r="AC531" s="17"/>
      <c r="AD531" s="21"/>
      <c r="AE531" s="23"/>
      <c r="AF531" s="24" t="s">
        <v>78</v>
      </c>
    </row>
    <row customHeight="true" ht="18.417366946778202" r="532">
      <c r="A532" s="11"/>
      <c r="B532" s="55" t="s">
        <v>34</v>
      </c>
      <c r="C532" s="13" t="s">
        <v>62</v>
      </c>
      <c r="D532" s="14" t="s">
        <v>36</v>
      </c>
      <c r="E532" s="15">
        <v>240.86</v>
      </c>
      <c r="F532" s="28">
        <f>E532+E533</f>
      </c>
      <c r="G532" s="17">
        <v>2231</v>
      </c>
      <c r="H532" s="17">
        <v>63</v>
      </c>
      <c r="I532" s="18">
        <f t="shared" si="266"/>
      </c>
      <c r="J532" s="19">
        <f t="shared" si="191"/>
      </c>
      <c r="K532" s="17">
        <v>4</v>
      </c>
      <c r="L532" s="19">
        <f t="shared" si="146"/>
      </c>
      <c r="M532" s="17">
        <v>0</v>
      </c>
      <c r="N532" s="20">
        <f t="shared" si="103"/>
      </c>
      <c r="O532" s="17">
        <v>0</v>
      </c>
      <c r="P532" s="20">
        <f t="shared" si="34"/>
      </c>
      <c r="Q532" s="21">
        <f>(M532+M533)/(O532+O533)</f>
      </c>
      <c r="R532" s="17">
        <v>10</v>
      </c>
      <c r="S532" s="21">
        <f>(O532+O533)/(K532+K533)</f>
      </c>
      <c r="T532" s="17">
        <v>3</v>
      </c>
      <c r="U532" s="22">
        <f>F532/T532</f>
      </c>
      <c r="V532" s="23">
        <f>(F532+4*500)/T532</f>
      </c>
      <c r="W532" s="17">
        <v>5520</v>
      </c>
      <c r="X532" s="23">
        <f>W532/T532</f>
      </c>
      <c r="Y532" s="21">
        <f>T532/R532</f>
      </c>
      <c r="Z532" s="23">
        <f>W532/F532</f>
      </c>
      <c r="AA532" s="23">
        <f>W532/(F532+500)</f>
      </c>
      <c r="AB532" s="17">
        <v>1</v>
      </c>
      <c r="AC532" s="17">
        <v>1344</v>
      </c>
      <c r="AD532" s="21">
        <f>AB532/T532</f>
      </c>
      <c r="AE532" s="23">
        <f>(W532-AC532)/(F532+500)</f>
      </c>
      <c r="AF532" s="24" t="s">
        <v>37</v>
      </c>
    </row>
    <row customHeight="true" ht="18.417366946778202" r="533">
      <c r="A533" s="11"/>
      <c r="B533" s="55"/>
      <c r="C533" s="13"/>
      <c r="D533" s="14" t="s">
        <v>38</v>
      </c>
      <c r="E533" s="15">
        <v>3103.04</v>
      </c>
      <c r="F533" s="28"/>
      <c r="G533" s="17">
        <v>22349</v>
      </c>
      <c r="H533" s="29">
        <v>1075</v>
      </c>
      <c r="I533" s="18">
        <f t="shared" si="266"/>
      </c>
      <c r="J533" s="19">
        <f t="shared" si="191"/>
      </c>
      <c r="K533" s="17">
        <v>68</v>
      </c>
      <c r="L533" s="19">
        <f t="shared" si="146"/>
      </c>
      <c r="M533" s="17">
        <v>3</v>
      </c>
      <c r="N533" s="20">
        <f t="shared" si="103"/>
      </c>
      <c r="O533" s="17">
        <v>8</v>
      </c>
      <c r="P533" s="20">
        <f t="shared" si="34"/>
      </c>
      <c r="Q533" s="21"/>
      <c r="R533" s="17"/>
      <c r="S533" s="21"/>
      <c r="T533" s="17"/>
      <c r="U533" s="22"/>
      <c r="V533" s="23"/>
      <c r="W533" s="17"/>
      <c r="X533" s="23"/>
      <c r="Y533" s="21"/>
      <c r="Z533" s="23"/>
      <c r="AA533" s="23"/>
      <c r="AB533" s="17"/>
      <c r="AC533" s="17"/>
      <c r="AD533" s="21"/>
      <c r="AE533" s="23"/>
      <c r="AF533" s="24" t="s">
        <v>78</v>
      </c>
    </row>
    <row customHeight="true" ht="18.417366946778202" r="534">
      <c r="A534" s="11"/>
      <c r="B534" s="44" t="s">
        <v>43</v>
      </c>
      <c r="C534" s="44"/>
      <c r="D534" s="44"/>
      <c r="E534" s="32">
        <f>SUM(E526:E533)</f>
      </c>
      <c r="F534" s="32">
        <f>SUM(F526:F533)</f>
      </c>
      <c r="G534" s="32">
        <f>SUM(G526:G533)</f>
      </c>
      <c r="H534" s="32">
        <f>SUM(H526:H533)</f>
      </c>
      <c r="I534" s="34">
        <f t="shared" si="266"/>
      </c>
      <c r="J534" s="35">
        <f t="shared" si="191"/>
      </c>
      <c r="K534" s="33">
        <f>SUM(K526:K533)</f>
      </c>
      <c r="L534" s="32">
        <f>SUM(L528:L533)</f>
      </c>
      <c r="M534" s="32">
        <f>SUM(M526:M533)</f>
      </c>
      <c r="N534" s="36">
        <f t="shared" si="103"/>
      </c>
      <c r="O534" s="32">
        <f>SUM(O526:O533)</f>
      </c>
      <c r="P534" s="36">
        <f t="shared" si="34"/>
      </c>
      <c r="Q534" s="37">
        <f>M534/O534</f>
      </c>
      <c r="R534" s="32">
        <f>SUM(R526:R533)</f>
      </c>
      <c r="S534" s="37">
        <f>(O534+O534)/(K534+K534)</f>
      </c>
      <c r="T534" s="32">
        <f>SUM(T526:T533)</f>
      </c>
      <c r="U534" s="38">
        <f t="shared" ref="U534:U535" si="914">F534/T534</f>
      </c>
      <c r="V534" s="39">
        <f t="shared" ref="V534:V535" si="807">(F534+4*500)/T534</f>
      </c>
      <c r="W534" s="32">
        <f>SUM(W526:W533)</f>
      </c>
      <c r="X534" s="40">
        <f t="shared" ref="X534:X535" si="700">W534/T534</f>
      </c>
      <c r="Y534" s="37">
        <f t="shared" ref="Y534:Y535" si="593">T534/R534</f>
      </c>
      <c r="Z534" s="39">
        <f t="shared" ref="Z534:Z535" si="486">W534/F534</f>
      </c>
      <c r="AA534" s="39">
        <f>W534/(F534+COUNT(W525:W533)*500)</f>
      </c>
      <c r="AB534" s="32">
        <f>SUM(AB526:AB533)</f>
      </c>
      <c r="AC534" s="32">
        <f>SUM(AC526:AC533)</f>
      </c>
      <c r="AD534" s="37">
        <f t="shared" ref="AD534:AD535" si="379">AB534/T534</f>
      </c>
      <c r="AE534" s="41">
        <f>(W534-AC534)/(F534+COUNT(W525:W533)*500)</f>
      </c>
      <c r="AF534" s="24"/>
    </row>
    <row customHeight="true" ht="18.417366946778202" r="535">
      <c r="A535" s="11"/>
      <c r="B535" s="55" t="s">
        <v>40</v>
      </c>
      <c r="C535" s="42" t="s">
        <v>45</v>
      </c>
      <c r="D535" s="14" t="s">
        <v>36</v>
      </c>
      <c r="E535" s="15">
        <v>175.97</v>
      </c>
      <c r="F535" s="28">
        <f>E535+E536</f>
      </c>
      <c r="G535" s="17">
        <v>1361</v>
      </c>
      <c r="H535" s="17">
        <v>57</v>
      </c>
      <c r="I535" s="18">
        <f t="shared" si="266"/>
      </c>
      <c r="J535" s="19">
        <f t="shared" si="191"/>
      </c>
      <c r="K535" s="17">
        <v>3</v>
      </c>
      <c r="L535" s="19">
        <f t="shared" ref="L535:L553" si="147">E535/K535</f>
      </c>
      <c r="M535" s="17">
        <v>0</v>
      </c>
      <c r="N535" s="20">
        <f t="shared" si="103"/>
      </c>
      <c r="O535" s="17">
        <v>0</v>
      </c>
      <c r="P535" s="20">
        <f t="shared" si="34"/>
      </c>
      <c r="Q535" s="21">
        <f>(M535+M536)/(O535+O536)</f>
      </c>
      <c r="R535" s="17">
        <v>21</v>
      </c>
      <c r="S535" s="21">
        <f>(O535+O536)/(K535+K536)</f>
      </c>
      <c r="T535" s="17">
        <v>14</v>
      </c>
      <c r="U535" s="22">
        <f t="shared" si="914"/>
      </c>
      <c r="V535" s="23">
        <f t="shared" si="807"/>
      </c>
      <c r="W535" s="17">
        <v>12601.199999999997</v>
      </c>
      <c r="X535" s="23">
        <f t="shared" si="700"/>
      </c>
      <c r="Y535" s="21">
        <f t="shared" si="593"/>
      </c>
      <c r="Z535" s="23">
        <f t="shared" si="486"/>
      </c>
      <c r="AA535" s="23">
        <f>W535/(F535+500)</f>
      </c>
      <c r="AB535" s="17">
        <v>1</v>
      </c>
      <c r="AC535" s="17">
        <v>360</v>
      </c>
      <c r="AD535" s="21">
        <f t="shared" si="379"/>
      </c>
      <c r="AE535" s="23">
        <f>(W535-AC535)/(F535+500)</f>
      </c>
      <c r="AF535" s="24" t="s">
        <v>37</v>
      </c>
    </row>
    <row customHeight="true" ht="18.417366946778202" r="536">
      <c r="A536" s="11"/>
      <c r="B536" s="55"/>
      <c r="C536" s="42"/>
      <c r="D536" s="14" t="s">
        <v>38</v>
      </c>
      <c r="E536" s="15">
        <v>3922.57</v>
      </c>
      <c r="F536" s="28"/>
      <c r="G536" s="17">
        <v>31644</v>
      </c>
      <c r="H536" s="17">
        <v>1575</v>
      </c>
      <c r="I536" s="18">
        <f t="shared" si="266"/>
      </c>
      <c r="J536" s="19">
        <f t="shared" si="191"/>
      </c>
      <c r="K536" s="17">
        <v>87</v>
      </c>
      <c r="L536" s="19">
        <f t="shared" si="147"/>
      </c>
      <c r="M536" s="17">
        <v>7</v>
      </c>
      <c r="N536" s="20">
        <f t="shared" si="103"/>
      </c>
      <c r="O536" s="17">
        <v>11</v>
      </c>
      <c r="P536" s="20">
        <f t="shared" si="34"/>
      </c>
      <c r="Q536" s="21"/>
      <c r="R536" s="17"/>
      <c r="S536" s="21"/>
      <c r="T536" s="17"/>
      <c r="U536" s="22"/>
      <c r="V536" s="23"/>
      <c r="W536" s="17"/>
      <c r="X536" s="23"/>
      <c r="Y536" s="21"/>
      <c r="Z536" s="23"/>
      <c r="AA536" s="23"/>
      <c r="AB536" s="17"/>
      <c r="AC536" s="17"/>
      <c r="AD536" s="21"/>
      <c r="AE536" s="23"/>
      <c r="AF536" s="24" t="s">
        <v>78</v>
      </c>
    </row>
    <row customHeight="true" ht="18.417366946778202" r="537">
      <c r="A537" s="11"/>
      <c r="B537" s="55" t="s">
        <v>42</v>
      </c>
      <c r="C537" s="60" t="s">
        <v>45</v>
      </c>
      <c r="D537" s="14" t="s">
        <v>36</v>
      </c>
      <c r="E537" s="15">
        <v>124.94</v>
      </c>
      <c r="F537" s="28">
        <f>E537+E538</f>
      </c>
      <c r="G537" s="17">
        <v>1140</v>
      </c>
      <c r="H537" s="17">
        <v>54</v>
      </c>
      <c r="I537" s="18">
        <f>H538/G537</f>
      </c>
      <c r="J537" s="19">
        <f t="shared" si="191"/>
      </c>
      <c r="K537" s="17">
        <v>2</v>
      </c>
      <c r="L537" s="19">
        <f t="shared" si="147"/>
      </c>
      <c r="M537" s="17">
        <v>1</v>
      </c>
      <c r="N537" s="20">
        <f t="shared" si="103"/>
      </c>
      <c r="O537" s="17">
        <v>0</v>
      </c>
      <c r="P537" s="20">
        <f t="shared" si="34"/>
      </c>
      <c r="Q537" s="21">
        <f>(M537+M538)/(O537+O538)</f>
      </c>
      <c r="R537" s="17">
        <v>18</v>
      </c>
      <c r="S537" s="21">
        <f>(O537+O538)/(K537+K538)</f>
      </c>
      <c r="T537" s="17">
        <v>4</v>
      </c>
      <c r="U537" s="22">
        <f>F537/T537</f>
      </c>
      <c r="V537" s="23">
        <f>(F537+4*500)/T537</f>
      </c>
      <c r="W537" s="17">
        <v>6249.600000000006</v>
      </c>
      <c r="X537" s="23">
        <f>W537/T537</f>
      </c>
      <c r="Y537" s="21">
        <f>T537/R537</f>
      </c>
      <c r="Z537" s="23">
        <f>W537/F537</f>
      </c>
      <c r="AA537" s="23">
        <f>W537/(F537+500)</f>
      </c>
      <c r="AB537" s="17">
        <v>3</v>
      </c>
      <c r="AC537" s="17">
        <v>3657.6</v>
      </c>
      <c r="AD537" s="21">
        <f>AB537/T537</f>
      </c>
      <c r="AE537" s="23">
        <f>(W537-AC537)/(F537+500)</f>
      </c>
      <c r="AF537" s="24" t="s">
        <v>37</v>
      </c>
    </row>
    <row customHeight="true" ht="18.417366946778202" r="538">
      <c r="A538" s="11"/>
      <c r="B538" s="55"/>
      <c r="C538" s="60"/>
      <c r="D538" s="14" t="s">
        <v>38</v>
      </c>
      <c r="E538" s="15">
        <v>4262.5</v>
      </c>
      <c r="F538" s="28"/>
      <c r="G538" s="17">
        <v>38795</v>
      </c>
      <c r="H538" s="17">
        <v>1885</v>
      </c>
      <c r="I538" s="18">
        <f t="shared" ref="I538:I553" si="267">H538/G538</f>
      </c>
      <c r="J538" s="19">
        <f t="shared" si="191"/>
      </c>
      <c r="K538" s="17">
        <v>103</v>
      </c>
      <c r="L538" s="19">
        <f t="shared" si="147"/>
      </c>
      <c r="M538" s="17">
        <v>3</v>
      </c>
      <c r="N538" s="20">
        <f t="shared" si="103"/>
      </c>
      <c r="O538" s="17">
        <v>7</v>
      </c>
      <c r="P538" s="20">
        <f t="shared" si="34"/>
      </c>
      <c r="Q538" s="21"/>
      <c r="R538" s="17"/>
      <c r="S538" s="21"/>
      <c r="T538" s="17"/>
      <c r="U538" s="22"/>
      <c r="V538" s="23"/>
      <c r="W538" s="17"/>
      <c r="X538" s="23"/>
      <c r="Y538" s="21"/>
      <c r="Z538" s="23"/>
      <c r="AA538" s="23"/>
      <c r="AB538" s="17"/>
      <c r="AC538" s="17"/>
      <c r="AD538" s="21"/>
      <c r="AE538" s="23"/>
      <c r="AF538" s="24" t="s">
        <v>78</v>
      </c>
    </row>
    <row customHeight="true" ht="18.417366946778202" r="539">
      <c r="A539" s="11"/>
      <c r="B539" s="55" t="s">
        <v>44</v>
      </c>
      <c r="C539" s="60" t="s">
        <v>45</v>
      </c>
      <c r="D539" s="14" t="s">
        <v>36</v>
      </c>
      <c r="E539" s="15">
        <v>120.99</v>
      </c>
      <c r="F539" s="16">
        <f>E539+E540</f>
      </c>
      <c r="G539" s="17">
        <v>1028</v>
      </c>
      <c r="H539" s="17">
        <v>40</v>
      </c>
      <c r="I539" s="18">
        <f t="shared" si="267"/>
      </c>
      <c r="J539" s="19">
        <f t="shared" si="191"/>
      </c>
      <c r="K539" s="17">
        <v>2</v>
      </c>
      <c r="L539" s="19">
        <f t="shared" si="147"/>
      </c>
      <c r="M539" s="17">
        <v>0</v>
      </c>
      <c r="N539" s="20">
        <f t="shared" si="103"/>
      </c>
      <c r="O539" s="17">
        <v>0</v>
      </c>
      <c r="P539" s="20">
        <f t="shared" si="34"/>
      </c>
      <c r="Q539" s="21">
        <f>(M539+M540)/(O539+O540)</f>
      </c>
      <c r="R539" s="17">
        <v>10</v>
      </c>
      <c r="S539" s="21">
        <f>(O539+O540)/(K539+K540)</f>
      </c>
      <c r="T539" s="17">
        <v>6</v>
      </c>
      <c r="U539" s="22">
        <f>F539/T539</f>
      </c>
      <c r="V539" s="23">
        <f>(F539+4*500)/T539</f>
      </c>
      <c r="W539" s="17">
        <v>6888</v>
      </c>
      <c r="X539" s="23">
        <f>W539/T539</f>
      </c>
      <c r="Y539" s="21">
        <f>T539/R539</f>
      </c>
      <c r="Z539" s="23">
        <f>W539/F539</f>
      </c>
      <c r="AA539" s="23">
        <f>W539/(F539+500)</f>
      </c>
      <c r="AB539" s="17">
        <v>0</v>
      </c>
      <c r="AC539" s="17">
        <v>0</v>
      </c>
      <c r="AD539" s="21">
        <f>AB539/T539</f>
      </c>
      <c r="AE539" s="23">
        <f>(W539-AC539)/(F539+500)</f>
      </c>
      <c r="AF539" s="24" t="s">
        <v>37</v>
      </c>
    </row>
    <row customHeight="true" ht="18.417366946778202" r="540">
      <c r="A540" s="11"/>
      <c r="B540" s="55"/>
      <c r="C540" s="60"/>
      <c r="D540" s="14" t="s">
        <v>38</v>
      </c>
      <c r="E540" s="15">
        <v>4097.33</v>
      </c>
      <c r="F540" s="16"/>
      <c r="G540" s="17">
        <v>35817</v>
      </c>
      <c r="H540" s="17">
        <v>1863</v>
      </c>
      <c r="I540" s="18">
        <f t="shared" si="267"/>
      </c>
      <c r="J540" s="19">
        <f t="shared" si="191"/>
      </c>
      <c r="K540" s="17">
        <v>88</v>
      </c>
      <c r="L540" s="19">
        <f t="shared" si="147"/>
      </c>
      <c r="M540" s="17">
        <v>6</v>
      </c>
      <c r="N540" s="20">
        <f t="shared" si="103"/>
      </c>
      <c r="O540" s="17">
        <v>7</v>
      </c>
      <c r="P540" s="20">
        <f t="shared" si="34"/>
      </c>
      <c r="Q540" s="21"/>
      <c r="R540" s="17"/>
      <c r="S540" s="21"/>
      <c r="T540" s="17"/>
      <c r="U540" s="22"/>
      <c r="V540" s="23"/>
      <c r="W540" s="17"/>
      <c r="X540" s="23"/>
      <c r="Y540" s="21"/>
      <c r="Z540" s="23"/>
      <c r="AA540" s="23"/>
      <c r="AB540" s="17"/>
      <c r="AC540" s="17"/>
      <c r="AD540" s="21"/>
      <c r="AE540" s="23"/>
      <c r="AF540" s="24" t="s">
        <v>78</v>
      </c>
    </row>
    <row customHeight="true" ht="18.417366946778202" r="541">
      <c r="A541" s="11"/>
      <c r="B541" s="55" t="s">
        <v>46</v>
      </c>
      <c r="C541" s="60" t="s">
        <v>45</v>
      </c>
      <c r="D541" s="14" t="s">
        <v>36</v>
      </c>
      <c r="E541" s="15">
        <v>209.7</v>
      </c>
      <c r="F541" s="16">
        <f>E541+E542</f>
      </c>
      <c r="G541" s="17">
        <v>1072</v>
      </c>
      <c r="H541" s="17">
        <v>63</v>
      </c>
      <c r="I541" s="18">
        <f t="shared" si="267"/>
      </c>
      <c r="J541" s="19">
        <f t="shared" si="191"/>
      </c>
      <c r="K541" s="17">
        <v>4</v>
      </c>
      <c r="L541" s="19">
        <f t="shared" si="147"/>
      </c>
      <c r="M541" s="17">
        <v>1</v>
      </c>
      <c r="N541" s="20">
        <f t="shared" si="103"/>
      </c>
      <c r="O541" s="17">
        <v>1</v>
      </c>
      <c r="P541" s="20">
        <f>E541/O542</f>
      </c>
      <c r="Q541" s="21">
        <f>(M541+M542)/(O541+O542)</f>
      </c>
      <c r="R541" s="17">
        <v>24</v>
      </c>
      <c r="S541" s="21">
        <f>(O541+O542)/(K541+K542)</f>
      </c>
      <c r="T541" s="17">
        <v>6</v>
      </c>
      <c r="U541" s="22">
        <f>F541/T541</f>
      </c>
      <c r="V541" s="23">
        <f>(F541+4*500)/T541</f>
      </c>
      <c r="W541" s="17">
        <v>9612</v>
      </c>
      <c r="X541" s="23">
        <f>W541/T541</f>
      </c>
      <c r="Y541" s="21">
        <f>T541/R541</f>
      </c>
      <c r="Z541" s="23">
        <f>W541/F541</f>
      </c>
      <c r="AA541" s="23">
        <f>W541/(F541+500)</f>
      </c>
      <c r="AB541" s="17">
        <v>0</v>
      </c>
      <c r="AC541" s="17">
        <v>0</v>
      </c>
      <c r="AD541" s="21">
        <f>AB541/T541</f>
      </c>
      <c r="AE541" s="23">
        <f>(W541-AC541)/(F541+500)</f>
      </c>
      <c r="AF541" s="24" t="s">
        <v>37</v>
      </c>
    </row>
    <row customHeight="true" ht="18.417366946778202" r="542">
      <c r="A542" s="11"/>
      <c r="B542" s="55"/>
      <c r="C542" s="60"/>
      <c r="D542" s="14" t="s">
        <v>38</v>
      </c>
      <c r="E542" s="15">
        <v>3727.73</v>
      </c>
      <c r="F542" s="16"/>
      <c r="G542" s="17">
        <v>32667</v>
      </c>
      <c r="H542" s="17">
        <v>1608</v>
      </c>
      <c r="I542" s="18">
        <f t="shared" si="267"/>
      </c>
      <c r="J542" s="19">
        <f t="shared" si="191"/>
      </c>
      <c r="K542" s="17">
        <v>85</v>
      </c>
      <c r="L542" s="19">
        <f t="shared" si="147"/>
      </c>
      <c r="M542" s="17">
        <v>4</v>
      </c>
      <c r="N542" s="20">
        <f t="shared" si="103"/>
      </c>
      <c r="O542" s="17">
        <v>12</v>
      </c>
      <c r="P542" s="20">
        <f t="shared" ref="P542:P543" si="35">E542/O542</f>
      </c>
      <c r="Q542" s="21"/>
      <c r="R542" s="17"/>
      <c r="S542" s="21"/>
      <c r="T542" s="17"/>
      <c r="U542" s="22"/>
      <c r="V542" s="23"/>
      <c r="W542" s="17"/>
      <c r="X542" s="23"/>
      <c r="Y542" s="21"/>
      <c r="Z542" s="23"/>
      <c r="AA542" s="23"/>
      <c r="AB542" s="17"/>
      <c r="AC542" s="17"/>
      <c r="AD542" s="21"/>
      <c r="AE542" s="23"/>
      <c r="AF542" s="24" t="s">
        <v>78</v>
      </c>
    </row>
    <row customHeight="true" ht="18.417366946778202" r="543">
      <c r="A543" s="11"/>
      <c r="B543" s="44" t="s">
        <v>43</v>
      </c>
      <c r="C543" s="44"/>
      <c r="D543" s="44"/>
      <c r="E543" s="32">
        <f>SUM(E535:E542)</f>
      </c>
      <c r="F543" s="32">
        <f>SUM(F535:F542)</f>
      </c>
      <c r="G543" s="32">
        <f>SUM(G535:G542)</f>
      </c>
      <c r="H543" s="32">
        <f>SUM(H535:H542)</f>
      </c>
      <c r="I543" s="34">
        <f t="shared" si="267"/>
      </c>
      <c r="J543" s="35">
        <f t="shared" si="191"/>
      </c>
      <c r="K543" s="33">
        <f>SUM(K535:K542)</f>
      </c>
      <c r="L543" s="35">
        <f t="shared" si="147"/>
      </c>
      <c r="M543" s="33">
        <f>SUM(M535:M542)</f>
      </c>
      <c r="N543" s="36">
        <f t="shared" si="103"/>
      </c>
      <c r="O543" s="33">
        <f>SUM(O535:O542)</f>
      </c>
      <c r="P543" s="36">
        <f t="shared" si="35"/>
      </c>
      <c r="Q543" s="37">
        <f>M543/O543</f>
      </c>
      <c r="R543" s="33">
        <f>SUM(R535:R542)</f>
      </c>
      <c r="S543" s="37">
        <f>(O543+O543)/(K543+K543)</f>
      </c>
      <c r="T543" s="33">
        <f>SUM(T535:T542)</f>
      </c>
      <c r="U543" s="38">
        <f t="shared" ref="U543:U544" si="915">F543/T543</f>
      </c>
      <c r="V543" s="39">
        <f t="shared" ref="V543:V544" si="808">(F543+4*500)/T543</f>
      </c>
      <c r="W543" s="33">
        <f>SUM(W535:W542)</f>
      </c>
      <c r="X543" s="40">
        <f t="shared" ref="X543:X544" si="701">W543/T543</f>
      </c>
      <c r="Y543" s="37">
        <f t="shared" ref="Y543:Y544" si="594">T543/R543</f>
      </c>
      <c r="Z543" s="39">
        <f t="shared" ref="Z543:Z544" si="487">W543/F543</f>
      </c>
      <c r="AA543" s="39">
        <f>W543/(F543+COUNT(W535:W540)*500)</f>
      </c>
      <c r="AB543" s="33">
        <f>SUM(AB535:AB542)</f>
      </c>
      <c r="AC543" s="33">
        <f>SUM(AC535:AC542)</f>
      </c>
      <c r="AD543" s="37">
        <f t="shared" ref="AD543:AD544" si="380">AB543/T543</f>
      </c>
      <c r="AE543" s="41">
        <f>(W543-AC543)/(F543+COUNT(W535:W540)*500)</f>
      </c>
      <c r="AF543" s="23"/>
    </row>
    <row customHeight="true" ht="18.417366946778202" r="544">
      <c r="A544" s="11"/>
      <c r="B544" s="12" t="s">
        <v>47</v>
      </c>
      <c r="C544" s="42" t="s">
        <v>74</v>
      </c>
      <c r="D544" s="14" t="s">
        <v>36</v>
      </c>
      <c r="E544" s="15">
        <v>485.58</v>
      </c>
      <c r="F544" s="16">
        <f>E544+E545</f>
      </c>
      <c r="G544" s="17">
        <v>2960</v>
      </c>
      <c r="H544" s="17">
        <v>158</v>
      </c>
      <c r="I544" s="18">
        <f t="shared" si="267"/>
      </c>
      <c r="J544" s="19">
        <f t="shared" si="191"/>
      </c>
      <c r="K544" s="17">
        <v>7</v>
      </c>
      <c r="L544" s="19">
        <f t="shared" si="147"/>
      </c>
      <c r="M544" s="17">
        <v>0</v>
      </c>
      <c r="N544" s="20">
        <f t="shared" si="103"/>
      </c>
      <c r="O544" s="17">
        <v>2</v>
      </c>
      <c r="P544" s="20">
        <f>E544/O545</f>
      </c>
      <c r="Q544" s="21">
        <f>(M544+M545)/(O544+O545)</f>
      </c>
      <c r="R544" s="17">
        <v>9</v>
      </c>
      <c r="S544" s="21">
        <f>(O544+O545)/(K544+K545)</f>
      </c>
      <c r="T544" s="17">
        <v>1</v>
      </c>
      <c r="U544" s="22">
        <f t="shared" si="915"/>
      </c>
      <c r="V544" s="23">
        <f t="shared" si="808"/>
      </c>
      <c r="W544" s="17">
        <v>2088</v>
      </c>
      <c r="X544" s="23">
        <f t="shared" si="701"/>
      </c>
      <c r="Y544" s="21">
        <f t="shared" si="594"/>
      </c>
      <c r="Z544" s="23">
        <f t="shared" si="487"/>
      </c>
      <c r="AA544" s="23">
        <f>W544/(F544+500)</f>
      </c>
      <c r="AB544" s="17">
        <v>0</v>
      </c>
      <c r="AC544" s="17">
        <v>0</v>
      </c>
      <c r="AD544" s="21">
        <f t="shared" si="380"/>
      </c>
      <c r="AE544" s="23">
        <f>(W544-AC544)/(F544+500)</f>
      </c>
      <c r="AF544" s="24" t="s">
        <v>37</v>
      </c>
    </row>
    <row customHeight="true" ht="18.417366946778202" r="545">
      <c r="A545" s="11"/>
      <c r="B545" s="12"/>
      <c r="C545" s="42"/>
      <c r="D545" s="14" t="s">
        <v>38</v>
      </c>
      <c r="E545" s="15">
        <v>4495.13</v>
      </c>
      <c r="F545" s="16"/>
      <c r="G545" s="17">
        <v>39112</v>
      </c>
      <c r="H545" s="17">
        <v>1938</v>
      </c>
      <c r="I545" s="18">
        <f t="shared" si="267"/>
      </c>
      <c r="J545" s="19">
        <f t="shared" si="191"/>
      </c>
      <c r="K545" s="17">
        <v>104</v>
      </c>
      <c r="L545" s="19">
        <f t="shared" si="147"/>
      </c>
      <c r="M545" s="17">
        <v>1</v>
      </c>
      <c r="N545" s="20">
        <f t="shared" si="103"/>
      </c>
      <c r="O545" s="17">
        <v>5</v>
      </c>
      <c r="P545" s="20">
        <f t="shared" ref="P545:P547" si="36">E545/O545</f>
      </c>
      <c r="Q545" s="21"/>
      <c r="R545" s="17"/>
      <c r="S545" s="21"/>
      <c r="T545" s="17"/>
      <c r="U545" s="22"/>
      <c r="V545" s="23"/>
      <c r="W545" s="17"/>
      <c r="X545" s="23"/>
      <c r="Y545" s="21"/>
      <c r="Z545" s="23"/>
      <c r="AA545" s="23"/>
      <c r="AB545" s="17"/>
      <c r="AC545" s="17"/>
      <c r="AD545" s="21"/>
      <c r="AE545" s="23"/>
      <c r="AF545" s="24" t="s">
        <v>78</v>
      </c>
    </row>
    <row customHeight="true" ht="18.417366946778202" r="546">
      <c r="A546" s="11"/>
      <c r="B546" s="55" t="s">
        <v>63</v>
      </c>
      <c r="C546" s="42" t="s">
        <v>74</v>
      </c>
      <c r="D546" s="14" t="s">
        <v>36</v>
      </c>
      <c r="E546" s="15">
        <v>447.13</v>
      </c>
      <c r="F546" s="16">
        <f>E546+E547</f>
      </c>
      <c r="G546" s="17">
        <v>3049</v>
      </c>
      <c r="H546" s="17">
        <v>186</v>
      </c>
      <c r="I546" s="18">
        <f t="shared" si="267"/>
      </c>
      <c r="J546" s="19">
        <f t="shared" si="191"/>
      </c>
      <c r="K546" s="17">
        <v>5</v>
      </c>
      <c r="L546" s="19">
        <f t="shared" si="147"/>
      </c>
      <c r="M546" s="17">
        <v>0</v>
      </c>
      <c r="N546" s="20">
        <f t="shared" si="103"/>
      </c>
      <c r="O546" s="17">
        <v>1</v>
      </c>
      <c r="P546" s="20">
        <f t="shared" si="36"/>
      </c>
      <c r="Q546" s="21">
        <f>(M546+M547)/(O546+O547)</f>
      </c>
      <c r="R546" s="17">
        <v>16</v>
      </c>
      <c r="S546" s="21">
        <f>(O546+O547)/(K546+K547)</f>
      </c>
      <c r="T546" s="17">
        <v>4</v>
      </c>
      <c r="U546" s="22">
        <f>F546/T546</f>
      </c>
      <c r="V546" s="23">
        <f>(F546+4*500)/T546</f>
      </c>
      <c r="W546" s="17">
        <v>5810.399999999994</v>
      </c>
      <c r="X546" s="23">
        <f>W546/T546</f>
      </c>
      <c r="Y546" s="21">
        <f>T546/R546</f>
      </c>
      <c r="Z546" s="23">
        <f>W546/F546</f>
      </c>
      <c r="AA546" s="23">
        <f>W546/(F546+500)</f>
      </c>
      <c r="AB546" s="17">
        <v>0</v>
      </c>
      <c r="AC546" s="17">
        <v>0</v>
      </c>
      <c r="AD546" s="21">
        <f>AB546/T546</f>
      </c>
      <c r="AE546" s="23">
        <f>(W546-AC546)/(F546+500)</f>
      </c>
      <c r="AF546" s="24" t="s">
        <v>37</v>
      </c>
    </row>
    <row customHeight="true" ht="18.417366946778202" r="547">
      <c r="A547" s="11"/>
      <c r="B547" s="55"/>
      <c r="C547" s="42"/>
      <c r="D547" s="14" t="s">
        <v>38</v>
      </c>
      <c r="E547" s="15">
        <v>5168.84</v>
      </c>
      <c r="F547" s="16"/>
      <c r="G547" s="17">
        <v>43375</v>
      </c>
      <c r="H547" s="17">
        <v>2372</v>
      </c>
      <c r="I547" s="18">
        <f t="shared" si="267"/>
      </c>
      <c r="J547" s="19">
        <f t="shared" si="191"/>
      </c>
      <c r="K547" s="17">
        <v>106</v>
      </c>
      <c r="L547" s="19">
        <f t="shared" si="147"/>
      </c>
      <c r="M547" s="17">
        <v>3</v>
      </c>
      <c r="N547" s="20">
        <f t="shared" si="103"/>
      </c>
      <c r="O547" s="17">
        <v>11</v>
      </c>
      <c r="P547" s="20">
        <f t="shared" si="36"/>
      </c>
      <c r="Q547" s="21"/>
      <c r="R547" s="17"/>
      <c r="S547" s="21"/>
      <c r="T547" s="17"/>
      <c r="U547" s="22"/>
      <c r="V547" s="23"/>
      <c r="W547" s="17"/>
      <c r="X547" s="23"/>
      <c r="Y547" s="21"/>
      <c r="Z547" s="23"/>
      <c r="AA547" s="23"/>
      <c r="AB547" s="17"/>
      <c r="AC547" s="17"/>
      <c r="AD547" s="21"/>
      <c r="AE547" s="23"/>
      <c r="AF547" s="24" t="s">
        <v>78</v>
      </c>
    </row>
    <row customHeight="true" ht="18.417366946778202" r="548">
      <c r="A548" s="11"/>
      <c r="B548" s="55" t="s">
        <v>64</v>
      </c>
      <c r="C548" s="42" t="s">
        <v>74</v>
      </c>
      <c r="D548" s="14" t="s">
        <v>36</v>
      </c>
      <c r="E548" s="15">
        <v>904.83</v>
      </c>
      <c r="F548" s="16">
        <f>E548+E549</f>
      </c>
      <c r="G548" s="17">
        <v>5087</v>
      </c>
      <c r="H548" s="17">
        <v>312</v>
      </c>
      <c r="I548" s="18">
        <f t="shared" si="267"/>
      </c>
      <c r="J548" s="19">
        <f t="shared" si="191"/>
      </c>
      <c r="K548" s="17">
        <v>13</v>
      </c>
      <c r="L548" s="19">
        <f t="shared" si="147"/>
      </c>
      <c r="M548" s="17">
        <v>2</v>
      </c>
      <c r="N548" s="20">
        <f t="shared" si="103"/>
      </c>
      <c r="O548" s="17">
        <v>3</v>
      </c>
      <c r="P548" s="20">
        <f>E548/O549</f>
      </c>
      <c r="Q548" s="21">
        <f>(M548+M549)/(O548+O549)</f>
      </c>
      <c r="R548" s="17">
        <v>12</v>
      </c>
      <c r="S548" s="21">
        <f>(O548+O549)/(K548+K549)</f>
      </c>
      <c r="T548" s="17">
        <v>5</v>
      </c>
      <c r="U548" s="22">
        <f>F548/T548</f>
      </c>
      <c r="V548" s="23">
        <f>(F548+4*500)/T548</f>
      </c>
      <c r="W548" s="17">
        <v>5810.400000000009</v>
      </c>
      <c r="X548" s="23">
        <f>W548/T548</f>
      </c>
      <c r="Y548" s="21">
        <f>T548/R548</f>
      </c>
      <c r="Z548" s="23">
        <f>W548/F548</f>
      </c>
      <c r="AA548" s="23">
        <f>W548/(F548+500)</f>
      </c>
      <c r="AB548" s="17">
        <v>2</v>
      </c>
      <c r="AC548" s="17">
        <v>2052</v>
      </c>
      <c r="AD548" s="21">
        <f>AB548/T548</f>
      </c>
      <c r="AE548" s="23">
        <f>(W548-AC548)/(F548+500)</f>
      </c>
      <c r="AF548" s="24" t="s">
        <v>37</v>
      </c>
    </row>
    <row customHeight="true" ht="18.417366946778202" r="549">
      <c r="A549" s="11"/>
      <c r="B549" s="55"/>
      <c r="C549" s="42"/>
      <c r="D549" s="14" t="s">
        <v>38</v>
      </c>
      <c r="E549" s="15">
        <v>3353.45</v>
      </c>
      <c r="F549" s="16"/>
      <c r="G549" s="17">
        <v>31439</v>
      </c>
      <c r="H549" s="17">
        <v>1261</v>
      </c>
      <c r="I549" s="18">
        <f t="shared" si="267"/>
      </c>
      <c r="J549" s="19">
        <f t="shared" si="191"/>
      </c>
      <c r="K549" s="17">
        <v>76</v>
      </c>
      <c r="L549" s="19">
        <f t="shared" si="147"/>
      </c>
      <c r="M549" s="17">
        <v>2</v>
      </c>
      <c r="N549" s="20">
        <f t="shared" si="103"/>
      </c>
      <c r="O549" s="17">
        <v>4</v>
      </c>
      <c r="P549" s="20">
        <f>E549/O549</f>
      </c>
      <c r="Q549" s="21"/>
      <c r="R549" s="17"/>
      <c r="S549" s="21"/>
      <c r="T549" s="17"/>
      <c r="U549" s="22"/>
      <c r="V549" s="23"/>
      <c r="W549" s="17"/>
      <c r="X549" s="23"/>
      <c r="Y549" s="21"/>
      <c r="Z549" s="23"/>
      <c r="AA549" s="23"/>
      <c r="AB549" s="17"/>
      <c r="AC549" s="17"/>
      <c r="AD549" s="21"/>
      <c r="AE549" s="23"/>
      <c r="AF549" s="24" t="s">
        <v>78</v>
      </c>
    </row>
    <row customHeight="true" ht="18.417366946778202" r="550">
      <c r="A550" s="11"/>
      <c r="B550" s="55" t="s">
        <v>65</v>
      </c>
      <c r="C550" s="42" t="s">
        <v>74</v>
      </c>
      <c r="D550" s="14" t="s">
        <v>36</v>
      </c>
      <c r="E550" s="15">
        <v>665.09</v>
      </c>
      <c r="F550" s="16">
        <f>E550+E551</f>
      </c>
      <c r="G550" s="17">
        <v>4437</v>
      </c>
      <c r="H550" s="17">
        <v>268</v>
      </c>
      <c r="I550" s="18">
        <f t="shared" si="267"/>
      </c>
      <c r="J550" s="19">
        <f t="shared" si="191"/>
      </c>
      <c r="K550" s="17">
        <v>8</v>
      </c>
      <c r="L550" s="19">
        <f t="shared" si="147"/>
      </c>
      <c r="M550" s="17">
        <v>0</v>
      </c>
      <c r="N550" s="20">
        <f t="shared" si="103"/>
      </c>
      <c r="O550" s="17">
        <v>3</v>
      </c>
      <c r="P550" s="20">
        <f>E550/O551</f>
      </c>
      <c r="Q550" s="21">
        <f>(M550+M551)/(O550+O551)</f>
      </c>
      <c r="R550" s="17">
        <v>2</v>
      </c>
      <c r="S550" s="21">
        <f>(O550+O551)/(K550+K551)</f>
      </c>
      <c r="T550" s="17">
        <v>2</v>
      </c>
      <c r="U550" s="22">
        <f>F550/T550</f>
      </c>
      <c r="V550" s="23">
        <f>(F550+4*500)/T550</f>
      </c>
      <c r="W550" s="17">
        <v>1788</v>
      </c>
      <c r="X550" s="23">
        <f>W550/T550</f>
      </c>
      <c r="Y550" s="21">
        <f>T550/R550</f>
      </c>
      <c r="Z550" s="23">
        <f>W550/F550</f>
      </c>
      <c r="AA550" s="23">
        <f>W550/(F550+500)</f>
      </c>
      <c r="AB550" s="17">
        <v>0</v>
      </c>
      <c r="AC550" s="17">
        <v>0</v>
      </c>
      <c r="AD550" s="21">
        <f>AB550/T550</f>
      </c>
      <c r="AE550" s="23">
        <f>(W550-AC550)/(F550+500)</f>
      </c>
      <c r="AF550" s="24" t="s">
        <v>37</v>
      </c>
    </row>
    <row customHeight="true" ht="18.417366946778202" r="551">
      <c r="A551" s="11"/>
      <c r="B551" s="55"/>
      <c r="C551" s="42"/>
      <c r="D551" s="14" t="s">
        <v>38</v>
      </c>
      <c r="E551" s="15">
        <v>888.7</v>
      </c>
      <c r="F551" s="16"/>
      <c r="G551" s="17">
        <v>12010</v>
      </c>
      <c r="H551" s="17">
        <v>340</v>
      </c>
      <c r="I551" s="18">
        <f t="shared" si="267"/>
      </c>
      <c r="J551" s="19">
        <f t="shared" si="191"/>
      </c>
      <c r="K551" s="17">
        <v>26</v>
      </c>
      <c r="L551" s="19">
        <f t="shared" si="147"/>
      </c>
      <c r="M551" s="17">
        <v>1</v>
      </c>
      <c r="N551" s="20">
        <f t="shared" si="103"/>
      </c>
      <c r="O551" s="17">
        <v>1</v>
      </c>
      <c r="P551" s="20">
        <f t="shared" ref="P551:P553" si="37">E551/O551</f>
      </c>
      <c r="Q551" s="21"/>
      <c r="R551" s="17"/>
      <c r="S551" s="21"/>
      <c r="T551" s="17"/>
      <c r="U551" s="22"/>
      <c r="V551" s="23"/>
      <c r="W551" s="17"/>
      <c r="X551" s="23"/>
      <c r="Y551" s="21"/>
      <c r="Z551" s="23"/>
      <c r="AA551" s="23"/>
      <c r="AB551" s="17"/>
      <c r="AC551" s="17"/>
      <c r="AD551" s="21"/>
      <c r="AE551" s="23"/>
      <c r="AF551" s="24" t="s">
        <v>78</v>
      </c>
    </row>
    <row customHeight="true" ht="18.417366946778202" r="552">
      <c r="A552" s="11"/>
      <c r="B552" s="44" t="s">
        <v>43</v>
      </c>
      <c r="C552" s="44"/>
      <c r="D552" s="44"/>
      <c r="E552" s="32">
        <f>SUM(E544:E551)</f>
      </c>
      <c r="F552" s="32">
        <f>SUM(F544:F551)</f>
      </c>
      <c r="G552" s="32">
        <f>SUM(G544:G551)</f>
      </c>
      <c r="H552" s="32">
        <f>SUM(H544:H551)</f>
      </c>
      <c r="I552" s="34">
        <f t="shared" si="267"/>
      </c>
      <c r="J552" s="35">
        <f t="shared" si="191"/>
      </c>
      <c r="K552" s="32">
        <f>SUM(K544:K551)</f>
      </c>
      <c r="L552" s="35">
        <f t="shared" si="147"/>
      </c>
      <c r="M552" s="32">
        <f>SUM(M544:M551)</f>
      </c>
      <c r="N552" s="36">
        <f t="shared" si="103"/>
      </c>
      <c r="O552" s="32">
        <f>SUM(O544:O551)</f>
      </c>
      <c r="P552" s="36">
        <f t="shared" si="37"/>
      </c>
      <c r="Q552" s="37">
        <f t="shared" ref="Q552:Q553" si="311">M552/O552</f>
      </c>
      <c r="R552" s="32">
        <f>SUM(R544:R551)</f>
      </c>
      <c r="S552" s="37">
        <f t="shared" ref="S552:S553" si="222">(O552+O552)/(K552+K552)</f>
      </c>
      <c r="T552" s="32">
        <f>SUM(T544:T551)</f>
      </c>
      <c r="U552" s="38">
        <f t="shared" ref="U552:U553" si="916">F552/T552</f>
      </c>
      <c r="V552" s="39">
        <f t="shared" ref="V552:V553" si="809">(F552+4*500)/T552</f>
      </c>
      <c r="W552" s="32">
        <f>SUM(W544:W551)</f>
      </c>
      <c r="X552" s="40">
        <f t="shared" ref="X552:X553" si="702">W552/T552</f>
      </c>
      <c r="Y552" s="37">
        <f t="shared" ref="Y552:Y553" si="595">T552/R552</f>
      </c>
      <c r="Z552" s="39">
        <f t="shared" ref="Z552:Z553" si="488">W552/F552</f>
      </c>
      <c r="AA552" s="39">
        <f>W552/(F552+COUNT(W540:W549)*500)</f>
      </c>
      <c r="AB552" s="32">
        <f>SUM(AB544:AB551)</f>
      </c>
      <c r="AC552" s="32">
        <f>SUM(AC544:AC551)</f>
      </c>
      <c r="AD552" s="37">
        <f t="shared" ref="AD552:AD553" si="381">AB552/T552</f>
      </c>
      <c r="AE552" s="41">
        <f>(W552-AC552)/(F552+COUNT(W540:W549)*500)</f>
      </c>
      <c r="AF552" s="23"/>
    </row>
    <row customHeight="true" ht="18.417366946778202" r="553">
      <c r="A553" s="11"/>
      <c r="B553" s="46" t="s">
        <v>48</v>
      </c>
      <c r="C553" s="46"/>
      <c r="D553" s="46"/>
      <c r="E553" s="48">
        <f>E525+E534+E543+E552</f>
      </c>
      <c r="F553" s="48">
        <f>F525+F534+F543+F552</f>
      </c>
      <c r="G553" s="48">
        <f>G525+G534+G543+G552</f>
      </c>
      <c r="H553" s="48">
        <f>H525+H534+H543+H552</f>
      </c>
      <c r="I553" s="50">
        <f t="shared" si="267"/>
      </c>
      <c r="J553" s="51">
        <f t="shared" si="191"/>
      </c>
      <c r="K553" s="56">
        <f>K525+K534+K543+K552</f>
      </c>
      <c r="L553" s="51">
        <f t="shared" si="147"/>
      </c>
      <c r="M553" s="56">
        <f>M525+M534+M543+M552</f>
      </c>
      <c r="N553" s="52">
        <f t="shared" si="103"/>
      </c>
      <c r="O553" s="56">
        <f>O525+O534+O543+O552</f>
      </c>
      <c r="P553" s="52">
        <f t="shared" si="37"/>
      </c>
      <c r="Q553" s="53">
        <f t="shared" si="311"/>
      </c>
      <c r="R553" s="56">
        <f>R525+R534+R543+R552</f>
      </c>
      <c r="S553" s="53">
        <f t="shared" si="222"/>
      </c>
      <c r="T553" s="56">
        <f>T525+T534+T543+T552</f>
      </c>
      <c r="U553" s="54">
        <f t="shared" si="916"/>
      </c>
      <c r="V553" s="49">
        <f t="shared" si="809"/>
      </c>
      <c r="W553" s="48">
        <f>W525+W534+W543+W552</f>
      </c>
      <c r="X553" s="49">
        <f t="shared" si="702"/>
      </c>
      <c r="Y553" s="53">
        <f t="shared" si="595"/>
      </c>
      <c r="Z553" s="49">
        <f t="shared" si="488"/>
      </c>
      <c r="AA553" s="49">
        <f>W553/(F553+COUNT(W515:W522,W535:W540,W528:W533))</f>
      </c>
      <c r="AB553" s="56">
        <f>AB525+AB534+AB543+AB552</f>
      </c>
      <c r="AC553" s="48">
        <f>AC525+AC534+AC543+AC552</f>
      </c>
      <c r="AD553" s="53">
        <f t="shared" si="381"/>
      </c>
      <c r="AE553" s="49">
        <f>(W553-AC553)/(F553+COUNT(W515:W522,W535:W540,W528:W533))</f>
      </c>
      <c r="AF553" s="23"/>
    </row>
    <row customHeight="true" ht="16.071428571428573" r="554">
      <c r="A554" s="1" t="s">
        <v>1</v>
      </c>
      <c r="B554" s="2" t="s">
        <v>2</v>
      </c>
      <c r="C554" s="2" t="s">
        <v>3</v>
      </c>
      <c r="D554" s="2" t="s">
        <v>4</v>
      </c>
      <c r="E554" s="3" t="s">
        <v>5</v>
      </c>
      <c r="F554" s="2" t="s">
        <v>6</v>
      </c>
      <c r="G554" s="2" t="s">
        <v>7</v>
      </c>
      <c r="H554" s="2" t="s">
        <v>8</v>
      </c>
      <c r="I554" s="4" t="s">
        <v>9</v>
      </c>
      <c r="J554" s="5" t="s">
        <v>10</v>
      </c>
      <c r="K554" s="2" t="s">
        <v>11</v>
      </c>
      <c r="L554" s="5" t="s">
        <v>12</v>
      </c>
      <c r="M554" s="2" t="s">
        <v>13</v>
      </c>
      <c r="N554" s="6" t="s">
        <v>14</v>
      </c>
      <c r="O554" s="2" t="s">
        <v>15</v>
      </c>
      <c r="P554" s="6" t="s">
        <v>16</v>
      </c>
      <c r="Q554" s="4" t="s">
        <v>17</v>
      </c>
      <c r="R554" s="7" t="s">
        <v>18</v>
      </c>
      <c r="S554" s="8" t="s">
        <v>19</v>
      </c>
      <c r="T554" s="7" t="s">
        <v>20</v>
      </c>
      <c r="U554" s="9" t="s">
        <v>21</v>
      </c>
      <c r="V554" s="10" t="s">
        <v>22</v>
      </c>
      <c r="W554" s="10" t="s">
        <v>23</v>
      </c>
      <c r="X554" s="10" t="s">
        <v>24</v>
      </c>
      <c r="Y554" s="8" t="s">
        <v>25</v>
      </c>
      <c r="Z554" s="10" t="s">
        <v>26</v>
      </c>
      <c r="AA554" s="10" t="s">
        <v>27</v>
      </c>
      <c r="AB554" s="10" t="s">
        <v>28</v>
      </c>
      <c r="AC554" s="7" t="s">
        <v>29</v>
      </c>
      <c r="AD554" s="8" t="s">
        <v>30</v>
      </c>
      <c r="AE554" s="10" t="s">
        <v>31</v>
      </c>
      <c r="AF554" s="10" t="s">
        <v>32</v>
      </c>
    </row>
    <row customHeight="true" ht="16.071428571428573" r="555">
      <c r="A555" s="11" t="s">
        <v>84</v>
      </c>
      <c r="B555" s="12" t="s">
        <v>50</v>
      </c>
      <c r="C555" s="13" t="s">
        <v>35</v>
      </c>
      <c r="D555" s="14" t="s">
        <v>36</v>
      </c>
      <c r="E555" s="15">
        <v>276.82</v>
      </c>
      <c r="F555" s="16">
        <f>E555+E556</f>
      </c>
      <c r="G555" s="17">
        <v>1753</v>
      </c>
      <c r="H555" s="17">
        <v>40</v>
      </c>
      <c r="I555" s="18">
        <f t="shared" ref="I555:I576" si="268">H555/G555</f>
      </c>
      <c r="J555" s="19">
        <f t="shared" ref="J555:J593" si="192">(E555/G555)*1000</f>
      </c>
      <c r="K555" s="17">
        <v>1</v>
      </c>
      <c r="L555" s="19">
        <f t="shared" ref="L555:L573" si="148">E555/K555</f>
      </c>
      <c r="M555" s="17">
        <v>0</v>
      </c>
      <c r="N555" s="20">
        <f t="shared" ref="N555:N593" si="104">E555/M555</f>
      </c>
      <c r="O555" s="17">
        <v>0</v>
      </c>
      <c r="P555" s="20">
        <f t="shared" ref="P555:P580" si="38">E555/O555</f>
      </c>
      <c r="Q555" s="21">
        <f>(M555+M556)/(O555+O556)</f>
      </c>
      <c r="R555" s="17">
        <v>11</v>
      </c>
      <c r="S555" s="21">
        <f>(O555+O556)/(K555+K556)</f>
      </c>
      <c r="T555" s="17">
        <v>2</v>
      </c>
      <c r="U555" s="22">
        <f>F555/T555</f>
      </c>
      <c r="V555" s="23">
        <f>(F555+4*500)/T555</f>
      </c>
      <c r="W555" s="17">
        <v>4634.4</v>
      </c>
      <c r="X555" s="23">
        <f>W555/T555</f>
      </c>
      <c r="Y555" s="21">
        <f>T555/R555</f>
      </c>
      <c r="Z555" s="23">
        <f>W555/F555</f>
      </c>
      <c r="AA555" s="23">
        <f>W555/(F555+500)</f>
      </c>
      <c r="AB555" s="17">
        <v>0</v>
      </c>
      <c r="AC555" s="17">
        <v>0</v>
      </c>
      <c r="AD555" s="21">
        <f>AB555/T555</f>
      </c>
      <c r="AE555" s="23">
        <f>(W555-AC555)/(F555+500)</f>
      </c>
      <c r="AF555" s="24" t="s">
        <v>37</v>
      </c>
    </row>
    <row customHeight="true" ht="16.071428571428573" r="556">
      <c r="A556" s="11"/>
      <c r="B556" s="12"/>
      <c r="C556" s="13"/>
      <c r="D556" s="14" t="s">
        <v>38</v>
      </c>
      <c r="E556" s="15">
        <v>2877.57</v>
      </c>
      <c r="F556" s="16"/>
      <c r="G556" s="17">
        <v>29198</v>
      </c>
      <c r="H556" s="17">
        <v>1093</v>
      </c>
      <c r="I556" s="18">
        <f t="shared" si="268"/>
      </c>
      <c r="J556" s="19">
        <f t="shared" si="192"/>
      </c>
      <c r="K556" s="17">
        <v>77</v>
      </c>
      <c r="L556" s="19">
        <f t="shared" si="148"/>
      </c>
      <c r="M556" s="17">
        <v>2</v>
      </c>
      <c r="N556" s="20">
        <f t="shared" si="104"/>
      </c>
      <c r="O556" s="17">
        <v>8</v>
      </c>
      <c r="P556" s="20">
        <f t="shared" si="38"/>
      </c>
      <c r="Q556" s="21"/>
      <c r="R556" s="17"/>
      <c r="S556" s="21"/>
      <c r="T556" s="17"/>
      <c r="U556" s="22"/>
      <c r="V556" s="23"/>
      <c r="W556" s="17"/>
      <c r="X556" s="23"/>
      <c r="Y556" s="21"/>
      <c r="Z556" s="23"/>
      <c r="AA556" s="23"/>
      <c r="AB556" s="17"/>
      <c r="AC556" s="17"/>
      <c r="AD556" s="21"/>
      <c r="AE556" s="23"/>
      <c r="AF556" s="24" t="s">
        <v>83</v>
      </c>
    </row>
    <row customHeight="true" ht="16.071428571428573" r="557">
      <c r="A557" s="11"/>
      <c r="B557" s="12" t="s">
        <v>51</v>
      </c>
      <c r="C557" s="13" t="s">
        <v>35</v>
      </c>
      <c r="D557" s="14" t="s">
        <v>36</v>
      </c>
      <c r="E557" s="15">
        <v>601.57</v>
      </c>
      <c r="F557" s="16">
        <f>E557+E558</f>
      </c>
      <c r="G557" s="17">
        <v>3295</v>
      </c>
      <c r="H557" s="17">
        <v>111</v>
      </c>
      <c r="I557" s="18">
        <f t="shared" si="268"/>
      </c>
      <c r="J557" s="19">
        <f t="shared" si="192"/>
      </c>
      <c r="K557" s="17">
        <v>4</v>
      </c>
      <c r="L557" s="19">
        <f t="shared" si="148"/>
      </c>
      <c r="M557" s="17">
        <v>0</v>
      </c>
      <c r="N557" s="20">
        <f t="shared" si="104"/>
      </c>
      <c r="O557" s="17">
        <v>1</v>
      </c>
      <c r="P557" s="20">
        <f t="shared" si="38"/>
      </c>
      <c r="Q557" s="21">
        <f>(M557+M558)/(O557+O558)</f>
      </c>
      <c r="R557" s="17">
        <v>7</v>
      </c>
      <c r="S557" s="21">
        <f>(O557+O558)/(K557+K558)</f>
      </c>
      <c r="T557" s="17">
        <v>1</v>
      </c>
      <c r="U557" s="22">
        <f>F557/T557</f>
      </c>
      <c r="V557" s="23">
        <f>(F557+4*500)/T557</f>
      </c>
      <c r="W557" s="17">
        <v>1692</v>
      </c>
      <c r="X557" s="23">
        <f>W557/T557</f>
      </c>
      <c r="Y557" s="21">
        <f>T557/R557</f>
      </c>
      <c r="Z557" s="23">
        <f>W557/F557</f>
      </c>
      <c r="AA557" s="23">
        <f>W557/(F557+500)</f>
      </c>
      <c r="AB557" s="17">
        <v>0</v>
      </c>
      <c r="AC557" s="17">
        <v>0</v>
      </c>
      <c r="AD557" s="21">
        <f>AB557/T557</f>
      </c>
      <c r="AE557" s="23">
        <f>(W557-AC557)/(F557+500)</f>
      </c>
      <c r="AF557" s="24" t="s">
        <v>37</v>
      </c>
    </row>
    <row customHeight="true" ht="16.071428571428573" r="558">
      <c r="A558" s="11"/>
      <c r="B558" s="12"/>
      <c r="C558" s="13"/>
      <c r="D558" s="14" t="s">
        <v>38</v>
      </c>
      <c r="E558" s="15">
        <v>1907.34</v>
      </c>
      <c r="F558" s="16"/>
      <c r="G558" s="17">
        <v>17643</v>
      </c>
      <c r="H558" s="17">
        <v>516</v>
      </c>
      <c r="I558" s="18">
        <f t="shared" si="268"/>
      </c>
      <c r="J558" s="19">
        <f t="shared" si="192"/>
      </c>
      <c r="K558" s="17">
        <v>51</v>
      </c>
      <c r="L558" s="19">
        <f t="shared" si="148"/>
      </c>
      <c r="M558" s="17">
        <v>1</v>
      </c>
      <c r="N558" s="20">
        <f t="shared" si="104"/>
      </c>
      <c r="O558" s="17">
        <v>3</v>
      </c>
      <c r="P558" s="20">
        <f t="shared" si="38"/>
      </c>
      <c r="Q558" s="21"/>
      <c r="R558" s="17"/>
      <c r="S558" s="21"/>
      <c r="T558" s="17"/>
      <c r="U558" s="22"/>
      <c r="V558" s="23"/>
      <c r="W558" s="17"/>
      <c r="X558" s="23"/>
      <c r="Y558" s="21"/>
      <c r="Z558" s="23"/>
      <c r="AA558" s="23"/>
      <c r="AB558" s="17"/>
      <c r="AC558" s="17"/>
      <c r="AD558" s="21"/>
      <c r="AE558" s="23"/>
      <c r="AF558" s="24" t="s">
        <v>83</v>
      </c>
    </row>
    <row customHeight="true" ht="16.071428571428573" r="559">
      <c r="A559" s="11"/>
      <c r="B559" s="12" t="s">
        <v>52</v>
      </c>
      <c r="C559" s="13" t="s">
        <v>35</v>
      </c>
      <c r="D559" s="14" t="s">
        <v>36</v>
      </c>
      <c r="E559" s="15">
        <v>569.15</v>
      </c>
      <c r="F559" s="16">
        <f>E559+E560</f>
      </c>
      <c r="G559" s="17">
        <v>3376</v>
      </c>
      <c r="H559" s="17">
        <v>158</v>
      </c>
      <c r="I559" s="18">
        <f t="shared" si="268"/>
      </c>
      <c r="J559" s="19">
        <f t="shared" si="192"/>
      </c>
      <c r="K559" s="17">
        <v>4</v>
      </c>
      <c r="L559" s="19">
        <f t="shared" si="148"/>
      </c>
      <c r="M559" s="17">
        <v>0</v>
      </c>
      <c r="N559" s="20">
        <f t="shared" si="104"/>
      </c>
      <c r="O559" s="17">
        <v>0</v>
      </c>
      <c r="P559" s="20">
        <f t="shared" si="38"/>
      </c>
      <c r="Q559" s="21">
        <f>(M559+M560)/(O559+O560)</f>
      </c>
      <c r="R559" s="17">
        <v>16</v>
      </c>
      <c r="S559" s="21">
        <f>(O559+O560)/(K559+K560)</f>
      </c>
      <c r="T559" s="17">
        <v>7</v>
      </c>
      <c r="U559" s="22">
        <f>F559/T559</f>
      </c>
      <c r="V559" s="23">
        <f>(F559+4*500)/T559</f>
      </c>
      <c r="W559" s="17">
        <v>10795.2</v>
      </c>
      <c r="X559" s="23">
        <f>W559/T559</f>
      </c>
      <c r="Y559" s="21">
        <f>T559/R559</f>
      </c>
      <c r="Z559" s="23">
        <f>W559/F559</f>
      </c>
      <c r="AA559" s="23">
        <f>W559/(F559+500)</f>
      </c>
      <c r="AB559" s="17">
        <v>3</v>
      </c>
      <c r="AC559" s="17">
        <v>4159.2</v>
      </c>
      <c r="AD559" s="21">
        <f>AB559/T559</f>
      </c>
      <c r="AE559" s="23">
        <f>(W559-AC559)/(F559+500)</f>
      </c>
      <c r="AF559" s="24" t="s">
        <v>37</v>
      </c>
    </row>
    <row customHeight="true" ht="16.071428571428573" r="560">
      <c r="A560" s="11"/>
      <c r="B560" s="12"/>
      <c r="C560" s="13"/>
      <c r="D560" s="14" t="s">
        <v>38</v>
      </c>
      <c r="E560" s="15">
        <v>2336.67</v>
      </c>
      <c r="F560" s="16"/>
      <c r="G560" s="17">
        <v>17494</v>
      </c>
      <c r="H560" s="17">
        <v>539</v>
      </c>
      <c r="I560" s="18">
        <f t="shared" si="268"/>
      </c>
      <c r="J560" s="19">
        <f t="shared" si="192"/>
      </c>
      <c r="K560" s="17">
        <v>64</v>
      </c>
      <c r="L560" s="19">
        <f t="shared" si="148"/>
      </c>
      <c r="M560" s="17">
        <v>5</v>
      </c>
      <c r="N560" s="20">
        <f t="shared" si="104"/>
      </c>
      <c r="O560" s="17">
        <v>10</v>
      </c>
      <c r="P560" s="20">
        <f t="shared" si="38"/>
      </c>
      <c r="Q560" s="21"/>
      <c r="R560" s="17"/>
      <c r="S560" s="21"/>
      <c r="T560" s="17"/>
      <c r="U560" s="22"/>
      <c r="V560" s="23"/>
      <c r="W560" s="17"/>
      <c r="X560" s="23"/>
      <c r="Y560" s="21"/>
      <c r="Z560" s="23"/>
      <c r="AA560" s="23"/>
      <c r="AB560" s="17"/>
      <c r="AC560" s="17"/>
      <c r="AD560" s="21"/>
      <c r="AE560" s="23"/>
      <c r="AF560" s="24" t="s">
        <v>83</v>
      </c>
    </row>
    <row customHeight="true" ht="16.071428571428573" r="561">
      <c r="A561" s="11"/>
      <c r="B561" s="12" t="s">
        <v>53</v>
      </c>
      <c r="C561" s="13" t="s">
        <v>35</v>
      </c>
      <c r="D561" s="14" t="s">
        <v>36</v>
      </c>
      <c r="E561" s="15">
        <v>872.59</v>
      </c>
      <c r="F561" s="28">
        <f>E561+E562</f>
      </c>
      <c r="G561" s="17">
        <v>5245</v>
      </c>
      <c r="H561" s="17">
        <v>201</v>
      </c>
      <c r="I561" s="18">
        <f t="shared" si="268"/>
      </c>
      <c r="J561" s="19">
        <f t="shared" si="192"/>
      </c>
      <c r="K561" s="17">
        <v>7</v>
      </c>
      <c r="L561" s="19">
        <f t="shared" si="148"/>
      </c>
      <c r="M561" s="17">
        <v>1</v>
      </c>
      <c r="N561" s="20">
        <f t="shared" si="104"/>
      </c>
      <c r="O561" s="17">
        <v>1</v>
      </c>
      <c r="P561" s="20">
        <f t="shared" si="38"/>
      </c>
      <c r="Q561" s="21">
        <f>(M561+M562)/(O561+O562)</f>
      </c>
      <c r="R561" s="17">
        <v>13</v>
      </c>
      <c r="S561" s="21">
        <f>(O561+O562)/(K561+K562)</f>
      </c>
      <c r="T561" s="17">
        <v>7</v>
      </c>
      <c r="U561" s="22">
        <f>F561/T561</f>
      </c>
      <c r="V561" s="23">
        <f>(F561+4*500)/T561</f>
      </c>
      <c r="W561" s="17">
        <v>8655.6</v>
      </c>
      <c r="X561" s="23">
        <f>W561/T561</f>
      </c>
      <c r="Y561" s="21">
        <f>T561/R561</f>
      </c>
      <c r="Z561" s="23">
        <f>W561/F561</f>
      </c>
      <c r="AA561" s="23">
        <f>W561/(F561+500)</f>
      </c>
      <c r="AB561" s="17">
        <v>3</v>
      </c>
      <c r="AC561" s="17">
        <v>4023.6</v>
      </c>
      <c r="AD561" s="21">
        <f>AB561/T561</f>
      </c>
      <c r="AE561" s="23">
        <f>(W561-AC561)/(F561+500)</f>
      </c>
      <c r="AF561" s="24" t="s">
        <v>37</v>
      </c>
    </row>
    <row customHeight="true" ht="16.071428571428573" r="562">
      <c r="A562" s="11"/>
      <c r="B562" s="12"/>
      <c r="C562" s="13"/>
      <c r="D562" s="14" t="s">
        <v>38</v>
      </c>
      <c r="E562" s="15">
        <v>3910.05</v>
      </c>
      <c r="F562" s="28"/>
      <c r="G562" s="17">
        <v>35207</v>
      </c>
      <c r="H562" s="29">
        <v>1106</v>
      </c>
      <c r="I562" s="18">
        <f t="shared" si="268"/>
      </c>
      <c r="J562" s="19">
        <f t="shared" si="192"/>
      </c>
      <c r="K562" s="17">
        <v>90</v>
      </c>
      <c r="L562" s="19">
        <f t="shared" si="148"/>
      </c>
      <c r="M562" s="17">
        <v>5</v>
      </c>
      <c r="N562" s="20">
        <f t="shared" si="104"/>
      </c>
      <c r="O562" s="17">
        <v>8</v>
      </c>
      <c r="P562" s="20">
        <f t="shared" si="38"/>
      </c>
      <c r="Q562" s="21"/>
      <c r="R562" s="17"/>
      <c r="S562" s="21"/>
      <c r="T562" s="17"/>
      <c r="U562" s="22"/>
      <c r="V562" s="23"/>
      <c r="W562" s="17"/>
      <c r="X562" s="23"/>
      <c r="Y562" s="21"/>
      <c r="Z562" s="23"/>
      <c r="AA562" s="23"/>
      <c r="AB562" s="17"/>
      <c r="AC562" s="17"/>
      <c r="AD562" s="21"/>
      <c r="AE562" s="23"/>
      <c r="AF562" s="24" t="s">
        <v>83</v>
      </c>
    </row>
    <row customHeight="true" ht="16.071428571428573" r="563">
      <c r="A563" s="11"/>
      <c r="B563" s="12" t="s">
        <v>54</v>
      </c>
      <c r="C563" s="13" t="s">
        <v>35</v>
      </c>
      <c r="D563" s="14" t="s">
        <v>36</v>
      </c>
      <c r="E563" s="15">
        <v>1087.19</v>
      </c>
      <c r="F563" s="28">
        <f>E563+E564</f>
      </c>
      <c r="G563" s="17">
        <v>7427</v>
      </c>
      <c r="H563" s="17">
        <v>328</v>
      </c>
      <c r="I563" s="18">
        <f t="shared" si="268"/>
      </c>
      <c r="J563" s="19">
        <f t="shared" si="192"/>
      </c>
      <c r="K563" s="17">
        <v>8</v>
      </c>
      <c r="L563" s="19">
        <f t="shared" si="148"/>
      </c>
      <c r="M563" s="17">
        <v>0</v>
      </c>
      <c r="N563" s="20">
        <f t="shared" si="104"/>
      </c>
      <c r="O563" s="17">
        <v>2</v>
      </c>
      <c r="P563" s="20">
        <f t="shared" si="38"/>
      </c>
      <c r="Q563" s="21">
        <f>(M563+M564)/(O563+O564)</f>
      </c>
      <c r="R563" s="17">
        <v>14</v>
      </c>
      <c r="S563" s="21">
        <f>(O563+O564)/(K563+K564)</f>
      </c>
      <c r="T563" s="17">
        <v>7</v>
      </c>
      <c r="U563" s="22">
        <f>F563/T563</f>
      </c>
      <c r="V563" s="23">
        <f>(F563+4*500)/T563</f>
      </c>
      <c r="W563" s="17">
        <v>8796</v>
      </c>
      <c r="X563" s="23">
        <f>W563/T563</f>
      </c>
      <c r="Y563" s="21">
        <f>T563/R563</f>
      </c>
      <c r="Z563" s="23">
        <f>W563/F563</f>
      </c>
      <c r="AA563" s="23">
        <f>W563/(F563+500)</f>
      </c>
      <c r="AB563" s="17">
        <v>3</v>
      </c>
      <c r="AC563" s="17">
        <v>3756</v>
      </c>
      <c r="AD563" s="21">
        <f>AB563/T563</f>
      </c>
      <c r="AE563" s="23">
        <f>(W563-AC563)/(F563+500)</f>
      </c>
      <c r="AF563" s="24" t="s">
        <v>37</v>
      </c>
    </row>
    <row customHeight="true" ht="16.071428571428573" r="564">
      <c r="A564" s="11"/>
      <c r="B564" s="12"/>
      <c r="C564" s="13"/>
      <c r="D564" s="14" t="s">
        <v>38</v>
      </c>
      <c r="E564" s="15">
        <v>5077.42</v>
      </c>
      <c r="F564" s="28"/>
      <c r="G564" s="17">
        <v>56304</v>
      </c>
      <c r="H564" s="29">
        <v>1375</v>
      </c>
      <c r="I564" s="18">
        <f t="shared" si="268"/>
      </c>
      <c r="J564" s="19">
        <f t="shared" si="192"/>
      </c>
      <c r="K564" s="17">
        <v>114</v>
      </c>
      <c r="L564" s="19">
        <f t="shared" si="148"/>
      </c>
      <c r="M564" s="17">
        <v>6</v>
      </c>
      <c r="N564" s="20">
        <f t="shared" si="104"/>
      </c>
      <c r="O564" s="17">
        <v>8</v>
      </c>
      <c r="P564" s="20">
        <f t="shared" si="38"/>
      </c>
      <c r="Q564" s="21"/>
      <c r="R564" s="17"/>
      <c r="S564" s="21"/>
      <c r="T564" s="17"/>
      <c r="U564" s="22"/>
      <c r="V564" s="23"/>
      <c r="W564" s="17"/>
      <c r="X564" s="23"/>
      <c r="Y564" s="21"/>
      <c r="Z564" s="23"/>
      <c r="AA564" s="23"/>
      <c r="AB564" s="17"/>
      <c r="AC564" s="17"/>
      <c r="AD564" s="21"/>
      <c r="AE564" s="23"/>
      <c r="AF564" s="24" t="s">
        <v>83</v>
      </c>
    </row>
    <row customHeight="true" ht="16.071428571428573" r="565">
      <c r="A565" s="11"/>
      <c r="B565" s="30" t="s">
        <v>43</v>
      </c>
      <c r="C565" s="30"/>
      <c r="D565" s="30"/>
      <c r="E565" s="32">
        <f>SUM(E555:E564)</f>
      </c>
      <c r="F565" s="33">
        <f>SUM(F555:F564)</f>
      </c>
      <c r="G565" s="33">
        <f>SUM(G555:G564)</f>
      </c>
      <c r="H565" s="33">
        <f>SUM(H555:H564)</f>
      </c>
      <c r="I565" s="34">
        <f t="shared" si="268"/>
      </c>
      <c r="J565" s="35">
        <f t="shared" si="192"/>
      </c>
      <c r="K565" s="33">
        <f>SUM(K555:K564)</f>
      </c>
      <c r="L565" s="35">
        <f t="shared" si="148"/>
      </c>
      <c r="M565" s="33">
        <f>SUM(M555:M564)</f>
      </c>
      <c r="N565" s="36">
        <f t="shared" si="104"/>
      </c>
      <c r="O565" s="33">
        <f>SUM(O555:O564)</f>
      </c>
      <c r="P565" s="36">
        <f t="shared" si="38"/>
      </c>
      <c r="Q565" s="37">
        <f>M565/O565</f>
      </c>
      <c r="R565" s="33">
        <f>SUM(R555:R564)</f>
      </c>
      <c r="S565" s="37">
        <f>(O565+O565)/(K565+K565)</f>
      </c>
      <c r="T565" s="33">
        <f>SUM(T555:T564)</f>
      </c>
      <c r="U565" s="38">
        <f t="shared" ref="U565:U566" si="917">F565/T565</f>
      </c>
      <c r="V565" s="39">
        <f t="shared" ref="V565:V566" si="810">(F565+4*500)/T565</f>
      </c>
      <c r="W565" s="32">
        <f>SUM(W555:W564)</f>
      </c>
      <c r="X565" s="40">
        <f t="shared" ref="X565:X566" si="703">W565/T565</f>
      </c>
      <c r="Y565" s="37">
        <f t="shared" ref="Y565:Y566" si="596">T565/R565</f>
      </c>
      <c r="Z565" s="39">
        <f t="shared" ref="Z565:Z566" si="489">W565/F565</f>
      </c>
      <c r="AA565" s="39">
        <f>W565/(F565+COUNT(W555:W562)*500)</f>
      </c>
      <c r="AB565" s="33">
        <f>SUM(AB555:AB564)</f>
      </c>
      <c r="AC565" s="33">
        <f>SUM(AC555:AC564)</f>
      </c>
      <c r="AD565" s="37">
        <f t="shared" ref="AD565:AD566" si="382">AB565/T565</f>
      </c>
      <c r="AE565" s="41">
        <f>(W565-AC565)/(F565+COUNT(W555:W562)*500)</f>
      </c>
      <c r="AF565" s="23"/>
    </row>
    <row customHeight="true" ht="16.071428571428573" r="566">
      <c r="A566" s="11"/>
      <c r="B566" s="12" t="s">
        <v>55</v>
      </c>
      <c r="C566" s="13" t="s">
        <v>62</v>
      </c>
      <c r="D566" s="14" t="s">
        <v>36</v>
      </c>
      <c r="E566" s="15">
        <v>1009.71</v>
      </c>
      <c r="F566" s="28">
        <f>E566+E567</f>
      </c>
      <c r="G566" s="17">
        <v>5991</v>
      </c>
      <c r="H566" s="17">
        <v>194</v>
      </c>
      <c r="I566" s="18">
        <f t="shared" si="268"/>
      </c>
      <c r="J566" s="19">
        <f t="shared" si="192"/>
      </c>
      <c r="K566" s="17">
        <v>6</v>
      </c>
      <c r="L566" s="19">
        <f t="shared" si="148"/>
      </c>
      <c r="M566" s="17">
        <v>1</v>
      </c>
      <c r="N566" s="20">
        <f t="shared" si="104"/>
      </c>
      <c r="O566" s="17">
        <v>2</v>
      </c>
      <c r="P566" s="20">
        <f t="shared" si="38"/>
      </c>
      <c r="Q566" s="21">
        <f>(M566+M567)/(O566+O567)</f>
      </c>
      <c r="R566" s="17">
        <v>16</v>
      </c>
      <c r="S566" s="21">
        <f>(O566+O567)/(K566+K567)</f>
      </c>
      <c r="T566" s="17">
        <v>8</v>
      </c>
      <c r="U566" s="22">
        <f t="shared" si="917"/>
      </c>
      <c r="V566" s="23">
        <f t="shared" si="810"/>
      </c>
      <c r="W566" s="17">
        <v>10166.4</v>
      </c>
      <c r="X566" s="23">
        <f t="shared" si="703"/>
      </c>
      <c r="Y566" s="21">
        <f t="shared" si="596"/>
      </c>
      <c r="Z566" s="23">
        <f t="shared" si="489"/>
      </c>
      <c r="AA566" s="23">
        <f>W566/(F566+500)</f>
      </c>
      <c r="AB566" s="17">
        <v>4</v>
      </c>
      <c r="AC566" s="17">
        <v>7219.2</v>
      </c>
      <c r="AD566" s="21">
        <f t="shared" si="382"/>
      </c>
      <c r="AE566" s="23">
        <f>(W566-AC566)/(F566+500)</f>
      </c>
      <c r="AF566" s="24" t="s">
        <v>37</v>
      </c>
    </row>
    <row customHeight="true" ht="16.071428571428573" r="567">
      <c r="A567" s="11"/>
      <c r="B567" s="12"/>
      <c r="C567" s="13"/>
      <c r="D567" s="14" t="s">
        <v>38</v>
      </c>
      <c r="E567" s="15">
        <v>4358.85</v>
      </c>
      <c r="F567" s="28"/>
      <c r="G567" s="17">
        <v>62261</v>
      </c>
      <c r="H567" s="29">
        <v>1142</v>
      </c>
      <c r="I567" s="18">
        <f t="shared" si="268"/>
      </c>
      <c r="J567" s="19">
        <f t="shared" si="192"/>
      </c>
      <c r="K567" s="17">
        <v>92</v>
      </c>
      <c r="L567" s="19">
        <f t="shared" si="148"/>
      </c>
      <c r="M567" s="17">
        <v>4</v>
      </c>
      <c r="N567" s="20">
        <f t="shared" si="104"/>
      </c>
      <c r="O567" s="17">
        <v>9</v>
      </c>
      <c r="P567" s="20">
        <f t="shared" si="38"/>
      </c>
      <c r="Q567" s="21"/>
      <c r="R567" s="17"/>
      <c r="S567" s="21"/>
      <c r="T567" s="17"/>
      <c r="U567" s="22"/>
      <c r="V567" s="23"/>
      <c r="W567" s="17"/>
      <c r="X567" s="23"/>
      <c r="Y567" s="21"/>
      <c r="Z567" s="23"/>
      <c r="AA567" s="23"/>
      <c r="AB567" s="17"/>
      <c r="AC567" s="17"/>
      <c r="AD567" s="21"/>
      <c r="AE567" s="23"/>
      <c r="AF567" s="24" t="s">
        <v>83</v>
      </c>
    </row>
    <row customHeight="true" ht="16.071428571428573" r="568">
      <c r="A568" s="11"/>
      <c r="B568" s="43" t="s">
        <v>56</v>
      </c>
      <c r="C568" s="13" t="s">
        <v>62</v>
      </c>
      <c r="D568" s="14" t="s">
        <v>36</v>
      </c>
      <c r="E568" s="15">
        <v>1004.2</v>
      </c>
      <c r="F568" s="28">
        <f>E568+E569</f>
      </c>
      <c r="G568" s="17">
        <v>7694</v>
      </c>
      <c r="H568" s="17">
        <v>378</v>
      </c>
      <c r="I568" s="18">
        <f t="shared" si="268"/>
      </c>
      <c r="J568" s="19">
        <f t="shared" si="192"/>
      </c>
      <c r="K568" s="17">
        <v>17</v>
      </c>
      <c r="L568" s="19">
        <f t="shared" si="148"/>
      </c>
      <c r="M568" s="17">
        <v>0</v>
      </c>
      <c r="N568" s="20">
        <f t="shared" si="104"/>
      </c>
      <c r="O568" s="17">
        <v>4</v>
      </c>
      <c r="P568" s="20">
        <f t="shared" si="38"/>
      </c>
      <c r="Q568" s="21">
        <f>(M568+M569)/(O568+O569)</f>
      </c>
      <c r="R568" s="17">
        <v>16</v>
      </c>
      <c r="S568" s="21">
        <f>(O568+O569)/(K568+K569)</f>
      </c>
      <c r="T568" s="17">
        <v>5</v>
      </c>
      <c r="U568" s="22">
        <f>F568/T568</f>
      </c>
      <c r="V568" s="23">
        <f>(F568+4*500)/T568</f>
      </c>
      <c r="W568" s="17">
        <v>8640</v>
      </c>
      <c r="X568" s="23">
        <f>W568/T568</f>
      </c>
      <c r="Y568" s="21">
        <f>T568/R568</f>
      </c>
      <c r="Z568" s="23">
        <f>W568/F568</f>
      </c>
      <c r="AA568" s="23">
        <f>W568/(F568+500)</f>
      </c>
      <c r="AB568" s="17">
        <v>1</v>
      </c>
      <c r="AC568" s="17">
        <v>1692</v>
      </c>
      <c r="AD568" s="21">
        <f>AB568/T568</f>
      </c>
      <c r="AE568" s="23">
        <f>(W568-AC568)/(F568+500)</f>
      </c>
      <c r="AF568" s="24" t="s">
        <v>37</v>
      </c>
    </row>
    <row customHeight="true" ht="16.071428571428573" r="569">
      <c r="A569" s="11"/>
      <c r="B569" s="43"/>
      <c r="C569" s="13"/>
      <c r="D569" s="14" t="s">
        <v>38</v>
      </c>
      <c r="E569" s="15">
        <v>3625.44</v>
      </c>
      <c r="F569" s="28"/>
      <c r="G569" s="17">
        <v>61892</v>
      </c>
      <c r="H569" s="29">
        <v>1101</v>
      </c>
      <c r="I569" s="18">
        <f t="shared" si="268"/>
      </c>
      <c r="J569" s="19">
        <f t="shared" si="192"/>
      </c>
      <c r="K569" s="17">
        <v>73</v>
      </c>
      <c r="L569" s="19">
        <f t="shared" si="148"/>
      </c>
      <c r="M569" s="17">
        <v>2</v>
      </c>
      <c r="N569" s="20">
        <f t="shared" si="104"/>
      </c>
      <c r="O569" s="17">
        <v>6</v>
      </c>
      <c r="P569" s="20">
        <f t="shared" si="38"/>
      </c>
      <c r="Q569" s="21"/>
      <c r="R569" s="17"/>
      <c r="S569" s="21"/>
      <c r="T569" s="17"/>
      <c r="U569" s="22"/>
      <c r="V569" s="23"/>
      <c r="W569" s="17"/>
      <c r="X569" s="23"/>
      <c r="Y569" s="21"/>
      <c r="Z569" s="23"/>
      <c r="AA569" s="23"/>
      <c r="AB569" s="17"/>
      <c r="AC569" s="17"/>
      <c r="AD569" s="21"/>
      <c r="AE569" s="23"/>
      <c r="AF569" s="24" t="s">
        <v>83</v>
      </c>
    </row>
    <row customHeight="true" ht="16.071428571428573" r="570">
      <c r="A570" s="11"/>
      <c r="B570" s="12" t="s">
        <v>57</v>
      </c>
      <c r="C570" s="13" t="s">
        <v>62</v>
      </c>
      <c r="D570" s="14" t="s">
        <v>36</v>
      </c>
      <c r="E570" s="15">
        <v>1532.9</v>
      </c>
      <c r="F570" s="28">
        <f>E570+E571</f>
      </c>
      <c r="G570" s="17">
        <v>11305</v>
      </c>
      <c r="H570" s="17">
        <v>405</v>
      </c>
      <c r="I570" s="18">
        <f t="shared" si="268"/>
      </c>
      <c r="J570" s="19">
        <f t="shared" si="192"/>
      </c>
      <c r="K570" s="17">
        <v>13</v>
      </c>
      <c r="L570" s="19">
        <f t="shared" si="148"/>
      </c>
      <c r="M570" s="17">
        <v>3</v>
      </c>
      <c r="N570" s="20">
        <f t="shared" si="104"/>
      </c>
      <c r="O570" s="17">
        <v>2</v>
      </c>
      <c r="P570" s="20">
        <f t="shared" si="38"/>
      </c>
      <c r="Q570" s="21">
        <f>(M570+M571)/(O570+O571)</f>
      </c>
      <c r="R570" s="17">
        <v>12</v>
      </c>
      <c r="S570" s="21">
        <f>(O570+O571)/(K570+K571)</f>
      </c>
      <c r="T570" s="17">
        <v>5</v>
      </c>
      <c r="U570" s="22">
        <f>F570/T570</f>
      </c>
      <c r="V570" s="23">
        <f>(F570+4*500)/T570</f>
      </c>
      <c r="W570" s="17">
        <v>4455.5999999999985</v>
      </c>
      <c r="X570" s="23">
        <f>W570/T570</f>
      </c>
      <c r="Y570" s="21">
        <f>T570/R570</f>
      </c>
      <c r="Z570" s="23">
        <f>W570/F570</f>
      </c>
      <c r="AA570" s="23">
        <f>W570/(F570+500)</f>
      </c>
      <c r="AB570" s="17">
        <v>0</v>
      </c>
      <c r="AC570" s="17">
        <v>0</v>
      </c>
      <c r="AD570" s="21">
        <f>AB570/T570</f>
      </c>
      <c r="AE570" s="23">
        <f>(W570-AC570)/(F570+500)</f>
      </c>
      <c r="AF570" s="24" t="s">
        <v>37</v>
      </c>
    </row>
    <row customHeight="true" ht="16.071428571428573" r="571">
      <c r="A571" s="11"/>
      <c r="B571" s="12"/>
      <c r="C571" s="13"/>
      <c r="D571" s="14" t="s">
        <v>38</v>
      </c>
      <c r="E571" s="15">
        <v>3013.97</v>
      </c>
      <c r="F571" s="28"/>
      <c r="G571" s="17">
        <v>51768</v>
      </c>
      <c r="H571" s="29">
        <v>954</v>
      </c>
      <c r="I571" s="18">
        <f t="shared" si="268"/>
      </c>
      <c r="J571" s="19">
        <f t="shared" si="192"/>
      </c>
      <c r="K571" s="17">
        <v>50</v>
      </c>
      <c r="L571" s="19">
        <f t="shared" si="148"/>
      </c>
      <c r="M571" s="17">
        <v>2</v>
      </c>
      <c r="N571" s="20">
        <f t="shared" si="104"/>
      </c>
      <c r="O571" s="17">
        <v>3</v>
      </c>
      <c r="P571" s="20">
        <f t="shared" si="38"/>
      </c>
      <c r="Q571" s="21"/>
      <c r="R571" s="17"/>
      <c r="S571" s="21"/>
      <c r="T571" s="17"/>
      <c r="U571" s="22"/>
      <c r="V571" s="23"/>
      <c r="W571" s="17"/>
      <c r="X571" s="23"/>
      <c r="Y571" s="21"/>
      <c r="Z571" s="23"/>
      <c r="AA571" s="23"/>
      <c r="AB571" s="17"/>
      <c r="AC571" s="17"/>
      <c r="AD571" s="21"/>
      <c r="AE571" s="23"/>
      <c r="AF571" s="24" t="s">
        <v>78</v>
      </c>
    </row>
    <row customHeight="true" ht="16.071428571428573" r="572">
      <c r="A572" s="11"/>
      <c r="B572" s="55" t="s">
        <v>34</v>
      </c>
      <c r="C572" s="13" t="s">
        <v>62</v>
      </c>
      <c r="D572" s="14" t="s">
        <v>36</v>
      </c>
      <c r="E572" s="15">
        <v>2848.08</v>
      </c>
      <c r="F572" s="28">
        <f>E572+E573</f>
      </c>
      <c r="G572" s="17">
        <v>23571</v>
      </c>
      <c r="H572" s="17">
        <v>675</v>
      </c>
      <c r="I572" s="18">
        <f t="shared" si="268"/>
      </c>
      <c r="J572" s="19">
        <f t="shared" si="192"/>
      </c>
      <c r="K572" s="17">
        <v>23</v>
      </c>
      <c r="L572" s="19">
        <f t="shared" si="148"/>
      </c>
      <c r="M572" s="17">
        <v>2</v>
      </c>
      <c r="N572" s="20">
        <f t="shared" si="104"/>
      </c>
      <c r="O572" s="17">
        <v>3</v>
      </c>
      <c r="P572" s="20">
        <f t="shared" si="38"/>
      </c>
      <c r="Q572" s="21">
        <f>(M572+M573)/(O572+O573)</f>
      </c>
      <c r="R572" s="17">
        <v>4</v>
      </c>
      <c r="S572" s="21">
        <f>(O572+O573)/(K572+K573)</f>
      </c>
      <c r="T572" s="17">
        <v>5</v>
      </c>
      <c r="U572" s="22">
        <f>F572/T572</f>
      </c>
      <c r="V572" s="23">
        <f>(F572+4*500)/T572</f>
      </c>
      <c r="W572" s="17">
        <v>3077.4000000000015</v>
      </c>
      <c r="X572" s="23">
        <f>W572/T572</f>
      </c>
      <c r="Y572" s="21">
        <f>T572/R572</f>
      </c>
      <c r="Z572" s="23">
        <f>W572/F572</f>
      </c>
      <c r="AA572" s="23">
        <f>W572/(F572+500)</f>
      </c>
      <c r="AB572" s="17">
        <v>0</v>
      </c>
      <c r="AC572" s="17">
        <v>0</v>
      </c>
      <c r="AD572" s="21">
        <f>AB572/T572</f>
      </c>
      <c r="AE572" s="23">
        <f>(W572-AC572)/(F572+500)</f>
      </c>
      <c r="AF572" s="24" t="s">
        <v>37</v>
      </c>
    </row>
    <row customHeight="true" ht="16.071428571428573" r="573">
      <c r="A573" s="11"/>
      <c r="B573" s="55"/>
      <c r="C573" s="13"/>
      <c r="D573" s="14" t="s">
        <v>38</v>
      </c>
      <c r="E573" s="15">
        <v>2388.99</v>
      </c>
      <c r="F573" s="28"/>
      <c r="G573" s="17">
        <v>38898</v>
      </c>
      <c r="H573" s="29">
        <v>789</v>
      </c>
      <c r="I573" s="18">
        <f t="shared" si="268"/>
      </c>
      <c r="J573" s="19">
        <f t="shared" si="192"/>
      </c>
      <c r="K573" s="17">
        <v>56</v>
      </c>
      <c r="L573" s="19">
        <f t="shared" si="148"/>
      </c>
      <c r="M573" s="17">
        <v>1</v>
      </c>
      <c r="N573" s="20">
        <f t="shared" si="104"/>
      </c>
      <c r="O573" s="17">
        <v>5</v>
      </c>
      <c r="P573" s="20">
        <f t="shared" si="38"/>
      </c>
      <c r="Q573" s="21"/>
      <c r="R573" s="17"/>
      <c r="S573" s="21"/>
      <c r="T573" s="17"/>
      <c r="U573" s="22"/>
      <c r="V573" s="23"/>
      <c r="W573" s="17"/>
      <c r="X573" s="23"/>
      <c r="Y573" s="21"/>
      <c r="Z573" s="23"/>
      <c r="AA573" s="23"/>
      <c r="AB573" s="17"/>
      <c r="AC573" s="17"/>
      <c r="AD573" s="21"/>
      <c r="AE573" s="23"/>
      <c r="AF573" s="24" t="s">
        <v>78</v>
      </c>
    </row>
    <row customHeight="true" ht="16.071428571428573" r="574">
      <c r="A574" s="11"/>
      <c r="B574" s="44" t="s">
        <v>43</v>
      </c>
      <c r="C574" s="44"/>
      <c r="D574" s="44"/>
      <c r="E574" s="32">
        <f>SUM(E566:E573)</f>
      </c>
      <c r="F574" s="32">
        <f>SUM(F566:F573)</f>
      </c>
      <c r="G574" s="32">
        <f>SUM(G566:G573)</f>
      </c>
      <c r="H574" s="32">
        <f>SUM(H566:H573)</f>
      </c>
      <c r="I574" s="34">
        <f t="shared" si="268"/>
      </c>
      <c r="J574" s="35">
        <f t="shared" si="192"/>
      </c>
      <c r="K574" s="33">
        <f>SUM(K566:K573)</f>
      </c>
      <c r="L574" s="32">
        <f>SUM(L568:L573)</f>
      </c>
      <c r="M574" s="32">
        <f>SUM(M566:M573)</f>
      </c>
      <c r="N574" s="36">
        <f t="shared" si="104"/>
      </c>
      <c r="O574" s="32">
        <f>SUM(O566:O573)</f>
      </c>
      <c r="P574" s="36">
        <f t="shared" si="38"/>
      </c>
      <c r="Q574" s="37">
        <f>M574/O574</f>
      </c>
      <c r="R574" s="32">
        <f>SUM(R566:R573)</f>
      </c>
      <c r="S574" s="37">
        <f>(O574+O574)/(K574+K574)</f>
      </c>
      <c r="T574" s="32">
        <f>SUM(T566:T573)</f>
      </c>
      <c r="U574" s="38">
        <f t="shared" ref="U574:U575" si="918">F574/T574</f>
      </c>
      <c r="V574" s="39">
        <f t="shared" ref="V574:V575" si="811">(F574+4*500)/T574</f>
      </c>
      <c r="W574" s="32">
        <f>SUM(W566:W573)</f>
      </c>
      <c r="X574" s="40">
        <f t="shared" ref="X574:X575" si="704">W574/T574</f>
      </c>
      <c r="Y574" s="37">
        <f t="shared" ref="Y574:Y575" si="597">T574/R574</f>
      </c>
      <c r="Z574" s="39">
        <f t="shared" ref="Z574:Z575" si="490">W574/F574</f>
      </c>
      <c r="AA574" s="39">
        <f>W574/(F574+COUNT(W565:W573)*500)</f>
      </c>
      <c r="AB574" s="32">
        <f>SUM(AB566:AB573)</f>
      </c>
      <c r="AC574" s="32">
        <f>SUM(AC566:AC573)</f>
      </c>
      <c r="AD574" s="37">
        <f t="shared" ref="AD574:AD575" si="383">AB574/T574</f>
      </c>
      <c r="AE574" s="41">
        <f>(W574-AC574)/(F574+COUNT(W565:W573)*500)</f>
      </c>
      <c r="AF574" s="24"/>
    </row>
    <row customHeight="true" ht="16.071428571428573" r="575">
      <c r="A575" s="11"/>
      <c r="B575" s="55" t="s">
        <v>40</v>
      </c>
      <c r="C575" s="42" t="s">
        <v>45</v>
      </c>
      <c r="D575" s="14" t="s">
        <v>36</v>
      </c>
      <c r="E575" s="15">
        <v>1337.05</v>
      </c>
      <c r="F575" s="28">
        <f>E575+E576</f>
      </c>
      <c r="G575" s="17">
        <v>13179</v>
      </c>
      <c r="H575" s="17">
        <v>374</v>
      </c>
      <c r="I575" s="18">
        <f t="shared" si="268"/>
      </c>
      <c r="J575" s="19">
        <f t="shared" si="192"/>
      </c>
      <c r="K575" s="17">
        <v>6</v>
      </c>
      <c r="L575" s="19">
        <f t="shared" ref="L575:L593" si="149">E575/K575</f>
      </c>
      <c r="M575" s="17">
        <v>1</v>
      </c>
      <c r="N575" s="20">
        <f t="shared" si="104"/>
      </c>
      <c r="O575" s="17">
        <v>4</v>
      </c>
      <c r="P575" s="20">
        <f t="shared" si="38"/>
      </c>
      <c r="Q575" s="21">
        <f>(M575+M576)/(O575+O576)</f>
      </c>
      <c r="R575" s="17">
        <v>16</v>
      </c>
      <c r="S575" s="21">
        <f>(O575+O576)/(K575+K576)</f>
      </c>
      <c r="T575" s="17">
        <v>5</v>
      </c>
      <c r="U575" s="22">
        <f t="shared" si="918"/>
      </c>
      <c r="V575" s="23">
        <f t="shared" si="811"/>
      </c>
      <c r="W575" s="17">
        <v>8052.000000000007</v>
      </c>
      <c r="X575" s="23">
        <f t="shared" si="704"/>
      </c>
      <c r="Y575" s="21">
        <f t="shared" si="597"/>
      </c>
      <c r="Z575" s="23">
        <f t="shared" si="490"/>
      </c>
      <c r="AA575" s="23">
        <f>W575/(F575+500)</f>
      </c>
      <c r="AB575" s="17">
        <v>2</v>
      </c>
      <c r="AC575" s="17">
        <v>816</v>
      </c>
      <c r="AD575" s="21">
        <f t="shared" si="383"/>
      </c>
      <c r="AE575" s="23">
        <f>(W575-AC575)/(F575+500)</f>
      </c>
      <c r="AF575" s="24" t="s">
        <v>37</v>
      </c>
    </row>
    <row customHeight="true" ht="16.071428571428573" r="576">
      <c r="A576" s="11"/>
      <c r="B576" s="55"/>
      <c r="C576" s="42"/>
      <c r="D576" s="14" t="s">
        <v>38</v>
      </c>
      <c r="E576" s="15">
        <v>1930.75</v>
      </c>
      <c r="F576" s="28"/>
      <c r="G576" s="17">
        <v>30587</v>
      </c>
      <c r="H576" s="17">
        <v>583</v>
      </c>
      <c r="I576" s="18">
        <f t="shared" si="268"/>
      </c>
      <c r="J576" s="19">
        <f t="shared" si="192"/>
      </c>
      <c r="K576" s="17">
        <v>40</v>
      </c>
      <c r="L576" s="19">
        <f t="shared" si="149"/>
      </c>
      <c r="M576" s="17">
        <v>3</v>
      </c>
      <c r="N576" s="20">
        <f t="shared" si="104"/>
      </c>
      <c r="O576" s="17">
        <v>8</v>
      </c>
      <c r="P576" s="20">
        <f t="shared" si="38"/>
      </c>
      <c r="Q576" s="21"/>
      <c r="R576" s="17"/>
      <c r="S576" s="21"/>
      <c r="T576" s="17"/>
      <c r="U576" s="22"/>
      <c r="V576" s="23"/>
      <c r="W576" s="17"/>
      <c r="X576" s="23"/>
      <c r="Y576" s="21"/>
      <c r="Z576" s="23"/>
      <c r="AA576" s="23"/>
      <c r="AB576" s="17"/>
      <c r="AC576" s="17"/>
      <c r="AD576" s="21"/>
      <c r="AE576" s="23"/>
      <c r="AF576" s="24" t="s">
        <v>78</v>
      </c>
    </row>
    <row customHeight="true" ht="16.071428571428573" r="577">
      <c r="A577" s="11"/>
      <c r="B577" s="55" t="s">
        <v>42</v>
      </c>
      <c r="C577" s="60" t="s">
        <v>45</v>
      </c>
      <c r="D577" s="14" t="s">
        <v>36</v>
      </c>
      <c r="E577" s="15">
        <v>1314.42</v>
      </c>
      <c r="F577" s="28">
        <f>E577+E578</f>
      </c>
      <c r="G577" s="17">
        <v>11752</v>
      </c>
      <c r="H577" s="17">
        <v>413</v>
      </c>
      <c r="I577" s="18">
        <f>H578/G577</f>
      </c>
      <c r="J577" s="19">
        <f t="shared" si="192"/>
      </c>
      <c r="K577" s="17">
        <v>5</v>
      </c>
      <c r="L577" s="19">
        <f t="shared" si="149"/>
      </c>
      <c r="M577" s="17">
        <v>2</v>
      </c>
      <c r="N577" s="20">
        <f t="shared" si="104"/>
      </c>
      <c r="O577" s="17">
        <v>1</v>
      </c>
      <c r="P577" s="20">
        <f t="shared" si="38"/>
      </c>
      <c r="Q577" s="21">
        <f>(M577+M578)/(O577+O578)</f>
      </c>
      <c r="R577" s="17">
        <v>14</v>
      </c>
      <c r="S577" s="21">
        <f>(O577+O578)/(K577+K578)</f>
      </c>
      <c r="T577" s="17">
        <v>7</v>
      </c>
      <c r="U577" s="22">
        <f>F577/T577</f>
      </c>
      <c r="V577" s="23">
        <f>(F577+4*500)/T577</f>
      </c>
      <c r="W577" s="17">
        <v>9720</v>
      </c>
      <c r="X577" s="23">
        <f>W577/T577</f>
      </c>
      <c r="Y577" s="21">
        <f>T577/R577</f>
      </c>
      <c r="Z577" s="23">
        <f>W577/F577</f>
      </c>
      <c r="AA577" s="23">
        <f>W577/(F577+500)</f>
      </c>
      <c r="AB577" s="17">
        <v>1</v>
      </c>
      <c r="AC577" s="17">
        <v>2088</v>
      </c>
      <c r="AD577" s="21">
        <f>AB577/T577</f>
      </c>
      <c r="AE577" s="23">
        <f>(W577-AC577)/(F577+500)</f>
      </c>
      <c r="AF577" s="24" t="s">
        <v>37</v>
      </c>
    </row>
    <row customHeight="true" ht="16.071428571428573" r="578">
      <c r="A578" s="11"/>
      <c r="B578" s="55"/>
      <c r="C578" s="60"/>
      <c r="D578" s="14" t="s">
        <v>38</v>
      </c>
      <c r="E578" s="15">
        <v>2145.99</v>
      </c>
      <c r="F578" s="28"/>
      <c r="G578" s="17">
        <v>32419</v>
      </c>
      <c r="H578" s="17">
        <v>579</v>
      </c>
      <c r="I578" s="18">
        <f t="shared" ref="I578:I593" si="269">H578/G578</f>
      </c>
      <c r="J578" s="19">
        <f t="shared" si="192"/>
      </c>
      <c r="K578" s="17">
        <v>30</v>
      </c>
      <c r="L578" s="19">
        <f t="shared" si="149"/>
      </c>
      <c r="M578" s="17">
        <v>3</v>
      </c>
      <c r="N578" s="20">
        <f t="shared" si="104"/>
      </c>
      <c r="O578" s="17">
        <v>7</v>
      </c>
      <c r="P578" s="20">
        <f t="shared" si="38"/>
      </c>
      <c r="Q578" s="21"/>
      <c r="R578" s="17"/>
      <c r="S578" s="21"/>
      <c r="T578" s="17"/>
      <c r="U578" s="22"/>
      <c r="V578" s="23"/>
      <c r="W578" s="17"/>
      <c r="X578" s="23"/>
      <c r="Y578" s="21"/>
      <c r="Z578" s="23"/>
      <c r="AA578" s="23"/>
      <c r="AB578" s="17"/>
      <c r="AC578" s="17"/>
      <c r="AD578" s="21"/>
      <c r="AE578" s="23"/>
      <c r="AF578" s="24" t="s">
        <v>78</v>
      </c>
    </row>
    <row customHeight="true" ht="16.071428571428573" r="579">
      <c r="A579" s="11"/>
      <c r="B579" s="55" t="s">
        <v>44</v>
      </c>
      <c r="C579" s="60" t="s">
        <v>45</v>
      </c>
      <c r="D579" s="14" t="s">
        <v>36</v>
      </c>
      <c r="E579" s="15">
        <v>1440.34</v>
      </c>
      <c r="F579" s="16">
        <f>E579+E580</f>
      </c>
      <c r="G579" s="17">
        <v>15279</v>
      </c>
      <c r="H579" s="17">
        <v>503</v>
      </c>
      <c r="I579" s="18">
        <f t="shared" si="269"/>
      </c>
      <c r="J579" s="19">
        <f t="shared" si="192"/>
      </c>
      <c r="K579" s="17">
        <v>12</v>
      </c>
      <c r="L579" s="19">
        <f t="shared" si="149"/>
      </c>
      <c r="M579" s="17">
        <v>1</v>
      </c>
      <c r="N579" s="20">
        <f t="shared" si="104"/>
      </c>
      <c r="O579" s="17">
        <v>3</v>
      </c>
      <c r="P579" s="20">
        <f t="shared" si="38"/>
      </c>
      <c r="Q579" s="21">
        <f>(M579+M580)/(O579+O580)</f>
      </c>
      <c r="R579" s="17">
        <v>11</v>
      </c>
      <c r="S579" s="21">
        <f>(O579+O580)/(K579+K580)</f>
      </c>
      <c r="T579" s="17">
        <v>4</v>
      </c>
      <c r="U579" s="22">
        <f>F579/T579</f>
      </c>
      <c r="V579" s="23">
        <f>(F579+4*500)/T579</f>
      </c>
      <c r="W579" s="17">
        <v>6292.799999999988</v>
      </c>
      <c r="X579" s="23">
        <f>W579/T579</f>
      </c>
      <c r="Y579" s="21">
        <f>T579/R579</f>
      </c>
      <c r="Z579" s="23">
        <f>W579/F579</f>
      </c>
      <c r="AA579" s="23">
        <f>W579/(F579+500)</f>
      </c>
      <c r="AB579" s="17">
        <v>0</v>
      </c>
      <c r="AC579" s="17">
        <v>0</v>
      </c>
      <c r="AD579" s="21">
        <f>AB579/T579</f>
      </c>
      <c r="AE579" s="23">
        <f>(W579-AC579)/(F579+500)</f>
      </c>
      <c r="AF579" s="24" t="s">
        <v>37</v>
      </c>
    </row>
    <row customHeight="true" ht="16.071428571428573" r="580">
      <c r="A580" s="11"/>
      <c r="B580" s="55"/>
      <c r="C580" s="60"/>
      <c r="D580" s="14" t="s">
        <v>38</v>
      </c>
      <c r="E580" s="15">
        <v>1832.25</v>
      </c>
      <c r="F580" s="16"/>
      <c r="G580" s="17">
        <v>31053</v>
      </c>
      <c r="H580" s="17">
        <v>478</v>
      </c>
      <c r="I580" s="18">
        <f t="shared" si="269"/>
      </c>
      <c r="J580" s="19">
        <f t="shared" si="192"/>
      </c>
      <c r="K580" s="17">
        <v>28</v>
      </c>
      <c r="L580" s="19">
        <f t="shared" si="149"/>
      </c>
      <c r="M580" s="17">
        <v>2</v>
      </c>
      <c r="N580" s="20">
        <f t="shared" si="104"/>
      </c>
      <c r="O580" s="17">
        <v>4</v>
      </c>
      <c r="P580" s="20">
        <f t="shared" si="38"/>
      </c>
      <c r="Q580" s="21"/>
      <c r="R580" s="17"/>
      <c r="S580" s="21"/>
      <c r="T580" s="17"/>
      <c r="U580" s="22"/>
      <c r="V580" s="23"/>
      <c r="W580" s="17"/>
      <c r="X580" s="23"/>
      <c r="Y580" s="21"/>
      <c r="Z580" s="23"/>
      <c r="AA580" s="23"/>
      <c r="AB580" s="17"/>
      <c r="AC580" s="17"/>
      <c r="AD580" s="21"/>
      <c r="AE580" s="23"/>
      <c r="AF580" s="24" t="s">
        <v>78</v>
      </c>
    </row>
    <row customHeight="true" ht="16.071428571428573" r="581">
      <c r="A581" s="11"/>
      <c r="B581" s="55" t="s">
        <v>46</v>
      </c>
      <c r="C581" s="60" t="s">
        <v>45</v>
      </c>
      <c r="D581" s="14" t="s">
        <v>36</v>
      </c>
      <c r="E581" s="15">
        <v>1667.03</v>
      </c>
      <c r="F581" s="16">
        <f>E581+E582</f>
      </c>
      <c r="G581" s="17">
        <v>16143</v>
      </c>
      <c r="H581" s="17">
        <v>547</v>
      </c>
      <c r="I581" s="18">
        <f t="shared" si="269"/>
      </c>
      <c r="J581" s="19">
        <f t="shared" si="192"/>
      </c>
      <c r="K581" s="17">
        <v>11</v>
      </c>
      <c r="L581" s="19">
        <f t="shared" si="149"/>
      </c>
      <c r="M581" s="17">
        <v>2</v>
      </c>
      <c r="N581" s="20">
        <f t="shared" si="104"/>
      </c>
      <c r="O581" s="17">
        <v>2</v>
      </c>
      <c r="P581" s="20">
        <f>E581/O582</f>
      </c>
      <c r="Q581" s="21">
        <f>(M581+M582)/(O581+O582)</f>
      </c>
      <c r="R581" s="17">
        <v>14</v>
      </c>
      <c r="S581" s="21">
        <f>(O581+O582)/(K581+K582)</f>
      </c>
      <c r="T581" s="17">
        <v>4</v>
      </c>
      <c r="U581" s="22">
        <f>F581/T581</f>
      </c>
      <c r="V581" s="23">
        <f>(F581+4*500)/T581</f>
      </c>
      <c r="W581" s="17">
        <v>5328</v>
      </c>
      <c r="X581" s="23">
        <f>W581/T581</f>
      </c>
      <c r="Y581" s="21">
        <f>T581/R581</f>
      </c>
      <c r="Z581" s="23">
        <f>W581/F581</f>
      </c>
      <c r="AA581" s="23">
        <f>W581/(F581+500)</f>
      </c>
      <c r="AB581" s="17">
        <v>2</v>
      </c>
      <c r="AC581" s="17">
        <v>2784</v>
      </c>
      <c r="AD581" s="21">
        <f>AB581/T581</f>
      </c>
      <c r="AE581" s="23">
        <f>(W581-AC581)/(F581+500)</f>
      </c>
      <c r="AF581" s="24" t="s">
        <v>37</v>
      </c>
    </row>
    <row customHeight="true" ht="16.071428571428573" r="582">
      <c r="A582" s="11"/>
      <c r="B582" s="55"/>
      <c r="C582" s="60"/>
      <c r="D582" s="14" t="s">
        <v>38</v>
      </c>
      <c r="E582" s="15">
        <v>1804.87</v>
      </c>
      <c r="F582" s="16"/>
      <c r="G582" s="17">
        <v>27685</v>
      </c>
      <c r="H582" s="17">
        <v>580</v>
      </c>
      <c r="I582" s="18">
        <f t="shared" si="269"/>
      </c>
      <c r="J582" s="19">
        <f t="shared" si="192"/>
      </c>
      <c r="K582" s="17">
        <v>42</v>
      </c>
      <c r="L582" s="19">
        <f t="shared" si="149"/>
      </c>
      <c r="M582" s="17">
        <v>2</v>
      </c>
      <c r="N582" s="20">
        <f t="shared" si="104"/>
      </c>
      <c r="O582" s="17">
        <v>4</v>
      </c>
      <c r="P582" s="20">
        <f t="shared" ref="P582:P583" si="39">E582/O582</f>
      </c>
      <c r="Q582" s="21"/>
      <c r="R582" s="17"/>
      <c r="S582" s="21"/>
      <c r="T582" s="17"/>
      <c r="U582" s="22"/>
      <c r="V582" s="23"/>
      <c r="W582" s="17"/>
      <c r="X582" s="23"/>
      <c r="Y582" s="21"/>
      <c r="Z582" s="23"/>
      <c r="AA582" s="23"/>
      <c r="AB582" s="17"/>
      <c r="AC582" s="17"/>
      <c r="AD582" s="21"/>
      <c r="AE582" s="23"/>
      <c r="AF582" s="24" t="s">
        <v>78</v>
      </c>
    </row>
    <row customHeight="true" ht="16.071428571428573" r="583">
      <c r="A583" s="11"/>
      <c r="B583" s="44" t="s">
        <v>43</v>
      </c>
      <c r="C583" s="44"/>
      <c r="D583" s="44"/>
      <c r="E583" s="32">
        <f>SUM(E575:E582)</f>
      </c>
      <c r="F583" s="32">
        <f>SUM(F575:F582)</f>
      </c>
      <c r="G583" s="32">
        <f>SUM(G575:G582)</f>
      </c>
      <c r="H583" s="32">
        <f>SUM(H575:H582)</f>
      </c>
      <c r="I583" s="34">
        <f t="shared" si="269"/>
      </c>
      <c r="J583" s="35">
        <f t="shared" si="192"/>
      </c>
      <c r="K583" s="33">
        <f>SUM(K575:K582)</f>
      </c>
      <c r="L583" s="35">
        <f t="shared" si="149"/>
      </c>
      <c r="M583" s="33">
        <f>SUM(M575:M582)</f>
      </c>
      <c r="N583" s="36">
        <f t="shared" si="104"/>
      </c>
      <c r="O583" s="33">
        <f>SUM(O575:O582)</f>
      </c>
      <c r="P583" s="36">
        <f t="shared" si="39"/>
      </c>
      <c r="Q583" s="37">
        <f>M583/O583</f>
      </c>
      <c r="R583" s="33">
        <f>SUM(R575:R582)</f>
      </c>
      <c r="S583" s="37">
        <f>(O583+O583)/(K583+K583)</f>
      </c>
      <c r="T583" s="33">
        <f>SUM(T575:T582)</f>
      </c>
      <c r="U583" s="38">
        <f t="shared" ref="U583:U584" si="919">F583/T583</f>
      </c>
      <c r="V583" s="39">
        <f t="shared" ref="V583:V584" si="812">(F583+4*500)/T583</f>
      </c>
      <c r="W583" s="33">
        <f>SUM(W575:W582)</f>
      </c>
      <c r="X583" s="40">
        <f t="shared" ref="X583:X584" si="705">W583/T583</f>
      </c>
      <c r="Y583" s="37">
        <f t="shared" ref="Y583:Y584" si="598">T583/R583</f>
      </c>
      <c r="Z583" s="39">
        <f t="shared" ref="Z583:Z584" si="491">W583/F583</f>
      </c>
      <c r="AA583" s="39">
        <f>W583/(F583+COUNT(W575:W580)*500)</f>
      </c>
      <c r="AB583" s="33">
        <f>SUM(AB575:AB582)</f>
      </c>
      <c r="AC583" s="33">
        <f>SUM(AC575:AC582)</f>
      </c>
      <c r="AD583" s="37">
        <f t="shared" ref="AD583:AD584" si="384">AB583/T583</f>
      </c>
      <c r="AE583" s="41">
        <f>(W583-AC583)/(F583+COUNT(W575:W580)*500)</f>
      </c>
      <c r="AF583" s="23"/>
    </row>
    <row customHeight="true" ht="16.071428571428573" r="584">
      <c r="A584" s="11"/>
      <c r="B584" s="12" t="s">
        <v>47</v>
      </c>
      <c r="C584" s="42" t="s">
        <v>71</v>
      </c>
      <c r="D584" s="14" t="s">
        <v>36</v>
      </c>
      <c r="E584" s="15">
        <v>2085.4</v>
      </c>
      <c r="F584" s="16">
        <f>E584+E585</f>
      </c>
      <c r="G584" s="17">
        <v>20989</v>
      </c>
      <c r="H584" s="17">
        <v>831</v>
      </c>
      <c r="I584" s="18">
        <f t="shared" si="269"/>
      </c>
      <c r="J584" s="19">
        <f t="shared" si="192"/>
      </c>
      <c r="K584" s="17">
        <v>18</v>
      </c>
      <c r="L584" s="19">
        <f t="shared" si="149"/>
      </c>
      <c r="M584" s="17">
        <v>1</v>
      </c>
      <c r="N584" s="20">
        <f t="shared" si="104"/>
      </c>
      <c r="O584" s="17">
        <v>4</v>
      </c>
      <c r="P584" s="20">
        <f>E584/O585</f>
      </c>
      <c r="Q584" s="21">
        <f>(M584+M585)/(O584+O585)</f>
      </c>
      <c r="R584" s="17">
        <v>8</v>
      </c>
      <c r="S584" s="21">
        <f>(O584+O585)/(K584+K585)</f>
      </c>
      <c r="T584" s="17">
        <v>3</v>
      </c>
      <c r="U584" s="22">
        <f t="shared" si="919"/>
      </c>
      <c r="V584" s="23">
        <f t="shared" si="812"/>
      </c>
      <c r="W584" s="17">
        <v>3780</v>
      </c>
      <c r="X584" s="23">
        <f t="shared" si="705"/>
      </c>
      <c r="Y584" s="21">
        <f t="shared" si="598"/>
      </c>
      <c r="Z584" s="23">
        <f t="shared" si="491"/>
      </c>
      <c r="AA584" s="23">
        <f>W584/(F584+500)</f>
      </c>
      <c r="AB584" s="17">
        <v>1</v>
      </c>
      <c r="AC584" s="17">
        <v>396</v>
      </c>
      <c r="AD584" s="21">
        <f t="shared" si="384"/>
      </c>
      <c r="AE584" s="23">
        <f>(W584-AC584)/(F584+500)</f>
      </c>
      <c r="AF584" s="24" t="s">
        <v>37</v>
      </c>
    </row>
    <row customHeight="true" ht="16.071428571428573" r="585">
      <c r="A585" s="11"/>
      <c r="B585" s="12"/>
      <c r="C585" s="42"/>
      <c r="D585" s="14" t="s">
        <v>38</v>
      </c>
      <c r="E585" s="15">
        <v>2091.54</v>
      </c>
      <c r="F585" s="16"/>
      <c r="G585" s="17">
        <v>32784</v>
      </c>
      <c r="H585" s="17">
        <v>552</v>
      </c>
      <c r="I585" s="18">
        <f t="shared" si="269"/>
      </c>
      <c r="J585" s="19">
        <f t="shared" si="192"/>
      </c>
      <c r="K585" s="17">
        <v>39</v>
      </c>
      <c r="L585" s="19">
        <f t="shared" si="149"/>
      </c>
      <c r="M585" s="17">
        <v>2</v>
      </c>
      <c r="N585" s="20">
        <f t="shared" si="104"/>
      </c>
      <c r="O585" s="17">
        <v>3</v>
      </c>
      <c r="P585" s="20">
        <f t="shared" ref="P585:P587" si="40">E585/O585</f>
      </c>
      <c r="Q585" s="21"/>
      <c r="R585" s="17"/>
      <c r="S585" s="21"/>
      <c r="T585" s="17"/>
      <c r="U585" s="22"/>
      <c r="V585" s="23"/>
      <c r="W585" s="17"/>
      <c r="X585" s="23"/>
      <c r="Y585" s="21"/>
      <c r="Z585" s="23"/>
      <c r="AA585" s="23"/>
      <c r="AB585" s="17"/>
      <c r="AC585" s="17"/>
      <c r="AD585" s="21"/>
      <c r="AE585" s="23"/>
      <c r="AF585" s="24" t="s">
        <v>78</v>
      </c>
    </row>
    <row customHeight="true" ht="16.071428571428573" r="586">
      <c r="A586" s="11"/>
      <c r="B586" s="55" t="s">
        <v>63</v>
      </c>
      <c r="C586" s="42" t="s">
        <v>71</v>
      </c>
      <c r="D586" s="14" t="s">
        <v>36</v>
      </c>
      <c r="E586" s="15">
        <v>2088.08</v>
      </c>
      <c r="F586" s="16">
        <f>E586+E587</f>
      </c>
      <c r="G586" s="17">
        <v>21993</v>
      </c>
      <c r="H586" s="17">
        <v>806</v>
      </c>
      <c r="I586" s="18">
        <f t="shared" si="269"/>
      </c>
      <c r="J586" s="19">
        <f t="shared" si="192"/>
      </c>
      <c r="K586" s="17">
        <v>4</v>
      </c>
      <c r="L586" s="19">
        <f t="shared" si="149"/>
      </c>
      <c r="M586" s="17">
        <v>0</v>
      </c>
      <c r="N586" s="20">
        <f t="shared" si="104"/>
      </c>
      <c r="O586" s="17">
        <v>2</v>
      </c>
      <c r="P586" s="20">
        <f t="shared" si="40"/>
      </c>
      <c r="Q586" s="21">
        <f>(M586+M587)/(O586+O587)</f>
      </c>
      <c r="R586" s="17">
        <v>14</v>
      </c>
      <c r="S586" s="21">
        <f>(O586+O587)/(K586+K587)</f>
      </c>
      <c r="T586" s="17">
        <v>5</v>
      </c>
      <c r="U586" s="22">
        <f>F586/T586</f>
      </c>
      <c r="V586" s="23">
        <f>(F586+4*500)/T586</f>
      </c>
      <c r="W586" s="17">
        <v>5913.600000000006</v>
      </c>
      <c r="X586" s="23">
        <f>W586/T586</f>
      </c>
      <c r="Y586" s="21">
        <f>T586/R586</f>
      </c>
      <c r="Z586" s="23">
        <f>W586/F586</f>
      </c>
      <c r="AA586" s="23">
        <f>W586/(F586+500)</f>
      </c>
      <c r="AB586" s="17">
        <v>0</v>
      </c>
      <c r="AC586" s="17">
        <v>0</v>
      </c>
      <c r="AD586" s="21">
        <f>AB586/T586</f>
      </c>
      <c r="AE586" s="23">
        <f>(W586-AC586)/(F586+500)</f>
      </c>
      <c r="AF586" s="24" t="s">
        <v>37</v>
      </c>
    </row>
    <row customHeight="true" ht="16.071428571428573" r="587">
      <c r="A587" s="11"/>
      <c r="B587" s="55"/>
      <c r="C587" s="42"/>
      <c r="D587" s="14" t="s">
        <v>38</v>
      </c>
      <c r="E587" s="15">
        <v>3656.11</v>
      </c>
      <c r="F587" s="16"/>
      <c r="G587" s="17">
        <v>56077</v>
      </c>
      <c r="H587" s="17">
        <v>1285</v>
      </c>
      <c r="I587" s="18">
        <f t="shared" si="269"/>
      </c>
      <c r="J587" s="19">
        <f t="shared" si="192"/>
      </c>
      <c r="K587" s="17">
        <v>81</v>
      </c>
      <c r="L587" s="19">
        <f t="shared" si="149"/>
      </c>
      <c r="M587" s="17">
        <v>3</v>
      </c>
      <c r="N587" s="20">
        <f t="shared" si="104"/>
      </c>
      <c r="O587" s="17">
        <v>5</v>
      </c>
      <c r="P587" s="20">
        <f t="shared" si="40"/>
      </c>
      <c r="Q587" s="21"/>
      <c r="R587" s="17"/>
      <c r="S587" s="21"/>
      <c r="T587" s="17"/>
      <c r="U587" s="22"/>
      <c r="V587" s="23"/>
      <c r="W587" s="17"/>
      <c r="X587" s="23"/>
      <c r="Y587" s="21"/>
      <c r="Z587" s="23"/>
      <c r="AA587" s="23"/>
      <c r="AB587" s="17"/>
      <c r="AC587" s="17"/>
      <c r="AD587" s="21"/>
      <c r="AE587" s="23"/>
      <c r="AF587" s="24" t="s">
        <v>78</v>
      </c>
    </row>
    <row customHeight="true" ht="16.071428571428573" r="588">
      <c r="A588" s="11"/>
      <c r="B588" s="55" t="s">
        <v>64</v>
      </c>
      <c r="C588" s="42" t="s">
        <v>71</v>
      </c>
      <c r="D588" s="14" t="s">
        <v>36</v>
      </c>
      <c r="E588" s="15">
        <v>587.24</v>
      </c>
      <c r="F588" s="16">
        <f>E588+E589</f>
      </c>
      <c r="G588" s="17">
        <v>5052</v>
      </c>
      <c r="H588" s="17">
        <v>256</v>
      </c>
      <c r="I588" s="18">
        <f t="shared" si="269"/>
      </c>
      <c r="J588" s="19">
        <f t="shared" si="192"/>
      </c>
      <c r="K588" s="17">
        <v>1</v>
      </c>
      <c r="L588" s="19">
        <f t="shared" si="149"/>
      </c>
      <c r="M588" s="17">
        <v>0</v>
      </c>
      <c r="N588" s="20">
        <f t="shared" si="104"/>
      </c>
      <c r="O588" s="17">
        <v>0</v>
      </c>
      <c r="P588" s="20">
        <f>E588/O589</f>
      </c>
      <c r="Q588" s="21">
        <f>(M588+M589)/(O588+O589)</f>
      </c>
      <c r="R588" s="17">
        <v>4</v>
      </c>
      <c r="S588" s="21">
        <f>(O588+O589)/(K588+K589)</f>
      </c>
      <c r="T588" s="17">
        <v>4</v>
      </c>
      <c r="U588" s="22">
        <f>F588/T588</f>
      </c>
      <c r="V588" s="23">
        <f>(F588+4*500)/T588</f>
      </c>
      <c r="W588" s="17">
        <v>7356</v>
      </c>
      <c r="X588" s="23">
        <f>W588/T588</f>
      </c>
      <c r="Y588" s="21">
        <f>T588/R588</f>
      </c>
      <c r="Z588" s="23">
        <f>W588/F588</f>
      </c>
      <c r="AA588" s="23">
        <f>W588/(F588+500)</f>
      </c>
      <c r="AB588" s="17">
        <v>0</v>
      </c>
      <c r="AC588" s="17">
        <v>0</v>
      </c>
      <c r="AD588" s="21">
        <f>AB588/T588</f>
      </c>
      <c r="AE588" s="23">
        <f>(W588-AC588)/(F588+500)</f>
      </c>
      <c r="AF588" s="24" t="s">
        <v>37</v>
      </c>
    </row>
    <row customHeight="true" ht="16.071428571428573" r="589">
      <c r="A589" s="11"/>
      <c r="B589" s="55"/>
      <c r="C589" s="42"/>
      <c r="D589" s="14" t="s">
        <v>38</v>
      </c>
      <c r="E589" s="15">
        <v>3900.08</v>
      </c>
      <c r="F589" s="16"/>
      <c r="G589" s="17">
        <v>62151</v>
      </c>
      <c r="H589" s="17">
        <v>1250</v>
      </c>
      <c r="I589" s="18">
        <f t="shared" si="269"/>
      </c>
      <c r="J589" s="19">
        <f t="shared" si="192"/>
      </c>
      <c r="K589" s="17">
        <v>97</v>
      </c>
      <c r="L589" s="19">
        <f t="shared" si="149"/>
      </c>
      <c r="M589" s="17">
        <v>3</v>
      </c>
      <c r="N589" s="20">
        <f t="shared" si="104"/>
      </c>
      <c r="O589" s="17">
        <v>8</v>
      </c>
      <c r="P589" s="20">
        <f>E589/O589</f>
      </c>
      <c r="Q589" s="21"/>
      <c r="R589" s="17"/>
      <c r="S589" s="21"/>
      <c r="T589" s="17"/>
      <c r="U589" s="22"/>
      <c r="V589" s="23"/>
      <c r="W589" s="17"/>
      <c r="X589" s="23"/>
      <c r="Y589" s="21"/>
      <c r="Z589" s="23"/>
      <c r="AA589" s="23"/>
      <c r="AB589" s="17"/>
      <c r="AC589" s="17"/>
      <c r="AD589" s="21"/>
      <c r="AE589" s="23"/>
      <c r="AF589" s="24" t="s">
        <v>78</v>
      </c>
    </row>
    <row customHeight="true" ht="16.071428571428573" r="590">
      <c r="A590" s="11"/>
      <c r="B590" s="55" t="s">
        <v>65</v>
      </c>
      <c r="C590" s="42" t="s">
        <v>71</v>
      </c>
      <c r="D590" s="14" t="s">
        <v>36</v>
      </c>
      <c r="E590" s="15">
        <v>211</v>
      </c>
      <c r="F590" s="16">
        <f>E590+E591</f>
      </c>
      <c r="G590" s="17">
        <v>1728</v>
      </c>
      <c r="H590" s="17">
        <v>99</v>
      </c>
      <c r="I590" s="18">
        <f t="shared" si="269"/>
      </c>
      <c r="J590" s="19">
        <f t="shared" si="192"/>
      </c>
      <c r="K590" s="17">
        <v>1</v>
      </c>
      <c r="L590" s="19">
        <f t="shared" si="149"/>
      </c>
      <c r="M590" s="17">
        <v>0</v>
      </c>
      <c r="N590" s="20">
        <f t="shared" si="104"/>
      </c>
      <c r="O590" s="17">
        <v>1</v>
      </c>
      <c r="P590" s="20">
        <f>E590/O591</f>
      </c>
      <c r="Q590" s="21">
        <f>(M590+M591)/(O590+O591)</f>
      </c>
      <c r="R590" s="17">
        <v>11</v>
      </c>
      <c r="S590" s="21">
        <f>(O590+O591)/(K590+K591)</f>
      </c>
      <c r="T590" s="17">
        <v>2</v>
      </c>
      <c r="U590" s="22">
        <f>F590/T590</f>
      </c>
      <c r="V590" s="23">
        <f>(F590+4*500)/T590</f>
      </c>
      <c r="W590" s="17">
        <v>3936</v>
      </c>
      <c r="X590" s="23">
        <f>W590/T590</f>
      </c>
      <c r="Y590" s="21">
        <f>T590/R590</f>
      </c>
      <c r="Z590" s="23">
        <f>W590/F590</f>
      </c>
      <c r="AA590" s="23">
        <f>W590/(F590+500)</f>
      </c>
      <c r="AB590" s="17">
        <v>0</v>
      </c>
      <c r="AC590" s="17">
        <v>0</v>
      </c>
      <c r="AD590" s="21">
        <f>AB590/T590</f>
      </c>
      <c r="AE590" s="23">
        <f>(W590-AC590)/(F590+500)</f>
      </c>
      <c r="AF590" s="24" t="s">
        <v>37</v>
      </c>
    </row>
    <row customHeight="true" ht="16.071428571428573" r="591">
      <c r="A591" s="11"/>
      <c r="B591" s="55"/>
      <c r="C591" s="42"/>
      <c r="D591" s="14" t="s">
        <v>38</v>
      </c>
      <c r="E591" s="15">
        <v>2261.37</v>
      </c>
      <c r="F591" s="16"/>
      <c r="G591" s="17">
        <v>42043</v>
      </c>
      <c r="H591" s="17">
        <v>1079</v>
      </c>
      <c r="I591" s="18">
        <f t="shared" si="269"/>
      </c>
      <c r="J591" s="19">
        <f t="shared" si="192"/>
      </c>
      <c r="K591" s="17">
        <v>48</v>
      </c>
      <c r="L591" s="19">
        <f t="shared" si="149"/>
      </c>
      <c r="M591" s="17">
        <v>2</v>
      </c>
      <c r="N591" s="20">
        <f t="shared" si="104"/>
      </c>
      <c r="O591" s="17">
        <v>4</v>
      </c>
      <c r="P591" s="20">
        <f t="shared" ref="P591:P593" si="41">E591/O591</f>
      </c>
      <c r="Q591" s="21"/>
      <c r="R591" s="17"/>
      <c r="S591" s="21"/>
      <c r="T591" s="17"/>
      <c r="U591" s="22"/>
      <c r="V591" s="23"/>
      <c r="W591" s="17"/>
      <c r="X591" s="23"/>
      <c r="Y591" s="21"/>
      <c r="Z591" s="23"/>
      <c r="AA591" s="23"/>
      <c r="AB591" s="17"/>
      <c r="AC591" s="17"/>
      <c r="AD591" s="21"/>
      <c r="AE591" s="23"/>
      <c r="AF591" s="24" t="s">
        <v>78</v>
      </c>
    </row>
    <row customHeight="true" ht="16.071428571428573" r="592">
      <c r="A592" s="11"/>
      <c r="B592" s="44" t="s">
        <v>43</v>
      </c>
      <c r="C592" s="44"/>
      <c r="D592" s="44"/>
      <c r="E592" s="32">
        <f>SUM(E584:E591)</f>
      </c>
      <c r="F592" s="32">
        <f>SUM(F584:F591)</f>
      </c>
      <c r="G592" s="32">
        <f>SUM(G584:G591)</f>
      </c>
      <c r="H592" s="32">
        <f>SUM(H584:H591)</f>
      </c>
      <c r="I592" s="34">
        <f t="shared" si="269"/>
      </c>
      <c r="J592" s="35">
        <f t="shared" si="192"/>
      </c>
      <c r="K592" s="32">
        <f>SUM(K584:K591)</f>
      </c>
      <c r="L592" s="35">
        <f t="shared" si="149"/>
      </c>
      <c r="M592" s="32">
        <f>SUM(M584:M591)</f>
      </c>
      <c r="N592" s="36">
        <f t="shared" si="104"/>
      </c>
      <c r="O592" s="32">
        <f>SUM(O584:O591)</f>
      </c>
      <c r="P592" s="36">
        <f t="shared" si="41"/>
      </c>
      <c r="Q592" s="37">
        <f t="shared" ref="Q592:Q593" si="312">M592/O592</f>
      </c>
      <c r="R592" s="32">
        <f>SUM(R584:R591)</f>
      </c>
      <c r="S592" s="37">
        <f t="shared" ref="S592:S593" si="223">(O592+O592)/(K592+K592)</f>
      </c>
      <c r="T592" s="32">
        <f>SUM(T584:T591)</f>
      </c>
      <c r="U592" s="38">
        <f t="shared" ref="U592:U593" si="920">F592/T592</f>
      </c>
      <c r="V592" s="39">
        <f t="shared" ref="V592:V593" si="813">(F592+4*500)/T592</f>
      </c>
      <c r="W592" s="32">
        <f>SUM(W584:W591)</f>
      </c>
      <c r="X592" s="40">
        <f t="shared" ref="X592:X593" si="706">W592/T592</f>
      </c>
      <c r="Y592" s="37">
        <f t="shared" ref="Y592:Y593" si="599">T592/R592</f>
      </c>
      <c r="Z592" s="39">
        <f t="shared" ref="Z592:Z593" si="492">W592/F592</f>
      </c>
      <c r="AA592" s="39">
        <f>W592/(F592+COUNT(W580:W589)*500)</f>
      </c>
      <c r="AB592" s="32">
        <f>SUM(AB584:AB591)</f>
      </c>
      <c r="AC592" s="32">
        <f>SUM(AC584:AC591)</f>
      </c>
      <c r="AD592" s="37">
        <f t="shared" ref="AD592:AD593" si="385">AB592/T592</f>
      </c>
      <c r="AE592" s="41">
        <f>(W592-AC592)/(F592+COUNT(W580:W589)*500)</f>
      </c>
      <c r="AF592" s="23"/>
    </row>
    <row customHeight="true" ht="16.071428571428573" r="593">
      <c r="A593" s="11"/>
      <c r="B593" s="46" t="s">
        <v>48</v>
      </c>
      <c r="C593" s="46"/>
      <c r="D593" s="46"/>
      <c r="E593" s="48">
        <f>E565+E574+E583+E592</f>
      </c>
      <c r="F593" s="48">
        <f>F565+F574+F583+F592</f>
      </c>
      <c r="G593" s="48">
        <f>G565+G574+G583+G592</f>
      </c>
      <c r="H593" s="48">
        <f>H565+H574+H583+H592</f>
      </c>
      <c r="I593" s="50">
        <f t="shared" si="269"/>
      </c>
      <c r="J593" s="51">
        <f t="shared" si="192"/>
      </c>
      <c r="K593" s="56">
        <f>K565+K574+K583+K592</f>
      </c>
      <c r="L593" s="51">
        <f t="shared" si="149"/>
      </c>
      <c r="M593" s="56">
        <f>M565+M574+M583+M592</f>
      </c>
      <c r="N593" s="52">
        <f t="shared" si="104"/>
      </c>
      <c r="O593" s="56">
        <f>O565+O574+O583+O592</f>
      </c>
      <c r="P593" s="52">
        <f t="shared" si="41"/>
      </c>
      <c r="Q593" s="53">
        <f t="shared" si="312"/>
      </c>
      <c r="R593" s="56">
        <f>R565+R574+R583+R592</f>
      </c>
      <c r="S593" s="53">
        <f t="shared" si="223"/>
      </c>
      <c r="T593" s="56">
        <f>T565+T574+T583+T592</f>
      </c>
      <c r="U593" s="54">
        <f t="shared" si="920"/>
      </c>
      <c r="V593" s="49">
        <f t="shared" si="813"/>
      </c>
      <c r="W593" s="48">
        <f>W565+W574+W583+W592</f>
      </c>
      <c r="X593" s="49">
        <f t="shared" si="706"/>
      </c>
      <c r="Y593" s="53">
        <f t="shared" si="599"/>
      </c>
      <c r="Z593" s="49">
        <f t="shared" si="492"/>
      </c>
      <c r="AA593" s="49">
        <f>W593/(F593+COUNT(W555:W562,W575:W580,W568:W573))</f>
      </c>
      <c r="AB593" s="56">
        <f>AB565+AB574+AB583+AB592</f>
      </c>
      <c r="AC593" s="48">
        <f>AC565+AC574+AC583+AC592</f>
      </c>
      <c r="AD593" s="53">
        <f t="shared" si="385"/>
      </c>
      <c r="AE593" s="49">
        <f>(W593-AC593)/(F593+COUNT(W555:W562,W575:W580,W568:W573))</f>
      </c>
      <c r="AF593" s="23"/>
    </row>
    <row customHeight="true" ht="15.910813800170825" r="594">
      <c r="A594" s="1" t="s">
        <v>1</v>
      </c>
      <c r="B594" s="2" t="s">
        <v>2</v>
      </c>
      <c r="C594" s="2" t="s">
        <v>3</v>
      </c>
      <c r="D594" s="2" t="s">
        <v>4</v>
      </c>
      <c r="E594" s="3" t="s">
        <v>5</v>
      </c>
      <c r="F594" s="2" t="s">
        <v>6</v>
      </c>
      <c r="G594" s="2" t="s">
        <v>7</v>
      </c>
      <c r="H594" s="2" t="s">
        <v>8</v>
      </c>
      <c r="I594" s="4" t="s">
        <v>9</v>
      </c>
      <c r="J594" s="5" t="s">
        <v>10</v>
      </c>
      <c r="K594" s="2" t="s">
        <v>11</v>
      </c>
      <c r="L594" s="5" t="s">
        <v>12</v>
      </c>
      <c r="M594" s="2" t="s">
        <v>13</v>
      </c>
      <c r="N594" s="6" t="s">
        <v>14</v>
      </c>
      <c r="O594" s="2" t="s">
        <v>15</v>
      </c>
      <c r="P594" s="6" t="s">
        <v>16</v>
      </c>
      <c r="Q594" s="4" t="s">
        <v>17</v>
      </c>
      <c r="R594" s="7" t="s">
        <v>18</v>
      </c>
      <c r="S594" s="8" t="s">
        <v>19</v>
      </c>
      <c r="T594" s="7" t="s">
        <v>20</v>
      </c>
      <c r="U594" s="9" t="s">
        <v>21</v>
      </c>
      <c r="V594" s="10" t="s">
        <v>22</v>
      </c>
      <c r="W594" s="10" t="s">
        <v>23</v>
      </c>
      <c r="X594" s="10" t="s">
        <v>24</v>
      </c>
      <c r="Y594" s="8" t="s">
        <v>25</v>
      </c>
      <c r="Z594" s="10" t="s">
        <v>26</v>
      </c>
      <c r="AA594" s="10" t="s">
        <v>27</v>
      </c>
      <c r="AB594" s="10" t="s">
        <v>28</v>
      </c>
      <c r="AC594" s="7" t="s">
        <v>29</v>
      </c>
      <c r="AD594" s="8" t="s">
        <v>30</v>
      </c>
      <c r="AE594" s="10" t="s">
        <v>31</v>
      </c>
      <c r="AF594" s="10" t="s">
        <v>32</v>
      </c>
    </row>
    <row customHeight="true" ht="17.56425295360974" r="595">
      <c r="A595" s="11" t="s">
        <v>85</v>
      </c>
      <c r="B595" s="12" t="s">
        <v>50</v>
      </c>
      <c r="C595" s="13" t="s">
        <v>35</v>
      </c>
      <c r="D595" s="14" t="s">
        <v>36</v>
      </c>
      <c r="E595" s="15">
        <v>716</v>
      </c>
      <c r="F595" s="16">
        <f>E595+E596</f>
      </c>
      <c r="G595" s="17">
        <v>4405</v>
      </c>
      <c r="H595" s="17">
        <v>279</v>
      </c>
      <c r="I595" s="18">
        <f t="shared" ref="I595:I616" si="270">H595/G595</f>
      </c>
      <c r="J595" s="19">
        <f t="shared" ref="J595:J633" si="193">(E595/G595)*1000</f>
      </c>
      <c r="K595" s="17">
        <v>5</v>
      </c>
      <c r="L595" s="19">
        <f t="shared" ref="L595:L613" si="150">E595/K595</f>
      </c>
      <c r="M595" s="17">
        <v>0</v>
      </c>
      <c r="N595" s="20">
        <f t="shared" ref="N595:N633" si="105">E595/M595</f>
      </c>
      <c r="O595" s="17">
        <v>0</v>
      </c>
      <c r="P595" s="20">
        <f t="shared" ref="P595:P620" si="42">E595/O595</f>
      </c>
      <c r="Q595" s="21">
        <f>(M595+M596)/(O595+O596)</f>
      </c>
      <c r="R595" s="17">
        <v>3</v>
      </c>
      <c r="S595" s="21">
        <f>(O595+O596)/(K595+K596)</f>
      </c>
      <c r="T595" s="17">
        <v>0</v>
      </c>
      <c r="U595" s="22">
        <f>F595/T595</f>
      </c>
      <c r="V595" s="23">
        <f>(F595+4*500)/T595</f>
      </c>
      <c r="W595" s="17">
        <v>0</v>
      </c>
      <c r="X595" s="23">
        <f>W595/T595</f>
      </c>
      <c r="Y595" s="21">
        <f>T595/R595</f>
      </c>
      <c r="Z595" s="23">
        <f>W595/F595</f>
      </c>
      <c r="AA595" s="23">
        <f>W595/(F595+500)</f>
      </c>
      <c r="AB595" s="17">
        <v>0</v>
      </c>
      <c r="AC595" s="17">
        <v>0</v>
      </c>
      <c r="AD595" s="21">
        <f>AB595/T595</f>
      </c>
      <c r="AE595" s="23">
        <f>(W595-AC595)/(F595+500)</f>
      </c>
      <c r="AF595" s="24" t="s">
        <v>37</v>
      </c>
    </row>
    <row customHeight="true" ht="17.56425295360974" r="596">
      <c r="A596" s="11"/>
      <c r="B596" s="12"/>
      <c r="C596" s="13"/>
      <c r="D596" s="14" t="s">
        <v>38</v>
      </c>
      <c r="E596" s="15">
        <v>1799.94</v>
      </c>
      <c r="F596" s="16"/>
      <c r="G596" s="17">
        <v>16483</v>
      </c>
      <c r="H596" s="17">
        <v>680</v>
      </c>
      <c r="I596" s="18">
        <f t="shared" si="270"/>
      </c>
      <c r="J596" s="19">
        <f t="shared" si="193"/>
      </c>
      <c r="K596" s="17">
        <v>39</v>
      </c>
      <c r="L596" s="19">
        <f t="shared" si="150"/>
      </c>
      <c r="M596" s="17">
        <v>0</v>
      </c>
      <c r="N596" s="20">
        <f t="shared" si="105"/>
      </c>
      <c r="O596" s="17">
        <v>1</v>
      </c>
      <c r="P596" s="20">
        <f t="shared" si="42"/>
      </c>
      <c r="Q596" s="21"/>
      <c r="R596" s="17"/>
      <c r="S596" s="21"/>
      <c r="T596" s="17"/>
      <c r="U596" s="22"/>
      <c r="V596" s="23"/>
      <c r="W596" s="17"/>
      <c r="X596" s="23"/>
      <c r="Y596" s="21"/>
      <c r="Z596" s="23"/>
      <c r="AA596" s="23"/>
      <c r="AB596" s="17"/>
      <c r="AC596" s="17"/>
      <c r="AD596" s="21"/>
      <c r="AE596" s="23"/>
      <c r="AF596" s="24" t="s">
        <v>83</v>
      </c>
    </row>
    <row customHeight="true" ht="17.56425295360974" r="597">
      <c r="A597" s="11"/>
      <c r="B597" s="12" t="s">
        <v>51</v>
      </c>
      <c r="C597" s="13" t="s">
        <v>35</v>
      </c>
      <c r="D597" s="14" t="s">
        <v>36</v>
      </c>
      <c r="E597" s="15">
        <v>346.03</v>
      </c>
      <c r="F597" s="16">
        <f>E597+E598</f>
      </c>
      <c r="G597" s="17">
        <v>2903</v>
      </c>
      <c r="H597" s="17">
        <v>132</v>
      </c>
      <c r="I597" s="18">
        <f t="shared" si="270"/>
      </c>
      <c r="J597" s="19">
        <f t="shared" si="193"/>
      </c>
      <c r="K597" s="17">
        <v>3</v>
      </c>
      <c r="L597" s="19">
        <f t="shared" si="150"/>
      </c>
      <c r="M597" s="17">
        <v>0</v>
      </c>
      <c r="N597" s="20">
        <f t="shared" si="105"/>
      </c>
      <c r="O597" s="17">
        <v>0</v>
      </c>
      <c r="P597" s="20">
        <f t="shared" si="42"/>
      </c>
      <c r="Q597" s="21">
        <f>(M597+M598)/(O597+O598)</f>
      </c>
      <c r="R597" s="17">
        <v>5</v>
      </c>
      <c r="S597" s="21">
        <f>(O597+O598)/(K597+K598)</f>
      </c>
      <c r="T597" s="17">
        <v>2</v>
      </c>
      <c r="U597" s="22">
        <f>F597/T597</f>
      </c>
      <c r="V597" s="23">
        <f>(F597+4*500)/T597</f>
      </c>
      <c r="W597" s="17">
        <v>1536</v>
      </c>
      <c r="X597" s="23">
        <f>W597/T597</f>
      </c>
      <c r="Y597" s="21">
        <f>T597/R597</f>
      </c>
      <c r="Z597" s="23">
        <f>W597/F597</f>
      </c>
      <c r="AA597" s="23">
        <f>W597/(F597+500)</f>
      </c>
      <c r="AB597" s="17">
        <v>2</v>
      </c>
      <c r="AC597" s="17">
        <v>1536</v>
      </c>
      <c r="AD597" s="21">
        <f>AB597/T597</f>
      </c>
      <c r="AE597" s="23">
        <f>(W597-AC597)/(F597+500)</f>
      </c>
      <c r="AF597" s="24" t="s">
        <v>37</v>
      </c>
    </row>
    <row customHeight="true" ht="17.56425295360974" r="598">
      <c r="A598" s="11"/>
      <c r="B598" s="12"/>
      <c r="C598" s="13"/>
      <c r="D598" s="14" t="s">
        <v>38</v>
      </c>
      <c r="E598" s="15">
        <v>2815.6</v>
      </c>
      <c r="F598" s="16"/>
      <c r="G598" s="17">
        <v>69412</v>
      </c>
      <c r="H598" s="17">
        <v>1432</v>
      </c>
      <c r="I598" s="18">
        <f t="shared" si="270"/>
      </c>
      <c r="J598" s="19">
        <f t="shared" si="193"/>
      </c>
      <c r="K598" s="17">
        <v>74</v>
      </c>
      <c r="L598" s="19">
        <f t="shared" si="150"/>
      </c>
      <c r="M598" s="17">
        <v>2</v>
      </c>
      <c r="N598" s="20">
        <f t="shared" si="105"/>
      </c>
      <c r="O598" s="17">
        <v>3</v>
      </c>
      <c r="P598" s="20">
        <f t="shared" si="42"/>
      </c>
      <c r="Q598" s="21"/>
      <c r="R598" s="17"/>
      <c r="S598" s="21"/>
      <c r="T598" s="17"/>
      <c r="U598" s="22"/>
      <c r="V598" s="23"/>
      <c r="W598" s="17"/>
      <c r="X598" s="23"/>
      <c r="Y598" s="21"/>
      <c r="Z598" s="23"/>
      <c r="AA598" s="23"/>
      <c r="AB598" s="17"/>
      <c r="AC598" s="17"/>
      <c r="AD598" s="21"/>
      <c r="AE598" s="23"/>
      <c r="AF598" s="24" t="s">
        <v>83</v>
      </c>
    </row>
    <row customHeight="true" ht="17.56425295360974" r="599">
      <c r="A599" s="11"/>
      <c r="B599" s="12" t="s">
        <v>52</v>
      </c>
      <c r="C599" s="13" t="s">
        <v>35</v>
      </c>
      <c r="D599" s="14" t="s">
        <v>36</v>
      </c>
      <c r="E599" s="15">
        <v>586.97</v>
      </c>
      <c r="F599" s="16">
        <f>E599+E600</f>
      </c>
      <c r="G599" s="17">
        <v>3378</v>
      </c>
      <c r="H599" s="17">
        <v>124</v>
      </c>
      <c r="I599" s="18">
        <f t="shared" si="270"/>
      </c>
      <c r="J599" s="19">
        <f t="shared" si="193"/>
      </c>
      <c r="K599" s="17">
        <v>3</v>
      </c>
      <c r="L599" s="19">
        <f t="shared" si="150"/>
      </c>
      <c r="M599" s="17">
        <v>0</v>
      </c>
      <c r="N599" s="20">
        <f t="shared" si="105"/>
      </c>
      <c r="O599" s="17">
        <v>0</v>
      </c>
      <c r="P599" s="20">
        <f t="shared" si="42"/>
      </c>
      <c r="Q599" s="21">
        <f>(M599+M600)/(O599+O600)</f>
      </c>
      <c r="R599" s="17">
        <v>11</v>
      </c>
      <c r="S599" s="21">
        <f>(O599+O600)/(K599+K600)</f>
      </c>
      <c r="T599" s="17">
        <v>5</v>
      </c>
      <c r="U599" s="22">
        <f>F599/T599</f>
      </c>
      <c r="V599" s="23">
        <f>(F599+4*500)/T599</f>
      </c>
      <c r="W599" s="17">
        <v>3253.2</v>
      </c>
      <c r="X599" s="23">
        <f>W599/T599</f>
      </c>
      <c r="Y599" s="21">
        <f>T599/R599</f>
      </c>
      <c r="Z599" s="23">
        <f>W599/F599</f>
      </c>
      <c r="AA599" s="23">
        <f>W599/(F599+500)</f>
      </c>
      <c r="AB599" s="17">
        <v>4</v>
      </c>
      <c r="AC599" s="17">
        <v>2809.2</v>
      </c>
      <c r="AD599" s="21">
        <f>AB599/T599</f>
      </c>
      <c r="AE599" s="23">
        <f>(W599-AC599)/(F599+500)</f>
      </c>
      <c r="AF599" s="24" t="s">
        <v>37</v>
      </c>
    </row>
    <row customHeight="true" ht="17.56425295360974" r="600">
      <c r="A600" s="11"/>
      <c r="B600" s="12"/>
      <c r="C600" s="13"/>
      <c r="D600" s="14" t="s">
        <v>38</v>
      </c>
      <c r="E600" s="15">
        <v>5308.27</v>
      </c>
      <c r="F600" s="16"/>
      <c r="G600" s="17">
        <v>78450</v>
      </c>
      <c r="H600" s="17">
        <v>2723</v>
      </c>
      <c r="I600" s="18">
        <f t="shared" si="270"/>
      </c>
      <c r="J600" s="19">
        <f t="shared" si="193"/>
      </c>
      <c r="K600" s="17">
        <v>209</v>
      </c>
      <c r="L600" s="19">
        <f t="shared" si="150"/>
      </c>
      <c r="M600" s="17">
        <v>4</v>
      </c>
      <c r="N600" s="20">
        <f t="shared" si="105"/>
      </c>
      <c r="O600" s="17">
        <v>10</v>
      </c>
      <c r="P600" s="20">
        <f t="shared" si="42"/>
      </c>
      <c r="Q600" s="21"/>
      <c r="R600" s="17"/>
      <c r="S600" s="21"/>
      <c r="T600" s="17"/>
      <c r="U600" s="22"/>
      <c r="V600" s="23"/>
      <c r="W600" s="17"/>
      <c r="X600" s="23"/>
      <c r="Y600" s="21"/>
      <c r="Z600" s="23"/>
      <c r="AA600" s="23"/>
      <c r="AB600" s="17"/>
      <c r="AC600" s="17"/>
      <c r="AD600" s="21"/>
      <c r="AE600" s="23"/>
      <c r="AF600" s="24" t="s">
        <v>83</v>
      </c>
    </row>
    <row customHeight="true" ht="17.56425295360974" r="601">
      <c r="A601" s="11"/>
      <c r="B601" s="12" t="s">
        <v>53</v>
      </c>
      <c r="C601" s="13" t="s">
        <v>35</v>
      </c>
      <c r="D601" s="14" t="s">
        <v>36</v>
      </c>
      <c r="E601" s="15">
        <v>703.17</v>
      </c>
      <c r="F601" s="28">
        <f>E601+E602</f>
      </c>
      <c r="G601" s="17">
        <v>3474</v>
      </c>
      <c r="H601" s="17">
        <v>94</v>
      </c>
      <c r="I601" s="18">
        <f t="shared" si="270"/>
      </c>
      <c r="J601" s="19">
        <f t="shared" si="193"/>
      </c>
      <c r="K601" s="17">
        <v>5</v>
      </c>
      <c r="L601" s="19">
        <f t="shared" si="150"/>
      </c>
      <c r="M601" s="17">
        <v>1</v>
      </c>
      <c r="N601" s="20">
        <f t="shared" si="105"/>
      </c>
      <c r="O601" s="17">
        <v>1</v>
      </c>
      <c r="P601" s="20">
        <f t="shared" si="42"/>
      </c>
      <c r="Q601" s="21">
        <f>(M601+M602)/(O601+O602)</f>
      </c>
      <c r="R601" s="17">
        <v>14</v>
      </c>
      <c r="S601" s="21">
        <f>(O601+O602)/(K601+K602)</f>
      </c>
      <c r="T601" s="17">
        <v>5</v>
      </c>
      <c r="U601" s="22">
        <f>F601/T601</f>
      </c>
      <c r="V601" s="23">
        <f>(F601+4*500)/T601</f>
      </c>
      <c r="W601" s="17">
        <v>4176</v>
      </c>
      <c r="X601" s="23">
        <f>W601/T601</f>
      </c>
      <c r="Y601" s="21">
        <f>T601/R601</f>
      </c>
      <c r="Z601" s="23">
        <f>W601/F601</f>
      </c>
      <c r="AA601" s="23">
        <f>W601/(F601+500)</f>
      </c>
      <c r="AB601" s="17">
        <v>5</v>
      </c>
      <c r="AC601" s="17">
        <v>4176</v>
      </c>
      <c r="AD601" s="21">
        <f>AB601/T601</f>
      </c>
      <c r="AE601" s="23">
        <f>(W601-AC601)/(F601+500)</f>
      </c>
      <c r="AF601" s="24" t="s">
        <v>37</v>
      </c>
    </row>
    <row customHeight="true" ht="17.56425295360974" r="602">
      <c r="A602" s="11"/>
      <c r="B602" s="12"/>
      <c r="C602" s="13"/>
      <c r="D602" s="14" t="s">
        <v>38</v>
      </c>
      <c r="E602" s="15">
        <v>2907.28</v>
      </c>
      <c r="F602" s="28"/>
      <c r="G602" s="17">
        <v>38917</v>
      </c>
      <c r="H602" s="29">
        <v>1670</v>
      </c>
      <c r="I602" s="18">
        <f t="shared" si="270"/>
      </c>
      <c r="J602" s="19">
        <f t="shared" si="193"/>
      </c>
      <c r="K602" s="17">
        <v>180</v>
      </c>
      <c r="L602" s="19">
        <f t="shared" si="150"/>
      </c>
      <c r="M602" s="17">
        <v>3</v>
      </c>
      <c r="N602" s="20">
        <f t="shared" si="105"/>
      </c>
      <c r="O602" s="17">
        <v>11</v>
      </c>
      <c r="P602" s="20">
        <f t="shared" si="42"/>
      </c>
      <c r="Q602" s="21"/>
      <c r="R602" s="17"/>
      <c r="S602" s="21"/>
      <c r="T602" s="17"/>
      <c r="U602" s="22"/>
      <c r="V602" s="23"/>
      <c r="W602" s="17"/>
      <c r="X602" s="23"/>
      <c r="Y602" s="21"/>
      <c r="Z602" s="23"/>
      <c r="AA602" s="23"/>
      <c r="AB602" s="17"/>
      <c r="AC602" s="17"/>
      <c r="AD602" s="21"/>
      <c r="AE602" s="23"/>
      <c r="AF602" s="24" t="s">
        <v>83</v>
      </c>
    </row>
    <row customHeight="true" ht="17.56425295360974" r="603">
      <c r="A603" s="11"/>
      <c r="B603" s="12" t="s">
        <v>54</v>
      </c>
      <c r="C603" s="13" t="s">
        <v>35</v>
      </c>
      <c r="D603" s="14" t="s">
        <v>36</v>
      </c>
      <c r="E603" s="15">
        <v>9490.76</v>
      </c>
      <c r="F603" s="28">
        <f>E603+E604</f>
      </c>
      <c r="G603" s="17">
        <v>390284</v>
      </c>
      <c r="H603" s="17">
        <v>5392</v>
      </c>
      <c r="I603" s="18">
        <f t="shared" si="270"/>
      </c>
      <c r="J603" s="19">
        <f t="shared" si="193"/>
      </c>
      <c r="K603" s="17">
        <v>406</v>
      </c>
      <c r="L603" s="19">
        <f t="shared" si="150"/>
      </c>
      <c r="M603" s="17">
        <v>3</v>
      </c>
      <c r="N603" s="20">
        <f t="shared" si="105"/>
      </c>
      <c r="O603" s="17">
        <v>9</v>
      </c>
      <c r="P603" s="20">
        <f t="shared" si="42"/>
      </c>
      <c r="Q603" s="21">
        <f>(M603+M604)/(O603+O604)</f>
      </c>
      <c r="R603" s="17">
        <v>10</v>
      </c>
      <c r="S603" s="21">
        <f>(O603+O604)/(K603+K604)</f>
      </c>
      <c r="T603" s="17">
        <v>3</v>
      </c>
      <c r="U603" s="22">
        <f>F603/T603</f>
      </c>
      <c r="V603" s="23">
        <f>(F603+4*500)/T603</f>
      </c>
      <c r="W603" s="17">
        <v>3432</v>
      </c>
      <c r="X603" s="23">
        <f>W603/T603</f>
      </c>
      <c r="Y603" s="21">
        <f>T603/R603</f>
      </c>
      <c r="Z603" s="23">
        <f>W603/F603</f>
      </c>
      <c r="AA603" s="23">
        <f>W603/(F603+500)</f>
      </c>
      <c r="AB603" s="17">
        <v>0</v>
      </c>
      <c r="AC603" s="17">
        <v>0</v>
      </c>
      <c r="AD603" s="21">
        <f>AB603/T603</f>
      </c>
      <c r="AE603" s="23">
        <f>(W603-AC603)/(F603+500)</f>
      </c>
      <c r="AF603" s="24" t="s">
        <v>37</v>
      </c>
    </row>
    <row customHeight="true" ht="17.56425295360974" r="604">
      <c r="A604" s="11"/>
      <c r="B604" s="12"/>
      <c r="C604" s="13"/>
      <c r="D604" s="14" t="s">
        <v>38</v>
      </c>
      <c r="E604" s="15">
        <v>858.02</v>
      </c>
      <c r="F604" s="28"/>
      <c r="G604" s="17">
        <v>5244</v>
      </c>
      <c r="H604" s="29">
        <v>213</v>
      </c>
      <c r="I604" s="18">
        <f t="shared" si="270"/>
      </c>
      <c r="J604" s="19">
        <f t="shared" si="193"/>
      </c>
      <c r="K604" s="17">
        <v>6</v>
      </c>
      <c r="L604" s="19">
        <f t="shared" si="150"/>
      </c>
      <c r="M604" s="17">
        <v>0</v>
      </c>
      <c r="N604" s="20">
        <f t="shared" si="105"/>
      </c>
      <c r="O604" s="17">
        <v>0</v>
      </c>
      <c r="P604" s="20">
        <f t="shared" si="42"/>
      </c>
      <c r="Q604" s="21"/>
      <c r="R604" s="17"/>
      <c r="S604" s="21"/>
      <c r="T604" s="17"/>
      <c r="U604" s="22"/>
      <c r="V604" s="23"/>
      <c r="W604" s="17"/>
      <c r="X604" s="23"/>
      <c r="Y604" s="21"/>
      <c r="Z604" s="23"/>
      <c r="AA604" s="23"/>
      <c r="AB604" s="17"/>
      <c r="AC604" s="17"/>
      <c r="AD604" s="21"/>
      <c r="AE604" s="23"/>
      <c r="AF604" s="24" t="s">
        <v>83</v>
      </c>
    </row>
    <row customHeight="true" ht="17.56425295360974" r="605">
      <c r="A605" s="11"/>
      <c r="B605" s="30" t="s">
        <v>43</v>
      </c>
      <c r="C605" s="30"/>
      <c r="D605" s="30"/>
      <c r="E605" s="32">
        <f>SUM(E595:E604)</f>
      </c>
      <c r="F605" s="33">
        <f>SUM(F595:F604)</f>
      </c>
      <c r="G605" s="33">
        <f>SUM(G595:G604)</f>
      </c>
      <c r="H605" s="33">
        <f>SUM(H595:H604)</f>
      </c>
      <c r="I605" s="34">
        <f t="shared" si="270"/>
      </c>
      <c r="J605" s="35">
        <f t="shared" si="193"/>
      </c>
      <c r="K605" s="33">
        <f>SUM(K595:K604)</f>
      </c>
      <c r="L605" s="35">
        <f t="shared" si="150"/>
      </c>
      <c r="M605" s="33">
        <f>SUM(M595:M604)</f>
      </c>
      <c r="N605" s="36">
        <f t="shared" si="105"/>
      </c>
      <c r="O605" s="33">
        <f>SUM(O595:O604)</f>
      </c>
      <c r="P605" s="36">
        <f t="shared" si="42"/>
      </c>
      <c r="Q605" s="37">
        <f>M605/O605</f>
      </c>
      <c r="R605" s="33">
        <f>SUM(R595:R604)</f>
      </c>
      <c r="S605" s="37">
        <f>(O605+O605)/(K605+K605)</f>
      </c>
      <c r="T605" s="33">
        <f>SUM(T595:T604)</f>
      </c>
      <c r="U605" s="38">
        <f t="shared" ref="U605:U606" si="921">F605/T605</f>
      </c>
      <c r="V605" s="39">
        <f t="shared" ref="V605:V606" si="814">(F605+4*500)/T605</f>
      </c>
      <c r="W605" s="32">
        <f>SUM(W595:W604)</f>
      </c>
      <c r="X605" s="40">
        <f t="shared" ref="X605:X606" si="707">W605/T605</f>
      </c>
      <c r="Y605" s="37">
        <f t="shared" ref="Y605:Y606" si="600">T605/R605</f>
      </c>
      <c r="Z605" s="39">
        <f t="shared" ref="Z605:Z606" si="493">W605/F605</f>
      </c>
      <c r="AA605" s="39">
        <f>W605/(F605+COUNT(W595:W602)*500)</f>
      </c>
      <c r="AB605" s="33">
        <f>SUM(AB595:AB604)</f>
      </c>
      <c r="AC605" s="33">
        <f>SUM(AC595:AC604)</f>
      </c>
      <c r="AD605" s="37">
        <f t="shared" ref="AD605:AD606" si="386">AB605/T605</f>
      </c>
      <c r="AE605" s="41">
        <f>(W605-AC605)/(F605+COUNT(W595:W602)*500)</f>
      </c>
      <c r="AF605" s="23"/>
    </row>
    <row customHeight="true" ht="17.56425295360974" r="606">
      <c r="A606" s="11"/>
      <c r="B606" s="12" t="s">
        <v>55</v>
      </c>
      <c r="C606" s="13" t="s">
        <v>62</v>
      </c>
      <c r="D606" s="14" t="s">
        <v>36</v>
      </c>
      <c r="E606" s="15">
        <v>692.99</v>
      </c>
      <c r="F606" s="28">
        <f>E606+E607</f>
      </c>
      <c r="G606" s="17">
        <v>5097</v>
      </c>
      <c r="H606" s="17">
        <v>177</v>
      </c>
      <c r="I606" s="18">
        <f t="shared" si="270"/>
      </c>
      <c r="J606" s="19">
        <f t="shared" si="193"/>
      </c>
      <c r="K606" s="17">
        <v>5</v>
      </c>
      <c r="L606" s="19">
        <f t="shared" si="150"/>
      </c>
      <c r="M606" s="17">
        <v>0</v>
      </c>
      <c r="N606" s="20">
        <f t="shared" si="105"/>
      </c>
      <c r="O606" s="17">
        <v>2</v>
      </c>
      <c r="P606" s="20">
        <f t="shared" si="42"/>
      </c>
      <c r="Q606" s="21">
        <f>(M606+M607)/(O606+O607)</f>
      </c>
      <c r="R606" s="17">
        <v>13</v>
      </c>
      <c r="S606" s="21">
        <f>(O606+O607)/(K606+K607)</f>
      </c>
      <c r="T606" s="17">
        <v>3</v>
      </c>
      <c r="U606" s="22">
        <f t="shared" si="921"/>
      </c>
      <c r="V606" s="23">
        <f t="shared" si="814"/>
      </c>
      <c r="W606" s="17">
        <v>5472</v>
      </c>
      <c r="X606" s="23">
        <f t="shared" si="707"/>
      </c>
      <c r="Y606" s="21">
        <f t="shared" si="600"/>
      </c>
      <c r="Z606" s="23">
        <f t="shared" si="493"/>
      </c>
      <c r="AA606" s="23">
        <f>W606/(F606+500)</f>
      </c>
      <c r="AB606" s="17">
        <v>0</v>
      </c>
      <c r="AC606" s="17">
        <v>0</v>
      </c>
      <c r="AD606" s="21">
        <f t="shared" si="386"/>
      </c>
      <c r="AE606" s="23">
        <f>(W606-AC606)/(F606+500)</f>
      </c>
      <c r="AF606" s="24" t="s">
        <v>37</v>
      </c>
    </row>
    <row customHeight="true" ht="17.56425295360974" r="607">
      <c r="A607" s="11"/>
      <c r="B607" s="12"/>
      <c r="C607" s="13"/>
      <c r="D607" s="14" t="s">
        <v>38</v>
      </c>
      <c r="E607" s="15">
        <v>2244.28</v>
      </c>
      <c r="F607" s="28"/>
      <c r="G607" s="17">
        <v>37006</v>
      </c>
      <c r="H607" s="29">
        <v>673</v>
      </c>
      <c r="I607" s="18">
        <f t="shared" si="270"/>
      </c>
      <c r="J607" s="19">
        <f t="shared" si="193"/>
      </c>
      <c r="K607" s="17">
        <v>66</v>
      </c>
      <c r="L607" s="19">
        <f t="shared" si="150"/>
      </c>
      <c r="M607" s="17">
        <v>2</v>
      </c>
      <c r="N607" s="20">
        <f t="shared" si="105"/>
      </c>
      <c r="O607" s="17">
        <v>7</v>
      </c>
      <c r="P607" s="20">
        <f t="shared" si="42"/>
      </c>
      <c r="Q607" s="21"/>
      <c r="R607" s="17"/>
      <c r="S607" s="21"/>
      <c r="T607" s="17"/>
      <c r="U607" s="22"/>
      <c r="V607" s="23"/>
      <c r="W607" s="17"/>
      <c r="X607" s="23"/>
      <c r="Y607" s="21"/>
      <c r="Z607" s="23"/>
      <c r="AA607" s="23"/>
      <c r="AB607" s="17"/>
      <c r="AC607" s="17"/>
      <c r="AD607" s="21"/>
      <c r="AE607" s="23"/>
      <c r="AF607" s="24" t="s">
        <v>83</v>
      </c>
    </row>
    <row customHeight="true" ht="17.56425295360974" r="608">
      <c r="A608" s="11"/>
      <c r="B608" s="43" t="s">
        <v>56</v>
      </c>
      <c r="C608" s="13" t="s">
        <v>62</v>
      </c>
      <c r="D608" s="14" t="s">
        <v>36</v>
      </c>
      <c r="E608" s="15">
        <v>653.61</v>
      </c>
      <c r="F608" s="28">
        <f>E608+E609</f>
      </c>
      <c r="G608" s="17">
        <v>4788</v>
      </c>
      <c r="H608" s="17">
        <v>157</v>
      </c>
      <c r="I608" s="18">
        <f t="shared" si="270"/>
      </c>
      <c r="J608" s="19">
        <f t="shared" si="193"/>
      </c>
      <c r="K608" s="17">
        <v>4</v>
      </c>
      <c r="L608" s="19">
        <f t="shared" si="150"/>
      </c>
      <c r="M608" s="17">
        <v>0</v>
      </c>
      <c r="N608" s="20">
        <f t="shared" si="105"/>
      </c>
      <c r="O608" s="17">
        <v>0</v>
      </c>
      <c r="P608" s="20">
        <f t="shared" si="42"/>
      </c>
      <c r="Q608" s="21">
        <f>(M608+M609)/(O608+O609)</f>
      </c>
      <c r="R608" s="17">
        <v>4</v>
      </c>
      <c r="S608" s="21">
        <f>(O608+O609)/(K608+K609)</f>
      </c>
      <c r="T608" s="17">
        <v>1</v>
      </c>
      <c r="U608" s="22">
        <f>F608/T608</f>
      </c>
      <c r="V608" s="23">
        <f>(F608+4*500)/T608</f>
      </c>
      <c r="W608" s="17">
        <v>1344</v>
      </c>
      <c r="X608" s="23">
        <f>W608/T608</f>
      </c>
      <c r="Y608" s="21">
        <f>T608/R608</f>
      </c>
      <c r="Z608" s="23">
        <f>W608/F608</f>
      </c>
      <c r="AA608" s="23">
        <f>W608/(F608+500)</f>
      </c>
      <c r="AB608" s="17">
        <v>0</v>
      </c>
      <c r="AC608" s="17">
        <v>0</v>
      </c>
      <c r="AD608" s="21">
        <f>AB608/T608</f>
      </c>
      <c r="AE608" s="23">
        <f>(W608-AC608)/(F608+500)</f>
      </c>
      <c r="AF608" s="24" t="s">
        <v>37</v>
      </c>
    </row>
    <row customHeight="true" ht="17.56425295360974" r="609">
      <c r="A609" s="11"/>
      <c r="B609" s="43"/>
      <c r="C609" s="13"/>
      <c r="D609" s="14" t="s">
        <v>38</v>
      </c>
      <c r="E609" s="15">
        <v>2149.28</v>
      </c>
      <c r="F609" s="28"/>
      <c r="G609" s="17">
        <v>26493</v>
      </c>
      <c r="H609" s="29">
        <v>616</v>
      </c>
      <c r="I609" s="18">
        <f t="shared" si="270"/>
      </c>
      <c r="J609" s="19">
        <f t="shared" si="193"/>
      </c>
      <c r="K609" s="17">
        <v>70</v>
      </c>
      <c r="L609" s="19">
        <f t="shared" si="150"/>
      </c>
      <c r="M609" s="17">
        <v>2</v>
      </c>
      <c r="N609" s="20">
        <f t="shared" si="105"/>
      </c>
      <c r="O609" s="17">
        <v>3</v>
      </c>
      <c r="P609" s="20">
        <f t="shared" si="42"/>
      </c>
      <c r="Q609" s="21"/>
      <c r="R609" s="17"/>
      <c r="S609" s="21"/>
      <c r="T609" s="17"/>
      <c r="U609" s="22"/>
      <c r="V609" s="23"/>
      <c r="W609" s="17"/>
      <c r="X609" s="23"/>
      <c r="Y609" s="21"/>
      <c r="Z609" s="23"/>
      <c r="AA609" s="23"/>
      <c r="AB609" s="17"/>
      <c r="AC609" s="17"/>
      <c r="AD609" s="21"/>
      <c r="AE609" s="23"/>
      <c r="AF609" s="24" t="s">
        <v>83</v>
      </c>
    </row>
    <row customHeight="true" ht="17.56425295360974" r="610">
      <c r="A610" s="11"/>
      <c r="B610" s="12" t="s">
        <v>57</v>
      </c>
      <c r="C610" s="13" t="s">
        <v>62</v>
      </c>
      <c r="D610" s="14" t="s">
        <v>36</v>
      </c>
      <c r="E610" s="15">
        <v>464.51</v>
      </c>
      <c r="F610" s="28">
        <f>E610+E611</f>
      </c>
      <c r="G610" s="17">
        <v>3243</v>
      </c>
      <c r="H610" s="17">
        <v>63</v>
      </c>
      <c r="I610" s="18">
        <f t="shared" si="270"/>
      </c>
      <c r="J610" s="19">
        <f t="shared" si="193"/>
      </c>
      <c r="K610" s="17">
        <v>4</v>
      </c>
      <c r="L610" s="19">
        <f t="shared" si="150"/>
      </c>
      <c r="M610" s="17">
        <v>0</v>
      </c>
      <c r="N610" s="20">
        <f t="shared" si="105"/>
      </c>
      <c r="O610" s="17">
        <v>2</v>
      </c>
      <c r="P610" s="20">
        <f t="shared" si="42"/>
      </c>
      <c r="Q610" s="21">
        <f>(M610+M611)/(O610+O611)</f>
      </c>
      <c r="R610" s="17">
        <v>11</v>
      </c>
      <c r="S610" s="21">
        <f>(O610+O611)/(K610+K611)</f>
      </c>
      <c r="T610" s="17">
        <v>2</v>
      </c>
      <c r="U610" s="22">
        <f>F610/T610</f>
      </c>
      <c r="V610" s="23">
        <f>(F610+4*500)/T610</f>
      </c>
      <c r="W610" s="17">
        <v>919.2000000000007</v>
      </c>
      <c r="X610" s="23">
        <f>W610/T610</f>
      </c>
      <c r="Y610" s="21">
        <f>T610/R610</f>
      </c>
      <c r="Z610" s="23">
        <f>W610/F610</f>
      </c>
      <c r="AA610" s="23">
        <f>W610/(F610+500)</f>
      </c>
      <c r="AB610" s="17">
        <v>1</v>
      </c>
      <c r="AC610" s="17">
        <v>463.2</v>
      </c>
      <c r="AD610" s="21">
        <f>AB610/T610</f>
      </c>
      <c r="AE610" s="23">
        <f>(W610-AC610)/(F610+500)</f>
      </c>
      <c r="AF610" s="24" t="s">
        <v>37</v>
      </c>
    </row>
    <row customHeight="true" ht="17.56425295360974" r="611">
      <c r="A611" s="11"/>
      <c r="B611" s="12"/>
      <c r="C611" s="13"/>
      <c r="D611" s="14" t="s">
        <v>38</v>
      </c>
      <c r="E611" s="15">
        <v>1863.81</v>
      </c>
      <c r="F611" s="28"/>
      <c r="G611" s="17">
        <v>17227</v>
      </c>
      <c r="H611" s="29">
        <v>466</v>
      </c>
      <c r="I611" s="18">
        <f t="shared" si="270"/>
      </c>
      <c r="J611" s="19">
        <f t="shared" si="193"/>
      </c>
      <c r="K611" s="17">
        <v>38</v>
      </c>
      <c r="L611" s="19">
        <f t="shared" si="150"/>
      </c>
      <c r="M611" s="17">
        <v>2</v>
      </c>
      <c r="N611" s="20">
        <f t="shared" si="105"/>
      </c>
      <c r="O611" s="17">
        <v>6</v>
      </c>
      <c r="P611" s="20">
        <f t="shared" si="42"/>
      </c>
      <c r="Q611" s="21"/>
      <c r="R611" s="17"/>
      <c r="S611" s="21"/>
      <c r="T611" s="17"/>
      <c r="U611" s="22"/>
      <c r="V611" s="23"/>
      <c r="W611" s="17"/>
      <c r="X611" s="23"/>
      <c r="Y611" s="21"/>
      <c r="Z611" s="23"/>
      <c r="AA611" s="23"/>
      <c r="AB611" s="17"/>
      <c r="AC611" s="17"/>
      <c r="AD611" s="21"/>
      <c r="AE611" s="23"/>
      <c r="AF611" s="24" t="s">
        <v>78</v>
      </c>
    </row>
    <row customHeight="true" ht="17.56425295360974" r="612">
      <c r="A612" s="11"/>
      <c r="B612" s="55" t="s">
        <v>34</v>
      </c>
      <c r="C612" s="13" t="s">
        <v>62</v>
      </c>
      <c r="D612" s="14" t="s">
        <v>36</v>
      </c>
      <c r="E612" s="15">
        <v>508.56</v>
      </c>
      <c r="F612" s="28">
        <f>E612+E613</f>
      </c>
      <c r="G612" s="17">
        <v>4076</v>
      </c>
      <c r="H612" s="17">
        <v>106</v>
      </c>
      <c r="I612" s="18">
        <f t="shared" si="270"/>
      </c>
      <c r="J612" s="19">
        <f t="shared" si="193"/>
      </c>
      <c r="K612" s="17">
        <v>6</v>
      </c>
      <c r="L612" s="19">
        <f t="shared" si="150"/>
      </c>
      <c r="M612" s="17">
        <v>0</v>
      </c>
      <c r="N612" s="20">
        <f t="shared" si="105"/>
      </c>
      <c r="O612" s="17">
        <v>1</v>
      </c>
      <c r="P612" s="20">
        <f t="shared" si="42"/>
      </c>
      <c r="Q612" s="21">
        <f>(M612+M613)/(O612+O613)</f>
      </c>
      <c r="R612" s="17">
        <v>7</v>
      </c>
      <c r="S612" s="21">
        <f>(O612+O613)/(K612+K613)</f>
      </c>
      <c r="T612" s="17">
        <v>2</v>
      </c>
      <c r="U612" s="22">
        <f>F612/T612</f>
      </c>
      <c r="V612" s="23">
        <f>(F612+4*500)/T612</f>
      </c>
      <c r="W612" s="17">
        <v>2310</v>
      </c>
      <c r="X612" s="23">
        <f>W612/T612</f>
      </c>
      <c r="Y612" s="21">
        <f>T612/R612</f>
      </c>
      <c r="Z612" s="23">
        <f>W612/F612</f>
      </c>
      <c r="AA612" s="23">
        <f>W612/(F612+500)</f>
      </c>
      <c r="AB612" s="17">
        <v>1</v>
      </c>
      <c r="AC612" s="17">
        <v>2088</v>
      </c>
      <c r="AD612" s="21">
        <f>AB612/T612</f>
      </c>
      <c r="AE612" s="23">
        <f>(W612-AC612)/(F612+500)</f>
      </c>
      <c r="AF612" s="24" t="s">
        <v>37</v>
      </c>
    </row>
    <row customHeight="true" ht="17.56425295360974" r="613">
      <c r="A613" s="11"/>
      <c r="B613" s="55"/>
      <c r="C613" s="13"/>
      <c r="D613" s="14" t="s">
        <v>38</v>
      </c>
      <c r="E613" s="15">
        <v>1622.64</v>
      </c>
      <c r="F613" s="28"/>
      <c r="G613" s="17">
        <v>16278</v>
      </c>
      <c r="H613" s="29">
        <v>435</v>
      </c>
      <c r="I613" s="18">
        <f t="shared" si="270"/>
      </c>
      <c r="J613" s="19">
        <f t="shared" si="193"/>
      </c>
      <c r="K613" s="17">
        <v>34</v>
      </c>
      <c r="L613" s="19">
        <f t="shared" si="150"/>
      </c>
      <c r="M613" s="17">
        <v>2</v>
      </c>
      <c r="N613" s="20">
        <f t="shared" si="105"/>
      </c>
      <c r="O613" s="17">
        <v>3</v>
      </c>
      <c r="P613" s="20">
        <f t="shared" si="42"/>
      </c>
      <c r="Q613" s="21"/>
      <c r="R613" s="17"/>
      <c r="S613" s="21"/>
      <c r="T613" s="17"/>
      <c r="U613" s="22"/>
      <c r="V613" s="23"/>
      <c r="W613" s="17"/>
      <c r="X613" s="23"/>
      <c r="Y613" s="21"/>
      <c r="Z613" s="23"/>
      <c r="AA613" s="23"/>
      <c r="AB613" s="17"/>
      <c r="AC613" s="17"/>
      <c r="AD613" s="21"/>
      <c r="AE613" s="23"/>
      <c r="AF613" s="24" t="s">
        <v>78</v>
      </c>
    </row>
    <row customHeight="true" ht="17.56425295360974" r="614">
      <c r="A614" s="11"/>
      <c r="B614" s="44" t="s">
        <v>43</v>
      </c>
      <c r="C614" s="44"/>
      <c r="D614" s="44"/>
      <c r="E614" s="32">
        <f>SUM(E606:E613)</f>
      </c>
      <c r="F614" s="32">
        <f>SUM(F606:F613)</f>
      </c>
      <c r="G614" s="32">
        <f>SUM(G606:G613)</f>
      </c>
      <c r="H614" s="32">
        <f>SUM(H606:H613)</f>
      </c>
      <c r="I614" s="34">
        <f t="shared" si="270"/>
      </c>
      <c r="J614" s="35">
        <f t="shared" si="193"/>
      </c>
      <c r="K614" s="33">
        <f>SUM(K606:K613)</f>
      </c>
      <c r="L614" s="32">
        <f>SUM(L608:L613)</f>
      </c>
      <c r="M614" s="32">
        <f>SUM(M606:M613)</f>
      </c>
      <c r="N614" s="36">
        <f t="shared" si="105"/>
      </c>
      <c r="O614" s="32">
        <f>SUM(O606:O613)</f>
      </c>
      <c r="P614" s="36">
        <f t="shared" si="42"/>
      </c>
      <c r="Q614" s="37">
        <f>M614/O614</f>
      </c>
      <c r="R614" s="32">
        <f>SUM(R606:R613)</f>
      </c>
      <c r="S614" s="37">
        <f>(O614+O614)/(K614+K614)</f>
      </c>
      <c r="T614" s="32">
        <f>SUM(T606:T613)</f>
      </c>
      <c r="U614" s="38">
        <f t="shared" ref="U614:U615" si="922">F614/T614</f>
      </c>
      <c r="V614" s="39">
        <f t="shared" ref="V614:V615" si="815">(F614+4*500)/T614</f>
      </c>
      <c r="W614" s="32">
        <f>SUM(W606:W613)</f>
      </c>
      <c r="X614" s="40">
        <f t="shared" ref="X614:X615" si="708">W614/T614</f>
      </c>
      <c r="Y614" s="37">
        <f t="shared" ref="Y614:Y615" si="601">T614/R614</f>
      </c>
      <c r="Z614" s="39">
        <f t="shared" ref="Z614:Z615" si="494">W614/F614</f>
      </c>
      <c r="AA614" s="39">
        <f>W614/(F614+COUNT(W605:W613)*500)</f>
      </c>
      <c r="AB614" s="32">
        <f>SUM(AB606:AB613)</f>
      </c>
      <c r="AC614" s="32">
        <f>SUM(AC606:AC613)</f>
      </c>
      <c r="AD614" s="37">
        <f t="shared" ref="AD614:AD615" si="387">AB614/T614</f>
      </c>
      <c r="AE614" s="41">
        <f>(W614-AC614)/(F614+COUNT(W605:W613)*500)</f>
      </c>
      <c r="AF614" s="24"/>
    </row>
    <row customHeight="true" ht="17.56425295360974" r="615">
      <c r="A615" s="11"/>
      <c r="B615" s="55" t="s">
        <v>40</v>
      </c>
      <c r="C615" s="42" t="s">
        <v>74</v>
      </c>
      <c r="D615" s="14" t="s">
        <v>36</v>
      </c>
      <c r="E615" s="15">
        <v>311.55</v>
      </c>
      <c r="F615" s="28">
        <f>E615+E616</f>
      </c>
      <c r="G615" s="17">
        <v>2213</v>
      </c>
      <c r="H615" s="17">
        <v>84</v>
      </c>
      <c r="I615" s="18">
        <f t="shared" si="270"/>
      </c>
      <c r="J615" s="19">
        <f t="shared" si="193"/>
      </c>
      <c r="K615" s="17">
        <v>6</v>
      </c>
      <c r="L615" s="19">
        <f t="shared" ref="L615:L633" si="151">E615/K615</f>
      </c>
      <c r="M615" s="17">
        <v>0</v>
      </c>
      <c r="N615" s="20">
        <f t="shared" si="105"/>
      </c>
      <c r="O615" s="17">
        <v>0</v>
      </c>
      <c r="P615" s="20">
        <f t="shared" si="42"/>
      </c>
      <c r="Q615" s="21">
        <f>(M615+M616)/(O615+O616)</f>
      </c>
      <c r="R615" s="17">
        <v>4</v>
      </c>
      <c r="S615" s="21">
        <f>(O615+O616)/(K615+K616)</f>
      </c>
      <c r="T615" s="17">
        <v>1</v>
      </c>
      <c r="U615" s="22">
        <f t="shared" si="922"/>
      </c>
      <c r="V615" s="23">
        <f t="shared" si="815"/>
      </c>
      <c r="W615" s="17">
        <v>2592</v>
      </c>
      <c r="X615" s="23">
        <f t="shared" si="708"/>
      </c>
      <c r="Y615" s="21">
        <f t="shared" si="601"/>
      </c>
      <c r="Z615" s="23">
        <f t="shared" si="494"/>
      </c>
      <c r="AA615" s="23">
        <f>W615/(F615+500)</f>
      </c>
      <c r="AB615" s="17">
        <v>0</v>
      </c>
      <c r="AC615" s="17">
        <v>0</v>
      </c>
      <c r="AD615" s="21">
        <f t="shared" si="387"/>
      </c>
      <c r="AE615" s="23">
        <f>(W615-AC615)/(F615+500)</f>
      </c>
      <c r="AF615" s="24" t="s">
        <v>37</v>
      </c>
    </row>
    <row customHeight="true" ht="17.56425295360974" r="616">
      <c r="A616" s="11"/>
      <c r="B616" s="55"/>
      <c r="C616" s="42"/>
      <c r="D616" s="14" t="s">
        <v>38</v>
      </c>
      <c r="E616" s="15">
        <v>1164.79</v>
      </c>
      <c r="F616" s="28"/>
      <c r="G616" s="17">
        <v>11310</v>
      </c>
      <c r="H616" s="17">
        <v>291</v>
      </c>
      <c r="I616" s="18">
        <f t="shared" si="270"/>
      </c>
      <c r="J616" s="19">
        <f t="shared" si="193"/>
      </c>
      <c r="K616" s="17">
        <v>37</v>
      </c>
      <c r="L616" s="19">
        <f t="shared" si="151"/>
      </c>
      <c r="M616" s="17">
        <v>1</v>
      </c>
      <c r="N616" s="20">
        <f t="shared" si="105"/>
      </c>
      <c r="O616" s="17">
        <v>3</v>
      </c>
      <c r="P616" s="20">
        <f t="shared" si="42"/>
      </c>
      <c r="Q616" s="21"/>
      <c r="R616" s="17"/>
      <c r="S616" s="21"/>
      <c r="T616" s="17"/>
      <c r="U616" s="22"/>
      <c r="V616" s="23"/>
      <c r="W616" s="17"/>
      <c r="X616" s="23"/>
      <c r="Y616" s="21"/>
      <c r="Z616" s="23"/>
      <c r="AA616" s="23"/>
      <c r="AB616" s="17"/>
      <c r="AC616" s="17"/>
      <c r="AD616" s="21"/>
      <c r="AE616" s="23"/>
      <c r="AF616" s="24" t="s">
        <v>78</v>
      </c>
    </row>
    <row customHeight="true" ht="17.56425295360974" r="617">
      <c r="A617" s="11"/>
      <c r="B617" s="55" t="s">
        <v>42</v>
      </c>
      <c r="C617" s="42" t="s">
        <v>74</v>
      </c>
      <c r="D617" s="14" t="s">
        <v>36</v>
      </c>
      <c r="E617" s="15">
        <v>151.97</v>
      </c>
      <c r="F617" s="28">
        <f>E617+E618</f>
      </c>
      <c r="G617" s="17">
        <v>1112</v>
      </c>
      <c r="H617" s="17">
        <v>54</v>
      </c>
      <c r="I617" s="18">
        <f>H618/G617</f>
      </c>
      <c r="J617" s="19">
        <f t="shared" si="193"/>
      </c>
      <c r="K617" s="17">
        <v>2</v>
      </c>
      <c r="L617" s="19">
        <f t="shared" si="151"/>
      </c>
      <c r="M617" s="17">
        <v>0</v>
      </c>
      <c r="N617" s="20">
        <f t="shared" si="105"/>
      </c>
      <c r="O617" s="17">
        <v>0</v>
      </c>
      <c r="P617" s="20">
        <f t="shared" si="42"/>
      </c>
      <c r="Q617" s="21">
        <f>(M617+M618)/(O617+O618)</f>
      </c>
      <c r="R617" s="17">
        <v>4</v>
      </c>
      <c r="S617" s="21">
        <f>(O617+O618)/(K617+K618)</f>
      </c>
      <c r="T617" s="17">
        <v>3</v>
      </c>
      <c r="U617" s="22">
        <f>F617/T617</f>
      </c>
      <c r="V617" s="23">
        <f>(F617+4*500)/T617</f>
      </c>
      <c r="W617" s="17">
        <v>5076</v>
      </c>
      <c r="X617" s="23">
        <f>W617/T617</f>
      </c>
      <c r="Y617" s="21">
        <f>T617/R617</f>
      </c>
      <c r="Z617" s="23">
        <f>W617/F617</f>
      </c>
      <c r="AA617" s="23">
        <f>W617/(F617+500)</f>
      </c>
      <c r="AB617" s="17">
        <v>1</v>
      </c>
      <c r="AC617" s="17">
        <v>1692</v>
      </c>
      <c r="AD617" s="21">
        <f>AB617/T617</f>
      </c>
      <c r="AE617" s="23">
        <f>(W617-AC617)/(F617+500)</f>
      </c>
      <c r="AF617" s="24" t="s">
        <v>37</v>
      </c>
    </row>
    <row customHeight="true" ht="17.56425295360974" r="618">
      <c r="A618" s="11"/>
      <c r="B618" s="55"/>
      <c r="C618" s="42"/>
      <c r="D618" s="14" t="s">
        <v>38</v>
      </c>
      <c r="E618" s="15">
        <v>1216.67</v>
      </c>
      <c r="F618" s="28"/>
      <c r="G618" s="17">
        <v>11949</v>
      </c>
      <c r="H618" s="17">
        <v>299</v>
      </c>
      <c r="I618" s="18">
        <f t="shared" ref="I618:I633" si="271">H618/G618</f>
      </c>
      <c r="J618" s="19">
        <f t="shared" si="193"/>
      </c>
      <c r="K618" s="17">
        <v>23</v>
      </c>
      <c r="L618" s="19">
        <f t="shared" si="151"/>
      </c>
      <c r="M618" s="17">
        <v>3</v>
      </c>
      <c r="N618" s="20">
        <f t="shared" si="105"/>
      </c>
      <c r="O618" s="17">
        <v>4</v>
      </c>
      <c r="P618" s="20">
        <f t="shared" si="42"/>
      </c>
      <c r="Q618" s="21"/>
      <c r="R618" s="17"/>
      <c r="S618" s="21"/>
      <c r="T618" s="17"/>
      <c r="U618" s="22"/>
      <c r="V618" s="23"/>
      <c r="W618" s="17"/>
      <c r="X618" s="23"/>
      <c r="Y618" s="21"/>
      <c r="Z618" s="23"/>
      <c r="AA618" s="23"/>
      <c r="AB618" s="17"/>
      <c r="AC618" s="17"/>
      <c r="AD618" s="21"/>
      <c r="AE618" s="23"/>
      <c r="AF618" s="24" t="s">
        <v>78</v>
      </c>
    </row>
    <row customHeight="true" ht="17.56425295360974" r="619">
      <c r="A619" s="11"/>
      <c r="B619" s="55" t="s">
        <v>44</v>
      </c>
      <c r="C619" s="42" t="s">
        <v>74</v>
      </c>
      <c r="D619" s="14" t="s">
        <v>36</v>
      </c>
      <c r="E619" s="15">
        <v>155.67</v>
      </c>
      <c r="F619" s="16">
        <f>E619+E620</f>
      </c>
      <c r="G619" s="17">
        <v>1173</v>
      </c>
      <c r="H619" s="17">
        <v>55</v>
      </c>
      <c r="I619" s="18">
        <f t="shared" si="271"/>
      </c>
      <c r="J619" s="19">
        <f t="shared" si="193"/>
      </c>
      <c r="K619" s="17">
        <v>2</v>
      </c>
      <c r="L619" s="19">
        <f t="shared" si="151"/>
      </c>
      <c r="M619" s="17">
        <v>0</v>
      </c>
      <c r="N619" s="20">
        <f t="shared" si="105"/>
      </c>
      <c r="O619" s="17">
        <v>0</v>
      </c>
      <c r="P619" s="20">
        <f t="shared" si="42"/>
      </c>
      <c r="Q619" s="21">
        <f>(M619+M620)/(O619+O620)</f>
      </c>
      <c r="R619" s="17">
        <v>3</v>
      </c>
      <c r="S619" s="21">
        <f>(O619+O620)/(K619+K620)</f>
      </c>
      <c r="T619" s="17">
        <v>1</v>
      </c>
      <c r="U619" s="22">
        <f>F619/T619</f>
      </c>
      <c r="V619" s="23">
        <f>(F619+4*500)/T619</f>
      </c>
      <c r="W619" s="17">
        <v>2088</v>
      </c>
      <c r="X619" s="23">
        <f>W619/T619</f>
      </c>
      <c r="Y619" s="21">
        <f>T619/R619</f>
      </c>
      <c r="Z619" s="23">
        <f>W619/F619</f>
      </c>
      <c r="AA619" s="23">
        <f>W619/(F619+500)</f>
      </c>
      <c r="AB619" s="17">
        <v>0</v>
      </c>
      <c r="AC619" s="17">
        <v>0</v>
      </c>
      <c r="AD619" s="21">
        <f>AB619/T619</f>
      </c>
      <c r="AE619" s="23">
        <f>(W619-AC619)/(F619+500)</f>
      </c>
      <c r="AF619" s="24" t="s">
        <v>37</v>
      </c>
    </row>
    <row customHeight="true" ht="17.56425295360974" r="620">
      <c r="A620" s="11"/>
      <c r="B620" s="55"/>
      <c r="C620" s="42"/>
      <c r="D620" s="14" t="s">
        <v>38</v>
      </c>
      <c r="E620" s="15">
        <v>1492.74</v>
      </c>
      <c r="F620" s="16"/>
      <c r="G620" s="17">
        <v>19781</v>
      </c>
      <c r="H620" s="17">
        <v>407</v>
      </c>
      <c r="I620" s="18">
        <f t="shared" si="271"/>
      </c>
      <c r="J620" s="19">
        <f t="shared" si="193"/>
      </c>
      <c r="K620" s="17">
        <v>26</v>
      </c>
      <c r="L620" s="19">
        <f t="shared" si="151"/>
      </c>
      <c r="M620" s="17">
        <v>1</v>
      </c>
      <c r="N620" s="20">
        <f t="shared" si="105"/>
      </c>
      <c r="O620" s="17">
        <v>3</v>
      </c>
      <c r="P620" s="20">
        <f t="shared" si="42"/>
      </c>
      <c r="Q620" s="21"/>
      <c r="R620" s="17"/>
      <c r="S620" s="21"/>
      <c r="T620" s="17"/>
      <c r="U620" s="22"/>
      <c r="V620" s="23"/>
      <c r="W620" s="17"/>
      <c r="X620" s="23"/>
      <c r="Y620" s="21"/>
      <c r="Z620" s="23"/>
      <c r="AA620" s="23"/>
      <c r="AB620" s="17"/>
      <c r="AC620" s="17"/>
      <c r="AD620" s="21"/>
      <c r="AE620" s="23"/>
      <c r="AF620" s="24" t="s">
        <v>78</v>
      </c>
    </row>
    <row customHeight="true" ht="17.56425295360974" r="621">
      <c r="A621" s="11"/>
      <c r="B621" s="55" t="s">
        <v>46</v>
      </c>
      <c r="C621" s="42" t="s">
        <v>74</v>
      </c>
      <c r="D621" s="14" t="s">
        <v>36</v>
      </c>
      <c r="E621" s="15">
        <v>158.82</v>
      </c>
      <c r="F621" s="16">
        <f>E621+E622</f>
      </c>
      <c r="G621" s="17">
        <v>986</v>
      </c>
      <c r="H621" s="17">
        <v>55</v>
      </c>
      <c r="I621" s="18">
        <f t="shared" si="271"/>
      </c>
      <c r="J621" s="19">
        <f t="shared" si="193"/>
      </c>
      <c r="K621" s="17">
        <v>2</v>
      </c>
      <c r="L621" s="19">
        <f t="shared" si="151"/>
      </c>
      <c r="M621" s="17">
        <v>0</v>
      </c>
      <c r="N621" s="20">
        <f t="shared" si="105"/>
      </c>
      <c r="O621" s="17">
        <v>1</v>
      </c>
      <c r="P621" s="20">
        <f>E621/O622</f>
      </c>
      <c r="Q621" s="21">
        <f>(M621+M622)/(O621+O622)</f>
      </c>
      <c r="R621" s="17">
        <v>5</v>
      </c>
      <c r="S621" s="21">
        <f>(O621+O622)/(K621+K622)</f>
      </c>
      <c r="T621" s="17">
        <v>1</v>
      </c>
      <c r="U621" s="22">
        <f>F621/T621</f>
      </c>
      <c r="V621" s="23">
        <f>(F621+4*500)/T621</f>
      </c>
      <c r="W621" s="17">
        <v>1692</v>
      </c>
      <c r="X621" s="23">
        <f>W621/T621</f>
      </c>
      <c r="Y621" s="21">
        <f>T621/R621</f>
      </c>
      <c r="Z621" s="23">
        <f>W621/F621</f>
      </c>
      <c r="AA621" s="23">
        <f>W621/(F621+500)</f>
      </c>
      <c r="AB621" s="17">
        <v>0</v>
      </c>
      <c r="AC621" s="17">
        <v>0</v>
      </c>
      <c r="AD621" s="21">
        <f>AB621/T621</f>
      </c>
      <c r="AE621" s="23">
        <f>(W621-AC621)/(F621+500)</f>
      </c>
      <c r="AF621" s="24" t="s">
        <v>37</v>
      </c>
    </row>
    <row customHeight="true" ht="17.56425295360974" r="622">
      <c r="A622" s="11"/>
      <c r="B622" s="55"/>
      <c r="C622" s="42"/>
      <c r="D622" s="14" t="s">
        <v>38</v>
      </c>
      <c r="E622" s="15">
        <v>1571.56</v>
      </c>
      <c r="F622" s="16"/>
      <c r="G622" s="17">
        <v>20055</v>
      </c>
      <c r="H622" s="17">
        <v>414</v>
      </c>
      <c r="I622" s="18">
        <f t="shared" si="271"/>
      </c>
      <c r="J622" s="19">
        <f t="shared" si="193"/>
      </c>
      <c r="K622" s="17">
        <v>29</v>
      </c>
      <c r="L622" s="19">
        <f t="shared" si="151"/>
      </c>
      <c r="M622" s="17">
        <v>1</v>
      </c>
      <c r="N622" s="20">
        <f t="shared" si="105"/>
      </c>
      <c r="O622" s="17">
        <v>4</v>
      </c>
      <c r="P622" s="20">
        <f t="shared" ref="P622:P623" si="43">E622/O622</f>
      </c>
      <c r="Q622" s="21"/>
      <c r="R622" s="17"/>
      <c r="S622" s="21"/>
      <c r="T622" s="17"/>
      <c r="U622" s="22"/>
      <c r="V622" s="23"/>
      <c r="W622" s="17"/>
      <c r="X622" s="23"/>
      <c r="Y622" s="21"/>
      <c r="Z622" s="23"/>
      <c r="AA622" s="23"/>
      <c r="AB622" s="17"/>
      <c r="AC622" s="17"/>
      <c r="AD622" s="21"/>
      <c r="AE622" s="23"/>
      <c r="AF622" s="24" t="s">
        <v>78</v>
      </c>
    </row>
    <row customHeight="true" ht="17.56425295360974" r="623">
      <c r="A623" s="11"/>
      <c r="B623" s="44" t="s">
        <v>43</v>
      </c>
      <c r="C623" s="44"/>
      <c r="D623" s="44"/>
      <c r="E623" s="32">
        <f>SUM(E615:E622)</f>
      </c>
      <c r="F623" s="32">
        <f>SUM(F615:F622)</f>
      </c>
      <c r="G623" s="32">
        <f>SUM(G615:G622)</f>
      </c>
      <c r="H623" s="32">
        <f>SUM(H615:H622)</f>
      </c>
      <c r="I623" s="34">
        <f t="shared" si="271"/>
      </c>
      <c r="J623" s="35">
        <f t="shared" si="193"/>
      </c>
      <c r="K623" s="33">
        <f>SUM(K615:K622)</f>
      </c>
      <c r="L623" s="35">
        <f t="shared" si="151"/>
      </c>
      <c r="M623" s="33">
        <f>SUM(M615:M622)</f>
      </c>
      <c r="N623" s="36">
        <f t="shared" si="105"/>
      </c>
      <c r="O623" s="33">
        <f>SUM(O615:O622)</f>
      </c>
      <c r="P623" s="36">
        <f t="shared" si="43"/>
      </c>
      <c r="Q623" s="37">
        <f>M623/O623</f>
      </c>
      <c r="R623" s="33">
        <f>SUM(R615:R622)</f>
      </c>
      <c r="S623" s="37">
        <f>(O623+O623)/(K623+K623)</f>
      </c>
      <c r="T623" s="33">
        <f>SUM(T615:T622)</f>
      </c>
      <c r="U623" s="38">
        <f t="shared" ref="U623:U624" si="923">F623/T623</f>
      </c>
      <c r="V623" s="39">
        <f t="shared" ref="V623:V624" si="816">(F623+4*500)/T623</f>
      </c>
      <c r="W623" s="33">
        <f>SUM(W615:W622)</f>
      </c>
      <c r="X623" s="40">
        <f t="shared" ref="X623:X624" si="709">W623/T623</f>
      </c>
      <c r="Y623" s="37">
        <f t="shared" ref="Y623:Y624" si="602">T623/R623</f>
      </c>
      <c r="Z623" s="39">
        <f t="shared" ref="Z623:Z624" si="495">W623/F623</f>
      </c>
      <c r="AA623" s="39">
        <f>W623/(F623+COUNT(W615:W620)*500)</f>
      </c>
      <c r="AB623" s="33">
        <f>SUM(AB615:AB622)</f>
      </c>
      <c r="AC623" s="33">
        <f>SUM(AC615:AC622)</f>
      </c>
      <c r="AD623" s="37">
        <f t="shared" ref="AD623:AD624" si="388">AB623/T623</f>
      </c>
      <c r="AE623" s="41">
        <f>(W623-AC623)/(F623+COUNT(W615:W620)*500)</f>
      </c>
      <c r="AF623" s="23"/>
    </row>
    <row customHeight="true" ht="17.56425295360974" r="624">
      <c r="A624" s="11"/>
      <c r="B624" s="12" t="s">
        <v>47</v>
      </c>
      <c r="C624" s="42" t="s">
        <v>71</v>
      </c>
      <c r="D624" s="14" t="s">
        <v>36</v>
      </c>
      <c r="E624" s="15">
        <v>310.71</v>
      </c>
      <c r="F624" s="16">
        <f>E624+E625</f>
      </c>
      <c r="G624" s="17">
        <v>1316</v>
      </c>
      <c r="H624" s="17">
        <v>70</v>
      </c>
      <c r="I624" s="18">
        <f t="shared" si="271"/>
      </c>
      <c r="J624" s="19">
        <f t="shared" si="193"/>
      </c>
      <c r="K624" s="17">
        <v>4</v>
      </c>
      <c r="L624" s="19">
        <f t="shared" si="151"/>
      </c>
      <c r="M624" s="17">
        <v>0</v>
      </c>
      <c r="N624" s="20">
        <f t="shared" si="105"/>
      </c>
      <c r="O624" s="17">
        <v>0</v>
      </c>
      <c r="P624" s="20">
        <f>E624/O625</f>
      </c>
      <c r="Q624" s="21">
        <f>(M624+M625)/(O624+O625)</f>
      </c>
      <c r="R624" s="17">
        <v>7</v>
      </c>
      <c r="S624" s="21">
        <f>(O624+O625)/(K624+K625)</f>
      </c>
      <c r="T624" s="17">
        <v>1</v>
      </c>
      <c r="U624" s="22">
        <f t="shared" si="923"/>
      </c>
      <c r="V624" s="23">
        <f t="shared" si="816"/>
      </c>
      <c r="W624" s="17">
        <v>1692</v>
      </c>
      <c r="X624" s="23">
        <f t="shared" si="709"/>
      </c>
      <c r="Y624" s="21">
        <f t="shared" si="602"/>
      </c>
      <c r="Z624" s="23">
        <f t="shared" si="495"/>
      </c>
      <c r="AA624" s="23">
        <f>W624/(F624+500)</f>
      </c>
      <c r="AB624" s="17">
        <v>1</v>
      </c>
      <c r="AC624" s="17">
        <v>1692</v>
      </c>
      <c r="AD624" s="21">
        <f t="shared" si="388"/>
      </c>
      <c r="AE624" s="23">
        <f>(W624-AC624)/(F624+500)</f>
      </c>
      <c r="AF624" s="24" t="s">
        <v>37</v>
      </c>
    </row>
    <row customHeight="true" ht="17.56425295360974" r="625">
      <c r="A625" s="11"/>
      <c r="B625" s="12"/>
      <c r="C625" s="42"/>
      <c r="D625" s="14" t="s">
        <v>38</v>
      </c>
      <c r="E625" s="15">
        <v>1282.91</v>
      </c>
      <c r="F625" s="16"/>
      <c r="G625" s="17">
        <v>15341</v>
      </c>
      <c r="H625" s="17">
        <v>299</v>
      </c>
      <c r="I625" s="18">
        <f t="shared" si="271"/>
      </c>
      <c r="J625" s="19">
        <f t="shared" si="193"/>
      </c>
      <c r="K625" s="17">
        <v>37</v>
      </c>
      <c r="L625" s="19">
        <f t="shared" si="151"/>
      </c>
      <c r="M625" s="17">
        <v>1</v>
      </c>
      <c r="N625" s="20">
        <f t="shared" si="105"/>
      </c>
      <c r="O625" s="17">
        <v>4</v>
      </c>
      <c r="P625" s="20">
        <f t="shared" ref="P625:P627" si="44">E625/O625</f>
      </c>
      <c r="Q625" s="21"/>
      <c r="R625" s="17"/>
      <c r="S625" s="21"/>
      <c r="T625" s="17"/>
      <c r="U625" s="22"/>
      <c r="V625" s="23"/>
      <c r="W625" s="17"/>
      <c r="X625" s="23"/>
      <c r="Y625" s="21"/>
      <c r="Z625" s="23"/>
      <c r="AA625" s="23"/>
      <c r="AB625" s="17"/>
      <c r="AC625" s="17"/>
      <c r="AD625" s="21"/>
      <c r="AE625" s="23"/>
      <c r="AF625" s="24" t="s">
        <v>78</v>
      </c>
    </row>
    <row customHeight="true" ht="17.56425295360974" r="626">
      <c r="A626" s="11"/>
      <c r="B626" s="55" t="s">
        <v>63</v>
      </c>
      <c r="C626" s="42" t="s">
        <v>71</v>
      </c>
      <c r="D626" s="14" t="s">
        <v>36</v>
      </c>
      <c r="E626" s="15">
        <v>459.06</v>
      </c>
      <c r="F626" s="16">
        <f>E626+E627</f>
      </c>
      <c r="G626" s="17">
        <v>2470</v>
      </c>
      <c r="H626" s="17">
        <v>181</v>
      </c>
      <c r="I626" s="18">
        <f t="shared" si="271"/>
      </c>
      <c r="J626" s="19">
        <f t="shared" si="193"/>
      </c>
      <c r="K626" s="17">
        <v>5</v>
      </c>
      <c r="L626" s="19">
        <f t="shared" si="151"/>
      </c>
      <c r="M626" s="17">
        <v>0</v>
      </c>
      <c r="N626" s="20">
        <f t="shared" si="105"/>
      </c>
      <c r="O626" s="17">
        <v>0</v>
      </c>
      <c r="P626" s="20">
        <f t="shared" si="44"/>
      </c>
      <c r="Q626" s="21">
        <f>(M626+M627)/(O626+O627)</f>
      </c>
      <c r="R626" s="17">
        <v>7</v>
      </c>
      <c r="S626" s="21">
        <f>(O626+O627)/(K626+K627)</f>
      </c>
      <c r="T626" s="17">
        <v>3</v>
      </c>
      <c r="U626" s="22">
        <f>F626/T626</f>
      </c>
      <c r="V626" s="23">
        <f>(F626+4*500)/T626</f>
      </c>
      <c r="W626" s="17">
        <v>5124</v>
      </c>
      <c r="X626" s="23">
        <f>W626/T626</f>
      </c>
      <c r="Y626" s="21">
        <f>T626/R626</f>
      </c>
      <c r="Z626" s="23">
        <f>W626/F626</f>
      </c>
      <c r="AA626" s="23">
        <f>W626/(F626+500)</f>
      </c>
      <c r="AB626" s="17">
        <v>0</v>
      </c>
      <c r="AC626" s="17">
        <v>0</v>
      </c>
      <c r="AD626" s="21">
        <f>AB626/T626</f>
      </c>
      <c r="AE626" s="23">
        <f>(W626-AC626)/(F626+500)</f>
      </c>
      <c r="AF626" s="24" t="s">
        <v>37</v>
      </c>
    </row>
    <row customHeight="true" ht="17.56425295360974" r="627">
      <c r="A627" s="11"/>
      <c r="B627" s="55"/>
      <c r="C627" s="42"/>
      <c r="D627" s="14" t="s">
        <v>38</v>
      </c>
      <c r="E627" s="15">
        <v>1215.09</v>
      </c>
      <c r="F627" s="16"/>
      <c r="G627" s="17">
        <v>14049</v>
      </c>
      <c r="H627" s="17">
        <v>294</v>
      </c>
      <c r="I627" s="18">
        <f t="shared" si="271"/>
      </c>
      <c r="J627" s="19">
        <f t="shared" si="193"/>
      </c>
      <c r="K627" s="17">
        <v>25</v>
      </c>
      <c r="L627" s="19">
        <f t="shared" si="151"/>
      </c>
      <c r="M627" s="17">
        <v>3</v>
      </c>
      <c r="N627" s="20">
        <f t="shared" si="105"/>
      </c>
      <c r="O627" s="17">
        <v>5</v>
      </c>
      <c r="P627" s="20">
        <f t="shared" si="44"/>
      </c>
      <c r="Q627" s="21"/>
      <c r="R627" s="17"/>
      <c r="S627" s="21"/>
      <c r="T627" s="17"/>
      <c r="U627" s="22"/>
      <c r="V627" s="23"/>
      <c r="W627" s="17"/>
      <c r="X627" s="23"/>
      <c r="Y627" s="21"/>
      <c r="Z627" s="23"/>
      <c r="AA627" s="23"/>
      <c r="AB627" s="17"/>
      <c r="AC627" s="17"/>
      <c r="AD627" s="21"/>
      <c r="AE627" s="23"/>
      <c r="AF627" s="24" t="s">
        <v>78</v>
      </c>
    </row>
    <row customHeight="true" ht="17.56425295360974" r="628">
      <c r="A628" s="11"/>
      <c r="B628" s="55" t="s">
        <v>64</v>
      </c>
      <c r="C628" s="42" t="s">
        <v>71</v>
      </c>
      <c r="D628" s="14" t="s">
        <v>36</v>
      </c>
      <c r="E628" s="15">
        <v>288.01</v>
      </c>
      <c r="F628" s="16">
        <f>E628+E629</f>
      </c>
      <c r="G628" s="17">
        <v>1474</v>
      </c>
      <c r="H628" s="17">
        <v>113</v>
      </c>
      <c r="I628" s="18">
        <f t="shared" si="271"/>
      </c>
      <c r="J628" s="19">
        <f t="shared" si="193"/>
      </c>
      <c r="K628" s="17">
        <v>113</v>
      </c>
      <c r="L628" s="19">
        <f t="shared" si="151"/>
      </c>
      <c r="M628" s="17">
        <v>0</v>
      </c>
      <c r="N628" s="20">
        <f t="shared" si="105"/>
      </c>
      <c r="O628" s="17">
        <v>0</v>
      </c>
      <c r="P628" s="20">
        <f>E628/O629</f>
      </c>
      <c r="Q628" s="21">
        <f>(M628+M629)/(O628+O629)</f>
      </c>
      <c r="R628" s="17">
        <v>12</v>
      </c>
      <c r="S628" s="21">
        <f>(O628+O629)/(K628+K629)</f>
      </c>
      <c r="T628" s="17">
        <v>5</v>
      </c>
      <c r="U628" s="22">
        <f>F628/T628</f>
      </c>
      <c r="V628" s="23">
        <f>(F628+4*500)/T628</f>
      </c>
      <c r="W628" s="17">
        <v>7014</v>
      </c>
      <c r="X628" s="23">
        <f>W628/T628</f>
      </c>
      <c r="Y628" s="21">
        <f>T628/R628</f>
      </c>
      <c r="Z628" s="23">
        <f>W628/F628</f>
      </c>
      <c r="AA628" s="23">
        <f>W628/(F628+500)</f>
      </c>
      <c r="AB628" s="17">
        <v>0</v>
      </c>
      <c r="AC628" s="17">
        <v>0</v>
      </c>
      <c r="AD628" s="21">
        <f>AB628/T628</f>
      </c>
      <c r="AE628" s="23">
        <f>(W628-AC628)/(F628+500)</f>
      </c>
      <c r="AF628" s="24" t="s">
        <v>37</v>
      </c>
    </row>
    <row customHeight="true" ht="17.56425295360974" r="629">
      <c r="A629" s="11"/>
      <c r="B629" s="55"/>
      <c r="C629" s="42"/>
      <c r="D629" s="14" t="s">
        <v>38</v>
      </c>
      <c r="E629" s="15">
        <v>1492.1</v>
      </c>
      <c r="F629" s="16"/>
      <c r="G629" s="17">
        <v>16653</v>
      </c>
      <c r="H629" s="17">
        <v>392</v>
      </c>
      <c r="I629" s="18">
        <f t="shared" si="271"/>
      </c>
      <c r="J629" s="19">
        <f t="shared" si="193"/>
      </c>
      <c r="K629" s="17">
        <v>36</v>
      </c>
      <c r="L629" s="19">
        <f t="shared" si="151"/>
      </c>
      <c r="M629" s="17">
        <v>3</v>
      </c>
      <c r="N629" s="20">
        <f t="shared" si="105"/>
      </c>
      <c r="O629" s="17">
        <v>4</v>
      </c>
      <c r="P629" s="20">
        <f>E629/O629</f>
      </c>
      <c r="Q629" s="21"/>
      <c r="R629" s="17"/>
      <c r="S629" s="21"/>
      <c r="T629" s="17"/>
      <c r="U629" s="22"/>
      <c r="V629" s="23"/>
      <c r="W629" s="17"/>
      <c r="X629" s="23"/>
      <c r="Y629" s="21"/>
      <c r="Z629" s="23"/>
      <c r="AA629" s="23"/>
      <c r="AB629" s="17"/>
      <c r="AC629" s="17"/>
      <c r="AD629" s="21"/>
      <c r="AE629" s="23"/>
      <c r="AF629" s="24" t="s">
        <v>78</v>
      </c>
    </row>
    <row customHeight="true" ht="17.56425295360974" r="630">
      <c r="A630" s="11"/>
      <c r="B630" s="55" t="s">
        <v>65</v>
      </c>
      <c r="C630" s="42" t="s">
        <v>71</v>
      </c>
      <c r="D630" s="14" t="s">
        <v>36</v>
      </c>
      <c r="E630" s="15">
        <v>158.73</v>
      </c>
      <c r="F630" s="16">
        <f>E630+E631</f>
      </c>
      <c r="G630" s="17">
        <v>1091</v>
      </c>
      <c r="H630" s="17">
        <v>63</v>
      </c>
      <c r="I630" s="18">
        <f t="shared" si="271"/>
      </c>
      <c r="J630" s="19">
        <f t="shared" si="193"/>
      </c>
      <c r="K630" s="17">
        <v>2</v>
      </c>
      <c r="L630" s="19">
        <f t="shared" si="151"/>
      </c>
      <c r="M630" s="17">
        <v>0</v>
      </c>
      <c r="N630" s="20">
        <f t="shared" si="105"/>
      </c>
      <c r="O630" s="17">
        <v>0</v>
      </c>
      <c r="P630" s="20">
        <f>E630/O631</f>
      </c>
      <c r="Q630" s="21">
        <f>(M630+M631)/(O630+O631)</f>
      </c>
      <c r="R630" s="17">
        <v>2</v>
      </c>
      <c r="S630" s="21">
        <f>(O630+O631)/(K630+K631)</f>
      </c>
      <c r="T630" s="17">
        <v>1</v>
      </c>
      <c r="U630" s="22">
        <f>F630/T630</f>
      </c>
      <c r="V630" s="23">
        <f>(F630+4*500)/T630</f>
      </c>
      <c r="W630" s="17">
        <v>2592</v>
      </c>
      <c r="X630" s="23">
        <f>W630/T630</f>
      </c>
      <c r="Y630" s="21">
        <f>T630/R630</f>
      </c>
      <c r="Z630" s="23">
        <f>W630/F630</f>
      </c>
      <c r="AA630" s="23">
        <f>W630/(F630+500)</f>
      </c>
      <c r="AB630" s="17">
        <v>0</v>
      </c>
      <c r="AC630" s="17">
        <v>0</v>
      </c>
      <c r="AD630" s="21">
        <f>AB630/T630</f>
      </c>
      <c r="AE630" s="23">
        <f>(W630-AC630)/(F630+500)</f>
      </c>
      <c r="AF630" s="24" t="s">
        <v>37</v>
      </c>
    </row>
    <row customHeight="true" ht="17.56425295360974" r="631">
      <c r="A631" s="11"/>
      <c r="B631" s="55"/>
      <c r="C631" s="42"/>
      <c r="D631" s="14" t="s">
        <v>38</v>
      </c>
      <c r="E631" s="15">
        <v>793.28</v>
      </c>
      <c r="F631" s="16"/>
      <c r="G631" s="17">
        <v>11609</v>
      </c>
      <c r="H631" s="17">
        <v>214</v>
      </c>
      <c r="I631" s="18">
        <f t="shared" si="271"/>
      </c>
      <c r="J631" s="19">
        <f t="shared" si="193"/>
      </c>
      <c r="K631" s="17">
        <v>14</v>
      </c>
      <c r="L631" s="19">
        <f t="shared" si="151"/>
      </c>
      <c r="M631" s="17">
        <v>0</v>
      </c>
      <c r="N631" s="20">
        <f t="shared" si="105"/>
      </c>
      <c r="O631" s="17">
        <v>1</v>
      </c>
      <c r="P631" s="20">
        <f t="shared" ref="P631:P633" si="45">E631/O631</f>
      </c>
      <c r="Q631" s="21"/>
      <c r="R631" s="17"/>
      <c r="S631" s="21"/>
      <c r="T631" s="17"/>
      <c r="U631" s="22"/>
      <c r="V631" s="23"/>
      <c r="W631" s="17"/>
      <c r="X631" s="23"/>
      <c r="Y631" s="21"/>
      <c r="Z631" s="23"/>
      <c r="AA631" s="23"/>
      <c r="AB631" s="17"/>
      <c r="AC631" s="17"/>
      <c r="AD631" s="21"/>
      <c r="AE631" s="23"/>
      <c r="AF631" s="24" t="s">
        <v>78</v>
      </c>
    </row>
    <row customHeight="true" ht="17.56425295360974" r="632">
      <c r="A632" s="11"/>
      <c r="B632" s="44" t="s">
        <v>43</v>
      </c>
      <c r="C632" s="44"/>
      <c r="D632" s="44"/>
      <c r="E632" s="32">
        <f>SUM(E624:E631)</f>
      </c>
      <c r="F632" s="32">
        <f>SUM(F624:F631)</f>
      </c>
      <c r="G632" s="32">
        <f>SUM(G624:G631)</f>
      </c>
      <c r="H632" s="32">
        <f>SUM(H624:H631)</f>
      </c>
      <c r="I632" s="34">
        <f t="shared" si="271"/>
      </c>
      <c r="J632" s="35">
        <f t="shared" si="193"/>
      </c>
      <c r="K632" s="32">
        <f>SUM(K624:K631)</f>
      </c>
      <c r="L632" s="35">
        <f t="shared" si="151"/>
      </c>
      <c r="M632" s="32">
        <f>SUM(M624:M631)</f>
      </c>
      <c r="N632" s="36">
        <f t="shared" si="105"/>
      </c>
      <c r="O632" s="32">
        <f>SUM(O624:O631)</f>
      </c>
      <c r="P632" s="36">
        <f t="shared" si="45"/>
      </c>
      <c r="Q632" s="37">
        <f t="shared" ref="Q632:Q633" si="313">M632/O632</f>
      </c>
      <c r="R632" s="32">
        <f>SUM(R624:R631)</f>
      </c>
      <c r="S632" s="37">
        <f t="shared" ref="S632:S633" si="224">(O632+O632)/(K632+K632)</f>
      </c>
      <c r="T632" s="32">
        <f>SUM(T624:T631)</f>
      </c>
      <c r="U632" s="38">
        <f t="shared" ref="U632:U633" si="924">F632/T632</f>
      </c>
      <c r="V632" s="39">
        <f t="shared" ref="V632:V633" si="817">(F632+4*500)/T632</f>
      </c>
      <c r="W632" s="32">
        <f>SUM(W624:W631)</f>
      </c>
      <c r="X632" s="40">
        <f t="shared" ref="X632:X633" si="710">W632/T632</f>
      </c>
      <c r="Y632" s="37">
        <f t="shared" ref="Y632:Y633" si="603">T632/R632</f>
      </c>
      <c r="Z632" s="39">
        <f t="shared" ref="Z632:Z633" si="496">W632/F632</f>
      </c>
      <c r="AA632" s="39">
        <f>W632/(F632+COUNT(W620:W629)*500)</f>
      </c>
      <c r="AB632" s="32">
        <f>SUM(AB624:AB631)</f>
      </c>
      <c r="AC632" s="32">
        <f>SUM(AC624:AC631)</f>
      </c>
      <c r="AD632" s="37">
        <f t="shared" ref="AD632:AD633" si="389">AB632/T632</f>
      </c>
      <c r="AE632" s="41">
        <f>(W632-AC632)/(F632+COUNT(W620:W629)*500)</f>
      </c>
      <c r="AF632" s="23"/>
    </row>
    <row customHeight="true" ht="17.56425295360974" r="633">
      <c r="A633" s="11"/>
      <c r="B633" s="46" t="s">
        <v>48</v>
      </c>
      <c r="C633" s="46"/>
      <c r="D633" s="46"/>
      <c r="E633" s="48">
        <f>E605+E614+E623+E632</f>
      </c>
      <c r="F633" s="48">
        <f>F605+F614+F623+F632</f>
      </c>
      <c r="G633" s="48">
        <f>G605+G614+G623+G632</f>
      </c>
      <c r="H633" s="48">
        <f>H605+H614+H623+H632</f>
      </c>
      <c r="I633" s="50">
        <f t="shared" si="271"/>
      </c>
      <c r="J633" s="51">
        <f t="shared" si="193"/>
      </c>
      <c r="K633" s="56">
        <f>K605+K614+K623+K632</f>
      </c>
      <c r="L633" s="51">
        <f t="shared" si="151"/>
      </c>
      <c r="M633" s="56">
        <f>M605+M614+M623+M632</f>
      </c>
      <c r="N633" s="52">
        <f t="shared" si="105"/>
      </c>
      <c r="O633" s="56">
        <f>O605+O614+O623+O632</f>
      </c>
      <c r="P633" s="52">
        <f t="shared" si="45"/>
      </c>
      <c r="Q633" s="53">
        <f t="shared" si="313"/>
      </c>
      <c r="R633" s="56">
        <f>R605+R614+R623+R632</f>
      </c>
      <c r="S633" s="53">
        <f t="shared" si="224"/>
      </c>
      <c r="T633" s="56">
        <f>T605+T614+T623+T632</f>
      </c>
      <c r="U633" s="54">
        <f t="shared" si="924"/>
      </c>
      <c r="V633" s="49">
        <f t="shared" si="817"/>
      </c>
      <c r="W633" s="48">
        <f>W605+W614+W623+W632</f>
      </c>
      <c r="X633" s="49">
        <f t="shared" si="710"/>
      </c>
      <c r="Y633" s="53">
        <f t="shared" si="603"/>
      </c>
      <c r="Z633" s="49">
        <f t="shared" si="496"/>
      </c>
      <c r="AA633" s="49">
        <f>W633/(F633+COUNT(W595:W602,W615:W620,W608:W613))</f>
      </c>
      <c r="AB633" s="56">
        <f>AB605+AB614+AB623+AB632</f>
      </c>
      <c r="AC633" s="48">
        <f>AC605+AC614+AC623+AC632</f>
      </c>
      <c r="AD633" s="53">
        <f t="shared" si="389"/>
      </c>
      <c r="AE633" s="49">
        <f>(W633-AC633)/(F633+COUNT(W595:W602,W615:W620,W608:W613))</f>
      </c>
      <c r="AF633" s="23"/>
    </row>
    <row customHeight="true" ht="16.071428571428573" r="634">
      <c r="A634" s="1" t="s">
        <v>1</v>
      </c>
      <c r="B634" s="2" t="s">
        <v>2</v>
      </c>
      <c r="C634" s="2" t="s">
        <v>3</v>
      </c>
      <c r="D634" s="2" t="s">
        <v>4</v>
      </c>
      <c r="E634" s="3" t="s">
        <v>5</v>
      </c>
      <c r="F634" s="2" t="s">
        <v>6</v>
      </c>
      <c r="G634" s="2" t="s">
        <v>7</v>
      </c>
      <c r="H634" s="2" t="s">
        <v>8</v>
      </c>
      <c r="I634" s="4" t="s">
        <v>9</v>
      </c>
      <c r="J634" s="5" t="s">
        <v>10</v>
      </c>
      <c r="K634" s="2" t="s">
        <v>11</v>
      </c>
      <c r="L634" s="5" t="s">
        <v>12</v>
      </c>
      <c r="M634" s="2" t="s">
        <v>13</v>
      </c>
      <c r="N634" s="6" t="s">
        <v>14</v>
      </c>
      <c r="O634" s="2" t="s">
        <v>15</v>
      </c>
      <c r="P634" s="6" t="s">
        <v>16</v>
      </c>
      <c r="Q634" s="4" t="s">
        <v>17</v>
      </c>
      <c r="R634" s="7" t="s">
        <v>18</v>
      </c>
      <c r="S634" s="8" t="s">
        <v>19</v>
      </c>
      <c r="T634" s="7" t="s">
        <v>20</v>
      </c>
      <c r="U634" s="9" t="s">
        <v>21</v>
      </c>
      <c r="V634" s="10" t="s">
        <v>22</v>
      </c>
      <c r="W634" s="10" t="s">
        <v>23</v>
      </c>
      <c r="X634" s="10" t="s">
        <v>24</v>
      </c>
      <c r="Y634" s="8" t="s">
        <v>25</v>
      </c>
      <c r="Z634" s="10" t="s">
        <v>26</v>
      </c>
      <c r="AA634" s="10" t="s">
        <v>27</v>
      </c>
      <c r="AB634" s="10" t="s">
        <v>28</v>
      </c>
      <c r="AC634" s="7" t="s">
        <v>29</v>
      </c>
      <c r="AD634" s="8" t="s">
        <v>30</v>
      </c>
      <c r="AE634" s="10" t="s">
        <v>31</v>
      </c>
      <c r="AF634" s="10" t="s">
        <v>32</v>
      </c>
    </row>
    <row customHeight="true" ht="16.071428571428573" r="635">
      <c r="A635" s="11" t="s">
        <v>86</v>
      </c>
      <c r="B635" s="12" t="s">
        <v>50</v>
      </c>
      <c r="C635" s="13" t="s">
        <v>62</v>
      </c>
      <c r="D635" s="14" t="s">
        <v>36</v>
      </c>
      <c r="E635" s="15">
        <v>944.57</v>
      </c>
      <c r="F635" s="16">
        <f>E635+E636</f>
      </c>
      <c r="G635" s="17">
        <v>5534</v>
      </c>
      <c r="H635" s="17">
        <v>201</v>
      </c>
      <c r="I635" s="18">
        <f t="shared" ref="I635:I656" si="272">H635/G635</f>
      </c>
      <c r="J635" s="19">
        <f t="shared" ref="J635:J671" si="194">(E635/G635)*1000</f>
      </c>
      <c r="K635" s="17">
        <v>8</v>
      </c>
      <c r="L635" s="19">
        <f t="shared" ref="L635:L653" si="152">E635/K635</f>
      </c>
      <c r="M635" s="17">
        <v>1</v>
      </c>
      <c r="N635" s="20">
        <f t="shared" ref="N635:N671" si="106">E635/M635</f>
      </c>
      <c r="O635" s="17">
        <v>1</v>
      </c>
      <c r="P635" s="20">
        <f t="shared" ref="P635:P660" si="46">E635/O635</f>
      </c>
      <c r="Q635" s="21">
        <f>(M635+M636)/(O635+O636)</f>
      </c>
      <c r="R635" s="17">
        <v>5</v>
      </c>
      <c r="S635" s="21">
        <f>(O635+O636)/(K635+K636)</f>
      </c>
      <c r="T635" s="17">
        <v>5</v>
      </c>
      <c r="U635" s="22">
        <f>F635/T635</f>
      </c>
      <c r="V635" s="23">
        <f>(F635+4*500)/T635</f>
      </c>
      <c r="W635" s="17">
        <v>5599.2</v>
      </c>
      <c r="X635" s="23">
        <f>W635/T635</f>
      </c>
      <c r="Y635" s="21">
        <f>T635/R635</f>
      </c>
      <c r="Z635" s="23">
        <f>W635/F635</f>
      </c>
      <c r="AA635" s="23">
        <f>W635/(F635+500)</f>
      </c>
      <c r="AB635" s="17">
        <v>1</v>
      </c>
      <c r="AC635" s="17">
        <v>1344</v>
      </c>
      <c r="AD635" s="21">
        <f>AB635/T635</f>
      </c>
      <c r="AE635" s="23">
        <f>(W635-AC635)/(F635+500)</f>
      </c>
      <c r="AF635" s="24" t="s">
        <v>37</v>
      </c>
    </row>
    <row customHeight="true" ht="16.071428571428573" r="636">
      <c r="A636" s="11"/>
      <c r="B636" s="12"/>
      <c r="C636" s="13"/>
      <c r="D636" s="14" t="s">
        <v>38</v>
      </c>
      <c r="E636" s="15">
        <v>1983.7</v>
      </c>
      <c r="F636" s="16"/>
      <c r="G636" s="17">
        <v>15495</v>
      </c>
      <c r="H636" s="17">
        <v>738</v>
      </c>
      <c r="I636" s="18">
        <f t="shared" si="272"/>
      </c>
      <c r="J636" s="19">
        <f t="shared" si="194"/>
      </c>
      <c r="K636" s="17">
        <v>47</v>
      </c>
      <c r="L636" s="19">
        <f t="shared" si="152"/>
      </c>
      <c r="M636" s="17">
        <v>4</v>
      </c>
      <c r="N636" s="20">
        <f t="shared" si="106"/>
      </c>
      <c r="O636" s="17">
        <v>4</v>
      </c>
      <c r="P636" s="20">
        <f t="shared" si="46"/>
      </c>
      <c r="Q636" s="21"/>
      <c r="R636" s="17"/>
      <c r="S636" s="21"/>
      <c r="T636" s="17"/>
      <c r="U636" s="22"/>
      <c r="V636" s="23"/>
      <c r="W636" s="17"/>
      <c r="X636" s="23"/>
      <c r="Y636" s="21"/>
      <c r="Z636" s="23"/>
      <c r="AA636" s="23"/>
      <c r="AB636" s="17"/>
      <c r="AC636" s="17"/>
      <c r="AD636" s="21"/>
      <c r="AE636" s="23"/>
      <c r="AF636" s="24" t="s">
        <v>83</v>
      </c>
    </row>
    <row customHeight="true" ht="16.071428571428573" r="637">
      <c r="A637" s="11"/>
      <c r="B637" s="12" t="s">
        <v>51</v>
      </c>
      <c r="C637" s="13" t="s">
        <v>62</v>
      </c>
      <c r="D637" s="14" t="s">
        <v>36</v>
      </c>
      <c r="E637" s="15">
        <v>868.59</v>
      </c>
      <c r="F637" s="16">
        <f>E637+E638</f>
      </c>
      <c r="G637" s="17">
        <v>6020</v>
      </c>
      <c r="H637" s="17">
        <v>170</v>
      </c>
      <c r="I637" s="18">
        <f t="shared" si="272"/>
      </c>
      <c r="J637" s="19">
        <f t="shared" si="194"/>
      </c>
      <c r="K637" s="17">
        <v>7</v>
      </c>
      <c r="L637" s="19">
        <f t="shared" si="152"/>
      </c>
      <c r="M637" s="17">
        <v>0</v>
      </c>
      <c r="N637" s="20">
        <f t="shared" si="106"/>
      </c>
      <c r="O637" s="17">
        <v>0</v>
      </c>
      <c r="P637" s="20">
        <f t="shared" si="46"/>
      </c>
      <c r="Q637" s="21">
        <f>(M637+M638)/(O637+O638)</f>
      </c>
      <c r="R637" s="17">
        <v>12</v>
      </c>
      <c r="S637" s="21">
        <f>(O637+O638)/(K637+K638)</f>
      </c>
      <c r="T637" s="17">
        <v>7</v>
      </c>
      <c r="U637" s="22">
        <f>F637/T637</f>
      </c>
      <c r="V637" s="23">
        <f>(F637+4*500)/T637</f>
      </c>
      <c r="W637" s="17">
        <v>7670.4</v>
      </c>
      <c r="X637" s="23">
        <f>W637/T637</f>
      </c>
      <c r="Y637" s="21">
        <f>T637/R637</f>
      </c>
      <c r="Z637" s="23">
        <f>W637/F637</f>
      </c>
      <c r="AA637" s="23">
        <f>W637/(F637+500)</f>
      </c>
      <c r="AB637" s="17">
        <v>1</v>
      </c>
      <c r="AC637" s="17">
        <v>456</v>
      </c>
      <c r="AD637" s="21">
        <f>AB637/T637</f>
      </c>
      <c r="AE637" s="23">
        <f>(W637-AC637)/(F637+500)</f>
      </c>
      <c r="AF637" s="24" t="s">
        <v>37</v>
      </c>
    </row>
    <row customHeight="true" ht="16.071428571428573" r="638">
      <c r="A638" s="11"/>
      <c r="B638" s="12"/>
      <c r="C638" s="13"/>
      <c r="D638" s="14" t="s">
        <v>38</v>
      </c>
      <c r="E638" s="15">
        <v>2639.59</v>
      </c>
      <c r="F638" s="16"/>
      <c r="G638" s="17">
        <v>3622</v>
      </c>
      <c r="H638" s="17">
        <v>1030</v>
      </c>
      <c r="I638" s="18">
        <f t="shared" si="272"/>
      </c>
      <c r="J638" s="19">
        <f t="shared" si="194"/>
      </c>
      <c r="K638" s="17">
        <v>66</v>
      </c>
      <c r="L638" s="19">
        <f t="shared" si="152"/>
      </c>
      <c r="M638" s="17">
        <v>4</v>
      </c>
      <c r="N638" s="20">
        <f t="shared" si="106"/>
      </c>
      <c r="O638" s="17">
        <v>5</v>
      </c>
      <c r="P638" s="20">
        <f t="shared" si="46"/>
      </c>
      <c r="Q638" s="21"/>
      <c r="R638" s="17"/>
      <c r="S638" s="21"/>
      <c r="T638" s="17"/>
      <c r="U638" s="22"/>
      <c r="V638" s="23"/>
      <c r="W638" s="17"/>
      <c r="X638" s="23"/>
      <c r="Y638" s="21"/>
      <c r="Z638" s="23"/>
      <c r="AA638" s="23"/>
      <c r="AB638" s="17"/>
      <c r="AC638" s="17"/>
      <c r="AD638" s="21"/>
      <c r="AE638" s="23"/>
      <c r="AF638" s="24" t="s">
        <v>83</v>
      </c>
    </row>
    <row customHeight="true" ht="16.071428571428573" r="639">
      <c r="A639" s="11"/>
      <c r="B639" s="12" t="s">
        <v>52</v>
      </c>
      <c r="C639" s="13" t="s">
        <v>62</v>
      </c>
      <c r="D639" s="14" t="s">
        <v>36</v>
      </c>
      <c r="E639" s="15">
        <v>476.61</v>
      </c>
      <c r="F639" s="16">
        <f>E639+E640</f>
      </c>
      <c r="G639" s="17">
        <v>3243</v>
      </c>
      <c r="H639" s="17">
        <v>129</v>
      </c>
      <c r="I639" s="18">
        <f t="shared" si="272"/>
      </c>
      <c r="J639" s="19">
        <f t="shared" si="194"/>
      </c>
      <c r="K639" s="17">
        <v>5</v>
      </c>
      <c r="L639" s="19">
        <f t="shared" si="152"/>
      </c>
      <c r="M639" s="17">
        <v>0</v>
      </c>
      <c r="N639" s="20">
        <f t="shared" si="106"/>
      </c>
      <c r="O639" s="17">
        <v>3</v>
      </c>
      <c r="P639" s="20">
        <f t="shared" si="46"/>
      </c>
      <c r="Q639" s="21">
        <f>(M639+M640)/(O639+O640)</f>
      </c>
      <c r="R639" s="17">
        <v>12</v>
      </c>
      <c r="S639" s="21">
        <f>(O639+O640)/(K639+K640)</f>
      </c>
      <c r="T639" s="17">
        <v>3</v>
      </c>
      <c r="U639" s="22">
        <f>F639/T639</f>
      </c>
      <c r="V639" s="23">
        <f>(F639+4*500)/T639</f>
      </c>
      <c r="W639" s="17">
        <v>2882.4</v>
      </c>
      <c r="X639" s="23">
        <f>W639/T639</f>
      </c>
      <c r="Y639" s="21">
        <f>T639/R639</f>
      </c>
      <c r="Z639" s="23">
        <f>W639/F639</f>
      </c>
      <c r="AA639" s="23">
        <f>W639/(F639+500)</f>
      </c>
      <c r="AB639" s="17">
        <v>2</v>
      </c>
      <c r="AC639" s="17">
        <v>794.4</v>
      </c>
      <c r="AD639" s="21">
        <f>AB639/T639</f>
      </c>
      <c r="AE639" s="23">
        <f>(W639-AC639)/(F639+500)</f>
      </c>
      <c r="AF639" s="24" t="s">
        <v>37</v>
      </c>
    </row>
    <row customHeight="true" ht="16.071428571428573" r="640">
      <c r="A640" s="11"/>
      <c r="B640" s="12"/>
      <c r="C640" s="13"/>
      <c r="D640" s="14" t="s">
        <v>38</v>
      </c>
      <c r="E640" s="15">
        <v>3445.13</v>
      </c>
      <c r="F640" s="16"/>
      <c r="G640" s="17">
        <v>30957</v>
      </c>
      <c r="H640" s="17">
        <v>1308</v>
      </c>
      <c r="I640" s="18">
        <f t="shared" si="272"/>
      </c>
      <c r="J640" s="19">
        <f t="shared" si="194"/>
      </c>
      <c r="K640" s="17">
        <v>72</v>
      </c>
      <c r="L640" s="19">
        <f t="shared" si="152"/>
      </c>
      <c r="M640" s="17">
        <v>1</v>
      </c>
      <c r="N640" s="20">
        <f t="shared" si="106"/>
      </c>
      <c r="O640" s="17">
        <v>4</v>
      </c>
      <c r="P640" s="20">
        <f t="shared" si="46"/>
      </c>
      <c r="Q640" s="21"/>
      <c r="R640" s="17"/>
      <c r="S640" s="21"/>
      <c r="T640" s="17"/>
      <c r="U640" s="22"/>
      <c r="V640" s="23"/>
      <c r="W640" s="17"/>
      <c r="X640" s="23"/>
      <c r="Y640" s="21"/>
      <c r="Z640" s="23"/>
      <c r="AA640" s="23"/>
      <c r="AB640" s="17"/>
      <c r="AC640" s="17"/>
      <c r="AD640" s="21"/>
      <c r="AE640" s="23"/>
      <c r="AF640" s="24" t="s">
        <v>83</v>
      </c>
    </row>
    <row r="641">
      <c r="A641" s="11"/>
      <c r="B641" s="12" t="s">
        <v>53</v>
      </c>
      <c r="C641" s="13" t="s">
        <v>62</v>
      </c>
      <c r="D641" s="14" t="s">
        <v>36</v>
      </c>
      <c r="E641" s="15">
        <v>489.75</v>
      </c>
      <c r="F641" s="28">
        <f>E641+E642</f>
      </c>
      <c r="G641" s="17">
        <v>2903</v>
      </c>
      <c r="H641" s="17">
        <v>109</v>
      </c>
      <c r="I641" s="18">
        <f t="shared" si="272"/>
      </c>
      <c r="J641" s="19">
        <f t="shared" si="194"/>
      </c>
      <c r="K641" s="17">
        <v>3</v>
      </c>
      <c r="L641" s="19">
        <f t="shared" si="152"/>
      </c>
      <c r="M641" s="17">
        <v>0</v>
      </c>
      <c r="N641" s="20">
        <f t="shared" si="106"/>
      </c>
      <c r="O641" s="17">
        <v>0</v>
      </c>
      <c r="P641" s="20">
        <f t="shared" si="46"/>
      </c>
      <c r="Q641" s="21">
        <f>(M641+M642)/(O641+O642)</f>
      </c>
      <c r="R641" s="17">
        <v>9</v>
      </c>
      <c r="S641" s="21">
        <f>(O641+O642)/(K641+K642)</f>
      </c>
      <c r="T641" s="17">
        <v>2</v>
      </c>
      <c r="U641" s="22">
        <f>F641/T641</f>
      </c>
      <c r="V641" s="23">
        <f>(F641+4*500)/T641</f>
      </c>
      <c r="W641" s="17">
        <v>1239.6</v>
      </c>
      <c r="X641" s="23">
        <f>W641/T641</f>
      </c>
      <c r="Y641" s="21">
        <f>T641/R641</f>
      </c>
      <c r="Z641" s="23">
        <f>W641/F641</f>
      </c>
      <c r="AA641" s="23">
        <f>W641/(F641+500)</f>
      </c>
      <c r="AB641" s="17">
        <v>1</v>
      </c>
      <c r="AC641" s="17">
        <v>663.6</v>
      </c>
      <c r="AD641" s="21">
        <f>AB641/T641</f>
      </c>
      <c r="AE641" s="23">
        <f>(W641-AC641)/(F641+500)</f>
      </c>
      <c r="AF641" s="24" t="s">
        <v>37</v>
      </c>
    </row>
    <row r="642">
      <c r="A642" s="11"/>
      <c r="B642" s="12"/>
      <c r="C642" s="13"/>
      <c r="D642" s="14" t="s">
        <v>38</v>
      </c>
      <c r="E642" s="15">
        <v>1552.75</v>
      </c>
      <c r="F642" s="28"/>
      <c r="G642" s="17">
        <v>13885</v>
      </c>
      <c r="H642" s="29">
        <v>432</v>
      </c>
      <c r="I642" s="18">
        <f t="shared" si="272"/>
      </c>
      <c r="J642" s="19">
        <f t="shared" si="194"/>
      </c>
      <c r="K642" s="17">
        <v>31</v>
      </c>
      <c r="L642" s="19">
        <f t="shared" si="152"/>
      </c>
      <c r="M642" s="17">
        <v>0</v>
      </c>
      <c r="N642" s="20">
        <f t="shared" si="106"/>
      </c>
      <c r="O642" s="17">
        <v>6</v>
      </c>
      <c r="P642" s="20">
        <f t="shared" si="46"/>
      </c>
      <c r="Q642" s="21"/>
      <c r="R642" s="17"/>
      <c r="S642" s="21"/>
      <c r="T642" s="17"/>
      <c r="U642" s="22"/>
      <c r="V642" s="23"/>
      <c r="W642" s="17"/>
      <c r="X642" s="23"/>
      <c r="Y642" s="21"/>
      <c r="Z642" s="23"/>
      <c r="AA642" s="23"/>
      <c r="AB642" s="17"/>
      <c r="AC642" s="17"/>
      <c r="AD642" s="21"/>
      <c r="AE642" s="23"/>
      <c r="AF642" s="24" t="s">
        <v>83</v>
      </c>
    </row>
    <row customHeight="true" ht="16.071428571428573" r="643">
      <c r="A643" s="11"/>
      <c r="B643" s="12" t="s">
        <v>54</v>
      </c>
      <c r="C643" s="13" t="s">
        <v>62</v>
      </c>
      <c r="D643" s="14" t="s">
        <v>36</v>
      </c>
      <c r="E643" s="15">
        <v>391.64</v>
      </c>
      <c r="F643" s="28">
        <f>E643+E644</f>
      </c>
      <c r="G643" s="17">
        <v>2842</v>
      </c>
      <c r="H643" s="17">
        <v>124</v>
      </c>
      <c r="I643" s="18">
        <f t="shared" si="272"/>
      </c>
      <c r="J643" s="19">
        <f t="shared" si="194"/>
      </c>
      <c r="K643" s="17">
        <v>4</v>
      </c>
      <c r="L643" s="19">
        <f t="shared" si="152"/>
      </c>
      <c r="M643" s="17">
        <v>0</v>
      </c>
      <c r="N643" s="20">
        <f t="shared" si="106"/>
      </c>
      <c r="O643" s="17">
        <v>0</v>
      </c>
      <c r="P643" s="20">
        <f t="shared" si="46"/>
      </c>
      <c r="Q643" s="21">
        <f>(M643+M644)/(O643+O644)</f>
      </c>
      <c r="R643" s="17">
        <v>3</v>
      </c>
      <c r="S643" s="21">
        <f>(O643+O644)/(K643+K644)</f>
      </c>
      <c r="T643" s="17">
        <v>1</v>
      </c>
      <c r="U643" s="22">
        <f>F643/T643</f>
      </c>
      <c r="V643" s="23">
        <f>(F643+4*500)/T643</f>
      </c>
      <c r="W643" s="17">
        <v>1692</v>
      </c>
      <c r="X643" s="23">
        <f>W643/T643</f>
      </c>
      <c r="Y643" s="21">
        <f>T643/R643</f>
      </c>
      <c r="Z643" s="23">
        <f>W643/F643</f>
      </c>
      <c r="AA643" s="23">
        <f>W643/(F643+500)</f>
      </c>
      <c r="AB643" s="17">
        <v>1</v>
      </c>
      <c r="AC643" s="17">
        <v>1692</v>
      </c>
      <c r="AD643" s="21">
        <f>AB643/T643</f>
      </c>
      <c r="AE643" s="23">
        <f>(W643-AC643)/(F643+500)</f>
      </c>
      <c r="AF643" s="24" t="s">
        <v>37</v>
      </c>
    </row>
    <row customHeight="true" ht="16.071428571428573" r="644">
      <c r="A644" s="11"/>
      <c r="B644" s="12"/>
      <c r="C644" s="13"/>
      <c r="D644" s="14" t="s">
        <v>38</v>
      </c>
      <c r="E644" s="15">
        <v>1196.04</v>
      </c>
      <c r="F644" s="28"/>
      <c r="G644" s="17">
        <v>8776</v>
      </c>
      <c r="H644" s="29">
        <v>275</v>
      </c>
      <c r="I644" s="18">
        <f t="shared" si="272"/>
      </c>
      <c r="J644" s="19">
        <f t="shared" si="194"/>
      </c>
      <c r="K644" s="17">
        <v>23</v>
      </c>
      <c r="L644" s="19">
        <f t="shared" si="152"/>
      </c>
      <c r="M644" s="17">
        <v>1</v>
      </c>
      <c r="N644" s="20">
        <f t="shared" si="106"/>
      </c>
      <c r="O644" s="17">
        <v>2</v>
      </c>
      <c r="P644" s="20">
        <f t="shared" si="46"/>
      </c>
      <c r="Q644" s="21"/>
      <c r="R644" s="17"/>
      <c r="S644" s="21"/>
      <c r="T644" s="17"/>
      <c r="U644" s="22"/>
      <c r="V644" s="23"/>
      <c r="W644" s="17"/>
      <c r="X644" s="23"/>
      <c r="Y644" s="21"/>
      <c r="Z644" s="23"/>
      <c r="AA644" s="23"/>
      <c r="AB644" s="17"/>
      <c r="AC644" s="17"/>
      <c r="AD644" s="21"/>
      <c r="AE644" s="23"/>
      <c r="AF644" s="24" t="s">
        <v>83</v>
      </c>
    </row>
    <row customHeight="true" ht="16.071428571428573" r="645">
      <c r="A645" s="11"/>
      <c r="B645" s="30" t="s">
        <v>43</v>
      </c>
      <c r="C645" s="30"/>
      <c r="D645" s="30"/>
      <c r="E645" s="32">
        <f>SUM(E635:E644)</f>
      </c>
      <c r="F645" s="33">
        <f>SUM(F635:F644)</f>
      </c>
      <c r="G645" s="33">
        <f>SUM(G635:G644)</f>
      </c>
      <c r="H645" s="33">
        <f>SUM(H635:H644)</f>
      </c>
      <c r="I645" s="34">
        <f t="shared" si="272"/>
      </c>
      <c r="J645" s="35">
        <f t="shared" si="194"/>
      </c>
      <c r="K645" s="33">
        <f>SUM(K635:K644)</f>
      </c>
      <c r="L645" s="35">
        <f t="shared" si="152"/>
      </c>
      <c r="M645" s="33">
        <f>SUM(M635:M644)</f>
      </c>
      <c r="N645" s="36">
        <f t="shared" si="106"/>
      </c>
      <c r="O645" s="33">
        <f>SUM(O635:O644)</f>
      </c>
      <c r="P645" s="36">
        <f t="shared" si="46"/>
      </c>
      <c r="Q645" s="37">
        <f>M645/O645</f>
      </c>
      <c r="R645" s="33">
        <f>SUM(R635:R644)</f>
      </c>
      <c r="S645" s="37">
        <f>(O645+O645)/(K645+K645)</f>
      </c>
      <c r="T645" s="33">
        <f>SUM(T635:T644)</f>
      </c>
      <c r="U645" s="38">
        <f t="shared" ref="U645:U646" si="925">F645/T645</f>
      </c>
      <c r="V645" s="39">
        <f t="shared" ref="V645:V646" si="818">(F645+4*500)/T645</f>
      </c>
      <c r="W645" s="32">
        <f>SUM(W635:W644)</f>
      </c>
      <c r="X645" s="40">
        <f t="shared" ref="X645:X646" si="711">W645/T645</f>
      </c>
      <c r="Y645" s="37">
        <f t="shared" ref="Y645:Y646" si="604">T645/R645</f>
      </c>
      <c r="Z645" s="39">
        <f t="shared" ref="Z645:Z646" si="497">W645/F645</f>
      </c>
      <c r="AA645" s="39">
        <f>W645/(F645+COUNT(W635:W642)*500)</f>
      </c>
      <c r="AB645" s="33">
        <f>SUM(AB635:AB644)</f>
      </c>
      <c r="AC645" s="33">
        <f>SUM(AC635:AC644)</f>
      </c>
      <c r="AD645" s="37">
        <f t="shared" ref="AD645:AD646" si="390">AB645/T645</f>
      </c>
      <c r="AE645" s="41">
        <f>(W645-AC645)/(F645+COUNT(W635:W642)*500)</f>
      </c>
      <c r="AF645" s="23"/>
    </row>
    <row customHeight="true" ht="16.071428571428573" r="646">
      <c r="A646" s="11"/>
      <c r="B646" s="12" t="s">
        <v>55</v>
      </c>
      <c r="C646" s="13" t="s">
        <v>45</v>
      </c>
      <c r="D646" s="14" t="s">
        <v>36</v>
      </c>
      <c r="E646" s="15">
        <v>408.71</v>
      </c>
      <c r="F646" s="28">
        <f>E646+E647</f>
      </c>
      <c r="G646" s="17">
        <v>4071</v>
      </c>
      <c r="H646" s="17">
        <v>208</v>
      </c>
      <c r="I646" s="18">
        <f t="shared" si="272"/>
      </c>
      <c r="J646" s="19">
        <f t="shared" si="194"/>
      </c>
      <c r="K646" s="17">
        <v>0</v>
      </c>
      <c r="L646" s="19">
        <f t="shared" si="152"/>
      </c>
      <c r="M646" s="17">
        <v>0</v>
      </c>
      <c r="N646" s="20">
        <f t="shared" si="106"/>
      </c>
      <c r="O646" s="17">
        <v>0</v>
      </c>
      <c r="P646" s="20">
        <f t="shared" si="46"/>
      </c>
      <c r="Q646" s="21">
        <f>(M646+M647)/(O646+O647)</f>
      </c>
      <c r="R646" s="17">
        <v>4</v>
      </c>
      <c r="S646" s="21">
        <f>(O646+O647)/(K646+K647)</f>
      </c>
      <c r="T646" s="17">
        <v>2</v>
      </c>
      <c r="U646" s="22">
        <f t="shared" si="925"/>
      </c>
      <c r="V646" s="23">
        <f t="shared" si="818"/>
      </c>
      <c r="W646" s="17">
        <v>2064</v>
      </c>
      <c r="X646" s="23">
        <f t="shared" si="711"/>
      </c>
      <c r="Y646" s="21">
        <f t="shared" si="604"/>
      </c>
      <c r="Z646" s="23">
        <f t="shared" si="497"/>
      </c>
      <c r="AA646" s="23">
        <f>W646/(F646+500)</f>
      </c>
      <c r="AB646" s="17">
        <v>2</v>
      </c>
      <c r="AC646" s="17">
        <v>2064</v>
      </c>
      <c r="AD646" s="21">
        <f t="shared" si="390"/>
      </c>
      <c r="AE646" s="23">
        <f>(W646-AC646)/(F646+500)</f>
      </c>
      <c r="AF646" s="24" t="s">
        <v>37</v>
      </c>
    </row>
    <row customHeight="true" ht="16.071428571428573" r="647">
      <c r="A647" s="11"/>
      <c r="B647" s="12"/>
      <c r="C647" s="13"/>
      <c r="D647" s="14" t="s">
        <v>38</v>
      </c>
      <c r="E647" s="15">
        <v>1246.61</v>
      </c>
      <c r="F647" s="28"/>
      <c r="G647" s="17">
        <v>14870</v>
      </c>
      <c r="H647" s="29">
        <v>434</v>
      </c>
      <c r="I647" s="18">
        <f t="shared" si="272"/>
      </c>
      <c r="J647" s="19">
        <f t="shared" si="194"/>
      </c>
      <c r="K647" s="17">
        <v>34</v>
      </c>
      <c r="L647" s="19">
        <f t="shared" si="152"/>
      </c>
      <c r="M647" s="17">
        <v>2</v>
      </c>
      <c r="N647" s="20">
        <f t="shared" si="106"/>
      </c>
      <c r="O647" s="17">
        <v>4</v>
      </c>
      <c r="P647" s="20">
        <f t="shared" si="46"/>
      </c>
      <c r="Q647" s="21"/>
      <c r="R647" s="17"/>
      <c r="S647" s="21"/>
      <c r="T647" s="17"/>
      <c r="U647" s="22"/>
      <c r="V647" s="23"/>
      <c r="W647" s="17"/>
      <c r="X647" s="23"/>
      <c r="Y647" s="21"/>
      <c r="Z647" s="23"/>
      <c r="AA647" s="23"/>
      <c r="AB647" s="17"/>
      <c r="AC647" s="17"/>
      <c r="AD647" s="21"/>
      <c r="AE647" s="23"/>
      <c r="AF647" s="24" t="s">
        <v>83</v>
      </c>
    </row>
    <row customHeight="true" ht="16.071428571428573" r="648">
      <c r="A648" s="11"/>
      <c r="B648" s="43" t="s">
        <v>56</v>
      </c>
      <c r="C648" s="13" t="s">
        <v>45</v>
      </c>
      <c r="D648" s="14" t="s">
        <v>36</v>
      </c>
      <c r="E648" s="15">
        <v>356.86</v>
      </c>
      <c r="F648" s="28">
        <f>E648+E649</f>
      </c>
      <c r="G648" s="17">
        <v>3588</v>
      </c>
      <c r="H648" s="17">
        <v>198</v>
      </c>
      <c r="I648" s="18">
        <f t="shared" si="272"/>
      </c>
      <c r="J648" s="19">
        <f t="shared" si="194"/>
      </c>
      <c r="K648" s="17">
        <v>3</v>
      </c>
      <c r="L648" s="19">
        <f t="shared" si="152"/>
      </c>
      <c r="M648" s="17">
        <v>0</v>
      </c>
      <c r="N648" s="20">
        <f t="shared" si="106"/>
      </c>
      <c r="O648" s="17">
        <v>0</v>
      </c>
      <c r="P648" s="20">
        <f t="shared" si="46"/>
      </c>
      <c r="Q648" s="21">
        <f>(M648+M649)/(O648+O649)</f>
      </c>
      <c r="R648" s="17">
        <v>11</v>
      </c>
      <c r="S648" s="21">
        <f>(O648+O649)/(K648+K649)</f>
      </c>
      <c r="T648" s="17">
        <v>2</v>
      </c>
      <c r="U648" s="22">
        <f>F648/T648</f>
      </c>
      <c r="V648" s="23">
        <f>(F648+4*500)/T648</f>
      </c>
      <c r="W648" s="17">
        <v>1704</v>
      </c>
      <c r="X648" s="23">
        <f>W648/T648</f>
      </c>
      <c r="Y648" s="21">
        <f>T648/R648</f>
      </c>
      <c r="Z648" s="23">
        <f>W648/F648</f>
      </c>
      <c r="AA648" s="23">
        <f>W648/(F648+500)</f>
      </c>
      <c r="AB648" s="17">
        <v>2</v>
      </c>
      <c r="AC648" s="17">
        <v>1704</v>
      </c>
      <c r="AD648" s="21">
        <f>AB648/T648</f>
      </c>
      <c r="AE648" s="23">
        <f>(W648-AC648)/(F648+500)</f>
      </c>
      <c r="AF648" s="24" t="s">
        <v>37</v>
      </c>
    </row>
    <row customHeight="true" ht="16.071428571428573" r="649">
      <c r="A649" s="11"/>
      <c r="B649" s="43"/>
      <c r="C649" s="13"/>
      <c r="D649" s="14" t="s">
        <v>38</v>
      </c>
      <c r="E649" s="15">
        <v>1650.01</v>
      </c>
      <c r="F649" s="28"/>
      <c r="G649" s="17">
        <v>17424</v>
      </c>
      <c r="H649" s="29">
        <v>578</v>
      </c>
      <c r="I649" s="18">
        <f t="shared" si="272"/>
      </c>
      <c r="J649" s="19">
        <f t="shared" si="194"/>
      </c>
      <c r="K649" s="17">
        <v>36</v>
      </c>
      <c r="L649" s="19">
        <f t="shared" si="152"/>
      </c>
      <c r="M649" s="17">
        <v>2</v>
      </c>
      <c r="N649" s="20">
        <f t="shared" si="106"/>
      </c>
      <c r="O649" s="17">
        <v>8</v>
      </c>
      <c r="P649" s="20">
        <f t="shared" si="46"/>
      </c>
      <c r="Q649" s="21"/>
      <c r="R649" s="17"/>
      <c r="S649" s="21"/>
      <c r="T649" s="17"/>
      <c r="U649" s="22"/>
      <c r="V649" s="23"/>
      <c r="W649" s="17"/>
      <c r="X649" s="23"/>
      <c r="Y649" s="21"/>
      <c r="Z649" s="23"/>
      <c r="AA649" s="23"/>
      <c r="AB649" s="17"/>
      <c r="AC649" s="17"/>
      <c r="AD649" s="21"/>
      <c r="AE649" s="23"/>
      <c r="AF649" s="24" t="s">
        <v>83</v>
      </c>
    </row>
    <row customHeight="true" ht="16.071428571428573" r="650">
      <c r="A650" s="11"/>
      <c r="B650" s="12" t="s">
        <v>57</v>
      </c>
      <c r="C650" s="13" t="s">
        <v>45</v>
      </c>
      <c r="D650" s="14" t="s">
        <v>36</v>
      </c>
      <c r="E650" s="15">
        <v>235.78</v>
      </c>
      <c r="F650" s="28">
        <f>E650+E651</f>
      </c>
      <c r="G650" s="17">
        <v>2567</v>
      </c>
      <c r="H650" s="17">
        <v>169</v>
      </c>
      <c r="I650" s="18">
        <f t="shared" si="272"/>
      </c>
      <c r="J650" s="19">
        <f t="shared" si="194"/>
      </c>
      <c r="K650" s="17">
        <v>1</v>
      </c>
      <c r="L650" s="19">
        <f t="shared" si="152"/>
      </c>
      <c r="M650" s="17">
        <v>1</v>
      </c>
      <c r="N650" s="20">
        <f t="shared" si="106"/>
      </c>
      <c r="O650" s="17">
        <v>1</v>
      </c>
      <c r="P650" s="20">
        <f t="shared" si="46"/>
      </c>
      <c r="Q650" s="21">
        <f>(M650+M651)/(O650+O651)</f>
      </c>
      <c r="R650" s="17">
        <v>10</v>
      </c>
      <c r="S650" s="21">
        <f>(O650+O651)/(K650+K651)</f>
      </c>
      <c r="T650" s="17">
        <v>3</v>
      </c>
      <c r="U650" s="22">
        <f>F650/T650</f>
      </c>
      <c r="V650" s="23">
        <f>(F650+4*500)/T650</f>
      </c>
      <c r="W650" s="17">
        <v>4032</v>
      </c>
      <c r="X650" s="23">
        <f>W650/T650</f>
      </c>
      <c r="Y650" s="21">
        <f>T650/R650</f>
      </c>
      <c r="Z650" s="23">
        <f>W650/F650</f>
      </c>
      <c r="AA650" s="23">
        <f>W650/(F650+500)</f>
      </c>
      <c r="AB650" s="17">
        <v>2</v>
      </c>
      <c r="AC650" s="17">
        <v>2688</v>
      </c>
      <c r="AD650" s="21">
        <f>AB650/T650</f>
      </c>
      <c r="AE650" s="23">
        <f>(W650-AC650)/(F650+500)</f>
      </c>
      <c r="AF650" s="24" t="s">
        <v>37</v>
      </c>
    </row>
    <row customHeight="true" ht="16.071428571428573" r="651">
      <c r="A651" s="11"/>
      <c r="B651" s="12"/>
      <c r="C651" s="13"/>
      <c r="D651" s="14" t="s">
        <v>38</v>
      </c>
      <c r="E651" s="15">
        <v>1572.73</v>
      </c>
      <c r="F651" s="28"/>
      <c r="G651" s="17">
        <v>15938</v>
      </c>
      <c r="H651" s="29">
        <v>581</v>
      </c>
      <c r="I651" s="18">
        <f t="shared" si="272"/>
      </c>
      <c r="J651" s="19">
        <f t="shared" si="194"/>
      </c>
      <c r="K651" s="17">
        <v>37</v>
      </c>
      <c r="L651" s="19">
        <f t="shared" si="152"/>
      </c>
      <c r="M651" s="17">
        <v>2</v>
      </c>
      <c r="N651" s="20">
        <f t="shared" si="106"/>
      </c>
      <c r="O651" s="17">
        <v>5</v>
      </c>
      <c r="P651" s="20">
        <f t="shared" si="46"/>
      </c>
      <c r="Q651" s="21"/>
      <c r="R651" s="17"/>
      <c r="S651" s="21"/>
      <c r="T651" s="17"/>
      <c r="U651" s="22"/>
      <c r="V651" s="23"/>
      <c r="W651" s="17"/>
      <c r="X651" s="23"/>
      <c r="Y651" s="21"/>
      <c r="Z651" s="23"/>
      <c r="AA651" s="23"/>
      <c r="AB651" s="17"/>
      <c r="AC651" s="17"/>
      <c r="AD651" s="21"/>
      <c r="AE651" s="23"/>
      <c r="AF651" s="24" t="s">
        <v>78</v>
      </c>
    </row>
    <row customHeight="true" ht="16.071428571428573" r="652">
      <c r="A652" s="11"/>
      <c r="B652" s="55" t="s">
        <v>34</v>
      </c>
      <c r="C652" s="13" t="s">
        <v>45</v>
      </c>
      <c r="D652" s="14" t="s">
        <v>36</v>
      </c>
      <c r="E652" s="15">
        <v>316.54</v>
      </c>
      <c r="F652" s="28">
        <f>E652+E653</f>
      </c>
      <c r="G652" s="17">
        <v>2484</v>
      </c>
      <c r="H652" s="17">
        <v>191</v>
      </c>
      <c r="I652" s="18">
        <f t="shared" si="272"/>
      </c>
      <c r="J652" s="19">
        <f t="shared" si="194"/>
      </c>
      <c r="K652" s="17">
        <v>2</v>
      </c>
      <c r="L652" s="19">
        <f t="shared" si="152"/>
      </c>
      <c r="M652" s="17">
        <v>0</v>
      </c>
      <c r="N652" s="20">
        <f t="shared" si="106"/>
      </c>
      <c r="O652" s="17">
        <v>0</v>
      </c>
      <c r="P652" s="20">
        <f t="shared" si="46"/>
      </c>
      <c r="Q652" s="21">
        <f>(M652+M653)/(O652+O653)</f>
      </c>
      <c r="R652" s="17">
        <v>2</v>
      </c>
      <c r="S652" s="21">
        <f>(O652+O653)/(K652+K653)</f>
      </c>
      <c r="T652" s="17">
        <v>0</v>
      </c>
      <c r="U652" s="22">
        <f>F652/T652</f>
      </c>
      <c r="V652" s="23">
        <f>(F652+4*500)/T652</f>
      </c>
      <c r="W652" s="17">
        <v>0</v>
      </c>
      <c r="X652" s="23">
        <f>W652/T652</f>
      </c>
      <c r="Y652" s="21">
        <f>T652/R652</f>
      </c>
      <c r="Z652" s="23">
        <f>W652/F652</f>
      </c>
      <c r="AA652" s="23">
        <f>W652/(F652+500)</f>
      </c>
      <c r="AB652" s="17">
        <v>0</v>
      </c>
      <c r="AC652" s="17">
        <v>0</v>
      </c>
      <c r="AD652" s="21">
        <f>AB652/T652</f>
      </c>
      <c r="AE652" s="23">
        <f>(W652-AC652)/(F652+500)</f>
      </c>
      <c r="AF652" s="24" t="s">
        <v>37</v>
      </c>
    </row>
    <row customHeight="true" ht="16.071428571428573" r="653">
      <c r="A653" s="11"/>
      <c r="B653" s="55"/>
      <c r="C653" s="13"/>
      <c r="D653" s="14" t="s">
        <v>38</v>
      </c>
      <c r="E653" s="15">
        <v>1229.33</v>
      </c>
      <c r="F653" s="28"/>
      <c r="G653" s="17">
        <v>15491</v>
      </c>
      <c r="H653" s="29">
        <v>406</v>
      </c>
      <c r="I653" s="18">
        <f t="shared" si="272"/>
      </c>
      <c r="J653" s="19">
        <f t="shared" si="194"/>
      </c>
      <c r="K653" s="17">
        <v>29</v>
      </c>
      <c r="L653" s="19">
        <f t="shared" si="152"/>
      </c>
      <c r="M653" s="17">
        <v>0</v>
      </c>
      <c r="N653" s="20">
        <f t="shared" si="106"/>
      </c>
      <c r="O653" s="17">
        <v>2</v>
      </c>
      <c r="P653" s="20">
        <f t="shared" si="46"/>
      </c>
      <c r="Q653" s="21"/>
      <c r="R653" s="17"/>
      <c r="S653" s="21"/>
      <c r="T653" s="17"/>
      <c r="U653" s="22"/>
      <c r="V653" s="23"/>
      <c r="W653" s="17"/>
      <c r="X653" s="23"/>
      <c r="Y653" s="21"/>
      <c r="Z653" s="23"/>
      <c r="AA653" s="23"/>
      <c r="AB653" s="17"/>
      <c r="AC653" s="17"/>
      <c r="AD653" s="21"/>
      <c r="AE653" s="23"/>
      <c r="AF653" s="24" t="s">
        <v>78</v>
      </c>
    </row>
    <row customHeight="true" ht="16.071428571428573" r="654">
      <c r="A654" s="11"/>
      <c r="B654" s="44" t="s">
        <v>43</v>
      </c>
      <c r="C654" s="44"/>
      <c r="D654" s="44"/>
      <c r="E654" s="32">
        <f>SUM(E646:E653)</f>
      </c>
      <c r="F654" s="32">
        <f>SUM(F646:F653)</f>
      </c>
      <c r="G654" s="32">
        <f>SUM(G646:G653)</f>
      </c>
      <c r="H654" s="32">
        <f>SUM(H646:H653)</f>
      </c>
      <c r="I654" s="34">
        <f t="shared" si="272"/>
      </c>
      <c r="J654" s="35">
        <f t="shared" si="194"/>
      </c>
      <c r="K654" s="33">
        <f>SUM(K646:K653)</f>
      </c>
      <c r="L654" s="32">
        <f>SUM(L648:L653)</f>
      </c>
      <c r="M654" s="32">
        <f>SUM(M646:M653)</f>
      </c>
      <c r="N654" s="36">
        <f t="shared" si="106"/>
      </c>
      <c r="O654" s="32">
        <f>SUM(O646:O653)</f>
      </c>
      <c r="P654" s="36">
        <f t="shared" si="46"/>
      </c>
      <c r="Q654" s="37">
        <f>M654/O654</f>
      </c>
      <c r="R654" s="32">
        <f>SUM(R646:R653)</f>
      </c>
      <c r="S654" s="37">
        <f>(O654+O654)/(K654+K654)</f>
      </c>
      <c r="T654" s="32">
        <f>SUM(T646:T653)</f>
      </c>
      <c r="U654" s="38">
        <f t="shared" ref="U654:U655" si="926">F654/T654</f>
      </c>
      <c r="V654" s="39">
        <f t="shared" ref="V654:V655" si="819">(F654+4*500)/T654</f>
      </c>
      <c r="W654" s="32">
        <f>SUM(W646:W653)</f>
      </c>
      <c r="X654" s="40">
        <f t="shared" ref="X654:X655" si="712">W654/T654</f>
      </c>
      <c r="Y654" s="37">
        <f t="shared" ref="Y654:Y655" si="605">T654/R654</f>
      </c>
      <c r="Z654" s="39">
        <f t="shared" ref="Z654:Z655" si="498">W654/F654</f>
      </c>
      <c r="AA654" s="39">
        <f>W654/(F654+COUNT(W645:W653)*500)</f>
      </c>
      <c r="AB654" s="32">
        <f>SUM(AB646:AB653)</f>
      </c>
      <c r="AC654" s="32">
        <f>SUM(AC646:AC653)</f>
      </c>
      <c r="AD654" s="37">
        <f t="shared" ref="AD654:AD655" si="391">AB654/T654</f>
      </c>
      <c r="AE654" s="41">
        <f>(W654-AC654)/(F654+COUNT(W645:W653)*500)</f>
      </c>
      <c r="AF654" s="24"/>
    </row>
    <row customHeight="true" ht="16.071428571428573" r="655">
      <c r="A655" s="11"/>
      <c r="B655" s="55" t="s">
        <v>40</v>
      </c>
      <c r="C655" s="42" t="s">
        <v>74</v>
      </c>
      <c r="D655" s="14" t="s">
        <v>36</v>
      </c>
      <c r="E655" s="15">
        <v>130.97</v>
      </c>
      <c r="F655" s="28">
        <f>E655+E656</f>
      </c>
      <c r="G655" s="17">
        <v>1378</v>
      </c>
      <c r="H655" s="17">
        <v>128</v>
      </c>
      <c r="I655" s="18">
        <f t="shared" si="272"/>
      </c>
      <c r="J655" s="19">
        <f t="shared" si="194"/>
      </c>
      <c r="K655" s="17">
        <v>4</v>
      </c>
      <c r="L655" s="19">
        <f t="shared" ref="L655:L671" si="153">E655/K655</f>
      </c>
      <c r="M655" s="17">
        <v>1</v>
      </c>
      <c r="N655" s="20">
        <f t="shared" si="106"/>
      </c>
      <c r="O655" s="17">
        <v>1</v>
      </c>
      <c r="P655" s="20">
        <f t="shared" si="46"/>
      </c>
      <c r="Q655" s="21">
        <f>(M655+M656)/(O655+O656)</f>
      </c>
      <c r="R655" s="17">
        <v>7</v>
      </c>
      <c r="S655" s="21">
        <f>(O655+O656)/(K655+K656)</f>
      </c>
      <c r="T655" s="17">
        <v>1</v>
      </c>
      <c r="U655" s="22">
        <f t="shared" si="926"/>
      </c>
      <c r="V655" s="23">
        <f t="shared" si="819"/>
      </c>
      <c r="W655" s="17">
        <v>456</v>
      </c>
      <c r="X655" s="23">
        <f t="shared" si="712"/>
      </c>
      <c r="Y655" s="21">
        <f t="shared" si="605"/>
      </c>
      <c r="Z655" s="23">
        <f t="shared" si="498"/>
      </c>
      <c r="AA655" s="23">
        <f>W655/(F655+500)</f>
      </c>
      <c r="AB655" s="17">
        <v>0</v>
      </c>
      <c r="AC655" s="17">
        <v>0</v>
      </c>
      <c r="AD655" s="21">
        <f t="shared" si="391"/>
      </c>
      <c r="AE655" s="23">
        <f>(W655-AC655)/(F655+500)</f>
      </c>
      <c r="AF655" s="24" t="s">
        <v>37</v>
      </c>
    </row>
    <row customHeight="true" ht="16.071428571428573" r="656">
      <c r="A656" s="11"/>
      <c r="B656" s="55"/>
      <c r="C656" s="42"/>
      <c r="D656" s="14" t="s">
        <v>38</v>
      </c>
      <c r="E656" s="15">
        <v>692.32</v>
      </c>
      <c r="F656" s="28"/>
      <c r="G656" s="17">
        <v>9531</v>
      </c>
      <c r="H656" s="17">
        <v>264</v>
      </c>
      <c r="I656" s="18">
        <f t="shared" si="272"/>
      </c>
      <c r="J656" s="19">
        <f t="shared" si="194"/>
      </c>
      <c r="K656" s="17">
        <v>21</v>
      </c>
      <c r="L656" s="19">
        <f t="shared" si="153"/>
      </c>
      <c r="M656" s="17">
        <v>0</v>
      </c>
      <c r="N656" s="20">
        <f t="shared" si="106"/>
      </c>
      <c r="O656" s="17">
        <v>4</v>
      </c>
      <c r="P656" s="20">
        <f t="shared" si="46"/>
      </c>
      <c r="Q656" s="21"/>
      <c r="R656" s="17"/>
      <c r="S656" s="21"/>
      <c r="T656" s="17"/>
      <c r="U656" s="22"/>
      <c r="V656" s="23"/>
      <c r="W656" s="17"/>
      <c r="X656" s="23"/>
      <c r="Y656" s="21"/>
      <c r="Z656" s="23"/>
      <c r="AA656" s="23"/>
      <c r="AB656" s="17"/>
      <c r="AC656" s="17"/>
      <c r="AD656" s="21"/>
      <c r="AE656" s="23"/>
      <c r="AF656" s="24" t="s">
        <v>78</v>
      </c>
    </row>
    <row customHeight="true" ht="16.071428571428573" r="657">
      <c r="A657" s="11"/>
      <c r="B657" s="55" t="s">
        <v>42</v>
      </c>
      <c r="C657" s="42" t="s">
        <v>74</v>
      </c>
      <c r="D657" s="14" t="s">
        <v>36</v>
      </c>
      <c r="E657" s="15">
        <v>160.08</v>
      </c>
      <c r="F657" s="28">
        <f>E657+E658</f>
      </c>
      <c r="G657" s="17">
        <v>1224</v>
      </c>
      <c r="H657" s="17">
        <v>83</v>
      </c>
      <c r="I657" s="18">
        <f>H658/G657</f>
      </c>
      <c r="J657" s="19">
        <f t="shared" si="194"/>
      </c>
      <c r="K657" s="17">
        <v>0</v>
      </c>
      <c r="L657" s="19">
        <f t="shared" si="153"/>
      </c>
      <c r="M657" s="17">
        <v>0</v>
      </c>
      <c r="N657" s="20">
        <f t="shared" si="106"/>
      </c>
      <c r="O657" s="17">
        <v>0</v>
      </c>
      <c r="P657" s="20">
        <f t="shared" si="46"/>
      </c>
      <c r="Q657" s="21">
        <f>(M657+M658)/(O657+O658)</f>
      </c>
      <c r="R657" s="17">
        <v>2</v>
      </c>
      <c r="S657" s="21">
        <f>(O657+O658)/(K657+K658)</f>
      </c>
      <c r="T657" s="17">
        <v>1</v>
      </c>
      <c r="U657" s="22">
        <f>F657/T657</f>
      </c>
      <c r="V657" s="23">
        <f>(F657+4*500)/T657</f>
      </c>
      <c r="W657" s="17">
        <v>285.6000000000022</v>
      </c>
      <c r="X657" s="23">
        <f>W657/T657</f>
      </c>
      <c r="Y657" s="21">
        <f>T657/R657</f>
      </c>
      <c r="Z657" s="23">
        <f>W657/F657</f>
      </c>
      <c r="AA657" s="23">
        <f>W657/(F657+500)</f>
      </c>
      <c r="AB657" s="17">
        <v>1</v>
      </c>
      <c r="AC657" s="17">
        <v>285.6</v>
      </c>
      <c r="AD657" s="21">
        <f>AB657/T657</f>
      </c>
      <c r="AE657" s="23">
        <f>(W657-AC657)/(F657+500)</f>
      </c>
      <c r="AF657" s="24" t="s">
        <v>37</v>
      </c>
    </row>
    <row customHeight="true" ht="16.071428571428573" r="658">
      <c r="A658" s="11"/>
      <c r="B658" s="55"/>
      <c r="C658" s="42"/>
      <c r="D658" s="14" t="s">
        <v>38</v>
      </c>
      <c r="E658" s="15">
        <v>533.32</v>
      </c>
      <c r="F658" s="28"/>
      <c r="G658" s="17">
        <v>5574</v>
      </c>
      <c r="H658" s="17">
        <v>169</v>
      </c>
      <c r="I658" s="18">
        <f t="shared" ref="I658:I671" si="273">H658/G658</f>
      </c>
      <c r="J658" s="19">
        <f t="shared" si="194"/>
      </c>
      <c r="K658" s="17">
        <v>13</v>
      </c>
      <c r="L658" s="19">
        <f t="shared" si="153"/>
      </c>
      <c r="M658" s="17">
        <v>1</v>
      </c>
      <c r="N658" s="20">
        <f t="shared" si="106"/>
      </c>
      <c r="O658" s="17">
        <v>2</v>
      </c>
      <c r="P658" s="20">
        <f t="shared" si="46"/>
      </c>
      <c r="Q658" s="21"/>
      <c r="R658" s="17"/>
      <c r="S658" s="21"/>
      <c r="T658" s="17"/>
      <c r="U658" s="22"/>
      <c r="V658" s="23"/>
      <c r="W658" s="17"/>
      <c r="X658" s="23"/>
      <c r="Y658" s="21"/>
      <c r="Z658" s="23"/>
      <c r="AA658" s="23"/>
      <c r="AB658" s="17"/>
      <c r="AC658" s="17"/>
      <c r="AD658" s="21"/>
      <c r="AE658" s="23"/>
      <c r="AF658" s="24" t="s">
        <v>78</v>
      </c>
    </row>
    <row customHeight="true" ht="16.071428571428573" r="659">
      <c r="A659" s="11"/>
      <c r="B659" s="55" t="s">
        <v>44</v>
      </c>
      <c r="C659" s="42" t="s">
        <v>74</v>
      </c>
      <c r="D659" s="14" t="s">
        <v>36</v>
      </c>
      <c r="E659" s="15">
        <v>541.96</v>
      </c>
      <c r="F659" s="16">
        <f>E659+E660</f>
      </c>
      <c r="G659" s="17">
        <v>3634</v>
      </c>
      <c r="H659" s="17">
        <v>207</v>
      </c>
      <c r="I659" s="18">
        <f t="shared" si="273"/>
      </c>
      <c r="J659" s="19">
        <f t="shared" si="194"/>
      </c>
      <c r="K659" s="17">
        <v>6</v>
      </c>
      <c r="L659" s="19">
        <f t="shared" si="153"/>
      </c>
      <c r="M659" s="17">
        <v>0</v>
      </c>
      <c r="N659" s="20">
        <f t="shared" si="106"/>
      </c>
      <c r="O659" s="17">
        <v>0</v>
      </c>
      <c r="P659" s="20">
        <f t="shared" si="46"/>
      </c>
      <c r="Q659" s="21">
        <f>(M659+M660)/(O659+O660)</f>
      </c>
      <c r="R659" s="17">
        <v>1</v>
      </c>
      <c r="S659" s="21">
        <f>(O659+O660)/(K659+K660)</f>
      </c>
      <c r="T659" s="17">
        <v>0</v>
      </c>
      <c r="U659" s="22">
        <f>F659/T659</f>
      </c>
      <c r="V659" s="23">
        <f>(F659+4*500)/T659</f>
      </c>
      <c r="W659" s="17">
        <v>0</v>
      </c>
      <c r="X659" s="23">
        <f>W659/T659</f>
      </c>
      <c r="Y659" s="21">
        <f>T659/R659</f>
      </c>
      <c r="Z659" s="23">
        <f>W659/F659</f>
      </c>
      <c r="AA659" s="23">
        <f>W659/(F659+500)</f>
      </c>
      <c r="AB659" s="17">
        <v>0</v>
      </c>
      <c r="AC659" s="17">
        <v>0</v>
      </c>
      <c r="AD659" s="21">
        <f>AB659/T659</f>
      </c>
      <c r="AE659" s="23">
        <f>(W659-AC659)/(F659+500)</f>
      </c>
      <c r="AF659" s="24" t="s">
        <v>37</v>
      </c>
    </row>
    <row customHeight="true" ht="16.071428571428573" r="660">
      <c r="A660" s="11"/>
      <c r="B660" s="55"/>
      <c r="C660" s="42"/>
      <c r="D660" s="14" t="s">
        <v>38</v>
      </c>
      <c r="E660" s="15">
        <v>404.39</v>
      </c>
      <c r="F660" s="16"/>
      <c r="G660" s="17">
        <v>3773</v>
      </c>
      <c r="H660" s="17">
        <v>149</v>
      </c>
      <c r="I660" s="18">
        <f t="shared" si="273"/>
      </c>
      <c r="J660" s="19">
        <f t="shared" si="194"/>
      </c>
      <c r="K660" s="17">
        <v>7</v>
      </c>
      <c r="L660" s="19">
        <f t="shared" si="153"/>
      </c>
      <c r="M660" s="17">
        <v>0</v>
      </c>
      <c r="N660" s="20">
        <f t="shared" si="106"/>
      </c>
      <c r="O660" s="17">
        <v>0</v>
      </c>
      <c r="P660" s="20">
        <f t="shared" si="46"/>
      </c>
      <c r="Q660" s="21"/>
      <c r="R660" s="17"/>
      <c r="S660" s="21"/>
      <c r="T660" s="17"/>
      <c r="U660" s="22"/>
      <c r="V660" s="23"/>
      <c r="W660" s="17"/>
      <c r="X660" s="23"/>
      <c r="Y660" s="21"/>
      <c r="Z660" s="23"/>
      <c r="AA660" s="23"/>
      <c r="AB660" s="17"/>
      <c r="AC660" s="17"/>
      <c r="AD660" s="21"/>
      <c r="AE660" s="23"/>
      <c r="AF660" s="24" t="s">
        <v>78</v>
      </c>
    </row>
    <row customHeight="true" ht="16.071428571428573" r="661">
      <c r="A661" s="11"/>
      <c r="B661" s="55" t="s">
        <v>46</v>
      </c>
      <c r="C661" s="42" t="s">
        <v>74</v>
      </c>
      <c r="D661" s="14" t="s">
        <v>36</v>
      </c>
      <c r="E661" s="15">
        <v>455.11</v>
      </c>
      <c r="F661" s="16">
        <f>E661+E662</f>
      </c>
      <c r="G661" s="17">
        <v>3951</v>
      </c>
      <c r="H661" s="17">
        <v>257</v>
      </c>
      <c r="I661" s="18">
        <f t="shared" si="273"/>
      </c>
      <c r="J661" s="19">
        <f t="shared" si="194"/>
      </c>
      <c r="K661" s="17">
        <v>8</v>
      </c>
      <c r="L661" s="19">
        <f t="shared" si="153"/>
      </c>
      <c r="M661" s="17">
        <v>0</v>
      </c>
      <c r="N661" s="20">
        <f t="shared" si="106"/>
      </c>
      <c r="O661" s="17">
        <v>1</v>
      </c>
      <c r="P661" s="20">
        <f>E661/O662</f>
      </c>
      <c r="Q661" s="21">
        <f>(M661+M662)/(O661+O662)</f>
      </c>
      <c r="R661" s="17">
        <v>2</v>
      </c>
      <c r="S661" s="21">
        <f>(O661+O662)/(K661+K662)</f>
      </c>
      <c r="T661" s="17">
        <v>0</v>
      </c>
      <c r="U661" s="22">
        <f>F661/T661</f>
      </c>
      <c r="V661" s="23">
        <f>(F661+4*500)/T661</f>
      </c>
      <c r="W661" s="17">
        <v>0</v>
      </c>
      <c r="X661" s="23">
        <f>W661/T661</f>
      </c>
      <c r="Y661" s="21">
        <f>T661/R661</f>
      </c>
      <c r="Z661" s="23">
        <f>W661/F661</f>
      </c>
      <c r="AA661" s="23">
        <f>W661/(F661+500)</f>
      </c>
      <c r="AB661" s="17">
        <v>0</v>
      </c>
      <c r="AC661" s="17">
        <v>0</v>
      </c>
      <c r="AD661" s="21">
        <f>AB661/T661</f>
      </c>
      <c r="AE661" s="23">
        <f>(W661-AC661)/(F661+500)</f>
      </c>
      <c r="AF661" s="24" t="s">
        <v>37</v>
      </c>
    </row>
    <row customHeight="true" ht="16.071428571428573" r="662">
      <c r="A662" s="11"/>
      <c r="B662" s="55"/>
      <c r="C662" s="42"/>
      <c r="D662" s="14" t="s">
        <v>38</v>
      </c>
      <c r="E662" s="15">
        <v>675.05</v>
      </c>
      <c r="F662" s="16"/>
      <c r="G662" s="17">
        <v>5318</v>
      </c>
      <c r="H662" s="17">
        <v>155</v>
      </c>
      <c r="I662" s="18">
        <f t="shared" si="273"/>
      </c>
      <c r="J662" s="19">
        <f t="shared" si="194"/>
      </c>
      <c r="K662" s="17">
        <v>10</v>
      </c>
      <c r="L662" s="19">
        <f t="shared" si="153"/>
      </c>
      <c r="M662" s="17">
        <v>0</v>
      </c>
      <c r="N662" s="20">
        <f t="shared" si="106"/>
      </c>
      <c r="O662" s="17">
        <v>1</v>
      </c>
      <c r="P662" s="20">
        <f t="shared" ref="P662:P663" si="47">E662/O662</f>
      </c>
      <c r="Q662" s="21"/>
      <c r="R662" s="17"/>
      <c r="S662" s="21"/>
      <c r="T662" s="17"/>
      <c r="U662" s="22"/>
      <c r="V662" s="23"/>
      <c r="W662" s="17"/>
      <c r="X662" s="23"/>
      <c r="Y662" s="21"/>
      <c r="Z662" s="23"/>
      <c r="AA662" s="23"/>
      <c r="AB662" s="17"/>
      <c r="AC662" s="17"/>
      <c r="AD662" s="21"/>
      <c r="AE662" s="23"/>
      <c r="AF662" s="24" t="s">
        <v>78</v>
      </c>
    </row>
    <row customHeight="true" ht="16.071428571428573" r="663">
      <c r="A663" s="11"/>
      <c r="B663" s="44" t="s">
        <v>43</v>
      </c>
      <c r="C663" s="44"/>
      <c r="D663" s="44"/>
      <c r="E663" s="32">
        <f>SUM(E655:E662)</f>
      </c>
      <c r="F663" s="32">
        <f>SUM(F655:F662)</f>
      </c>
      <c r="G663" s="32">
        <f>SUM(G655:G662)</f>
      </c>
      <c r="H663" s="32">
        <f>SUM(H655:H662)</f>
      </c>
      <c r="I663" s="34">
        <f t="shared" si="273"/>
      </c>
      <c r="J663" s="35">
        <f t="shared" si="194"/>
      </c>
      <c r="K663" s="33">
        <f>SUM(K655:K662)</f>
      </c>
      <c r="L663" s="35">
        <f t="shared" si="153"/>
      </c>
      <c r="M663" s="33">
        <f>SUM(M655:M662)</f>
      </c>
      <c r="N663" s="36">
        <f t="shared" si="106"/>
      </c>
      <c r="O663" s="33">
        <f>SUM(O655:O662)</f>
      </c>
      <c r="P663" s="36">
        <f t="shared" si="47"/>
      </c>
      <c r="Q663" s="37">
        <f>M663/O663</f>
      </c>
      <c r="R663" s="33">
        <f>SUM(R655:R662)</f>
      </c>
      <c r="S663" s="37">
        <f>(O663+O663)/(K663+K663)</f>
      </c>
      <c r="T663" s="33">
        <f>SUM(T655:T662)</f>
      </c>
      <c r="U663" s="38">
        <f t="shared" ref="U663:U664" si="927">F663/T663</f>
      </c>
      <c r="V663" s="39">
        <f t="shared" ref="V663:V664" si="820">(F663+4*500)/T663</f>
      </c>
      <c r="W663" s="33">
        <f>SUM(W655:W662)</f>
      </c>
      <c r="X663" s="40">
        <f t="shared" ref="X663:X664" si="713">W663/T663</f>
      </c>
      <c r="Y663" s="37">
        <f t="shared" ref="Y663:Y664" si="606">T663/R663</f>
      </c>
      <c r="Z663" s="39">
        <f t="shared" ref="Z663:Z664" si="499">W663/F663</f>
      </c>
      <c r="AA663" s="39">
        <f>W663/(F663+COUNT(W655:W660)*500)</f>
      </c>
      <c r="AB663" s="33">
        <f>SUM(AB655:AB662)</f>
      </c>
      <c r="AC663" s="33">
        <f>SUM(AC655:AC662)</f>
      </c>
      <c r="AD663" s="37">
        <f t="shared" ref="AD663:AD664" si="392">AB663/T663</f>
      </c>
      <c r="AE663" s="41">
        <f>(W663-AC663)/(F663+COUNT(W655:W660)*500)</f>
      </c>
      <c r="AF663" s="23"/>
    </row>
    <row customHeight="true" ht="16.071428571428573" r="664">
      <c r="A664" s="11"/>
      <c r="B664" s="12" t="s">
        <v>47</v>
      </c>
      <c r="C664" s="42" t="s">
        <v>71</v>
      </c>
      <c r="D664" s="14" t="s">
        <v>36</v>
      </c>
      <c r="E664" s="15">
        <v>253.45</v>
      </c>
      <c r="F664" s="16">
        <f>E664+E665</f>
      </c>
      <c r="G664" s="17">
        <v>2698</v>
      </c>
      <c r="H664" s="17">
        <v>212</v>
      </c>
      <c r="I664" s="18">
        <f t="shared" si="273"/>
      </c>
      <c r="J664" s="19">
        <f t="shared" si="194"/>
      </c>
      <c r="K664" s="17">
        <v>2</v>
      </c>
      <c r="L664" s="19">
        <f t="shared" si="153"/>
      </c>
      <c r="M664" s="17">
        <v>0</v>
      </c>
      <c r="N664" s="20">
        <f t="shared" si="106"/>
      </c>
      <c r="O664" s="17">
        <v>0</v>
      </c>
      <c r="P664" s="20">
        <f>E664/O665</f>
      </c>
      <c r="Q664" s="21">
        <f>(M664+M665)/(O664+O665)</f>
      </c>
      <c r="R664" s="17">
        <v>1</v>
      </c>
      <c r="S664" s="21">
        <f>(O664+O665)/(K664+K665)</f>
      </c>
      <c r="T664" s="17">
        <v>0</v>
      </c>
      <c r="U664" s="22">
        <f t="shared" si="927"/>
      </c>
      <c r="V664" s="23">
        <f t="shared" si="820"/>
      </c>
      <c r="W664" s="17">
        <v>0</v>
      </c>
      <c r="X664" s="23">
        <f t="shared" si="713"/>
      </c>
      <c r="Y664" s="21">
        <f t="shared" si="606"/>
      </c>
      <c r="Z664" s="23">
        <f t="shared" si="499"/>
      </c>
      <c r="AA664" s="23">
        <f>W664/(F664+500)</f>
      </c>
      <c r="AB664" s="17">
        <v>0</v>
      </c>
      <c r="AC664" s="17">
        <v>0</v>
      </c>
      <c r="AD664" s="21">
        <f t="shared" si="392"/>
      </c>
      <c r="AE664" s="23">
        <f>(W664-AC664)/(F664+500)</f>
      </c>
      <c r="AF664" s="24" t="s">
        <v>37</v>
      </c>
    </row>
    <row customHeight="true" ht="16.071428571428573" r="665">
      <c r="A665" s="11"/>
      <c r="B665" s="12"/>
      <c r="C665" s="42"/>
      <c r="D665" s="14" t="s">
        <v>38</v>
      </c>
      <c r="E665" s="15">
        <v>640.56</v>
      </c>
      <c r="F665" s="16"/>
      <c r="G665" s="17">
        <v>5720</v>
      </c>
      <c r="H665" s="17">
        <v>221</v>
      </c>
      <c r="I665" s="18">
        <f t="shared" si="273"/>
      </c>
      <c r="J665" s="19">
        <f t="shared" si="194"/>
      </c>
      <c r="K665" s="17">
        <v>9</v>
      </c>
      <c r="L665" s="19">
        <f t="shared" si="153"/>
      </c>
      <c r="M665" s="17">
        <v>0</v>
      </c>
      <c r="N665" s="20">
        <f t="shared" si="106"/>
      </c>
      <c r="O665" s="17">
        <v>1</v>
      </c>
      <c r="P665" s="20">
        <f t="shared" ref="P665:P667" si="48">E665/O665</f>
      </c>
      <c r="Q665" s="21"/>
      <c r="R665" s="17"/>
      <c r="S665" s="21"/>
      <c r="T665" s="17"/>
      <c r="U665" s="22"/>
      <c r="V665" s="23"/>
      <c r="W665" s="17"/>
      <c r="X665" s="23"/>
      <c r="Y665" s="21"/>
      <c r="Z665" s="23"/>
      <c r="AA665" s="23"/>
      <c r="AB665" s="17"/>
      <c r="AC665" s="17"/>
      <c r="AD665" s="21"/>
      <c r="AE665" s="23"/>
      <c r="AF665" s="24" t="s">
        <v>78</v>
      </c>
    </row>
    <row customHeight="true" ht="16.071428571428573" r="666">
      <c r="A666" s="11"/>
      <c r="B666" s="55" t="s">
        <v>63</v>
      </c>
      <c r="C666" s="42" t="s">
        <v>71</v>
      </c>
      <c r="D666" s="14" t="s">
        <v>36</v>
      </c>
      <c r="E666" s="15">
        <v>211.42</v>
      </c>
      <c r="F666" s="16">
        <f>E666+E667</f>
      </c>
      <c r="G666" s="17">
        <v>2251</v>
      </c>
      <c r="H666" s="17">
        <v>200</v>
      </c>
      <c r="I666" s="18">
        <f t="shared" si="273"/>
      </c>
      <c r="J666" s="19">
        <f t="shared" si="194"/>
      </c>
      <c r="K666" s="17">
        <v>0</v>
      </c>
      <c r="L666" s="19">
        <f t="shared" si="153"/>
      </c>
      <c r="M666" s="17">
        <v>0</v>
      </c>
      <c r="N666" s="20">
        <f t="shared" si="106"/>
      </c>
      <c r="O666" s="17">
        <v>0</v>
      </c>
      <c r="P666" s="20">
        <f t="shared" si="48"/>
      </c>
      <c r="Q666" s="21">
        <f>(M666+M667)/(O666+O667)</f>
      </c>
      <c r="R666" s="17">
        <v>1</v>
      </c>
      <c r="S666" s="21">
        <f>(O666+O667)/(K666+K667)</f>
      </c>
      <c r="T666" s="17">
        <v>0</v>
      </c>
      <c r="U666" s="22">
        <f>F666/T666</f>
      </c>
      <c r="V666" s="23">
        <f>(F666+4*500)/T666</f>
      </c>
      <c r="W666" s="17">
        <v>0</v>
      </c>
      <c r="X666" s="23">
        <f>W666/T666</f>
      </c>
      <c r="Y666" s="21">
        <f>T666/R666</f>
      </c>
      <c r="Z666" s="23">
        <f>W666/F666</f>
      </c>
      <c r="AA666" s="23">
        <f>W666/(F666+500)</f>
      </c>
      <c r="AB666" s="17">
        <v>0</v>
      </c>
      <c r="AC666" s="17">
        <v>0</v>
      </c>
      <c r="AD666" s="21">
        <f>AB666/T666</f>
      </c>
      <c r="AE666" s="23">
        <f>(W666-AC666)/(F666+500)</f>
      </c>
      <c r="AF666" s="24" t="s">
        <v>37</v>
      </c>
    </row>
    <row customHeight="true" ht="16.071428571428573" r="667">
      <c r="A667" s="11"/>
      <c r="B667" s="55"/>
      <c r="C667" s="42"/>
      <c r="D667" s="14" t="s">
        <v>38</v>
      </c>
      <c r="E667" s="15">
        <v>811.6</v>
      </c>
      <c r="F667" s="16"/>
      <c r="G667" s="17">
        <v>7014</v>
      </c>
      <c r="H667" s="17">
        <v>268</v>
      </c>
      <c r="I667" s="18">
        <f t="shared" si="273"/>
      </c>
      <c r="J667" s="19">
        <f t="shared" si="194"/>
      </c>
      <c r="K667" s="17">
        <v>16</v>
      </c>
      <c r="L667" s="19">
        <f t="shared" si="153"/>
      </c>
      <c r="M667" s="17">
        <v>0</v>
      </c>
      <c r="N667" s="20">
        <f t="shared" si="106"/>
      </c>
      <c r="O667" s="17">
        <v>0</v>
      </c>
      <c r="P667" s="20">
        <f t="shared" si="48"/>
      </c>
      <c r="Q667" s="21"/>
      <c r="R667" s="17"/>
      <c r="S667" s="21"/>
      <c r="T667" s="17"/>
      <c r="U667" s="22"/>
      <c r="V667" s="23"/>
      <c r="W667" s="17"/>
      <c r="X667" s="23"/>
      <c r="Y667" s="21"/>
      <c r="Z667" s="23"/>
      <c r="AA667" s="23"/>
      <c r="AB667" s="17"/>
      <c r="AC667" s="17"/>
      <c r="AD667" s="21"/>
      <c r="AE667" s="23"/>
      <c r="AF667" s="24" t="s">
        <v>78</v>
      </c>
    </row>
    <row customHeight="true" ht="16.071428571428573" r="668">
      <c r="A668" s="11"/>
      <c r="B668" s="55" t="s">
        <v>64</v>
      </c>
      <c r="C668" s="42" t="s">
        <v>71</v>
      </c>
      <c r="D668" s="14" t="s">
        <v>36</v>
      </c>
      <c r="E668" s="15">
        <v>179.29</v>
      </c>
      <c r="F668" s="16">
        <f>E668+E669</f>
      </c>
      <c r="G668" s="17">
        <v>2235</v>
      </c>
      <c r="H668" s="17">
        <v>236</v>
      </c>
      <c r="I668" s="18">
        <f t="shared" si="273"/>
      </c>
      <c r="J668" s="19">
        <f t="shared" si="194"/>
      </c>
      <c r="K668" s="17">
        <v>0</v>
      </c>
      <c r="L668" s="19">
        <f t="shared" si="153"/>
      </c>
      <c r="M668" s="17">
        <v>0</v>
      </c>
      <c r="N668" s="20">
        <f t="shared" si="106"/>
      </c>
      <c r="O668" s="17">
        <v>0</v>
      </c>
      <c r="P668" s="20">
        <f>E668/O669</f>
      </c>
      <c r="Q668" s="21">
        <f>(M668+M669)/(O668+O669)</f>
      </c>
      <c r="R668" s="17">
        <v>0</v>
      </c>
      <c r="S668" s="21">
        <f>(O668+O669)/(K668+K669)</f>
      </c>
      <c r="T668" s="17">
        <v>0</v>
      </c>
      <c r="U668" s="22">
        <f>F668/T668</f>
      </c>
      <c r="V668" s="23">
        <f>(F668+4*500)/T668</f>
      </c>
      <c r="W668" s="17">
        <v>0</v>
      </c>
      <c r="X668" s="23">
        <f>W668/T668</f>
      </c>
      <c r="Y668" s="21">
        <f>T668/R668</f>
      </c>
      <c r="Z668" s="23">
        <f>W668/F668</f>
      </c>
      <c r="AA668" s="23">
        <f>W668/(F668+500)</f>
      </c>
      <c r="AB668" s="17">
        <v>0</v>
      </c>
      <c r="AC668" s="17">
        <v>0</v>
      </c>
      <c r="AD668" s="21">
        <f>AB668/T668</f>
      </c>
      <c r="AE668" s="23">
        <f>(W668-AC668)/(F668+500)</f>
      </c>
      <c r="AF668" s="24" t="s">
        <v>37</v>
      </c>
    </row>
    <row customHeight="true" ht="16.071428571428573" r="669">
      <c r="A669" s="11"/>
      <c r="B669" s="55"/>
      <c r="C669" s="42"/>
      <c r="D669" s="14" t="s">
        <v>38</v>
      </c>
      <c r="E669" s="15">
        <v>670.71</v>
      </c>
      <c r="F669" s="16"/>
      <c r="G669" s="17">
        <v>6943</v>
      </c>
      <c r="H669" s="17">
        <v>281</v>
      </c>
      <c r="I669" s="18">
        <f t="shared" si="273"/>
      </c>
      <c r="J669" s="19">
        <f t="shared" si="194"/>
      </c>
      <c r="K669" s="17">
        <v>11</v>
      </c>
      <c r="L669" s="19">
        <f t="shared" si="153"/>
      </c>
      <c r="M669" s="17">
        <v>0</v>
      </c>
      <c r="N669" s="20">
        <f t="shared" si="106"/>
      </c>
      <c r="O669" s="17">
        <v>0</v>
      </c>
      <c r="P669" s="20">
        <f t="shared" ref="P669:P671" si="49">E669/O669</f>
      </c>
      <c r="Q669" s="21"/>
      <c r="R669" s="17"/>
      <c r="S669" s="21"/>
      <c r="T669" s="17"/>
      <c r="U669" s="22"/>
      <c r="V669" s="23"/>
      <c r="W669" s="17"/>
      <c r="X669" s="23"/>
      <c r="Y669" s="21"/>
      <c r="Z669" s="23"/>
      <c r="AA669" s="23"/>
      <c r="AB669" s="17"/>
      <c r="AC669" s="17"/>
      <c r="AD669" s="21"/>
      <c r="AE669" s="23"/>
      <c r="AF669" s="24" t="s">
        <v>78</v>
      </c>
    </row>
    <row customHeight="true" ht="16.071428571428573" r="670">
      <c r="A670" s="11"/>
      <c r="B670" s="44" t="s">
        <v>43</v>
      </c>
      <c r="C670" s="44"/>
      <c r="D670" s="44"/>
      <c r="E670" s="32">
        <f>SUM(E664:E669)</f>
      </c>
      <c r="F670" s="32">
        <f>SUM(F664:F669)</f>
      </c>
      <c r="G670" s="32">
        <f>SUM(G664:G669)</f>
      </c>
      <c r="H670" s="32">
        <f>SUM(H664:H669)</f>
      </c>
      <c r="I670" s="34">
        <f t="shared" si="273"/>
      </c>
      <c r="J670" s="35">
        <f t="shared" si="194"/>
      </c>
      <c r="K670" s="32">
        <f>SUM(K664:K669)</f>
      </c>
      <c r="L670" s="35">
        <f t="shared" si="153"/>
      </c>
      <c r="M670" s="32">
        <f>SUM(M664:M669)</f>
      </c>
      <c r="N670" s="36">
        <f t="shared" si="106"/>
      </c>
      <c r="O670" s="32">
        <f>SUM(O664:O669)</f>
      </c>
      <c r="P670" s="36">
        <f t="shared" si="49"/>
      </c>
      <c r="Q670" s="37">
        <f t="shared" ref="Q670:Q671" si="314">M670/O670</f>
      </c>
      <c r="R670" s="32">
        <f>SUM(R664:R669)</f>
      </c>
      <c r="S670" s="37">
        <f t="shared" ref="S670:S671" si="225">(O670+O670)/(K670+K670)</f>
      </c>
      <c r="T670" s="32">
        <f>SUM(T664:T669)</f>
      </c>
      <c r="U670" s="38">
        <f t="shared" ref="U670:U671" si="928">F670/T670</f>
      </c>
      <c r="V670" s="39">
        <f t="shared" ref="V670:V671" si="821">(F670+4*500)/T670</f>
      </c>
      <c r="W670" s="32">
        <f>SUM(W664:W669)</f>
      </c>
      <c r="X670" s="40">
        <f t="shared" ref="X670:X671" si="714">W670/T670</f>
      </c>
      <c r="Y670" s="37">
        <f t="shared" ref="Y670:Y671" si="607">T670/R670</f>
      </c>
      <c r="Z670" s="39">
        <f t="shared" ref="Z670:Z671" si="500">W670/F670</f>
      </c>
      <c r="AA670" s="39">
        <f>W670/(F670+COUNT(W660:W667)*500)</f>
      </c>
      <c r="AB670" s="32">
        <f>SUM(AB664:AB669)</f>
      </c>
      <c r="AC670" s="32">
        <f>SUM(AC664:AC669)</f>
      </c>
      <c r="AD670" s="37">
        <f t="shared" ref="AD670:AD671" si="393">AB670/T670</f>
      </c>
      <c r="AE670" s="41">
        <f>(W670-AC670)/(F670+COUNT(W660:W667)*500)</f>
      </c>
      <c r="AF670" s="23"/>
    </row>
    <row customHeight="true" ht="16.071428571428573" r="671">
      <c r="A671" s="11"/>
      <c r="B671" s="46" t="s">
        <v>48</v>
      </c>
      <c r="C671" s="46"/>
      <c r="D671" s="46"/>
      <c r="E671" s="48">
        <f>E645+E654+E663+E670</f>
      </c>
      <c r="F671" s="48">
        <f>F645+F654+F663+F670</f>
      </c>
      <c r="G671" s="48">
        <f>G645+G654+G663+G670</f>
      </c>
      <c r="H671" s="48">
        <f>H645+H654+H663+H670</f>
      </c>
      <c r="I671" s="50">
        <f t="shared" si="273"/>
      </c>
      <c r="J671" s="51">
        <f t="shared" si="194"/>
      </c>
      <c r="K671" s="56">
        <f>K645+K654+K663+K670</f>
      </c>
      <c r="L671" s="51">
        <f t="shared" si="153"/>
      </c>
      <c r="M671" s="56">
        <f>M645+M654+M663+M670</f>
      </c>
      <c r="N671" s="52">
        <f t="shared" si="106"/>
      </c>
      <c r="O671" s="56">
        <f>O645+O654+O663+O670</f>
      </c>
      <c r="P671" s="52">
        <f t="shared" si="49"/>
      </c>
      <c r="Q671" s="53">
        <f t="shared" si="314"/>
      </c>
      <c r="R671" s="56">
        <f>R645+R654+R663+R670</f>
      </c>
      <c r="S671" s="53">
        <f t="shared" si="225"/>
      </c>
      <c r="T671" s="56">
        <f>T645+T654+T663+T670</f>
      </c>
      <c r="U671" s="54">
        <f t="shared" si="928"/>
      </c>
      <c r="V671" s="49">
        <f t="shared" si="821"/>
      </c>
      <c r="W671" s="48">
        <f>W645+W654+W663+W670</f>
      </c>
      <c r="X671" s="49">
        <f t="shared" si="714"/>
      </c>
      <c r="Y671" s="53">
        <f t="shared" si="607"/>
      </c>
      <c r="Z671" s="49">
        <f t="shared" si="500"/>
      </c>
      <c r="AA671" s="49">
        <f>W671/(F671+COUNT(W635:W642,W655:W660,W648:W653))</f>
      </c>
      <c r="AB671" s="56">
        <f>AB645+AB654+AB663+AB670</f>
      </c>
      <c r="AC671" s="48">
        <f>AC645+AC654+AC663+AC670</f>
      </c>
      <c r="AD671" s="53">
        <f t="shared" si="393"/>
      </c>
      <c r="AE671" s="49">
        <f>(W671-AC671)/(F671+COUNT(W635:W642,W655:W660,W648:W653))</f>
      </c>
      <c r="AF671" s="23"/>
    </row>
    <row customHeight="true" ht="16.071428571428573" r="672">
      <c r="A672" s="1" t="s">
        <v>1</v>
      </c>
      <c r="B672" s="2" t="s">
        <v>2</v>
      </c>
      <c r="C672" s="2" t="s">
        <v>3</v>
      </c>
      <c r="D672" s="2" t="s">
        <v>4</v>
      </c>
      <c r="E672" s="3" t="s">
        <v>5</v>
      </c>
      <c r="F672" s="2" t="s">
        <v>6</v>
      </c>
      <c r="G672" s="2" t="s">
        <v>7</v>
      </c>
      <c r="H672" s="2" t="s">
        <v>8</v>
      </c>
      <c r="I672" s="4" t="s">
        <v>9</v>
      </c>
      <c r="J672" s="5" t="s">
        <v>10</v>
      </c>
      <c r="K672" s="2" t="s">
        <v>11</v>
      </c>
      <c r="L672" s="5" t="s">
        <v>12</v>
      </c>
      <c r="M672" s="2" t="s">
        <v>13</v>
      </c>
      <c r="N672" s="6" t="s">
        <v>14</v>
      </c>
      <c r="O672" s="2" t="s">
        <v>15</v>
      </c>
      <c r="P672" s="6" t="s">
        <v>16</v>
      </c>
      <c r="Q672" s="4" t="s">
        <v>17</v>
      </c>
      <c r="R672" s="7" t="s">
        <v>18</v>
      </c>
      <c r="S672" s="8" t="s">
        <v>19</v>
      </c>
      <c r="T672" s="7" t="s">
        <v>20</v>
      </c>
      <c r="U672" s="9" t="s">
        <v>21</v>
      </c>
      <c r="V672" s="10" t="s">
        <v>22</v>
      </c>
      <c r="W672" s="10" t="s">
        <v>23</v>
      </c>
      <c r="X672" s="10" t="s">
        <v>24</v>
      </c>
      <c r="Y672" s="8" t="s">
        <v>25</v>
      </c>
      <c r="Z672" s="10" t="s">
        <v>26</v>
      </c>
      <c r="AA672" s="10" t="s">
        <v>27</v>
      </c>
      <c r="AB672" s="10" t="s">
        <v>28</v>
      </c>
      <c r="AC672" s="7" t="s">
        <v>29</v>
      </c>
      <c r="AD672" s="8" t="s">
        <v>30</v>
      </c>
      <c r="AE672" s="10" t="s">
        <v>31</v>
      </c>
      <c r="AF672" s="10" t="s">
        <v>32</v>
      </c>
    </row>
    <row customHeight="true" ht="16.071428571428573" r="673">
      <c r="A673" s="11" t="s">
        <v>87</v>
      </c>
      <c r="B673" s="12" t="s">
        <v>50</v>
      </c>
      <c r="C673" s="42" t="s">
        <v>74</v>
      </c>
      <c r="D673" s="14" t="s">
        <v>36</v>
      </c>
      <c r="E673" s="15">
        <v>542.39</v>
      </c>
      <c r="F673" s="16">
        <f>E673+E674</f>
      </c>
      <c r="G673" s="17">
        <v>3685</v>
      </c>
      <c r="H673" s="17">
        <v>177</v>
      </c>
      <c r="I673" s="18">
        <f t="shared" ref="I673:I694" si="274">H673/G673</f>
      </c>
      <c r="J673" s="19">
        <f t="shared" ref="J673:J711" si="195">(E673/G673)*1000</f>
      </c>
      <c r="K673" s="17">
        <v>3</v>
      </c>
      <c r="L673" s="19">
        <f t="shared" ref="L673:L691" si="154">E673/K673</f>
      </c>
      <c r="M673" s="17">
        <v>0</v>
      </c>
      <c r="N673" s="20">
        <f t="shared" ref="N673:N711" si="107">E673/M673</f>
      </c>
      <c r="O673" s="17">
        <v>0</v>
      </c>
      <c r="P673" s="20">
        <f t="shared" ref="P673:P698" si="50">E673/O673</f>
      </c>
      <c r="Q673" s="21">
        <f>(M673+M674)/(O673+O674)</f>
      </c>
      <c r="R673" s="17">
        <v>5</v>
      </c>
      <c r="S673" s="21">
        <f>(O673+O674)/(K673+K674)</f>
      </c>
      <c r="T673" s="17">
        <v>1</v>
      </c>
      <c r="U673" s="22">
        <f>F673/T673</f>
      </c>
      <c r="V673" s="23">
        <f>(F673+4*500)/T673</f>
      </c>
      <c r="W673" s="17">
        <v>1188</v>
      </c>
      <c r="X673" s="23">
        <f>W673/T673</f>
      </c>
      <c r="Y673" s="21">
        <f>T673/R673</f>
      </c>
      <c r="Z673" s="23">
        <f>W673/F673</f>
      </c>
      <c r="AA673" s="23">
        <f>W673/(F673+500)</f>
      </c>
      <c r="AB673" s="17">
        <v>0</v>
      </c>
      <c r="AC673" s="17">
        <v>0</v>
      </c>
      <c r="AD673" s="21">
        <f>AB673/T673</f>
      </c>
      <c r="AE673" s="23">
        <f>(W673-AC673)/(F673+500)</f>
      </c>
      <c r="AF673" s="24" t="s">
        <v>37</v>
      </c>
    </row>
    <row customHeight="true" ht="16.071428571428573" r="674">
      <c r="A674" s="11"/>
      <c r="B674" s="12"/>
      <c r="C674" s="42"/>
      <c r="D674" s="14" t="s">
        <v>38</v>
      </c>
      <c r="E674" s="15">
        <v>1566.44</v>
      </c>
      <c r="F674" s="16"/>
      <c r="G674" s="17">
        <v>10781</v>
      </c>
      <c r="H674" s="17">
        <v>425</v>
      </c>
      <c r="I674" s="18">
        <f t="shared" si="274"/>
      </c>
      <c r="J674" s="19">
        <f t="shared" si="195"/>
      </c>
      <c r="K674" s="17">
        <v>36</v>
      </c>
      <c r="L674" s="19">
        <f t="shared" si="154"/>
      </c>
      <c r="M674" s="17">
        <v>1</v>
      </c>
      <c r="N674" s="20">
        <f t="shared" si="107"/>
      </c>
      <c r="O674" s="17">
        <v>3</v>
      </c>
      <c r="P674" s="20">
        <f t="shared" si="50"/>
      </c>
      <c r="Q674" s="21"/>
      <c r="R674" s="17"/>
      <c r="S674" s="21"/>
      <c r="T674" s="17"/>
      <c r="U674" s="22"/>
      <c r="V674" s="23"/>
      <c r="W674" s="17"/>
      <c r="X674" s="23"/>
      <c r="Y674" s="21"/>
      <c r="Z674" s="23"/>
      <c r="AA674" s="23"/>
      <c r="AB674" s="17"/>
      <c r="AC674" s="17"/>
      <c r="AD674" s="21"/>
      <c r="AE674" s="23"/>
      <c r="AF674" s="24" t="s">
        <v>67</v>
      </c>
    </row>
    <row customHeight="true" ht="16.071428571428573" r="675">
      <c r="A675" s="11"/>
      <c r="B675" s="12" t="s">
        <v>51</v>
      </c>
      <c r="C675" s="42" t="s">
        <v>74</v>
      </c>
      <c r="D675" s="14" t="s">
        <v>36</v>
      </c>
      <c r="E675" s="15">
        <v>782.9</v>
      </c>
      <c r="F675" s="16">
        <f>E675+E676</f>
      </c>
      <c r="G675" s="17">
        <v>5797</v>
      </c>
      <c r="H675" s="17">
        <v>306</v>
      </c>
      <c r="I675" s="18">
        <f t="shared" si="274"/>
      </c>
      <c r="J675" s="19">
        <f t="shared" si="195"/>
      </c>
      <c r="K675" s="17">
        <v>3</v>
      </c>
      <c r="L675" s="19">
        <f t="shared" si="154"/>
      </c>
      <c r="M675" s="17">
        <v>1</v>
      </c>
      <c r="N675" s="20">
        <f t="shared" si="107"/>
      </c>
      <c r="O675" s="17">
        <v>3</v>
      </c>
      <c r="P675" s="20">
        <f t="shared" si="50"/>
      </c>
      <c r="Q675" s="21">
        <f>(M675+M676)/(O675+O676)</f>
      </c>
      <c r="R675" s="17">
        <v>8</v>
      </c>
      <c r="S675" s="21">
        <f>(O675+O676)/(K675+K676)</f>
      </c>
      <c r="T675" s="17">
        <v>2</v>
      </c>
      <c r="U675" s="22">
        <f>F675/T675</f>
      </c>
      <c r="V675" s="23">
        <f>(F675+4*500)/T675</f>
      </c>
      <c r="W675" s="17">
        <v>3684</v>
      </c>
      <c r="X675" s="23">
        <f>W675/T675</f>
      </c>
      <c r="Y675" s="21">
        <f>T675/R675</f>
      </c>
      <c r="Z675" s="23">
        <f>W675/F675</f>
      </c>
      <c r="AA675" s="23">
        <f>W675/(F675+500)</f>
      </c>
      <c r="AB675" s="17">
        <v>0</v>
      </c>
      <c r="AC675" s="17">
        <v>0</v>
      </c>
      <c r="AD675" s="21">
        <f>AB675/T675</f>
      </c>
      <c r="AE675" s="23">
        <f>(W675-AC675)/(F675+500)</f>
      </c>
      <c r="AF675" s="24" t="s">
        <v>37</v>
      </c>
    </row>
    <row customHeight="true" ht="16.071428571428573" r="676">
      <c r="A676" s="11"/>
      <c r="B676" s="12"/>
      <c r="C676" s="42"/>
      <c r="D676" s="14" t="s">
        <v>38</v>
      </c>
      <c r="E676" s="15">
        <v>1143.95</v>
      </c>
      <c r="F676" s="16"/>
      <c r="G676" s="17">
        <v>9272</v>
      </c>
      <c r="H676" s="17">
        <v>444</v>
      </c>
      <c r="I676" s="18">
        <f t="shared" si="274"/>
      </c>
      <c r="J676" s="19">
        <f t="shared" si="195"/>
      </c>
      <c r="K676" s="17">
        <v>20</v>
      </c>
      <c r="L676" s="19">
        <f t="shared" si="154"/>
      </c>
      <c r="M676" s="17">
        <v>1</v>
      </c>
      <c r="N676" s="20">
        <f t="shared" si="107"/>
      </c>
      <c r="O676" s="17">
        <v>3</v>
      </c>
      <c r="P676" s="20">
        <f t="shared" si="50"/>
      </c>
      <c r="Q676" s="21"/>
      <c r="R676" s="17"/>
      <c r="S676" s="21"/>
      <c r="T676" s="17"/>
      <c r="U676" s="22"/>
      <c r="V676" s="23"/>
      <c r="W676" s="17"/>
      <c r="X676" s="23"/>
      <c r="Y676" s="21"/>
      <c r="Z676" s="23"/>
      <c r="AA676" s="23"/>
      <c r="AB676" s="17"/>
      <c r="AC676" s="17"/>
      <c r="AD676" s="21"/>
      <c r="AE676" s="23"/>
      <c r="AF676" s="24" t="s">
        <v>83</v>
      </c>
    </row>
    <row customHeight="true" ht="16.071428571428573" r="677">
      <c r="A677" s="11"/>
      <c r="B677" s="12" t="s">
        <v>52</v>
      </c>
      <c r="C677" s="42" t="s">
        <v>74</v>
      </c>
      <c r="D677" s="14" t="s">
        <v>36</v>
      </c>
      <c r="E677" s="15">
        <v>1556.13</v>
      </c>
      <c r="F677" s="16">
        <f>E677+E678</f>
      </c>
      <c r="G677" s="17">
        <v>13643</v>
      </c>
      <c r="H677" s="17">
        <v>365</v>
      </c>
      <c r="I677" s="18">
        <f t="shared" si="274"/>
      </c>
      <c r="J677" s="19">
        <f t="shared" si="195"/>
      </c>
      <c r="K677" s="17">
        <v>6</v>
      </c>
      <c r="L677" s="19">
        <f t="shared" si="154"/>
      </c>
      <c r="M677" s="17">
        <v>2</v>
      </c>
      <c r="N677" s="20">
        <f t="shared" si="107"/>
      </c>
      <c r="O677" s="17">
        <v>3</v>
      </c>
      <c r="P677" s="20">
        <f t="shared" si="50"/>
      </c>
      <c r="Q677" s="21">
        <f>(M677+M678)/(O677+O678)</f>
      </c>
      <c r="R677" s="17">
        <v>6</v>
      </c>
      <c r="S677" s="21">
        <f>(O677+O678)/(K677+K678)</f>
      </c>
      <c r="T677" s="17">
        <v>2</v>
      </c>
      <c r="U677" s="22">
        <f>F677/T677</f>
      </c>
      <c r="V677" s="23">
        <f>(F677+4*500)/T677</f>
      </c>
      <c r="W677" s="17">
        <v>5612.4</v>
      </c>
      <c r="X677" s="23">
        <f>W677/T677</f>
      </c>
      <c r="Y677" s="21">
        <f>T677/R677</f>
      </c>
      <c r="Z677" s="23">
        <f>W677/F677</f>
      </c>
      <c r="AA677" s="23">
        <f>W677/(F677+500)</f>
      </c>
      <c r="AB677" s="17">
        <v>1</v>
      </c>
      <c r="AC677" s="17">
        <v>488.4</v>
      </c>
      <c r="AD677" s="21">
        <f>AB677/T677</f>
      </c>
      <c r="AE677" s="23">
        <f>(W677-AC677)/(F677+500)</f>
      </c>
      <c r="AF677" s="24" t="s">
        <v>37</v>
      </c>
    </row>
    <row customHeight="true" ht="16.071428571428573" r="678">
      <c r="A678" s="11"/>
      <c r="B678" s="12"/>
      <c r="C678" s="42"/>
      <c r="D678" s="14" t="s">
        <v>38</v>
      </c>
      <c r="E678" s="15">
        <v>1248.37</v>
      </c>
      <c r="F678" s="16"/>
      <c r="G678" s="17">
        <v>8805</v>
      </c>
      <c r="H678" s="17">
        <v>457</v>
      </c>
      <c r="I678" s="18">
        <f t="shared" si="274"/>
      </c>
      <c r="J678" s="19">
        <f t="shared" si="195"/>
      </c>
      <c r="K678" s="17">
        <v>19</v>
      </c>
      <c r="L678" s="19">
        <f t="shared" si="154"/>
      </c>
      <c r="M678" s="17">
        <v>2</v>
      </c>
      <c r="N678" s="20">
        <f t="shared" si="107"/>
      </c>
      <c r="O678" s="17">
        <v>3</v>
      </c>
      <c r="P678" s="20">
        <f t="shared" si="50"/>
      </c>
      <c r="Q678" s="21"/>
      <c r="R678" s="17"/>
      <c r="S678" s="21"/>
      <c r="T678" s="17"/>
      <c r="U678" s="22"/>
      <c r="V678" s="23"/>
      <c r="W678" s="17"/>
      <c r="X678" s="23"/>
      <c r="Y678" s="21"/>
      <c r="Z678" s="23"/>
      <c r="AA678" s="23"/>
      <c r="AB678" s="17"/>
      <c r="AC678" s="17"/>
      <c r="AD678" s="21"/>
      <c r="AE678" s="23"/>
      <c r="AF678" s="24" t="s">
        <v>83</v>
      </c>
    </row>
    <row customHeight="true" ht="16.071428571428573" r="679">
      <c r="A679" s="11"/>
      <c r="B679" s="12" t="s">
        <v>53</v>
      </c>
      <c r="C679" s="42" t="s">
        <v>74</v>
      </c>
      <c r="D679" s="14" t="s">
        <v>36</v>
      </c>
      <c r="E679" s="15">
        <v>1497.49</v>
      </c>
      <c r="F679" s="28">
        <f>E679+E680</f>
      </c>
      <c r="G679" s="17">
        <v>12993</v>
      </c>
      <c r="H679" s="17">
        <v>406</v>
      </c>
      <c r="I679" s="18">
        <f t="shared" si="274"/>
      </c>
      <c r="J679" s="19">
        <f t="shared" si="195"/>
      </c>
      <c r="K679" s="17">
        <v>4</v>
      </c>
      <c r="L679" s="19">
        <f t="shared" si="154"/>
      </c>
      <c r="M679" s="17">
        <v>0</v>
      </c>
      <c r="N679" s="20">
        <f t="shared" si="107"/>
      </c>
      <c r="O679" s="17">
        <v>1</v>
      </c>
      <c r="P679" s="20">
        <f t="shared" si="50"/>
      </c>
      <c r="Q679" s="21">
        <f>(M679+M680)/(O679+O680)</f>
      </c>
      <c r="R679" s="17">
        <v>6</v>
      </c>
      <c r="S679" s="21">
        <f>(O679+O680)/(K679+K680)</f>
      </c>
      <c r="T679" s="17">
        <v>6</v>
      </c>
      <c r="U679" s="22">
        <f>F679/T679</f>
      </c>
      <c r="V679" s="23">
        <f>(F679+4*500)/T679</f>
      </c>
      <c r="W679" s="17">
        <v>2412</v>
      </c>
      <c r="X679" s="23">
        <f>W679/T679</f>
      </c>
      <c r="Y679" s="21">
        <f>T679/R679</f>
      </c>
      <c r="Z679" s="23">
        <f>W679/F679</f>
      </c>
      <c r="AA679" s="23">
        <f>W679/(F679+500)</f>
      </c>
      <c r="AB679" s="17">
        <v>1</v>
      </c>
      <c r="AC679" s="17">
        <v>372</v>
      </c>
      <c r="AD679" s="21">
        <f>AB679/T679</f>
      </c>
      <c r="AE679" s="23">
        <f>(W679-AC679)/(F679+500)</f>
      </c>
      <c r="AF679" s="24" t="s">
        <v>37</v>
      </c>
    </row>
    <row customHeight="true" ht="16.071428571428573" r="680">
      <c r="A680" s="11"/>
      <c r="B680" s="12"/>
      <c r="C680" s="42"/>
      <c r="D680" s="14" t="s">
        <v>38</v>
      </c>
      <c r="E680" s="15">
        <v>2363.22</v>
      </c>
      <c r="F680" s="28"/>
      <c r="G680" s="17">
        <v>15482</v>
      </c>
      <c r="H680" s="29">
        <v>744</v>
      </c>
      <c r="I680" s="18">
        <f t="shared" si="274"/>
      </c>
      <c r="J680" s="19">
        <f t="shared" si="195"/>
      </c>
      <c r="K680" s="17">
        <v>29</v>
      </c>
      <c r="L680" s="19">
        <f t="shared" si="154"/>
      </c>
      <c r="M680" s="17">
        <v>3</v>
      </c>
      <c r="N680" s="20">
        <f t="shared" si="107"/>
      </c>
      <c r="O680" s="17">
        <v>4</v>
      </c>
      <c r="P680" s="20">
        <f t="shared" si="50"/>
      </c>
      <c r="Q680" s="21"/>
      <c r="R680" s="17"/>
      <c r="S680" s="21"/>
      <c r="T680" s="17"/>
      <c r="U680" s="22"/>
      <c r="V680" s="23"/>
      <c r="W680" s="17"/>
      <c r="X680" s="23"/>
      <c r="Y680" s="21"/>
      <c r="Z680" s="23"/>
      <c r="AA680" s="23"/>
      <c r="AB680" s="17"/>
      <c r="AC680" s="17"/>
      <c r="AD680" s="21"/>
      <c r="AE680" s="23"/>
      <c r="AF680" s="24" t="s">
        <v>83</v>
      </c>
    </row>
    <row customHeight="true" ht="16.071428571428573" r="681">
      <c r="A681" s="11"/>
      <c r="B681" s="30" t="s">
        <v>43</v>
      </c>
      <c r="C681" s="30"/>
      <c r="D681" s="30"/>
      <c r="E681" s="32">
        <f>SUM(E673:E680)</f>
      </c>
      <c r="F681" s="33">
        <f>SUM(F673:F680)</f>
      </c>
      <c r="G681" s="33">
        <f>SUM(G673:G680)</f>
      </c>
      <c r="H681" s="33">
        <f>SUM(H673:H680)</f>
      </c>
      <c r="I681" s="34">
        <f t="shared" si="274"/>
      </c>
      <c r="J681" s="35">
        <f t="shared" si="195"/>
      </c>
      <c r="K681" s="33">
        <f>SUM(K673:K680)</f>
      </c>
      <c r="L681" s="35">
        <f t="shared" si="154"/>
      </c>
      <c r="M681" s="33">
        <f>SUM(M673:M680)</f>
      </c>
      <c r="N681" s="36">
        <f t="shared" si="107"/>
      </c>
      <c r="O681" s="33">
        <f>SUM(O673:O680)</f>
      </c>
      <c r="P681" s="36">
        <f t="shared" si="50"/>
      </c>
      <c r="Q681" s="37">
        <f>M681/O681</f>
      </c>
      <c r="R681" s="33">
        <f>SUM(R673:R680)</f>
      </c>
      <c r="S681" s="37">
        <f>(O681+O681)/(K681+K681)</f>
      </c>
      <c r="T681" s="33">
        <f>SUM(T673:T680)</f>
      </c>
      <c r="U681" s="38">
        <f t="shared" ref="U681:U682" si="929">F681/T681</f>
      </c>
      <c r="V681" s="39">
        <f t="shared" ref="V681:V682" si="822">(F681+4*500)/T681</f>
      </c>
      <c r="W681" s="32">
        <f>SUM(W673:W680)</f>
      </c>
      <c r="X681" s="40">
        <f t="shared" ref="X681:X682" si="715">W681/T681</f>
      </c>
      <c r="Y681" s="37">
        <f t="shared" ref="Y681:Y682" si="608">T681/R681</f>
      </c>
      <c r="Z681" s="39">
        <f t="shared" ref="Z681:Z682" si="501">W681/F681</f>
      </c>
      <c r="AA681" s="39">
        <f>W681/(F681+COUNT(W673:W680)*500)</f>
      </c>
      <c r="AB681" s="33">
        <f>SUM(AB673:AB680)</f>
      </c>
      <c r="AC681" s="33">
        <f>SUM(AC673:AC680)</f>
      </c>
      <c r="AD681" s="37">
        <f t="shared" ref="AD681:AD682" si="394">AB681/T681</f>
      </c>
      <c r="AE681" s="41">
        <f>(W681-AC681)/(F681+COUNT(W673:W680)*500)</f>
      </c>
      <c r="AF681" s="23"/>
    </row>
    <row customHeight="true" ht="16.071428571428573" r="682">
      <c r="A682" s="11"/>
      <c r="B682" s="55" t="s">
        <v>54</v>
      </c>
      <c r="C682" s="13" t="s">
        <v>62</v>
      </c>
      <c r="D682" s="14" t="s">
        <v>36</v>
      </c>
      <c r="E682" s="15">
        <v>593.76</v>
      </c>
      <c r="F682" s="28">
        <f>E682+E683</f>
      </c>
      <c r="G682" s="17">
        <v>5589</v>
      </c>
      <c r="H682" s="17">
        <v>238</v>
      </c>
      <c r="I682" s="18">
        <f t="shared" si="274"/>
      </c>
      <c r="J682" s="19">
        <f t="shared" si="195"/>
      </c>
      <c r="K682" s="17">
        <v>3</v>
      </c>
      <c r="L682" s="19">
        <f t="shared" si="154"/>
      </c>
      <c r="M682" s="17">
        <v>0</v>
      </c>
      <c r="N682" s="20">
        <f t="shared" si="107"/>
      </c>
      <c r="O682" s="17">
        <v>1</v>
      </c>
      <c r="P682" s="20">
        <f t="shared" si="50"/>
      </c>
      <c r="Q682" s="21">
        <f>(M682+M683)/(O682+O683)</f>
      </c>
      <c r="R682" s="17">
        <v>5</v>
      </c>
      <c r="S682" s="21">
        <f>(O682+O683)/(K682+K683)</f>
      </c>
      <c r="T682" s="17">
        <v>1</v>
      </c>
      <c r="U682" s="22">
        <f t="shared" si="929"/>
      </c>
      <c r="V682" s="23">
        <f t="shared" si="822"/>
      </c>
      <c r="W682" s="17">
        <v>2088</v>
      </c>
      <c r="X682" s="23">
        <f t="shared" si="715"/>
      </c>
      <c r="Y682" s="21">
        <f t="shared" si="608"/>
      </c>
      <c r="Z682" s="23">
        <f t="shared" si="501"/>
      </c>
      <c r="AA682" s="23">
        <f>W682/(F682+500)</f>
      </c>
      <c r="AB682" s="17">
        <v>0</v>
      </c>
      <c r="AC682" s="17">
        <v>0</v>
      </c>
      <c r="AD682" s="21">
        <f t="shared" si="394"/>
      </c>
      <c r="AE682" s="23">
        <f>(W682-AC682)/(F682+500)</f>
      </c>
      <c r="AF682" s="24" t="s">
        <v>37</v>
      </c>
    </row>
    <row customHeight="true" ht="16.071428571428573" r="683">
      <c r="A683" s="11"/>
      <c r="B683" s="12"/>
      <c r="C683" s="13"/>
      <c r="D683" s="14" t="s">
        <v>38</v>
      </c>
      <c r="E683" s="15">
        <v>1880.43</v>
      </c>
      <c r="F683" s="28"/>
      <c r="G683" s="17">
        <v>13815</v>
      </c>
      <c r="H683" s="29">
        <v>597</v>
      </c>
      <c r="I683" s="18">
        <f t="shared" si="274"/>
      </c>
      <c r="J683" s="19">
        <f t="shared" si="195"/>
      </c>
      <c r="K683" s="17">
        <v>39</v>
      </c>
      <c r="L683" s="19">
        <f t="shared" si="154"/>
      </c>
      <c r="M683" s="17">
        <v>1</v>
      </c>
      <c r="N683" s="20">
        <f t="shared" si="107"/>
      </c>
      <c r="O683" s="17">
        <v>2</v>
      </c>
      <c r="P683" s="20">
        <f t="shared" si="50"/>
      </c>
      <c r="Q683" s="21"/>
      <c r="R683" s="17"/>
      <c r="S683" s="21"/>
      <c r="T683" s="17"/>
      <c r="U683" s="22"/>
      <c r="V683" s="23"/>
      <c r="W683" s="17"/>
      <c r="X683" s="23"/>
      <c r="Y683" s="21"/>
      <c r="Z683" s="23"/>
      <c r="AA683" s="23"/>
      <c r="AB683" s="17"/>
      <c r="AC683" s="17"/>
      <c r="AD683" s="21"/>
      <c r="AE683" s="23"/>
      <c r="AF683" s="24" t="s">
        <v>83</v>
      </c>
    </row>
    <row customHeight="true" ht="16.071428571428573" r="684">
      <c r="A684" s="11"/>
      <c r="B684" s="12" t="s">
        <v>55</v>
      </c>
      <c r="C684" s="13" t="s">
        <v>62</v>
      </c>
      <c r="D684" s="14" t="s">
        <v>36</v>
      </c>
      <c r="E684" s="15">
        <v>652.15</v>
      </c>
      <c r="F684" s="28">
        <f>E684+E685</f>
      </c>
      <c r="G684" s="17">
        <v>4695</v>
      </c>
      <c r="H684" s="17">
        <v>196</v>
      </c>
      <c r="I684" s="18">
        <f t="shared" si="274"/>
      </c>
      <c r="J684" s="19">
        <f t="shared" si="195"/>
      </c>
      <c r="K684" s="17">
        <v>4</v>
      </c>
      <c r="L684" s="19">
        <f t="shared" si="154"/>
      </c>
      <c r="M684" s="17">
        <v>0</v>
      </c>
      <c r="N684" s="20">
        <f t="shared" si="107"/>
      </c>
      <c r="O684" s="17">
        <v>1</v>
      </c>
      <c r="P684" s="20">
        <f t="shared" si="50"/>
      </c>
      <c r="Q684" s="21">
        <f>(M684+M685)/(O684+O685)</f>
      </c>
      <c r="R684" s="17">
        <v>8</v>
      </c>
      <c r="S684" s="21">
        <f>(O684+O685)/(K684+K685)</f>
      </c>
      <c r="T684" s="17">
        <v>2</v>
      </c>
      <c r="U684" s="22">
        <f>F684/T684</f>
      </c>
      <c r="V684" s="23">
        <f>(F684+4*500)/T684</f>
      </c>
      <c r="W684" s="17">
        <v>2007.6</v>
      </c>
      <c r="X684" s="23">
        <f>W684/T684</f>
      </c>
      <c r="Y684" s="21">
        <f>T684/R684</f>
      </c>
      <c r="Z684" s="23">
        <f>W684/F684</f>
      </c>
      <c r="AA684" s="23">
        <f>W684/(F684+500)</f>
      </c>
      <c r="AB684" s="17">
        <v>0</v>
      </c>
      <c r="AC684" s="17">
        <v>0</v>
      </c>
      <c r="AD684" s="21">
        <f>AB684/T684</f>
      </c>
      <c r="AE684" s="23">
        <f>(W684-AC684)/(F684+500)</f>
      </c>
      <c r="AF684" s="24" t="s">
        <v>37</v>
      </c>
    </row>
    <row customHeight="true" ht="16.071428571428573" r="685">
      <c r="A685" s="11"/>
      <c r="B685" s="12"/>
      <c r="C685" s="13"/>
      <c r="D685" s="14" t="s">
        <v>38</v>
      </c>
      <c r="E685" s="15">
        <v>1415.19</v>
      </c>
      <c r="F685" s="28"/>
      <c r="G685" s="17">
        <v>11069</v>
      </c>
      <c r="H685" s="29">
        <v>512</v>
      </c>
      <c r="I685" s="18">
        <f t="shared" si="274"/>
      </c>
      <c r="J685" s="19">
        <f t="shared" si="195"/>
      </c>
      <c r="K685" s="17">
        <v>39</v>
      </c>
      <c r="L685" s="19">
        <f t="shared" si="154"/>
      </c>
      <c r="M685" s="17">
        <v>2</v>
      </c>
      <c r="N685" s="20">
        <f t="shared" si="107"/>
      </c>
      <c r="O685" s="17">
        <v>4</v>
      </c>
      <c r="P685" s="20">
        <f t="shared" si="50"/>
      </c>
      <c r="Q685" s="21"/>
      <c r="R685" s="17"/>
      <c r="S685" s="21"/>
      <c r="T685" s="17"/>
      <c r="U685" s="22"/>
      <c r="V685" s="23"/>
      <c r="W685" s="17"/>
      <c r="X685" s="23"/>
      <c r="Y685" s="21"/>
      <c r="Z685" s="23"/>
      <c r="AA685" s="23"/>
      <c r="AB685" s="17"/>
      <c r="AC685" s="17"/>
      <c r="AD685" s="21"/>
      <c r="AE685" s="23"/>
      <c r="AF685" s="24" t="s">
        <v>83</v>
      </c>
    </row>
    <row customHeight="true" ht="16.071428571428573" r="686">
      <c r="A686" s="11"/>
      <c r="B686" s="43" t="s">
        <v>56</v>
      </c>
      <c r="C686" s="13" t="s">
        <v>62</v>
      </c>
      <c r="D686" s="14" t="s">
        <v>36</v>
      </c>
      <c r="E686" s="15">
        <v>652.56</v>
      </c>
      <c r="F686" s="28">
        <f>E686+E687</f>
      </c>
      <c r="G686" s="17">
        <v>5020</v>
      </c>
      <c r="H686" s="17">
        <v>326</v>
      </c>
      <c r="I686" s="18">
        <f t="shared" si="274"/>
      </c>
      <c r="J686" s="19">
        <f t="shared" si="195"/>
      </c>
      <c r="K686" s="17">
        <v>6</v>
      </c>
      <c r="L686" s="19">
        <f t="shared" si="154"/>
      </c>
      <c r="M686" s="17">
        <v>0</v>
      </c>
      <c r="N686" s="20">
        <f t="shared" si="107"/>
      </c>
      <c r="O686" s="17">
        <v>1</v>
      </c>
      <c r="P686" s="20">
        <f t="shared" si="50"/>
      </c>
      <c r="Q686" s="21">
        <f>(M686+M687)/(O686+O687)</f>
      </c>
      <c r="R686" s="17">
        <v>4</v>
      </c>
      <c r="S686" s="21">
        <f>(O686+O687)/(K686+K687)</f>
      </c>
      <c r="T686" s="17">
        <v>1</v>
      </c>
      <c r="U686" s="22">
        <f>F686/T686</f>
      </c>
      <c r="V686" s="23">
        <f>(F686+4*500)/T686</f>
      </c>
      <c r="W686" s="17">
        <v>1692</v>
      </c>
      <c r="X686" s="23">
        <f>W686/T686</f>
      </c>
      <c r="Y686" s="21">
        <f>T686/R686</f>
      </c>
      <c r="Z686" s="23">
        <f>W686/F686</f>
      </c>
      <c r="AA686" s="23">
        <f>W686/(F686+500)</f>
      </c>
      <c r="AB686" s="17">
        <v>0</v>
      </c>
      <c r="AC686" s="17">
        <v>0</v>
      </c>
      <c r="AD686" s="21">
        <f>AB686/T686</f>
      </c>
      <c r="AE686" s="23">
        <f>(W686-AC686)/(F686+500)</f>
      </c>
      <c r="AF686" s="24" t="s">
        <v>37</v>
      </c>
    </row>
    <row customHeight="true" ht="16.071428571428573" r="687">
      <c r="A687" s="11"/>
      <c r="B687" s="43"/>
      <c r="C687" s="13"/>
      <c r="D687" s="14" t="s">
        <v>38</v>
      </c>
      <c r="E687" s="15">
        <v>1427.38</v>
      </c>
      <c r="F687" s="28"/>
      <c r="G687" s="17">
        <v>16011</v>
      </c>
      <c r="H687" s="29">
        <v>632</v>
      </c>
      <c r="I687" s="18">
        <f t="shared" si="274"/>
      </c>
      <c r="J687" s="19">
        <f t="shared" si="195"/>
      </c>
      <c r="K687" s="17">
        <v>17</v>
      </c>
      <c r="L687" s="19">
        <f t="shared" si="154"/>
      </c>
      <c r="M687" s="17">
        <v>1</v>
      </c>
      <c r="N687" s="20">
        <f t="shared" si="107"/>
      </c>
      <c r="O687" s="17">
        <v>1</v>
      </c>
      <c r="P687" s="20">
        <f t="shared" si="50"/>
      </c>
      <c r="Q687" s="21"/>
      <c r="R687" s="17"/>
      <c r="S687" s="21"/>
      <c r="T687" s="17"/>
      <c r="U687" s="22"/>
      <c r="V687" s="23"/>
      <c r="W687" s="17"/>
      <c r="X687" s="23"/>
      <c r="Y687" s="21"/>
      <c r="Z687" s="23"/>
      <c r="AA687" s="23"/>
      <c r="AB687" s="17"/>
      <c r="AC687" s="17"/>
      <c r="AD687" s="21"/>
      <c r="AE687" s="23"/>
      <c r="AF687" s="24" t="s">
        <v>83</v>
      </c>
    </row>
    <row customHeight="true" ht="16.071428571428573" r="688">
      <c r="A688" s="11"/>
      <c r="B688" s="12" t="s">
        <v>57</v>
      </c>
      <c r="C688" s="13" t="s">
        <v>62</v>
      </c>
      <c r="D688" s="14" t="s">
        <v>36</v>
      </c>
      <c r="E688" s="15">
        <v>406.33</v>
      </c>
      <c r="F688" s="28">
        <f>E688+E689</f>
      </c>
      <c r="G688" s="17">
        <v>3155</v>
      </c>
      <c r="H688" s="17">
        <v>239</v>
      </c>
      <c r="I688" s="18">
        <f t="shared" si="274"/>
      </c>
      <c r="J688" s="19">
        <f t="shared" si="195"/>
      </c>
      <c r="K688" s="17">
        <v>4</v>
      </c>
      <c r="L688" s="19">
        <f t="shared" si="154"/>
      </c>
      <c r="M688" s="17">
        <v>0</v>
      </c>
      <c r="N688" s="20">
        <f t="shared" si="107"/>
      </c>
      <c r="O688" s="17">
        <v>1</v>
      </c>
      <c r="P688" s="20">
        <f t="shared" si="50"/>
      </c>
      <c r="Q688" s="21">
        <f>(M688+M689)/(O688+O689)</f>
      </c>
      <c r="R688" s="17">
        <v>5</v>
      </c>
      <c r="S688" s="21">
        <f>(O688+O689)/(K688+K689)</f>
      </c>
      <c r="T688" s="17">
        <v>0</v>
      </c>
      <c r="U688" s="22">
        <f>F688/T688</f>
      </c>
      <c r="V688" s="23">
        <f>(F688+4*500)/T688</f>
      </c>
      <c r="W688" s="17">
        <v>0</v>
      </c>
      <c r="X688" s="23">
        <f>W688/T688</f>
      </c>
      <c r="Y688" s="21">
        <f>T688/R688</f>
      </c>
      <c r="Z688" s="23">
        <f>W688/F688</f>
      </c>
      <c r="AA688" s="23">
        <f>W688/(F688+500)</f>
      </c>
      <c r="AB688" s="17">
        <v>0</v>
      </c>
      <c r="AC688" s="17">
        <v>0</v>
      </c>
      <c r="AD688" s="21">
        <f>AB688/T688</f>
      </c>
      <c r="AE688" s="23">
        <f>(W688-AC688)/(F688+500)</f>
      </c>
      <c r="AF688" s="24" t="s">
        <v>37</v>
      </c>
    </row>
    <row customHeight="true" ht="16.071428571428573" r="689">
      <c r="A689" s="11"/>
      <c r="B689" s="12"/>
      <c r="C689" s="13"/>
      <c r="D689" s="14" t="s">
        <v>38</v>
      </c>
      <c r="E689" s="15">
        <v>1046.67</v>
      </c>
      <c r="F689" s="28"/>
      <c r="G689" s="17">
        <v>10567</v>
      </c>
      <c r="H689" s="29">
        <v>560</v>
      </c>
      <c r="I689" s="18">
        <f t="shared" si="274"/>
      </c>
      <c r="J689" s="19">
        <f t="shared" si="195"/>
      </c>
      <c r="K689" s="17">
        <v>24</v>
      </c>
      <c r="L689" s="19">
        <f t="shared" si="154"/>
      </c>
      <c r="M689" s="17">
        <v>0</v>
      </c>
      <c r="N689" s="20">
        <f t="shared" si="107"/>
      </c>
      <c r="O689" s="17">
        <v>1</v>
      </c>
      <c r="P689" s="20">
        <f t="shared" si="50"/>
      </c>
      <c r="Q689" s="21"/>
      <c r="R689" s="17"/>
      <c r="S689" s="21"/>
      <c r="T689" s="17"/>
      <c r="U689" s="22"/>
      <c r="V689" s="23"/>
      <c r="W689" s="17"/>
      <c r="X689" s="23"/>
      <c r="Y689" s="21"/>
      <c r="Z689" s="23"/>
      <c r="AA689" s="23"/>
      <c r="AB689" s="17"/>
      <c r="AC689" s="17"/>
      <c r="AD689" s="21"/>
      <c r="AE689" s="23"/>
      <c r="AF689" s="24" t="s">
        <v>78</v>
      </c>
    </row>
    <row customHeight="true" ht="16.071428571428573" r="690">
      <c r="A690" s="11"/>
      <c r="B690" s="55" t="s">
        <v>34</v>
      </c>
      <c r="C690" s="13" t="s">
        <v>62</v>
      </c>
      <c r="D690" s="14" t="s">
        <v>36</v>
      </c>
      <c r="E690" s="15">
        <v>288.16</v>
      </c>
      <c r="F690" s="28">
        <f>E690+E691</f>
      </c>
      <c r="G690" s="17">
        <v>2307</v>
      </c>
      <c r="H690" s="17">
        <v>176</v>
      </c>
      <c r="I690" s="18">
        <f t="shared" si="274"/>
      </c>
      <c r="J690" s="19">
        <f t="shared" si="195"/>
      </c>
      <c r="K690" s="17">
        <v>3</v>
      </c>
      <c r="L690" s="19">
        <f t="shared" si="154"/>
      </c>
      <c r="M690" s="17">
        <v>0</v>
      </c>
      <c r="N690" s="20">
        <f t="shared" si="107"/>
      </c>
      <c r="O690" s="17">
        <v>1</v>
      </c>
      <c r="P690" s="20">
        <f t="shared" si="50"/>
      </c>
      <c r="Q690" s="21">
        <f>(M690+M691)/(O690+O691)</f>
      </c>
      <c r="R690" s="17">
        <v>2</v>
      </c>
      <c r="S690" s="21">
        <f>(O690+O691)/(K690+K691)</f>
      </c>
      <c r="T690" s="17">
        <v>0</v>
      </c>
      <c r="U690" s="22">
        <f>F690/T690</f>
      </c>
      <c r="V690" s="23">
        <f>(F690+4*500)/T690</f>
      </c>
      <c r="W690" s="17">
        <v>0</v>
      </c>
      <c r="X690" s="23">
        <f>W690/T690</f>
      </c>
      <c r="Y690" s="21">
        <f>T690/R690</f>
      </c>
      <c r="Z690" s="23">
        <f>W690/F690</f>
      </c>
      <c r="AA690" s="23">
        <f>W690/(F690+500)</f>
      </c>
      <c r="AB690" s="17">
        <v>0</v>
      </c>
      <c r="AC690" s="17">
        <v>0</v>
      </c>
      <c r="AD690" s="21">
        <f>AB690/T690</f>
      </c>
      <c r="AE690" s="23">
        <f>(W690-AC690)/(F690+500)</f>
      </c>
      <c r="AF690" s="24" t="s">
        <v>37</v>
      </c>
    </row>
    <row customHeight="true" ht="16.071428571428573" r="691">
      <c r="A691" s="11"/>
      <c r="B691" s="55"/>
      <c r="C691" s="13"/>
      <c r="D691" s="14" t="s">
        <v>38</v>
      </c>
      <c r="E691" s="15">
        <v>1268.11</v>
      </c>
      <c r="F691" s="28"/>
      <c r="G691" s="17">
        <v>14041</v>
      </c>
      <c r="H691" s="29">
        <v>474</v>
      </c>
      <c r="I691" s="18">
        <f t="shared" si="274"/>
      </c>
      <c r="J691" s="19">
        <f t="shared" si="195"/>
      </c>
      <c r="K691" s="17">
        <v>19</v>
      </c>
      <c r="L691" s="19">
        <f t="shared" si="154"/>
      </c>
      <c r="M691" s="17">
        <v>0</v>
      </c>
      <c r="N691" s="20">
        <f t="shared" si="107"/>
      </c>
      <c r="O691" s="17">
        <v>1</v>
      </c>
      <c r="P691" s="20">
        <f t="shared" si="50"/>
      </c>
      <c r="Q691" s="21"/>
      <c r="R691" s="17"/>
      <c r="S691" s="21"/>
      <c r="T691" s="17"/>
      <c r="U691" s="22"/>
      <c r="V691" s="23"/>
      <c r="W691" s="17"/>
      <c r="X691" s="23"/>
      <c r="Y691" s="21"/>
      <c r="Z691" s="23"/>
      <c r="AA691" s="23"/>
      <c r="AB691" s="17"/>
      <c r="AC691" s="17"/>
      <c r="AD691" s="21"/>
      <c r="AE691" s="23"/>
      <c r="AF691" s="24" t="s">
        <v>78</v>
      </c>
    </row>
    <row customHeight="true" ht="16.071428571428573" r="692">
      <c r="A692" s="11"/>
      <c r="B692" s="44" t="s">
        <v>43</v>
      </c>
      <c r="C692" s="44"/>
      <c r="D692" s="44"/>
      <c r="E692" s="32">
        <f>SUM(E682:E691)</f>
      </c>
      <c r="F692" s="32">
        <f>SUM(F682:F691)</f>
      </c>
      <c r="G692" s="32">
        <f>SUM(G682:G691)</f>
      </c>
      <c r="H692" s="32">
        <f>SUM(H682:H691)</f>
      </c>
      <c r="I692" s="34">
        <f t="shared" si="274"/>
      </c>
      <c r="J692" s="35">
        <f t="shared" si="195"/>
      </c>
      <c r="K692" s="33">
        <f>SUM(K682:K691)</f>
      </c>
      <c r="L692" s="32">
        <f>SUM(L686:L691)</f>
      </c>
      <c r="M692" s="32">
        <f>SUM(M682:M691)</f>
      </c>
      <c r="N692" s="36">
        <f t="shared" si="107"/>
      </c>
      <c r="O692" s="32">
        <f>SUM(O682:O691)</f>
      </c>
      <c r="P692" s="36">
        <f t="shared" si="50"/>
      </c>
      <c r="Q692" s="37">
        <f>M692/O692</f>
      </c>
      <c r="R692" s="32">
        <f>SUM(R682:R691)</f>
      </c>
      <c r="S692" s="37">
        <f>(O692+O692)/(K692+K692)</f>
      </c>
      <c r="T692" s="32">
        <f>SUM(T682:T691)</f>
      </c>
      <c r="U692" s="38">
        <f t="shared" ref="U692:U693" si="930">F692/T692</f>
      </c>
      <c r="V692" s="39">
        <f t="shared" ref="V692:V693" si="823">(F692+4*500)/T692</f>
      </c>
      <c r="W692" s="32">
        <f>SUM(W682:W691)</f>
      </c>
      <c r="X692" s="40">
        <f t="shared" ref="X692:X693" si="716">W692/T692</f>
      </c>
      <c r="Y692" s="37">
        <f t="shared" ref="Y692:Y693" si="609">T692/R692</f>
      </c>
      <c r="Z692" s="39">
        <f t="shared" ref="Z692:Z693" si="502">W692/F692</f>
      </c>
      <c r="AA692" s="39">
        <f>W692/(F692+COUNT(W682:W691)*500)</f>
      </c>
      <c r="AB692" s="32">
        <f>SUM(AB684:AB691)</f>
      </c>
      <c r="AC692" s="32">
        <f>SUM(AC684:AC691)</f>
      </c>
      <c r="AD692" s="37">
        <f t="shared" ref="AD692:AD693" si="395">AB692/T692</f>
      </c>
      <c r="AE692" s="41">
        <f>(W692-AC692)/(F692+COUNT(W682:W691)*500)</f>
      </c>
      <c r="AF692" s="24"/>
    </row>
    <row customHeight="true" ht="16.071428571428573" r="693">
      <c r="A693" s="11"/>
      <c r="B693" s="55" t="s">
        <v>40</v>
      </c>
      <c r="C693" s="42" t="s">
        <v>45</v>
      </c>
      <c r="D693" s="14" t="s">
        <v>36</v>
      </c>
      <c r="E693" s="15">
        <v>188.65</v>
      </c>
      <c r="F693" s="28">
        <f>E693+E694</f>
      </c>
      <c r="G693" s="17">
        <v>1869</v>
      </c>
      <c r="H693" s="17">
        <v>134</v>
      </c>
      <c r="I693" s="18">
        <f t="shared" si="274"/>
      </c>
      <c r="J693" s="19">
        <f t="shared" si="195"/>
      </c>
      <c r="K693" s="17">
        <v>2</v>
      </c>
      <c r="L693" s="19">
        <f t="shared" ref="L693:L711" si="155">E693/K693</f>
      </c>
      <c r="M693" s="17">
        <v>0</v>
      </c>
      <c r="N693" s="20">
        <f t="shared" si="107"/>
      </c>
      <c r="O693" s="17">
        <v>0</v>
      </c>
      <c r="P693" s="20">
        <f t="shared" si="50"/>
      </c>
      <c r="Q693" s="21">
        <f>(M693+M694)/(O693+O694)</f>
      </c>
      <c r="R693" s="17">
        <v>3</v>
      </c>
      <c r="S693" s="21">
        <f>(O693+O694)/(K693+K694)</f>
      </c>
      <c r="T693" s="17">
        <v>0</v>
      </c>
      <c r="U693" s="22">
        <f t="shared" si="930"/>
      </c>
      <c r="V693" s="23">
        <f t="shared" si="823"/>
      </c>
      <c r="W693" s="17">
        <v>0</v>
      </c>
      <c r="X693" s="23">
        <f t="shared" si="716"/>
      </c>
      <c r="Y693" s="21">
        <f t="shared" si="609"/>
      </c>
      <c r="Z693" s="23">
        <f t="shared" si="502"/>
      </c>
      <c r="AA693" s="23">
        <f>W693/(F693+500)</f>
      </c>
      <c r="AB693" s="17">
        <v>0</v>
      </c>
      <c r="AC693" s="17">
        <v>0</v>
      </c>
      <c r="AD693" s="21">
        <f t="shared" si="395"/>
      </c>
      <c r="AE693" s="23">
        <f>(W693-AC693)/(F693+500)</f>
      </c>
      <c r="AF693" s="24" t="s">
        <v>37</v>
      </c>
    </row>
    <row customHeight="true" ht="16.071428571428573" r="694">
      <c r="A694" s="11"/>
      <c r="B694" s="55"/>
      <c r="C694" s="42"/>
      <c r="D694" s="14" t="s">
        <v>38</v>
      </c>
      <c r="E694" s="15">
        <v>1030.72</v>
      </c>
      <c r="F694" s="28"/>
      <c r="G694" s="17">
        <v>13030</v>
      </c>
      <c r="H694" s="17">
        <v>427</v>
      </c>
      <c r="I694" s="18">
        <f t="shared" si="274"/>
      </c>
      <c r="J694" s="19">
        <f t="shared" si="195"/>
      </c>
      <c r="K694" s="17">
        <v>19</v>
      </c>
      <c r="L694" s="19">
        <f t="shared" si="155"/>
      </c>
      <c r="M694" s="17">
        <v>0</v>
      </c>
      <c r="N694" s="20">
        <f t="shared" si="107"/>
      </c>
      <c r="O694" s="17">
        <v>2</v>
      </c>
      <c r="P694" s="20">
        <f t="shared" si="50"/>
      </c>
      <c r="Q694" s="21"/>
      <c r="R694" s="17"/>
      <c r="S694" s="21"/>
      <c r="T694" s="17"/>
      <c r="U694" s="22"/>
      <c r="V694" s="23"/>
      <c r="W694" s="17"/>
      <c r="X694" s="23"/>
      <c r="Y694" s="21"/>
      <c r="Z694" s="23"/>
      <c r="AA694" s="23"/>
      <c r="AB694" s="17"/>
      <c r="AC694" s="17"/>
      <c r="AD694" s="21"/>
      <c r="AE694" s="23"/>
      <c r="AF694" s="24" t="s">
        <v>78</v>
      </c>
    </row>
    <row customHeight="true" ht="16.071428571428573" r="695">
      <c r="A695" s="11"/>
      <c r="B695" s="55" t="s">
        <v>42</v>
      </c>
      <c r="C695" s="42" t="s">
        <v>45</v>
      </c>
      <c r="D695" s="14" t="s">
        <v>36</v>
      </c>
      <c r="E695" s="15">
        <v>121.06</v>
      </c>
      <c r="F695" s="28">
        <f>E695+E696</f>
      </c>
      <c r="G695" s="17">
        <v>1233</v>
      </c>
      <c r="H695" s="17">
        <v>68</v>
      </c>
      <c r="I695" s="18">
        <f>H696/G695</f>
      </c>
      <c r="J695" s="19">
        <f t="shared" si="195"/>
      </c>
      <c r="K695" s="17">
        <v>1</v>
      </c>
      <c r="L695" s="19">
        <f t="shared" si="155"/>
      </c>
      <c r="M695" s="17">
        <v>0</v>
      </c>
      <c r="N695" s="20">
        <f t="shared" si="107"/>
      </c>
      <c r="O695" s="17">
        <v>0</v>
      </c>
      <c r="P695" s="20">
        <f t="shared" si="50"/>
      </c>
      <c r="Q695" s="21">
        <f>(M695+M696)/(O695+O696)</f>
      </c>
      <c r="R695" s="17">
        <v>0</v>
      </c>
      <c r="S695" s="21">
        <f>(O695+O696)/(K695+K696)</f>
      </c>
      <c r="T695" s="17">
        <v>0</v>
      </c>
      <c r="U695" s="22">
        <f>F695/T695</f>
      </c>
      <c r="V695" s="23">
        <f>(F695+4*500)/T695</f>
      </c>
      <c r="W695" s="17">
        <v>0</v>
      </c>
      <c r="X695" s="23">
        <f>W695/T695</f>
      </c>
      <c r="Y695" s="21">
        <f>T695/R695</f>
      </c>
      <c r="Z695" s="23">
        <f>W695/F695</f>
      </c>
      <c r="AA695" s="23">
        <f>W695/(F695+500)</f>
      </c>
      <c r="AB695" s="17">
        <v>0</v>
      </c>
      <c r="AC695" s="17">
        <v>0</v>
      </c>
      <c r="AD695" s="21">
        <f>AB695/T695</f>
      </c>
      <c r="AE695" s="23">
        <f>(W695-AC695)/(F695+500)</f>
      </c>
      <c r="AF695" s="24" t="s">
        <v>37</v>
      </c>
    </row>
    <row customHeight="true" ht="16.071428571428573" r="696">
      <c r="A696" s="11"/>
      <c r="B696" s="55"/>
      <c r="C696" s="42"/>
      <c r="D696" s="14" t="s">
        <v>38</v>
      </c>
      <c r="E696" s="15">
        <v>614.34</v>
      </c>
      <c r="F696" s="28"/>
      <c r="G696" s="17">
        <v>7207</v>
      </c>
      <c r="H696" s="17">
        <v>255</v>
      </c>
      <c r="I696" s="18">
        <f t="shared" ref="I696:I711" si="275">H696/G696</f>
      </c>
      <c r="J696" s="19">
        <f t="shared" si="195"/>
      </c>
      <c r="K696" s="17">
        <v>14</v>
      </c>
      <c r="L696" s="19">
        <f t="shared" si="155"/>
      </c>
      <c r="M696" s="17">
        <v>0</v>
      </c>
      <c r="N696" s="20">
        <f t="shared" si="107"/>
      </c>
      <c r="O696" s="17">
        <v>0</v>
      </c>
      <c r="P696" s="20">
        <f t="shared" si="50"/>
      </c>
      <c r="Q696" s="21"/>
      <c r="R696" s="17"/>
      <c r="S696" s="21"/>
      <c r="T696" s="17"/>
      <c r="U696" s="22"/>
      <c r="V696" s="23"/>
      <c r="W696" s="17"/>
      <c r="X696" s="23"/>
      <c r="Y696" s="21"/>
      <c r="Z696" s="23"/>
      <c r="AA696" s="23"/>
      <c r="AB696" s="17"/>
      <c r="AC696" s="17"/>
      <c r="AD696" s="21"/>
      <c r="AE696" s="23"/>
      <c r="AF696" s="24" t="s">
        <v>78</v>
      </c>
    </row>
    <row customHeight="true" ht="16.071428571428573" r="697">
      <c r="A697" s="11"/>
      <c r="B697" s="55" t="s">
        <v>44</v>
      </c>
      <c r="C697" s="42" t="s">
        <v>45</v>
      </c>
      <c r="D697" s="14" t="s">
        <v>36</v>
      </c>
      <c r="E697" s="15">
        <v>118.38</v>
      </c>
      <c r="F697" s="16">
        <f>E697+E698</f>
      </c>
      <c r="G697" s="17">
        <v>1273</v>
      </c>
      <c r="H697" s="17">
        <v>113</v>
      </c>
      <c r="I697" s="18">
        <f t="shared" si="275"/>
      </c>
      <c r="J697" s="19">
        <f t="shared" si="195"/>
      </c>
      <c r="K697" s="17">
        <v>2</v>
      </c>
      <c r="L697" s="19">
        <f t="shared" si="155"/>
      </c>
      <c r="M697" s="17">
        <v>0</v>
      </c>
      <c r="N697" s="20">
        <f t="shared" si="107"/>
      </c>
      <c r="O697" s="17">
        <v>2</v>
      </c>
      <c r="P697" s="20">
        <f t="shared" si="50"/>
      </c>
      <c r="Q697" s="21">
        <f>(M697+M698)/(O697+O698)</f>
      </c>
      <c r="R697" s="17">
        <v>10</v>
      </c>
      <c r="S697" s="21">
        <f>(O697+O698)/(K697+K698)</f>
      </c>
      <c r="T697" s="17">
        <v>3</v>
      </c>
      <c r="U697" s="22">
        <f>F697/T697</f>
      </c>
      <c r="V697" s="23">
        <f>(F697+4*500)/T697</f>
      </c>
      <c r="W697" s="17">
        <v>4140</v>
      </c>
      <c r="X697" s="23">
        <f>W697/T697</f>
      </c>
      <c r="Y697" s="21">
        <f>T697/R697</f>
      </c>
      <c r="Z697" s="23">
        <f>W697/F697</f>
      </c>
      <c r="AA697" s="23">
        <f>W697/(F697+500)</f>
      </c>
      <c r="AB697" s="17">
        <v>2</v>
      </c>
      <c r="AC697" s="17">
        <v>2448</v>
      </c>
      <c r="AD697" s="21">
        <f>AB697/T697</f>
      </c>
      <c r="AE697" s="23">
        <f>(W697-AC697)/(F697+500)</f>
      </c>
      <c r="AF697" s="24" t="s">
        <v>37</v>
      </c>
    </row>
    <row customHeight="true" ht="16.071428571428573" r="698">
      <c r="A698" s="11"/>
      <c r="B698" s="55"/>
      <c r="C698" s="42"/>
      <c r="D698" s="14" t="s">
        <v>38</v>
      </c>
      <c r="E698" s="15">
        <v>935.74</v>
      </c>
      <c r="F698" s="16"/>
      <c r="G698" s="17">
        <v>8872</v>
      </c>
      <c r="H698" s="17">
        <v>321</v>
      </c>
      <c r="I698" s="18">
        <f t="shared" si="275"/>
      </c>
      <c r="J698" s="19">
        <f t="shared" si="195"/>
      </c>
      <c r="K698" s="17">
        <v>23</v>
      </c>
      <c r="L698" s="19">
        <f t="shared" si="155"/>
      </c>
      <c r="M698" s="17">
        <v>3</v>
      </c>
      <c r="N698" s="20">
        <f t="shared" si="107"/>
      </c>
      <c r="O698" s="17">
        <v>3</v>
      </c>
      <c r="P698" s="20">
        <f t="shared" si="50"/>
      </c>
      <c r="Q698" s="21"/>
      <c r="R698" s="17"/>
      <c r="S698" s="21"/>
      <c r="T698" s="17"/>
      <c r="U698" s="22"/>
      <c r="V698" s="23"/>
      <c r="W698" s="17"/>
      <c r="X698" s="23"/>
      <c r="Y698" s="21"/>
      <c r="Z698" s="23"/>
      <c r="AA698" s="23"/>
      <c r="AB698" s="17"/>
      <c r="AC698" s="17"/>
      <c r="AD698" s="21"/>
      <c r="AE698" s="23"/>
      <c r="AF698" s="24" t="s">
        <v>78</v>
      </c>
    </row>
    <row customHeight="true" ht="16.071428571428573" r="699">
      <c r="A699" s="11"/>
      <c r="B699" s="55" t="s">
        <v>46</v>
      </c>
      <c r="C699" s="42" t="s">
        <v>45</v>
      </c>
      <c r="D699" s="14" t="s">
        <v>36</v>
      </c>
      <c r="E699" s="15">
        <v>182.81</v>
      </c>
      <c r="F699" s="16">
        <f>E699+E700</f>
      </c>
      <c r="G699" s="17">
        <v>1614</v>
      </c>
      <c r="H699" s="17">
        <v>164</v>
      </c>
      <c r="I699" s="18">
        <f t="shared" si="275"/>
      </c>
      <c r="J699" s="19">
        <f t="shared" si="195"/>
      </c>
      <c r="K699" s="17">
        <v>3</v>
      </c>
      <c r="L699" s="19">
        <f t="shared" si="155"/>
      </c>
      <c r="M699" s="17">
        <v>0</v>
      </c>
      <c r="N699" s="20">
        <f t="shared" si="107"/>
      </c>
      <c r="O699" s="17">
        <v>0</v>
      </c>
      <c r="P699" s="20">
        <f>E699/O700</f>
      </c>
      <c r="Q699" s="21">
        <f>(M699+M700)/(O699+O700)</f>
      </c>
      <c r="R699" s="17">
        <v>9</v>
      </c>
      <c r="S699" s="21">
        <f>(O699+O700)/(K699+K700)</f>
      </c>
      <c r="T699" s="17">
        <v>3</v>
      </c>
      <c r="U699" s="22">
        <f>F699/T699</f>
      </c>
      <c r="V699" s="23">
        <f>(F699+4*500)/T699</f>
      </c>
      <c r="W699" s="17">
        <v>2910</v>
      </c>
      <c r="X699" s="23">
        <f>W699/T699</f>
      </c>
      <c r="Y699" s="21">
        <f>T699/R699</f>
      </c>
      <c r="Z699" s="23">
        <f>W699/F699</f>
      </c>
      <c r="AA699" s="23">
        <f>W699/(F699+500)</f>
      </c>
      <c r="AB699" s="17">
        <v>1</v>
      </c>
      <c r="AC699" s="17">
        <v>222</v>
      </c>
      <c r="AD699" s="21">
        <f>AB699/T699</f>
      </c>
      <c r="AE699" s="23">
        <f>(W699-AC699)/(F699+500)</f>
      </c>
      <c r="AF699" s="24" t="s">
        <v>37</v>
      </c>
    </row>
    <row customHeight="true" ht="16.071428571428573" r="700">
      <c r="A700" s="11"/>
      <c r="B700" s="55"/>
      <c r="C700" s="42"/>
      <c r="D700" s="14" t="s">
        <v>38</v>
      </c>
      <c r="E700" s="15">
        <v>1361.63</v>
      </c>
      <c r="F700" s="16"/>
      <c r="G700" s="17">
        <v>13548</v>
      </c>
      <c r="H700" s="17">
        <v>489</v>
      </c>
      <c r="I700" s="18">
        <f t="shared" si="275"/>
      </c>
      <c r="J700" s="19">
        <f t="shared" si="195"/>
      </c>
      <c r="K700" s="17">
        <v>24</v>
      </c>
      <c r="L700" s="19">
        <f t="shared" si="155"/>
      </c>
      <c r="M700" s="17">
        <v>2</v>
      </c>
      <c r="N700" s="20">
        <f t="shared" si="107"/>
      </c>
      <c r="O700" s="17">
        <v>4</v>
      </c>
      <c r="P700" s="20">
        <f t="shared" ref="P700:P701" si="51">E700/O700</f>
      </c>
      <c r="Q700" s="21"/>
      <c r="R700" s="17"/>
      <c r="S700" s="21"/>
      <c r="T700" s="17"/>
      <c r="U700" s="22"/>
      <c r="V700" s="23"/>
      <c r="W700" s="17"/>
      <c r="X700" s="23"/>
      <c r="Y700" s="21"/>
      <c r="Z700" s="23"/>
      <c r="AA700" s="23"/>
      <c r="AB700" s="17"/>
      <c r="AC700" s="17"/>
      <c r="AD700" s="21"/>
      <c r="AE700" s="23"/>
      <c r="AF700" s="24" t="s">
        <v>78</v>
      </c>
    </row>
    <row customHeight="true" ht="16.071428571428573" r="701">
      <c r="A701" s="11"/>
      <c r="B701" s="44" t="s">
        <v>43</v>
      </c>
      <c r="C701" s="44"/>
      <c r="D701" s="44"/>
      <c r="E701" s="32">
        <f>SUM(E693:E700)</f>
      </c>
      <c r="F701" s="32">
        <f>SUM(F693:F700)</f>
      </c>
      <c r="G701" s="32">
        <f>SUM(G693:G700)</f>
      </c>
      <c r="H701" s="32">
        <f>SUM(H693:H700)</f>
      </c>
      <c r="I701" s="34">
        <f t="shared" si="275"/>
      </c>
      <c r="J701" s="35">
        <f t="shared" si="195"/>
      </c>
      <c r="K701" s="33">
        <f>SUM(K693:K700)</f>
      </c>
      <c r="L701" s="35">
        <f t="shared" si="155"/>
      </c>
      <c r="M701" s="33">
        <f>SUM(M693:M700)</f>
      </c>
      <c r="N701" s="36">
        <f t="shared" si="107"/>
      </c>
      <c r="O701" s="33">
        <f>SUM(O693:O700)</f>
      </c>
      <c r="P701" s="36">
        <f t="shared" si="51"/>
      </c>
      <c r="Q701" s="37">
        <f>M701/O701</f>
      </c>
      <c r="R701" s="33">
        <f>SUM(R693:R700)</f>
      </c>
      <c r="S701" s="37">
        <f>(O701+O701)/(K701+K701)</f>
      </c>
      <c r="T701" s="33">
        <f>SUM(T693:T700)</f>
      </c>
      <c r="U701" s="38">
        <f t="shared" ref="U701:U702" si="931">F701/T701</f>
      </c>
      <c r="V701" s="39">
        <f t="shared" ref="V701:V702" si="824">(F701+4*500)/T701</f>
      </c>
      <c r="W701" s="33">
        <f>SUM(W693:W700)</f>
      </c>
      <c r="X701" s="40">
        <f t="shared" ref="X701:X702" si="717">W701/T701</f>
      </c>
      <c r="Y701" s="37">
        <f t="shared" ref="Y701:Y702" si="610">T701/R701</f>
      </c>
      <c r="Z701" s="39">
        <f t="shared" ref="Z701:Z702" si="503">W701/F701</f>
      </c>
      <c r="AA701" s="39">
        <f>W701/(F701+COUNT(W693:W700)*500)</f>
      </c>
      <c r="AB701" s="33">
        <f>SUM(AB693:AB700)</f>
      </c>
      <c r="AC701" s="33">
        <f>SUM(AC693:AC700)</f>
      </c>
      <c r="AD701" s="37">
        <f t="shared" ref="AD701:AD702" si="396">AB701/T701</f>
      </c>
      <c r="AE701" s="41">
        <f>(W701-AC701)/(F701+COUNT(W693:W700)*500)</f>
      </c>
      <c r="AF701" s="23"/>
    </row>
    <row customHeight="true" ht="16.071428571428573" r="702">
      <c r="A702" s="11"/>
      <c r="B702" s="12" t="s">
        <v>47</v>
      </c>
      <c r="C702" s="42" t="s">
        <v>71</v>
      </c>
      <c r="D702" s="14" t="s">
        <v>36</v>
      </c>
      <c r="E702" s="15">
        <v>107.47</v>
      </c>
      <c r="F702" s="16">
        <f>E702+E703</f>
      </c>
      <c r="G702" s="17">
        <v>1568</v>
      </c>
      <c r="H702" s="17">
        <v>174</v>
      </c>
      <c r="I702" s="18">
        <f t="shared" si="275"/>
      </c>
      <c r="J702" s="19">
        <f t="shared" si="195"/>
      </c>
      <c r="K702" s="17">
        <v>1</v>
      </c>
      <c r="L702" s="19">
        <f t="shared" si="155"/>
      </c>
      <c r="M702" s="17">
        <v>0</v>
      </c>
      <c r="N702" s="20">
        <f t="shared" si="107"/>
      </c>
      <c r="O702" s="17">
        <v>0</v>
      </c>
      <c r="P702" s="20">
        <f>E702/O703</f>
      </c>
      <c r="Q702" s="21">
        <f>(M702+M703)/(O702+O703)</f>
      </c>
      <c r="R702" s="17">
        <v>8</v>
      </c>
      <c r="S702" s="21">
        <f>(O702+O703)/(K702+K703)</f>
      </c>
      <c r="T702" s="17">
        <v>5</v>
      </c>
      <c r="U702" s="22">
        <f t="shared" si="931"/>
      </c>
      <c r="V702" s="23">
        <f t="shared" si="824"/>
      </c>
      <c r="W702" s="17">
        <v>4840.799999999999</v>
      </c>
      <c r="X702" s="23">
        <f t="shared" si="717"/>
      </c>
      <c r="Y702" s="21">
        <f t="shared" si="610"/>
      </c>
      <c r="Z702" s="23">
        <f t="shared" si="503"/>
      </c>
      <c r="AA702" s="23">
        <f>W702/(F702+500)</f>
      </c>
      <c r="AB702" s="17">
        <v>0</v>
      </c>
      <c r="AC702" s="17">
        <v>0</v>
      </c>
      <c r="AD702" s="21">
        <f t="shared" si="396"/>
      </c>
      <c r="AE702" s="23">
        <f>(W702-AC702)/(F702+500)</f>
      </c>
      <c r="AF702" s="24" t="s">
        <v>37</v>
      </c>
    </row>
    <row customHeight="true" ht="16.071428571428573" r="703">
      <c r="A703" s="11"/>
      <c r="B703" s="12"/>
      <c r="C703" s="42"/>
      <c r="D703" s="14" t="s">
        <v>38</v>
      </c>
      <c r="E703" s="15">
        <v>1628.67</v>
      </c>
      <c r="F703" s="16"/>
      <c r="G703" s="17">
        <v>22371</v>
      </c>
      <c r="H703" s="17">
        <v>759</v>
      </c>
      <c r="I703" s="18">
        <f t="shared" si="275"/>
      </c>
      <c r="J703" s="19">
        <f t="shared" si="195"/>
      </c>
      <c r="K703" s="17">
        <v>32</v>
      </c>
      <c r="L703" s="19">
        <f t="shared" si="155"/>
      </c>
      <c r="M703" s="17">
        <v>3</v>
      </c>
      <c r="N703" s="20">
        <f t="shared" si="107"/>
      </c>
      <c r="O703" s="17">
        <v>5</v>
      </c>
      <c r="P703" s="20">
        <f t="shared" ref="P703:P705" si="52">E703/O703</f>
      </c>
      <c r="Q703" s="21"/>
      <c r="R703" s="17"/>
      <c r="S703" s="21"/>
      <c r="T703" s="17"/>
      <c r="U703" s="22"/>
      <c r="V703" s="23"/>
      <c r="W703" s="17"/>
      <c r="X703" s="23"/>
      <c r="Y703" s="21"/>
      <c r="Z703" s="23"/>
      <c r="AA703" s="23"/>
      <c r="AB703" s="17"/>
      <c r="AC703" s="17"/>
      <c r="AD703" s="21"/>
      <c r="AE703" s="23"/>
      <c r="AF703" s="24" t="s">
        <v>78</v>
      </c>
    </row>
    <row customHeight="true" ht="16.071428571428573" r="704">
      <c r="A704" s="11"/>
      <c r="B704" s="55" t="s">
        <v>63</v>
      </c>
      <c r="C704" s="42" t="s">
        <v>71</v>
      </c>
      <c r="D704" s="14" t="s">
        <v>36</v>
      </c>
      <c r="E704" s="15">
        <v>109.84</v>
      </c>
      <c r="F704" s="16">
        <f>E704+E705</f>
      </c>
      <c r="G704" s="17">
        <v>1791</v>
      </c>
      <c r="H704" s="17">
        <v>176</v>
      </c>
      <c r="I704" s="18">
        <f t="shared" si="275"/>
      </c>
      <c r="J704" s="19">
        <f t="shared" si="195"/>
      </c>
      <c r="K704" s="17">
        <v>1</v>
      </c>
      <c r="L704" s="19">
        <f t="shared" si="155"/>
      </c>
      <c r="M704" s="17">
        <v>0</v>
      </c>
      <c r="N704" s="20">
        <f t="shared" si="107"/>
      </c>
      <c r="O704" s="17">
        <v>0</v>
      </c>
      <c r="P704" s="20">
        <f t="shared" si="52"/>
      </c>
      <c r="Q704" s="21">
        <f>(M704+M705)/(O704+O705)</f>
      </c>
      <c r="R704" s="17">
        <v>10</v>
      </c>
      <c r="S704" s="21">
        <f>(O704+O705)/(K704+K705)</f>
      </c>
      <c r="T704" s="17">
        <v>9</v>
      </c>
      <c r="U704" s="22">
        <f>F704/T704</f>
      </c>
      <c r="V704" s="23">
        <f>(F704+4*500)/T704</f>
      </c>
      <c r="W704" s="17">
        <v>7651.200000000001</v>
      </c>
      <c r="X704" s="23">
        <f>W704/T704</f>
      </c>
      <c r="Y704" s="21">
        <f>T704/R704</f>
      </c>
      <c r="Z704" s="23">
        <f>W704/F704</f>
      </c>
      <c r="AA704" s="23">
        <f>W704/(F704+500)</f>
      </c>
      <c r="AB704" s="17">
        <v>1</v>
      </c>
      <c r="AC704" s="17">
        <v>372</v>
      </c>
      <c r="AD704" s="21">
        <f>AB704/T704</f>
      </c>
      <c r="AE704" s="23">
        <f>(W704-AC704)/(F704+500)</f>
      </c>
      <c r="AF704" s="24" t="s">
        <v>37</v>
      </c>
    </row>
    <row customHeight="true" ht="16.071428571428573" r="705">
      <c r="A705" s="11"/>
      <c r="B705" s="55"/>
      <c r="C705" s="42"/>
      <c r="D705" s="14" t="s">
        <v>38</v>
      </c>
      <c r="E705" s="15">
        <v>2048.86</v>
      </c>
      <c r="F705" s="16"/>
      <c r="G705" s="17">
        <v>30615</v>
      </c>
      <c r="H705" s="17">
        <v>920</v>
      </c>
      <c r="I705" s="18">
        <f t="shared" si="275"/>
      </c>
      <c r="J705" s="19">
        <f t="shared" si="195"/>
      </c>
      <c r="K705" s="17">
        <v>50</v>
      </c>
      <c r="L705" s="19">
        <f t="shared" si="155"/>
      </c>
      <c r="M705" s="17">
        <v>4</v>
      </c>
      <c r="N705" s="20">
        <f t="shared" si="107"/>
      </c>
      <c r="O705" s="17">
        <v>6</v>
      </c>
      <c r="P705" s="20">
        <f t="shared" si="52"/>
      </c>
      <c r="Q705" s="21"/>
      <c r="R705" s="17"/>
      <c r="S705" s="21"/>
      <c r="T705" s="17"/>
      <c r="U705" s="22"/>
      <c r="V705" s="23"/>
      <c r="W705" s="17"/>
      <c r="X705" s="23"/>
      <c r="Y705" s="21"/>
      <c r="Z705" s="23"/>
      <c r="AA705" s="23"/>
      <c r="AB705" s="17"/>
      <c r="AC705" s="17"/>
      <c r="AD705" s="21"/>
      <c r="AE705" s="23"/>
      <c r="AF705" s="24" t="s">
        <v>78</v>
      </c>
    </row>
    <row customHeight="true" ht="16.071428571428573" r="706">
      <c r="A706" s="11"/>
      <c r="B706" s="55" t="s">
        <v>64</v>
      </c>
      <c r="C706" s="42" t="s">
        <v>71</v>
      </c>
      <c r="D706" s="14" t="s">
        <v>36</v>
      </c>
      <c r="E706" s="15">
        <v>267.4</v>
      </c>
      <c r="F706" s="16">
        <f>E706+E707</f>
      </c>
      <c r="G706" s="17">
        <v>2815</v>
      </c>
      <c r="H706" s="17">
        <v>289</v>
      </c>
      <c r="I706" s="18">
        <f t="shared" si="275"/>
      </c>
      <c r="J706" s="19">
        <f t="shared" si="195"/>
      </c>
      <c r="K706" s="17">
        <v>1</v>
      </c>
      <c r="L706" s="19">
        <f t="shared" si="155"/>
      </c>
      <c r="M706" s="17">
        <v>0</v>
      </c>
      <c r="N706" s="20">
        <f t="shared" si="107"/>
      </c>
      <c r="O706" s="17">
        <v>1</v>
      </c>
      <c r="P706" s="20">
        <f>E706/O707</f>
      </c>
      <c r="Q706" s="21">
        <f>(M706+M707)/(O706+O707)</f>
      </c>
      <c r="R706" s="17">
        <v>14</v>
      </c>
      <c r="S706" s="21">
        <f>(O706+O707)/(K706+K707)</f>
      </c>
      <c r="T706" s="17">
        <v>7</v>
      </c>
      <c r="U706" s="22">
        <f>F706/T706</f>
      </c>
      <c r="V706" s="23">
        <f>(F706+4*500)/T706</f>
      </c>
      <c r="W706" s="17">
        <v>8968.800000000003</v>
      </c>
      <c r="X706" s="23">
        <f>W706/T706</f>
      </c>
      <c r="Y706" s="21">
        <f>T706/R706</f>
      </c>
      <c r="Z706" s="23">
        <f>W706/F706</f>
      </c>
      <c r="AA706" s="23">
        <f>W706/(F706+500)</f>
      </c>
      <c r="AB706" s="17">
        <v>1</v>
      </c>
      <c r="AC706" s="17">
        <v>1692</v>
      </c>
      <c r="AD706" s="21">
        <f>AB706/T706</f>
      </c>
      <c r="AE706" s="23">
        <f>(W706-AC706)/(F706+500)</f>
      </c>
      <c r="AF706" s="24" t="s">
        <v>37</v>
      </c>
    </row>
    <row customHeight="true" ht="16.071428571428573" r="707">
      <c r="A707" s="11"/>
      <c r="B707" s="55"/>
      <c r="C707" s="42"/>
      <c r="D707" s="14" t="s">
        <v>38</v>
      </c>
      <c r="E707" s="15">
        <v>3865.14</v>
      </c>
      <c r="F707" s="16"/>
      <c r="G707" s="17">
        <v>71643</v>
      </c>
      <c r="H707" s="17">
        <v>2059</v>
      </c>
      <c r="I707" s="18">
        <f t="shared" si="275"/>
      </c>
      <c r="J707" s="19">
        <f t="shared" si="195"/>
      </c>
      <c r="K707" s="17">
        <v>56</v>
      </c>
      <c r="L707" s="19">
        <f t="shared" si="155"/>
      </c>
      <c r="M707" s="17">
        <v>7</v>
      </c>
      <c r="N707" s="20">
        <f t="shared" si="107"/>
      </c>
      <c r="O707" s="17">
        <v>10</v>
      </c>
      <c r="P707" s="20">
        <f>E707/O707</f>
      </c>
      <c r="Q707" s="21"/>
      <c r="R707" s="17"/>
      <c r="S707" s="21"/>
      <c r="T707" s="17"/>
      <c r="U707" s="22"/>
      <c r="V707" s="23"/>
      <c r="W707" s="17"/>
      <c r="X707" s="23"/>
      <c r="Y707" s="21"/>
      <c r="Z707" s="23"/>
      <c r="AA707" s="23"/>
      <c r="AB707" s="17"/>
      <c r="AC707" s="17"/>
      <c r="AD707" s="21"/>
      <c r="AE707" s="23"/>
      <c r="AF707" s="24" t="s">
        <v>78</v>
      </c>
    </row>
    <row customHeight="true" ht="16.071428571428573" r="708">
      <c r="A708" s="11"/>
      <c r="B708" s="55" t="s">
        <v>65</v>
      </c>
      <c r="C708" s="42" t="s">
        <v>71</v>
      </c>
      <c r="D708" s="14" t="s">
        <v>36</v>
      </c>
      <c r="E708" s="15">
        <v>149.67</v>
      </c>
      <c r="F708" s="16">
        <f>E708+E709</f>
      </c>
      <c r="G708" s="17">
        <v>1716</v>
      </c>
      <c r="H708" s="17">
        <v>170</v>
      </c>
      <c r="I708" s="18">
        <f t="shared" si="275"/>
      </c>
      <c r="J708" s="19">
        <f t="shared" si="195"/>
      </c>
      <c r="K708" s="17">
        <v>0</v>
      </c>
      <c r="L708" s="19">
        <f t="shared" si="155"/>
      </c>
      <c r="M708" s="17">
        <v>0</v>
      </c>
      <c r="N708" s="20">
        <f t="shared" si="107"/>
      </c>
      <c r="O708" s="17">
        <v>0</v>
      </c>
      <c r="P708" s="20">
        <f>E708/O709</f>
      </c>
      <c r="Q708" s="21">
        <f>(M708+M709)/(O708+O709)</f>
      </c>
      <c r="R708" s="17">
        <v>11</v>
      </c>
      <c r="S708" s="21">
        <f>(O708+O709)/(K708+K709)</f>
      </c>
      <c r="T708" s="17">
        <v>2</v>
      </c>
      <c r="U708" s="22">
        <f>F708/T708</f>
      </c>
      <c r="V708" s="23">
        <f>(F708+4*500)/T708</f>
      </c>
      <c r="W708" s="17">
        <v>958.7999999999956</v>
      </c>
      <c r="X708" s="23">
        <f>W708/T708</f>
      </c>
      <c r="Y708" s="21">
        <f>T708/R708</f>
      </c>
      <c r="Z708" s="23">
        <f>W708/F708</f>
      </c>
      <c r="AA708" s="23">
        <f>W708/(F708+500)</f>
      </c>
      <c r="AB708" s="17">
        <v>0</v>
      </c>
      <c r="AC708" s="17">
        <v>0</v>
      </c>
      <c r="AD708" s="21">
        <f>AB708/T708</f>
      </c>
      <c r="AE708" s="23">
        <f>(W708-AC708)/(F708+500)</f>
      </c>
      <c r="AF708" s="24" t="s">
        <v>37</v>
      </c>
    </row>
    <row customHeight="true" ht="16.071428571428573" r="709">
      <c r="A709" s="11"/>
      <c r="B709" s="55"/>
      <c r="C709" s="42"/>
      <c r="D709" s="14" t="s">
        <v>38</v>
      </c>
      <c r="E709" s="15">
        <v>2425.97</v>
      </c>
      <c r="F709" s="16"/>
      <c r="G709" s="17">
        <v>50426</v>
      </c>
      <c r="H709" s="17">
        <v>1296</v>
      </c>
      <c r="I709" s="18">
        <f t="shared" si="275"/>
      </c>
      <c r="J709" s="19">
        <f t="shared" si="195"/>
      </c>
      <c r="K709" s="17">
        <v>56</v>
      </c>
      <c r="L709" s="19">
        <f t="shared" si="155"/>
      </c>
      <c r="M709" s="17">
        <v>1</v>
      </c>
      <c r="N709" s="20">
        <f t="shared" si="107"/>
      </c>
      <c r="O709" s="17">
        <v>4</v>
      </c>
      <c r="P709" s="20">
        <f t="shared" ref="P709:P711" si="53">E709/O709</f>
      </c>
      <c r="Q709" s="21"/>
      <c r="R709" s="17"/>
      <c r="S709" s="21"/>
      <c r="T709" s="17"/>
      <c r="U709" s="22"/>
      <c r="V709" s="23"/>
      <c r="W709" s="17"/>
      <c r="X709" s="23"/>
      <c r="Y709" s="21"/>
      <c r="Z709" s="23"/>
      <c r="AA709" s="23"/>
      <c r="AB709" s="17"/>
      <c r="AC709" s="17"/>
      <c r="AD709" s="21"/>
      <c r="AE709" s="23"/>
      <c r="AF709" s="24" t="s">
        <v>78</v>
      </c>
    </row>
    <row customHeight="true" ht="16.071428571428573" r="710">
      <c r="A710" s="11"/>
      <c r="B710" s="44" t="s">
        <v>43</v>
      </c>
      <c r="C710" s="44"/>
      <c r="D710" s="44"/>
      <c r="E710" s="32">
        <f>SUM(E702:E709)</f>
      </c>
      <c r="F710" s="32">
        <f>SUM(F702:F709)</f>
      </c>
      <c r="G710" s="32">
        <f>SUM(G702:G709)</f>
      </c>
      <c r="H710" s="32">
        <f>SUM(H702:H709)</f>
      </c>
      <c r="I710" s="34">
        <f t="shared" si="275"/>
      </c>
      <c r="J710" s="35">
        <f t="shared" si="195"/>
      </c>
      <c r="K710" s="32">
        <f>SUM(K702:K709)</f>
      </c>
      <c r="L710" s="35">
        <f t="shared" si="155"/>
      </c>
      <c r="M710" s="32">
        <f>SUM(M702:M709)</f>
      </c>
      <c r="N710" s="36">
        <f t="shared" si="107"/>
      </c>
      <c r="O710" s="32">
        <f>SUM(O702:O709)</f>
      </c>
      <c r="P710" s="36">
        <f t="shared" si="53"/>
      </c>
      <c r="Q710" s="37">
        <f t="shared" ref="Q710:Q711" si="315">M710/O710</f>
      </c>
      <c r="R710" s="32">
        <f>SUM(R702:R709)</f>
      </c>
      <c r="S710" s="37">
        <f t="shared" ref="S710:S711" si="226">(O710+O710)/(K710+K710)</f>
      </c>
      <c r="T710" s="32">
        <f>SUM(T702:T709)</f>
      </c>
      <c r="U710" s="38">
        <f t="shared" ref="U710:U711" si="932">F710/T710</f>
      </c>
      <c r="V710" s="39">
        <f t="shared" ref="V710:V711" si="825">(F710+4*500)/T710</f>
      </c>
      <c r="W710" s="32">
        <f>SUM(W702:W709)</f>
      </c>
      <c r="X710" s="40">
        <f t="shared" ref="X710:X711" si="718">W710/T710</f>
      </c>
      <c r="Y710" s="37">
        <f t="shared" ref="Y710:Y711" si="611">T710/R710</f>
      </c>
      <c r="Z710" s="39">
        <f t="shared" ref="Z710:Z711" si="504">W710/F710</f>
      </c>
      <c r="AA710" s="39">
        <f>W710/(F710+COUNT(W702:W709)*500)</f>
      </c>
      <c r="AB710" s="32">
        <f>SUM(AB702:AB707)</f>
      </c>
      <c r="AC710" s="32">
        <f>SUM(AC702:AC707)</f>
      </c>
      <c r="AD710" s="37">
        <f t="shared" ref="AD710:AD711" si="397">AB710/T710</f>
      </c>
      <c r="AE710" s="41">
        <f>(W710-AC710)/(F710+COUNT(W702:W709)*500)</f>
      </c>
      <c r="AF710" s="23"/>
    </row>
    <row customHeight="true" ht="16.071428571428573" r="711">
      <c r="A711" s="11"/>
      <c r="B711" s="46" t="s">
        <v>48</v>
      </c>
      <c r="C711" s="46"/>
      <c r="D711" s="46"/>
      <c r="E711" s="48">
        <f>E681+E692+E701+E710</f>
      </c>
      <c r="F711" s="48">
        <f>F681+F692+F701+F710</f>
      </c>
      <c r="G711" s="48">
        <f>G681+G692+G701+G710</f>
      </c>
      <c r="H711" s="48">
        <f>H681+H692+H701+H710</f>
      </c>
      <c r="I711" s="50">
        <f t="shared" si="275"/>
      </c>
      <c r="J711" s="51">
        <f t="shared" si="195"/>
      </c>
      <c r="K711" s="56">
        <f>K681+K692+K701+K710</f>
      </c>
      <c r="L711" s="51">
        <f t="shared" si="155"/>
      </c>
      <c r="M711" s="56">
        <f>M681+M692+M701+M710</f>
      </c>
      <c r="N711" s="52">
        <f t="shared" si="107"/>
      </c>
      <c r="O711" s="56">
        <f>O681+O692+O701+O710</f>
      </c>
      <c r="P711" s="52">
        <f t="shared" si="53"/>
      </c>
      <c r="Q711" s="53">
        <f t="shared" si="315"/>
      </c>
      <c r="R711" s="56">
        <f>R681+R692+R701+R710</f>
      </c>
      <c r="S711" s="53">
        <f t="shared" si="226"/>
      </c>
      <c r="T711" s="56">
        <f>T681+T692+T701+T710</f>
      </c>
      <c r="U711" s="54">
        <f t="shared" si="932"/>
      </c>
      <c r="V711" s="49">
        <f t="shared" si="825"/>
      </c>
      <c r="W711" s="48">
        <f>W681+W692+W701+W710</f>
      </c>
      <c r="X711" s="49">
        <f t="shared" si="718"/>
      </c>
      <c r="Y711" s="53">
        <f t="shared" si="611"/>
      </c>
      <c r="Z711" s="49">
        <f t="shared" si="504"/>
      </c>
      <c r="AA711" s="49">
        <f>W711/(F711+COUNT(W673:W680,W693:W700,W682:W691,W702:W709))</f>
      </c>
      <c r="AB711" s="56">
        <f>AB681+AB692+AB701+AB710</f>
      </c>
      <c r="AC711" s="48">
        <f>AC681+AC692+AC701+AC710</f>
      </c>
      <c r="AD711" s="53">
        <f t="shared" si="397"/>
      </c>
      <c r="AE711" s="49">
        <f>(W711-AC711)/(F711+COUNT(W673:W680,W693:W700,W682:W691,W702:W709))</f>
      </c>
      <c r="AF711" s="23"/>
    </row>
    <row customHeight="true" ht="19.53019824391482" r="712">
      <c r="A712" s="1" t="s">
        <v>1</v>
      </c>
      <c r="B712" s="2" t="s">
        <v>2</v>
      </c>
      <c r="C712" s="2" t="s">
        <v>3</v>
      </c>
      <c r="D712" s="2" t="s">
        <v>4</v>
      </c>
      <c r="E712" s="3" t="s">
        <v>5</v>
      </c>
      <c r="F712" s="2" t="s">
        <v>6</v>
      </c>
      <c r="G712" s="2" t="s">
        <v>7</v>
      </c>
      <c r="H712" s="2" t="s">
        <v>8</v>
      </c>
      <c r="I712" s="4" t="s">
        <v>9</v>
      </c>
      <c r="J712" s="5" t="s">
        <v>10</v>
      </c>
      <c r="K712" s="2" t="s">
        <v>11</v>
      </c>
      <c r="L712" s="5" t="s">
        <v>12</v>
      </c>
      <c r="M712" s="2" t="s">
        <v>13</v>
      </c>
      <c r="N712" s="6" t="s">
        <v>14</v>
      </c>
      <c r="O712" s="2" t="s">
        <v>15</v>
      </c>
      <c r="P712" s="6" t="s">
        <v>16</v>
      </c>
      <c r="Q712" s="4" t="s">
        <v>17</v>
      </c>
      <c r="R712" s="7" t="s">
        <v>18</v>
      </c>
      <c r="S712" s="8" t="s">
        <v>19</v>
      </c>
      <c r="T712" s="7" t="s">
        <v>20</v>
      </c>
      <c r="U712" s="9" t="s">
        <v>21</v>
      </c>
      <c r="V712" s="10" t="s">
        <v>22</v>
      </c>
      <c r="W712" s="10" t="s">
        <v>23</v>
      </c>
      <c r="X712" s="10" t="s">
        <v>24</v>
      </c>
      <c r="Y712" s="8" t="s">
        <v>25</v>
      </c>
      <c r="Z712" s="10" t="s">
        <v>26</v>
      </c>
      <c r="AA712" s="10" t="s">
        <v>27</v>
      </c>
      <c r="AB712" s="10" t="s">
        <v>28</v>
      </c>
      <c r="AC712" s="7" t="s">
        <v>29</v>
      </c>
      <c r="AD712" s="8" t="s">
        <v>30</v>
      </c>
      <c r="AE712" s="10" t="s">
        <v>31</v>
      </c>
      <c r="AF712" s="10" t="s">
        <v>32</v>
      </c>
    </row>
    <row customHeight="true" ht="19.53019824391482" r="713">
      <c r="A713" s="11" t="s">
        <v>88</v>
      </c>
      <c r="B713" s="12" t="s">
        <v>50</v>
      </c>
      <c r="C713" s="13" t="s">
        <v>62</v>
      </c>
      <c r="D713" s="14" t="s">
        <v>36</v>
      </c>
      <c r="E713" s="15">
        <v>728.52</v>
      </c>
      <c r="F713" s="16">
        <f>E713+E714</f>
      </c>
      <c r="G713" s="17">
        <v>4736</v>
      </c>
      <c r="H713" s="17">
        <v>335</v>
      </c>
      <c r="I713" s="18">
        <f t="shared" ref="I713:I734" si="276">H713/G713</f>
      </c>
      <c r="J713" s="19">
        <f t="shared" ref="J713:J751" si="196">(E713/G713)*1000</f>
      </c>
      <c r="K713" s="17">
        <v>10</v>
      </c>
      <c r="L713" s="19">
        <f t="shared" ref="L713:L731" si="156">E713/K713</f>
      </c>
      <c r="M713" s="17">
        <v>1</v>
      </c>
      <c r="N713" s="20">
        <f t="shared" ref="N713:N751" si="108">E713/M713</f>
      </c>
      <c r="O713" s="17">
        <v>5</v>
      </c>
      <c r="P713" s="20">
        <f t="shared" ref="P713:P738" si="54">E713/O713</f>
      </c>
      <c r="Q713" s="21">
        <f>(M713+M714)/(O713+O714)</f>
      </c>
      <c r="R713" s="17">
        <v>9</v>
      </c>
      <c r="S713" s="21">
        <f>(O713+O714)/(K713+K714)</f>
      </c>
      <c r="T713" s="17">
        <v>4</v>
      </c>
      <c r="U713" s="22">
        <f>F713/T713</f>
      </c>
      <c r="V713" s="23">
        <f>(F713+4*500)/T713</f>
      </c>
      <c r="W713" s="17">
        <v>5126.4</v>
      </c>
      <c r="X713" s="23">
        <f>W713/T713</f>
      </c>
      <c r="Y713" s="21">
        <f>T713/R713</f>
      </c>
      <c r="Z713" s="23">
        <f>W713/F713</f>
      </c>
      <c r="AA713" s="23">
        <f>W713/(F713+500)</f>
      </c>
      <c r="AB713" s="17">
        <v>0</v>
      </c>
      <c r="AC713" s="17">
        <v>0</v>
      </c>
      <c r="AD713" s="21">
        <f>AB713/T713</f>
      </c>
      <c r="AE713" s="23">
        <f>(W713-AC713)/(F713+500)</f>
      </c>
      <c r="AF713" s="24" t="s">
        <v>37</v>
      </c>
    </row>
    <row customHeight="true" ht="19.53019824391482" r="714">
      <c r="A714" s="11"/>
      <c r="B714" s="12"/>
      <c r="C714" s="13"/>
      <c r="D714" s="14" t="s">
        <v>38</v>
      </c>
      <c r="E714" s="15">
        <v>3626.29</v>
      </c>
      <c r="F714" s="16"/>
      <c r="G714" s="17">
        <v>47694</v>
      </c>
      <c r="H714" s="17">
        <v>1669</v>
      </c>
      <c r="I714" s="18">
        <f t="shared" si="276"/>
      </c>
      <c r="J714" s="19">
        <f t="shared" si="196"/>
      </c>
      <c r="K714" s="17">
        <v>82</v>
      </c>
      <c r="L714" s="19">
        <f t="shared" si="156"/>
      </c>
      <c r="M714" s="17">
        <v>1</v>
      </c>
      <c r="N714" s="20">
        <f t="shared" si="108"/>
      </c>
      <c r="O714" s="17">
        <v>4</v>
      </c>
      <c r="P714" s="20">
        <f t="shared" si="54"/>
      </c>
      <c r="Q714" s="21"/>
      <c r="R714" s="17"/>
      <c r="S714" s="21"/>
      <c r="T714" s="17"/>
      <c r="U714" s="22"/>
      <c r="V714" s="23"/>
      <c r="W714" s="17"/>
      <c r="X714" s="23"/>
      <c r="Y714" s="21"/>
      <c r="Z714" s="23"/>
      <c r="AA714" s="23"/>
      <c r="AB714" s="17"/>
      <c r="AC714" s="17"/>
      <c r="AD714" s="21"/>
      <c r="AE714" s="23"/>
      <c r="AF714" s="24" t="s">
        <v>67</v>
      </c>
    </row>
    <row customHeight="true" ht="19.53019824391482" r="715">
      <c r="A715" s="11"/>
      <c r="B715" s="12" t="s">
        <v>51</v>
      </c>
      <c r="C715" s="13" t="s">
        <v>62</v>
      </c>
      <c r="D715" s="14" t="s">
        <v>36</v>
      </c>
      <c r="E715" s="15">
        <v>1047.52</v>
      </c>
      <c r="F715" s="16">
        <f>E715+E716</f>
      </c>
      <c r="G715" s="17">
        <v>7452</v>
      </c>
      <c r="H715" s="17">
        <v>450</v>
      </c>
      <c r="I715" s="18">
        <f t="shared" si="276"/>
      </c>
      <c r="J715" s="19">
        <f t="shared" si="196"/>
      </c>
      <c r="K715" s="17">
        <v>9</v>
      </c>
      <c r="L715" s="19">
        <f t="shared" si="156"/>
      </c>
      <c r="M715" s="17">
        <v>0</v>
      </c>
      <c r="N715" s="20">
        <f t="shared" si="108"/>
      </c>
      <c r="O715" s="17">
        <v>0</v>
      </c>
      <c r="P715" s="20">
        <f t="shared" si="54"/>
      </c>
      <c r="Q715" s="21">
        <f>(M715+M716)/(O715+O716)</f>
      </c>
      <c r="R715" s="17">
        <v>5</v>
      </c>
      <c r="S715" s="21">
        <f>(O715+O716)/(K715+K716)</f>
      </c>
      <c r="T715" s="17">
        <v>2</v>
      </c>
      <c r="U715" s="22">
        <f>F715/T715</f>
      </c>
      <c r="V715" s="23">
        <f>(F715+4*500)/T715</f>
      </c>
      <c r="W715" s="17">
        <v>1059.6</v>
      </c>
      <c r="X715" s="23">
        <f>W715/T715</f>
      </c>
      <c r="Y715" s="21">
        <f>T715/R715</f>
      </c>
      <c r="Z715" s="23">
        <f>W715/F715</f>
      </c>
      <c r="AA715" s="23">
        <f>W715/(F715+500)</f>
      </c>
      <c r="AB715" s="17">
        <v>1</v>
      </c>
      <c r="AC715" s="17">
        <v>396</v>
      </c>
      <c r="AD715" s="21">
        <f>AB715/T715</f>
      </c>
      <c r="AE715" s="23">
        <f>(W715-AC715)/(F715+500)</f>
      </c>
      <c r="AF715" s="24" t="s">
        <v>37</v>
      </c>
    </row>
    <row customHeight="true" ht="19.53019824391482" r="716">
      <c r="A716" s="11"/>
      <c r="B716" s="12"/>
      <c r="C716" s="13"/>
      <c r="D716" s="14" t="s">
        <v>38</v>
      </c>
      <c r="E716" s="15">
        <v>1686.89</v>
      </c>
      <c r="F716" s="16"/>
      <c r="G716" s="17">
        <v>20594</v>
      </c>
      <c r="H716" s="17">
        <v>624</v>
      </c>
      <c r="I716" s="18">
        <f t="shared" si="276"/>
      </c>
      <c r="J716" s="19">
        <f t="shared" si="196"/>
      </c>
      <c r="K716" s="17">
        <v>36</v>
      </c>
      <c r="L716" s="19">
        <f t="shared" si="156"/>
      </c>
      <c r="M716" s="17">
        <v>3</v>
      </c>
      <c r="N716" s="20">
        <f t="shared" si="108"/>
      </c>
      <c r="O716" s="17">
        <v>5</v>
      </c>
      <c r="P716" s="20">
        <f t="shared" si="54"/>
      </c>
      <c r="Q716" s="21"/>
      <c r="R716" s="17"/>
      <c r="S716" s="21"/>
      <c r="T716" s="17"/>
      <c r="U716" s="22"/>
      <c r="V716" s="23"/>
      <c r="W716" s="17"/>
      <c r="X716" s="23"/>
      <c r="Y716" s="21"/>
      <c r="Z716" s="23"/>
      <c r="AA716" s="23"/>
      <c r="AB716" s="17"/>
      <c r="AC716" s="17"/>
      <c r="AD716" s="21"/>
      <c r="AE716" s="23"/>
      <c r="AF716" s="24" t="s">
        <v>83</v>
      </c>
    </row>
    <row customHeight="true" ht="19.53019824391482" r="717">
      <c r="A717" s="11"/>
      <c r="B717" s="12" t="s">
        <v>52</v>
      </c>
      <c r="C717" s="13" t="s">
        <v>62</v>
      </c>
      <c r="D717" s="14" t="s">
        <v>36</v>
      </c>
      <c r="E717" s="15">
        <v>781.65</v>
      </c>
      <c r="F717" s="16">
        <f>E717+E718</f>
      </c>
      <c r="G717" s="17">
        <v>5714</v>
      </c>
      <c r="H717" s="17">
        <v>570</v>
      </c>
      <c r="I717" s="18">
        <f t="shared" si="276"/>
      </c>
      <c r="J717" s="19">
        <f t="shared" si="196"/>
      </c>
      <c r="K717" s="17">
        <v>4</v>
      </c>
      <c r="L717" s="19">
        <f t="shared" si="156"/>
      </c>
      <c r="M717" s="17">
        <v>0</v>
      </c>
      <c r="N717" s="20">
        <f t="shared" si="108"/>
      </c>
      <c r="O717" s="17">
        <v>1</v>
      </c>
      <c r="P717" s="20">
        <f t="shared" si="54"/>
      </c>
      <c r="Q717" s="21">
        <f>(M717+M718)/(O717+O718)</f>
      </c>
      <c r="R717" s="17">
        <v>6</v>
      </c>
      <c r="S717" s="21">
        <f>(O717+O718)/(K717+K718)</f>
      </c>
      <c r="T717" s="17">
        <v>2</v>
      </c>
      <c r="U717" s="22">
        <f>F717/T717</f>
      </c>
      <c r="V717" s="23">
        <f>(F717+4*500)/T717</f>
      </c>
      <c r="W717" s="17">
        <v>3036</v>
      </c>
      <c r="X717" s="23">
        <f>W717/T717</f>
      </c>
      <c r="Y717" s="21">
        <f>T717/R717</f>
      </c>
      <c r="Z717" s="23">
        <f>W717/F717</f>
      </c>
      <c r="AA717" s="23">
        <f>W717/(F717+500)</f>
      </c>
      <c r="AB717" s="17">
        <v>1</v>
      </c>
      <c r="AC717" s="17">
        <v>1344</v>
      </c>
      <c r="AD717" s="21">
        <f>AB717/T717</f>
      </c>
      <c r="AE717" s="23">
        <f>(W717-AC717)/(F717+500)</f>
      </c>
      <c r="AF717" s="24" t="s">
        <v>37</v>
      </c>
    </row>
    <row customHeight="true" ht="19.53019824391482" r="718">
      <c r="A718" s="11"/>
      <c r="B718" s="12"/>
      <c r="C718" s="13"/>
      <c r="D718" s="14" t="s">
        <v>38</v>
      </c>
      <c r="E718" s="15">
        <v>1636.38</v>
      </c>
      <c r="F718" s="16"/>
      <c r="G718" s="17">
        <v>14966</v>
      </c>
      <c r="H718" s="17">
        <v>513</v>
      </c>
      <c r="I718" s="18">
        <f t="shared" si="276"/>
      </c>
      <c r="J718" s="19">
        <f t="shared" si="196"/>
      </c>
      <c r="K718" s="17">
        <v>33</v>
      </c>
      <c r="L718" s="19">
        <f t="shared" si="156"/>
      </c>
      <c r="M718" s="17">
        <v>3</v>
      </c>
      <c r="N718" s="20">
        <f t="shared" si="108"/>
      </c>
      <c r="O718" s="17">
        <v>4</v>
      </c>
      <c r="P718" s="20">
        <f t="shared" si="54"/>
      </c>
      <c r="Q718" s="21"/>
      <c r="R718" s="17"/>
      <c r="S718" s="21"/>
      <c r="T718" s="17"/>
      <c r="U718" s="22"/>
      <c r="V718" s="23"/>
      <c r="W718" s="17"/>
      <c r="X718" s="23"/>
      <c r="Y718" s="21"/>
      <c r="Z718" s="23"/>
      <c r="AA718" s="23"/>
      <c r="AB718" s="17"/>
      <c r="AC718" s="17"/>
      <c r="AD718" s="21"/>
      <c r="AE718" s="23"/>
      <c r="AF718" s="24" t="s">
        <v>83</v>
      </c>
    </row>
    <row customHeight="true" ht="19.53019824391482" r="719">
      <c r="A719" s="11"/>
      <c r="B719" s="12" t="s">
        <v>53</v>
      </c>
      <c r="C719" s="13" t="s">
        <v>62</v>
      </c>
      <c r="D719" s="14" t="s">
        <v>36</v>
      </c>
      <c r="E719" s="15">
        <v>605.92</v>
      </c>
      <c r="F719" s="28">
        <f>E719+E720</f>
      </c>
      <c r="G719" s="17">
        <v>5100</v>
      </c>
      <c r="H719" s="17">
        <v>607</v>
      </c>
      <c r="I719" s="18">
        <f t="shared" si="276"/>
      </c>
      <c r="J719" s="19">
        <f t="shared" si="196"/>
      </c>
      <c r="K719" s="17">
        <v>5</v>
      </c>
      <c r="L719" s="19">
        <f t="shared" si="156"/>
      </c>
      <c r="M719" s="17">
        <v>0</v>
      </c>
      <c r="N719" s="20">
        <f t="shared" si="108"/>
      </c>
      <c r="O719" s="17">
        <v>0</v>
      </c>
      <c r="P719" s="20">
        <f t="shared" si="54"/>
      </c>
      <c r="Q719" s="21">
        <f>(M719+M720)/(O719+O720)</f>
      </c>
      <c r="R719" s="17">
        <v>13</v>
      </c>
      <c r="S719" s="21">
        <f>(O719+O720)/(K719+K720)</f>
      </c>
      <c r="T719" s="17">
        <v>5</v>
      </c>
      <c r="U719" s="22">
        <f>F719/T719</f>
      </c>
      <c r="V719" s="23">
        <f>(F719+4*500)/T719</f>
      </c>
      <c r="W719" s="17">
        <v>10152</v>
      </c>
      <c r="X719" s="23">
        <f>W719/T719</f>
      </c>
      <c r="Y719" s="21">
        <f>T719/R719</f>
      </c>
      <c r="Z719" s="23">
        <f>W719/F719</f>
      </c>
      <c r="AA719" s="23">
        <f>W719/(F719+500)</f>
      </c>
      <c r="AB719" s="17">
        <v>1</v>
      </c>
      <c r="AC719" s="17">
        <v>1692</v>
      </c>
      <c r="AD719" s="21">
        <f>AB719/T719</f>
      </c>
      <c r="AE719" s="23">
        <f>(W719-AC719)/(F719+500)</f>
      </c>
      <c r="AF719" s="24" t="s">
        <v>37</v>
      </c>
    </row>
    <row customHeight="true" ht="19.53019824391482" r="720">
      <c r="A720" s="11"/>
      <c r="B720" s="12"/>
      <c r="C720" s="13"/>
      <c r="D720" s="14" t="s">
        <v>38</v>
      </c>
      <c r="E720" s="15">
        <v>2409.02</v>
      </c>
      <c r="F720" s="28"/>
      <c r="G720" s="17">
        <v>20108</v>
      </c>
      <c r="H720" s="29">
        <v>695</v>
      </c>
      <c r="I720" s="18">
        <f t="shared" si="276"/>
      </c>
      <c r="J720" s="19">
        <f t="shared" si="196"/>
      </c>
      <c r="K720" s="17">
        <v>48</v>
      </c>
      <c r="L720" s="19">
        <f t="shared" si="156"/>
      </c>
      <c r="M720" s="17">
        <v>3</v>
      </c>
      <c r="N720" s="20">
        <f t="shared" si="108"/>
      </c>
      <c r="O720" s="17">
        <v>8</v>
      </c>
      <c r="P720" s="20">
        <f t="shared" si="54"/>
      </c>
      <c r="Q720" s="21"/>
      <c r="R720" s="17"/>
      <c r="S720" s="21"/>
      <c r="T720" s="17"/>
      <c r="U720" s="22"/>
      <c r="V720" s="23"/>
      <c r="W720" s="17"/>
      <c r="X720" s="23"/>
      <c r="Y720" s="21"/>
      <c r="Z720" s="23"/>
      <c r="AA720" s="23"/>
      <c r="AB720" s="17"/>
      <c r="AC720" s="17"/>
      <c r="AD720" s="21"/>
      <c r="AE720" s="23"/>
      <c r="AF720" s="24" t="s">
        <v>83</v>
      </c>
    </row>
    <row customHeight="true" ht="19.53019824391482" r="721">
      <c r="A721" s="11"/>
      <c r="B721" s="12" t="s">
        <v>54</v>
      </c>
      <c r="C721" s="13" t="s">
        <v>62</v>
      </c>
      <c r="D721" s="14" t="s">
        <v>36</v>
      </c>
      <c r="E721" s="15">
        <v>127.93</v>
      </c>
      <c r="F721" s="28">
        <f>E721+E722</f>
      </c>
      <c r="G721" s="17">
        <v>868</v>
      </c>
      <c r="H721" s="17">
        <v>40</v>
      </c>
      <c r="I721" s="18">
        <f t="shared" si="276"/>
      </c>
      <c r="J721" s="19">
        <f t="shared" si="196"/>
      </c>
      <c r="K721" s="17">
        <v>1</v>
      </c>
      <c r="L721" s="19">
        <f t="shared" si="156"/>
      </c>
      <c r="M721" s="17">
        <v>0</v>
      </c>
      <c r="N721" s="20">
        <f t="shared" si="108"/>
      </c>
      <c r="O721" s="17">
        <v>1</v>
      </c>
      <c r="P721" s="20">
        <f t="shared" si="54"/>
      </c>
      <c r="Q721" s="21">
        <f>(M721+M722)/(O721+O722)</f>
      </c>
      <c r="R721" s="17">
        <v>10</v>
      </c>
      <c r="S721" s="21">
        <f>(O721+O722)/(K721+K722)</f>
      </c>
      <c r="T721" s="17">
        <v>2</v>
      </c>
      <c r="U721" s="22">
        <f>F721/T721</f>
      </c>
      <c r="V721" s="23">
        <f>(F721+4*500)/T721</f>
      </c>
      <c r="W721" s="17">
        <v>3180</v>
      </c>
      <c r="X721" s="23">
        <f>W721/T721</f>
      </c>
      <c r="Y721" s="21">
        <f>T721/R721</f>
      </c>
      <c r="Z721" s="23">
        <f>W721/F721</f>
      </c>
      <c r="AA721" s="23">
        <f>W721/(F721+500)</f>
      </c>
      <c r="AB721" s="17">
        <v>1</v>
      </c>
      <c r="AC721" s="17">
        <v>1092</v>
      </c>
      <c r="AD721" s="21">
        <f>AB721/T721</f>
      </c>
      <c r="AE721" s="23">
        <f>(W721-AC721)/(F721+500)</f>
      </c>
      <c r="AF721" s="24" t="s">
        <v>37</v>
      </c>
    </row>
    <row customHeight="true" ht="19.53019824391482" r="722">
      <c r="A722" s="11"/>
      <c r="B722" s="12"/>
      <c r="C722" s="13"/>
      <c r="D722" s="14" t="s">
        <v>38</v>
      </c>
      <c r="E722" s="15">
        <v>2367.87</v>
      </c>
      <c r="F722" s="28"/>
      <c r="G722" s="17">
        <v>20988</v>
      </c>
      <c r="H722" s="29">
        <v>637</v>
      </c>
      <c r="I722" s="18">
        <f t="shared" si="276"/>
      </c>
      <c r="J722" s="19">
        <f t="shared" si="196"/>
      </c>
      <c r="K722" s="17">
        <v>39</v>
      </c>
      <c r="L722" s="19">
        <f t="shared" si="156"/>
      </c>
      <c r="M722" s="17">
        <v>1</v>
      </c>
      <c r="N722" s="20">
        <f t="shared" si="108"/>
      </c>
      <c r="O722" s="17">
        <v>5</v>
      </c>
      <c r="P722" s="20">
        <f t="shared" si="54"/>
      </c>
      <c r="Q722" s="21"/>
      <c r="R722" s="17"/>
      <c r="S722" s="21"/>
      <c r="T722" s="17"/>
      <c r="U722" s="22"/>
      <c r="V722" s="23"/>
      <c r="W722" s="17"/>
      <c r="X722" s="23"/>
      <c r="Y722" s="21"/>
      <c r="Z722" s="23"/>
      <c r="AA722" s="23"/>
      <c r="AB722" s="17"/>
      <c r="AC722" s="17"/>
      <c r="AD722" s="21"/>
      <c r="AE722" s="23"/>
      <c r="AF722" s="24" t="s">
        <v>83</v>
      </c>
    </row>
    <row customHeight="true" ht="19.53019824391482" r="723">
      <c r="A723" s="11"/>
      <c r="B723" s="30" t="s">
        <v>43</v>
      </c>
      <c r="C723" s="30"/>
      <c r="D723" s="30"/>
      <c r="E723" s="32">
        <f>SUM(E713:E722)</f>
      </c>
      <c r="F723" s="33">
        <f>SUM(F713:F722)</f>
      </c>
      <c r="G723" s="33">
        <f>SUM(G713:G722)</f>
      </c>
      <c r="H723" s="33">
        <f>SUM(H713:H722)</f>
      </c>
      <c r="I723" s="34">
        <f t="shared" si="276"/>
      </c>
      <c r="J723" s="35">
        <f t="shared" si="196"/>
      </c>
      <c r="K723" s="33">
        <f>SUM(K713:K722)</f>
      </c>
      <c r="L723" s="35">
        <f t="shared" si="156"/>
      </c>
      <c r="M723" s="33">
        <f>SUM(M713:M722)</f>
      </c>
      <c r="N723" s="36">
        <f t="shared" si="108"/>
      </c>
      <c r="O723" s="33">
        <f>SUM(O713:O722)</f>
      </c>
      <c r="P723" s="36">
        <f t="shared" si="54"/>
      </c>
      <c r="Q723" s="37">
        <f>M723/O723</f>
      </c>
      <c r="R723" s="33">
        <f>SUM(R713:R722)</f>
      </c>
      <c r="S723" s="37">
        <f>(O723+O723)/(K723+K723)</f>
      </c>
      <c r="T723" s="33">
        <f>SUM(T713:T722)</f>
      </c>
      <c r="U723" s="38">
        <f t="shared" ref="U723:U724" si="933">F723/T723</f>
      </c>
      <c r="V723" s="39">
        <f t="shared" ref="V723:V724" si="826">(F723+4*500)/T723</f>
      </c>
      <c r="W723" s="32">
        <f>SUM(W713:W722)</f>
      </c>
      <c r="X723" s="40">
        <f t="shared" ref="X723:X724" si="719">W723/T723</f>
      </c>
      <c r="Y723" s="37">
        <f t="shared" ref="Y723:Y724" si="612">T723/R723</f>
      </c>
      <c r="Z723" s="39">
        <f t="shared" ref="Z723:Z724" si="505">W723/F723</f>
      </c>
      <c r="AA723" s="39">
        <f>W723/(F723+COUNT(W713:W720)*500)</f>
      </c>
      <c r="AB723" s="33">
        <f>SUM(AB713:AB722)</f>
      </c>
      <c r="AC723" s="33">
        <f>SUM(AC713:AC722)</f>
      </c>
      <c r="AD723" s="37">
        <f t="shared" ref="AD723:AD724" si="398">AB723/T723</f>
      </c>
      <c r="AE723" s="41">
        <f>(W723-AC723)/(F723+COUNT(W713:W720)*500)</f>
      </c>
      <c r="AF723" s="23"/>
    </row>
    <row customHeight="true" ht="19.53019824391482" r="724">
      <c r="A724" s="11"/>
      <c r="B724" s="12" t="s">
        <v>55</v>
      </c>
      <c r="C724" s="42" t="s">
        <v>45</v>
      </c>
      <c r="D724" s="14" t="s">
        <v>36</v>
      </c>
      <c r="E724" s="15">
        <v>580.48</v>
      </c>
      <c r="F724" s="28">
        <f>E724+E725</f>
      </c>
      <c r="G724" s="17">
        <v>3784</v>
      </c>
      <c r="H724" s="17">
        <v>122</v>
      </c>
      <c r="I724" s="18">
        <f t="shared" si="276"/>
      </c>
      <c r="J724" s="19">
        <f t="shared" si="196"/>
      </c>
      <c r="K724" s="17">
        <v>0</v>
      </c>
      <c r="L724" s="19">
        <f t="shared" si="156"/>
      </c>
      <c r="M724" s="17">
        <v>1</v>
      </c>
      <c r="N724" s="20">
        <f t="shared" si="108"/>
      </c>
      <c r="O724" s="17">
        <v>1</v>
      </c>
      <c r="P724" s="20">
        <f t="shared" si="54"/>
      </c>
      <c r="Q724" s="21">
        <f>(M724+M725)/(O724+O725)</f>
      </c>
      <c r="R724" s="17">
        <v>17</v>
      </c>
      <c r="S724" s="21">
        <f>(O724+O725)/(K724+K725)</f>
      </c>
      <c r="T724" s="17">
        <v>12</v>
      </c>
      <c r="U724" s="22">
        <f t="shared" si="933"/>
      </c>
      <c r="V724" s="23">
        <f t="shared" si="826"/>
      </c>
      <c r="W724" s="17">
        <v>13174.2</v>
      </c>
      <c r="X724" s="23">
        <f t="shared" si="719"/>
      </c>
      <c r="Y724" s="21">
        <f t="shared" si="612"/>
      </c>
      <c r="Z724" s="23">
        <f t="shared" si="505"/>
      </c>
      <c r="AA724" s="23">
        <f>W724/(F724+500)</f>
      </c>
      <c r="AB724" s="17">
        <v>5</v>
      </c>
      <c r="AC724" s="17">
        <v>5917.2</v>
      </c>
      <c r="AD724" s="21">
        <f t="shared" si="398"/>
      </c>
      <c r="AE724" s="23">
        <f>(W724-AC724)/(F724+500)</f>
      </c>
      <c r="AF724" s="24" t="s">
        <v>37</v>
      </c>
    </row>
    <row customHeight="true" ht="19.53019824391482" r="725">
      <c r="A725" s="11"/>
      <c r="B725" s="12"/>
      <c r="C725" s="42"/>
      <c r="D725" s="14" t="s">
        <v>38</v>
      </c>
      <c r="E725" s="15">
        <v>3930.98</v>
      </c>
      <c r="F725" s="28"/>
      <c r="G725" s="17">
        <v>40563</v>
      </c>
      <c r="H725" s="29">
        <v>1790</v>
      </c>
      <c r="I725" s="18">
        <f t="shared" si="276"/>
      </c>
      <c r="J725" s="19">
        <f t="shared" si="196"/>
      </c>
      <c r="K725" s="17">
        <v>108</v>
      </c>
      <c r="L725" s="19">
        <f t="shared" si="156"/>
      </c>
      <c r="M725" s="17">
        <v>8</v>
      </c>
      <c r="N725" s="20">
        <f t="shared" si="108"/>
      </c>
      <c r="O725" s="17">
        <v>13</v>
      </c>
      <c r="P725" s="20">
        <f t="shared" si="54"/>
      </c>
      <c r="Q725" s="21"/>
      <c r="R725" s="17"/>
      <c r="S725" s="21"/>
      <c r="T725" s="17"/>
      <c r="U725" s="22"/>
      <c r="V725" s="23"/>
      <c r="W725" s="17"/>
      <c r="X725" s="23"/>
      <c r="Y725" s="21"/>
      <c r="Z725" s="23"/>
      <c r="AA725" s="23"/>
      <c r="AB725" s="17"/>
      <c r="AC725" s="17"/>
      <c r="AD725" s="21"/>
      <c r="AE725" s="23"/>
      <c r="AF725" s="24" t="s">
        <v>83</v>
      </c>
    </row>
    <row customHeight="true" ht="19.53019824391482" r="726">
      <c r="A726" s="11"/>
      <c r="B726" s="43" t="s">
        <v>56</v>
      </c>
      <c r="C726" s="42" t="s">
        <v>45</v>
      </c>
      <c r="D726" s="14" t="s">
        <v>36</v>
      </c>
      <c r="E726" s="15">
        <v>761.26</v>
      </c>
      <c r="F726" s="28">
        <f>E726+E727</f>
      </c>
      <c r="G726" s="17">
        <v>5712</v>
      </c>
      <c r="H726" s="17">
        <v>173</v>
      </c>
      <c r="I726" s="18">
        <f t="shared" si="276"/>
      </c>
      <c r="J726" s="19">
        <f t="shared" si="196"/>
      </c>
      <c r="K726" s="17">
        <v>6</v>
      </c>
      <c r="L726" s="19">
        <f t="shared" si="156"/>
      </c>
      <c r="M726" s="17">
        <v>1</v>
      </c>
      <c r="N726" s="20">
        <f t="shared" si="108"/>
      </c>
      <c r="O726" s="17">
        <v>1</v>
      </c>
      <c r="P726" s="20">
        <f t="shared" si="54"/>
      </c>
      <c r="Q726" s="21">
        <f>(M726+M727)/(O726+O727)</f>
      </c>
      <c r="R726" s="17">
        <v>15</v>
      </c>
      <c r="S726" s="21">
        <f>(O726+O727)/(K726+K727)</f>
      </c>
      <c r="T726" s="17">
        <v>5</v>
      </c>
      <c r="U726" s="22">
        <f>F726/T726</f>
      </c>
      <c r="V726" s="23">
        <f>(F726+4*500)/T726</f>
      </c>
      <c r="W726" s="17">
        <v>7764</v>
      </c>
      <c r="X726" s="23">
        <f>W726/T726</f>
      </c>
      <c r="Y726" s="21">
        <f>T726/R726</f>
      </c>
      <c r="Z726" s="23">
        <f>W726/F726</f>
      </c>
      <c r="AA726" s="23">
        <f>W726/(F726+500)</f>
      </c>
      <c r="AB726" s="17">
        <v>0</v>
      </c>
      <c r="AC726" s="17">
        <v>0</v>
      </c>
      <c r="AD726" s="21">
        <f>AB726/T726</f>
      </c>
      <c r="AE726" s="23">
        <f>(W726-AC726)/(F726+500)</f>
      </c>
      <c r="AF726" s="24" t="s">
        <v>37</v>
      </c>
    </row>
    <row customHeight="true" ht="19.53019824391482" r="727">
      <c r="A727" s="11"/>
      <c r="B727" s="43"/>
      <c r="C727" s="42"/>
      <c r="D727" s="14" t="s">
        <v>38</v>
      </c>
      <c r="E727" s="15">
        <v>5850.75</v>
      </c>
      <c r="F727" s="28"/>
      <c r="G727" s="17">
        <v>57120</v>
      </c>
      <c r="H727" s="29">
        <v>2937</v>
      </c>
      <c r="I727" s="18">
        <f t="shared" si="276"/>
      </c>
      <c r="J727" s="19">
        <f t="shared" si="196"/>
      </c>
      <c r="K727" s="17">
        <v>131</v>
      </c>
      <c r="L727" s="19">
        <f t="shared" si="156"/>
      </c>
      <c r="M727" s="17">
        <v>2</v>
      </c>
      <c r="N727" s="20">
        <f t="shared" si="108"/>
      </c>
      <c r="O727" s="17">
        <v>11</v>
      </c>
      <c r="P727" s="20">
        <f t="shared" si="54"/>
      </c>
      <c r="Q727" s="21"/>
      <c r="R727" s="17"/>
      <c r="S727" s="21"/>
      <c r="T727" s="17"/>
      <c r="U727" s="22"/>
      <c r="V727" s="23"/>
      <c r="W727" s="17"/>
      <c r="X727" s="23"/>
      <c r="Y727" s="21"/>
      <c r="Z727" s="23"/>
      <c r="AA727" s="23"/>
      <c r="AB727" s="17"/>
      <c r="AC727" s="17"/>
      <c r="AD727" s="21"/>
      <c r="AE727" s="23"/>
      <c r="AF727" s="24" t="s">
        <v>83</v>
      </c>
    </row>
    <row customHeight="true" ht="19.53019824391482" r="728">
      <c r="A728" s="11"/>
      <c r="B728" s="12" t="s">
        <v>57</v>
      </c>
      <c r="C728" s="42" t="s">
        <v>45</v>
      </c>
      <c r="D728" s="14" t="s">
        <v>36</v>
      </c>
      <c r="E728" s="15">
        <v>717.83</v>
      </c>
      <c r="F728" s="28">
        <f>E728+E729</f>
      </c>
      <c r="G728" s="17">
        <v>5658</v>
      </c>
      <c r="H728" s="17">
        <v>198</v>
      </c>
      <c r="I728" s="18">
        <f t="shared" si="276"/>
      </c>
      <c r="J728" s="19">
        <f t="shared" si="196"/>
      </c>
      <c r="K728" s="17">
        <v>3</v>
      </c>
      <c r="L728" s="19">
        <f t="shared" si="156"/>
      </c>
      <c r="M728" s="17">
        <v>0</v>
      </c>
      <c r="N728" s="20">
        <f t="shared" si="108"/>
      </c>
      <c r="O728" s="17">
        <v>4</v>
      </c>
      <c r="P728" s="20">
        <f t="shared" si="54"/>
      </c>
      <c r="Q728" s="21">
        <f>(M728+M729)/(O728+O729)</f>
      </c>
      <c r="R728" s="17">
        <v>28</v>
      </c>
      <c r="S728" s="21">
        <f>(O728+O729)/(K728+K729)</f>
      </c>
      <c r="T728" s="17">
        <v>10</v>
      </c>
      <c r="U728" s="22">
        <f>F728/T728</f>
      </c>
      <c r="V728" s="23">
        <f>(F728+4*500)/T728</f>
      </c>
      <c r="W728" s="17">
        <v>15312</v>
      </c>
      <c r="X728" s="23">
        <f>W728/T728</f>
      </c>
      <c r="Y728" s="21">
        <f>T728/R728</f>
      </c>
      <c r="Z728" s="23">
        <f>W728/F728</f>
      </c>
      <c r="AA728" s="23">
        <f>W728/(F728+500)</f>
      </c>
      <c r="AB728" s="17">
        <v>2</v>
      </c>
      <c r="AC728" s="17">
        <v>1920</v>
      </c>
      <c r="AD728" s="21">
        <f>AB728/T728</f>
      </c>
      <c r="AE728" s="23">
        <f>(W728-AC728)/(F728+500)</f>
      </c>
      <c r="AF728" s="24" t="s">
        <v>37</v>
      </c>
    </row>
    <row customHeight="true" ht="19.53019824391482" r="729">
      <c r="A729" s="11"/>
      <c r="B729" s="12"/>
      <c r="C729" s="42"/>
      <c r="D729" s="14" t="s">
        <v>38</v>
      </c>
      <c r="E729" s="15">
        <v>2992.46</v>
      </c>
      <c r="F729" s="28"/>
      <c r="G729" s="17">
        <v>33588</v>
      </c>
      <c r="H729" s="29">
        <v>1689</v>
      </c>
      <c r="I729" s="18">
        <f t="shared" si="276"/>
      </c>
      <c r="J729" s="19">
        <f t="shared" si="196"/>
      </c>
      <c r="K729" s="17">
        <v>104</v>
      </c>
      <c r="L729" s="19">
        <f t="shared" si="156"/>
      </c>
      <c r="M729" s="17">
        <v>10</v>
      </c>
      <c r="N729" s="20">
        <f t="shared" si="108"/>
      </c>
      <c r="O729" s="17">
        <v>16</v>
      </c>
      <c r="P729" s="20">
        <f t="shared" si="54"/>
      </c>
      <c r="Q729" s="21"/>
      <c r="R729" s="17"/>
      <c r="S729" s="21"/>
      <c r="T729" s="17"/>
      <c r="U729" s="22"/>
      <c r="V729" s="23"/>
      <c r="W729" s="17"/>
      <c r="X729" s="23"/>
      <c r="Y729" s="21"/>
      <c r="Z729" s="23"/>
      <c r="AA729" s="23"/>
      <c r="AB729" s="17"/>
      <c r="AC729" s="17"/>
      <c r="AD729" s="21"/>
      <c r="AE729" s="23"/>
      <c r="AF729" s="24" t="s">
        <v>78</v>
      </c>
    </row>
    <row customHeight="true" ht="19.53019824391482" r="730">
      <c r="A730" s="11"/>
      <c r="B730" s="55" t="s">
        <v>34</v>
      </c>
      <c r="C730" s="42" t="s">
        <v>45</v>
      </c>
      <c r="D730" s="14" t="s">
        <v>36</v>
      </c>
      <c r="E730" s="15">
        <v>680.91</v>
      </c>
      <c r="F730" s="28">
        <f>E730+E731</f>
      </c>
      <c r="G730" s="17">
        <v>4866</v>
      </c>
      <c r="H730" s="17">
        <v>213</v>
      </c>
      <c r="I730" s="18">
        <f t="shared" si="276"/>
      </c>
      <c r="J730" s="19">
        <f t="shared" si="196"/>
      </c>
      <c r="K730" s="17">
        <v>6</v>
      </c>
      <c r="L730" s="19">
        <f t="shared" si="156"/>
      </c>
      <c r="M730" s="17">
        <v>1</v>
      </c>
      <c r="N730" s="20">
        <f t="shared" si="108"/>
      </c>
      <c r="O730" s="17">
        <v>1</v>
      </c>
      <c r="P730" s="20">
        <f t="shared" si="54"/>
      </c>
      <c r="Q730" s="21">
        <f>(M730+M731)/(O730+O731)</f>
      </c>
      <c r="R730" s="17">
        <v>15</v>
      </c>
      <c r="S730" s="21">
        <f>(O730+O731)/(K730+K731)</f>
      </c>
      <c r="T730" s="17">
        <v>5</v>
      </c>
      <c r="U730" s="22">
        <f>F730/T730</f>
      </c>
      <c r="V730" s="23">
        <f>(F730+4*500)/T730</f>
      </c>
      <c r="W730" s="17">
        <v>6217.200000000004</v>
      </c>
      <c r="X730" s="23">
        <f>W730/T730</f>
      </c>
      <c r="Y730" s="21">
        <f>T730/R730</f>
      </c>
      <c r="Z730" s="23">
        <f>W730/F730</f>
      </c>
      <c r="AA730" s="23">
        <f>W730/(F730+500)</f>
      </c>
      <c r="AB730" s="17">
        <v>2</v>
      </c>
      <c r="AC730" s="17">
        <v>3180</v>
      </c>
      <c r="AD730" s="21">
        <f>AB730/T730</f>
      </c>
      <c r="AE730" s="23">
        <f>(W730-AC730)/(F730+500)</f>
      </c>
      <c r="AF730" s="24" t="s">
        <v>37</v>
      </c>
    </row>
    <row customHeight="true" ht="19.53019824391482" r="731">
      <c r="A731" s="11"/>
      <c r="B731" s="55"/>
      <c r="C731" s="42"/>
      <c r="D731" s="14" t="s">
        <v>38</v>
      </c>
      <c r="E731" s="15">
        <v>4831.53</v>
      </c>
      <c r="F731" s="28"/>
      <c r="G731" s="17">
        <v>47457</v>
      </c>
      <c r="H731" s="29">
        <v>2418</v>
      </c>
      <c r="I731" s="18">
        <f t="shared" si="276"/>
      </c>
      <c r="J731" s="19">
        <f t="shared" si="196"/>
      </c>
      <c r="K731" s="17">
        <v>135</v>
      </c>
      <c r="L731" s="19">
        <f t="shared" si="156"/>
      </c>
      <c r="M731" s="17">
        <v>3</v>
      </c>
      <c r="N731" s="20">
        <f t="shared" si="108"/>
      </c>
      <c r="O731" s="17">
        <v>9</v>
      </c>
      <c r="P731" s="20">
        <f t="shared" si="54"/>
      </c>
      <c r="Q731" s="21"/>
      <c r="R731" s="17"/>
      <c r="S731" s="21"/>
      <c r="T731" s="17"/>
      <c r="U731" s="22"/>
      <c r="V731" s="23"/>
      <c r="W731" s="17"/>
      <c r="X731" s="23"/>
      <c r="Y731" s="21"/>
      <c r="Z731" s="23"/>
      <c r="AA731" s="23"/>
      <c r="AB731" s="17"/>
      <c r="AC731" s="17"/>
      <c r="AD731" s="21"/>
      <c r="AE731" s="23"/>
      <c r="AF731" s="24" t="s">
        <v>78</v>
      </c>
    </row>
    <row customHeight="true" ht="19.53019824391482" r="732">
      <c r="A732" s="11"/>
      <c r="B732" s="44" t="s">
        <v>43</v>
      </c>
      <c r="C732" s="44"/>
      <c r="D732" s="44"/>
      <c r="E732" s="32">
        <f>SUM(E724:E731)</f>
      </c>
      <c r="F732" s="32">
        <f>SUM(F724:F731)</f>
      </c>
      <c r="G732" s="32">
        <f>SUM(G724:G731)</f>
      </c>
      <c r="H732" s="32">
        <f>SUM(H724:H731)</f>
      </c>
      <c r="I732" s="34">
        <f t="shared" si="276"/>
      </c>
      <c r="J732" s="35">
        <f t="shared" si="196"/>
      </c>
      <c r="K732" s="33">
        <f>SUM(K724:K731)</f>
      </c>
      <c r="L732" s="32">
        <f>SUM(L726:L731)</f>
      </c>
      <c r="M732" s="32">
        <f>SUM(M724:M731)</f>
      </c>
      <c r="N732" s="36">
        <f t="shared" si="108"/>
      </c>
      <c r="O732" s="32">
        <f>SUM(O724:O731)</f>
      </c>
      <c r="P732" s="36">
        <f t="shared" si="54"/>
      </c>
      <c r="Q732" s="37">
        <f>M732/O732</f>
      </c>
      <c r="R732" s="32">
        <f>SUM(R724:R731)</f>
      </c>
      <c r="S732" s="37">
        <f>(O732+O732)/(K732+K732)</f>
      </c>
      <c r="T732" s="32">
        <f>SUM(T724:T731)</f>
      </c>
      <c r="U732" s="38">
        <f t="shared" ref="U732:U733" si="934">F732/T732</f>
      </c>
      <c r="V732" s="39">
        <f t="shared" ref="V732:V733" si="827">(F732+4*500)/T732</f>
      </c>
      <c r="W732" s="32">
        <f>SUM(W724:W731)</f>
      </c>
      <c r="X732" s="40">
        <f t="shared" ref="X732:X733" si="720">W732/T732</f>
      </c>
      <c r="Y732" s="37">
        <f t="shared" ref="Y732:Y733" si="613">T732/R732</f>
      </c>
      <c r="Z732" s="39">
        <f t="shared" ref="Z732:Z733" si="506">W732/F732</f>
      </c>
      <c r="AA732" s="39">
        <f>W732/(F732+COUNT(W723:W731)*500)</f>
      </c>
      <c r="AB732" s="32">
        <f>SUM(AB724:AB731)</f>
      </c>
      <c r="AC732" s="32">
        <f>SUM(AC724:AC731)</f>
      </c>
      <c r="AD732" s="37">
        <f t="shared" ref="AD732:AD733" si="399">AB732/T732</f>
      </c>
      <c r="AE732" s="41">
        <f>(W732-AC732)/(F732+COUNT(W723:W731)*500)</f>
      </c>
      <c r="AF732" s="24"/>
    </row>
    <row customHeight="true" ht="19.53019824391482" r="733">
      <c r="A733" s="11"/>
      <c r="B733" s="55" t="s">
        <v>40</v>
      </c>
      <c r="C733" s="13" t="s">
        <v>35</v>
      </c>
      <c r="D733" s="14" t="s">
        <v>36</v>
      </c>
      <c r="E733" s="15">
        <v>837.37</v>
      </c>
      <c r="F733" s="28">
        <f>E733+E734</f>
      </c>
      <c r="G733" s="17">
        <v>6163</v>
      </c>
      <c r="H733" s="17">
        <v>222</v>
      </c>
      <c r="I733" s="18">
        <f t="shared" si="276"/>
      </c>
      <c r="J733" s="19">
        <f t="shared" si="196"/>
      </c>
      <c r="K733" s="17">
        <v>9</v>
      </c>
      <c r="L733" s="19">
        <f t="shared" ref="L733:L751" si="157">E733/K733</f>
      </c>
      <c r="M733" s="17">
        <v>0</v>
      </c>
      <c r="N733" s="20">
        <f t="shared" si="108"/>
      </c>
      <c r="O733" s="17">
        <v>1</v>
      </c>
      <c r="P733" s="20">
        <f t="shared" si="54"/>
      </c>
      <c r="Q733" s="21">
        <f>(M733+M734)/(O733+O734)</f>
      </c>
      <c r="R733" s="17">
        <v>9</v>
      </c>
      <c r="S733" s="21">
        <f>(O733+O734)/(K733+K734)</f>
      </c>
      <c r="T733" s="17">
        <v>3</v>
      </c>
      <c r="U733" s="22">
        <f t="shared" si="934"/>
      </c>
      <c r="V733" s="23">
        <f t="shared" si="827"/>
      </c>
      <c r="W733" s="17">
        <v>2531.9999999999927</v>
      </c>
      <c r="X733" s="23">
        <f t="shared" si="720"/>
      </c>
      <c r="Y733" s="21">
        <f t="shared" si="613"/>
      </c>
      <c r="Z733" s="23">
        <f t="shared" si="506"/>
      </c>
      <c r="AA733" s="23">
        <f>W733/(F733+500)</f>
      </c>
      <c r="AB733" s="17">
        <v>0</v>
      </c>
      <c r="AC733" s="17">
        <v>0</v>
      </c>
      <c r="AD733" s="21">
        <f t="shared" si="399"/>
      </c>
      <c r="AE733" s="23">
        <f>(W733-AC733)/(F733+500)</f>
      </c>
      <c r="AF733" s="24" t="s">
        <v>37</v>
      </c>
    </row>
    <row customHeight="true" ht="19.53019824391482" r="734">
      <c r="A734" s="11"/>
      <c r="B734" s="55"/>
      <c r="C734" s="13"/>
      <c r="D734" s="14" t="s">
        <v>38</v>
      </c>
      <c r="E734" s="15">
        <v>2667.73</v>
      </c>
      <c r="F734" s="28"/>
      <c r="G734" s="17">
        <v>28191</v>
      </c>
      <c r="H734" s="17">
        <v>1071</v>
      </c>
      <c r="I734" s="18">
        <f t="shared" si="276"/>
      </c>
      <c r="J734" s="19">
        <f t="shared" si="196"/>
      </c>
      <c r="K734" s="17">
        <v>63</v>
      </c>
      <c r="L734" s="19">
        <f t="shared" si="157"/>
      </c>
      <c r="M734" s="17">
        <v>3</v>
      </c>
      <c r="N734" s="20">
        <f t="shared" si="108"/>
      </c>
      <c r="O734" s="17">
        <v>5</v>
      </c>
      <c r="P734" s="20">
        <f t="shared" si="54"/>
      </c>
      <c r="Q734" s="21"/>
      <c r="R734" s="17"/>
      <c r="S734" s="21"/>
      <c r="T734" s="17"/>
      <c r="U734" s="22"/>
      <c r="V734" s="23"/>
      <c r="W734" s="17"/>
      <c r="X734" s="23"/>
      <c r="Y734" s="21"/>
      <c r="Z734" s="23"/>
      <c r="AA734" s="23"/>
      <c r="AB734" s="17"/>
      <c r="AC734" s="17"/>
      <c r="AD734" s="21"/>
      <c r="AE734" s="23"/>
      <c r="AF734" s="24" t="s">
        <v>78</v>
      </c>
    </row>
    <row customHeight="true" ht="19.53019824391482" r="735">
      <c r="A735" s="11"/>
      <c r="B735" s="55" t="s">
        <v>42</v>
      </c>
      <c r="C735" s="13" t="s">
        <v>35</v>
      </c>
      <c r="D735" s="14" t="s">
        <v>36</v>
      </c>
      <c r="E735" s="15">
        <v>191.45</v>
      </c>
      <c r="F735" s="28">
        <f>E735+E736</f>
      </c>
      <c r="G735" s="17">
        <v>1964</v>
      </c>
      <c r="H735" s="17">
        <v>119</v>
      </c>
      <c r="I735" s="18">
        <f>H736/G735</f>
      </c>
      <c r="J735" s="19">
        <f t="shared" si="196"/>
      </c>
      <c r="K735" s="17">
        <v>4</v>
      </c>
      <c r="L735" s="19">
        <f t="shared" si="157"/>
      </c>
      <c r="M735" s="17">
        <v>1</v>
      </c>
      <c r="N735" s="20">
        <f t="shared" si="108"/>
      </c>
      <c r="O735" s="17">
        <v>2</v>
      </c>
      <c r="P735" s="20">
        <f t="shared" si="54"/>
      </c>
      <c r="Q735" s="21">
        <f>(M735+M736)/(O735+O736)</f>
      </c>
      <c r="R735" s="17">
        <v>7</v>
      </c>
      <c r="S735" s="21">
        <f>(O735+O736)/(K735+K736)</f>
      </c>
      <c r="T735" s="17">
        <v>3</v>
      </c>
      <c r="U735" s="22">
        <f>F735/T735</f>
      </c>
      <c r="V735" s="23">
        <f>(F735+4*500)/T735</f>
      </c>
      <c r="W735" s="17">
        <v>4378.800000000003</v>
      </c>
      <c r="X735" s="23">
        <f>W735/T735</f>
      </c>
      <c r="Y735" s="21">
        <f>T735/R735</f>
      </c>
      <c r="Z735" s="23">
        <f>W735/F735</f>
      </c>
      <c r="AA735" s="23">
        <f>W735/(F735+500)</f>
      </c>
      <c r="AB735" s="17">
        <v>0</v>
      </c>
      <c r="AC735" s="17">
        <v>0</v>
      </c>
      <c r="AD735" s="21">
        <f>AB735/T735</f>
      </c>
      <c r="AE735" s="23">
        <f>(W735-AC735)/(F735+500)</f>
      </c>
      <c r="AF735" s="24" t="s">
        <v>37</v>
      </c>
    </row>
    <row customHeight="true" ht="19.53019824391482" r="736">
      <c r="A736" s="11"/>
      <c r="B736" s="55"/>
      <c r="C736" s="13"/>
      <c r="D736" s="14" t="s">
        <v>38</v>
      </c>
      <c r="E736" s="15">
        <v>3852.83</v>
      </c>
      <c r="F736" s="28"/>
      <c r="G736" s="17">
        <v>40272</v>
      </c>
      <c r="H736" s="17">
        <v>1333</v>
      </c>
      <c r="I736" s="18">
        <f t="shared" ref="I736:I751" si="277">H736/G736</f>
      </c>
      <c r="J736" s="19">
        <f t="shared" si="196"/>
      </c>
      <c r="K736" s="17">
        <v>86</v>
      </c>
      <c r="L736" s="19">
        <f t="shared" si="157"/>
      </c>
      <c r="M736" s="17">
        <v>1</v>
      </c>
      <c r="N736" s="20">
        <f t="shared" si="108"/>
      </c>
      <c r="O736" s="17">
        <v>4</v>
      </c>
      <c r="P736" s="20">
        <f t="shared" si="54"/>
      </c>
      <c r="Q736" s="21"/>
      <c r="R736" s="17"/>
      <c r="S736" s="21"/>
      <c r="T736" s="17"/>
      <c r="U736" s="22"/>
      <c r="V736" s="23"/>
      <c r="W736" s="17"/>
      <c r="X736" s="23"/>
      <c r="Y736" s="21"/>
      <c r="Z736" s="23"/>
      <c r="AA736" s="23"/>
      <c r="AB736" s="17"/>
      <c r="AC736" s="17"/>
      <c r="AD736" s="21"/>
      <c r="AE736" s="23"/>
      <c r="AF736" s="24" t="s">
        <v>78</v>
      </c>
    </row>
    <row customHeight="true" ht="19.53019824391482" r="737">
      <c r="A737" s="11"/>
      <c r="B737" s="55" t="s">
        <v>44</v>
      </c>
      <c r="C737" s="13" t="s">
        <v>35</v>
      </c>
      <c r="D737" s="14" t="s">
        <v>36</v>
      </c>
      <c r="E737" s="15">
        <v>398.08</v>
      </c>
      <c r="F737" s="16">
        <f>E737+E738</f>
      </c>
      <c r="G737" s="17">
        <v>3077</v>
      </c>
      <c r="H737" s="17">
        <v>143</v>
      </c>
      <c r="I737" s="18">
        <f t="shared" si="277"/>
      </c>
      <c r="J737" s="19">
        <f t="shared" si="196"/>
      </c>
      <c r="K737" s="17">
        <v>1</v>
      </c>
      <c r="L737" s="19">
        <f t="shared" si="157"/>
      </c>
      <c r="M737" s="17">
        <v>0</v>
      </c>
      <c r="N737" s="20">
        <f t="shared" si="108"/>
      </c>
      <c r="O737" s="17">
        <v>0</v>
      </c>
      <c r="P737" s="20">
        <f t="shared" si="54"/>
      </c>
      <c r="Q737" s="21">
        <f>(M737+M738)/(O737+O738)</f>
      </c>
      <c r="R737" s="17">
        <v>13</v>
      </c>
      <c r="S737" s="21">
        <f>(O737+O738)/(K737+K738)</f>
      </c>
      <c r="T737" s="17">
        <v>3</v>
      </c>
      <c r="U737" s="22">
        <f>F737/T737</f>
      </c>
      <c r="V737" s="23">
        <f>(F737+4*500)/T737</f>
      </c>
      <c r="W737" s="17">
        <v>3432</v>
      </c>
      <c r="X737" s="23">
        <f>W737/T737</f>
      </c>
      <c r="Y737" s="21">
        <f>T737/R737</f>
      </c>
      <c r="Z737" s="23">
        <f>W737/F737</f>
      </c>
      <c r="AA737" s="23">
        <f>W737/(F737+500)</f>
      </c>
      <c r="AB737" s="17">
        <v>0</v>
      </c>
      <c r="AC737" s="17">
        <v>0</v>
      </c>
      <c r="AD737" s="21">
        <f>AB737/T737</f>
      </c>
      <c r="AE737" s="23">
        <f>(W737-AC737)/(F737+500)</f>
      </c>
      <c r="AF737" s="24" t="s">
        <v>37</v>
      </c>
    </row>
    <row customHeight="true" ht="19.53019824391482" r="738">
      <c r="A738" s="11"/>
      <c r="B738" s="55"/>
      <c r="C738" s="13"/>
      <c r="D738" s="14" t="s">
        <v>38</v>
      </c>
      <c r="E738" s="15">
        <v>4009.77</v>
      </c>
      <c r="F738" s="16"/>
      <c r="G738" s="17">
        <v>40449</v>
      </c>
      <c r="H738" s="17">
        <v>1575</v>
      </c>
      <c r="I738" s="18">
        <f t="shared" si="277"/>
      </c>
      <c r="J738" s="19">
        <f t="shared" si="196"/>
      </c>
      <c r="K738" s="17">
        <v>79</v>
      </c>
      <c r="L738" s="19">
        <f t="shared" si="157"/>
      </c>
      <c r="M738" s="17">
        <v>1</v>
      </c>
      <c r="N738" s="20">
        <f t="shared" si="108"/>
      </c>
      <c r="O738" s="17">
        <v>6</v>
      </c>
      <c r="P738" s="20">
        <f t="shared" si="54"/>
      </c>
      <c r="Q738" s="21"/>
      <c r="R738" s="17"/>
      <c r="S738" s="21"/>
      <c r="T738" s="17"/>
      <c r="U738" s="22"/>
      <c r="V738" s="23"/>
      <c r="W738" s="17"/>
      <c r="X738" s="23"/>
      <c r="Y738" s="21"/>
      <c r="Z738" s="23"/>
      <c r="AA738" s="23"/>
      <c r="AB738" s="17"/>
      <c r="AC738" s="17"/>
      <c r="AD738" s="21"/>
      <c r="AE738" s="23"/>
      <c r="AF738" s="24" t="s">
        <v>78</v>
      </c>
    </row>
    <row customHeight="true" ht="19.53019824391482" r="739">
      <c r="A739" s="11"/>
      <c r="B739" s="55" t="s">
        <v>46</v>
      </c>
      <c r="C739" s="13" t="s">
        <v>35</v>
      </c>
      <c r="D739" s="14" t="s">
        <v>36</v>
      </c>
      <c r="E739" s="15">
        <v>475.53</v>
      </c>
      <c r="F739" s="16">
        <f>E739+E740</f>
      </c>
      <c r="G739" s="17">
        <v>3433</v>
      </c>
      <c r="H739" s="17">
        <v>166</v>
      </c>
      <c r="I739" s="18">
        <f t="shared" si="277"/>
      </c>
      <c r="J739" s="19">
        <f t="shared" si="196"/>
      </c>
      <c r="K739" s="17">
        <v>4</v>
      </c>
      <c r="L739" s="19">
        <f t="shared" si="157"/>
      </c>
      <c r="M739" s="17">
        <v>0</v>
      </c>
      <c r="N739" s="20">
        <f t="shared" si="108"/>
      </c>
      <c r="O739" s="17">
        <v>1</v>
      </c>
      <c r="P739" s="20">
        <f>E739/O740</f>
      </c>
      <c r="Q739" s="21">
        <f>(M739+M740)/(O739+O740)</f>
      </c>
      <c r="R739" s="17">
        <v>7</v>
      </c>
      <c r="S739" s="21">
        <f>(O739+O740)/(K739+K740)</f>
      </c>
      <c r="T739" s="17">
        <v>4</v>
      </c>
      <c r="U739" s="22">
        <f>F739/T739</f>
      </c>
      <c r="V739" s="23">
        <f>(F739+4*500)/T739</f>
      </c>
      <c r="W739" s="17">
        <v>5287.199999999997</v>
      </c>
      <c r="X739" s="23">
        <f>W739/T739</f>
      </c>
      <c r="Y739" s="21">
        <f>T739/R739</f>
      </c>
      <c r="Z739" s="23">
        <f>W739/F739</f>
      </c>
      <c r="AA739" s="23">
        <f>W739/(F739+500)</f>
      </c>
      <c r="AB739" s="17">
        <v>0</v>
      </c>
      <c r="AC739" s="17">
        <v>0</v>
      </c>
      <c r="AD739" s="21">
        <f>AB739/T739</f>
      </c>
      <c r="AE739" s="23">
        <f>(W739-AC739)/(F739+500)</f>
      </c>
      <c r="AF739" s="24" t="s">
        <v>37</v>
      </c>
    </row>
    <row customHeight="true" ht="19.53019824391482" r="740">
      <c r="A740" s="11"/>
      <c r="B740" s="55"/>
      <c r="C740" s="13"/>
      <c r="D740" s="14" t="s">
        <v>38</v>
      </c>
      <c r="E740" s="15">
        <v>3627.15</v>
      </c>
      <c r="F740" s="16"/>
      <c r="G740" s="17">
        <v>35629</v>
      </c>
      <c r="H740" s="17">
        <v>1467</v>
      </c>
      <c r="I740" s="18">
        <f t="shared" si="277"/>
      </c>
      <c r="J740" s="19">
        <f t="shared" si="196"/>
      </c>
      <c r="K740" s="17">
        <v>91</v>
      </c>
      <c r="L740" s="19">
        <f t="shared" si="157"/>
      </c>
      <c r="M740" s="17">
        <v>4</v>
      </c>
      <c r="N740" s="20">
        <f t="shared" si="108"/>
      </c>
      <c r="O740" s="17">
        <v>12</v>
      </c>
      <c r="P740" s="20">
        <f t="shared" ref="P740:P741" si="55">E740/O740</f>
      </c>
      <c r="Q740" s="21"/>
      <c r="R740" s="17"/>
      <c r="S740" s="21"/>
      <c r="T740" s="17"/>
      <c r="U740" s="22"/>
      <c r="V740" s="23"/>
      <c r="W740" s="17"/>
      <c r="X740" s="23"/>
      <c r="Y740" s="21"/>
      <c r="Z740" s="23"/>
      <c r="AA740" s="23"/>
      <c r="AB740" s="17"/>
      <c r="AC740" s="17"/>
      <c r="AD740" s="21"/>
      <c r="AE740" s="23"/>
      <c r="AF740" s="24" t="s">
        <v>78</v>
      </c>
    </row>
    <row customHeight="true" ht="19.53019824391482" r="741">
      <c r="A741" s="11"/>
      <c r="B741" s="44" t="s">
        <v>43</v>
      </c>
      <c r="C741" s="44"/>
      <c r="D741" s="44"/>
      <c r="E741" s="32">
        <f>SUM(E733:E740)</f>
      </c>
      <c r="F741" s="32">
        <f>SUM(F733:F740)</f>
      </c>
      <c r="G741" s="32">
        <f>SUM(G733:G740)</f>
      </c>
      <c r="H741" s="32">
        <f>SUM(H733:H740)</f>
      </c>
      <c r="I741" s="34">
        <f t="shared" si="277"/>
      </c>
      <c r="J741" s="35">
        <f t="shared" si="196"/>
      </c>
      <c r="K741" s="33">
        <f>SUM(K733:K740)</f>
      </c>
      <c r="L741" s="35">
        <f t="shared" si="157"/>
      </c>
      <c r="M741" s="33">
        <f>SUM(M733:M740)</f>
      </c>
      <c r="N741" s="36">
        <f t="shared" si="108"/>
      </c>
      <c r="O741" s="33">
        <f>SUM(O733:O740)</f>
      </c>
      <c r="P741" s="36">
        <f t="shared" si="55"/>
      </c>
      <c r="Q741" s="37">
        <f>M741/O741</f>
      </c>
      <c r="R741" s="33">
        <f>SUM(R733:R740)</f>
      </c>
      <c r="S741" s="37">
        <f>(O741+O741)/(K741+K741)</f>
      </c>
      <c r="T741" s="33">
        <f>SUM(T733:T740)</f>
      </c>
      <c r="U741" s="38">
        <f t="shared" ref="U741:U742" si="935">F741/T741</f>
      </c>
      <c r="V741" s="39">
        <f t="shared" ref="V741:V742" si="828">(F741+4*500)/T741</f>
      </c>
      <c r="W741" s="33">
        <f>SUM(W733:W740)</f>
      </c>
      <c r="X741" s="40">
        <f t="shared" ref="X741:X742" si="721">W741/T741</f>
      </c>
      <c r="Y741" s="37">
        <f t="shared" ref="Y741:Y742" si="614">T741/R741</f>
      </c>
      <c r="Z741" s="39">
        <f t="shared" ref="Z741:Z742" si="507">W741/F741</f>
      </c>
      <c r="AA741" s="39">
        <f>W741/(F741+COUNT(W733:W738)*500)</f>
      </c>
      <c r="AB741" s="33">
        <f>SUM(AB733:AB740)</f>
      </c>
      <c r="AC741" s="33">
        <f>SUM(AC733:AC740)</f>
      </c>
      <c r="AD741" s="37">
        <f t="shared" ref="AD741:AD742" si="400">AB741/T741</f>
      </c>
      <c r="AE741" s="41">
        <f>(W741-AC741)/(F741+COUNT(W733:W738)*500)</f>
      </c>
      <c r="AF741" s="23"/>
    </row>
    <row customHeight="true" ht="19.53019824391482" r="742">
      <c r="A742" s="11"/>
      <c r="B742" s="12" t="s">
        <v>47</v>
      </c>
      <c r="C742" s="42" t="s">
        <v>71</v>
      </c>
      <c r="D742" s="14" t="s">
        <v>36</v>
      </c>
      <c r="E742" s="15">
        <v>169.29</v>
      </c>
      <c r="F742" s="16">
        <f>E742+E743</f>
      </c>
      <c r="G742" s="17">
        <v>1872</v>
      </c>
      <c r="H742" s="17">
        <v>119</v>
      </c>
      <c r="I742" s="18">
        <f t="shared" si="277"/>
      </c>
      <c r="J742" s="19">
        <f t="shared" si="196"/>
      </c>
      <c r="K742" s="17">
        <v>1</v>
      </c>
      <c r="L742" s="19">
        <f t="shared" si="157"/>
      </c>
      <c r="M742" s="17">
        <v>0</v>
      </c>
      <c r="N742" s="20">
        <f t="shared" si="108"/>
      </c>
      <c r="O742" s="17">
        <v>0</v>
      </c>
      <c r="P742" s="20">
        <f>E742/O743</f>
      </c>
      <c r="Q742" s="21">
        <f>(M742+M743)/(O742+O743)</f>
      </c>
      <c r="R742" s="17">
        <v>5</v>
      </c>
      <c r="S742" s="21">
        <f>(O742+O743)/(K742+K743)</f>
      </c>
      <c r="T742" s="17">
        <v>8</v>
      </c>
      <c r="U742" s="22">
        <f t="shared" si="935"/>
      </c>
      <c r="V742" s="23">
        <f t="shared" si="828"/>
      </c>
      <c r="W742" s="17">
        <v>4126.800000000003</v>
      </c>
      <c r="X742" s="23">
        <f t="shared" si="721"/>
      </c>
      <c r="Y742" s="21">
        <f t="shared" si="614"/>
      </c>
      <c r="Z742" s="23">
        <f t="shared" si="507"/>
      </c>
      <c r="AA742" s="23">
        <f>W742/(F742+500)</f>
      </c>
      <c r="AB742" s="17">
        <v>2</v>
      </c>
      <c r="AC742" s="17">
        <v>1629.6</v>
      </c>
      <c r="AD742" s="21">
        <f t="shared" si="400"/>
      </c>
      <c r="AE742" s="23">
        <f>(W742-AC742)/(F742+500)</f>
      </c>
      <c r="AF742" s="24" t="s">
        <v>37</v>
      </c>
    </row>
    <row customHeight="true" ht="19.53019824391482" r="743">
      <c r="A743" s="11"/>
      <c r="B743" s="12"/>
      <c r="C743" s="42"/>
      <c r="D743" s="14" t="s">
        <v>38</v>
      </c>
      <c r="E743" s="15">
        <v>3310.52</v>
      </c>
      <c r="F743" s="16"/>
      <c r="G743" s="17">
        <v>32980</v>
      </c>
      <c r="H743" s="17">
        <v>1124</v>
      </c>
      <c r="I743" s="18">
        <f t="shared" si="277"/>
      </c>
      <c r="J743" s="19">
        <f t="shared" si="196"/>
      </c>
      <c r="K743" s="17">
        <v>82</v>
      </c>
      <c r="L743" s="19">
        <f t="shared" si="157"/>
      </c>
      <c r="M743" s="17">
        <v>7</v>
      </c>
      <c r="N743" s="20">
        <f t="shared" si="108"/>
      </c>
      <c r="O743" s="17">
        <v>11</v>
      </c>
      <c r="P743" s="20">
        <f t="shared" ref="P743:P745" si="56">E743/O743</f>
      </c>
      <c r="Q743" s="21"/>
      <c r="R743" s="17"/>
      <c r="S743" s="21"/>
      <c r="T743" s="17"/>
      <c r="U743" s="22"/>
      <c r="V743" s="23"/>
      <c r="W743" s="17"/>
      <c r="X743" s="23"/>
      <c r="Y743" s="21"/>
      <c r="Z743" s="23"/>
      <c r="AA743" s="23"/>
      <c r="AB743" s="17"/>
      <c r="AC743" s="17"/>
      <c r="AD743" s="21"/>
      <c r="AE743" s="23"/>
      <c r="AF743" s="24" t="s">
        <v>78</v>
      </c>
    </row>
    <row customHeight="true" ht="19.53019824391482" r="744">
      <c r="A744" s="11"/>
      <c r="B744" s="55" t="s">
        <v>63</v>
      </c>
      <c r="C744" s="42" t="s">
        <v>71</v>
      </c>
      <c r="D744" s="14" t="s">
        <v>36</v>
      </c>
      <c r="E744" s="15">
        <v>263.46</v>
      </c>
      <c r="F744" s="16">
        <f>E744+E745</f>
      </c>
      <c r="G744" s="17">
        <v>2099</v>
      </c>
      <c r="H744" s="17">
        <v>155</v>
      </c>
      <c r="I744" s="18">
        <f t="shared" si="277"/>
      </c>
      <c r="J744" s="19">
        <f t="shared" si="196"/>
      </c>
      <c r="K744" s="17">
        <v>3</v>
      </c>
      <c r="L744" s="19">
        <f t="shared" si="157"/>
      </c>
      <c r="M744" s="17">
        <v>0</v>
      </c>
      <c r="N744" s="20">
        <f t="shared" si="108"/>
      </c>
      <c r="O744" s="17">
        <v>1</v>
      </c>
      <c r="P744" s="20">
        <f t="shared" si="56"/>
      </c>
      <c r="Q744" s="21">
        <f>(M744+M745)/(O744+O745)</f>
      </c>
      <c r="R744" s="17">
        <v>20</v>
      </c>
      <c r="S744" s="21">
        <f>(O744+O745)/(K744+K745)</f>
      </c>
      <c r="T744" s="17">
        <v>3</v>
      </c>
      <c r="U744" s="22">
        <f>F744/T744</f>
      </c>
      <c r="V744" s="23">
        <f>(F744+4*500)/T744</f>
      </c>
      <c r="W744" s="17">
        <v>3382.800000000003</v>
      </c>
      <c r="X744" s="23">
        <f>W744/T744</f>
      </c>
      <c r="Y744" s="21">
        <f>T744/R744</f>
      </c>
      <c r="Z744" s="23">
        <f>W744/F744</f>
      </c>
      <c r="AA744" s="23">
        <f>W744/(F744+500)</f>
      </c>
      <c r="AB744" s="17">
        <v>0</v>
      </c>
      <c r="AC744" s="17">
        <v>0</v>
      </c>
      <c r="AD744" s="21">
        <f>AB744/T744</f>
      </c>
      <c r="AE744" s="23">
        <f>(W744-AC744)/(F744+500)</f>
      </c>
      <c r="AF744" s="24" t="s">
        <v>37</v>
      </c>
    </row>
    <row customHeight="true" ht="19.53019824391482" r="745">
      <c r="A745" s="11"/>
      <c r="B745" s="55"/>
      <c r="C745" s="42"/>
      <c r="D745" s="14" t="s">
        <v>38</v>
      </c>
      <c r="E745" s="15">
        <v>3788.3</v>
      </c>
      <c r="F745" s="16"/>
      <c r="G745" s="17">
        <v>46131</v>
      </c>
      <c r="H745" s="17">
        <v>1657</v>
      </c>
      <c r="I745" s="18">
        <f t="shared" si="277"/>
      </c>
      <c r="J745" s="19">
        <f t="shared" si="196"/>
      </c>
      <c r="K745" s="17">
        <v>106</v>
      </c>
      <c r="L745" s="19">
        <f t="shared" si="157"/>
      </c>
      <c r="M745" s="17">
        <v>2</v>
      </c>
      <c r="N745" s="20">
        <f t="shared" si="108"/>
      </c>
      <c r="O745" s="17">
        <v>11</v>
      </c>
      <c r="P745" s="20">
        <f t="shared" si="56"/>
      </c>
      <c r="Q745" s="21"/>
      <c r="R745" s="17"/>
      <c r="S745" s="21"/>
      <c r="T745" s="17"/>
      <c r="U745" s="22"/>
      <c r="V745" s="23"/>
      <c r="W745" s="17"/>
      <c r="X745" s="23"/>
      <c r="Y745" s="21"/>
      <c r="Z745" s="23"/>
      <c r="AA745" s="23"/>
      <c r="AB745" s="17"/>
      <c r="AC745" s="17"/>
      <c r="AD745" s="21"/>
      <c r="AE745" s="23"/>
      <c r="AF745" s="24" t="s">
        <v>78</v>
      </c>
    </row>
    <row customHeight="true" ht="19.53019824391482" r="746">
      <c r="A746" s="11"/>
      <c r="B746" s="55" t="s">
        <v>64</v>
      </c>
      <c r="C746" s="42" t="s">
        <v>71</v>
      </c>
      <c r="D746" s="14" t="s">
        <v>36</v>
      </c>
      <c r="E746" s="15">
        <v>310.21</v>
      </c>
      <c r="F746" s="16">
        <f>E746+E747</f>
      </c>
      <c r="G746" s="17">
        <v>2073</v>
      </c>
      <c r="H746" s="17">
        <v>182</v>
      </c>
      <c r="I746" s="18">
        <f t="shared" si="277"/>
      </c>
      <c r="J746" s="19">
        <f t="shared" si="196"/>
      </c>
      <c r="K746" s="17">
        <v>2</v>
      </c>
      <c r="L746" s="19">
        <f t="shared" si="157"/>
      </c>
      <c r="M746" s="17">
        <v>0</v>
      </c>
      <c r="N746" s="20">
        <f t="shared" si="108"/>
      </c>
      <c r="O746" s="17">
        <v>1</v>
      </c>
      <c r="P746" s="20">
        <f>E746/O747</f>
      </c>
      <c r="Q746" s="21">
        <f>(M746+M747)/(O746+O747)</f>
      </c>
      <c r="R746" s="17">
        <v>15</v>
      </c>
      <c r="S746" s="21">
        <f>(O746+O747)/(K746+K747)</f>
      </c>
      <c r="T746" s="17">
        <v>3</v>
      </c>
      <c r="U746" s="22">
        <f>F746/T746</f>
      </c>
      <c r="V746" s="23">
        <f>(F746+4*500)/T746</f>
      </c>
      <c r="W746" s="17">
        <v>4728</v>
      </c>
      <c r="X746" s="23">
        <f>W746/T746</f>
      </c>
      <c r="Y746" s="21">
        <f>T746/R746</f>
      </c>
      <c r="Z746" s="23">
        <f>W746/F746</f>
      </c>
      <c r="AA746" s="23">
        <f>W746/(F746+500)</f>
      </c>
      <c r="AB746" s="17">
        <v>0</v>
      </c>
      <c r="AC746" s="17">
        <v>0</v>
      </c>
      <c r="AD746" s="21">
        <f>AB746/T746</f>
      </c>
      <c r="AE746" s="23">
        <f>(W746-AC746)/(F746+500)</f>
      </c>
      <c r="AF746" s="24" t="s">
        <v>37</v>
      </c>
    </row>
    <row customHeight="true" ht="19.53019824391482" r="747">
      <c r="A747" s="11"/>
      <c r="B747" s="55"/>
      <c r="C747" s="42"/>
      <c r="D747" s="14" t="s">
        <v>38</v>
      </c>
      <c r="E747" s="15">
        <v>5224.75</v>
      </c>
      <c r="F747" s="16"/>
      <c r="G747" s="17">
        <v>57527</v>
      </c>
      <c r="H747" s="17">
        <v>2181</v>
      </c>
      <c r="I747" s="18">
        <f t="shared" si="277"/>
      </c>
      <c r="J747" s="19">
        <f t="shared" si="196"/>
      </c>
      <c r="K747" s="17">
        <v>103</v>
      </c>
      <c r="L747" s="19">
        <f t="shared" si="157"/>
      </c>
      <c r="M747" s="17">
        <v>3</v>
      </c>
      <c r="N747" s="20">
        <f t="shared" si="108"/>
      </c>
      <c r="O747" s="17">
        <v>9</v>
      </c>
      <c r="P747" s="20">
        <f>E747/O747</f>
      </c>
      <c r="Q747" s="21"/>
      <c r="R747" s="17"/>
      <c r="S747" s="21"/>
      <c r="T747" s="17"/>
      <c r="U747" s="22"/>
      <c r="V747" s="23"/>
      <c r="W747" s="17"/>
      <c r="X747" s="23"/>
      <c r="Y747" s="21"/>
      <c r="Z747" s="23"/>
      <c r="AA747" s="23"/>
      <c r="AB747" s="17"/>
      <c r="AC747" s="17"/>
      <c r="AD747" s="21"/>
      <c r="AE747" s="23"/>
      <c r="AF747" s="24" t="s">
        <v>78</v>
      </c>
    </row>
    <row customHeight="true" ht="19.53019824391482" r="748">
      <c r="A748" s="11"/>
      <c r="B748" s="55" t="s">
        <v>65</v>
      </c>
      <c r="C748" s="42" t="s">
        <v>71</v>
      </c>
      <c r="D748" s="14" t="s">
        <v>36</v>
      </c>
      <c r="E748" s="15">
        <v>156.95</v>
      </c>
      <c r="F748" s="16">
        <f>E748+E749</f>
      </c>
      <c r="G748" s="17">
        <v>1137</v>
      </c>
      <c r="H748" s="17">
        <v>124</v>
      </c>
      <c r="I748" s="18">
        <f t="shared" si="277"/>
      </c>
      <c r="J748" s="19">
        <f t="shared" si="196"/>
      </c>
      <c r="K748" s="17">
        <v>1</v>
      </c>
      <c r="L748" s="19">
        <f t="shared" si="157"/>
      </c>
      <c r="M748" s="17">
        <v>2</v>
      </c>
      <c r="N748" s="20">
        <f t="shared" si="108"/>
      </c>
      <c r="O748" s="17">
        <v>0</v>
      </c>
      <c r="P748" s="20">
        <f>E748/O749</f>
      </c>
      <c r="Q748" s="21">
        <f>(M748+M749)/(O748+O749)</f>
      </c>
      <c r="R748" s="17">
        <v>7</v>
      </c>
      <c r="S748" s="21">
        <f>(O748+O749)/(K748+K749)</f>
      </c>
      <c r="T748" s="17">
        <v>7</v>
      </c>
      <c r="U748" s="22">
        <f>F748/T748</f>
      </c>
      <c r="V748" s="23">
        <f>(F748+4*500)/T748</f>
      </c>
      <c r="W748" s="17">
        <v>7778.399999999994</v>
      </c>
      <c r="X748" s="23">
        <f>W748/T748</f>
      </c>
      <c r="Y748" s="21">
        <f>T748/R748</f>
      </c>
      <c r="Z748" s="23">
        <f>W748/F748</f>
      </c>
      <c r="AA748" s="23">
        <f>W748/(F748+500)</f>
      </c>
      <c r="AB748" s="17">
        <v>2</v>
      </c>
      <c r="AC748" s="17">
        <v>1464</v>
      </c>
      <c r="AD748" s="21">
        <f>AB748/T748</f>
      </c>
      <c r="AE748" s="23">
        <f>(W748-AC748)/(F748+500)</f>
      </c>
      <c r="AF748" s="24" t="s">
        <v>37</v>
      </c>
    </row>
    <row customHeight="true" ht="19.53019824391482" r="749">
      <c r="A749" s="11"/>
      <c r="B749" s="55"/>
      <c r="C749" s="42"/>
      <c r="D749" s="14" t="s">
        <v>38</v>
      </c>
      <c r="E749" s="15">
        <v>2828.76</v>
      </c>
      <c r="F749" s="16"/>
      <c r="G749" s="17">
        <v>35127</v>
      </c>
      <c r="H749" s="17">
        <v>1313</v>
      </c>
      <c r="I749" s="18">
        <f t="shared" si="277"/>
      </c>
      <c r="J749" s="19">
        <f t="shared" si="196"/>
      </c>
      <c r="K749" s="17">
        <v>66</v>
      </c>
      <c r="L749" s="19">
        <f t="shared" si="157"/>
      </c>
      <c r="M749" s="17">
        <v>5</v>
      </c>
      <c r="N749" s="20">
        <f t="shared" si="108"/>
      </c>
      <c r="O749" s="17">
        <v>7</v>
      </c>
      <c r="P749" s="20">
        <f t="shared" ref="P749:P751" si="57">E749/O749</f>
      </c>
      <c r="Q749" s="21"/>
      <c r="R749" s="17"/>
      <c r="S749" s="21"/>
      <c r="T749" s="17"/>
      <c r="U749" s="22"/>
      <c r="V749" s="23"/>
      <c r="W749" s="17"/>
      <c r="X749" s="23"/>
      <c r="Y749" s="21"/>
      <c r="Z749" s="23"/>
      <c r="AA749" s="23"/>
      <c r="AB749" s="17"/>
      <c r="AC749" s="17"/>
      <c r="AD749" s="21"/>
      <c r="AE749" s="23"/>
      <c r="AF749" s="24" t="s">
        <v>78</v>
      </c>
    </row>
    <row customHeight="true" ht="19.53019824391482" r="750">
      <c r="A750" s="11"/>
      <c r="B750" s="44" t="s">
        <v>43</v>
      </c>
      <c r="C750" s="44"/>
      <c r="D750" s="44"/>
      <c r="E750" s="32">
        <f>SUM(E742:E749)</f>
      </c>
      <c r="F750" s="32">
        <f>SUM(F742:F749)</f>
      </c>
      <c r="G750" s="32">
        <f>SUM(G742:G749)</f>
      </c>
      <c r="H750" s="32">
        <f>SUM(H742:H749)</f>
      </c>
      <c r="I750" s="34">
        <f t="shared" si="277"/>
      </c>
      <c r="J750" s="35">
        <f t="shared" si="196"/>
      </c>
      <c r="K750" s="32">
        <f>SUM(K742:K749)</f>
      </c>
      <c r="L750" s="35">
        <f t="shared" si="157"/>
      </c>
      <c r="M750" s="32">
        <f>SUM(M742:M749)</f>
      </c>
      <c r="N750" s="36">
        <f t="shared" si="108"/>
      </c>
      <c r="O750" s="32">
        <f>SUM(O742:O749)</f>
      </c>
      <c r="P750" s="36">
        <f t="shared" si="57"/>
      </c>
      <c r="Q750" s="37">
        <f t="shared" ref="Q750:Q751" si="316">M750/O750</f>
      </c>
      <c r="R750" s="32">
        <f>SUM(R742:R749)</f>
      </c>
      <c r="S750" s="37">
        <f t="shared" ref="S750:S751" si="227">(O750+O750)/(K750+K750)</f>
      </c>
      <c r="T750" s="32">
        <f>SUM(T742:T749)</f>
      </c>
      <c r="U750" s="38">
        <f t="shared" ref="U750:U751" si="936">F750/T750</f>
      </c>
      <c r="V750" s="39">
        <f t="shared" ref="V750:V751" si="829">(F750+4*500)/T750</f>
      </c>
      <c r="W750" s="32">
        <f>SUM(W742:W749)</f>
      </c>
      <c r="X750" s="40">
        <f t="shared" ref="X750:X751" si="722">W750/T750</f>
      </c>
      <c r="Y750" s="37">
        <f t="shared" ref="Y750:Y751" si="615">T750/R750</f>
      </c>
      <c r="Z750" s="39">
        <f t="shared" ref="Z750:Z751" si="508">W750/F750</f>
      </c>
      <c r="AA750" s="39">
        <f>W750/(F750+COUNT(W738:W747)*500)</f>
      </c>
      <c r="AB750" s="32">
        <f>SUM(AB742:AB749)</f>
      </c>
      <c r="AC750" s="32">
        <f>SUM(AC742:AC749)</f>
      </c>
      <c r="AD750" s="37">
        <f t="shared" ref="AD750:AD751" si="401">AB750/T750</f>
      </c>
      <c r="AE750" s="41">
        <f>(W750-AC750)/(F750+COUNT(W738:W747)*500)</f>
      </c>
      <c r="AF750" s="23"/>
    </row>
    <row customHeight="true" ht="19.53019824391482" r="751">
      <c r="A751" s="11"/>
      <c r="B751" s="46" t="s">
        <v>48</v>
      </c>
      <c r="C751" s="46"/>
      <c r="D751" s="46"/>
      <c r="E751" s="48">
        <f>E723+E732+E741+E750</f>
      </c>
      <c r="F751" s="48">
        <f>F723+F732+F741+F750</f>
      </c>
      <c r="G751" s="48">
        <f>G723+G732+G741+G750</f>
      </c>
      <c r="H751" s="48">
        <f>H723+H732+H741+H750</f>
      </c>
      <c r="I751" s="50">
        <f t="shared" si="277"/>
      </c>
      <c r="J751" s="51">
        <f t="shared" si="196"/>
      </c>
      <c r="K751" s="56">
        <f>K723+K732+K741+K750</f>
      </c>
      <c r="L751" s="51">
        <f t="shared" si="157"/>
      </c>
      <c r="M751" s="56">
        <f>M723+M732+M741+M750</f>
      </c>
      <c r="N751" s="52">
        <f t="shared" si="108"/>
      </c>
      <c r="O751" s="56">
        <f>O723+O732+O741+O750</f>
      </c>
      <c r="P751" s="52">
        <f t="shared" si="57"/>
      </c>
      <c r="Q751" s="53">
        <f t="shared" si="316"/>
      </c>
      <c r="R751" s="56">
        <f>R723+R732+R741+R750</f>
      </c>
      <c r="S751" s="53">
        <f t="shared" si="227"/>
      </c>
      <c r="T751" s="56">
        <f>T723+T732+T741+T750</f>
      </c>
      <c r="U751" s="54">
        <f t="shared" si="936"/>
      </c>
      <c r="V751" s="49">
        <f t="shared" si="829"/>
      </c>
      <c r="W751" s="48">
        <f>W723+W732+W741+W750</f>
      </c>
      <c r="X751" s="49">
        <f t="shared" si="722"/>
      </c>
      <c r="Y751" s="53">
        <f t="shared" si="615"/>
      </c>
      <c r="Z751" s="49">
        <f t="shared" si="508"/>
      </c>
      <c r="AA751" s="49">
        <f>W751/(F751+COUNT(W713:W720,W733:W738,W726:W731))</f>
      </c>
      <c r="AB751" s="56">
        <f>AB723+AB732+AB741+AB750</f>
      </c>
      <c r="AC751" s="48">
        <f>AC723+AC732+AC741+AC750</f>
      </c>
      <c r="AD751" s="53">
        <f t="shared" si="401"/>
      </c>
      <c r="AE751" s="49">
        <f>(W751-AC751)/(F751+COUNT(W713:W720,W733:W738,W726:W731))</f>
      </c>
      <c r="AF751" s="23"/>
    </row>
    <row customHeight="true" ht="16.48939643467505" r="752">
      <c r="A752" s="1" t="s">
        <v>1</v>
      </c>
      <c r="B752" s="2" t="s">
        <v>2</v>
      </c>
      <c r="C752" s="2" t="s">
        <v>3</v>
      </c>
      <c r="D752" s="2" t="s">
        <v>4</v>
      </c>
      <c r="E752" s="3" t="s">
        <v>5</v>
      </c>
      <c r="F752" s="2" t="s">
        <v>6</v>
      </c>
      <c r="G752" s="2" t="s">
        <v>7</v>
      </c>
      <c r="H752" s="2" t="s">
        <v>8</v>
      </c>
      <c r="I752" s="4" t="s">
        <v>9</v>
      </c>
      <c r="J752" s="5" t="s">
        <v>10</v>
      </c>
      <c r="K752" s="2" t="s">
        <v>11</v>
      </c>
      <c r="L752" s="5" t="s">
        <v>12</v>
      </c>
      <c r="M752" s="2" t="s">
        <v>13</v>
      </c>
      <c r="N752" s="6" t="s">
        <v>14</v>
      </c>
      <c r="O752" s="2" t="s">
        <v>15</v>
      </c>
      <c r="P752" s="6" t="s">
        <v>16</v>
      </c>
      <c r="Q752" s="4" t="s">
        <v>17</v>
      </c>
      <c r="R752" s="7" t="s">
        <v>18</v>
      </c>
      <c r="S752" s="8" t="s">
        <v>19</v>
      </c>
      <c r="T752" s="7" t="s">
        <v>20</v>
      </c>
      <c r="U752" s="9" t="s">
        <v>21</v>
      </c>
      <c r="V752" s="10" t="s">
        <v>22</v>
      </c>
      <c r="W752" s="10" t="s">
        <v>23</v>
      </c>
      <c r="X752" s="10" t="s">
        <v>24</v>
      </c>
      <c r="Y752" s="8" t="s">
        <v>25</v>
      </c>
      <c r="Z752" s="10" t="s">
        <v>26</v>
      </c>
      <c r="AA752" s="10" t="s">
        <v>27</v>
      </c>
      <c r="AB752" s="10" t="s">
        <v>28</v>
      </c>
      <c r="AC752" s="7" t="s">
        <v>29</v>
      </c>
      <c r="AD752" s="8" t="s">
        <v>30</v>
      </c>
      <c r="AE752" s="10" t="s">
        <v>31</v>
      </c>
      <c r="AF752" s="10" t="s">
        <v>32</v>
      </c>
    </row>
    <row customHeight="true" ht="16.48939643467505" r="753">
      <c r="A753" s="11" t="s">
        <v>89</v>
      </c>
      <c r="B753" s="12" t="s">
        <v>50</v>
      </c>
      <c r="C753" s="13" t="s">
        <v>62</v>
      </c>
      <c r="D753" s="14" t="s">
        <v>36</v>
      </c>
      <c r="E753" s="15">
        <v>486.91</v>
      </c>
      <c r="F753" s="16">
        <f>E753+E754</f>
      </c>
      <c r="G753" s="17">
        <v>2840</v>
      </c>
      <c r="H753" s="17">
        <v>155</v>
      </c>
      <c r="I753" s="18">
        <f t="shared" ref="I753:I774" si="278">H753/G753</f>
      </c>
      <c r="J753" s="19">
        <f t="shared" ref="J753:J791" si="197">(E753/G753)*1000</f>
      </c>
      <c r="K753" s="17">
        <v>2</v>
      </c>
      <c r="L753" s="19">
        <f t="shared" ref="L753:L771" si="158">E753/K753</f>
      </c>
      <c r="M753" s="17">
        <v>0</v>
      </c>
      <c r="N753" s="20">
        <f t="shared" ref="N753:N791" si="109">E753/M753</f>
      </c>
      <c r="O753" s="17">
        <v>0</v>
      </c>
      <c r="P753" s="20">
        <f t="shared" ref="P753:P778" si="58">E753/O753</f>
      </c>
      <c r="Q753" s="21">
        <f>(M753+M754)/(O753+O754)</f>
      </c>
      <c r="R753" s="17">
        <v>13</v>
      </c>
      <c r="S753" s="21">
        <f>(O753+O754)/(K753+K754)</f>
      </c>
      <c r="T753" s="17">
        <v>3</v>
      </c>
      <c r="U753" s="22">
        <f>F753/T753</f>
      </c>
      <c r="V753" s="23">
        <f>(F753+4*500)/T753</f>
      </c>
      <c r="W753" s="17">
        <v>1657.2</v>
      </c>
      <c r="X753" s="23">
        <f>W753/T753</f>
      </c>
      <c r="Y753" s="21">
        <f>T753/R753</f>
      </c>
      <c r="Z753" s="23">
        <f>W753/F753</f>
      </c>
      <c r="AA753" s="23">
        <f>W753/(F753+500)</f>
      </c>
      <c r="AB753" s="17">
        <v>1</v>
      </c>
      <c r="AC753" s="17">
        <v>1092</v>
      </c>
      <c r="AD753" s="21">
        <f>AB753/T753</f>
      </c>
      <c r="AE753" s="23">
        <f>(W753-AC753)/(F753+500)</f>
      </c>
      <c r="AF753" s="24" t="s">
        <v>37</v>
      </c>
    </row>
    <row customHeight="true" ht="16.48939643467505" r="754">
      <c r="A754" s="11"/>
      <c r="B754" s="12"/>
      <c r="C754" s="13"/>
      <c r="D754" s="14" t="s">
        <v>38</v>
      </c>
      <c r="E754" s="15">
        <v>4523.84</v>
      </c>
      <c r="F754" s="16"/>
      <c r="G754" s="17">
        <v>46270</v>
      </c>
      <c r="H754" s="17">
        <v>2524</v>
      </c>
      <c r="I754" s="18">
        <f t="shared" si="278"/>
      </c>
      <c r="J754" s="19">
        <f t="shared" si="197"/>
      </c>
      <c r="K754" s="17">
        <v>119</v>
      </c>
      <c r="L754" s="19">
        <f t="shared" si="158"/>
      </c>
      <c r="M754" s="17">
        <v>2</v>
      </c>
      <c r="N754" s="20">
        <f t="shared" si="109"/>
      </c>
      <c r="O754" s="17">
        <v>11</v>
      </c>
      <c r="P754" s="20">
        <f t="shared" si="58"/>
      </c>
      <c r="Q754" s="21"/>
      <c r="R754" s="17"/>
      <c r="S754" s="21"/>
      <c r="T754" s="17"/>
      <c r="U754" s="22"/>
      <c r="V754" s="23"/>
      <c r="W754" s="17"/>
      <c r="X754" s="23"/>
      <c r="Y754" s="21"/>
      <c r="Z754" s="23"/>
      <c r="AA754" s="23"/>
      <c r="AB754" s="17"/>
      <c r="AC754" s="17"/>
      <c r="AD754" s="21"/>
      <c r="AE754" s="23"/>
      <c r="AF754" s="24" t="s">
        <v>83</v>
      </c>
    </row>
    <row customHeight="true" ht="16.48939643467505" r="755">
      <c r="A755" s="11"/>
      <c r="B755" s="12" t="s">
        <v>51</v>
      </c>
      <c r="C755" s="13" t="s">
        <v>62</v>
      </c>
      <c r="D755" s="14" t="s">
        <v>36</v>
      </c>
      <c r="E755" s="15">
        <v>672.95</v>
      </c>
      <c r="F755" s="16">
        <f>E755+E756</f>
      </c>
      <c r="G755" s="17">
        <v>5115</v>
      </c>
      <c r="H755" s="17">
        <v>310</v>
      </c>
      <c r="I755" s="18">
        <f t="shared" si="278"/>
      </c>
      <c r="J755" s="19">
        <f t="shared" si="197"/>
      </c>
      <c r="K755" s="17">
        <v>6</v>
      </c>
      <c r="L755" s="19">
        <f t="shared" si="158"/>
      </c>
      <c r="M755" s="17">
        <v>0</v>
      </c>
      <c r="N755" s="20">
        <f t="shared" si="109"/>
      </c>
      <c r="O755" s="17">
        <v>1</v>
      </c>
      <c r="P755" s="20">
        <f t="shared" si="58"/>
      </c>
      <c r="Q755" s="21">
        <f>(M755+M756)/(O755+O756)</f>
      </c>
      <c r="R755" s="17">
        <v>14</v>
      </c>
      <c r="S755" s="21">
        <f>(O755+O756)/(K755+K756)</f>
      </c>
      <c r="T755" s="17">
        <v>6</v>
      </c>
      <c r="U755" s="22">
        <f>F755/T755</f>
      </c>
      <c r="V755" s="23">
        <f>(F755+4*500)/T755</f>
      </c>
      <c r="W755" s="17">
        <v>7728</v>
      </c>
      <c r="X755" s="23">
        <f>W755/T755</f>
      </c>
      <c r="Y755" s="21">
        <f>T755/R755</f>
      </c>
      <c r="Z755" s="23">
        <f>W755/F755</f>
      </c>
      <c r="AA755" s="23">
        <f>W755/(F755+500)</f>
      </c>
      <c r="AB755" s="17">
        <v>0</v>
      </c>
      <c r="AC755" s="17">
        <v>0</v>
      </c>
      <c r="AD755" s="21">
        <f>AB755/T755</f>
      </c>
      <c r="AE755" s="23">
        <f>(W755-AC755)/(F755+500)</f>
      </c>
      <c r="AF755" s="24" t="s">
        <v>37</v>
      </c>
    </row>
    <row customHeight="true" ht="16.48939643467505" r="756">
      <c r="A756" s="11"/>
      <c r="B756" s="12"/>
      <c r="C756" s="13"/>
      <c r="D756" s="14" t="s">
        <v>38</v>
      </c>
      <c r="E756" s="15">
        <v>3128.7</v>
      </c>
      <c r="F756" s="16"/>
      <c r="G756" s="17">
        <v>29156</v>
      </c>
      <c r="H756" s="17">
        <v>1473</v>
      </c>
      <c r="I756" s="18">
        <f t="shared" si="278"/>
      </c>
      <c r="J756" s="19">
        <f t="shared" si="197"/>
      </c>
      <c r="K756" s="17">
        <v>76</v>
      </c>
      <c r="L756" s="19">
        <f t="shared" si="158"/>
      </c>
      <c r="M756" s="17">
        <v>6</v>
      </c>
      <c r="N756" s="20">
        <f t="shared" si="109"/>
      </c>
      <c r="O756" s="17">
        <v>13</v>
      </c>
      <c r="P756" s="20">
        <f t="shared" si="58"/>
      </c>
      <c r="Q756" s="21"/>
      <c r="R756" s="17"/>
      <c r="S756" s="21"/>
      <c r="T756" s="17"/>
      <c r="U756" s="22"/>
      <c r="V756" s="23"/>
      <c r="W756" s="17"/>
      <c r="X756" s="23"/>
      <c r="Y756" s="21"/>
      <c r="Z756" s="23"/>
      <c r="AA756" s="23"/>
      <c r="AB756" s="17"/>
      <c r="AC756" s="17"/>
      <c r="AD756" s="21"/>
      <c r="AE756" s="23"/>
      <c r="AF756" s="24" t="s">
        <v>83</v>
      </c>
    </row>
    <row customHeight="true" ht="16.48939643467505" r="757">
      <c r="A757" s="11"/>
      <c r="B757" s="12" t="s">
        <v>52</v>
      </c>
      <c r="C757" s="13" t="s">
        <v>62</v>
      </c>
      <c r="D757" s="14" t="s">
        <v>36</v>
      </c>
      <c r="E757" s="15">
        <v>973.27</v>
      </c>
      <c r="F757" s="16">
        <f>E757+E758</f>
      </c>
      <c r="G757" s="17">
        <v>6713</v>
      </c>
      <c r="H757" s="17">
        <v>367</v>
      </c>
      <c r="I757" s="18">
        <f t="shared" si="278"/>
      </c>
      <c r="J757" s="19">
        <f t="shared" si="197"/>
      </c>
      <c r="K757" s="17">
        <v>10</v>
      </c>
      <c r="L757" s="19">
        <f t="shared" si="158"/>
      </c>
      <c r="M757" s="17">
        <v>2</v>
      </c>
      <c r="N757" s="20">
        <f t="shared" si="109"/>
      </c>
      <c r="O757" s="17">
        <v>5</v>
      </c>
      <c r="P757" s="20">
        <f t="shared" si="58"/>
      </c>
      <c r="Q757" s="21">
        <f>(M757+M758)/(O757+O758)</f>
      </c>
      <c r="R757" s="17">
        <v>12</v>
      </c>
      <c r="S757" s="21">
        <f>(O757+O758)/(K757+K758)</f>
      </c>
      <c r="T757" s="17">
        <v>4</v>
      </c>
      <c r="U757" s="22">
        <f>F757/T757</f>
      </c>
      <c r="V757" s="23">
        <f>(F757+4*500)/T757</f>
      </c>
      <c r="W757" s="17">
        <v>5580</v>
      </c>
      <c r="X757" s="23">
        <f>W757/T757</f>
      </c>
      <c r="Y757" s="21">
        <f>T757/R757</f>
      </c>
      <c r="Z757" s="23">
        <f>W757/F757</f>
      </c>
      <c r="AA757" s="23">
        <f>W757/(F757+500)</f>
      </c>
      <c r="AB757" s="17">
        <v>0</v>
      </c>
      <c r="AC757" s="17">
        <v>0</v>
      </c>
      <c r="AD757" s="21">
        <f>AB757/T757</f>
      </c>
      <c r="AE757" s="23">
        <f>(W757-AC757)/(F757+500)</f>
      </c>
      <c r="AF757" s="24" t="s">
        <v>37</v>
      </c>
    </row>
    <row customHeight="true" ht="16.48939643467505" r="758">
      <c r="A758" s="11"/>
      <c r="B758" s="12"/>
      <c r="C758" s="13"/>
      <c r="D758" s="14" t="s">
        <v>38</v>
      </c>
      <c r="E758" s="15">
        <v>3654.98</v>
      </c>
      <c r="F758" s="16"/>
      <c r="G758" s="17">
        <v>34258</v>
      </c>
      <c r="H758" s="17">
        <v>1457</v>
      </c>
      <c r="I758" s="18">
        <f t="shared" si="278"/>
      </c>
      <c r="J758" s="19">
        <f t="shared" si="197"/>
      </c>
      <c r="K758" s="17">
        <v>90</v>
      </c>
      <c r="L758" s="19">
        <f t="shared" si="158"/>
      </c>
      <c r="M758" s="17">
        <v>1</v>
      </c>
      <c r="N758" s="20">
        <f t="shared" si="109"/>
      </c>
      <c r="O758" s="17">
        <v>6</v>
      </c>
      <c r="P758" s="20">
        <f t="shared" si="58"/>
      </c>
      <c r="Q758" s="21"/>
      <c r="R758" s="17"/>
      <c r="S758" s="21"/>
      <c r="T758" s="17"/>
      <c r="U758" s="22"/>
      <c r="V758" s="23"/>
      <c r="W758" s="17"/>
      <c r="X758" s="23"/>
      <c r="Y758" s="21"/>
      <c r="Z758" s="23"/>
      <c r="AA758" s="23"/>
      <c r="AB758" s="17"/>
      <c r="AC758" s="17"/>
      <c r="AD758" s="21"/>
      <c r="AE758" s="23"/>
      <c r="AF758" s="24" t="s">
        <v>83</v>
      </c>
    </row>
    <row customHeight="true" ht="16.48939643467505" r="759">
      <c r="A759" s="11"/>
      <c r="B759" s="12" t="s">
        <v>53</v>
      </c>
      <c r="C759" s="13" t="s">
        <v>62</v>
      </c>
      <c r="D759" s="14" t="s">
        <v>36</v>
      </c>
      <c r="E759" s="15">
        <v>1266.53</v>
      </c>
      <c r="F759" s="28">
        <f>E759+E760</f>
      </c>
      <c r="G759" s="17">
        <v>7294</v>
      </c>
      <c r="H759" s="17">
        <v>341</v>
      </c>
      <c r="I759" s="18">
        <f t="shared" si="278"/>
      </c>
      <c r="J759" s="19">
        <f t="shared" si="197"/>
      </c>
      <c r="K759" s="17">
        <v>16</v>
      </c>
      <c r="L759" s="19">
        <f t="shared" si="158"/>
      </c>
      <c r="M759" s="17">
        <v>0</v>
      </c>
      <c r="N759" s="20">
        <f t="shared" si="109"/>
      </c>
      <c r="O759" s="17">
        <v>2</v>
      </c>
      <c r="P759" s="20">
        <f t="shared" si="58"/>
      </c>
      <c r="Q759" s="21">
        <f>(M759+M760)/(O759+O760)</f>
      </c>
      <c r="R759" s="17">
        <v>10</v>
      </c>
      <c r="S759" s="21">
        <f>(O759+O760)/(K759+K760)</f>
      </c>
      <c r="T759" s="17">
        <v>1</v>
      </c>
      <c r="U759" s="22">
        <f>F759/T759</f>
      </c>
      <c r="V759" s="23">
        <f>(F759+4*500)/T759</f>
      </c>
      <c r="W759" s="17">
        <v>1692</v>
      </c>
      <c r="X759" s="23">
        <f>W759/T759</f>
      </c>
      <c r="Y759" s="21">
        <f>T759/R759</f>
      </c>
      <c r="Z759" s="23">
        <f>W759/F759</f>
      </c>
      <c r="AA759" s="23">
        <f>W759/(F759+500)</f>
      </c>
      <c r="AB759" s="17">
        <v>0</v>
      </c>
      <c r="AC759" s="17">
        <v>0</v>
      </c>
      <c r="AD759" s="21">
        <f>AB759/T759</f>
      </c>
      <c r="AE759" s="23">
        <f>(W759-AC759)/(F759+500)</f>
      </c>
      <c r="AF759" s="24" t="s">
        <v>37</v>
      </c>
    </row>
    <row customHeight="true" ht="16.48939643467505" r="760">
      <c r="A760" s="11"/>
      <c r="B760" s="12"/>
      <c r="C760" s="13"/>
      <c r="D760" s="14" t="s">
        <v>38</v>
      </c>
      <c r="E760" s="15">
        <v>2367.13</v>
      </c>
      <c r="F760" s="28"/>
      <c r="G760" s="17">
        <v>20941</v>
      </c>
      <c r="H760" s="29">
        <v>517</v>
      </c>
      <c r="I760" s="18">
        <f t="shared" si="278"/>
      </c>
      <c r="J760" s="19">
        <f t="shared" si="197"/>
      </c>
      <c r="K760" s="17">
        <v>48</v>
      </c>
      <c r="L760" s="19">
        <f t="shared" si="158"/>
      </c>
      <c r="M760" s="17">
        <v>1</v>
      </c>
      <c r="N760" s="20">
        <f t="shared" si="109"/>
      </c>
      <c r="O760" s="17">
        <v>4</v>
      </c>
      <c r="P760" s="20">
        <f t="shared" si="58"/>
      </c>
      <c r="Q760" s="21"/>
      <c r="R760" s="17"/>
      <c r="S760" s="21"/>
      <c r="T760" s="17"/>
      <c r="U760" s="22"/>
      <c r="V760" s="23"/>
      <c r="W760" s="17"/>
      <c r="X760" s="23"/>
      <c r="Y760" s="21"/>
      <c r="Z760" s="23"/>
      <c r="AA760" s="23"/>
      <c r="AB760" s="17"/>
      <c r="AC760" s="17"/>
      <c r="AD760" s="21"/>
      <c r="AE760" s="23"/>
      <c r="AF760" s="24" t="s">
        <v>83</v>
      </c>
    </row>
    <row customHeight="true" ht="16.48939643467505" r="761">
      <c r="A761" s="11"/>
      <c r="B761" s="12" t="s">
        <v>54</v>
      </c>
      <c r="C761" s="13" t="s">
        <v>62</v>
      </c>
      <c r="D761" s="14" t="s">
        <v>36</v>
      </c>
      <c r="E761" s="15">
        <v>567.79</v>
      </c>
      <c r="F761" s="28">
        <f>E761+E762</f>
      </c>
      <c r="G761" s="17">
        <v>3381</v>
      </c>
      <c r="H761" s="17">
        <v>159</v>
      </c>
      <c r="I761" s="18">
        <f t="shared" si="278"/>
      </c>
      <c r="J761" s="19">
        <f t="shared" si="197"/>
      </c>
      <c r="K761" s="17">
        <v>8</v>
      </c>
      <c r="L761" s="19">
        <f t="shared" si="158"/>
      </c>
      <c r="M761" s="17">
        <v>3</v>
      </c>
      <c r="N761" s="20">
        <f t="shared" si="109"/>
      </c>
      <c r="O761" s="17">
        <v>3</v>
      </c>
      <c r="P761" s="20">
        <f t="shared" si="58"/>
      </c>
      <c r="Q761" s="21">
        <f>(M761+M762)/(O761+O762)</f>
      </c>
      <c r="R761" s="17">
        <v>8</v>
      </c>
      <c r="S761" s="21">
        <f>(O761+O762)/(K761+K762)</f>
      </c>
      <c r="T761" s="17">
        <v>3</v>
      </c>
      <c r="U761" s="22">
        <f>F761/T761</f>
      </c>
      <c r="V761" s="23">
        <f>(F761+4*500)/T761</f>
      </c>
      <c r="W761" s="17">
        <v>2508</v>
      </c>
      <c r="X761" s="23">
        <f>W761/T761</f>
      </c>
      <c r="Y761" s="21">
        <f>T761/R761</f>
      </c>
      <c r="Z761" s="23">
        <f>W761/F761</f>
      </c>
      <c r="AA761" s="23">
        <f>W761/(F761+500)</f>
      </c>
      <c r="AB761" s="17">
        <v>1</v>
      </c>
      <c r="AC761" s="17">
        <v>372</v>
      </c>
      <c r="AD761" s="21">
        <f>AB761/T761</f>
      </c>
      <c r="AE761" s="23">
        <f>(W761-AC761)/(F761+500)</f>
      </c>
      <c r="AF761" s="24" t="s">
        <v>37</v>
      </c>
    </row>
    <row customHeight="true" ht="16.48939643467505" r="762">
      <c r="A762" s="11"/>
      <c r="B762" s="12"/>
      <c r="C762" s="13"/>
      <c r="D762" s="14" t="s">
        <v>38</v>
      </c>
      <c r="E762" s="15">
        <v>2439.96</v>
      </c>
      <c r="F762" s="28"/>
      <c r="G762" s="17">
        <v>18390</v>
      </c>
      <c r="H762" s="29">
        <v>643</v>
      </c>
      <c r="I762" s="18">
        <f t="shared" si="278"/>
      </c>
      <c r="J762" s="19">
        <f t="shared" si="197"/>
      </c>
      <c r="K762" s="17">
        <v>43</v>
      </c>
      <c r="L762" s="19">
        <f t="shared" si="158"/>
      </c>
      <c r="M762" s="17">
        <v>0</v>
      </c>
      <c r="N762" s="20">
        <f t="shared" si="109"/>
      </c>
      <c r="O762" s="17">
        <v>1</v>
      </c>
      <c r="P762" s="20">
        <f t="shared" si="58"/>
      </c>
      <c r="Q762" s="21"/>
      <c r="R762" s="17"/>
      <c r="S762" s="21"/>
      <c r="T762" s="17"/>
      <c r="U762" s="22"/>
      <c r="V762" s="23"/>
      <c r="W762" s="17"/>
      <c r="X762" s="23"/>
      <c r="Y762" s="21"/>
      <c r="Z762" s="23"/>
      <c r="AA762" s="23"/>
      <c r="AB762" s="17"/>
      <c r="AC762" s="17"/>
      <c r="AD762" s="21"/>
      <c r="AE762" s="23"/>
      <c r="AF762" s="24" t="s">
        <v>83</v>
      </c>
    </row>
    <row customHeight="true" ht="16.48939643467505" r="763">
      <c r="A763" s="11"/>
      <c r="B763" s="30" t="s">
        <v>43</v>
      </c>
      <c r="C763" s="30"/>
      <c r="D763" s="30"/>
      <c r="E763" s="32">
        <f>SUM(E753:E762)</f>
      </c>
      <c r="F763" s="33">
        <f>SUM(F753:F762)</f>
      </c>
      <c r="G763" s="33">
        <f>SUM(G753:G762)</f>
      </c>
      <c r="H763" s="33">
        <f>SUM(H753:H762)</f>
      </c>
      <c r="I763" s="34">
        <f t="shared" si="278"/>
      </c>
      <c r="J763" s="35">
        <f t="shared" si="197"/>
      </c>
      <c r="K763" s="33">
        <f>SUM(K753:K762)</f>
      </c>
      <c r="L763" s="35">
        <f t="shared" si="158"/>
      </c>
      <c r="M763" s="33">
        <f>SUM(M753:M762)</f>
      </c>
      <c r="N763" s="36">
        <f t="shared" si="109"/>
      </c>
      <c r="O763" s="33">
        <f>SUM(O753:O762)</f>
      </c>
      <c r="P763" s="36">
        <f t="shared" si="58"/>
      </c>
      <c r="Q763" s="37">
        <f>M763/O763</f>
      </c>
      <c r="R763" s="33">
        <f>SUM(R753:R762)</f>
      </c>
      <c r="S763" s="37">
        <f>(O763+O763)/(K763+K763)</f>
      </c>
      <c r="T763" s="33">
        <f>SUM(T753:T762)</f>
      </c>
      <c r="U763" s="38">
        <f t="shared" ref="U763:U764" si="937">F763/T763</f>
      </c>
      <c r="V763" s="39">
        <f t="shared" ref="V763:V764" si="830">(F763+4*500)/T763</f>
      </c>
      <c r="W763" s="32">
        <f>SUM(W753:W762)</f>
      </c>
      <c r="X763" s="40">
        <f t="shared" ref="X763:X764" si="723">W763/T763</f>
      </c>
      <c r="Y763" s="37">
        <f t="shared" ref="Y763:Y764" si="616">T763/R763</f>
      </c>
      <c r="Z763" s="39">
        <f t="shared" ref="Z763:Z764" si="509">W763/F763</f>
      </c>
      <c r="AA763" s="39">
        <f>W763/(F763+COUNT(W753:W760)*500)</f>
      </c>
      <c r="AB763" s="33">
        <f>SUM(AB753:AB762)</f>
      </c>
      <c r="AC763" s="33">
        <f>SUM(AC753:AC762)</f>
      </c>
      <c r="AD763" s="37">
        <f t="shared" ref="AD763:AD764" si="402">AB763/T763</f>
      </c>
      <c r="AE763" s="41">
        <f>(W763-AC763)/(F763+COUNT(W753:W760)*500)</f>
      </c>
      <c r="AF763" s="23"/>
    </row>
    <row customHeight="true" ht="16.48939643467505" r="764">
      <c r="A764" s="11"/>
      <c r="B764" s="12" t="s">
        <v>55</v>
      </c>
      <c r="C764" s="42" t="s">
        <v>45</v>
      </c>
      <c r="D764" s="14" t="s">
        <v>36</v>
      </c>
      <c r="E764" s="15">
        <v>2061.52</v>
      </c>
      <c r="F764" s="28">
        <f>E764+E765</f>
      </c>
      <c r="G764" s="17">
        <v>10968</v>
      </c>
      <c r="H764" s="17">
        <v>263</v>
      </c>
      <c r="I764" s="18">
        <f t="shared" si="278"/>
      </c>
      <c r="J764" s="19">
        <f t="shared" si="197"/>
      </c>
      <c r="K764" s="17">
        <v>25</v>
      </c>
      <c r="L764" s="19">
        <f t="shared" si="158"/>
      </c>
      <c r="M764" s="17">
        <v>0</v>
      </c>
      <c r="N764" s="20">
        <f t="shared" si="109"/>
      </c>
      <c r="O764" s="17">
        <v>1</v>
      </c>
      <c r="P764" s="20">
        <f t="shared" si="58"/>
      </c>
      <c r="Q764" s="21">
        <f>(M764+M765)/(O764+O765)</f>
      </c>
      <c r="R764" s="17">
        <v>9</v>
      </c>
      <c r="S764" s="21">
        <f>(O764+O765)/(K764+K765)</f>
      </c>
      <c r="T764" s="17">
        <v>2</v>
      </c>
      <c r="U764" s="22">
        <f t="shared" si="937"/>
      </c>
      <c r="V764" s="23">
        <f t="shared" si="830"/>
      </c>
      <c r="W764" s="17">
        <v>2024</v>
      </c>
      <c r="X764" s="23">
        <f t="shared" si="723"/>
      </c>
      <c r="Y764" s="21">
        <f t="shared" si="616"/>
      </c>
      <c r="Z764" s="23">
        <f t="shared" si="509"/>
      </c>
      <c r="AA764" s="23">
        <f>W764/(F764+500)</f>
      </c>
      <c r="AB764" s="17">
        <v>0</v>
      </c>
      <c r="AC764" s="17">
        <v>0</v>
      </c>
      <c r="AD764" s="21">
        <f t="shared" si="402"/>
      </c>
      <c r="AE764" s="23">
        <f>(W764-AC764)/(F764+500)</f>
      </c>
      <c r="AF764" s="24" t="s">
        <v>37</v>
      </c>
    </row>
    <row customHeight="true" ht="16.48939643467505" r="765">
      <c r="A765" s="11"/>
      <c r="B765" s="12"/>
      <c r="C765" s="42"/>
      <c r="D765" s="14" t="s">
        <v>38</v>
      </c>
      <c r="E765" s="15">
        <v>2364.14</v>
      </c>
      <c r="F765" s="28"/>
      <c r="G765" s="17">
        <v>23027</v>
      </c>
      <c r="H765" s="29">
        <v>815</v>
      </c>
      <c r="I765" s="18">
        <f t="shared" si="278"/>
      </c>
      <c r="J765" s="19">
        <f t="shared" si="197"/>
      </c>
      <c r="K765" s="17">
        <v>55</v>
      </c>
      <c r="L765" s="19">
        <f t="shared" si="158"/>
      </c>
      <c r="M765" s="17">
        <v>2</v>
      </c>
      <c r="N765" s="20">
        <f t="shared" si="109"/>
      </c>
      <c r="O765" s="17">
        <v>0</v>
      </c>
      <c r="P765" s="20">
        <f t="shared" si="58"/>
      </c>
      <c r="Q765" s="21"/>
      <c r="R765" s="17"/>
      <c r="S765" s="21"/>
      <c r="T765" s="17"/>
      <c r="U765" s="22"/>
      <c r="V765" s="23"/>
      <c r="W765" s="17"/>
      <c r="X765" s="23"/>
      <c r="Y765" s="21"/>
      <c r="Z765" s="23"/>
      <c r="AA765" s="23"/>
      <c r="AB765" s="17"/>
      <c r="AC765" s="17"/>
      <c r="AD765" s="21"/>
      <c r="AE765" s="23"/>
      <c r="AF765" s="24" t="s">
        <v>83</v>
      </c>
    </row>
    <row customHeight="true" ht="16.48939643467505" r="766">
      <c r="A766" s="11"/>
      <c r="B766" s="43" t="s">
        <v>56</v>
      </c>
      <c r="C766" s="42" t="s">
        <v>45</v>
      </c>
      <c r="D766" s="14" t="s">
        <v>36</v>
      </c>
      <c r="E766" s="15">
        <v>1008.25</v>
      </c>
      <c r="F766" s="28">
        <f>E766+E767</f>
      </c>
      <c r="G766" s="17">
        <v>6692</v>
      </c>
      <c r="H766" s="17">
        <v>263</v>
      </c>
      <c r="I766" s="18">
        <f t="shared" si="278"/>
      </c>
      <c r="J766" s="19">
        <f t="shared" si="197"/>
      </c>
      <c r="K766" s="17">
        <v>12</v>
      </c>
      <c r="L766" s="19">
        <f t="shared" si="158"/>
      </c>
      <c r="M766" s="17">
        <v>0</v>
      </c>
      <c r="N766" s="20">
        <f t="shared" si="109"/>
      </c>
      <c r="O766" s="17">
        <v>1</v>
      </c>
      <c r="P766" s="20">
        <f t="shared" si="58"/>
      </c>
      <c r="Q766" s="21">
        <f>(M766+M767)/(O766+O767)</f>
      </c>
      <c r="R766" s="17">
        <v>6</v>
      </c>
      <c r="S766" s="21">
        <f>(O766+O767)/(K766+K767)</f>
      </c>
      <c r="T766" s="17">
        <v>3</v>
      </c>
      <c r="U766" s="22">
        <f>F766/T766</f>
      </c>
      <c r="V766" s="23">
        <f>(F766+4*500)/T766</f>
      </c>
      <c r="W766" s="17">
        <v>2464.19</v>
      </c>
      <c r="X766" s="23">
        <f>W766/T766</f>
      </c>
      <c r="Y766" s="21">
        <f>T766/R766</f>
      </c>
      <c r="Z766" s="23">
        <f>W766/F766</f>
      </c>
      <c r="AA766" s="23">
        <f>W766/(F766+500)</f>
      </c>
      <c r="AB766" s="17">
        <v>0</v>
      </c>
      <c r="AC766" s="17">
        <v>0</v>
      </c>
      <c r="AD766" s="21">
        <f>AB766/T766</f>
      </c>
      <c r="AE766" s="23">
        <f>(W766-AC766)/(F766+500)</f>
      </c>
      <c r="AF766" s="24" t="s">
        <v>37</v>
      </c>
    </row>
    <row customHeight="true" ht="16.48939643467505" r="767">
      <c r="A767" s="11"/>
      <c r="B767" s="43"/>
      <c r="C767" s="42"/>
      <c r="D767" s="14" t="s">
        <v>38</v>
      </c>
      <c r="E767" s="15">
        <v>1640.24</v>
      </c>
      <c r="F767" s="28"/>
      <c r="G767" s="17">
        <v>15723</v>
      </c>
      <c r="H767" s="29">
        <v>593</v>
      </c>
      <c r="I767" s="18">
        <f t="shared" si="278"/>
      </c>
      <c r="J767" s="19">
        <f t="shared" si="197"/>
      </c>
      <c r="K767" s="17">
        <v>29</v>
      </c>
      <c r="L767" s="19">
        <f t="shared" si="158"/>
      </c>
      <c r="M767" s="17">
        <v>0</v>
      </c>
      <c r="N767" s="20">
        <f t="shared" si="109"/>
      </c>
      <c r="O767" s="17">
        <v>4</v>
      </c>
      <c r="P767" s="20">
        <f t="shared" si="58"/>
      </c>
      <c r="Q767" s="21"/>
      <c r="R767" s="17"/>
      <c r="S767" s="21"/>
      <c r="T767" s="17"/>
      <c r="U767" s="22"/>
      <c r="V767" s="23"/>
      <c r="W767" s="17"/>
      <c r="X767" s="23"/>
      <c r="Y767" s="21"/>
      <c r="Z767" s="23"/>
      <c r="AA767" s="23"/>
      <c r="AB767" s="17"/>
      <c r="AC767" s="17"/>
      <c r="AD767" s="21"/>
      <c r="AE767" s="23"/>
      <c r="AF767" s="24" t="s">
        <v>83</v>
      </c>
    </row>
    <row customHeight="true" ht="16.48939643467505" r="768">
      <c r="A768" s="11"/>
      <c r="B768" s="12" t="s">
        <v>57</v>
      </c>
      <c r="C768" s="42" t="s">
        <v>45</v>
      </c>
      <c r="D768" s="14" t="s">
        <v>36</v>
      </c>
      <c r="E768" s="15">
        <v>428.89</v>
      </c>
      <c r="F768" s="28">
        <f>E768+E769</f>
      </c>
      <c r="G768" s="17">
        <v>2539</v>
      </c>
      <c r="H768" s="17">
        <v>112</v>
      </c>
      <c r="I768" s="18">
        <f t="shared" si="278"/>
      </c>
      <c r="J768" s="19">
        <f t="shared" si="197"/>
      </c>
      <c r="K768" s="17">
        <v>1</v>
      </c>
      <c r="L768" s="19">
        <f t="shared" si="158"/>
      </c>
      <c r="M768" s="17">
        <v>0</v>
      </c>
      <c r="N768" s="20">
        <f t="shared" si="109"/>
      </c>
      <c r="O768" s="17">
        <v>0</v>
      </c>
      <c r="P768" s="20">
        <f t="shared" si="58"/>
      </c>
      <c r="Q768" s="21">
        <f>(M768+M769)/(O768+O769)</f>
      </c>
      <c r="R768" s="17">
        <v>6</v>
      </c>
      <c r="S768" s="21">
        <f>(O768+O769)/(K768+K769)</f>
      </c>
      <c r="T768" s="17">
        <v>2</v>
      </c>
      <c r="U768" s="22">
        <f>F768/T768</f>
      </c>
      <c r="V768" s="23">
        <f>(F768+4*500)/T768</f>
      </c>
      <c r="W768" s="17">
        <v>3036</v>
      </c>
      <c r="X768" s="23">
        <f>W768/T768</f>
      </c>
      <c r="Y768" s="21">
        <f>T768/R768</f>
      </c>
      <c r="Z768" s="23">
        <f>W768/F768</f>
      </c>
      <c r="AA768" s="23">
        <f>W768/(F768+500)</f>
      </c>
      <c r="AB768" s="17">
        <v>0</v>
      </c>
      <c r="AC768" s="17">
        <v>0</v>
      </c>
      <c r="AD768" s="21">
        <f>AB768/T768</f>
      </c>
      <c r="AE768" s="23">
        <f>(W768-AC768)/(F768+500)</f>
      </c>
      <c r="AF768" s="24" t="s">
        <v>37</v>
      </c>
    </row>
    <row customHeight="true" ht="16.48939643467505" r="769">
      <c r="A769" s="11"/>
      <c r="B769" s="12"/>
      <c r="C769" s="42"/>
      <c r="D769" s="14" t="s">
        <v>38</v>
      </c>
      <c r="E769" s="15">
        <v>1745.16</v>
      </c>
      <c r="F769" s="28"/>
      <c r="G769" s="17">
        <v>16993</v>
      </c>
      <c r="H769" s="29">
        <v>553</v>
      </c>
      <c r="I769" s="18">
        <f t="shared" si="278"/>
      </c>
      <c r="J769" s="19">
        <f t="shared" si="197"/>
      </c>
      <c r="K769" s="17">
        <v>50</v>
      </c>
      <c r="L769" s="19">
        <f t="shared" si="158"/>
      </c>
      <c r="M769" s="17">
        <v>2</v>
      </c>
      <c r="N769" s="20">
        <f t="shared" si="109"/>
      </c>
      <c r="O769" s="17">
        <v>5</v>
      </c>
      <c r="P769" s="20">
        <f t="shared" si="58"/>
      </c>
      <c r="Q769" s="21"/>
      <c r="R769" s="17"/>
      <c r="S769" s="21"/>
      <c r="T769" s="17"/>
      <c r="U769" s="22"/>
      <c r="V769" s="23"/>
      <c r="W769" s="17"/>
      <c r="X769" s="23"/>
      <c r="Y769" s="21"/>
      <c r="Z769" s="23"/>
      <c r="AA769" s="23"/>
      <c r="AB769" s="17"/>
      <c r="AC769" s="17"/>
      <c r="AD769" s="21"/>
      <c r="AE769" s="23"/>
      <c r="AF769" s="24" t="s">
        <v>83</v>
      </c>
    </row>
    <row customHeight="true" ht="16.48939643467505" r="770">
      <c r="A770" s="11"/>
      <c r="B770" s="55" t="s">
        <v>34</v>
      </c>
      <c r="C770" s="42" t="s">
        <v>45</v>
      </c>
      <c r="D770" s="14" t="s">
        <v>36</v>
      </c>
      <c r="E770" s="15">
        <v>164.94</v>
      </c>
      <c r="F770" s="28">
        <f>E770+E771</f>
      </c>
      <c r="G770" s="17">
        <v>1301</v>
      </c>
      <c r="H770" s="17">
        <v>85</v>
      </c>
      <c r="I770" s="18">
        <f t="shared" si="278"/>
      </c>
      <c r="J770" s="19">
        <f t="shared" si="197"/>
      </c>
      <c r="K770" s="17">
        <v>1</v>
      </c>
      <c r="L770" s="19">
        <f t="shared" si="158"/>
      </c>
      <c r="M770" s="17">
        <v>0</v>
      </c>
      <c r="N770" s="20">
        <f t="shared" si="109"/>
      </c>
      <c r="O770" s="17">
        <v>0</v>
      </c>
      <c r="P770" s="20">
        <f t="shared" si="58"/>
      </c>
      <c r="Q770" s="21">
        <f>(M770+M771)/(O770+O771)</f>
      </c>
      <c r="R770" s="17">
        <v>6</v>
      </c>
      <c r="S770" s="21">
        <f>(O770+O771)/(K770+K771)</f>
      </c>
      <c r="T770" s="17">
        <v>4</v>
      </c>
      <c r="U770" s="22">
        <f>F770/T770</f>
      </c>
      <c r="V770" s="23">
        <f>(F770+4*500)/T770</f>
      </c>
      <c r="W770" s="17">
        <v>5619.600000000002</v>
      </c>
      <c r="X770" s="23">
        <f>W770/T770</f>
      </c>
      <c r="Y770" s="21">
        <f>T770/R770</f>
      </c>
      <c r="Z770" s="23">
        <f>W770/F770</f>
      </c>
      <c r="AA770" s="23">
        <f>W770/(F770+500)</f>
      </c>
      <c r="AB770" s="17">
        <v>0</v>
      </c>
      <c r="AC770" s="17">
        <v>0</v>
      </c>
      <c r="AD770" s="21">
        <f>AB770/T770</f>
      </c>
      <c r="AE770" s="23">
        <f>(W770-AC770)/(F770+500)</f>
      </c>
      <c r="AF770" s="24" t="s">
        <v>37</v>
      </c>
    </row>
    <row customHeight="true" ht="16.48939643467505" r="771">
      <c r="A771" s="11"/>
      <c r="B771" s="55"/>
      <c r="C771" s="42"/>
      <c r="D771" s="14" t="s">
        <v>38</v>
      </c>
      <c r="E771" s="15">
        <v>1642.44</v>
      </c>
      <c r="F771" s="28"/>
      <c r="G771" s="17">
        <v>16118</v>
      </c>
      <c r="H771" s="29">
        <v>491</v>
      </c>
      <c r="I771" s="18">
        <f t="shared" si="278"/>
      </c>
      <c r="J771" s="19">
        <f t="shared" si="197"/>
      </c>
      <c r="K771" s="17">
        <v>28</v>
      </c>
      <c r="L771" s="19">
        <f t="shared" si="158"/>
      </c>
      <c r="M771" s="17">
        <v>3</v>
      </c>
      <c r="N771" s="20">
        <f t="shared" si="109"/>
      </c>
      <c r="O771" s="17">
        <v>5</v>
      </c>
      <c r="P771" s="20">
        <f t="shared" si="58"/>
      </c>
      <c r="Q771" s="21"/>
      <c r="R771" s="17"/>
      <c r="S771" s="21"/>
      <c r="T771" s="17"/>
      <c r="U771" s="22"/>
      <c r="V771" s="23"/>
      <c r="W771" s="17"/>
      <c r="X771" s="23"/>
      <c r="Y771" s="21"/>
      <c r="Z771" s="23"/>
      <c r="AA771" s="23"/>
      <c r="AB771" s="17"/>
      <c r="AC771" s="17"/>
      <c r="AD771" s="21"/>
      <c r="AE771" s="23"/>
      <c r="AF771" s="24" t="s">
        <v>83</v>
      </c>
    </row>
    <row customHeight="true" ht="16.48939643467505" r="772">
      <c r="A772" s="11"/>
      <c r="B772" s="44" t="s">
        <v>43</v>
      </c>
      <c r="C772" s="44"/>
      <c r="D772" s="44"/>
      <c r="E772" s="32">
        <f>SUM(E764:E771)</f>
      </c>
      <c r="F772" s="32">
        <f>SUM(F764:F771)</f>
      </c>
      <c r="G772" s="32">
        <f>SUM(G764:G771)</f>
      </c>
      <c r="H772" s="32">
        <f>SUM(H764:H771)</f>
      </c>
      <c r="I772" s="34">
        <f t="shared" si="278"/>
      </c>
      <c r="J772" s="35">
        <f t="shared" si="197"/>
      </c>
      <c r="K772" s="33">
        <f>SUM(K764:K771)</f>
      </c>
      <c r="L772" s="32">
        <f>SUM(L766:L771)</f>
      </c>
      <c r="M772" s="32">
        <f>SUM(M764:M771)</f>
      </c>
      <c r="N772" s="36">
        <f t="shared" si="109"/>
      </c>
      <c r="O772" s="32">
        <f>SUM(O764:O771)</f>
      </c>
      <c r="P772" s="36">
        <f t="shared" si="58"/>
      </c>
      <c r="Q772" s="37">
        <f>M772/O772</f>
      </c>
      <c r="R772" s="32">
        <f>SUM(R764:R771)</f>
      </c>
      <c r="S772" s="37">
        <f>(O772+O772)/(K772+K772)</f>
      </c>
      <c r="T772" s="32">
        <f>SUM(T764:T771)</f>
      </c>
      <c r="U772" s="38">
        <f t="shared" ref="U772:U773" si="938">F772/T772</f>
      </c>
      <c r="V772" s="39">
        <f t="shared" ref="V772:V773" si="831">(F772+4*500)/T772</f>
      </c>
      <c r="W772" s="32">
        <f>SUM(W764:W771)</f>
      </c>
      <c r="X772" s="40">
        <f t="shared" ref="X772:X773" si="724">W772/T772</f>
      </c>
      <c r="Y772" s="37">
        <f t="shared" ref="Y772:Y773" si="617">T772/R772</f>
      </c>
      <c r="Z772" s="39">
        <f t="shared" ref="Z772:Z773" si="510">W772/F772</f>
      </c>
      <c r="AA772" s="39">
        <f>W772/(F772+COUNT(W763:W771)*500)</f>
      </c>
      <c r="AB772" s="32">
        <f>SUM(AB764:AB771)</f>
      </c>
      <c r="AC772" s="32">
        <f>SUM(AC764:AC771)</f>
      </c>
      <c r="AD772" s="37">
        <f t="shared" ref="AD772:AD773" si="403">AB772/T772</f>
      </c>
      <c r="AE772" s="41">
        <f>(W772-AC772)/(F772+COUNT(W763:W771)*500)</f>
      </c>
      <c r="AF772" s="24"/>
    </row>
    <row customHeight="true" ht="16.48939643467505" r="773">
      <c r="A773" s="11"/>
      <c r="B773" s="55" t="s">
        <v>40</v>
      </c>
      <c r="C773" s="13" t="s">
        <v>35</v>
      </c>
      <c r="D773" s="14" t="s">
        <v>36</v>
      </c>
      <c r="E773" s="15">
        <v>88.42</v>
      </c>
      <c r="F773" s="28">
        <f>E773+E774</f>
      </c>
      <c r="G773" s="17">
        <v>833</v>
      </c>
      <c r="H773" s="17">
        <v>62</v>
      </c>
      <c r="I773" s="18">
        <f t="shared" si="278"/>
      </c>
      <c r="J773" s="19">
        <f t="shared" si="197"/>
      </c>
      <c r="K773" s="17">
        <v>3</v>
      </c>
      <c r="L773" s="19">
        <f t="shared" ref="L773:L791" si="159">E773/K773</f>
      </c>
      <c r="M773" s="17">
        <v>0</v>
      </c>
      <c r="N773" s="20">
        <f t="shared" si="109"/>
      </c>
      <c r="O773" s="17">
        <v>0</v>
      </c>
      <c r="P773" s="20">
        <f t="shared" si="58"/>
      </c>
      <c r="Q773" s="21">
        <f>(M773+M774)/(O773+O774)</f>
      </c>
      <c r="R773" s="17">
        <v>6</v>
      </c>
      <c r="S773" s="21">
        <f>(O773+O774)/(K773+K774)</f>
      </c>
      <c r="T773" s="17">
        <v>2</v>
      </c>
      <c r="U773" s="22">
        <f t="shared" si="938"/>
      </c>
      <c r="V773" s="23">
        <f t="shared" si="831"/>
      </c>
      <c r="W773" s="17">
        <v>2313.5999999999913</v>
      </c>
      <c r="X773" s="23">
        <f t="shared" si="724"/>
      </c>
      <c r="Y773" s="21">
        <f t="shared" si="617"/>
      </c>
      <c r="Z773" s="23">
        <f t="shared" si="510"/>
      </c>
      <c r="AA773" s="23">
        <f>W773/(F773+500)</f>
      </c>
      <c r="AB773" s="17">
        <v>1</v>
      </c>
      <c r="AC773" s="17">
        <v>621.5999999999999</v>
      </c>
      <c r="AD773" s="21">
        <f t="shared" si="403"/>
      </c>
      <c r="AE773" s="23">
        <f>(W773-AC773)/(F773+500)</f>
      </c>
      <c r="AF773" s="24" t="s">
        <v>37</v>
      </c>
    </row>
    <row customHeight="true" ht="16.48939643467505" r="774">
      <c r="A774" s="11"/>
      <c r="B774" s="55"/>
      <c r="C774" s="13"/>
      <c r="D774" s="14" t="s">
        <v>38</v>
      </c>
      <c r="E774" s="15">
        <v>2033.85</v>
      </c>
      <c r="F774" s="28"/>
      <c r="G774" s="17">
        <v>24459</v>
      </c>
      <c r="H774" s="17">
        <v>521</v>
      </c>
      <c r="I774" s="18">
        <f t="shared" si="278"/>
      </c>
      <c r="J774" s="19">
        <f t="shared" si="197"/>
      </c>
      <c r="K774" s="17">
        <v>40</v>
      </c>
      <c r="L774" s="19">
        <f t="shared" si="159"/>
      </c>
      <c r="M774" s="17">
        <v>2</v>
      </c>
      <c r="N774" s="20">
        <f t="shared" si="109"/>
      </c>
      <c r="O774" s="17">
        <v>4</v>
      </c>
      <c r="P774" s="20">
        <f t="shared" si="58"/>
      </c>
      <c r="Q774" s="21"/>
      <c r="R774" s="17"/>
      <c r="S774" s="21"/>
      <c r="T774" s="17"/>
      <c r="U774" s="22"/>
      <c r="V774" s="23"/>
      <c r="W774" s="17"/>
      <c r="X774" s="23"/>
      <c r="Y774" s="21"/>
      <c r="Z774" s="23"/>
      <c r="AA774" s="23"/>
      <c r="AB774" s="17"/>
      <c r="AC774" s="17"/>
      <c r="AD774" s="21"/>
      <c r="AE774" s="23"/>
      <c r="AF774" s="24" t="s">
        <v>81</v>
      </c>
    </row>
    <row customHeight="true" ht="16.48939643467505" r="775">
      <c r="A775" s="11"/>
      <c r="B775" s="55" t="s">
        <v>42</v>
      </c>
      <c r="C775" s="13" t="s">
        <v>35</v>
      </c>
      <c r="D775" s="14" t="s">
        <v>36</v>
      </c>
      <c r="E775" s="15">
        <v>48.41</v>
      </c>
      <c r="F775" s="28">
        <f>E775+E776</f>
      </c>
      <c r="G775" s="17">
        <v>89</v>
      </c>
      <c r="H775" s="17">
        <v>8</v>
      </c>
      <c r="I775" s="18">
        <f>H776/G775</f>
      </c>
      <c r="J775" s="19">
        <f t="shared" si="197"/>
      </c>
      <c r="K775" s="17">
        <v>0</v>
      </c>
      <c r="L775" s="19">
        <f t="shared" si="159"/>
      </c>
      <c r="M775" s="17">
        <v>0</v>
      </c>
      <c r="N775" s="20">
        <f t="shared" si="109"/>
      </c>
      <c r="O775" s="17">
        <v>0</v>
      </c>
      <c r="P775" s="20">
        <f t="shared" si="58"/>
      </c>
      <c r="Q775" s="21">
        <f>(M775+M776)/(O775+O776)</f>
      </c>
      <c r="R775" s="17">
        <v>6</v>
      </c>
      <c r="S775" s="21">
        <f>(O775+O776)/(K775+K776)</f>
      </c>
      <c r="T775" s="17">
        <v>3</v>
      </c>
      <c r="U775" s="22">
        <f>F775/T775</f>
      </c>
      <c r="V775" s="23">
        <f>(F775+4*500)/T775</f>
      </c>
      <c r="W775" s="17">
        <v>5520</v>
      </c>
      <c r="X775" s="23">
        <f>W775/T775</f>
      </c>
      <c r="Y775" s="21">
        <f>T775/R775</f>
      </c>
      <c r="Z775" s="23">
        <f>W775/F775</f>
      </c>
      <c r="AA775" s="23">
        <f>W775/(F775+500)</f>
      </c>
      <c r="AB775" s="17">
        <v>0</v>
      </c>
      <c r="AC775" s="17">
        <v>0</v>
      </c>
      <c r="AD775" s="21">
        <f>AB775/T775</f>
      </c>
      <c r="AE775" s="23">
        <f>(W775-AC775)/(F775+500)</f>
      </c>
      <c r="AF775" s="24" t="s">
        <v>37</v>
      </c>
    </row>
    <row customHeight="true" ht="16.48939643467505" r="776">
      <c r="A776" s="11"/>
      <c r="B776" s="55"/>
      <c r="C776" s="13"/>
      <c r="D776" s="14" t="s">
        <v>38</v>
      </c>
      <c r="E776" s="15">
        <v>2023.92</v>
      </c>
      <c r="F776" s="28"/>
      <c r="G776" s="17">
        <v>25735</v>
      </c>
      <c r="H776" s="17">
        <v>523</v>
      </c>
      <c r="I776" s="18">
        <f t="shared" ref="I776:I791" si="279">H776/G776</f>
      </c>
      <c r="J776" s="19">
        <f t="shared" si="197"/>
      </c>
      <c r="K776" s="17">
        <v>33</v>
      </c>
      <c r="L776" s="19">
        <f t="shared" si="159"/>
      </c>
      <c r="M776" s="17">
        <v>3</v>
      </c>
      <c r="N776" s="20">
        <f t="shared" si="109"/>
      </c>
      <c r="O776" s="17">
        <v>7</v>
      </c>
      <c r="P776" s="20">
        <f t="shared" si="58"/>
      </c>
      <c r="Q776" s="21"/>
      <c r="R776" s="17"/>
      <c r="S776" s="21"/>
      <c r="T776" s="17"/>
      <c r="U776" s="22"/>
      <c r="V776" s="23"/>
      <c r="W776" s="17"/>
      <c r="X776" s="23"/>
      <c r="Y776" s="21"/>
      <c r="Z776" s="23"/>
      <c r="AA776" s="23"/>
      <c r="AB776" s="17"/>
      <c r="AC776" s="17"/>
      <c r="AD776" s="21"/>
      <c r="AE776" s="23"/>
      <c r="AF776" s="24" t="s">
        <v>81</v>
      </c>
    </row>
    <row customHeight="true" ht="16.48939643467505" r="777">
      <c r="A777" s="11"/>
      <c r="B777" s="55" t="s">
        <v>44</v>
      </c>
      <c r="C777" s="13" t="s">
        <v>35</v>
      </c>
      <c r="D777" s="14" t="s">
        <v>36</v>
      </c>
      <c r="E777" s="15">
        <v>52.56</v>
      </c>
      <c r="F777" s="16">
        <f>E777+E778</f>
      </c>
      <c r="G777" s="17">
        <v>789</v>
      </c>
      <c r="H777" s="17">
        <v>54</v>
      </c>
      <c r="I777" s="18">
        <f t="shared" si="279"/>
      </c>
      <c r="J777" s="19">
        <f t="shared" si="197"/>
      </c>
      <c r="K777" s="17">
        <v>2</v>
      </c>
      <c r="L777" s="19">
        <f t="shared" si="159"/>
      </c>
      <c r="M777" s="17">
        <v>0</v>
      </c>
      <c r="N777" s="20">
        <f t="shared" si="109"/>
      </c>
      <c r="O777" s="17">
        <v>1</v>
      </c>
      <c r="P777" s="20">
        <f t="shared" si="58"/>
      </c>
      <c r="Q777" s="21">
        <f>(M777+M778)/(O777+O778)</f>
      </c>
      <c r="R777" s="17">
        <v>10</v>
      </c>
      <c r="S777" s="21">
        <f>(O777+O778)/(K777+K778)</f>
      </c>
      <c r="T777" s="17">
        <v>3</v>
      </c>
      <c r="U777" s="22">
        <f>F777/T777</f>
      </c>
      <c r="V777" s="23">
        <f>(F777+4*500)/T777</f>
      </c>
      <c r="W777" s="17">
        <v>961.2000000000044</v>
      </c>
      <c r="X777" s="23">
        <f>W777/T777</f>
      </c>
      <c r="Y777" s="21">
        <f>T777/R777</f>
      </c>
      <c r="Z777" s="23">
        <f>W777/F777</f>
      </c>
      <c r="AA777" s="23">
        <f>W777/(F777+500)</f>
      </c>
      <c r="AB777" s="17">
        <v>1</v>
      </c>
      <c r="AC777" s="17">
        <v>326.4</v>
      </c>
      <c r="AD777" s="21">
        <f>AB777/T777</f>
      </c>
      <c r="AE777" s="23">
        <f>(W777-AC777)/(F777+500)</f>
      </c>
      <c r="AF777" s="24" t="s">
        <v>37</v>
      </c>
    </row>
    <row customHeight="true" ht="16.48939643467505" r="778">
      <c r="A778" s="11"/>
      <c r="B778" s="55"/>
      <c r="C778" s="13"/>
      <c r="D778" s="14" t="s">
        <v>38</v>
      </c>
      <c r="E778" s="15">
        <v>1885.78</v>
      </c>
      <c r="F778" s="16"/>
      <c r="G778" s="17">
        <v>28696</v>
      </c>
      <c r="H778" s="17">
        <v>551</v>
      </c>
      <c r="I778" s="18">
        <f t="shared" si="279"/>
      </c>
      <c r="J778" s="19">
        <f t="shared" si="197"/>
      </c>
      <c r="K778" s="17">
        <v>39</v>
      </c>
      <c r="L778" s="19">
        <f t="shared" si="159"/>
      </c>
      <c r="M778" s="17">
        <v>2</v>
      </c>
      <c r="N778" s="20">
        <f t="shared" si="109"/>
      </c>
      <c r="O778" s="17">
        <v>4</v>
      </c>
      <c r="P778" s="20">
        <f t="shared" si="58"/>
      </c>
      <c r="Q778" s="21"/>
      <c r="R778" s="17"/>
      <c r="S778" s="21"/>
      <c r="T778" s="17"/>
      <c r="U778" s="22"/>
      <c r="V778" s="23"/>
      <c r="W778" s="17"/>
      <c r="X778" s="23"/>
      <c r="Y778" s="21"/>
      <c r="Z778" s="23"/>
      <c r="AA778" s="23"/>
      <c r="AB778" s="17"/>
      <c r="AC778" s="17"/>
      <c r="AD778" s="21"/>
      <c r="AE778" s="23"/>
      <c r="AF778" s="24" t="s">
        <v>81</v>
      </c>
    </row>
    <row customHeight="true" ht="16.48939643467505" r="779">
      <c r="A779" s="11"/>
      <c r="B779" s="55" t="s">
        <v>46</v>
      </c>
      <c r="C779" s="13" t="s">
        <v>35</v>
      </c>
      <c r="D779" s="14" t="s">
        <v>36</v>
      </c>
      <c r="E779" s="15">
        <v>80.65</v>
      </c>
      <c r="F779" s="16">
        <f>E779+E780</f>
      </c>
      <c r="G779" s="17">
        <v>833</v>
      </c>
      <c r="H779" s="17">
        <v>62</v>
      </c>
      <c r="I779" s="18">
        <f t="shared" si="279"/>
      </c>
      <c r="J779" s="19">
        <f t="shared" si="197"/>
      </c>
      <c r="K779" s="17">
        <v>2</v>
      </c>
      <c r="L779" s="19">
        <f t="shared" si="159"/>
      </c>
      <c r="M779" s="17">
        <v>0</v>
      </c>
      <c r="N779" s="20">
        <f t="shared" si="109"/>
      </c>
      <c r="O779" s="17">
        <v>0</v>
      </c>
      <c r="P779" s="20">
        <f>E779/O780</f>
      </c>
      <c r="Q779" s="21">
        <f>(M779+M780)/(O779+O780)</f>
      </c>
      <c r="R779" s="17">
        <v>4</v>
      </c>
      <c r="S779" s="21">
        <f>(O779+O780)/(K779+K780)</f>
      </c>
      <c r="T779" s="17">
        <v>3</v>
      </c>
      <c r="U779" s="22">
        <f>F779/T779</f>
      </c>
      <c r="V779" s="23">
        <f>(F779+4*500)/T779</f>
      </c>
      <c r="W779" s="17">
        <v>2928</v>
      </c>
      <c r="X779" s="23">
        <f>W779/T779</f>
      </c>
      <c r="Y779" s="21">
        <f>T779/R779</f>
      </c>
      <c r="Z779" s="23">
        <f>W779/F779</f>
      </c>
      <c r="AA779" s="23">
        <f>W779/(F779+500)</f>
      </c>
      <c r="AB779" s="17">
        <v>0</v>
      </c>
      <c r="AC779" s="17">
        <v>0</v>
      </c>
      <c r="AD779" s="21">
        <f>AB779/T779</f>
      </c>
      <c r="AE779" s="23">
        <f>(W779-AC779)/(F779+500)</f>
      </c>
      <c r="AF779" s="24" t="s">
        <v>37</v>
      </c>
    </row>
    <row customHeight="true" ht="16.48939643467505" r="780">
      <c r="A780" s="11"/>
      <c r="B780" s="55"/>
      <c r="C780" s="13"/>
      <c r="D780" s="14" t="s">
        <v>38</v>
      </c>
      <c r="E780" s="15">
        <v>2050.42</v>
      </c>
      <c r="F780" s="16"/>
      <c r="G780" s="17">
        <v>26500</v>
      </c>
      <c r="H780" s="17">
        <v>606</v>
      </c>
      <c r="I780" s="18">
        <f t="shared" si="279"/>
      </c>
      <c r="J780" s="19">
        <f t="shared" si="197"/>
      </c>
      <c r="K780" s="17">
        <v>42</v>
      </c>
      <c r="L780" s="19">
        <f t="shared" si="159"/>
      </c>
      <c r="M780" s="17">
        <v>3</v>
      </c>
      <c r="N780" s="20">
        <f t="shared" si="109"/>
      </c>
      <c r="O780" s="17">
        <v>4</v>
      </c>
      <c r="P780" s="20">
        <f t="shared" ref="P780:P781" si="59">E780/O780</f>
      </c>
      <c r="Q780" s="21"/>
      <c r="R780" s="17"/>
      <c r="S780" s="21"/>
      <c r="T780" s="17"/>
      <c r="U780" s="22"/>
      <c r="V780" s="23"/>
      <c r="W780" s="17"/>
      <c r="X780" s="23"/>
      <c r="Y780" s="21"/>
      <c r="Z780" s="23"/>
      <c r="AA780" s="23"/>
      <c r="AB780" s="17"/>
      <c r="AC780" s="17"/>
      <c r="AD780" s="21"/>
      <c r="AE780" s="23"/>
      <c r="AF780" s="24" t="s">
        <v>81</v>
      </c>
    </row>
    <row customHeight="true" ht="16.48939643467505" r="781">
      <c r="A781" s="11"/>
      <c r="B781" s="44" t="s">
        <v>43</v>
      </c>
      <c r="C781" s="44"/>
      <c r="D781" s="44"/>
      <c r="E781" s="32">
        <f>SUM(E773:E780)</f>
      </c>
      <c r="F781" s="32">
        <f>SUM(F773:F780)</f>
      </c>
      <c r="G781" s="32">
        <f>SUM(G773:G780)</f>
      </c>
      <c r="H781" s="32">
        <f>SUM(H773:H780)</f>
      </c>
      <c r="I781" s="34">
        <f t="shared" si="279"/>
      </c>
      <c r="J781" s="35">
        <f t="shared" si="197"/>
      </c>
      <c r="K781" s="33">
        <f>SUM(K773:K780)</f>
      </c>
      <c r="L781" s="35">
        <f t="shared" si="159"/>
      </c>
      <c r="M781" s="33">
        <f>SUM(M773:M780)</f>
      </c>
      <c r="N781" s="36">
        <f t="shared" si="109"/>
      </c>
      <c r="O781" s="33">
        <f>SUM(O773:O780)</f>
      </c>
      <c r="P781" s="36">
        <f t="shared" si="59"/>
      </c>
      <c r="Q781" s="37">
        <f>M781/O781</f>
      </c>
      <c r="R781" s="33">
        <f>SUM(R773:R780)</f>
      </c>
      <c r="S781" s="37">
        <f>(O781+O781)/(K781+K781)</f>
      </c>
      <c r="T781" s="33">
        <f>SUM(T773:T780)</f>
      </c>
      <c r="U781" s="38">
        <f t="shared" ref="U781:U782" si="939">F781/T781</f>
      </c>
      <c r="V781" s="39">
        <f t="shared" ref="V781:V782" si="832">(F781+4*500)/T781</f>
      </c>
      <c r="W781" s="33">
        <f>SUM(W773:W780)</f>
      </c>
      <c r="X781" s="40">
        <f t="shared" ref="X781:X782" si="725">W781/T781</f>
      </c>
      <c r="Y781" s="37">
        <f t="shared" ref="Y781:Y782" si="618">T781/R781</f>
      </c>
      <c r="Z781" s="39">
        <f t="shared" ref="Z781:Z782" si="511">W781/F781</f>
      </c>
      <c r="AA781" s="39">
        <f>W781/(F781+COUNT(W773:W778)*500)</f>
      </c>
      <c r="AB781" s="33">
        <f>SUM(AB773:AB780)</f>
      </c>
      <c r="AC781" s="33">
        <f>SUM(AC773:AC780)</f>
      </c>
      <c r="AD781" s="37">
        <f t="shared" ref="AD781:AD782" si="404">AB781/T781</f>
      </c>
      <c r="AE781" s="41">
        <f>(W781-AC781)/(F781+COUNT(W773:W778)*500)</f>
      </c>
      <c r="AF781" s="23"/>
    </row>
    <row customHeight="true" ht="16.48939643467505" r="782">
      <c r="A782" s="11"/>
      <c r="B782" s="12" t="s">
        <v>47</v>
      </c>
      <c r="C782" s="42" t="s">
        <v>71</v>
      </c>
      <c r="D782" s="14" t="s">
        <v>36</v>
      </c>
      <c r="E782" s="15">
        <v>69.76</v>
      </c>
      <c r="F782" s="16">
        <f>E782+E783</f>
      </c>
      <c r="G782" s="17">
        <v>922</v>
      </c>
      <c r="H782" s="17">
        <v>67</v>
      </c>
      <c r="I782" s="18">
        <f t="shared" si="279"/>
      </c>
      <c r="J782" s="19">
        <f t="shared" si="197"/>
      </c>
      <c r="K782" s="17">
        <v>0</v>
      </c>
      <c r="L782" s="19">
        <f t="shared" si="159"/>
      </c>
      <c r="M782" s="17">
        <v>0</v>
      </c>
      <c r="N782" s="20">
        <f t="shared" si="109"/>
      </c>
      <c r="O782" s="17">
        <v>0</v>
      </c>
      <c r="P782" s="20">
        <f>E782/O783</f>
      </c>
      <c r="Q782" s="21">
        <f>(M782+M783)/(O782+O783)</f>
      </c>
      <c r="R782" s="17">
        <v>6</v>
      </c>
      <c r="S782" s="21">
        <f>(O782+O783)/(K782+K783)</f>
      </c>
      <c r="T782" s="17">
        <v>4</v>
      </c>
      <c r="U782" s="22">
        <f t="shared" si="939"/>
      </c>
      <c r="V782" s="23">
        <f t="shared" si="832"/>
      </c>
      <c r="W782" s="17">
        <v>3664.7999999999956</v>
      </c>
      <c r="X782" s="23">
        <f t="shared" si="725"/>
      </c>
      <c r="Y782" s="21">
        <f t="shared" si="618"/>
      </c>
      <c r="Z782" s="23">
        <f t="shared" si="511"/>
      </c>
      <c r="AA782" s="23">
        <f>W782/(F782+500)</f>
      </c>
      <c r="AB782" s="17">
        <v>1</v>
      </c>
      <c r="AC782" s="17">
        <v>621.6</v>
      </c>
      <c r="AD782" s="21">
        <f t="shared" si="404"/>
      </c>
      <c r="AE782" s="23">
        <f>(W782-AC782)/(F782+500)</f>
      </c>
      <c r="AF782" s="24" t="s">
        <v>37</v>
      </c>
    </row>
    <row customHeight="true" ht="16.48939643467505" r="783">
      <c r="A783" s="11"/>
      <c r="B783" s="12"/>
      <c r="C783" s="42"/>
      <c r="D783" s="14" t="s">
        <v>38</v>
      </c>
      <c r="E783" s="15">
        <v>2171.59</v>
      </c>
      <c r="F783" s="16"/>
      <c r="G783" s="17">
        <v>23960</v>
      </c>
      <c r="H783" s="17">
        <v>626</v>
      </c>
      <c r="I783" s="18">
        <f t="shared" si="279"/>
      </c>
      <c r="J783" s="19">
        <f t="shared" si="197"/>
      </c>
      <c r="K783" s="17">
        <v>41</v>
      </c>
      <c r="L783" s="19">
        <f t="shared" si="159"/>
      </c>
      <c r="M783" s="17">
        <v>3</v>
      </c>
      <c r="N783" s="20">
        <f t="shared" si="109"/>
      </c>
      <c r="O783" s="17">
        <v>5</v>
      </c>
      <c r="P783" s="20">
        <f t="shared" ref="P783:P785" si="60">E783/O783</f>
      </c>
      <c r="Q783" s="21"/>
      <c r="R783" s="17"/>
      <c r="S783" s="21"/>
      <c r="T783" s="17"/>
      <c r="U783" s="22"/>
      <c r="V783" s="23"/>
      <c r="W783" s="17"/>
      <c r="X783" s="23"/>
      <c r="Y783" s="21"/>
      <c r="Z783" s="23"/>
      <c r="AA783" s="23"/>
      <c r="AB783" s="17"/>
      <c r="AC783" s="17"/>
      <c r="AD783" s="21"/>
      <c r="AE783" s="23"/>
      <c r="AF783" s="24" t="s">
        <v>81</v>
      </c>
    </row>
    <row customHeight="true" ht="16.48939643467505" r="784">
      <c r="A784" s="11"/>
      <c r="B784" s="55" t="s">
        <v>63</v>
      </c>
      <c r="C784" s="42" t="s">
        <v>71</v>
      </c>
      <c r="D784" s="14" t="s">
        <v>36</v>
      </c>
      <c r="E784" s="15">
        <v>82.79</v>
      </c>
      <c r="F784" s="16">
        <f>E784+E785</f>
      </c>
      <c r="G784" s="17">
        <v>1043</v>
      </c>
      <c r="H784" s="17">
        <v>90</v>
      </c>
      <c r="I784" s="18">
        <f t="shared" si="279"/>
      </c>
      <c r="J784" s="19">
        <f t="shared" si="197"/>
      </c>
      <c r="K784" s="17">
        <v>1</v>
      </c>
      <c r="L784" s="19">
        <f t="shared" si="159"/>
      </c>
      <c r="M784" s="17">
        <v>0</v>
      </c>
      <c r="N784" s="20">
        <f t="shared" si="109"/>
      </c>
      <c r="O784" s="17">
        <v>1</v>
      </c>
      <c r="P784" s="20">
        <f t="shared" si="60"/>
      </c>
      <c r="Q784" s="21">
        <f>(M784+M785)/(O784+O785)</f>
      </c>
      <c r="R784" s="17">
        <v>9</v>
      </c>
      <c r="S784" s="21">
        <f>(O784+O785)/(K784+K785)</f>
      </c>
      <c r="T784" s="17">
        <v>4</v>
      </c>
      <c r="U784" s="22">
        <f>F784/T784</f>
      </c>
      <c r="V784" s="23">
        <f>(F784+4*500)/T784</f>
      </c>
      <c r="W784" s="17">
        <v>7164</v>
      </c>
      <c r="X784" s="23">
        <f>W784/T784</f>
      </c>
      <c r="Y784" s="21">
        <f>T784/R784</f>
      </c>
      <c r="Z784" s="23">
        <f>W784/F784</f>
      </c>
      <c r="AA784" s="23">
        <f>W784/(F784+500)</f>
      </c>
      <c r="AB784" s="17">
        <v>2</v>
      </c>
      <c r="AC784" s="17">
        <v>3384</v>
      </c>
      <c r="AD784" s="21">
        <f>AB784/T784</f>
      </c>
      <c r="AE784" s="23">
        <f>(W784-AC784)/(F784+500)</f>
      </c>
      <c r="AF784" s="24" t="s">
        <v>37</v>
      </c>
    </row>
    <row customHeight="true" ht="16.48939643467505" r="785">
      <c r="A785" s="11"/>
      <c r="B785" s="55"/>
      <c r="C785" s="42"/>
      <c r="D785" s="14" t="s">
        <v>38</v>
      </c>
      <c r="E785" s="15">
        <v>2874.98</v>
      </c>
      <c r="F785" s="16"/>
      <c r="G785" s="17">
        <v>33835</v>
      </c>
      <c r="H785" s="17">
        <v>900</v>
      </c>
      <c r="I785" s="18">
        <f t="shared" si="279"/>
      </c>
      <c r="J785" s="19">
        <f t="shared" si="197"/>
      </c>
      <c r="K785" s="17">
        <v>64</v>
      </c>
      <c r="L785" s="19">
        <f t="shared" si="159"/>
      </c>
      <c r="M785" s="17">
        <v>3</v>
      </c>
      <c r="N785" s="20">
        <f t="shared" si="109"/>
      </c>
      <c r="O785" s="17">
        <v>8</v>
      </c>
      <c r="P785" s="20">
        <f t="shared" si="60"/>
      </c>
      <c r="Q785" s="21"/>
      <c r="R785" s="17"/>
      <c r="S785" s="21"/>
      <c r="T785" s="17"/>
      <c r="U785" s="22"/>
      <c r="V785" s="23"/>
      <c r="W785" s="17"/>
      <c r="X785" s="23"/>
      <c r="Y785" s="21"/>
      <c r="Z785" s="23"/>
      <c r="AA785" s="23"/>
      <c r="AB785" s="17"/>
      <c r="AC785" s="17"/>
      <c r="AD785" s="21"/>
      <c r="AE785" s="23"/>
      <c r="AF785" s="24" t="s">
        <v>81</v>
      </c>
    </row>
    <row customHeight="true" ht="16.48939643467505" r="786">
      <c r="A786" s="11"/>
      <c r="B786" s="55" t="s">
        <v>64</v>
      </c>
      <c r="C786" s="42" t="s">
        <v>71</v>
      </c>
      <c r="D786" s="14" t="s">
        <v>36</v>
      </c>
      <c r="E786" s="15">
        <v>120.11</v>
      </c>
      <c r="F786" s="16">
        <f>E786+E787</f>
      </c>
      <c r="G786" s="17">
        <v>1101</v>
      </c>
      <c r="H786" s="17">
        <v>93</v>
      </c>
      <c r="I786" s="18">
        <f t="shared" si="279"/>
      </c>
      <c r="J786" s="19">
        <f t="shared" si="197"/>
      </c>
      <c r="K786" s="17">
        <v>1</v>
      </c>
      <c r="L786" s="19">
        <f t="shared" si="159"/>
      </c>
      <c r="M786" s="17">
        <v>0</v>
      </c>
      <c r="N786" s="20">
        <f t="shared" si="109"/>
      </c>
      <c r="O786" s="17">
        <v>0</v>
      </c>
      <c r="P786" s="20">
        <f>E786/O787</f>
      </c>
      <c r="Q786" s="21">
        <f>(M786+M787)/(O786+O787)</f>
      </c>
      <c r="R786" s="17">
        <v>17</v>
      </c>
      <c r="S786" s="21">
        <f>(O786+O787)/(K786+K787)</f>
      </c>
      <c r="T786" s="17">
        <v>6</v>
      </c>
      <c r="U786" s="22">
        <f>F786/T786</f>
      </c>
      <c r="V786" s="23">
        <f>(F786+4*500)/T786</f>
      </c>
      <c r="W786" s="17">
        <v>8780.400000000001</v>
      </c>
      <c r="X786" s="23">
        <f>W786/T786</f>
      </c>
      <c r="Y786" s="21">
        <f>T786/R786</f>
      </c>
      <c r="Z786" s="23">
        <f>W786/F786</f>
      </c>
      <c r="AA786" s="23">
        <f>W786/(F786+500)</f>
      </c>
      <c r="AB786" s="17">
        <v>4</v>
      </c>
      <c r="AC786" s="17">
        <v>4496.4</v>
      </c>
      <c r="AD786" s="21">
        <f>AB786/T786</f>
      </c>
      <c r="AE786" s="23">
        <f>(W786-AC786)/(F786+500)</f>
      </c>
      <c r="AF786" s="24" t="s">
        <v>37</v>
      </c>
    </row>
    <row customHeight="true" ht="16.48939643467505" r="787">
      <c r="A787" s="11"/>
      <c r="B787" s="55"/>
      <c r="C787" s="42"/>
      <c r="D787" s="14" t="s">
        <v>38</v>
      </c>
      <c r="E787" s="15">
        <v>4075.71</v>
      </c>
      <c r="F787" s="16"/>
      <c r="G787" s="17">
        <v>43904</v>
      </c>
      <c r="H787" s="17">
        <v>1639</v>
      </c>
      <c r="I787" s="18">
        <f t="shared" si="279"/>
      </c>
      <c r="J787" s="19">
        <f t="shared" si="197"/>
      </c>
      <c r="K787" s="17">
        <v>76</v>
      </c>
      <c r="L787" s="19">
        <f t="shared" si="159"/>
      </c>
      <c r="M787" s="17">
        <v>5</v>
      </c>
      <c r="N787" s="20">
        <f t="shared" si="109"/>
      </c>
      <c r="O787" s="17">
        <v>12</v>
      </c>
      <c r="P787" s="20">
        <f>E787/O787</f>
      </c>
      <c r="Q787" s="21"/>
      <c r="R787" s="17"/>
      <c r="S787" s="21"/>
      <c r="T787" s="17"/>
      <c r="U787" s="22"/>
      <c r="V787" s="23"/>
      <c r="W787" s="17"/>
      <c r="X787" s="23"/>
      <c r="Y787" s="21"/>
      <c r="Z787" s="23"/>
      <c r="AA787" s="23"/>
      <c r="AB787" s="17"/>
      <c r="AC787" s="17"/>
      <c r="AD787" s="21"/>
      <c r="AE787" s="23"/>
      <c r="AF787" s="24" t="s">
        <v>81</v>
      </c>
    </row>
    <row customHeight="true" ht="16.48939643467505" r="788">
      <c r="A788" s="11"/>
      <c r="B788" s="55" t="s">
        <v>65</v>
      </c>
      <c r="C788" s="42" t="s">
        <v>71</v>
      </c>
      <c r="D788" s="14" t="s">
        <v>36</v>
      </c>
      <c r="E788" s="15">
        <v>61.93</v>
      </c>
      <c r="F788" s="16">
        <f>E788+E789</f>
      </c>
      <c r="G788" s="17">
        <v>743</v>
      </c>
      <c r="H788" s="17">
        <v>60</v>
      </c>
      <c r="I788" s="18">
        <f t="shared" si="279"/>
      </c>
      <c r="J788" s="19">
        <f t="shared" si="197"/>
      </c>
      <c r="K788" s="17">
        <v>2</v>
      </c>
      <c r="L788" s="19">
        <f t="shared" si="159"/>
      </c>
      <c r="M788" s="17">
        <v>0</v>
      </c>
      <c r="N788" s="20">
        <f t="shared" si="109"/>
      </c>
      <c r="O788" s="17">
        <v>0</v>
      </c>
      <c r="P788" s="20">
        <f>E788/O789</f>
      </c>
      <c r="Q788" s="21">
        <f>(M788+M789)/(O788+O789)</f>
      </c>
      <c r="R788" s="17">
        <v>0</v>
      </c>
      <c r="S788" s="21">
        <f>(O788+O789)/(K788+K789)</f>
      </c>
      <c r="T788" s="17">
        <v>0</v>
      </c>
      <c r="U788" s="22">
        <f>F788/T788</f>
      </c>
      <c r="V788" s="23">
        <f>(F788+4*500)/T788</f>
      </c>
      <c r="W788" s="17">
        <v>0</v>
      </c>
      <c r="X788" s="23">
        <f>W788/T788</f>
      </c>
      <c r="Y788" s="21">
        <f>T788/R788</f>
      </c>
      <c r="Z788" s="23">
        <f>W788/F788</f>
      </c>
      <c r="AA788" s="23">
        <f>W788/(F788+500)</f>
      </c>
      <c r="AB788" s="17">
        <v>0</v>
      </c>
      <c r="AC788" s="17">
        <v>0</v>
      </c>
      <c r="AD788" s="21">
        <f>AB788/T788</f>
      </c>
      <c r="AE788" s="23">
        <f>(W788-AC788)/(F788+500)</f>
      </c>
      <c r="AF788" s="24" t="s">
        <v>37</v>
      </c>
    </row>
    <row customHeight="true" ht="16.48939643467505" r="789">
      <c r="A789" s="11"/>
      <c r="B789" s="55"/>
      <c r="C789" s="42"/>
      <c r="D789" s="14" t="s">
        <v>38</v>
      </c>
      <c r="E789" s="15">
        <v>1836.24</v>
      </c>
      <c r="F789" s="16"/>
      <c r="G789" s="17">
        <v>25906</v>
      </c>
      <c r="H789" s="17">
        <v>838</v>
      </c>
      <c r="I789" s="18">
        <f t="shared" si="279"/>
      </c>
      <c r="J789" s="19">
        <f t="shared" si="197"/>
      </c>
      <c r="K789" s="17">
        <v>38</v>
      </c>
      <c r="L789" s="19">
        <f t="shared" si="159"/>
      </c>
      <c r="M789" s="17">
        <v>0</v>
      </c>
      <c r="N789" s="20">
        <f t="shared" si="109"/>
      </c>
      <c r="O789" s="17">
        <v>0</v>
      </c>
      <c r="P789" s="20">
        <f t="shared" ref="P789:P791" si="61">E789/O789</f>
      </c>
      <c r="Q789" s="21"/>
      <c r="R789" s="17"/>
      <c r="S789" s="21"/>
      <c r="T789" s="17"/>
      <c r="U789" s="22"/>
      <c r="V789" s="23"/>
      <c r="W789" s="17"/>
      <c r="X789" s="23"/>
      <c r="Y789" s="21"/>
      <c r="Z789" s="23"/>
      <c r="AA789" s="23"/>
      <c r="AB789" s="17"/>
      <c r="AC789" s="17"/>
      <c r="AD789" s="21"/>
      <c r="AE789" s="23"/>
      <c r="AF789" s="24" t="s">
        <v>81</v>
      </c>
    </row>
    <row customHeight="true" ht="16.48939643467505" r="790">
      <c r="A790" s="11"/>
      <c r="B790" s="44" t="s">
        <v>43</v>
      </c>
      <c r="C790" s="44"/>
      <c r="D790" s="44"/>
      <c r="E790" s="32">
        <f>SUM(E782:E789)</f>
      </c>
      <c r="F790" s="32">
        <f>SUM(F782:F789)</f>
      </c>
      <c r="G790" s="32">
        <f>SUM(G782:G789)</f>
      </c>
      <c r="H790" s="32">
        <f>SUM(H782:H789)</f>
      </c>
      <c r="I790" s="34">
        <f t="shared" si="279"/>
      </c>
      <c r="J790" s="35">
        <f t="shared" si="197"/>
      </c>
      <c r="K790" s="32">
        <f>SUM(K782:K789)</f>
      </c>
      <c r="L790" s="35">
        <f t="shared" si="159"/>
      </c>
      <c r="M790" s="32">
        <f>SUM(M782:M789)</f>
      </c>
      <c r="N790" s="36">
        <f t="shared" si="109"/>
      </c>
      <c r="O790" s="32">
        <f>SUM(O782:O789)</f>
      </c>
      <c r="P790" s="36">
        <f t="shared" si="61"/>
      </c>
      <c r="Q790" s="37">
        <f t="shared" ref="Q790:Q791" si="317">M790/O790</f>
      </c>
      <c r="R790" s="32">
        <f>SUM(R782:R789)</f>
      </c>
      <c r="S790" s="37">
        <f t="shared" ref="S790:S791" si="228">(O790+O790)/(K790+K790)</f>
      </c>
      <c r="T790" s="32">
        <f>SUM(T782:T789)</f>
      </c>
      <c r="U790" s="38">
        <f t="shared" ref="U790:U791" si="940">F790/T790</f>
      </c>
      <c r="V790" s="39">
        <f t="shared" ref="V790:V791" si="833">(F790+4*500)/T790</f>
      </c>
      <c r="W790" s="32">
        <f>SUM(W782:W789)</f>
      </c>
      <c r="X790" s="40">
        <f t="shared" ref="X790:X791" si="726">W790/T790</f>
      </c>
      <c r="Y790" s="37">
        <f t="shared" ref="Y790:Y791" si="619">T790/R790</f>
      </c>
      <c r="Z790" s="39">
        <f t="shared" ref="Z790:Z791" si="512">W790/F790</f>
      </c>
      <c r="AA790" s="39">
        <f>W790/(F790+COUNT(W778:W787)*500)</f>
      </c>
      <c r="AB790" s="32">
        <f>SUM(AB782:AB789)</f>
      </c>
      <c r="AC790" s="32">
        <f>SUM(AC782:AC789)</f>
      </c>
      <c r="AD790" s="37">
        <f t="shared" ref="AD790:AD791" si="405">AB790/T790</f>
      </c>
      <c r="AE790" s="41">
        <f>(W790-AC790)/(F790+COUNT(W778:W787)*500)</f>
      </c>
      <c r="AF790" s="23"/>
    </row>
    <row customHeight="true" ht="16.48939643467505" r="791">
      <c r="A791" s="11"/>
      <c r="B791" s="46" t="s">
        <v>48</v>
      </c>
      <c r="C791" s="46"/>
      <c r="D791" s="46"/>
      <c r="E791" s="48">
        <f>E763+E772+E781+E790</f>
      </c>
      <c r="F791" s="48">
        <f>F763+F772+F781+F790</f>
      </c>
      <c r="G791" s="48">
        <f>G763+G772+G781+G790</f>
      </c>
      <c r="H791" s="48">
        <f>H763+H772+H781+H790</f>
      </c>
      <c r="I791" s="50">
        <f t="shared" si="279"/>
      </c>
      <c r="J791" s="51">
        <f t="shared" si="197"/>
      </c>
      <c r="K791" s="56">
        <f>K763+K772+K781+K790</f>
      </c>
      <c r="L791" s="51">
        <f t="shared" si="159"/>
      </c>
      <c r="M791" s="56">
        <f>M763+M772+M781+M790</f>
      </c>
      <c r="N791" s="52">
        <f t="shared" si="109"/>
      </c>
      <c r="O791" s="56">
        <f>O763+O772+O781+O790</f>
      </c>
      <c r="P791" s="52">
        <f t="shared" si="61"/>
      </c>
      <c r="Q791" s="53">
        <f t="shared" si="317"/>
      </c>
      <c r="R791" s="56">
        <f>R763+R772+R781+R790</f>
      </c>
      <c r="S791" s="53">
        <f t="shared" si="228"/>
      </c>
      <c r="T791" s="56">
        <f>T763+T772+T781+T790</f>
      </c>
      <c r="U791" s="54">
        <f t="shared" si="940"/>
      </c>
      <c r="V791" s="49">
        <f t="shared" si="833"/>
      </c>
      <c r="W791" s="48">
        <f>W763+W772+W781+W790</f>
      </c>
      <c r="X791" s="49">
        <f t="shared" si="726"/>
      </c>
      <c r="Y791" s="53">
        <f t="shared" si="619"/>
      </c>
      <c r="Z791" s="49">
        <f t="shared" si="512"/>
      </c>
      <c r="AA791" s="49">
        <f>W791/(F791+COUNT(W753:W760,W773:W778,W766:W771))</f>
      </c>
      <c r="AB791" s="56">
        <f>AB763+AB772+AB781+AB790</f>
      </c>
      <c r="AC791" s="48">
        <f>AC763+AC772+AC781+AC790</f>
      </c>
      <c r="AD791" s="53">
        <f t="shared" si="405"/>
      </c>
      <c r="AE791" s="49">
        <f>(W791-AC791)/(F791+COUNT(W753:W760,W773:W778,W766:W771))</f>
      </c>
      <c r="AF791" s="23"/>
    </row>
    <row customHeight="true" ht="16.48939643467505" r="792">
      <c r="A792" s="1" t="s">
        <v>1</v>
      </c>
      <c r="B792" s="2" t="s">
        <v>2</v>
      </c>
      <c r="C792" s="2" t="s">
        <v>3</v>
      </c>
      <c r="D792" s="2" t="s">
        <v>4</v>
      </c>
      <c r="E792" s="3" t="s">
        <v>5</v>
      </c>
      <c r="F792" s="2" t="s">
        <v>6</v>
      </c>
      <c r="G792" s="2" t="s">
        <v>7</v>
      </c>
      <c r="H792" s="2" t="s">
        <v>8</v>
      </c>
      <c r="I792" s="4" t="s">
        <v>9</v>
      </c>
      <c r="J792" s="5" t="s">
        <v>10</v>
      </c>
      <c r="K792" s="2" t="s">
        <v>11</v>
      </c>
      <c r="L792" s="5" t="s">
        <v>12</v>
      </c>
      <c r="M792" s="2" t="s">
        <v>13</v>
      </c>
      <c r="N792" s="6" t="s">
        <v>14</v>
      </c>
      <c r="O792" s="2" t="s">
        <v>15</v>
      </c>
      <c r="P792" s="6" t="s">
        <v>16</v>
      </c>
      <c r="Q792" s="4" t="s">
        <v>17</v>
      </c>
      <c r="R792" s="7" t="s">
        <v>18</v>
      </c>
      <c r="S792" s="8" t="s">
        <v>19</v>
      </c>
      <c r="T792" s="7" t="s">
        <v>20</v>
      </c>
      <c r="U792" s="9" t="s">
        <v>21</v>
      </c>
      <c r="V792" s="10" t="s">
        <v>22</v>
      </c>
      <c r="W792" s="10" t="s">
        <v>23</v>
      </c>
      <c r="X792" s="10" t="s">
        <v>24</v>
      </c>
      <c r="Y792" s="8" t="s">
        <v>25</v>
      </c>
      <c r="Z792" s="10" t="s">
        <v>26</v>
      </c>
      <c r="AA792" s="10" t="s">
        <v>27</v>
      </c>
      <c r="AB792" s="10" t="s">
        <v>28</v>
      </c>
      <c r="AC792" s="7" t="s">
        <v>29</v>
      </c>
      <c r="AD792" s="8" t="s">
        <v>30</v>
      </c>
      <c r="AE792" s="10" t="s">
        <v>31</v>
      </c>
      <c r="AF792" s="10" t="s">
        <v>32</v>
      </c>
    </row>
    <row customHeight="true" ht="16.48939643467505" r="793">
      <c r="A793" s="11" t="s">
        <v>90</v>
      </c>
      <c r="B793" s="12" t="s">
        <v>50</v>
      </c>
      <c r="C793" s="13" t="s">
        <v>35</v>
      </c>
      <c r="D793" s="14" t="s">
        <v>36</v>
      </c>
      <c r="E793" s="15">
        <v>558.6</v>
      </c>
      <c r="F793" s="16">
        <f>E793+E794</f>
      </c>
      <c r="G793" s="17">
        <v>3355</v>
      </c>
      <c r="H793" s="17">
        <v>139</v>
      </c>
      <c r="I793" s="18">
        <f t="shared" ref="I793:I814" si="280">H793/G793</f>
      </c>
      <c r="J793" s="19">
        <f t="shared" ref="J793:J831" si="198">(E793/G793)*1000</f>
      </c>
      <c r="K793" s="17">
        <v>7</v>
      </c>
      <c r="L793" s="19">
        <f t="shared" ref="L793:L811" si="160">E793/K793</f>
      </c>
      <c r="M793" s="17">
        <v>0</v>
      </c>
      <c r="N793" s="20">
        <f t="shared" ref="N793:N831" si="110">E793/M793</f>
      </c>
      <c r="O793" s="17">
        <v>1</v>
      </c>
      <c r="P793" s="20">
        <f t="shared" ref="P793:P818" si="62">E793/O793</f>
      </c>
      <c r="Q793" s="21">
        <f>(M793+M794)/(O793+O794)</f>
      </c>
      <c r="R793" s="17">
        <v>26</v>
      </c>
      <c r="S793" s="21">
        <f>(O793+O794)/(K793+K794)</f>
      </c>
      <c r="T793" s="17">
        <v>5</v>
      </c>
      <c r="U793" s="22">
        <f>F793/T793</f>
      </c>
      <c r="V793" s="23">
        <f>(F793+4*500)/T793</f>
      </c>
      <c r="W793" s="17">
        <v>5676</v>
      </c>
      <c r="X793" s="23">
        <f>W793/T793</f>
      </c>
      <c r="Y793" s="21">
        <f>T793/R793</f>
      </c>
      <c r="Z793" s="23">
        <f>W793/F793</f>
      </c>
      <c r="AA793" s="23">
        <f>W793/(F793+500)</f>
      </c>
      <c r="AB793" s="17">
        <v>1</v>
      </c>
      <c r="AC793" s="17">
        <v>456</v>
      </c>
      <c r="AD793" s="21">
        <f>AB793/T793</f>
      </c>
      <c r="AE793" s="23">
        <f>(W793-AC793)/(F793+500)</f>
      </c>
      <c r="AF793" s="24" t="s">
        <v>37</v>
      </c>
    </row>
    <row customHeight="true" ht="16.48939643467505" r="794">
      <c r="A794" s="11"/>
      <c r="B794" s="12"/>
      <c r="C794" s="13"/>
      <c r="D794" s="14" t="s">
        <v>38</v>
      </c>
      <c r="E794" s="15">
        <v>4145.54</v>
      </c>
      <c r="F794" s="16"/>
      <c r="G794" s="17">
        <v>39140</v>
      </c>
      <c r="H794" s="17">
        <v>2226</v>
      </c>
      <c r="I794" s="18">
        <f t="shared" si="280"/>
      </c>
      <c r="J794" s="19">
        <f t="shared" si="198"/>
      </c>
      <c r="K794" s="17">
        <v>100</v>
      </c>
      <c r="L794" s="19">
        <f t="shared" si="160"/>
      </c>
      <c r="M794" s="17">
        <v>3</v>
      </c>
      <c r="N794" s="20">
        <f t="shared" si="110"/>
      </c>
      <c r="O794" s="17">
        <v>12</v>
      </c>
      <c r="P794" s="20">
        <f t="shared" si="62"/>
      </c>
      <c r="Q794" s="21"/>
      <c r="R794" s="17"/>
      <c r="S794" s="21"/>
      <c r="T794" s="17"/>
      <c r="U794" s="22"/>
      <c r="V794" s="23"/>
      <c r="W794" s="17"/>
      <c r="X794" s="23"/>
      <c r="Y794" s="21"/>
      <c r="Z794" s="23"/>
      <c r="AA794" s="23"/>
      <c r="AB794" s="17"/>
      <c r="AC794" s="17"/>
      <c r="AD794" s="21"/>
      <c r="AE794" s="23"/>
      <c r="AF794" s="24" t="s">
        <v>78</v>
      </c>
    </row>
    <row customHeight="true" ht="16.48939643467505" r="795">
      <c r="A795" s="11"/>
      <c r="B795" s="12" t="s">
        <v>51</v>
      </c>
      <c r="C795" s="13" t="s">
        <v>35</v>
      </c>
      <c r="D795" s="14" t="s">
        <v>36</v>
      </c>
      <c r="E795" s="15">
        <v>403.46</v>
      </c>
      <c r="F795" s="16">
        <f>E795+E796</f>
      </c>
      <c r="G795" s="17">
        <v>2409</v>
      </c>
      <c r="H795" s="17">
        <v>140</v>
      </c>
      <c r="I795" s="18">
        <f t="shared" si="280"/>
      </c>
      <c r="J795" s="19">
        <f t="shared" si="198"/>
      </c>
      <c r="K795" s="17">
        <v>3</v>
      </c>
      <c r="L795" s="19">
        <f t="shared" si="160"/>
      </c>
      <c r="M795" s="17">
        <v>0</v>
      </c>
      <c r="N795" s="20">
        <f t="shared" si="110"/>
      </c>
      <c r="O795" s="17">
        <v>1</v>
      </c>
      <c r="P795" s="20">
        <f t="shared" si="62"/>
      </c>
      <c r="Q795" s="21">
        <f>(M795+M796)/(O795+O796)</f>
      </c>
      <c r="R795" s="17">
        <v>24</v>
      </c>
      <c r="S795" s="21">
        <f>(O795+O796)/(K795+K796)</f>
      </c>
      <c r="T795" s="17">
        <v>8</v>
      </c>
      <c r="U795" s="22">
        <f>F795/T795</f>
      </c>
      <c r="V795" s="23">
        <f>(F795+4*500)/T795</f>
      </c>
      <c r="W795" s="17">
        <v>7855.4</v>
      </c>
      <c r="X795" s="23">
        <f>W795/T795</f>
      </c>
      <c r="Y795" s="21">
        <f>T795/R795</f>
      </c>
      <c r="Z795" s="23">
        <f>W795/F795</f>
      </c>
      <c r="AA795" s="23">
        <f>W795/(F795+500)</f>
      </c>
      <c r="AB795" s="17">
        <v>1</v>
      </c>
      <c r="AC795" s="17">
        <v>372</v>
      </c>
      <c r="AD795" s="21">
        <f>AB795/T795</f>
      </c>
      <c r="AE795" s="23">
        <f>(W795-AC795)/(F795+500)</f>
      </c>
      <c r="AF795" s="24" t="s">
        <v>37</v>
      </c>
    </row>
    <row customHeight="true" ht="16.48939643467505" r="796">
      <c r="A796" s="11"/>
      <c r="B796" s="12"/>
      <c r="C796" s="13"/>
      <c r="D796" s="14" t="s">
        <v>38</v>
      </c>
      <c r="E796" s="15">
        <v>5701.96</v>
      </c>
      <c r="F796" s="16"/>
      <c r="G796" s="17">
        <v>51590</v>
      </c>
      <c r="H796" s="17">
        <v>2641</v>
      </c>
      <c r="I796" s="18">
        <f t="shared" si="280"/>
      </c>
      <c r="J796" s="19">
        <f t="shared" si="198"/>
      </c>
      <c r="K796" s="17">
        <v>133</v>
      </c>
      <c r="L796" s="19">
        <f t="shared" si="160"/>
      </c>
      <c r="M796" s="17">
        <v>7</v>
      </c>
      <c r="N796" s="20">
        <f t="shared" si="110"/>
      </c>
      <c r="O796" s="17">
        <v>15</v>
      </c>
      <c r="P796" s="20">
        <f t="shared" si="62"/>
      </c>
      <c r="Q796" s="21"/>
      <c r="R796" s="17"/>
      <c r="S796" s="21"/>
      <c r="T796" s="17"/>
      <c r="U796" s="22"/>
      <c r="V796" s="23"/>
      <c r="W796" s="17"/>
      <c r="X796" s="23"/>
      <c r="Y796" s="21"/>
      <c r="Z796" s="23"/>
      <c r="AA796" s="23"/>
      <c r="AB796" s="17"/>
      <c r="AC796" s="17"/>
      <c r="AD796" s="21"/>
      <c r="AE796" s="23"/>
      <c r="AF796" s="24" t="s">
        <v>78</v>
      </c>
    </row>
    <row customHeight="true" ht="16.48939643467505" r="797">
      <c r="A797" s="11"/>
      <c r="B797" s="12" t="s">
        <v>52</v>
      </c>
      <c r="C797" s="13" t="s">
        <v>35</v>
      </c>
      <c r="D797" s="14" t="s">
        <v>36</v>
      </c>
      <c r="E797" s="15">
        <v>658.27</v>
      </c>
      <c r="F797" s="16">
        <f>E797+E798</f>
      </c>
      <c r="G797" s="17">
        <v>4118</v>
      </c>
      <c r="H797" s="17">
        <v>149</v>
      </c>
      <c r="I797" s="18">
        <f t="shared" si="280"/>
      </c>
      <c r="J797" s="19">
        <f t="shared" si="198"/>
      </c>
      <c r="K797" s="17">
        <v>4</v>
      </c>
      <c r="L797" s="19">
        <f t="shared" si="160"/>
      </c>
      <c r="M797" s="17">
        <v>0</v>
      </c>
      <c r="N797" s="20">
        <f t="shared" si="110"/>
      </c>
      <c r="O797" s="17">
        <v>0</v>
      </c>
      <c r="P797" s="20">
        <f t="shared" si="62"/>
      </c>
      <c r="Q797" s="21">
        <f>(M797+M798)/(O797+O798)</f>
      </c>
      <c r="R797" s="17">
        <v>21</v>
      </c>
      <c r="S797" s="21">
        <f>(O797+O798)/(K797+K798)</f>
      </c>
      <c r="T797" s="17">
        <v>15</v>
      </c>
      <c r="U797" s="22">
        <f>F797/T797</f>
      </c>
      <c r="V797" s="23">
        <f>(F797+4*500)/T797</f>
      </c>
      <c r="W797" s="17">
        <v>17966.4</v>
      </c>
      <c r="X797" s="23">
        <f>W797/T797</f>
      </c>
      <c r="Y797" s="21">
        <f>T797/R797</f>
      </c>
      <c r="Z797" s="23">
        <f>W797/F797</f>
      </c>
      <c r="AA797" s="23">
        <f>W797/(F797+500)</f>
      </c>
      <c r="AB797" s="17">
        <v>1</v>
      </c>
      <c r="AC797" s="17">
        <v>372</v>
      </c>
      <c r="AD797" s="21">
        <f>AB797/T797</f>
      </c>
      <c r="AE797" s="23">
        <f>(W797-AC797)/(F797+500)</f>
      </c>
      <c r="AF797" s="24" t="s">
        <v>37</v>
      </c>
    </row>
    <row customHeight="true" ht="16.48939643467505" r="798">
      <c r="A798" s="11"/>
      <c r="B798" s="12"/>
      <c r="C798" s="13"/>
      <c r="D798" s="14" t="s">
        <v>38</v>
      </c>
      <c r="E798" s="15">
        <v>7900.25</v>
      </c>
      <c r="F798" s="16"/>
      <c r="G798" s="17">
        <v>75167</v>
      </c>
      <c r="H798" s="17">
        <v>3358</v>
      </c>
      <c r="I798" s="18">
        <f t="shared" si="280"/>
      </c>
      <c r="J798" s="19">
        <f t="shared" si="198"/>
      </c>
      <c r="K798" s="17">
        <v>183</v>
      </c>
      <c r="L798" s="19">
        <f t="shared" si="160"/>
      </c>
      <c r="M798" s="17">
        <v>10</v>
      </c>
      <c r="N798" s="20">
        <f t="shared" si="110"/>
      </c>
      <c r="O798" s="17">
        <v>15</v>
      </c>
      <c r="P798" s="20">
        <f t="shared" si="62"/>
      </c>
      <c r="Q798" s="21"/>
      <c r="R798" s="17"/>
      <c r="S798" s="21"/>
      <c r="T798" s="17"/>
      <c r="U798" s="22"/>
      <c r="V798" s="23"/>
      <c r="W798" s="17"/>
      <c r="X798" s="23"/>
      <c r="Y798" s="21"/>
      <c r="Z798" s="23"/>
      <c r="AA798" s="23"/>
      <c r="AB798" s="17"/>
      <c r="AC798" s="17"/>
      <c r="AD798" s="21"/>
      <c r="AE798" s="23"/>
      <c r="AF798" s="24" t="s">
        <v>78</v>
      </c>
    </row>
    <row customHeight="true" ht="16.071428571428573" r="799">
      <c r="A799" s="11"/>
      <c r="B799" s="55" t="s">
        <v>53</v>
      </c>
      <c r="C799" s="13" t="s">
        <v>35</v>
      </c>
      <c r="D799" s="14" t="s">
        <v>36</v>
      </c>
      <c r="E799" s="15">
        <v>1153.06</v>
      </c>
      <c r="F799" s="28">
        <f>E799+E800</f>
      </c>
      <c r="G799" s="17">
        <v>6974</v>
      </c>
      <c r="H799" s="17">
        <v>188</v>
      </c>
      <c r="I799" s="18">
        <f t="shared" si="280"/>
      </c>
      <c r="J799" s="19">
        <f t="shared" si="198"/>
      </c>
      <c r="K799" s="17">
        <v>7</v>
      </c>
      <c r="L799" s="19">
        <f t="shared" si="160"/>
      </c>
      <c r="M799" s="17">
        <v>1</v>
      </c>
      <c r="N799" s="20">
        <f t="shared" si="110"/>
      </c>
      <c r="O799" s="17">
        <v>1</v>
      </c>
      <c r="P799" s="20">
        <f t="shared" si="62"/>
      </c>
      <c r="Q799" s="21">
        <f>(M799+M800)/(O799+O800)</f>
      </c>
      <c r="R799" s="17">
        <v>26</v>
      </c>
      <c r="S799" s="21">
        <f>(O799+O800)/(K799+K800)</f>
      </c>
      <c r="T799" s="17">
        <v>13</v>
      </c>
      <c r="U799" s="22">
        <f>F799/T799</f>
      </c>
      <c r="V799" s="23">
        <f>(F799+4*500)/T799</f>
      </c>
      <c r="W799" s="17">
        <v>18042</v>
      </c>
      <c r="X799" s="23">
        <f>W799/T799</f>
      </c>
      <c r="Y799" s="21">
        <f>T799/R799</f>
      </c>
      <c r="Z799" s="23">
        <f>W799/F799</f>
      </c>
      <c r="AA799" s="23">
        <f>W799/(F799+500)</f>
      </c>
      <c r="AB799" s="17">
        <v>2</v>
      </c>
      <c r="AC799" s="17">
        <v>2148</v>
      </c>
      <c r="AD799" s="21">
        <f>AB799/T799</f>
      </c>
      <c r="AE799" s="23">
        <f>(W799-AC799)/(F799+500)</f>
      </c>
      <c r="AF799" s="24" t="s">
        <v>37</v>
      </c>
    </row>
    <row customHeight="true" ht="16.071428571428573" r="800">
      <c r="A800" s="11"/>
      <c r="B800" s="12"/>
      <c r="C800" s="13"/>
      <c r="D800" s="14" t="s">
        <v>38</v>
      </c>
      <c r="E800" s="15">
        <v>7334.52</v>
      </c>
      <c r="F800" s="28"/>
      <c r="G800" s="17">
        <v>74411</v>
      </c>
      <c r="H800" s="29">
        <v>2557</v>
      </c>
      <c r="I800" s="18">
        <f t="shared" si="280"/>
      </c>
      <c r="J800" s="19">
        <f t="shared" si="198"/>
      </c>
      <c r="K800" s="17">
        <v>147</v>
      </c>
      <c r="L800" s="19">
        <f t="shared" si="160"/>
      </c>
      <c r="M800" s="17">
        <v>8</v>
      </c>
      <c r="N800" s="20">
        <f t="shared" si="110"/>
      </c>
      <c r="O800" s="17">
        <v>15</v>
      </c>
      <c r="P800" s="20">
        <f t="shared" si="62"/>
      </c>
      <c r="Q800" s="21"/>
      <c r="R800" s="17"/>
      <c r="S800" s="21"/>
      <c r="T800" s="17"/>
      <c r="U800" s="22"/>
      <c r="V800" s="23"/>
      <c r="W800" s="17"/>
      <c r="X800" s="23"/>
      <c r="Y800" s="21"/>
      <c r="Z800" s="23"/>
      <c r="AA800" s="23"/>
      <c r="AB800" s="17"/>
      <c r="AC800" s="17"/>
      <c r="AD800" s="21"/>
      <c r="AE800" s="23"/>
      <c r="AF800" s="24" t="s">
        <v>78</v>
      </c>
    </row>
    <row customHeight="true" ht="16.071428571428573" r="801">
      <c r="A801" s="11"/>
      <c r="B801" s="30" t="s">
        <v>43</v>
      </c>
      <c r="C801" s="30"/>
      <c r="D801" s="30"/>
      <c r="E801" s="32">
        <f>SUM(E793:E800)</f>
      </c>
      <c r="F801" s="33">
        <f>SUM(F793:F800)</f>
      </c>
      <c r="G801" s="33">
        <f>SUM(G793:G800)</f>
      </c>
      <c r="H801" s="33">
        <f>SUM(H793:H800)</f>
      </c>
      <c r="I801" s="34">
        <f t="shared" si="280"/>
      </c>
      <c r="J801" s="35">
        <f t="shared" si="198"/>
      </c>
      <c r="K801" s="33">
        <f>SUM(K793:K800)</f>
      </c>
      <c r="L801" s="35">
        <f t="shared" si="160"/>
      </c>
      <c r="M801" s="33">
        <f>SUM(M793:M800)</f>
      </c>
      <c r="N801" s="36">
        <f t="shared" si="110"/>
      </c>
      <c r="O801" s="33">
        <f>SUM(O793:O800)</f>
      </c>
      <c r="P801" s="36">
        <f t="shared" si="62"/>
      </c>
      <c r="Q801" s="37">
        <f>M801/O801</f>
      </c>
      <c r="R801" s="33">
        <f>SUM(R793:R800)</f>
      </c>
      <c r="S801" s="37">
        <f>(O801+O801)/(K801+K801)</f>
      </c>
      <c r="T801" s="33">
        <f>SUM(T793:T800)</f>
      </c>
      <c r="U801" s="38">
        <f t="shared" ref="U801:U802" si="941">F801/T801</f>
      </c>
      <c r="V801" s="39">
        <f t="shared" ref="V801:V802" si="834">(F801+4*500)/T801</f>
      </c>
      <c r="W801" s="32">
        <f>SUM(W793:W800)</f>
      </c>
      <c r="X801" s="40">
        <f t="shared" ref="X801:X802" si="727">W801/T801</f>
      </c>
      <c r="Y801" s="37">
        <f t="shared" ref="Y801:Y802" si="620">T801/R801</f>
      </c>
      <c r="Z801" s="39">
        <f t="shared" ref="Z801:Z802" si="513">W801/F801</f>
      </c>
      <c r="AA801" s="39">
        <f>W801/(F801+COUNT(W793:W798)*500)</f>
      </c>
      <c r="AB801" s="33">
        <f>SUM(AB793:AB800)</f>
      </c>
      <c r="AC801" s="33">
        <f>SUM(AC793:AC800)</f>
      </c>
      <c r="AD801" s="37">
        <f t="shared" ref="AD801:AD802" si="406">AB801/T801</f>
      </c>
      <c r="AE801" s="41">
        <f>(W801-AC801)/(F801+COUNT(W793:W798)*500)</f>
      </c>
      <c r="AF801" s="23"/>
    </row>
    <row customHeight="true" ht="16.071428571428573" r="802">
      <c r="A802" s="11"/>
      <c r="B802" s="55" t="s">
        <v>54</v>
      </c>
      <c r="C802" s="42" t="s">
        <v>62</v>
      </c>
      <c r="D802" s="14" t="s">
        <v>36</v>
      </c>
      <c r="E802" s="15">
        <v>890.49</v>
      </c>
      <c r="F802" s="28">
        <f>E802+E803</f>
      </c>
      <c r="G802" s="17">
        <v>5545</v>
      </c>
      <c r="H802" s="17">
        <v>211</v>
      </c>
      <c r="I802" s="18">
        <f t="shared" si="280"/>
      </c>
      <c r="J802" s="19">
        <f t="shared" si="198"/>
      </c>
      <c r="K802" s="17">
        <v>9</v>
      </c>
      <c r="L802" s="19">
        <f t="shared" si="160"/>
      </c>
      <c r="M802" s="17">
        <v>1</v>
      </c>
      <c r="N802" s="20">
        <f t="shared" si="110"/>
      </c>
      <c r="O802" s="17">
        <v>2</v>
      </c>
      <c r="P802" s="20">
        <f t="shared" si="62"/>
      </c>
      <c r="Q802" s="21">
        <f>(M802+M803)/(O802+O803)</f>
      </c>
      <c r="R802" s="17">
        <v>18</v>
      </c>
      <c r="S802" s="21">
        <f>(O802+O803)/(K802+K803)</f>
      </c>
      <c r="T802" s="17">
        <v>5</v>
      </c>
      <c r="U802" s="22">
        <f t="shared" si="941"/>
      </c>
      <c r="V802" s="23">
        <f t="shared" si="834"/>
      </c>
      <c r="W802" s="17">
        <v>4848</v>
      </c>
      <c r="X802" s="23">
        <f t="shared" si="727"/>
      </c>
      <c r="Y802" s="21">
        <f t="shared" si="620"/>
      </c>
      <c r="Z802" s="23">
        <f t="shared" si="513"/>
      </c>
      <c r="AA802" s="23">
        <f>W802/(F802+500)</f>
      </c>
      <c r="AB802" s="17">
        <v>1</v>
      </c>
      <c r="AC802" s="17">
        <v>444</v>
      </c>
      <c r="AD802" s="21">
        <f t="shared" si="406"/>
      </c>
      <c r="AE802" s="23">
        <f>(W802-AC802)/(F802+500)</f>
      </c>
      <c r="AF802" s="24" t="s">
        <v>37</v>
      </c>
    </row>
    <row customHeight="true" ht="16.071428571428573" r="803">
      <c r="A803" s="11"/>
      <c r="B803" s="12"/>
      <c r="C803" s="42"/>
      <c r="D803" s="14" t="s">
        <v>38</v>
      </c>
      <c r="E803" s="15">
        <v>4746.24</v>
      </c>
      <c r="F803" s="28"/>
      <c r="G803" s="17">
        <v>46904</v>
      </c>
      <c r="H803" s="29">
        <v>1696</v>
      </c>
      <c r="I803" s="18">
        <f t="shared" si="280"/>
      </c>
      <c r="J803" s="19">
        <f t="shared" si="198"/>
      </c>
      <c r="K803" s="17">
        <v>108</v>
      </c>
      <c r="L803" s="19">
        <f t="shared" si="160"/>
      </c>
      <c r="M803" s="17">
        <v>5</v>
      </c>
      <c r="N803" s="20">
        <f t="shared" si="110"/>
      </c>
      <c r="O803" s="17">
        <v>11</v>
      </c>
      <c r="P803" s="20">
        <f t="shared" si="62"/>
      </c>
      <c r="Q803" s="21"/>
      <c r="R803" s="17"/>
      <c r="S803" s="21"/>
      <c r="T803" s="17"/>
      <c r="U803" s="22"/>
      <c r="V803" s="23"/>
      <c r="W803" s="17"/>
      <c r="X803" s="23"/>
      <c r="Y803" s="21"/>
      <c r="Z803" s="23"/>
      <c r="AA803" s="23"/>
      <c r="AB803" s="17"/>
      <c r="AC803" s="17"/>
      <c r="AD803" s="21"/>
      <c r="AE803" s="23"/>
      <c r="AF803" s="24" t="s">
        <v>78</v>
      </c>
    </row>
    <row customHeight="true" ht="16.071428571428573" r="804">
      <c r="A804" s="11"/>
      <c r="B804" s="61" t="s">
        <v>55</v>
      </c>
      <c r="C804" s="42" t="s">
        <v>62</v>
      </c>
      <c r="D804" s="14" t="s">
        <v>36</v>
      </c>
      <c r="E804" s="15">
        <v>680.28</v>
      </c>
      <c r="F804" s="28">
        <f>E804+E805</f>
      </c>
      <c r="G804" s="17">
        <v>4593</v>
      </c>
      <c r="H804" s="17">
        <v>202</v>
      </c>
      <c r="I804" s="18">
        <f t="shared" si="280"/>
      </c>
      <c r="J804" s="19">
        <f t="shared" si="198"/>
      </c>
      <c r="K804" s="17">
        <v>3</v>
      </c>
      <c r="L804" s="19">
        <f t="shared" si="160"/>
      </c>
      <c r="M804" s="17">
        <v>0</v>
      </c>
      <c r="N804" s="20">
        <f t="shared" si="110"/>
      </c>
      <c r="O804" s="17">
        <v>2</v>
      </c>
      <c r="P804" s="20">
        <f t="shared" si="62"/>
      </c>
      <c r="Q804" s="21">
        <f>(M804+M805)/(O804+O805)</f>
      </c>
      <c r="R804" s="17">
        <v>13</v>
      </c>
      <c r="S804" s="21">
        <f>(O804+O805)/(K804+K805)</f>
      </c>
      <c r="T804" s="17">
        <v>0</v>
      </c>
      <c r="U804" s="22">
        <f>F804/T804</f>
      </c>
      <c r="V804" s="23">
        <f>(F804+4*500)/T804</f>
      </c>
      <c r="W804" s="17">
        <v>0</v>
      </c>
      <c r="X804" s="23">
        <f>W804/T804</f>
      </c>
      <c r="Y804" s="21">
        <f>T804/R804</f>
      </c>
      <c r="Z804" s="23">
        <f>W804/F804</f>
      </c>
      <c r="AA804" s="23">
        <f>W804/(F804+500)</f>
      </c>
      <c r="AB804" s="17">
        <v>0</v>
      </c>
      <c r="AC804" s="17">
        <v>0</v>
      </c>
      <c r="AD804" s="21">
        <f>AB804/T804</f>
      </c>
      <c r="AE804" s="23">
        <f>(W804-AC804)/(F804+500)</f>
      </c>
      <c r="AF804" s="24" t="s">
        <v>37</v>
      </c>
    </row>
    <row customHeight="true" ht="16.071428571428573" r="805">
      <c r="A805" s="11"/>
      <c r="B805" s="43"/>
      <c r="C805" s="42"/>
      <c r="D805" s="14" t="s">
        <v>38</v>
      </c>
      <c r="E805" s="15">
        <v>2989.04</v>
      </c>
      <c r="F805" s="28"/>
      <c r="G805" s="17">
        <v>45095</v>
      </c>
      <c r="H805" s="29">
        <v>981</v>
      </c>
      <c r="I805" s="18">
        <f t="shared" si="280"/>
      </c>
      <c r="J805" s="19">
        <f t="shared" si="198"/>
      </c>
      <c r="K805" s="17">
        <v>48</v>
      </c>
      <c r="L805" s="19">
        <f t="shared" si="160"/>
      </c>
      <c r="M805" s="17">
        <v>0</v>
      </c>
      <c r="N805" s="20">
        <f t="shared" si="110"/>
      </c>
      <c r="O805" s="17">
        <v>8</v>
      </c>
      <c r="P805" s="20">
        <f t="shared" si="62"/>
      </c>
      <c r="Q805" s="21"/>
      <c r="R805" s="17"/>
      <c r="S805" s="21"/>
      <c r="T805" s="17"/>
      <c r="U805" s="22"/>
      <c r="V805" s="23"/>
      <c r="W805" s="17"/>
      <c r="X805" s="23"/>
      <c r="Y805" s="21"/>
      <c r="Z805" s="23"/>
      <c r="AA805" s="23"/>
      <c r="AB805" s="17"/>
      <c r="AC805" s="17"/>
      <c r="AD805" s="21"/>
      <c r="AE805" s="23"/>
      <c r="AF805" s="24" t="s">
        <v>78</v>
      </c>
    </row>
    <row customHeight="true" ht="16.071428571428573" r="806">
      <c r="A806" s="11"/>
      <c r="B806" s="55" t="s">
        <v>56</v>
      </c>
      <c r="C806" s="42" t="s">
        <v>62</v>
      </c>
      <c r="D806" s="14" t="s">
        <v>36</v>
      </c>
      <c r="E806" s="15">
        <v>311.87</v>
      </c>
      <c r="F806" s="28">
        <f>E806+E807</f>
      </c>
      <c r="G806" s="17">
        <v>2222</v>
      </c>
      <c r="H806" s="17">
        <v>136</v>
      </c>
      <c r="I806" s="18">
        <f t="shared" si="280"/>
      </c>
      <c r="J806" s="19">
        <f t="shared" si="198"/>
      </c>
      <c r="K806" s="17">
        <v>3</v>
      </c>
      <c r="L806" s="19">
        <f t="shared" si="160"/>
      </c>
      <c r="M806" s="17">
        <v>0</v>
      </c>
      <c r="N806" s="20">
        <f t="shared" si="110"/>
      </c>
      <c r="O806" s="17">
        <v>1</v>
      </c>
      <c r="P806" s="20">
        <f t="shared" si="62"/>
      </c>
      <c r="Q806" s="21">
        <f>(M806+M807)/(O806+O807)</f>
      </c>
      <c r="R806" s="17">
        <v>9</v>
      </c>
      <c r="S806" s="21">
        <f>(O806+O807)/(K806+K807)</f>
      </c>
      <c r="T806" s="17">
        <v>1</v>
      </c>
      <c r="U806" s="22">
        <f>F806/T806</f>
      </c>
      <c r="V806" s="23">
        <f>(F806+4*500)/T806</f>
      </c>
      <c r="W806" s="17">
        <v>522</v>
      </c>
      <c r="X806" s="23">
        <f>W806/T806</f>
      </c>
      <c r="Y806" s="21">
        <f>T806/R806</f>
      </c>
      <c r="Z806" s="23">
        <f>W806/F806</f>
      </c>
      <c r="AA806" s="23">
        <f>W806/(F806+500)</f>
      </c>
      <c r="AB806" s="17">
        <v>1</v>
      </c>
      <c r="AC806" s="17">
        <v>522</v>
      </c>
      <c r="AD806" s="21">
        <f>AB806/T806</f>
      </c>
      <c r="AE806" s="23">
        <f>(W806-AC806)/(F806+500)</f>
      </c>
      <c r="AF806" s="24" t="s">
        <v>37</v>
      </c>
    </row>
    <row customHeight="true" ht="16.071428571428573" r="807">
      <c r="A807" s="11"/>
      <c r="B807" s="12"/>
      <c r="C807" s="42"/>
      <c r="D807" s="14" t="s">
        <v>38</v>
      </c>
      <c r="E807" s="15">
        <v>3602.57</v>
      </c>
      <c r="F807" s="28"/>
      <c r="G807" s="17">
        <v>48293</v>
      </c>
      <c r="H807" s="29">
        <v>1212</v>
      </c>
      <c r="I807" s="18">
        <f t="shared" si="280"/>
      </c>
      <c r="J807" s="19">
        <f t="shared" si="198"/>
      </c>
      <c r="K807" s="17">
        <v>65</v>
      </c>
      <c r="L807" s="19">
        <f t="shared" si="160"/>
      </c>
      <c r="M807" s="17">
        <v>1</v>
      </c>
      <c r="N807" s="20">
        <f t="shared" si="110"/>
      </c>
      <c r="O807" s="17">
        <v>3</v>
      </c>
      <c r="P807" s="20">
        <f t="shared" si="62"/>
      </c>
      <c r="Q807" s="21"/>
      <c r="R807" s="17"/>
      <c r="S807" s="21"/>
      <c r="T807" s="17"/>
      <c r="U807" s="22"/>
      <c r="V807" s="23"/>
      <c r="W807" s="17"/>
      <c r="X807" s="23"/>
      <c r="Y807" s="21"/>
      <c r="Z807" s="23"/>
      <c r="AA807" s="23"/>
      <c r="AB807" s="17"/>
      <c r="AC807" s="17"/>
      <c r="AD807" s="21"/>
      <c r="AE807" s="23"/>
      <c r="AF807" s="24" t="s">
        <v>78</v>
      </c>
    </row>
    <row customHeight="true" ht="16.071428571428573" r="808">
      <c r="A808" s="11"/>
      <c r="B808" s="12" t="s">
        <v>57</v>
      </c>
      <c r="C808" s="42" t="s">
        <v>62</v>
      </c>
      <c r="D808" s="14" t="s">
        <v>36</v>
      </c>
      <c r="E808" s="15">
        <v>369.81</v>
      </c>
      <c r="F808" s="28">
        <f>E808+E809</f>
      </c>
      <c r="G808" s="17">
        <v>2279</v>
      </c>
      <c r="H808" s="17">
        <v>133</v>
      </c>
      <c r="I808" s="18">
        <f t="shared" si="280"/>
      </c>
      <c r="J808" s="19">
        <f t="shared" si="198"/>
      </c>
      <c r="K808" s="17">
        <v>3</v>
      </c>
      <c r="L808" s="19">
        <f t="shared" si="160"/>
      </c>
      <c r="M808" s="17">
        <v>0</v>
      </c>
      <c r="N808" s="20">
        <f t="shared" si="110"/>
      </c>
      <c r="O808" s="17">
        <v>0</v>
      </c>
      <c r="P808" s="20">
        <f t="shared" si="62"/>
      </c>
      <c r="Q808" s="21">
        <f>(M808+M809)/(O808+O809)</f>
      </c>
      <c r="R808" s="17">
        <v>12</v>
      </c>
      <c r="S808" s="21">
        <f>(O808+O809)/(K808+K809)</f>
      </c>
      <c r="T808" s="17">
        <v>9</v>
      </c>
      <c r="U808" s="22">
        <f>F808/T808</f>
      </c>
      <c r="V808" s="23">
        <f>(F808+4*500)/T808</f>
      </c>
      <c r="W808" s="17">
        <v>7150.799999999996</v>
      </c>
      <c r="X808" s="23">
        <f>W808/T808</f>
      </c>
      <c r="Y808" s="21">
        <f>T808/R808</f>
      </c>
      <c r="Z808" s="23">
        <f>W808/F808</f>
      </c>
      <c r="AA808" s="23">
        <f>W808/(F808+500)</f>
      </c>
      <c r="AB808" s="17">
        <v>0</v>
      </c>
      <c r="AC808" s="17">
        <v>0</v>
      </c>
      <c r="AD808" s="21">
        <f>AB808/T808</f>
      </c>
      <c r="AE808" s="23">
        <f>(W808-AC808)/(F808+500)</f>
      </c>
      <c r="AF808" s="24" t="s">
        <v>37</v>
      </c>
    </row>
    <row customHeight="true" ht="16.071428571428573" r="809">
      <c r="A809" s="11"/>
      <c r="B809" s="12"/>
      <c r="C809" s="42"/>
      <c r="D809" s="14" t="s">
        <v>38</v>
      </c>
      <c r="E809" s="15">
        <v>2342.16</v>
      </c>
      <c r="F809" s="28"/>
      <c r="G809" s="17">
        <v>28114</v>
      </c>
      <c r="H809" s="29">
        <v>761</v>
      </c>
      <c r="I809" s="18">
        <f t="shared" si="280"/>
      </c>
      <c r="J809" s="19">
        <f t="shared" si="198"/>
      </c>
      <c r="K809" s="17">
        <v>59</v>
      </c>
      <c r="L809" s="19">
        <f t="shared" si="160"/>
      </c>
      <c r="M809" s="17">
        <v>5</v>
      </c>
      <c r="N809" s="20">
        <f t="shared" si="110"/>
      </c>
      <c r="O809" s="17">
        <v>8</v>
      </c>
      <c r="P809" s="20">
        <f t="shared" si="62"/>
      </c>
      <c r="Q809" s="21"/>
      <c r="R809" s="17"/>
      <c r="S809" s="21"/>
      <c r="T809" s="17"/>
      <c r="U809" s="22"/>
      <c r="V809" s="23"/>
      <c r="W809" s="17"/>
      <c r="X809" s="23"/>
      <c r="Y809" s="21"/>
      <c r="Z809" s="23"/>
      <c r="AA809" s="23"/>
      <c r="AB809" s="17"/>
      <c r="AC809" s="17"/>
      <c r="AD809" s="21"/>
      <c r="AE809" s="23"/>
      <c r="AF809" s="24" t="s">
        <v>78</v>
      </c>
    </row>
    <row customHeight="true" ht="16.071428571428573" r="810">
      <c r="A810" s="11"/>
      <c r="B810" s="55" t="s">
        <v>34</v>
      </c>
      <c r="C810" s="42" t="s">
        <v>62</v>
      </c>
      <c r="D810" s="14" t="s">
        <v>36</v>
      </c>
      <c r="E810" s="15">
        <v>413.74</v>
      </c>
      <c r="F810" s="28">
        <f>E810+E811</f>
      </c>
      <c r="G810" s="17">
        <v>2702</v>
      </c>
      <c r="H810" s="17">
        <v>169</v>
      </c>
      <c r="I810" s="18">
        <f t="shared" si="280"/>
      </c>
      <c r="J810" s="19">
        <f t="shared" si="198"/>
      </c>
      <c r="K810" s="17">
        <v>7</v>
      </c>
      <c r="L810" s="19">
        <f t="shared" si="160"/>
      </c>
      <c r="M810" s="17">
        <v>1</v>
      </c>
      <c r="N810" s="20">
        <f t="shared" si="110"/>
      </c>
      <c r="O810" s="17">
        <v>2</v>
      </c>
      <c r="P810" s="20">
        <f t="shared" si="62"/>
      </c>
      <c r="Q810" s="21">
        <f>(M810+M811)/(O810+O811)</f>
      </c>
      <c r="R810" s="17">
        <v>11</v>
      </c>
      <c r="S810" s="21">
        <f>(O810+O811)/(K810+K811)</f>
      </c>
      <c r="T810" s="17">
        <v>5</v>
      </c>
      <c r="U810" s="22">
        <f>F810/T810</f>
      </c>
      <c r="V810" s="23">
        <f>(F810+4*500)/T810</f>
      </c>
      <c r="W810" s="17">
        <v>4620.000000000007</v>
      </c>
      <c r="X810" s="23">
        <f>W810/T810</f>
      </c>
      <c r="Y810" s="21">
        <f>T810/R810</f>
      </c>
      <c r="Z810" s="23">
        <f>W810/F810</f>
      </c>
      <c r="AA810" s="23">
        <f>W810/(F810+500)</f>
      </c>
      <c r="AB810" s="17">
        <v>1</v>
      </c>
      <c r="AC810" s="17">
        <v>396</v>
      </c>
      <c r="AD810" s="21">
        <f>AB810/T810</f>
      </c>
      <c r="AE810" s="23">
        <f>(W810-AC810)/(F810+500)</f>
      </c>
      <c r="AF810" s="24" t="s">
        <v>37</v>
      </c>
    </row>
    <row customHeight="true" ht="16.071428571428573" r="811">
      <c r="A811" s="11"/>
      <c r="B811" s="55"/>
      <c r="C811" s="42"/>
      <c r="D811" s="14" t="s">
        <v>38</v>
      </c>
      <c r="E811" s="15">
        <v>2763</v>
      </c>
      <c r="F811" s="28"/>
      <c r="G811" s="17">
        <v>34625</v>
      </c>
      <c r="H811" s="29">
        <v>839</v>
      </c>
      <c r="I811" s="18">
        <f t="shared" si="280"/>
      </c>
      <c r="J811" s="19">
        <f t="shared" si="198"/>
      </c>
      <c r="K811" s="17">
        <v>57</v>
      </c>
      <c r="L811" s="19">
        <f t="shared" si="160"/>
      </c>
      <c r="M811" s="17">
        <v>2</v>
      </c>
      <c r="N811" s="20">
        <f t="shared" si="110"/>
      </c>
      <c r="O811" s="17">
        <v>5</v>
      </c>
      <c r="P811" s="20">
        <f t="shared" si="62"/>
      </c>
      <c r="Q811" s="21"/>
      <c r="R811" s="17"/>
      <c r="S811" s="21"/>
      <c r="T811" s="17"/>
      <c r="U811" s="22"/>
      <c r="V811" s="23"/>
      <c r="W811" s="17"/>
      <c r="X811" s="23"/>
      <c r="Y811" s="21"/>
      <c r="Z811" s="23"/>
      <c r="AA811" s="23"/>
      <c r="AB811" s="17"/>
      <c r="AC811" s="17"/>
      <c r="AD811" s="21"/>
      <c r="AE811" s="23"/>
      <c r="AF811" s="24" t="s">
        <v>78</v>
      </c>
    </row>
    <row customHeight="true" ht="16.071428571428573" r="812">
      <c r="A812" s="11"/>
      <c r="B812" s="44" t="s">
        <v>43</v>
      </c>
      <c r="C812" s="44"/>
      <c r="D812" s="44"/>
      <c r="E812" s="32">
        <f>SUM(E802:E811)</f>
      </c>
      <c r="F812" s="32">
        <f>SUM(F802:F811)</f>
      </c>
      <c r="G812" s="32">
        <f>SUM(G802:G811)</f>
      </c>
      <c r="H812" s="32">
        <f>SUM(H802:H811)</f>
      </c>
      <c r="I812" s="34">
        <f t="shared" si="280"/>
      </c>
      <c r="J812" s="35">
        <f t="shared" si="198"/>
      </c>
      <c r="K812" s="33">
        <f>SUM(K802:K811)</f>
      </c>
      <c r="L812" s="32">
        <f>SUM(L804:L811)</f>
      </c>
      <c r="M812" s="32">
        <f>SUM(M802:M811)</f>
      </c>
      <c r="N812" s="36">
        <f t="shared" si="110"/>
      </c>
      <c r="O812" s="32">
        <f>SUM(O802:O811)</f>
      </c>
      <c r="P812" s="36">
        <f t="shared" si="62"/>
      </c>
      <c r="Q812" s="37">
        <f>M812/O812</f>
      </c>
      <c r="R812" s="32">
        <f>SUM(R802:R811)</f>
      </c>
      <c r="S812" s="37">
        <f>(O812+O812)/(K812+K812)</f>
      </c>
      <c r="T812" s="32">
        <f>SUM(T802:T811)</f>
      </c>
      <c r="U812" s="38">
        <f t="shared" ref="U812:U813" si="942">F812/T812</f>
      </c>
      <c r="V812" s="39">
        <f t="shared" ref="V812:V813" si="835">(F812+4*500)/T812</f>
      </c>
      <c r="W812" s="32">
        <f>SUM(W802:W811)</f>
      </c>
      <c r="X812" s="40">
        <f t="shared" ref="X812:X813" si="728">W812/T812</f>
      </c>
      <c r="Y812" s="37">
        <f t="shared" ref="Y812:Y813" si="621">T812/R812</f>
      </c>
      <c r="Z812" s="39">
        <f t="shared" ref="Z812:Z813" si="514">W812/F812</f>
      </c>
      <c r="AA812" s="39">
        <f>W812/(F812+COUNT(W801:W811)*500)</f>
      </c>
      <c r="AB812" s="32">
        <f>SUM(AB802:AB811)</f>
      </c>
      <c r="AC812" s="32">
        <f>SUM(AC802:AC811)</f>
      </c>
      <c r="AD812" s="37">
        <f t="shared" ref="AD812:AD813" si="407">AB812/T812</f>
      </c>
      <c r="AE812" s="41">
        <f>(W812-AC812)/(F812+COUNT(W801:W811)*500)</f>
      </c>
      <c r="AF812" s="24"/>
    </row>
    <row customHeight="true" ht="16.071428571428573" r="813">
      <c r="A813" s="11"/>
      <c r="B813" s="55" t="s">
        <v>40</v>
      </c>
      <c r="C813" s="13" t="s">
        <v>45</v>
      </c>
      <c r="D813" s="14" t="s">
        <v>36</v>
      </c>
      <c r="E813" s="15">
        <v>617.08</v>
      </c>
      <c r="F813" s="28">
        <f>E813+E814</f>
      </c>
      <c r="G813" s="17">
        <v>4334</v>
      </c>
      <c r="H813" s="17">
        <v>178</v>
      </c>
      <c r="I813" s="18">
        <f t="shared" si="280"/>
      </c>
      <c r="J813" s="19">
        <f t="shared" si="198"/>
      </c>
      <c r="K813" s="17">
        <v>5</v>
      </c>
      <c r="L813" s="19">
        <f t="shared" ref="L813:L831" si="161">E813/K813</f>
      </c>
      <c r="M813" s="17">
        <v>1</v>
      </c>
      <c r="N813" s="20">
        <f t="shared" si="110"/>
      </c>
      <c r="O813" s="17">
        <v>2</v>
      </c>
      <c r="P813" s="20">
        <f t="shared" si="62"/>
      </c>
      <c r="Q813" s="21">
        <f>(M813+M814)/(O813+O814)</f>
      </c>
      <c r="R813" s="17">
        <v>10</v>
      </c>
      <c r="S813" s="21">
        <f>(O813+O814)/(K813+K814)</f>
      </c>
      <c r="T813" s="17">
        <v>2</v>
      </c>
      <c r="U813" s="22">
        <f t="shared" si="942"/>
      </c>
      <c r="V813" s="23">
        <f t="shared" si="835"/>
      </c>
      <c r="W813" s="17">
        <v>4176</v>
      </c>
      <c r="X813" s="23">
        <f t="shared" si="728"/>
      </c>
      <c r="Y813" s="21">
        <f t="shared" si="621"/>
      </c>
      <c r="Z813" s="23">
        <f t="shared" si="514"/>
      </c>
      <c r="AA813" s="23">
        <f>W813/(F813+500)</f>
      </c>
      <c r="AB813" s="17">
        <v>0</v>
      </c>
      <c r="AC813" s="17">
        <v>0</v>
      </c>
      <c r="AD813" s="21">
        <f t="shared" si="407"/>
      </c>
      <c r="AE813" s="23">
        <f>(W813-AC813)/(F813+500)</f>
      </c>
      <c r="AF813" s="24" t="s">
        <v>37</v>
      </c>
    </row>
    <row customHeight="true" ht="16.071428571428573" r="814">
      <c r="A814" s="11"/>
      <c r="B814" s="55"/>
      <c r="C814" s="13"/>
      <c r="D814" s="14" t="s">
        <v>38</v>
      </c>
      <c r="E814" s="15">
        <v>3056.25</v>
      </c>
      <c r="F814" s="28"/>
      <c r="G814" s="17">
        <v>41820</v>
      </c>
      <c r="H814" s="17">
        <v>832</v>
      </c>
      <c r="I814" s="18">
        <f t="shared" si="280"/>
      </c>
      <c r="J814" s="19">
        <f t="shared" si="198"/>
      </c>
      <c r="K814" s="17">
        <v>62</v>
      </c>
      <c r="L814" s="19">
        <f t="shared" si="161"/>
      </c>
      <c r="M814" s="17">
        <v>0</v>
      </c>
      <c r="N814" s="20">
        <f t="shared" si="110"/>
      </c>
      <c r="O814" s="17">
        <v>6</v>
      </c>
      <c r="P814" s="20">
        <f t="shared" si="62"/>
      </c>
      <c r="Q814" s="21"/>
      <c r="R814" s="17"/>
      <c r="S814" s="21"/>
      <c r="T814" s="17"/>
      <c r="U814" s="22"/>
      <c r="V814" s="23"/>
      <c r="W814" s="17"/>
      <c r="X814" s="23"/>
      <c r="Y814" s="21"/>
      <c r="Z814" s="23"/>
      <c r="AA814" s="23"/>
      <c r="AB814" s="17"/>
      <c r="AC814" s="17"/>
      <c r="AD814" s="21"/>
      <c r="AE814" s="23"/>
      <c r="AF814" s="24" t="s">
        <v>41</v>
      </c>
    </row>
    <row customHeight="true" ht="16.071428571428573" r="815">
      <c r="A815" s="11"/>
      <c r="B815" s="55" t="s">
        <v>42</v>
      </c>
      <c r="C815" s="13" t="s">
        <v>45</v>
      </c>
      <c r="D815" s="14" t="s">
        <v>36</v>
      </c>
      <c r="E815" s="15">
        <v>515.97</v>
      </c>
      <c r="F815" s="28">
        <f>E815+E816</f>
      </c>
      <c r="G815" s="17">
        <v>3384</v>
      </c>
      <c r="H815" s="17">
        <v>140</v>
      </c>
      <c r="I815" s="18">
        <f>H816/G815</f>
      </c>
      <c r="J815" s="19">
        <f t="shared" si="198"/>
      </c>
      <c r="K815" s="17">
        <v>3</v>
      </c>
      <c r="L815" s="19">
        <f t="shared" si="161"/>
      </c>
      <c r="M815" s="17">
        <v>0</v>
      </c>
      <c r="N815" s="20">
        <f t="shared" si="110"/>
      </c>
      <c r="O815" s="17">
        <v>0</v>
      </c>
      <c r="P815" s="20">
        <f t="shared" si="62"/>
      </c>
      <c r="Q815" s="21">
        <f>(M815+M816)/(O815+O816)</f>
      </c>
      <c r="R815" s="17">
        <v>9</v>
      </c>
      <c r="S815" s="21">
        <f>(O815+O816)/(K815+K816)</f>
      </c>
      <c r="T815" s="17">
        <v>5</v>
      </c>
      <c r="U815" s="22">
        <f>F815/T815</f>
      </c>
      <c r="V815" s="23">
        <f>(F815+4*500)/T815</f>
      </c>
      <c r="W815" s="17">
        <v>7608</v>
      </c>
      <c r="X815" s="23">
        <f>W815/T815</f>
      </c>
      <c r="Y815" s="21">
        <f>T815/R815</f>
      </c>
      <c r="Z815" s="23">
        <f>W815/F815</f>
      </c>
      <c r="AA815" s="23">
        <f>W815/(F815+500)</f>
      </c>
      <c r="AB815" s="17">
        <v>0</v>
      </c>
      <c r="AC815" s="17">
        <v>0</v>
      </c>
      <c r="AD815" s="21">
        <f>AB815/T815</f>
      </c>
      <c r="AE815" s="23">
        <f>(W815-AC815)/(F815+500)</f>
      </c>
      <c r="AF815" s="24" t="s">
        <v>37</v>
      </c>
    </row>
    <row customHeight="true" ht="16.071428571428573" r="816">
      <c r="A816" s="11"/>
      <c r="B816" s="55"/>
      <c r="C816" s="13"/>
      <c r="D816" s="14" t="s">
        <v>38</v>
      </c>
      <c r="E816" s="15">
        <v>2980.69</v>
      </c>
      <c r="F816" s="28"/>
      <c r="G816" s="17">
        <v>46932</v>
      </c>
      <c r="H816" s="17">
        <v>877</v>
      </c>
      <c r="I816" s="18">
        <f t="shared" ref="I816:I831" si="281">H816/G816</f>
      </c>
      <c r="J816" s="19">
        <f t="shared" si="198"/>
      </c>
      <c r="K816" s="17">
        <v>50</v>
      </c>
      <c r="L816" s="19">
        <f t="shared" si="161"/>
      </c>
      <c r="M816" s="17">
        <v>4</v>
      </c>
      <c r="N816" s="20">
        <f t="shared" si="110"/>
      </c>
      <c r="O816" s="17">
        <v>9</v>
      </c>
      <c r="P816" s="20">
        <f t="shared" si="62"/>
      </c>
      <c r="Q816" s="21"/>
      <c r="R816" s="17"/>
      <c r="S816" s="21"/>
      <c r="T816" s="17"/>
      <c r="U816" s="22"/>
      <c r="V816" s="23"/>
      <c r="W816" s="17"/>
      <c r="X816" s="23"/>
      <c r="Y816" s="21"/>
      <c r="Z816" s="23"/>
      <c r="AA816" s="23"/>
      <c r="AB816" s="17"/>
      <c r="AC816" s="17"/>
      <c r="AD816" s="21"/>
      <c r="AE816" s="23"/>
      <c r="AF816" s="24" t="s">
        <v>41</v>
      </c>
    </row>
    <row customHeight="true" ht="16.071428571428573" r="817">
      <c r="A817" s="11"/>
      <c r="B817" s="55" t="s">
        <v>44</v>
      </c>
      <c r="C817" s="13" t="s">
        <v>45</v>
      </c>
      <c r="D817" s="14" t="s">
        <v>36</v>
      </c>
      <c r="E817" s="15">
        <v>234.7</v>
      </c>
      <c r="F817" s="16">
        <f>E817+E818</f>
      </c>
      <c r="G817" s="17">
        <v>1867</v>
      </c>
      <c r="H817" s="17">
        <v>79</v>
      </c>
      <c r="I817" s="18">
        <f t="shared" si="281"/>
      </c>
      <c r="J817" s="19">
        <f t="shared" si="198"/>
      </c>
      <c r="K817" s="17">
        <v>2</v>
      </c>
      <c r="L817" s="19">
        <f t="shared" si="161"/>
      </c>
      <c r="M817" s="17">
        <v>0</v>
      </c>
      <c r="N817" s="20">
        <f t="shared" si="110"/>
      </c>
      <c r="O817" s="17">
        <v>0</v>
      </c>
      <c r="P817" s="20">
        <f t="shared" si="62"/>
      </c>
      <c r="Q817" s="21">
        <f>(M817+M818)/(O817+O818)</f>
      </c>
      <c r="R817" s="17">
        <v>12</v>
      </c>
      <c r="S817" s="21">
        <f>(O817+O818)/(K817+K818)</f>
      </c>
      <c r="T817" s="17">
        <v>7</v>
      </c>
      <c r="U817" s="22">
        <f>F817/T817</f>
      </c>
      <c r="V817" s="23">
        <f>(F817+4*500)/T817</f>
      </c>
      <c r="W817" s="17">
        <v>6180</v>
      </c>
      <c r="X817" s="23">
        <f>W817/T817</f>
      </c>
      <c r="Y817" s="21">
        <f>T817/R817</f>
      </c>
      <c r="Z817" s="23">
        <f>W817/F817</f>
      </c>
      <c r="AA817" s="23">
        <f>W817/(F817+500)</f>
      </c>
      <c r="AB817" s="17">
        <v>2</v>
      </c>
      <c r="AC817" s="17">
        <v>2232</v>
      </c>
      <c r="AD817" s="21">
        <f>AB817/T817</f>
      </c>
      <c r="AE817" s="23">
        <f>(W817-AC817)/(F817+500)</f>
      </c>
      <c r="AF817" s="24" t="s">
        <v>37</v>
      </c>
    </row>
    <row customHeight="true" ht="16.071428571428573" r="818">
      <c r="A818" s="11"/>
      <c r="B818" s="55"/>
      <c r="C818" s="13"/>
      <c r="D818" s="14" t="s">
        <v>38</v>
      </c>
      <c r="E818" s="15">
        <v>3043.1</v>
      </c>
      <c r="F818" s="16"/>
      <c r="G818" s="17">
        <v>53263</v>
      </c>
      <c r="H818" s="17">
        <v>915</v>
      </c>
      <c r="I818" s="18">
        <f t="shared" si="281"/>
      </c>
      <c r="J818" s="19">
        <f t="shared" si="198"/>
      </c>
      <c r="K818" s="17">
        <v>64</v>
      </c>
      <c r="L818" s="19">
        <f t="shared" si="161"/>
      </c>
      <c r="M818" s="17">
        <v>5</v>
      </c>
      <c r="N818" s="20">
        <f t="shared" si="110"/>
      </c>
      <c r="O818" s="17">
        <v>10</v>
      </c>
      <c r="P818" s="20">
        <f t="shared" si="62"/>
      </c>
      <c r="Q818" s="21"/>
      <c r="R818" s="17"/>
      <c r="S818" s="21"/>
      <c r="T818" s="17"/>
      <c r="U818" s="22"/>
      <c r="V818" s="23"/>
      <c r="W818" s="17"/>
      <c r="X818" s="23"/>
      <c r="Y818" s="21"/>
      <c r="Z818" s="23"/>
      <c r="AA818" s="23"/>
      <c r="AB818" s="17"/>
      <c r="AC818" s="17"/>
      <c r="AD818" s="21"/>
      <c r="AE818" s="23"/>
      <c r="AF818" s="24" t="s">
        <v>41</v>
      </c>
    </row>
    <row customHeight="true" ht="16.071428571428573" r="819">
      <c r="A819" s="11"/>
      <c r="B819" s="55" t="s">
        <v>46</v>
      </c>
      <c r="C819" s="13" t="s">
        <v>45</v>
      </c>
      <c r="D819" s="14" t="s">
        <v>36</v>
      </c>
      <c r="E819" s="15">
        <v>143.7</v>
      </c>
      <c r="F819" s="16">
        <f>E819+E820</f>
      </c>
      <c r="G819" s="17">
        <v>1173</v>
      </c>
      <c r="H819" s="17">
        <v>83</v>
      </c>
      <c r="I819" s="18">
        <f t="shared" si="281"/>
      </c>
      <c r="J819" s="19">
        <f t="shared" si="198"/>
      </c>
      <c r="K819" s="17">
        <v>0</v>
      </c>
      <c r="L819" s="19">
        <f t="shared" si="161"/>
      </c>
      <c r="M819" s="17">
        <v>0</v>
      </c>
      <c r="N819" s="20">
        <f t="shared" si="110"/>
      </c>
      <c r="O819" s="17">
        <v>0</v>
      </c>
      <c r="P819" s="20">
        <f>E819/O820</f>
      </c>
      <c r="Q819" s="21">
        <f>(M819+M820)/(O819+O820)</f>
      </c>
      <c r="R819" s="17">
        <v>14</v>
      </c>
      <c r="S819" s="21">
        <f>(O819+O820)/(K819+K820)</f>
      </c>
      <c r="T819" s="17">
        <v>6</v>
      </c>
      <c r="U819" s="22">
        <f>F819/T819</f>
      </c>
      <c r="V819" s="23">
        <f>(F819+4*500)/T819</f>
      </c>
      <c r="W819" s="17">
        <v>8593.199999999997</v>
      </c>
      <c r="X819" s="23">
        <f>W819/T819</f>
      </c>
      <c r="Y819" s="21">
        <f>T819/R819</f>
      </c>
      <c r="Z819" s="23">
        <f>W819/F819</f>
      </c>
      <c r="AA819" s="23">
        <f>W819/(F819+500)</f>
      </c>
      <c r="AB819" s="17">
        <v>0</v>
      </c>
      <c r="AC819" s="17">
        <v>0</v>
      </c>
      <c r="AD819" s="21">
        <f>AB819/T819</f>
      </c>
      <c r="AE819" s="23">
        <f>(W819-AC819)/(F819+500)</f>
      </c>
      <c r="AF819" s="24" t="s">
        <v>37</v>
      </c>
    </row>
    <row customHeight="true" ht="16.071428571428573" r="820">
      <c r="A820" s="11"/>
      <c r="B820" s="55"/>
      <c r="C820" s="13"/>
      <c r="D820" s="14" t="s">
        <v>38</v>
      </c>
      <c r="E820" s="15">
        <v>3353.34</v>
      </c>
      <c r="F820" s="16"/>
      <c r="G820" s="17">
        <v>61997</v>
      </c>
      <c r="H820" s="17">
        <v>1149</v>
      </c>
      <c r="I820" s="18">
        <f t="shared" si="281"/>
      </c>
      <c r="J820" s="19">
        <f t="shared" si="198"/>
      </c>
      <c r="K820" s="17">
        <v>65</v>
      </c>
      <c r="L820" s="19">
        <f t="shared" si="161"/>
      </c>
      <c r="M820" s="17">
        <v>7</v>
      </c>
      <c r="N820" s="20">
        <f t="shared" si="110"/>
      </c>
      <c r="O820" s="17">
        <v>9</v>
      </c>
      <c r="P820" s="20">
        <f t="shared" ref="P820:P821" si="63">E820/O820</f>
      </c>
      <c r="Q820" s="21"/>
      <c r="R820" s="17"/>
      <c r="S820" s="21"/>
      <c r="T820" s="17"/>
      <c r="U820" s="22"/>
      <c r="V820" s="23"/>
      <c r="W820" s="17"/>
      <c r="X820" s="23"/>
      <c r="Y820" s="21"/>
      <c r="Z820" s="23"/>
      <c r="AA820" s="23"/>
      <c r="AB820" s="17"/>
      <c r="AC820" s="17"/>
      <c r="AD820" s="21"/>
      <c r="AE820" s="23"/>
      <c r="AF820" s="24" t="s">
        <v>41</v>
      </c>
    </row>
    <row customHeight="true" ht="16.071428571428573" r="821">
      <c r="A821" s="11"/>
      <c r="B821" s="44" t="s">
        <v>43</v>
      </c>
      <c r="C821" s="44"/>
      <c r="D821" s="44"/>
      <c r="E821" s="32">
        <f>SUM(E813:E820)</f>
      </c>
      <c r="F821" s="32">
        <f>SUM(F813:F820)</f>
      </c>
      <c r="G821" s="32">
        <f>SUM(G813:G820)</f>
      </c>
      <c r="H821" s="32">
        <f>SUM(H813:H820)</f>
      </c>
      <c r="I821" s="34">
        <f t="shared" si="281"/>
      </c>
      <c r="J821" s="35">
        <f t="shared" si="198"/>
      </c>
      <c r="K821" s="33">
        <f>SUM(K813:K820)</f>
      </c>
      <c r="L821" s="35">
        <f t="shared" si="161"/>
      </c>
      <c r="M821" s="33">
        <f>SUM(M813:M820)</f>
      </c>
      <c r="N821" s="36">
        <f t="shared" si="110"/>
      </c>
      <c r="O821" s="33">
        <f>SUM(O813:O820)</f>
      </c>
      <c r="P821" s="36">
        <f t="shared" si="63"/>
      </c>
      <c r="Q821" s="37">
        <f>M821/O821</f>
      </c>
      <c r="R821" s="33">
        <f>SUM(R813:R820)</f>
      </c>
      <c r="S821" s="37">
        <f>(O821+O821)/(K821+K821)</f>
      </c>
      <c r="T821" s="33">
        <f>SUM(T813:T820)</f>
      </c>
      <c r="U821" s="38">
        <f t="shared" ref="U821:U822" si="943">F821/T821</f>
      </c>
      <c r="V821" s="39">
        <f t="shared" ref="V821:V822" si="836">(F821+4*500)/T821</f>
      </c>
      <c r="W821" s="33">
        <f>SUM(W813:W820)</f>
      </c>
      <c r="X821" s="40">
        <f t="shared" ref="X821:X822" si="729">W821/T821</f>
      </c>
      <c r="Y821" s="37">
        <f t="shared" ref="Y821:Y822" si="622">T821/R821</f>
      </c>
      <c r="Z821" s="39">
        <f t="shared" ref="Z821:Z822" si="515">W821/F821</f>
      </c>
      <c r="AA821" s="39">
        <f>W821/(F821+COUNT(W813:W818)*500)</f>
      </c>
      <c r="AB821" s="33">
        <f>SUM(AB813:AB820)</f>
      </c>
      <c r="AC821" s="33">
        <f>SUM(AC813:AC820)</f>
      </c>
      <c r="AD821" s="37">
        <f t="shared" ref="AD821:AD822" si="408">AB821/T821</f>
      </c>
      <c r="AE821" s="41">
        <f>(W821-AC821)/(F821+COUNT(W813:W818)*500)</f>
      </c>
      <c r="AF821" s="23"/>
    </row>
    <row customHeight="true" ht="16.071428571428573" r="822">
      <c r="A822" s="11"/>
      <c r="B822" s="12" t="s">
        <v>47</v>
      </c>
      <c r="C822" s="42" t="s">
        <v>74</v>
      </c>
      <c r="D822" s="14" t="s">
        <v>36</v>
      </c>
      <c r="E822" s="15">
        <v>57.95</v>
      </c>
      <c r="F822" s="16">
        <f>E822+E823</f>
      </c>
      <c r="G822" s="17">
        <v>733</v>
      </c>
      <c r="H822" s="17">
        <v>77</v>
      </c>
      <c r="I822" s="18">
        <f t="shared" si="281"/>
      </c>
      <c r="J822" s="19">
        <f t="shared" si="198"/>
      </c>
      <c r="K822" s="17">
        <v>0</v>
      </c>
      <c r="L822" s="19">
        <f t="shared" si="161"/>
      </c>
      <c r="M822" s="17">
        <v>0</v>
      </c>
      <c r="N822" s="20">
        <f t="shared" si="110"/>
      </c>
      <c r="O822" s="17">
        <v>0</v>
      </c>
      <c r="P822" s="20">
        <f>E822/O823</f>
      </c>
      <c r="Q822" s="21">
        <f>(M822+M823)/(O822+O823)</f>
      </c>
      <c r="R822" s="17">
        <v>7</v>
      </c>
      <c r="S822" s="21">
        <f>(O822+O823)/(K822+K823)</f>
      </c>
      <c r="T822" s="17">
        <v>3</v>
      </c>
      <c r="U822" s="22">
        <f t="shared" si="943"/>
      </c>
      <c r="V822" s="23">
        <f t="shared" si="836"/>
      </c>
      <c r="W822" s="17">
        <v>2326.800000000003</v>
      </c>
      <c r="X822" s="23">
        <f t="shared" si="729"/>
      </c>
      <c r="Y822" s="21">
        <f t="shared" si="622"/>
      </c>
      <c r="Z822" s="23">
        <f t="shared" si="515"/>
      </c>
      <c r="AA822" s="23">
        <f>W822/(F822+500)</f>
      </c>
      <c r="AB822" s="17">
        <v>0</v>
      </c>
      <c r="AC822" s="17">
        <v>0</v>
      </c>
      <c r="AD822" s="21">
        <f t="shared" si="408"/>
      </c>
      <c r="AE822" s="23">
        <f>(W822-AC822)/(F822+500)</f>
      </c>
      <c r="AF822" s="24" t="s">
        <v>37</v>
      </c>
    </row>
    <row customHeight="true" ht="16.071428571428573" r="823">
      <c r="A823" s="11"/>
      <c r="B823" s="12"/>
      <c r="C823" s="42"/>
      <c r="D823" s="14" t="s">
        <v>38</v>
      </c>
      <c r="E823" s="15">
        <v>4208.87</v>
      </c>
      <c r="F823" s="16"/>
      <c r="G823" s="17">
        <v>83432</v>
      </c>
      <c r="H823" s="17">
        <v>1405</v>
      </c>
      <c r="I823" s="18">
        <f t="shared" si="281"/>
      </c>
      <c r="J823" s="19">
        <f t="shared" si="198"/>
      </c>
      <c r="K823" s="17">
        <v>81</v>
      </c>
      <c r="L823" s="19">
        <f t="shared" si="161"/>
      </c>
      <c r="M823" s="17">
        <v>2</v>
      </c>
      <c r="N823" s="20">
        <f t="shared" si="110"/>
      </c>
      <c r="O823" s="17">
        <v>8</v>
      </c>
      <c r="P823" s="20">
        <f t="shared" ref="P823:P825" si="64">E823/O823</f>
      </c>
      <c r="Q823" s="21"/>
      <c r="R823" s="17"/>
      <c r="S823" s="21"/>
      <c r="T823" s="17"/>
      <c r="U823" s="22"/>
      <c r="V823" s="23"/>
      <c r="W823" s="17"/>
      <c r="X823" s="23"/>
      <c r="Y823" s="21"/>
      <c r="Z823" s="23"/>
      <c r="AA823" s="23"/>
      <c r="AB823" s="17"/>
      <c r="AC823" s="17"/>
      <c r="AD823" s="21"/>
      <c r="AE823" s="23"/>
      <c r="AF823" s="24" t="s">
        <v>41</v>
      </c>
    </row>
    <row customHeight="true" ht="16.071428571428573" r="824">
      <c r="A824" s="11"/>
      <c r="B824" s="55" t="s">
        <v>63</v>
      </c>
      <c r="C824" s="42" t="s">
        <v>74</v>
      </c>
      <c r="D824" s="14" t="s">
        <v>36</v>
      </c>
      <c r="E824" s="15">
        <v>67.84</v>
      </c>
      <c r="F824" s="16">
        <f>E824+E825</f>
      </c>
      <c r="G824" s="17">
        <v>854</v>
      </c>
      <c r="H824" s="17">
        <v>86</v>
      </c>
      <c r="I824" s="18">
        <f t="shared" si="281"/>
      </c>
      <c r="J824" s="19">
        <f t="shared" si="198"/>
      </c>
      <c r="K824" s="17">
        <v>0</v>
      </c>
      <c r="L824" s="19">
        <f t="shared" si="161"/>
      </c>
      <c r="M824" s="17">
        <v>0</v>
      </c>
      <c r="N824" s="20">
        <f t="shared" si="110"/>
      </c>
      <c r="O824" s="17">
        <v>0</v>
      </c>
      <c r="P824" s="20">
        <f t="shared" si="64"/>
      </c>
      <c r="Q824" s="21">
        <f>(M824+M825)/(O824+O825)</f>
      </c>
      <c r="R824" s="17">
        <v>23</v>
      </c>
      <c r="S824" s="21">
        <f>(O824+O825)/(K824+K825)</f>
      </c>
      <c r="T824" s="17">
        <v>7</v>
      </c>
      <c r="U824" s="22">
        <f>F824/T824</f>
      </c>
      <c r="V824" s="23">
        <f>(F824+4*500)/T824</f>
      </c>
      <c r="W824" s="17">
        <v>7680</v>
      </c>
      <c r="X824" s="23">
        <f>W824/T824</f>
      </c>
      <c r="Y824" s="21">
        <f>T824/R824</f>
      </c>
      <c r="Z824" s="23">
        <f>W824/F824</f>
      </c>
      <c r="AA824" s="23">
        <f>W824/(F824+500)</f>
      </c>
      <c r="AB824" s="17">
        <v>5</v>
      </c>
      <c r="AC824" s="17">
        <v>2868</v>
      </c>
      <c r="AD824" s="21">
        <f>AB824/T824</f>
      </c>
      <c r="AE824" s="23">
        <f>(W824-AC824)/(F824+500)</f>
      </c>
      <c r="AF824" s="24" t="s">
        <v>37</v>
      </c>
    </row>
    <row customHeight="true" ht="16.071428571428573" r="825">
      <c r="A825" s="11"/>
      <c r="B825" s="55"/>
      <c r="C825" s="42"/>
      <c r="D825" s="14" t="s">
        <v>38</v>
      </c>
      <c r="E825" s="15">
        <v>4491.44</v>
      </c>
      <c r="F825" s="16"/>
      <c r="G825" s="17">
        <v>81128</v>
      </c>
      <c r="H825" s="17">
        <v>1505</v>
      </c>
      <c r="I825" s="18">
        <f t="shared" si="281"/>
      </c>
      <c r="J825" s="19">
        <f t="shared" si="198"/>
      </c>
      <c r="K825" s="17">
        <v>94</v>
      </c>
      <c r="L825" s="19">
        <f t="shared" si="161"/>
      </c>
      <c r="M825" s="17">
        <v>7</v>
      </c>
      <c r="N825" s="20">
        <f t="shared" si="110"/>
      </c>
      <c r="O825" s="17">
        <v>16</v>
      </c>
      <c r="P825" s="20">
        <f t="shared" si="64"/>
      </c>
      <c r="Q825" s="21"/>
      <c r="R825" s="17"/>
      <c r="S825" s="21"/>
      <c r="T825" s="17"/>
      <c r="U825" s="22"/>
      <c r="V825" s="23"/>
      <c r="W825" s="17"/>
      <c r="X825" s="23"/>
      <c r="Y825" s="21"/>
      <c r="Z825" s="23"/>
      <c r="AA825" s="23"/>
      <c r="AB825" s="17"/>
      <c r="AC825" s="17"/>
      <c r="AD825" s="21"/>
      <c r="AE825" s="23"/>
      <c r="AF825" s="24" t="s">
        <v>41</v>
      </c>
    </row>
    <row customHeight="true" ht="16.071428571428573" r="826">
      <c r="A826" s="11"/>
      <c r="B826" s="55" t="s">
        <v>64</v>
      </c>
      <c r="C826" s="42" t="s">
        <v>74</v>
      </c>
      <c r="D826" s="14" t="s">
        <v>36</v>
      </c>
      <c r="E826" s="15">
        <v>82.88</v>
      </c>
      <c r="F826" s="16">
        <f>E826+E827</f>
      </c>
      <c r="G826" s="17">
        <v>1113</v>
      </c>
      <c r="H826" s="17">
        <v>109</v>
      </c>
      <c r="I826" s="18">
        <f t="shared" si="281"/>
      </c>
      <c r="J826" s="19">
        <f t="shared" si="198"/>
      </c>
      <c r="K826" s="17">
        <v>2</v>
      </c>
      <c r="L826" s="19">
        <f t="shared" si="161"/>
      </c>
      <c r="M826" s="17">
        <v>0</v>
      </c>
      <c r="N826" s="20">
        <f t="shared" si="110"/>
      </c>
      <c r="O826" s="17">
        <v>0</v>
      </c>
      <c r="P826" s="20">
        <f>E826/O827</f>
      </c>
      <c r="Q826" s="21">
        <f>(M826+M827)/(O826+O827)</f>
      </c>
      <c r="R826" s="17">
        <v>22</v>
      </c>
      <c r="S826" s="21">
        <f>(O826+O827)/(K826+K827)</f>
      </c>
      <c r="T826" s="17">
        <v>7</v>
      </c>
      <c r="U826" s="22">
        <f>F826/T826</f>
      </c>
      <c r="V826" s="23">
        <f>(F826+4*500)/T826</f>
      </c>
      <c r="W826" s="17">
        <v>9205.199999999997</v>
      </c>
      <c r="X826" s="23">
        <f>W826/T826</f>
      </c>
      <c r="Y826" s="21">
        <f>T826/R826</f>
      </c>
      <c r="Z826" s="23">
        <f>W826/F826</f>
      </c>
      <c r="AA826" s="23">
        <f>W826/(F826+500)</f>
      </c>
      <c r="AB826" s="17">
        <v>0</v>
      </c>
      <c r="AC826" s="17">
        <v>0</v>
      </c>
      <c r="AD826" s="21">
        <f>AB826/T826</f>
      </c>
      <c r="AE826" s="23">
        <f>(W826-AC826)/(F826+500)</f>
      </c>
      <c r="AF826" s="24" t="s">
        <v>37</v>
      </c>
    </row>
    <row r="827">
      <c r="A827" s="11"/>
      <c r="B827" s="55"/>
      <c r="C827" s="42"/>
      <c r="D827" s="14" t="s">
        <v>38</v>
      </c>
      <c r="E827" s="15">
        <v>8151.77</v>
      </c>
      <c r="F827" s="16"/>
      <c r="G827" s="17">
        <v>145796</v>
      </c>
      <c r="H827" s="17">
        <v>2994</v>
      </c>
      <c r="I827" s="18">
        <f t="shared" si="281"/>
      </c>
      <c r="J827" s="19">
        <f t="shared" si="198"/>
      </c>
      <c r="K827" s="17">
        <v>156</v>
      </c>
      <c r="L827" s="19">
        <f t="shared" si="161"/>
      </c>
      <c r="M827" s="17">
        <v>7</v>
      </c>
      <c r="N827" s="20">
        <f t="shared" si="110"/>
      </c>
      <c r="O827" s="17">
        <v>17</v>
      </c>
      <c r="P827" s="20">
        <f>E827/O827</f>
      </c>
      <c r="Q827" s="21"/>
      <c r="R827" s="17"/>
      <c r="S827" s="21"/>
      <c r="T827" s="17"/>
      <c r="U827" s="22"/>
      <c r="V827" s="23"/>
      <c r="W827" s="17"/>
      <c r="X827" s="23"/>
      <c r="Y827" s="21"/>
      <c r="Z827" s="23"/>
      <c r="AA827" s="23"/>
      <c r="AB827" s="17"/>
      <c r="AC827" s="17"/>
      <c r="AD827" s="21"/>
      <c r="AE827" s="23"/>
      <c r="AF827" s="24" t="s">
        <v>41</v>
      </c>
    </row>
    <row r="828">
      <c r="A828" s="11"/>
      <c r="B828" s="55" t="s">
        <v>65</v>
      </c>
      <c r="C828" s="42" t="s">
        <v>74</v>
      </c>
      <c r="D828" s="14" t="s">
        <v>36</v>
      </c>
      <c r="E828" s="15">
        <v>109.91</v>
      </c>
      <c r="F828" s="16">
        <f>E828+E829</f>
      </c>
      <c r="G828" s="17">
        <v>993</v>
      </c>
      <c r="H828" s="17">
        <v>105</v>
      </c>
      <c r="I828" s="18">
        <f t="shared" si="281"/>
      </c>
      <c r="J828" s="19">
        <f t="shared" si="198"/>
      </c>
      <c r="K828" s="17">
        <v>5</v>
      </c>
      <c r="L828" s="19">
        <f t="shared" si="161"/>
      </c>
      <c r="M828" s="17">
        <v>0</v>
      </c>
      <c r="N828" s="20">
        <f t="shared" si="110"/>
      </c>
      <c r="O828" s="17">
        <v>0</v>
      </c>
      <c r="P828" s="20">
        <f>E828/O829</f>
      </c>
      <c r="Q828" s="21">
        <f>(M828+M829)/(O828+O829)</f>
      </c>
      <c r="R828" s="17">
        <v>18</v>
      </c>
      <c r="S828" s="21">
        <f>(O828+O829)/(K828+K829)</f>
      </c>
      <c r="T828" s="17">
        <v>9</v>
      </c>
      <c r="U828" s="22">
        <f>F828/T828</f>
      </c>
      <c r="V828" s="23">
        <f>(F828+4*500)/T828</f>
      </c>
      <c r="W828" s="17">
        <v>8340.399999999994</v>
      </c>
      <c r="X828" s="23">
        <f>W828/T828</f>
      </c>
      <c r="Y828" s="21">
        <f>T828/R828</f>
      </c>
      <c r="Z828" s="23">
        <f>W828/F828</f>
      </c>
      <c r="AA828" s="23">
        <f>W828/(F828+500)</f>
      </c>
      <c r="AB828" s="17">
        <v>0</v>
      </c>
      <c r="AC828" s="17">
        <v>0</v>
      </c>
      <c r="AD828" s="21">
        <f>AB828/T828</f>
      </c>
      <c r="AE828" s="23">
        <f>(W828-AC828)/(F828+500)</f>
      </c>
      <c r="AF828" s="24" t="s">
        <v>37</v>
      </c>
    </row>
    <row r="829">
      <c r="A829" s="11"/>
      <c r="B829" s="55"/>
      <c r="C829" s="42"/>
      <c r="D829" s="14" t="s">
        <v>38</v>
      </c>
      <c r="E829" s="15">
        <v>4805</v>
      </c>
      <c r="F829" s="16"/>
      <c r="G829" s="17">
        <v>105447</v>
      </c>
      <c r="H829" s="17">
        <v>2410</v>
      </c>
      <c r="I829" s="18">
        <f t="shared" si="281"/>
      </c>
      <c r="J829" s="19">
        <f t="shared" si="198"/>
      </c>
      <c r="K829" s="17">
        <v>141</v>
      </c>
      <c r="L829" s="19">
        <f t="shared" si="161"/>
      </c>
      <c r="M829" s="17">
        <v>6</v>
      </c>
      <c r="N829" s="20">
        <f t="shared" si="110"/>
      </c>
      <c r="O829" s="17">
        <v>21</v>
      </c>
      <c r="P829" s="20">
        <f t="shared" ref="P829:P831" si="65">E829/O829</f>
      </c>
      <c r="Q829" s="21"/>
      <c r="R829" s="17"/>
      <c r="S829" s="21"/>
      <c r="T829" s="17"/>
      <c r="U829" s="22"/>
      <c r="V829" s="23"/>
      <c r="W829" s="17"/>
      <c r="X829" s="23"/>
      <c r="Y829" s="21"/>
      <c r="Z829" s="23"/>
      <c r="AA829" s="23"/>
      <c r="AB829" s="17"/>
      <c r="AC829" s="17"/>
      <c r="AD829" s="21"/>
      <c r="AE829" s="23"/>
      <c r="AF829" s="24" t="s">
        <v>41</v>
      </c>
    </row>
    <row r="830">
      <c r="A830" s="11"/>
      <c r="B830" s="44" t="s">
        <v>43</v>
      </c>
      <c r="C830" s="44"/>
      <c r="D830" s="44"/>
      <c r="E830" s="32">
        <f>SUM(E822:E829)</f>
      </c>
      <c r="F830" s="32">
        <f>SUM(F822:F829)</f>
      </c>
      <c r="G830" s="32">
        <f>SUM(G822:G829)</f>
      </c>
      <c r="H830" s="32">
        <f>SUM(H822:H829)</f>
      </c>
      <c r="I830" s="34">
        <f t="shared" si="281"/>
      </c>
      <c r="J830" s="35">
        <f t="shared" si="198"/>
      </c>
      <c r="K830" s="32">
        <f>SUM(K822:K829)</f>
      </c>
      <c r="L830" s="35">
        <f t="shared" si="161"/>
      </c>
      <c r="M830" s="32">
        <f>SUM(M822:M829)</f>
      </c>
      <c r="N830" s="36">
        <f t="shared" si="110"/>
      </c>
      <c r="O830" s="32">
        <f>SUM(O822:O829)</f>
      </c>
      <c r="P830" s="36">
        <f t="shared" si="65"/>
      </c>
      <c r="Q830" s="37">
        <f t="shared" ref="Q830:Q831" si="318">M830/O830</f>
      </c>
      <c r="R830" s="32">
        <f>SUM(R822:R829)</f>
      </c>
      <c r="S830" s="37">
        <f t="shared" ref="S830:S831" si="229">(O830+O830)/(K830+K830)</f>
      </c>
      <c r="T830" s="32">
        <f>SUM(T822:T829)</f>
      </c>
      <c r="U830" s="38">
        <f t="shared" ref="U830:U831" si="944">F830/T830</f>
      </c>
      <c r="V830" s="39">
        <f t="shared" ref="V830:V831" si="837">(F830+4*500)/T830</f>
      </c>
      <c r="W830" s="32">
        <f>SUM(W822:W829)</f>
      </c>
      <c r="X830" s="40">
        <f t="shared" ref="X830:X831" si="730">W830/T830</f>
      </c>
      <c r="Y830" s="37">
        <f t="shared" ref="Y830:Y831" si="623">T830/R830</f>
      </c>
      <c r="Z830" s="39">
        <f t="shared" ref="Z830:Z831" si="516">W830/F830</f>
      </c>
      <c r="AA830" s="39">
        <f>W830/(F830+COUNT(W818:W827)*500)</f>
      </c>
      <c r="AB830" s="32">
        <f>SUM(AB822:AB829)</f>
      </c>
      <c r="AC830" s="32">
        <f>SUM(AC822:AC829)</f>
      </c>
      <c r="AD830" s="37">
        <f t="shared" ref="AD830:AD831" si="409">AB830/T830</f>
      </c>
      <c r="AE830" s="41">
        <f>(W830-AC830)/(F830+COUNT(W818:W827)*500)</f>
      </c>
      <c r="AF830" s="23"/>
    </row>
    <row r="831">
      <c r="A831" s="11"/>
      <c r="B831" s="46" t="s">
        <v>48</v>
      </c>
      <c r="C831" s="46"/>
      <c r="D831" s="46"/>
      <c r="E831" s="48">
        <f>E801+E812+E821+E830</f>
      </c>
      <c r="F831" s="48">
        <f>F801+F812+F821+F830</f>
      </c>
      <c r="G831" s="48">
        <f>G801+G812+G821+G830</f>
      </c>
      <c r="H831" s="48">
        <f>H801+H812+H821+H830</f>
      </c>
      <c r="I831" s="50">
        <f t="shared" si="281"/>
      </c>
      <c r="J831" s="51">
        <f t="shared" si="198"/>
      </c>
      <c r="K831" s="56">
        <f>K801+K812+K821+K830</f>
      </c>
      <c r="L831" s="51">
        <f t="shared" si="161"/>
      </c>
      <c r="M831" s="56">
        <f>M801+M812+M821+M830</f>
      </c>
      <c r="N831" s="52">
        <f t="shared" si="110"/>
      </c>
      <c r="O831" s="56">
        <f>O801+O812+O821+O830</f>
      </c>
      <c r="P831" s="52">
        <f t="shared" si="65"/>
      </c>
      <c r="Q831" s="53">
        <f t="shared" si="318"/>
      </c>
      <c r="R831" s="56">
        <f>R801+R812+R821+R830</f>
      </c>
      <c r="S831" s="53">
        <f t="shared" si="229"/>
      </c>
      <c r="T831" s="56">
        <f>T801+T812+T821+T830</f>
      </c>
      <c r="U831" s="54">
        <f t="shared" si="944"/>
      </c>
      <c r="V831" s="49">
        <f t="shared" si="837"/>
      </c>
      <c r="W831" s="48">
        <f>W801+W812+W821+W830</f>
      </c>
      <c r="X831" s="49">
        <f t="shared" si="730"/>
      </c>
      <c r="Y831" s="53">
        <f t="shared" si="623"/>
      </c>
      <c r="Z831" s="49">
        <f t="shared" si="516"/>
      </c>
      <c r="AA831" s="49">
        <f>W831/(F831+COUNT(W793:W798,W813:W818,W804:W811))</f>
      </c>
      <c r="AB831" s="56">
        <f>AB801+AB812+AB821+AB830</f>
      </c>
      <c r="AC831" s="48">
        <f>AC801+AC812+AC821+AC830</f>
      </c>
      <c r="AD831" s="53">
        <f t="shared" si="409"/>
      </c>
      <c r="AE831" s="49">
        <f>(W831-AC831)/(F831+COUNT(W793:W798,W813:W818,W804:W811))</f>
      </c>
      <c r="AF831" s="23"/>
    </row>
    <row customHeight="true" ht="31.54766237136452" r="832">
      <c r="A832" s="1" t="s">
        <v>1</v>
      </c>
      <c r="B832" s="2" t="s">
        <v>2</v>
      </c>
      <c r="C832" s="2" t="s">
        <v>3</v>
      </c>
      <c r="D832" s="2" t="s">
        <v>4</v>
      </c>
      <c r="E832" s="3" t="s">
        <v>5</v>
      </c>
      <c r="F832" s="2" t="s">
        <v>6</v>
      </c>
      <c r="G832" s="2" t="s">
        <v>7</v>
      </c>
      <c r="H832" s="2" t="s">
        <v>8</v>
      </c>
      <c r="I832" s="4" t="s">
        <v>9</v>
      </c>
      <c r="J832" s="5" t="s">
        <v>10</v>
      </c>
      <c r="K832" s="2" t="s">
        <v>11</v>
      </c>
      <c r="L832" s="5" t="s">
        <v>12</v>
      </c>
      <c r="M832" s="2" t="s">
        <v>13</v>
      </c>
      <c r="N832" s="6" t="s">
        <v>14</v>
      </c>
      <c r="O832" s="2" t="s">
        <v>15</v>
      </c>
      <c r="P832" s="6" t="s">
        <v>16</v>
      </c>
      <c r="Q832" s="4" t="s">
        <v>17</v>
      </c>
      <c r="R832" s="7" t="s">
        <v>18</v>
      </c>
      <c r="S832" s="8" t="s">
        <v>19</v>
      </c>
      <c r="T832" s="7" t="s">
        <v>20</v>
      </c>
      <c r="U832" s="9" t="s">
        <v>21</v>
      </c>
      <c r="V832" s="10" t="s">
        <v>22</v>
      </c>
      <c r="W832" s="10" t="s">
        <v>23</v>
      </c>
      <c r="X832" s="10" t="s">
        <v>24</v>
      </c>
      <c r="Y832" s="8" t="s">
        <v>25</v>
      </c>
      <c r="Z832" s="10" t="s">
        <v>26</v>
      </c>
      <c r="AA832" s="10" t="s">
        <v>27</v>
      </c>
      <c r="AB832" s="10" t="s">
        <v>28</v>
      </c>
      <c r="AC832" s="7" t="s">
        <v>29</v>
      </c>
      <c r="AD832" s="8" t="s">
        <v>30</v>
      </c>
      <c r="AE832" s="10" t="s">
        <v>31</v>
      </c>
      <c r="AF832" s="10" t="s">
        <v>32</v>
      </c>
    </row>
    <row customHeight="true" ht="17.261904761902596" r="833">
      <c r="A833" s="11" t="s">
        <v>91</v>
      </c>
      <c r="B833" s="12" t="s">
        <v>50</v>
      </c>
      <c r="C833" s="13" t="s">
        <v>35</v>
      </c>
      <c r="D833" s="14" t="s">
        <v>36</v>
      </c>
      <c r="E833" s="15">
        <v>466.53</v>
      </c>
      <c r="F833" s="16">
        <f>E833+E834</f>
      </c>
      <c r="G833" s="17">
        <v>2647</v>
      </c>
      <c r="H833" s="17">
        <v>120</v>
      </c>
      <c r="I833" s="18">
        <f t="shared" ref="I833:I854" si="282">H833/G833</f>
      </c>
      <c r="J833" s="19">
        <f t="shared" ref="J833:J862" si="199">(E833/G833)*1000</f>
      </c>
      <c r="K833" s="17">
        <v>6</v>
      </c>
      <c r="L833" s="19">
        <f t="shared" ref="L833:L851" si="162">E833/K833</f>
      </c>
      <c r="M833" s="17">
        <v>0</v>
      </c>
      <c r="N833" s="20">
        <f t="shared" ref="N833:N862" si="111">E833/M833</f>
      </c>
      <c r="O833" s="17">
        <v>2</v>
      </c>
      <c r="P833" s="20">
        <f t="shared" ref="P833:P858" si="66">E833/O833</f>
      </c>
      <c r="Q833" s="21">
        <f>(M833+M834)/(O833+O834)</f>
      </c>
      <c r="R833" s="17">
        <v>8</v>
      </c>
      <c r="S833" s="21">
        <f>(O833+O834)/(K833+K834)</f>
      </c>
      <c r="T833" s="17">
        <v>2</v>
      </c>
      <c r="U833" s="22">
        <f>F833/T833</f>
      </c>
      <c r="V833" s="23">
        <f>(F833+4*500)/T833</f>
      </c>
      <c r="W833" s="17">
        <v>2532</v>
      </c>
      <c r="X833" s="23">
        <f>W833/T833</f>
      </c>
      <c r="Y833" s="21">
        <f>T833/R833</f>
      </c>
      <c r="Z833" s="23">
        <f>W833/F833</f>
      </c>
      <c r="AA833" s="23">
        <f>W833/(F833+500)</f>
      </c>
      <c r="AB833" s="17">
        <v>0</v>
      </c>
      <c r="AC833" s="17">
        <v>0</v>
      </c>
      <c r="AD833" s="21">
        <f>AB833/T833</f>
      </c>
      <c r="AE833" s="23">
        <f>(W833-AC833)/(F833+500)</f>
      </c>
      <c r="AF833" s="24" t="s">
        <v>37</v>
      </c>
    </row>
    <row r="834">
      <c r="A834" s="11"/>
      <c r="B834" s="12"/>
      <c r="C834" s="13"/>
      <c r="D834" s="14" t="s">
        <v>38</v>
      </c>
      <c r="E834" s="15">
        <v>3144.87</v>
      </c>
      <c r="F834" s="16"/>
      <c r="G834" s="17">
        <v>35247</v>
      </c>
      <c r="H834" s="17">
        <v>2059</v>
      </c>
      <c r="I834" s="18">
        <f t="shared" si="282"/>
      </c>
      <c r="J834" s="19">
        <f t="shared" si="199"/>
      </c>
      <c r="K834" s="17">
        <v>74</v>
      </c>
      <c r="L834" s="19">
        <f t="shared" si="162"/>
      </c>
      <c r="M834" s="17">
        <v>2</v>
      </c>
      <c r="N834" s="20">
        <f t="shared" si="111"/>
      </c>
      <c r="O834" s="17">
        <v>6</v>
      </c>
      <c r="P834" s="20">
        <f t="shared" si="66"/>
      </c>
      <c r="Q834" s="21"/>
      <c r="R834" s="17"/>
      <c r="S834" s="21"/>
      <c r="T834" s="17"/>
      <c r="U834" s="22"/>
      <c r="V834" s="23"/>
      <c r="W834" s="17"/>
      <c r="X834" s="23"/>
      <c r="Y834" s="21"/>
      <c r="Z834" s="23"/>
      <c r="AA834" s="23"/>
      <c r="AB834" s="17"/>
      <c r="AC834" s="17"/>
      <c r="AD834" s="21"/>
      <c r="AE834" s="23"/>
      <c r="AF834" s="24" t="s">
        <v>78</v>
      </c>
    </row>
    <row r="835">
      <c r="A835" s="11"/>
      <c r="B835" s="12" t="s">
        <v>51</v>
      </c>
      <c r="C835" s="13" t="s">
        <v>35</v>
      </c>
      <c r="D835" s="14" t="s">
        <v>36</v>
      </c>
      <c r="E835" s="15">
        <v>751.58</v>
      </c>
      <c r="F835" s="16">
        <f>E835+E836</f>
      </c>
      <c r="G835" s="17">
        <v>4467</v>
      </c>
      <c r="H835" s="17">
        <v>254</v>
      </c>
      <c r="I835" s="18">
        <f t="shared" si="282"/>
      </c>
      <c r="J835" s="19">
        <f t="shared" si="199"/>
      </c>
      <c r="K835" s="17">
        <v>6</v>
      </c>
      <c r="L835" s="19">
        <f t="shared" si="162"/>
      </c>
      <c r="M835" s="17">
        <v>0</v>
      </c>
      <c r="N835" s="20">
        <f t="shared" si="111"/>
      </c>
      <c r="O835" s="17">
        <v>1</v>
      </c>
      <c r="P835" s="20">
        <f t="shared" si="66"/>
      </c>
      <c r="Q835" s="21">
        <f>(M835+M836)/(O835+O836)</f>
      </c>
      <c r="R835" s="17">
        <v>21</v>
      </c>
      <c r="S835" s="21">
        <f>(O835+O836)/(K835+K836)</f>
      </c>
      <c r="T835" s="17">
        <v>5</v>
      </c>
      <c r="U835" s="22">
        <f>F835/T835</f>
      </c>
      <c r="V835" s="23">
        <f>(F835+4*500)/T835</f>
      </c>
      <c r="W835" s="17">
        <v>5721.6</v>
      </c>
      <c r="X835" s="23">
        <f>W835/T835</f>
      </c>
      <c r="Y835" s="21">
        <f>T835/R835</f>
      </c>
      <c r="Z835" s="23">
        <f>W835/F835</f>
      </c>
      <c r="AA835" s="23">
        <f>W835/(F835+500)</f>
      </c>
      <c r="AB835" s="17">
        <v>0</v>
      </c>
      <c r="AC835" s="17">
        <v>0</v>
      </c>
      <c r="AD835" s="21">
        <f>AB835/T835</f>
      </c>
      <c r="AE835" s="23">
        <f>(W835-AC835)/(F835+500)</f>
      </c>
      <c r="AF835" s="24" t="s">
        <v>37</v>
      </c>
    </row>
    <row r="836">
      <c r="A836" s="11"/>
      <c r="B836" s="12"/>
      <c r="C836" s="13"/>
      <c r="D836" s="14" t="s">
        <v>38</v>
      </c>
      <c r="E836" s="15">
        <v>4128.77</v>
      </c>
      <c r="F836" s="16"/>
      <c r="G836" s="17">
        <v>35905</v>
      </c>
      <c r="H836" s="17">
        <v>1435</v>
      </c>
      <c r="I836" s="18">
        <f t="shared" si="282"/>
      </c>
      <c r="J836" s="19">
        <f t="shared" si="199"/>
      </c>
      <c r="K836" s="17">
        <v>99</v>
      </c>
      <c r="L836" s="19">
        <f t="shared" si="162"/>
      </c>
      <c r="M836" s="17">
        <v>4</v>
      </c>
      <c r="N836" s="20">
        <f t="shared" si="111"/>
      </c>
      <c r="O836" s="17">
        <v>12</v>
      </c>
      <c r="P836" s="20">
        <f t="shared" si="66"/>
      </c>
      <c r="Q836" s="21"/>
      <c r="R836" s="17"/>
      <c r="S836" s="21"/>
      <c r="T836" s="17"/>
      <c r="U836" s="22"/>
      <c r="V836" s="23"/>
      <c r="W836" s="17"/>
      <c r="X836" s="23"/>
      <c r="Y836" s="21"/>
      <c r="Z836" s="23"/>
      <c r="AA836" s="23"/>
      <c r="AB836" s="17"/>
      <c r="AC836" s="17"/>
      <c r="AD836" s="21"/>
      <c r="AE836" s="23"/>
      <c r="AF836" s="24" t="s">
        <v>78</v>
      </c>
    </row>
    <row r="837">
      <c r="A837" s="11"/>
      <c r="B837" s="12" t="s">
        <v>52</v>
      </c>
      <c r="C837" s="13" t="s">
        <v>35</v>
      </c>
      <c r="D837" s="14" t="s">
        <v>36</v>
      </c>
      <c r="E837" s="15">
        <v>679.67</v>
      </c>
      <c r="F837" s="16">
        <f>E837+E838</f>
      </c>
      <c r="G837" s="17">
        <v>4767</v>
      </c>
      <c r="H837" s="17">
        <v>270</v>
      </c>
      <c r="I837" s="18">
        <f t="shared" si="282"/>
      </c>
      <c r="J837" s="19">
        <f t="shared" si="199"/>
      </c>
      <c r="K837" s="17">
        <v>7</v>
      </c>
      <c r="L837" s="19">
        <f t="shared" si="162"/>
      </c>
      <c r="M837" s="17">
        <v>0</v>
      </c>
      <c r="N837" s="20">
        <f t="shared" si="111"/>
      </c>
      <c r="O837" s="17">
        <v>2</v>
      </c>
      <c r="P837" s="20">
        <f t="shared" si="66"/>
      </c>
      <c r="Q837" s="21">
        <f>(M837+M838)/(O837+O838)</f>
      </c>
      <c r="R837" s="17">
        <v>11</v>
      </c>
      <c r="S837" s="21">
        <f>(O837+O838)/(K837+K838)</f>
      </c>
      <c r="T837" s="17">
        <v>3</v>
      </c>
      <c r="U837" s="22">
        <f>F837/T837</f>
      </c>
      <c r="V837" s="23">
        <f>(F837+4*500)/T837</f>
      </c>
      <c r="W837" s="17">
        <v>4053.6000000000004</v>
      </c>
      <c r="X837" s="23">
        <f>W837/T837</f>
      </c>
      <c r="Y837" s="21">
        <f>T837/R837</f>
      </c>
      <c r="Z837" s="23">
        <f>W837/F837</f>
      </c>
      <c r="AA837" s="23">
        <f>W837/(F837+500)</f>
      </c>
      <c r="AB837" s="17">
        <v>0</v>
      </c>
      <c r="AC837" s="17">
        <v>0</v>
      </c>
      <c r="AD837" s="21">
        <f>AB837/T837</f>
      </c>
      <c r="AE837" s="23">
        <f>(W837-AC837)/(F837+500)</f>
      </c>
      <c r="AF837" s="24" t="s">
        <v>37</v>
      </c>
    </row>
    <row r="838">
      <c r="A838" s="11"/>
      <c r="B838" s="12"/>
      <c r="C838" s="13"/>
      <c r="D838" s="14" t="s">
        <v>38</v>
      </c>
      <c r="E838" s="15">
        <v>4563.98</v>
      </c>
      <c r="F838" s="16"/>
      <c r="G838" s="17">
        <v>39670</v>
      </c>
      <c r="H838" s="17">
        <v>1691</v>
      </c>
      <c r="I838" s="18">
        <f t="shared" si="282"/>
      </c>
      <c r="J838" s="19">
        <f t="shared" si="199"/>
      </c>
      <c r="K838" s="17">
        <v>91</v>
      </c>
      <c r="L838" s="19">
        <f t="shared" si="162"/>
      </c>
      <c r="M838" s="17">
        <v>2</v>
      </c>
      <c r="N838" s="20">
        <f t="shared" si="111"/>
      </c>
      <c r="O838" s="17">
        <v>6</v>
      </c>
      <c r="P838" s="20">
        <f t="shared" si="66"/>
      </c>
      <c r="Q838" s="21"/>
      <c r="R838" s="17"/>
      <c r="S838" s="21"/>
      <c r="T838" s="17"/>
      <c r="U838" s="22"/>
      <c r="V838" s="23"/>
      <c r="W838" s="17"/>
      <c r="X838" s="23"/>
      <c r="Y838" s="21"/>
      <c r="Z838" s="23"/>
      <c r="AA838" s="23"/>
      <c r="AB838" s="17"/>
      <c r="AC838" s="17"/>
      <c r="AD838" s="21"/>
      <c r="AE838" s="23"/>
      <c r="AF838" s="24" t="s">
        <v>78</v>
      </c>
    </row>
    <row customHeight="true" ht="20.238095238095237" r="839">
      <c r="A839" s="11"/>
      <c r="B839" s="55" t="s">
        <v>53</v>
      </c>
      <c r="C839" s="13" t="s">
        <v>35</v>
      </c>
      <c r="D839" s="14" t="s">
        <v>36</v>
      </c>
      <c r="E839" s="15">
        <v>475.47</v>
      </c>
      <c r="F839" s="16">
        <f>E839+E840</f>
      </c>
      <c r="G839" s="17">
        <v>3048</v>
      </c>
      <c r="H839" s="17">
        <v>247</v>
      </c>
      <c r="I839" s="18">
        <f t="shared" si="282"/>
      </c>
      <c r="J839" s="19">
        <f t="shared" si="199"/>
      </c>
      <c r="K839" s="17">
        <v>4</v>
      </c>
      <c r="L839" s="19">
        <f t="shared" si="162"/>
      </c>
      <c r="M839" s="17">
        <v>0</v>
      </c>
      <c r="N839" s="20">
        <f t="shared" si="111"/>
      </c>
      <c r="O839" s="17">
        <v>1</v>
      </c>
      <c r="P839" s="20">
        <f t="shared" si="66"/>
      </c>
      <c r="Q839" s="21">
        <f>(M839+M840)/(O839+O840)</f>
      </c>
      <c r="R839" s="17">
        <v>22</v>
      </c>
      <c r="S839" s="21">
        <f>(O839+O840)/(K839+K840)</f>
      </c>
      <c r="T839" s="17">
        <v>8</v>
      </c>
      <c r="U839" s="22">
        <f>F839/T839</f>
      </c>
      <c r="V839" s="23">
        <f>(F839+4*500)/T839</f>
      </c>
      <c r="W839" s="17">
        <v>9163.2</v>
      </c>
      <c r="X839" s="23">
        <f>W839/T839</f>
      </c>
      <c r="Y839" s="21">
        <f>T839/R839</f>
      </c>
      <c r="Z839" s="23">
        <f>W839/F839</f>
      </c>
      <c r="AA839" s="23">
        <f>W839/(F839+500)</f>
      </c>
      <c r="AB839" s="17">
        <v>0</v>
      </c>
      <c r="AC839" s="17">
        <v>0</v>
      </c>
      <c r="AD839" s="21">
        <f>AB839/T839</f>
      </c>
      <c r="AE839" s="23">
        <f>(W839-AC839)/(F839+500)</f>
      </c>
      <c r="AF839" s="24" t="s">
        <v>37</v>
      </c>
    </row>
    <row customHeight="true" ht="20.238095238095237" r="840">
      <c r="A840" s="11"/>
      <c r="B840" s="12"/>
      <c r="C840" s="13"/>
      <c r="D840" s="14" t="s">
        <v>38</v>
      </c>
      <c r="E840" s="15">
        <v>3644.48</v>
      </c>
      <c r="F840" s="16"/>
      <c r="G840" s="17">
        <v>32835</v>
      </c>
      <c r="H840" s="17">
        <v>1268</v>
      </c>
      <c r="I840" s="18">
        <f t="shared" si="282"/>
      </c>
      <c r="J840" s="19">
        <f t="shared" si="199"/>
      </c>
      <c r="K840" s="17">
        <v>102</v>
      </c>
      <c r="L840" s="19">
        <f t="shared" si="162"/>
      </c>
      <c r="M840" s="17">
        <v>6</v>
      </c>
      <c r="N840" s="20">
        <f t="shared" si="111"/>
      </c>
      <c r="O840" s="17">
        <v>13</v>
      </c>
      <c r="P840" s="20">
        <f t="shared" si="66"/>
      </c>
      <c r="Q840" s="21"/>
      <c r="R840" s="17"/>
      <c r="S840" s="21"/>
      <c r="T840" s="17"/>
      <c r="U840" s="22"/>
      <c r="V840" s="23"/>
      <c r="W840" s="17"/>
      <c r="X840" s="23"/>
      <c r="Y840" s="21"/>
      <c r="Z840" s="23"/>
      <c r="AA840" s="23"/>
      <c r="AB840" s="17"/>
      <c r="AC840" s="17"/>
      <c r="AD840" s="21"/>
      <c r="AE840" s="23"/>
      <c r="AF840" s="24" t="s">
        <v>78</v>
      </c>
    </row>
    <row r="841">
      <c r="A841" s="11"/>
      <c r="B841" s="55" t="s">
        <v>54</v>
      </c>
      <c r="C841" s="13" t="s">
        <v>35</v>
      </c>
      <c r="D841" s="14" t="s">
        <v>36</v>
      </c>
      <c r="E841" s="15">
        <v>325.61</v>
      </c>
      <c r="F841" s="28">
        <f>E841+E842</f>
      </c>
      <c r="G841" s="17">
        <v>2348</v>
      </c>
      <c r="H841" s="17">
        <v>176</v>
      </c>
      <c r="I841" s="18">
        <f t="shared" si="282"/>
      </c>
      <c r="J841" s="19">
        <f t="shared" si="199"/>
      </c>
      <c r="K841" s="17">
        <v>6</v>
      </c>
      <c r="L841" s="19">
        <f t="shared" si="162"/>
      </c>
      <c r="M841" s="17">
        <v>1</v>
      </c>
      <c r="N841" s="20">
        <f t="shared" si="111"/>
      </c>
      <c r="O841" s="17">
        <v>1</v>
      </c>
      <c r="P841" s="20">
        <f t="shared" si="66"/>
      </c>
      <c r="Q841" s="21">
        <f>(M841+M842)/(O841+O842)</f>
      </c>
      <c r="R841" s="17">
        <v>33</v>
      </c>
      <c r="S841" s="21">
        <f>(O841+O842)/(K841+K842)</f>
      </c>
      <c r="T841" s="17">
        <v>13</v>
      </c>
      <c r="U841" s="22">
        <f>F841/T841</f>
      </c>
      <c r="V841" s="23">
        <f>(F841+4*500)/T841</f>
      </c>
      <c r="W841" s="17">
        <v>21063.6</v>
      </c>
      <c r="X841" s="23">
        <f>W841/T841</f>
      </c>
      <c r="Y841" s="21">
        <f>T841/R841</f>
      </c>
      <c r="Z841" s="23">
        <f>W841/F841</f>
      </c>
      <c r="AA841" s="23">
        <f>W841/(F841+500)</f>
      </c>
      <c r="AB841" s="17">
        <v>5</v>
      </c>
      <c r="AC841" s="17">
        <v>5307.6</v>
      </c>
      <c r="AD841" s="21">
        <f>AB841/T841</f>
      </c>
      <c r="AE841" s="23">
        <f>(W841-AC841)/(F841+500)</f>
      </c>
      <c r="AF841" s="24" t="s">
        <v>37</v>
      </c>
    </row>
    <row r="842">
      <c r="A842" s="11"/>
      <c r="B842" s="55"/>
      <c r="C842" s="13"/>
      <c r="D842" s="14" t="s">
        <v>38</v>
      </c>
      <c r="E842" s="15">
        <v>7636.13</v>
      </c>
      <c r="F842" s="28"/>
      <c r="G842" s="17">
        <v>74292</v>
      </c>
      <c r="H842" s="29">
        <v>2916</v>
      </c>
      <c r="I842" s="18">
        <f t="shared" si="282"/>
      </c>
      <c r="J842" s="19">
        <f t="shared" si="199"/>
      </c>
      <c r="K842" s="17">
        <v>162</v>
      </c>
      <c r="L842" s="19">
        <f t="shared" si="162"/>
      </c>
      <c r="M842" s="17">
        <v>10</v>
      </c>
      <c r="N842" s="20">
        <f t="shared" si="111"/>
      </c>
      <c r="O842" s="17">
        <v>19</v>
      </c>
      <c r="P842" s="20">
        <f t="shared" si="66"/>
      </c>
      <c r="Q842" s="21"/>
      <c r="R842" s="17"/>
      <c r="S842" s="21"/>
      <c r="T842" s="17"/>
      <c r="U842" s="22"/>
      <c r="V842" s="23"/>
      <c r="W842" s="17"/>
      <c r="X842" s="23"/>
      <c r="Y842" s="21"/>
      <c r="Z842" s="23"/>
      <c r="AA842" s="23"/>
      <c r="AB842" s="17"/>
      <c r="AC842" s="17"/>
      <c r="AD842" s="21"/>
      <c r="AE842" s="23"/>
      <c r="AF842" s="24" t="s">
        <v>78</v>
      </c>
    </row>
    <row r="843">
      <c r="A843" s="11"/>
      <c r="B843" s="30" t="s">
        <v>43</v>
      </c>
      <c r="C843" s="30"/>
      <c r="D843" s="30"/>
      <c r="E843" s="32">
        <f>SUM(E833:E842)</f>
      </c>
      <c r="F843" s="33">
        <f>SUM(F833:F842)</f>
      </c>
      <c r="G843" s="33">
        <f>SUM(G833:G842)</f>
      </c>
      <c r="H843" s="33">
        <f>SUM(H833:H842)</f>
      </c>
      <c r="I843" s="34">
        <f t="shared" si="282"/>
      </c>
      <c r="J843" s="35">
        <f t="shared" si="199"/>
      </c>
      <c r="K843" s="33">
        <f>SUM(K833:K842)</f>
      </c>
      <c r="L843" s="35">
        <f t="shared" si="162"/>
      </c>
      <c r="M843" s="33">
        <f>SUM(M833:M842)</f>
      </c>
      <c r="N843" s="36">
        <f t="shared" si="111"/>
      </c>
      <c r="O843" s="33">
        <f>SUM(O833:O842)</f>
      </c>
      <c r="P843" s="36">
        <f t="shared" si="66"/>
      </c>
      <c r="Q843" s="37">
        <f>M843/O843</f>
      </c>
      <c r="R843" s="33">
        <f>SUM(R833:R842)</f>
      </c>
      <c r="S843" s="37">
        <f>(O843+O843)/(K843+K843)</f>
      </c>
      <c r="T843" s="33">
        <f>SUM(T833:T842)</f>
      </c>
      <c r="U843" s="38">
        <f t="shared" ref="U843:U844" si="945">F843/T843</f>
      </c>
      <c r="V843" s="39">
        <f t="shared" ref="V843:V844" si="838">(F843+4*500)/T843</f>
      </c>
      <c r="W843" s="32">
        <f>SUM(W833:W842)</f>
      </c>
      <c r="X843" s="40">
        <f t="shared" ref="X843:X844" si="731">W843/T843</f>
      </c>
      <c r="Y843" s="37">
        <f t="shared" ref="Y843:Y844" si="624">T843/R843</f>
      </c>
      <c r="Z843" s="39">
        <f t="shared" ref="Z843:Z844" si="517">W843/F843</f>
      </c>
      <c r="AA843" s="39">
        <f>W843/(F843+COUNT(W833:W838)*500)</f>
      </c>
      <c r="AB843" s="33">
        <f>SUM(AB833:AB842)</f>
      </c>
      <c r="AC843" s="33">
        <f>SUM(AC833:AC842)</f>
      </c>
      <c r="AD843" s="37">
        <f t="shared" ref="AD843:AD844" si="410">AB843/T843</f>
      </c>
      <c r="AE843" s="41">
        <f>(W843-AC843)/(F843+COUNT(W833:W838)*500)</f>
      </c>
      <c r="AF843" s="23"/>
    </row>
    <row r="844">
      <c r="A844" s="11"/>
      <c r="B844" s="55" t="s">
        <v>55</v>
      </c>
      <c r="C844" s="42" t="s">
        <v>45</v>
      </c>
      <c r="D844" s="14" t="s">
        <v>36</v>
      </c>
      <c r="E844" s="15">
        <v>365.59</v>
      </c>
      <c r="F844" s="28">
        <f>E844+E845</f>
      </c>
      <c r="G844" s="17">
        <v>2852</v>
      </c>
      <c r="H844" s="17">
        <v>186</v>
      </c>
      <c r="I844" s="18">
        <f t="shared" si="282"/>
      </c>
      <c r="J844" s="19">
        <f t="shared" si="199"/>
      </c>
      <c r="K844" s="17">
        <v>6</v>
      </c>
      <c r="L844" s="19">
        <f t="shared" si="162"/>
      </c>
      <c r="M844" s="17">
        <v>0</v>
      </c>
      <c r="N844" s="20">
        <f t="shared" si="111"/>
      </c>
      <c r="O844" s="17">
        <v>0</v>
      </c>
      <c r="P844" s="20">
        <f t="shared" si="66"/>
      </c>
      <c r="Q844" s="21">
        <f>(M844+M845)/(O844+O845)</f>
      </c>
      <c r="R844" s="17">
        <v>41</v>
      </c>
      <c r="S844" s="21">
        <f>(O844+O845)/(K844+K845)</f>
      </c>
      <c r="T844" s="17">
        <v>8</v>
      </c>
      <c r="U844" s="22">
        <f t="shared" si="945"/>
      </c>
      <c r="V844" s="23">
        <f t="shared" si="838"/>
      </c>
      <c r="W844" s="17">
        <v>12396</v>
      </c>
      <c r="X844" s="23">
        <f t="shared" si="731"/>
      </c>
      <c r="Y844" s="21">
        <f t="shared" si="624"/>
      </c>
      <c r="Z844" s="23">
        <f t="shared" si="517"/>
      </c>
      <c r="AA844" s="23">
        <f>W844/(F844+500)</f>
      </c>
      <c r="AB844" s="17">
        <v>1</v>
      </c>
      <c r="AC844" s="17">
        <v>1692</v>
      </c>
      <c r="AD844" s="21">
        <f t="shared" si="410"/>
      </c>
      <c r="AE844" s="23">
        <f>(W844-AC844)/(F844+500)</f>
      </c>
      <c r="AF844" s="24" t="s">
        <v>37</v>
      </c>
    </row>
    <row r="845">
      <c r="A845" s="11"/>
      <c r="B845" s="55"/>
      <c r="C845" s="42"/>
      <c r="D845" s="14" t="s">
        <v>38</v>
      </c>
      <c r="E845" s="15">
        <v>10222.76</v>
      </c>
      <c r="F845" s="28"/>
      <c r="G845" s="17">
        <v>112227</v>
      </c>
      <c r="H845" s="29">
        <v>4878</v>
      </c>
      <c r="I845" s="18">
        <f t="shared" si="282"/>
      </c>
      <c r="J845" s="19">
        <f t="shared" si="199"/>
      </c>
      <c r="K845" s="17">
        <v>237</v>
      </c>
      <c r="L845" s="19">
        <f t="shared" si="162"/>
      </c>
      <c r="M845" s="17">
        <v>7</v>
      </c>
      <c r="N845" s="20">
        <f t="shared" si="111"/>
      </c>
      <c r="O845" s="17">
        <v>21</v>
      </c>
      <c r="P845" s="20">
        <f t="shared" si="66"/>
      </c>
      <c r="Q845" s="21"/>
      <c r="R845" s="17"/>
      <c r="S845" s="21"/>
      <c r="T845" s="17"/>
      <c r="U845" s="22"/>
      <c r="V845" s="23"/>
      <c r="W845" s="17"/>
      <c r="X845" s="23"/>
      <c r="Y845" s="21"/>
      <c r="Z845" s="23"/>
      <c r="AA845" s="23"/>
      <c r="AB845" s="17"/>
      <c r="AC845" s="17"/>
      <c r="AD845" s="21"/>
      <c r="AE845" s="23"/>
      <c r="AF845" s="24" t="s">
        <v>78</v>
      </c>
    </row>
    <row r="846">
      <c r="A846" s="11"/>
      <c r="B846" s="55" t="s">
        <v>56</v>
      </c>
      <c r="C846" s="42" t="s">
        <v>45</v>
      </c>
      <c r="D846" s="14" t="s">
        <v>36</v>
      </c>
      <c r="E846" s="15">
        <v>183.53</v>
      </c>
      <c r="F846" s="28">
        <f>E846+E847</f>
      </c>
      <c r="G846" s="17">
        <v>1379</v>
      </c>
      <c r="H846" s="17">
        <v>106</v>
      </c>
      <c r="I846" s="18">
        <f t="shared" si="282"/>
      </c>
      <c r="J846" s="19">
        <f t="shared" si="199"/>
      </c>
      <c r="K846" s="17">
        <v>1</v>
      </c>
      <c r="L846" s="19">
        <f t="shared" si="162"/>
      </c>
      <c r="M846" s="17">
        <v>0</v>
      </c>
      <c r="N846" s="20">
        <f t="shared" si="111"/>
      </c>
      <c r="O846" s="17">
        <v>1</v>
      </c>
      <c r="P846" s="20">
        <f t="shared" si="66"/>
      </c>
      <c r="Q846" s="21">
        <f>(M846+M847)/(O846+O847)</f>
      </c>
      <c r="R846" s="17">
        <v>27</v>
      </c>
      <c r="S846" s="21">
        <f>(O846+O847)/(K846+K847)</f>
      </c>
      <c r="T846" s="17">
        <v>14</v>
      </c>
      <c r="U846" s="22">
        <f>F846/T846</f>
      </c>
      <c r="V846" s="23">
        <f>(F846+4*500)/T846</f>
      </c>
      <c r="W846" s="17">
        <v>20200</v>
      </c>
      <c r="X846" s="23">
        <f>W846/T846</f>
      </c>
      <c r="Y846" s="21">
        <f>T846/R846</f>
      </c>
      <c r="Z846" s="23">
        <f>W846/F846</f>
      </c>
      <c r="AA846" s="23">
        <f>W846/(F846+500)</f>
      </c>
      <c r="AB846" s="17">
        <v>3</v>
      </c>
      <c r="AC846" s="17">
        <v>4774.8</v>
      </c>
      <c r="AD846" s="21">
        <f>AB846/T846</f>
      </c>
      <c r="AE846" s="23">
        <f>(W846-AC846)/(F846+500)</f>
      </c>
      <c r="AF846" s="24" t="s">
        <v>37</v>
      </c>
    </row>
    <row r="847">
      <c r="A847" s="11"/>
      <c r="B847" s="55"/>
      <c r="C847" s="42"/>
      <c r="D847" s="14" t="s">
        <v>38</v>
      </c>
      <c r="E847" s="15">
        <v>6613.76</v>
      </c>
      <c r="F847" s="28"/>
      <c r="G847" s="17">
        <v>70041</v>
      </c>
      <c r="H847" s="29">
        <v>3903</v>
      </c>
      <c r="I847" s="18">
        <f t="shared" si="282"/>
      </c>
      <c r="J847" s="19">
        <f t="shared" si="199"/>
      </c>
      <c r="K847" s="17">
        <v>196</v>
      </c>
      <c r="L847" s="19">
        <f t="shared" si="162"/>
      </c>
      <c r="M847" s="17">
        <v>12</v>
      </c>
      <c r="N847" s="20">
        <f t="shared" si="111"/>
      </c>
      <c r="O847" s="17">
        <v>18</v>
      </c>
      <c r="P847" s="20">
        <f t="shared" si="66"/>
      </c>
      <c r="Q847" s="21"/>
      <c r="R847" s="17"/>
      <c r="S847" s="21"/>
      <c r="T847" s="17"/>
      <c r="U847" s="22"/>
      <c r="V847" s="23"/>
      <c r="W847" s="17"/>
      <c r="X847" s="23"/>
      <c r="Y847" s="21"/>
      <c r="Z847" s="23"/>
      <c r="AA847" s="23"/>
      <c r="AB847" s="17"/>
      <c r="AC847" s="17"/>
      <c r="AD847" s="21"/>
      <c r="AE847" s="23"/>
      <c r="AF847" s="24" t="s">
        <v>78</v>
      </c>
    </row>
    <row r="848">
      <c r="A848" s="11"/>
      <c r="B848" s="12" t="s">
        <v>57</v>
      </c>
      <c r="C848" s="42" t="s">
        <v>45</v>
      </c>
      <c r="D848" s="14" t="s">
        <v>36</v>
      </c>
      <c r="E848" s="15">
        <v>1.16</v>
      </c>
      <c r="F848" s="28">
        <f>E848+E849</f>
      </c>
      <c r="G848" s="17">
        <v>37</v>
      </c>
      <c r="H848" s="17">
        <v>2</v>
      </c>
      <c r="I848" s="18">
        <f t="shared" si="282"/>
      </c>
      <c r="J848" s="19">
        <f t="shared" si="199"/>
      </c>
      <c r="K848" s="17">
        <v>0</v>
      </c>
      <c r="L848" s="19">
        <f t="shared" si="162"/>
      </c>
      <c r="M848" s="17">
        <v>0</v>
      </c>
      <c r="N848" s="20">
        <f t="shared" si="111"/>
      </c>
      <c r="O848" s="17">
        <v>0</v>
      </c>
      <c r="P848" s="20">
        <f t="shared" si="66"/>
      </c>
      <c r="Q848" s="21">
        <f>(M848+M849)/(O848+O849)</f>
      </c>
      <c r="R848" s="17">
        <v>30</v>
      </c>
      <c r="S848" s="21">
        <f>(O848+O849)/(K848+K849)</f>
      </c>
      <c r="T848" s="17">
        <v>15</v>
      </c>
      <c r="U848" s="22">
        <f>F848/T848</f>
      </c>
      <c r="V848" s="23">
        <f>(F848+4*500)/T848</f>
      </c>
      <c r="W848" s="17">
        <v>21780</v>
      </c>
      <c r="X848" s="23">
        <f>W848/T848</f>
      </c>
      <c r="Y848" s="21">
        <f>T848/R848</f>
      </c>
      <c r="Z848" s="23">
        <f>W848/F848</f>
      </c>
      <c r="AA848" s="23">
        <f>W848/(F848+500)</f>
      </c>
      <c r="AB848" s="17">
        <v>2</v>
      </c>
      <c r="AC848" s="17">
        <v>8649.599999999999</v>
      </c>
      <c r="AD848" s="21">
        <f>AB848/T848</f>
      </c>
      <c r="AE848" s="23">
        <f>(W848-AC848)/(F848+500)</f>
      </c>
      <c r="AF848" s="24" t="s">
        <v>37</v>
      </c>
    </row>
    <row r="849">
      <c r="A849" s="11"/>
      <c r="B849" s="12"/>
      <c r="C849" s="42"/>
      <c r="D849" s="14" t="s">
        <v>38</v>
      </c>
      <c r="E849" s="15">
        <v>4914.63</v>
      </c>
      <c r="F849" s="28"/>
      <c r="G849" s="17">
        <v>54067</v>
      </c>
      <c r="H849" s="29">
        <v>3269</v>
      </c>
      <c r="I849" s="18">
        <f t="shared" si="282"/>
      </c>
      <c r="J849" s="19">
        <f t="shared" si="199"/>
      </c>
      <c r="K849" s="17">
        <v>142</v>
      </c>
      <c r="L849" s="19">
        <f t="shared" si="162"/>
      </c>
      <c r="M849" s="17">
        <v>10</v>
      </c>
      <c r="N849" s="20">
        <f t="shared" si="111"/>
      </c>
      <c r="O849" s="17">
        <v>18</v>
      </c>
      <c r="P849" s="20">
        <f t="shared" si="66"/>
      </c>
      <c r="Q849" s="21"/>
      <c r="R849" s="17"/>
      <c r="S849" s="21"/>
      <c r="T849" s="17"/>
      <c r="U849" s="22"/>
      <c r="V849" s="23"/>
      <c r="W849" s="17"/>
      <c r="X849" s="23"/>
      <c r="Y849" s="21"/>
      <c r="Z849" s="23"/>
      <c r="AA849" s="23"/>
      <c r="AB849" s="17"/>
      <c r="AC849" s="17"/>
      <c r="AD849" s="21"/>
      <c r="AE849" s="23"/>
      <c r="AF849" s="24" t="s">
        <v>78</v>
      </c>
    </row>
    <row r="850">
      <c r="A850" s="11"/>
      <c r="B850" s="55" t="s">
        <v>34</v>
      </c>
      <c r="C850" s="42" t="s">
        <v>45</v>
      </c>
      <c r="D850" s="14" t="s">
        <v>36</v>
      </c>
      <c r="E850" s="15">
        <v>0</v>
      </c>
      <c r="F850" s="28">
        <f>E850+E851</f>
      </c>
      <c r="G850" s="17">
        <v>8</v>
      </c>
      <c r="H850" s="17">
        <v>1</v>
      </c>
      <c r="I850" s="18">
        <f t="shared" si="282"/>
      </c>
      <c r="J850" s="19">
        <f t="shared" si="199"/>
      </c>
      <c r="K850" s="17">
        <v>0</v>
      </c>
      <c r="L850" s="19">
        <f t="shared" si="162"/>
      </c>
      <c r="M850" s="17">
        <v>0</v>
      </c>
      <c r="N850" s="20">
        <f t="shared" si="111"/>
      </c>
      <c r="O850" s="17">
        <v>0</v>
      </c>
      <c r="P850" s="20">
        <f t="shared" si="66"/>
      </c>
      <c r="Q850" s="21">
        <f>(M850+M851)/(O850+O851)</f>
      </c>
      <c r="R850" s="17">
        <v>29</v>
      </c>
      <c r="S850" s="21">
        <f>(O850+O851)/(K850+K851)</f>
      </c>
      <c r="T850" s="17">
        <v>14</v>
      </c>
      <c r="U850" s="22">
        <f>F850/T850</f>
      </c>
      <c r="V850" s="23">
        <f>(F850+4*500)/T850</f>
      </c>
      <c r="W850" s="17">
        <v>23376.600000000006</v>
      </c>
      <c r="X850" s="23">
        <f>W850/T850</f>
      </c>
      <c r="Y850" s="21">
        <f>T850/R850</f>
      </c>
      <c r="Z850" s="23">
        <f>W850/F850</f>
      </c>
      <c r="AA850" s="23">
        <f>W850/(F850+500)</f>
      </c>
      <c r="AB850" s="17">
        <v>7</v>
      </c>
      <c r="AC850" s="17">
        <v>4774.8</v>
      </c>
      <c r="AD850" s="21">
        <f>AB850/T850</f>
      </c>
      <c r="AE850" s="23">
        <f>(W850-AC850)/(F850+500)</f>
      </c>
      <c r="AF850" s="24" t="s">
        <v>37</v>
      </c>
    </row>
    <row r="851">
      <c r="A851" s="11"/>
      <c r="B851" s="55"/>
      <c r="C851" s="42"/>
      <c r="D851" s="14" t="s">
        <v>38</v>
      </c>
      <c r="E851" s="15">
        <v>8580.11</v>
      </c>
      <c r="F851" s="28"/>
      <c r="G851" s="17">
        <v>105421</v>
      </c>
      <c r="H851" s="29">
        <v>8736</v>
      </c>
      <c r="I851" s="18">
        <f t="shared" si="282"/>
      </c>
      <c r="J851" s="19">
        <f t="shared" si="199"/>
      </c>
      <c r="K851" s="17">
        <v>221</v>
      </c>
      <c r="L851" s="19">
        <f t="shared" si="162"/>
      </c>
      <c r="M851" s="17">
        <v>11</v>
      </c>
      <c r="N851" s="20">
        <f t="shared" si="111"/>
      </c>
      <c r="O851" s="17">
        <v>21</v>
      </c>
      <c r="P851" s="20">
        <f t="shared" si="66"/>
      </c>
      <c r="Q851" s="21"/>
      <c r="R851" s="17"/>
      <c r="S851" s="21"/>
      <c r="T851" s="17"/>
      <c r="U851" s="22"/>
      <c r="V851" s="23"/>
      <c r="W851" s="17"/>
      <c r="X851" s="23"/>
      <c r="Y851" s="21"/>
      <c r="Z851" s="23"/>
      <c r="AA851" s="23"/>
      <c r="AB851" s="17"/>
      <c r="AC851" s="17"/>
      <c r="AD851" s="21"/>
      <c r="AE851" s="23"/>
      <c r="AF851" s="24" t="s">
        <v>78</v>
      </c>
    </row>
    <row r="852">
      <c r="A852" s="11"/>
      <c r="B852" s="44" t="s">
        <v>43</v>
      </c>
      <c r="C852" s="44"/>
      <c r="D852" s="44"/>
      <c r="E852" s="32">
        <f>SUM(E844:E851)</f>
      </c>
      <c r="F852" s="32">
        <f>SUM(F844:F851)</f>
      </c>
      <c r="G852" s="32">
        <f>SUM(G844:G851)</f>
      </c>
      <c r="H852" s="32">
        <f>SUM(H844:H851)</f>
      </c>
      <c r="I852" s="34">
        <f t="shared" si="282"/>
      </c>
      <c r="J852" s="35">
        <f t="shared" si="199"/>
      </c>
      <c r="K852" s="33">
        <f>SUM(K844:K851)</f>
      </c>
      <c r="L852" s="32">
        <f>SUM(L846:L851)</f>
      </c>
      <c r="M852" s="32">
        <f>SUM(M844:M851)</f>
      </c>
      <c r="N852" s="36">
        <f t="shared" si="111"/>
      </c>
      <c r="O852" s="32">
        <f>SUM(O844:O851)</f>
      </c>
      <c r="P852" s="36">
        <f t="shared" si="66"/>
      </c>
      <c r="Q852" s="37">
        <f>M852/O852</f>
      </c>
      <c r="R852" s="32">
        <f>SUM(R844:R851)</f>
      </c>
      <c r="S852" s="37">
        <f>(O852+O852)/(K852+K852)</f>
      </c>
      <c r="T852" s="32">
        <f>SUM(T844:T851)</f>
      </c>
      <c r="U852" s="38">
        <f t="shared" ref="U852:U853" si="946">F852/T852</f>
      </c>
      <c r="V852" s="39">
        <f t="shared" ref="V852:V853" si="839">(F852+4*500)/T852</f>
      </c>
      <c r="W852" s="32">
        <f>SUM(W844:W851)</f>
      </c>
      <c r="X852" s="40">
        <f t="shared" ref="X852:X853" si="732">W852/T852</f>
      </c>
      <c r="Y852" s="37">
        <f t="shared" ref="Y852:Y853" si="625">T852/R852</f>
      </c>
      <c r="Z852" s="39">
        <f t="shared" ref="Z852:Z853" si="518">W852/F852</f>
      </c>
      <c r="AA852" s="39">
        <f>W852/(F852+COUNT(W843:W851)*500)</f>
      </c>
      <c r="AB852" s="32">
        <f>SUM(AB844:AB851)</f>
      </c>
      <c r="AC852" s="32">
        <f>SUM(AC844:AC851)</f>
      </c>
      <c r="AD852" s="37">
        <f t="shared" ref="AD852:AD853" si="411">AB852/T852</f>
      </c>
      <c r="AE852" s="41">
        <f>(W852-AC852)/(F852+COUNT(W843:W851)*500)</f>
      </c>
      <c r="AF852" s="24"/>
    </row>
    <row r="853">
      <c r="A853" s="11"/>
      <c r="B853" s="55" t="s">
        <v>40</v>
      </c>
      <c r="C853" s="13" t="s">
        <v>62</v>
      </c>
      <c r="D853" s="14" t="s">
        <v>36</v>
      </c>
      <c r="E853" s="15">
        <v>0</v>
      </c>
      <c r="F853" s="28">
        <f>E853+E854</f>
      </c>
      <c r="G853" s="17">
        <v>2</v>
      </c>
      <c r="H853" s="17">
        <v>0</v>
      </c>
      <c r="I853" s="18">
        <f t="shared" si="282"/>
      </c>
      <c r="J853" s="19">
        <f t="shared" si="199"/>
      </c>
      <c r="K853" s="17">
        <v>0</v>
      </c>
      <c r="L853" s="19">
        <f t="shared" ref="L853:L862" si="163">E853/K853</f>
      </c>
      <c r="M853" s="17">
        <v>0</v>
      </c>
      <c r="N853" s="20">
        <f t="shared" si="111"/>
      </c>
      <c r="O853" s="17">
        <v>0</v>
      </c>
      <c r="P853" s="20">
        <f t="shared" si="66"/>
      </c>
      <c r="Q853" s="21">
        <f>(M853+M854)/(O853+O854)</f>
      </c>
      <c r="R853" s="17">
        <v>23</v>
      </c>
      <c r="S853" s="21">
        <f>(O853+O854)/(K853+K854)</f>
      </c>
      <c r="T853" s="17">
        <v>8</v>
      </c>
      <c r="U853" s="22">
        <f t="shared" si="946"/>
      </c>
      <c r="V853" s="23">
        <f t="shared" si="839"/>
      </c>
      <c r="W853" s="17">
        <v>11421.600000000006</v>
      </c>
      <c r="X853" s="23">
        <f t="shared" si="732"/>
      </c>
      <c r="Y853" s="21">
        <f t="shared" si="625"/>
      </c>
      <c r="Z853" s="23">
        <f t="shared" si="518"/>
      </c>
      <c r="AA853" s="23">
        <f>W853/(F853+500)</f>
      </c>
      <c r="AB853" s="17">
        <v>3</v>
      </c>
      <c r="AC853" s="17">
        <v>2508</v>
      </c>
      <c r="AD853" s="21">
        <f t="shared" si="411"/>
      </c>
      <c r="AE853" s="23">
        <f>(W853-AC853)/(F853+500)</f>
      </c>
      <c r="AF853" s="24" t="s">
        <v>37</v>
      </c>
    </row>
    <row r="854">
      <c r="A854" s="11"/>
      <c r="B854" s="55"/>
      <c r="C854" s="13"/>
      <c r="D854" s="14" t="s">
        <v>38</v>
      </c>
      <c r="E854" s="15">
        <v>7414.11</v>
      </c>
      <c r="F854" s="28"/>
      <c r="G854" s="17">
        <v>103393</v>
      </c>
      <c r="H854" s="17">
        <v>5817</v>
      </c>
      <c r="I854" s="18">
        <f t="shared" si="282"/>
      </c>
      <c r="J854" s="19">
        <f t="shared" si="199"/>
      </c>
      <c r="K854" s="17">
        <v>160</v>
      </c>
      <c r="L854" s="19">
        <f t="shared" si="163"/>
      </c>
      <c r="M854" s="17">
        <v>7</v>
      </c>
      <c r="N854" s="20">
        <f t="shared" si="111"/>
      </c>
      <c r="O854" s="17">
        <v>18</v>
      </c>
      <c r="P854" s="20">
        <f t="shared" si="66"/>
      </c>
      <c r="Q854" s="21"/>
      <c r="R854" s="17"/>
      <c r="S854" s="21"/>
      <c r="T854" s="17"/>
      <c r="U854" s="22"/>
      <c r="V854" s="23"/>
      <c r="W854" s="17"/>
      <c r="X854" s="23"/>
      <c r="Y854" s="21"/>
      <c r="Z854" s="23"/>
      <c r="AA854" s="23"/>
      <c r="AB854" s="17"/>
      <c r="AC854" s="17"/>
      <c r="AD854" s="21"/>
      <c r="AE854" s="23"/>
      <c r="AF854" s="24" t="s">
        <v>41</v>
      </c>
    </row>
    <row r="855">
      <c r="A855" s="11"/>
      <c r="B855" s="55" t="s">
        <v>42</v>
      </c>
      <c r="C855" s="13" t="s">
        <v>62</v>
      </c>
      <c r="D855" s="14" t="s">
        <v>36</v>
      </c>
      <c r="E855" s="15">
        <v>0</v>
      </c>
      <c r="F855" s="28">
        <f>E855+E856</f>
      </c>
      <c r="G855" s="17">
        <v>0</v>
      </c>
      <c r="H855" s="17">
        <v>0</v>
      </c>
      <c r="I855" s="18">
        <f>H856/G855</f>
      </c>
      <c r="J855" s="19">
        <f t="shared" si="199"/>
      </c>
      <c r="K855" s="17">
        <v>0</v>
      </c>
      <c r="L855" s="19">
        <f t="shared" si="163"/>
      </c>
      <c r="M855" s="17">
        <v>0</v>
      </c>
      <c r="N855" s="20">
        <f t="shared" si="111"/>
      </c>
      <c r="O855" s="17">
        <v>0</v>
      </c>
      <c r="P855" s="20">
        <f t="shared" si="66"/>
      </c>
      <c r="Q855" s="21">
        <f>(M855+M856)/(O855+O856)</f>
      </c>
      <c r="R855" s="17">
        <v>15</v>
      </c>
      <c r="S855" s="21">
        <f>(O855+O856)/(K855+K856)</f>
      </c>
      <c r="T855" s="17">
        <v>6</v>
      </c>
      <c r="U855" s="22">
        <f>F855/T855</f>
      </c>
      <c r="V855" s="23">
        <f>(F855+4*500)/T855</f>
      </c>
      <c r="W855" s="17">
        <v>6140</v>
      </c>
      <c r="X855" s="23">
        <f>W855/T855</f>
      </c>
      <c r="Y855" s="21">
        <f>T855/R855</f>
      </c>
      <c r="Z855" s="23">
        <f>W855/F855</f>
      </c>
      <c r="AA855" s="23">
        <f>W855/(F855+500)</f>
      </c>
      <c r="AB855" s="17">
        <v>0</v>
      </c>
      <c r="AC855" s="17">
        <v>0</v>
      </c>
      <c r="AD855" s="21">
        <f>AB855/T855</f>
      </c>
      <c r="AE855" s="23">
        <f>(W855-AC855)/(F855+500)</f>
      </c>
      <c r="AF855" s="24" t="s">
        <v>37</v>
      </c>
    </row>
    <row r="856">
      <c r="A856" s="11"/>
      <c r="B856" s="55"/>
      <c r="C856" s="13"/>
      <c r="D856" s="14" t="s">
        <v>38</v>
      </c>
      <c r="E856" s="15">
        <v>8412.81</v>
      </c>
      <c r="F856" s="28"/>
      <c r="G856" s="17">
        <v>132819</v>
      </c>
      <c r="H856" s="17">
        <v>5818</v>
      </c>
      <c r="I856" s="18">
        <f t="shared" ref="I856:I862" si="283">H856/G856</f>
      </c>
      <c r="J856" s="19">
        <f t="shared" si="199"/>
      </c>
      <c r="K856" s="17">
        <v>179</v>
      </c>
      <c r="L856" s="19">
        <f t="shared" si="163"/>
      </c>
      <c r="M856" s="17">
        <v>4</v>
      </c>
      <c r="N856" s="20">
        <f t="shared" si="111"/>
      </c>
      <c r="O856" s="17">
        <v>10</v>
      </c>
      <c r="P856" s="20">
        <f t="shared" si="66"/>
      </c>
      <c r="Q856" s="21"/>
      <c r="R856" s="17"/>
      <c r="S856" s="21"/>
      <c r="T856" s="17"/>
      <c r="U856" s="22"/>
      <c r="V856" s="23"/>
      <c r="W856" s="17"/>
      <c r="X856" s="23"/>
      <c r="Y856" s="21"/>
      <c r="Z856" s="23"/>
      <c r="AA856" s="23"/>
      <c r="AB856" s="17"/>
      <c r="AC856" s="17"/>
      <c r="AD856" s="21"/>
      <c r="AE856" s="23"/>
      <c r="AF856" s="24" t="s">
        <v>41</v>
      </c>
    </row>
    <row r="857">
      <c r="A857" s="11"/>
      <c r="B857" s="55" t="s">
        <v>44</v>
      </c>
      <c r="C857" s="13" t="s">
        <v>62</v>
      </c>
      <c r="D857" s="14" t="s">
        <v>36</v>
      </c>
      <c r="E857" s="15">
        <v>0</v>
      </c>
      <c r="F857" s="16">
        <f>E857+E858</f>
      </c>
      <c r="G857" s="17">
        <v>0</v>
      </c>
      <c r="H857" s="17">
        <v>0</v>
      </c>
      <c r="I857" s="18">
        <f t="shared" si="283"/>
      </c>
      <c r="J857" s="19">
        <f t="shared" si="199"/>
      </c>
      <c r="K857" s="17">
        <v>0</v>
      </c>
      <c r="L857" s="19">
        <f t="shared" si="163"/>
      </c>
      <c r="M857" s="17">
        <v>0</v>
      </c>
      <c r="N857" s="20">
        <f t="shared" si="111"/>
      </c>
      <c r="O857" s="17">
        <v>0</v>
      </c>
      <c r="P857" s="20">
        <f t="shared" si="66"/>
      </c>
      <c r="Q857" s="21">
        <f>(M857+M858)/(O857+O858)</f>
      </c>
      <c r="R857" s="17">
        <v>23</v>
      </c>
      <c r="S857" s="21">
        <f>(O857+O858)/(K857+K858)</f>
      </c>
      <c r="T857" s="17">
        <v>5</v>
      </c>
      <c r="U857" s="22">
        <f>F857/T857</f>
      </c>
      <c r="V857" s="23">
        <f>(F857+4*500)/T857</f>
      </c>
      <c r="W857" s="17">
        <v>7893.599999999977</v>
      </c>
      <c r="X857" s="23">
        <f>W857/T857</f>
      </c>
      <c r="Y857" s="21">
        <f>T857/R857</f>
      </c>
      <c r="Z857" s="23">
        <f>W857/F857</f>
      </c>
      <c r="AA857" s="23">
        <f>W857/(F857+500)</f>
      </c>
      <c r="AB857" s="17">
        <v>0</v>
      </c>
      <c r="AC857" s="17">
        <v>0</v>
      </c>
      <c r="AD857" s="21">
        <f>AB857/T857</f>
      </c>
      <c r="AE857" s="23">
        <f>(W857-AC857)/(F857+500)</f>
      </c>
      <c r="AF857" s="24" t="s">
        <v>37</v>
      </c>
    </row>
    <row r="858">
      <c r="A858" s="11"/>
      <c r="B858" s="55"/>
      <c r="C858" s="13"/>
      <c r="D858" s="14" t="s">
        <v>38</v>
      </c>
      <c r="E858" s="15">
        <v>7502.47</v>
      </c>
      <c r="F858" s="16"/>
      <c r="G858" s="17">
        <v>112615</v>
      </c>
      <c r="H858" s="17">
        <v>4936</v>
      </c>
      <c r="I858" s="18">
        <f t="shared" si="283"/>
      </c>
      <c r="J858" s="19">
        <f t="shared" si="199"/>
      </c>
      <c r="K858" s="17">
        <v>124</v>
      </c>
      <c r="L858" s="19">
        <f t="shared" si="163"/>
      </c>
      <c r="M858" s="17">
        <v>3</v>
      </c>
      <c r="N858" s="20">
        <f t="shared" si="111"/>
      </c>
      <c r="O858" s="17">
        <v>4</v>
      </c>
      <c r="P858" s="20">
        <f t="shared" si="66"/>
      </c>
      <c r="Q858" s="21"/>
      <c r="R858" s="17"/>
      <c r="S858" s="21"/>
      <c r="T858" s="17"/>
      <c r="U858" s="22"/>
      <c r="V858" s="23"/>
      <c r="W858" s="17"/>
      <c r="X858" s="23"/>
      <c r="Y858" s="21"/>
      <c r="Z858" s="23"/>
      <c r="AA858" s="23"/>
      <c r="AB858" s="17"/>
      <c r="AC858" s="17"/>
      <c r="AD858" s="21"/>
      <c r="AE858" s="23"/>
      <c r="AF858" s="24" t="s">
        <v>41</v>
      </c>
    </row>
    <row r="859">
      <c r="A859" s="11"/>
      <c r="B859" s="55" t="s">
        <v>46</v>
      </c>
      <c r="C859" s="13" t="s">
        <v>62</v>
      </c>
      <c r="D859" s="14" t="s">
        <v>36</v>
      </c>
      <c r="E859" s="15">
        <v>0</v>
      </c>
      <c r="F859" s="16">
        <f>E859+E860</f>
      </c>
      <c r="G859" s="17">
        <v>0</v>
      </c>
      <c r="H859" s="17">
        <v>0</v>
      </c>
      <c r="I859" s="18">
        <f t="shared" si="283"/>
      </c>
      <c r="J859" s="19">
        <f t="shared" si="199"/>
      </c>
      <c r="K859" s="17">
        <v>0</v>
      </c>
      <c r="L859" s="19">
        <f t="shared" si="163"/>
      </c>
      <c r="M859" s="17">
        <v>0</v>
      </c>
      <c r="N859" s="20">
        <f t="shared" si="111"/>
      </c>
      <c r="O859" s="17">
        <v>0</v>
      </c>
      <c r="P859" s="20">
        <f>E859/O860</f>
      </c>
      <c r="Q859" s="21">
        <f>(M859+M860)/(O859+O860)</f>
      </c>
      <c r="R859" s="17">
        <v>17</v>
      </c>
      <c r="S859" s="21">
        <f>(O859+O860)/(K859+K860)</f>
      </c>
      <c r="T859" s="17">
        <v>12</v>
      </c>
      <c r="U859" s="22">
        <f>F859/T859</f>
      </c>
      <c r="V859" s="23">
        <f>(F859+4*500)/T859</f>
      </c>
      <c r="W859" s="17">
        <v>15706.800000000017</v>
      </c>
      <c r="X859" s="23">
        <f>W859/T859</f>
      </c>
      <c r="Y859" s="21">
        <f>T859/R859</f>
      </c>
      <c r="Z859" s="23">
        <f>W859/F859</f>
      </c>
      <c r="AA859" s="23">
        <f>W859/(F859+500)</f>
      </c>
      <c r="AB859" s="17">
        <v>0</v>
      </c>
      <c r="AC859" s="17">
        <v>0</v>
      </c>
      <c r="AD859" s="21">
        <f>AB859/T859</f>
      </c>
      <c r="AE859" s="23">
        <f>(W859-AC859)/(F859+500)</f>
      </c>
      <c r="AF859" s="24" t="s">
        <v>37</v>
      </c>
    </row>
    <row r="860">
      <c r="A860" s="11"/>
      <c r="B860" s="55"/>
      <c r="C860" s="13"/>
      <c r="D860" s="14" t="s">
        <v>38</v>
      </c>
      <c r="E860" s="15">
        <v>5769.21</v>
      </c>
      <c r="F860" s="16"/>
      <c r="G860" s="17">
        <v>77794</v>
      </c>
      <c r="H860" s="17">
        <v>3806</v>
      </c>
      <c r="I860" s="18">
        <f t="shared" si="283"/>
      </c>
      <c r="J860" s="19">
        <f t="shared" si="199"/>
      </c>
      <c r="K860" s="17">
        <v>152</v>
      </c>
      <c r="L860" s="19">
        <f t="shared" si="163"/>
      </c>
      <c r="M860" s="17">
        <v>7</v>
      </c>
      <c r="N860" s="20">
        <f t="shared" si="111"/>
      </c>
      <c r="O860" s="17">
        <v>14</v>
      </c>
      <c r="P860" s="20">
        <f t="shared" ref="P860:P862" si="67">E860/O860</f>
      </c>
      <c r="Q860" s="21"/>
      <c r="R860" s="17"/>
      <c r="S860" s="21"/>
      <c r="T860" s="17"/>
      <c r="U860" s="22"/>
      <c r="V860" s="23"/>
      <c r="W860" s="17"/>
      <c r="X860" s="23"/>
      <c r="Y860" s="21"/>
      <c r="Z860" s="23"/>
      <c r="AA860" s="23"/>
      <c r="AB860" s="17"/>
      <c r="AC860" s="17"/>
      <c r="AD860" s="21"/>
      <c r="AE860" s="23"/>
      <c r="AF860" s="24" t="s">
        <v>41</v>
      </c>
    </row>
    <row r="861">
      <c r="A861" s="11"/>
      <c r="B861" s="44" t="s">
        <v>43</v>
      </c>
      <c r="C861" s="44"/>
      <c r="D861" s="44"/>
      <c r="E861" s="32">
        <f>SUM(E853:E860)</f>
      </c>
      <c r="F861" s="32">
        <f>SUM(F853:F860)</f>
      </c>
      <c r="G861" s="32">
        <f>SUM(G853:G860)</f>
      </c>
      <c r="H861" s="32">
        <f>SUM(H853:H860)</f>
      </c>
      <c r="I861" s="34">
        <f t="shared" si="283"/>
      </c>
      <c r="J861" s="35">
        <f t="shared" si="199"/>
      </c>
      <c r="K861" s="33">
        <f>SUM(K853:K860)</f>
      </c>
      <c r="L861" s="35">
        <f t="shared" si="163"/>
      </c>
      <c r="M861" s="33">
        <f>SUM(M853:M860)</f>
      </c>
      <c r="N861" s="36">
        <f t="shared" si="111"/>
      </c>
      <c r="O861" s="33">
        <f>SUM(O853:O860)</f>
      </c>
      <c r="P861" s="36">
        <f t="shared" si="67"/>
      </c>
      <c r="Q861" s="37">
        <f t="shared" ref="Q861:Q862" si="319">M861/O861</f>
      </c>
      <c r="R861" s="33">
        <f>SUM(R853:R860)</f>
      </c>
      <c r="S861" s="37">
        <f t="shared" ref="S861:S862" si="230">(O861+O861)/(K861+K861)</f>
      </c>
      <c r="T861" s="33">
        <f>SUM(T853:T860)</f>
      </c>
      <c r="U861" s="38">
        <f t="shared" ref="U861:U862" si="947">F861/T861</f>
      </c>
      <c r="V861" s="39">
        <f t="shared" ref="V861:V862" si="840">(F861+4*500)/T861</f>
      </c>
      <c r="W861" s="33">
        <f>SUM(W853:W860)</f>
      </c>
      <c r="X861" s="40">
        <f t="shared" ref="X861:X862" si="733">W861/T861</f>
      </c>
      <c r="Y861" s="37">
        <f t="shared" ref="Y861:Y862" si="626">T861/R861</f>
      </c>
      <c r="Z861" s="39">
        <f t="shared" ref="Z861:Z862" si="519">W861/F861</f>
      </c>
      <c r="AA861" s="39">
        <f>W861/(F861+COUNT(W853:W858)*500)</f>
      </c>
      <c r="AB861" s="33">
        <f>SUM(AB853:AB860)</f>
      </c>
      <c r="AC861" s="33">
        <f>SUM(AC853:AC860)</f>
      </c>
      <c r="AD861" s="37">
        <f t="shared" ref="AD861:AD862" si="412">AB861/T861</f>
      </c>
      <c r="AE861" s="41">
        <f>(W861-AC861)/(F861+COUNT(W853:W858)*500)</f>
      </c>
      <c r="AF861" s="23"/>
    </row>
    <row r="862">
      <c r="A862" s="11"/>
      <c r="B862" s="46" t="s">
        <v>48</v>
      </c>
      <c r="C862" s="46"/>
      <c r="D862" s="46"/>
      <c r="E862" s="48">
        <f>E843+E852+E861</f>
      </c>
      <c r="F862" s="48">
        <f>F843+F852+F861</f>
      </c>
      <c r="G862" s="48">
        <f>G843+G852+G861</f>
      </c>
      <c r="H862" s="48">
        <f>H843+H852+H861</f>
      </c>
      <c r="I862" s="50">
        <f t="shared" si="283"/>
      </c>
      <c r="J862" s="51">
        <f t="shared" si="199"/>
      </c>
      <c r="K862" s="56">
        <f>K843+K852+K861</f>
      </c>
      <c r="L862" s="51">
        <f t="shared" si="163"/>
      </c>
      <c r="M862" s="56">
        <f>M843+M852+M861</f>
      </c>
      <c r="N862" s="52">
        <f t="shared" si="111"/>
      </c>
      <c r="O862" s="56">
        <f>O843+O852+O861</f>
      </c>
      <c r="P862" s="52">
        <f t="shared" si="67"/>
      </c>
      <c r="Q862" s="53">
        <f t="shared" si="319"/>
      </c>
      <c r="R862" s="56">
        <f>R843+R852+R861</f>
      </c>
      <c r="S862" s="53">
        <f t="shared" si="230"/>
      </c>
      <c r="T862" s="56">
        <f>T843+T852+T861</f>
      </c>
      <c r="U862" s="54">
        <f t="shared" si="947"/>
      </c>
      <c r="V862" s="49">
        <f t="shared" si="840"/>
      </c>
      <c r="W862" s="48">
        <f>W843+W852+W861</f>
      </c>
      <c r="X862" s="49">
        <f t="shared" si="733"/>
      </c>
      <c r="Y862" s="53">
        <f t="shared" si="626"/>
      </c>
      <c r="Z862" s="49">
        <f t="shared" si="519"/>
      </c>
      <c r="AA862" s="49">
        <f>W862/(F862+COUNT(W833:W838,W853:W858,W846:W851))</f>
      </c>
      <c r="AB862" s="56">
        <f>AB843+AB852+AB861</f>
      </c>
      <c r="AC862" s="48">
        <f>AC843+AC852+AC861</f>
      </c>
      <c r="AD862" s="53">
        <f t="shared" si="412"/>
      </c>
      <c r="AE862" s="49">
        <f>(W862-AC862)/(F862+COUNT(W833:W838,W853:W858,W846:W851))</f>
      </c>
      <c r="AF862" s="23"/>
    </row>
    <row customHeight="true" ht="16.6666666666645" r="863">
      <c r="A863" s="1" t="s">
        <v>1</v>
      </c>
      <c r="B863" s="2" t="s">
        <v>2</v>
      </c>
      <c r="C863" s="2" t="s">
        <v>3</v>
      </c>
      <c r="D863" s="2" t="s">
        <v>4</v>
      </c>
      <c r="E863" s="3" t="s">
        <v>5</v>
      </c>
      <c r="F863" s="2" t="s">
        <v>6</v>
      </c>
      <c r="G863" s="2" t="s">
        <v>7</v>
      </c>
      <c r="H863" s="2" t="s">
        <v>8</v>
      </c>
      <c r="I863" s="4" t="s">
        <v>9</v>
      </c>
      <c r="J863" s="5" t="s">
        <v>10</v>
      </c>
      <c r="K863" s="2" t="s">
        <v>11</v>
      </c>
      <c r="L863" s="5" t="s">
        <v>12</v>
      </c>
      <c r="M863" s="2" t="s">
        <v>13</v>
      </c>
      <c r="N863" s="6" t="s">
        <v>14</v>
      </c>
      <c r="O863" s="2" t="s">
        <v>15</v>
      </c>
      <c r="P863" s="6" t="s">
        <v>16</v>
      </c>
      <c r="Q863" s="4" t="s">
        <v>17</v>
      </c>
      <c r="R863" s="7" t="s">
        <v>18</v>
      </c>
      <c r="S863" s="8" t="s">
        <v>19</v>
      </c>
      <c r="T863" s="7" t="s">
        <v>20</v>
      </c>
      <c r="U863" s="9" t="s">
        <v>21</v>
      </c>
      <c r="V863" s="10" t="s">
        <v>22</v>
      </c>
      <c r="W863" s="10" t="s">
        <v>23</v>
      </c>
      <c r="X863" s="10" t="s">
        <v>24</v>
      </c>
      <c r="Y863" s="8" t="s">
        <v>25</v>
      </c>
      <c r="Z863" s="10" t="s">
        <v>26</v>
      </c>
      <c r="AA863" s="10" t="s">
        <v>27</v>
      </c>
      <c r="AB863" s="10" t="s">
        <v>28</v>
      </c>
      <c r="AC863" s="7" t="s">
        <v>29</v>
      </c>
      <c r="AD863" s="8" t="s">
        <v>30</v>
      </c>
      <c r="AE863" s="10" t="s">
        <v>31</v>
      </c>
      <c r="AF863" s="10" t="s">
        <v>32</v>
      </c>
    </row>
    <row customHeight="true" ht="16.6666666666645" r="864">
      <c r="A864" s="11" t="s">
        <v>92</v>
      </c>
      <c r="B864" s="12" t="s">
        <v>50</v>
      </c>
      <c r="C864" s="13" t="s">
        <v>35</v>
      </c>
      <c r="D864" s="14" t="s">
        <v>36</v>
      </c>
      <c r="E864" s="15">
        <v>0</v>
      </c>
      <c r="F864" s="16">
        <f>E864+E865</f>
      </c>
      <c r="G864" s="17">
        <v>0</v>
      </c>
      <c r="H864" s="17">
        <v>0</v>
      </c>
      <c r="I864" s="18">
        <f t="shared" ref="I864:I885" si="284">H864/G864</f>
      </c>
      <c r="J864" s="19">
        <f t="shared" ref="J864:J902" si="200">(E864/G864)*1000</f>
      </c>
      <c r="K864" s="17">
        <v>0</v>
      </c>
      <c r="L864" s="19">
        <f t="shared" ref="L864:L882" si="164">E864/K864</f>
      </c>
      <c r="M864" s="17">
        <v>0</v>
      </c>
      <c r="N864" s="20">
        <f t="shared" ref="N864:N902" si="112">E864/M864</f>
      </c>
      <c r="O864" s="17">
        <v>0</v>
      </c>
      <c r="P864" s="20">
        <f t="shared" ref="P864:P889" si="68">E864/O864</f>
      </c>
      <c r="Q864" s="21">
        <f>(M864+M865)/(O864+O865)</f>
      </c>
      <c r="R864" s="17">
        <v>11</v>
      </c>
      <c r="S864" s="21">
        <f>(O864+O865)/(K864+K865)</f>
      </c>
      <c r="T864" s="17">
        <v>1</v>
      </c>
      <c r="U864" s="22">
        <f>F864/T864</f>
      </c>
      <c r="V864" s="23">
        <f>(F864+4*500)/T864</f>
      </c>
      <c r="W864" s="17">
        <v>557</v>
      </c>
      <c r="X864" s="23">
        <f>W864/T864</f>
      </c>
      <c r="Y864" s="21">
        <f>T864/R864</f>
      </c>
      <c r="Z864" s="23">
        <f>W864/F864</f>
      </c>
      <c r="AA864" s="23">
        <f>W864/(F864+500)</f>
      </c>
      <c r="AB864" s="17">
        <v>0</v>
      </c>
      <c r="AC864" s="17">
        <v>0</v>
      </c>
      <c r="AD864" s="21">
        <f>AB864/T864</f>
      </c>
      <c r="AE864" s="23">
        <f>(W864-AC864)/(F864+500)</f>
      </c>
      <c r="AF864" s="24" t="s">
        <v>37</v>
      </c>
    </row>
    <row customHeight="true" ht="16.6666666666645" r="865">
      <c r="A865" s="11"/>
      <c r="B865" s="12"/>
      <c r="C865" s="13"/>
      <c r="D865" s="14" t="s">
        <v>38</v>
      </c>
      <c r="E865" s="15">
        <v>4206.04</v>
      </c>
      <c r="F865" s="16"/>
      <c r="G865" s="17">
        <v>65822</v>
      </c>
      <c r="H865" s="17">
        <v>3296</v>
      </c>
      <c r="I865" s="18">
        <f t="shared" si="284"/>
      </c>
      <c r="J865" s="19">
        <f t="shared" si="200"/>
      </c>
      <c r="K865" s="17">
        <v>124</v>
      </c>
      <c r="L865" s="19">
        <f t="shared" si="164"/>
      </c>
      <c r="M865" s="17">
        <v>1</v>
      </c>
      <c r="N865" s="20">
        <f t="shared" si="112"/>
      </c>
      <c r="O865" s="17">
        <v>5</v>
      </c>
      <c r="P865" s="20">
        <f t="shared" si="68"/>
      </c>
      <c r="Q865" s="21"/>
      <c r="R865" s="17"/>
      <c r="S865" s="21"/>
      <c r="T865" s="17"/>
      <c r="U865" s="22"/>
      <c r="V865" s="23"/>
      <c r="W865" s="17"/>
      <c r="X865" s="23"/>
      <c r="Y865" s="21"/>
      <c r="Z865" s="23"/>
      <c r="AA865" s="23"/>
      <c r="AB865" s="17"/>
      <c r="AC865" s="17"/>
      <c r="AD865" s="21"/>
      <c r="AE865" s="23"/>
      <c r="AF865" s="24" t="s">
        <v>78</v>
      </c>
    </row>
    <row customHeight="true" ht="16.6666666666645" r="866">
      <c r="A866" s="11"/>
      <c r="B866" s="12" t="s">
        <v>51</v>
      </c>
      <c r="C866" s="13" t="s">
        <v>35</v>
      </c>
      <c r="D866" s="14" t="s">
        <v>36</v>
      </c>
      <c r="E866" s="15">
        <v>0</v>
      </c>
      <c r="F866" s="16">
        <f>E866+E867</f>
      </c>
      <c r="G866" s="17">
        <v>0</v>
      </c>
      <c r="H866" s="17">
        <v>0</v>
      </c>
      <c r="I866" s="18">
        <f t="shared" si="284"/>
      </c>
      <c r="J866" s="19">
        <f t="shared" si="200"/>
      </c>
      <c r="K866" s="17">
        <v>0</v>
      </c>
      <c r="L866" s="19">
        <f t="shared" si="164"/>
      </c>
      <c r="M866" s="17">
        <v>0</v>
      </c>
      <c r="N866" s="20">
        <f t="shared" si="112"/>
      </c>
      <c r="O866" s="17">
        <v>0</v>
      </c>
      <c r="P866" s="20">
        <f t="shared" si="68"/>
      </c>
      <c r="Q866" s="21">
        <f>(M866+M867)/(O866+O867)</f>
      </c>
      <c r="R866" s="17">
        <v>13</v>
      </c>
      <c r="S866" s="21">
        <f>(O866+O867)/(K866+K867)</f>
      </c>
      <c r="T866" s="17">
        <v>5</v>
      </c>
      <c r="U866" s="22">
        <f>F866/T866</f>
      </c>
      <c r="V866" s="23">
        <f>(F866+4*500)/T866</f>
      </c>
      <c r="W866" s="17">
        <v>7440</v>
      </c>
      <c r="X866" s="23">
        <f>W866/T866</f>
      </c>
      <c r="Y866" s="21">
        <f>T866/R866</f>
      </c>
      <c r="Z866" s="23">
        <f>W866/F866</f>
      </c>
      <c r="AA866" s="23">
        <f>W866/(F866+500)</f>
      </c>
      <c r="AB866" s="17">
        <v>0</v>
      </c>
      <c r="AC866" s="17">
        <v>0</v>
      </c>
      <c r="AD866" s="21">
        <f>AB866/T866</f>
      </c>
      <c r="AE866" s="23">
        <f>(W866-AC866)/(F866+500)</f>
      </c>
      <c r="AF866" s="24" t="s">
        <v>37</v>
      </c>
    </row>
    <row customHeight="true" ht="16.6666666666645" r="867">
      <c r="A867" s="11"/>
      <c r="B867" s="12"/>
      <c r="C867" s="13"/>
      <c r="D867" s="14" t="s">
        <v>38</v>
      </c>
      <c r="E867" s="15">
        <v>2996.24</v>
      </c>
      <c r="F867" s="16"/>
      <c r="G867" s="17">
        <v>41607</v>
      </c>
      <c r="H867" s="17">
        <v>1642</v>
      </c>
      <c r="I867" s="18">
        <f t="shared" si="284"/>
      </c>
      <c r="J867" s="19">
        <f t="shared" si="200"/>
      </c>
      <c r="K867" s="17">
        <v>77</v>
      </c>
      <c r="L867" s="19">
        <f t="shared" si="164"/>
      </c>
      <c r="M867" s="17">
        <v>5</v>
      </c>
      <c r="N867" s="20">
        <f t="shared" si="112"/>
      </c>
      <c r="O867" s="17">
        <v>10</v>
      </c>
      <c r="P867" s="20">
        <f t="shared" si="68"/>
      </c>
      <c r="Q867" s="21"/>
      <c r="R867" s="17"/>
      <c r="S867" s="21"/>
      <c r="T867" s="17"/>
      <c r="U867" s="22"/>
      <c r="V867" s="23"/>
      <c r="W867" s="17"/>
      <c r="X867" s="23"/>
      <c r="Y867" s="21"/>
      <c r="Z867" s="23"/>
      <c r="AA867" s="23"/>
      <c r="AB867" s="17"/>
      <c r="AC867" s="17"/>
      <c r="AD867" s="21"/>
      <c r="AE867" s="23"/>
      <c r="AF867" s="24" t="s">
        <v>78</v>
      </c>
    </row>
    <row customHeight="true" ht="16.6666666666645" r="868">
      <c r="A868" s="11"/>
      <c r="B868" s="12" t="s">
        <v>52</v>
      </c>
      <c r="C868" s="13" t="s">
        <v>35</v>
      </c>
      <c r="D868" s="14" t="s">
        <v>36</v>
      </c>
      <c r="E868" s="15">
        <v>564.61</v>
      </c>
      <c r="F868" s="16">
        <f>E868+E869</f>
      </c>
      <c r="G868" s="17">
        <v>3064</v>
      </c>
      <c r="H868" s="17">
        <v>78</v>
      </c>
      <c r="I868" s="18">
        <f t="shared" si="284"/>
      </c>
      <c r="J868" s="19">
        <f t="shared" si="200"/>
      </c>
      <c r="K868" s="17">
        <v>9</v>
      </c>
      <c r="L868" s="19">
        <f t="shared" si="164"/>
      </c>
      <c r="M868" s="17">
        <v>0</v>
      </c>
      <c r="N868" s="20">
        <f t="shared" si="112"/>
      </c>
      <c r="O868" s="17">
        <v>0</v>
      </c>
      <c r="P868" s="20">
        <f t="shared" si="68"/>
      </c>
      <c r="Q868" s="21">
        <f>(M868+M869)/(O868+O869)</f>
      </c>
      <c r="R868" s="17">
        <v>10</v>
      </c>
      <c r="S868" s="21">
        <f>(O868+O869)/(K868+K869)</f>
      </c>
      <c r="T868" s="17">
        <v>2</v>
      </c>
      <c r="U868" s="22">
        <f>F868/T868</f>
      </c>
      <c r="V868" s="23">
        <f>(F868+4*500)/T868</f>
      </c>
      <c r="W868" s="17">
        <v>2532</v>
      </c>
      <c r="X868" s="23">
        <f>W868/T868</f>
      </c>
      <c r="Y868" s="21">
        <f>T868/R868</f>
      </c>
      <c r="Z868" s="23">
        <f>W868/F868</f>
      </c>
      <c r="AA868" s="23">
        <f>W868/(F868+500)</f>
      </c>
      <c r="AB868" s="17">
        <v>0</v>
      </c>
      <c r="AC868" s="17">
        <v>0</v>
      </c>
      <c r="AD868" s="21">
        <f>AB868/T868</f>
      </c>
      <c r="AE868" s="23">
        <f>(W868-AC868)/(F868+500)</f>
      </c>
      <c r="AF868" s="24" t="s">
        <v>37</v>
      </c>
    </row>
    <row customHeight="true" ht="16.6666666666645" r="869">
      <c r="A869" s="11"/>
      <c r="B869" s="12"/>
      <c r="C869" s="13"/>
      <c r="D869" s="14" t="s">
        <v>38</v>
      </c>
      <c r="E869" s="15">
        <v>4042.5</v>
      </c>
      <c r="F869" s="16"/>
      <c r="G869" s="17">
        <v>54312</v>
      </c>
      <c r="H869" s="17">
        <v>1625</v>
      </c>
      <c r="I869" s="18">
        <f t="shared" si="284"/>
      </c>
      <c r="J869" s="19">
        <f t="shared" si="200"/>
      </c>
      <c r="K869" s="17">
        <v>90</v>
      </c>
      <c r="L869" s="19">
        <f t="shared" si="164"/>
      </c>
      <c r="M869" s="17">
        <v>2</v>
      </c>
      <c r="N869" s="20">
        <f t="shared" si="112"/>
      </c>
      <c r="O869" s="17">
        <v>5</v>
      </c>
      <c r="P869" s="20">
        <f t="shared" si="68"/>
      </c>
      <c r="Q869" s="21"/>
      <c r="R869" s="17"/>
      <c r="S869" s="21"/>
      <c r="T869" s="17"/>
      <c r="U869" s="22"/>
      <c r="V869" s="23"/>
      <c r="W869" s="17"/>
      <c r="X869" s="23"/>
      <c r="Y869" s="21"/>
      <c r="Z869" s="23"/>
      <c r="AA869" s="23"/>
      <c r="AB869" s="17"/>
      <c r="AC869" s="17"/>
      <c r="AD869" s="21"/>
      <c r="AE869" s="23"/>
      <c r="AF869" s="24" t="s">
        <v>78</v>
      </c>
    </row>
    <row customHeight="true" ht="16.6666666666645" r="870">
      <c r="A870" s="11"/>
      <c r="B870" s="55" t="s">
        <v>53</v>
      </c>
      <c r="C870" s="13" t="s">
        <v>35</v>
      </c>
      <c r="D870" s="14" t="s">
        <v>36</v>
      </c>
      <c r="E870" s="15">
        <v>1724.05</v>
      </c>
      <c r="F870" s="28">
        <f>E870+E871</f>
      </c>
      <c r="G870" s="17">
        <v>10784</v>
      </c>
      <c r="H870" s="17">
        <v>254</v>
      </c>
      <c r="I870" s="18">
        <f t="shared" si="284"/>
      </c>
      <c r="J870" s="19">
        <f t="shared" si="200"/>
      </c>
      <c r="K870" s="17">
        <v>27</v>
      </c>
      <c r="L870" s="19">
        <f t="shared" si="164"/>
      </c>
      <c r="M870" s="17">
        <v>4</v>
      </c>
      <c r="N870" s="20">
        <f t="shared" si="112"/>
      </c>
      <c r="O870" s="17">
        <v>6</v>
      </c>
      <c r="P870" s="20">
        <f t="shared" si="68"/>
      </c>
      <c r="Q870" s="21">
        <f>(M870+M871)/(O870+O871)</f>
      </c>
      <c r="R870" s="17">
        <v>31</v>
      </c>
      <c r="S870" s="21">
        <f>(O870+O871)/(K870+K871)</f>
      </c>
      <c r="T870" s="17">
        <v>13</v>
      </c>
      <c r="U870" s="22">
        <f>F870/T870</f>
      </c>
      <c r="V870" s="23">
        <f>(F870+4*500)/T870</f>
      </c>
      <c r="W870" s="17">
        <v>14271.599999999999</v>
      </c>
      <c r="X870" s="23">
        <f>W870/T870</f>
      </c>
      <c r="Y870" s="21">
        <f>T870/R870</f>
      </c>
      <c r="Z870" s="23">
        <f>W870/F870</f>
      </c>
      <c r="AA870" s="23">
        <f>W870/(F870+500)</f>
      </c>
      <c r="AB870" s="17">
        <v>6</v>
      </c>
      <c r="AC870" s="17">
        <v>3315.6</v>
      </c>
      <c r="AD870" s="21">
        <f>AB870/T870</f>
      </c>
      <c r="AE870" s="23">
        <f>(W870-AC870)/(F870+500)</f>
      </c>
      <c r="AF870" s="24" t="s">
        <v>37</v>
      </c>
    </row>
    <row customHeight="true" ht="16.6666666666645" r="871">
      <c r="A871" s="11"/>
      <c r="B871" s="55"/>
      <c r="C871" s="13"/>
      <c r="D871" s="14" t="s">
        <v>38</v>
      </c>
      <c r="E871" s="15">
        <v>3510.63</v>
      </c>
      <c r="F871" s="28"/>
      <c r="G871" s="17">
        <v>49153</v>
      </c>
      <c r="H871" s="29">
        <v>1299</v>
      </c>
      <c r="I871" s="18">
        <f t="shared" si="284"/>
      </c>
      <c r="J871" s="19">
        <f t="shared" si="200"/>
      </c>
      <c r="K871" s="17">
        <v>90</v>
      </c>
      <c r="L871" s="19">
        <f t="shared" si="164"/>
      </c>
      <c r="M871" s="17">
        <v>6</v>
      </c>
      <c r="N871" s="20">
        <f t="shared" si="112"/>
      </c>
      <c r="O871" s="17">
        <v>9</v>
      </c>
      <c r="P871" s="20">
        <f t="shared" si="68"/>
      </c>
      <c r="Q871" s="21"/>
      <c r="R871" s="17"/>
      <c r="S871" s="21"/>
      <c r="T871" s="17"/>
      <c r="U871" s="22"/>
      <c r="V871" s="23"/>
      <c r="W871" s="17"/>
      <c r="X871" s="23"/>
      <c r="Y871" s="21"/>
      <c r="Z871" s="23"/>
      <c r="AA871" s="23"/>
      <c r="AB871" s="17"/>
      <c r="AC871" s="17"/>
      <c r="AD871" s="21"/>
      <c r="AE871" s="23"/>
      <c r="AF871" s="24" t="s">
        <v>78</v>
      </c>
    </row>
    <row customHeight="true" ht="16.6666666666645" r="872">
      <c r="A872" s="11"/>
      <c r="B872" s="30" t="s">
        <v>43</v>
      </c>
      <c r="C872" s="30"/>
      <c r="D872" s="30"/>
      <c r="E872" s="32">
        <f>SUM(E864:E871)</f>
      </c>
      <c r="F872" s="33">
        <f>SUM(F864:F871)</f>
      </c>
      <c r="G872" s="33">
        <f>SUM(G864:G871)</f>
      </c>
      <c r="H872" s="33">
        <f>SUM(H864:H871)</f>
      </c>
      <c r="I872" s="34">
        <f t="shared" si="284"/>
      </c>
      <c r="J872" s="35">
        <f t="shared" si="200"/>
      </c>
      <c r="K872" s="33">
        <f>SUM(K864:K871)</f>
      </c>
      <c r="L872" s="35">
        <f t="shared" si="164"/>
      </c>
      <c r="M872" s="33">
        <f>SUM(M864:M871)</f>
      </c>
      <c r="N872" s="36">
        <f t="shared" si="112"/>
      </c>
      <c r="O872" s="33">
        <f>SUM(O864:O871)</f>
      </c>
      <c r="P872" s="36">
        <f t="shared" si="68"/>
      </c>
      <c r="Q872" s="37">
        <f>M872/O872</f>
      </c>
      <c r="R872" s="33">
        <f>SUM(R864:R871)</f>
      </c>
      <c r="S872" s="37">
        <f>(O872+O872)/(K872+K872)</f>
      </c>
      <c r="T872" s="33">
        <f>SUM(T864:T871)</f>
      </c>
      <c r="U872" s="38">
        <f t="shared" ref="U872:U873" si="948">F872/T872</f>
      </c>
      <c r="V872" s="39">
        <f t="shared" ref="V872:V873" si="841">(F872+4*500)/T872</f>
      </c>
      <c r="W872" s="32">
        <f>SUM(W864:W871)</f>
      </c>
      <c r="X872" s="40">
        <f t="shared" ref="X872:X873" si="734">W872/T872</f>
      </c>
      <c r="Y872" s="37">
        <f t="shared" ref="Y872:Y873" si="627">T872/R872</f>
      </c>
      <c r="Z872" s="39">
        <f t="shared" ref="Z872:Z873" si="520">W872/F872</f>
      </c>
      <c r="AA872" s="39">
        <f>W872/(F872+COUNT(W864:W869)*500)</f>
      </c>
      <c r="AB872" s="33">
        <f>SUM(AB864:AB871)</f>
      </c>
      <c r="AC872" s="33">
        <f>SUM(AC864:AC871)</f>
      </c>
      <c r="AD872" s="37">
        <f t="shared" ref="AD872:AD873" si="413">AB872/T872</f>
      </c>
      <c r="AE872" s="41">
        <f>(W872-AC872)/(F872+COUNT(W864:W869)*500)</f>
      </c>
      <c r="AF872" s="23"/>
    </row>
    <row customHeight="true" ht="16.6666666666645" r="873">
      <c r="A873" s="11"/>
      <c r="B873" s="55" t="s">
        <v>54</v>
      </c>
      <c r="C873" s="42" t="s">
        <v>62</v>
      </c>
      <c r="D873" s="14" t="s">
        <v>36</v>
      </c>
      <c r="E873" s="15">
        <v>1721.54</v>
      </c>
      <c r="F873" s="28">
        <f>E873+E874</f>
      </c>
      <c r="G873" s="17">
        <v>11438</v>
      </c>
      <c r="H873" s="17">
        <v>221</v>
      </c>
      <c r="I873" s="18">
        <f t="shared" si="284"/>
      </c>
      <c r="J873" s="19">
        <f t="shared" si="200"/>
      </c>
      <c r="K873" s="17">
        <v>15</v>
      </c>
      <c r="L873" s="19">
        <f t="shared" si="164"/>
      </c>
      <c r="M873" s="17">
        <v>1</v>
      </c>
      <c r="N873" s="20">
        <f t="shared" si="112"/>
      </c>
      <c r="O873" s="17">
        <v>3</v>
      </c>
      <c r="P873" s="20">
        <f t="shared" si="68"/>
      </c>
      <c r="Q873" s="21">
        <f>(M873+M874)/(O873+O874)</f>
      </c>
      <c r="R873" s="17">
        <v>13</v>
      </c>
      <c r="S873" s="21">
        <f>(O873+O874)/(K873+K874)</f>
      </c>
      <c r="T873" s="17">
        <v>4</v>
      </c>
      <c r="U873" s="22">
        <f t="shared" si="948"/>
      </c>
      <c r="V873" s="23">
        <f t="shared" si="841"/>
      </c>
      <c r="W873" s="17">
        <v>4478.4000000000015</v>
      </c>
      <c r="X873" s="23">
        <f t="shared" si="734"/>
      </c>
      <c r="Y873" s="21">
        <f t="shared" si="627"/>
      </c>
      <c r="Z873" s="23">
        <f t="shared" si="520"/>
      </c>
      <c r="AA873" s="23">
        <f>W873/(F873+500)</f>
      </c>
      <c r="AB873" s="17">
        <v>1</v>
      </c>
      <c r="AC873" s="17">
        <v>372</v>
      </c>
      <c r="AD873" s="21">
        <f t="shared" si="413"/>
      </c>
      <c r="AE873" s="23">
        <f>(W873-AC873)/(F873+500)</f>
      </c>
      <c r="AF873" s="24" t="s">
        <v>37</v>
      </c>
    </row>
    <row customHeight="true" ht="16.6666666666645" r="874">
      <c r="A874" s="11"/>
      <c r="B874" s="55"/>
      <c r="C874" s="42"/>
      <c r="D874" s="14" t="s">
        <v>38</v>
      </c>
      <c r="E874" s="15">
        <v>4330.42</v>
      </c>
      <c r="F874" s="28"/>
      <c r="G874" s="17">
        <v>64802</v>
      </c>
      <c r="H874" s="29">
        <v>1534</v>
      </c>
      <c r="I874" s="18">
        <f t="shared" si="284"/>
      </c>
      <c r="J874" s="19">
        <f t="shared" si="200"/>
      </c>
      <c r="K874" s="17">
        <v>94</v>
      </c>
      <c r="L874" s="19">
        <f t="shared" si="164"/>
      </c>
      <c r="M874" s="17">
        <v>3</v>
      </c>
      <c r="N874" s="20">
        <f t="shared" si="112"/>
      </c>
      <c r="O874" s="17">
        <v>6</v>
      </c>
      <c r="P874" s="20">
        <f t="shared" si="68"/>
      </c>
      <c r="Q874" s="21"/>
      <c r="R874" s="17"/>
      <c r="S874" s="21"/>
      <c r="T874" s="17"/>
      <c r="U874" s="22"/>
      <c r="V874" s="23"/>
      <c r="W874" s="17"/>
      <c r="X874" s="23"/>
      <c r="Y874" s="21"/>
      <c r="Z874" s="23"/>
      <c r="AA874" s="23"/>
      <c r="AB874" s="17"/>
      <c r="AC874" s="17"/>
      <c r="AD874" s="21"/>
      <c r="AE874" s="23"/>
      <c r="AF874" s="24" t="s">
        <v>78</v>
      </c>
    </row>
    <row customHeight="true" ht="16.6666666666645" r="875">
      <c r="A875" s="11"/>
      <c r="B875" s="61" t="s">
        <v>55</v>
      </c>
      <c r="C875" s="42" t="s">
        <v>62</v>
      </c>
      <c r="D875" s="14" t="s">
        <v>36</v>
      </c>
      <c r="E875" s="15">
        <v>3589.58</v>
      </c>
      <c r="F875" s="28">
        <f>E875+E876</f>
      </c>
      <c r="G875" s="17">
        <v>25506</v>
      </c>
      <c r="H875" s="17">
        <v>573</v>
      </c>
      <c r="I875" s="18">
        <f t="shared" si="284"/>
      </c>
      <c r="J875" s="19">
        <f t="shared" si="200"/>
      </c>
      <c r="K875" s="17">
        <v>39</v>
      </c>
      <c r="L875" s="19">
        <f t="shared" si="164"/>
      </c>
      <c r="M875" s="17">
        <v>3</v>
      </c>
      <c r="N875" s="20">
        <f t="shared" si="112"/>
      </c>
      <c r="O875" s="17">
        <v>5</v>
      </c>
      <c r="P875" s="20">
        <f t="shared" si="68"/>
      </c>
      <c r="Q875" s="21">
        <f>(M875+M876)/(O875+O876)</f>
      </c>
      <c r="R875" s="17">
        <v>17</v>
      </c>
      <c r="S875" s="21">
        <f>(O875+O876)/(K875+K876)</f>
      </c>
      <c r="T875" s="17">
        <v>9</v>
      </c>
      <c r="U875" s="22">
        <f>F875/T875</f>
      </c>
      <c r="V875" s="23">
        <f>(F875+4*500)/T875</f>
      </c>
      <c r="W875" s="17">
        <v>7638</v>
      </c>
      <c r="X875" s="23">
        <f>W875/T875</f>
      </c>
      <c r="Y875" s="21">
        <f>T875/R875</f>
      </c>
      <c r="Z875" s="23">
        <f>W875/F875</f>
      </c>
      <c r="AA875" s="23">
        <f>W875/(F875+500)</f>
      </c>
      <c r="AB875" s="17">
        <v>0</v>
      </c>
      <c r="AC875" s="17">
        <v>0</v>
      </c>
      <c r="AD875" s="21">
        <f>AB875/T875</f>
      </c>
      <c r="AE875" s="23">
        <f>(W875-AC875)/(F875+500)</f>
      </c>
      <c r="AF875" s="24" t="s">
        <v>37</v>
      </c>
    </row>
    <row customHeight="true" ht="16.6666666666645" r="876">
      <c r="A876" s="11"/>
      <c r="B876" s="61"/>
      <c r="C876" s="42"/>
      <c r="D876" s="14" t="s">
        <v>38</v>
      </c>
      <c r="E876" s="15">
        <v>3104.65</v>
      </c>
      <c r="F876" s="28"/>
      <c r="G876" s="17">
        <v>52614</v>
      </c>
      <c r="H876" s="29">
        <v>1170</v>
      </c>
      <c r="I876" s="18">
        <f t="shared" si="284"/>
      </c>
      <c r="J876" s="19">
        <f t="shared" si="200"/>
      </c>
      <c r="K876" s="17">
        <v>74</v>
      </c>
      <c r="L876" s="19">
        <f t="shared" si="164"/>
      </c>
      <c r="M876" s="17">
        <v>2</v>
      </c>
      <c r="N876" s="20">
        <f t="shared" si="112"/>
      </c>
      <c r="O876" s="17">
        <v>4</v>
      </c>
      <c r="P876" s="20">
        <f t="shared" si="68"/>
      </c>
      <c r="Q876" s="21"/>
      <c r="R876" s="17"/>
      <c r="S876" s="21"/>
      <c r="T876" s="17"/>
      <c r="U876" s="22"/>
      <c r="V876" s="23"/>
      <c r="W876" s="17"/>
      <c r="X876" s="23"/>
      <c r="Y876" s="21"/>
      <c r="Z876" s="23"/>
      <c r="AA876" s="23"/>
      <c r="AB876" s="17"/>
      <c r="AC876" s="17"/>
      <c r="AD876" s="21"/>
      <c r="AE876" s="23"/>
      <c r="AF876" s="24" t="s">
        <v>78</v>
      </c>
    </row>
    <row customHeight="true" ht="16.6666666666645" r="877">
      <c r="A877" s="11"/>
      <c r="B877" s="55" t="s">
        <v>56</v>
      </c>
      <c r="C877" s="42" t="s">
        <v>62</v>
      </c>
      <c r="D877" s="14" t="s">
        <v>36</v>
      </c>
      <c r="E877" s="15">
        <v>1956.03</v>
      </c>
      <c r="F877" s="28">
        <f>E877+E878</f>
      </c>
      <c r="G877" s="17">
        <v>14237</v>
      </c>
      <c r="H877" s="17">
        <v>489</v>
      </c>
      <c r="I877" s="18">
        <f t="shared" si="284"/>
      </c>
      <c r="J877" s="19">
        <f t="shared" si="200"/>
      </c>
      <c r="K877" s="17">
        <v>15</v>
      </c>
      <c r="L877" s="19">
        <f t="shared" si="164"/>
      </c>
      <c r="M877" s="17">
        <v>4</v>
      </c>
      <c r="N877" s="20">
        <f t="shared" si="112"/>
      </c>
      <c r="O877" s="17">
        <v>6</v>
      </c>
      <c r="P877" s="20">
        <f t="shared" si="68"/>
      </c>
      <c r="Q877" s="21">
        <f>(M877+M878)/(O877+O878)</f>
      </c>
      <c r="R877" s="17">
        <v>25</v>
      </c>
      <c r="S877" s="21">
        <f>(O877+O878)/(K877+K878)</f>
      </c>
      <c r="T877" s="17">
        <v>9</v>
      </c>
      <c r="U877" s="22">
        <f>F877/T877</f>
      </c>
      <c r="V877" s="23">
        <f>(F877+4*500)/T877</f>
      </c>
      <c r="W877" s="17">
        <v>12768</v>
      </c>
      <c r="X877" s="23">
        <f>W877/T877</f>
      </c>
      <c r="Y877" s="21">
        <f>T877/R877</f>
      </c>
      <c r="Z877" s="23">
        <f>W877/F877</f>
      </c>
      <c r="AA877" s="23">
        <f>W877/(F877+500)</f>
      </c>
      <c r="AB877" s="17">
        <v>2</v>
      </c>
      <c r="AC877" s="17">
        <v>3432</v>
      </c>
      <c r="AD877" s="21">
        <f>AB877/T877</f>
      </c>
      <c r="AE877" s="23">
        <f>(W877-AC877)/(F877+500)</f>
      </c>
      <c r="AF877" s="24" t="s">
        <v>37</v>
      </c>
    </row>
    <row customHeight="true" ht="16.6666666666645" r="878">
      <c r="A878" s="11"/>
      <c r="B878" s="55"/>
      <c r="C878" s="42"/>
      <c r="D878" s="14" t="s">
        <v>38</v>
      </c>
      <c r="E878" s="15">
        <v>2853.73</v>
      </c>
      <c r="F878" s="28"/>
      <c r="G878" s="17">
        <v>45290</v>
      </c>
      <c r="H878" s="29">
        <v>1162</v>
      </c>
      <c r="I878" s="18">
        <f t="shared" si="284"/>
      </c>
      <c r="J878" s="19">
        <f t="shared" si="200"/>
      </c>
      <c r="K878" s="17">
        <v>80</v>
      </c>
      <c r="L878" s="19">
        <f t="shared" si="164"/>
      </c>
      <c r="M878" s="17">
        <v>5</v>
      </c>
      <c r="N878" s="20">
        <f t="shared" si="112"/>
      </c>
      <c r="O878" s="17">
        <v>11</v>
      </c>
      <c r="P878" s="20">
        <f t="shared" si="68"/>
      </c>
      <c r="Q878" s="21"/>
      <c r="R878" s="17"/>
      <c r="S878" s="21"/>
      <c r="T878" s="17"/>
      <c r="U878" s="22"/>
      <c r="V878" s="23"/>
      <c r="W878" s="17"/>
      <c r="X878" s="23"/>
      <c r="Y878" s="21"/>
      <c r="Z878" s="23"/>
      <c r="AA878" s="23"/>
      <c r="AB878" s="17"/>
      <c r="AC878" s="17"/>
      <c r="AD878" s="21"/>
      <c r="AE878" s="23"/>
      <c r="AF878" s="24" t="s">
        <v>78</v>
      </c>
    </row>
    <row customHeight="true" ht="16.6666666666645" r="879">
      <c r="A879" s="11"/>
      <c r="B879" s="12" t="s">
        <v>57</v>
      </c>
      <c r="C879" s="42" t="s">
        <v>62</v>
      </c>
      <c r="D879" s="14" t="s">
        <v>36</v>
      </c>
      <c r="E879" s="15">
        <v>1998.76</v>
      </c>
      <c r="F879" s="28">
        <f>E879+E880</f>
      </c>
      <c r="G879" s="17">
        <v>14040</v>
      </c>
      <c r="H879" s="17">
        <v>362</v>
      </c>
      <c r="I879" s="18">
        <f t="shared" si="284"/>
      </c>
      <c r="J879" s="19">
        <f t="shared" si="200"/>
      </c>
      <c r="K879" s="17">
        <v>16</v>
      </c>
      <c r="L879" s="19">
        <f t="shared" si="164"/>
      </c>
      <c r="M879" s="17">
        <v>0</v>
      </c>
      <c r="N879" s="20">
        <f t="shared" si="112"/>
      </c>
      <c r="O879" s="17">
        <v>4</v>
      </c>
      <c r="P879" s="20">
        <f t="shared" si="68"/>
      </c>
      <c r="Q879" s="21">
        <f>(M879+M880)/(O879+O880)</f>
      </c>
      <c r="R879" s="17">
        <v>15</v>
      </c>
      <c r="S879" s="21">
        <f>(O879+O880)/(K879+K880)</f>
      </c>
      <c r="T879" s="17">
        <v>4</v>
      </c>
      <c r="U879" s="22">
        <f>F879/T879</f>
      </c>
      <c r="V879" s="23">
        <f>(F879+4*500)/T879</f>
      </c>
      <c r="W879" s="17">
        <v>7094.4000000000015</v>
      </c>
      <c r="X879" s="23">
        <f>W879/T879</f>
      </c>
      <c r="Y879" s="21">
        <f>T879/R879</f>
      </c>
      <c r="Z879" s="23">
        <f>W879/F879</f>
      </c>
      <c r="AA879" s="23">
        <f>W879/(F879+500)</f>
      </c>
      <c r="AB879" s="17">
        <v>0</v>
      </c>
      <c r="AC879" s="17">
        <v>0</v>
      </c>
      <c r="AD879" s="21">
        <f>AB879/T879</f>
      </c>
      <c r="AE879" s="23">
        <f>(W879-AC879)/(F879+500)</f>
      </c>
      <c r="AF879" s="24" t="s">
        <v>37</v>
      </c>
    </row>
    <row customHeight="true" ht="16.6666666666645" r="880">
      <c r="A880" s="11"/>
      <c r="B880" s="12"/>
      <c r="C880" s="42"/>
      <c r="D880" s="14" t="s">
        <v>38</v>
      </c>
      <c r="E880" s="15">
        <v>6378.23</v>
      </c>
      <c r="F880" s="28"/>
      <c r="G880" s="17">
        <v>75063</v>
      </c>
      <c r="H880" s="29">
        <v>3641</v>
      </c>
      <c r="I880" s="18">
        <f t="shared" si="284"/>
      </c>
      <c r="J880" s="19">
        <f t="shared" si="200"/>
      </c>
      <c r="K880" s="17">
        <v>123</v>
      </c>
      <c r="L880" s="19">
        <f t="shared" si="164"/>
      </c>
      <c r="M880" s="17">
        <v>3</v>
      </c>
      <c r="N880" s="20">
        <f t="shared" si="112"/>
      </c>
      <c r="O880" s="17">
        <v>6</v>
      </c>
      <c r="P880" s="20">
        <f t="shared" si="68"/>
      </c>
      <c r="Q880" s="21"/>
      <c r="R880" s="17"/>
      <c r="S880" s="21"/>
      <c r="T880" s="17"/>
      <c r="U880" s="22"/>
      <c r="V880" s="23"/>
      <c r="W880" s="17"/>
      <c r="X880" s="23"/>
      <c r="Y880" s="21"/>
      <c r="Z880" s="23"/>
      <c r="AA880" s="23"/>
      <c r="AB880" s="17"/>
      <c r="AC880" s="17"/>
      <c r="AD880" s="21"/>
      <c r="AE880" s="23"/>
      <c r="AF880" s="24" t="s">
        <v>78</v>
      </c>
    </row>
    <row customHeight="true" ht="16.6666666666645" r="881">
      <c r="A881" s="11"/>
      <c r="B881" s="55" t="s">
        <v>34</v>
      </c>
      <c r="C881" s="42" t="s">
        <v>62</v>
      </c>
      <c r="D881" s="14" t="s">
        <v>36</v>
      </c>
      <c r="E881" s="15">
        <v>1410.14</v>
      </c>
      <c r="F881" s="28">
        <f>E881+E882</f>
      </c>
      <c r="G881" s="17">
        <v>8738</v>
      </c>
      <c r="H881" s="17">
        <v>243</v>
      </c>
      <c r="I881" s="18">
        <f t="shared" si="284"/>
      </c>
      <c r="J881" s="19">
        <f t="shared" si="200"/>
      </c>
      <c r="K881" s="17">
        <v>14</v>
      </c>
      <c r="L881" s="19">
        <f t="shared" si="164"/>
      </c>
      <c r="M881" s="17">
        <v>1</v>
      </c>
      <c r="N881" s="20">
        <f t="shared" si="112"/>
      </c>
      <c r="O881" s="17">
        <v>1</v>
      </c>
      <c r="P881" s="20">
        <f t="shared" si="68"/>
      </c>
      <c r="Q881" s="21">
        <f>(M881+M882)/(O881+O882)</f>
      </c>
      <c r="R881" s="17">
        <v>6</v>
      </c>
      <c r="S881" s="21">
        <f>(O881+O882)/(K881+K882)</f>
      </c>
      <c r="T881" s="17">
        <v>2</v>
      </c>
      <c r="U881" s="22">
        <f>F881/T881</f>
      </c>
      <c r="V881" s="23">
        <f>(F881+4*500)/T881</f>
      </c>
      <c r="W881" s="17">
        <v>2448</v>
      </c>
      <c r="X881" s="23">
        <f>W881/T881</f>
      </c>
      <c r="Y881" s="21">
        <f>T881/R881</f>
      </c>
      <c r="Z881" s="23">
        <f>W881/F881</f>
      </c>
      <c r="AA881" s="23">
        <f>W881/(F881+500)</f>
      </c>
      <c r="AB881" s="17">
        <v>1</v>
      </c>
      <c r="AC881" s="17">
        <v>360</v>
      </c>
      <c r="AD881" s="21">
        <f>AB881/T881</f>
      </c>
      <c r="AE881" s="23">
        <f>(W881-AC881)/(F881+500)</f>
      </c>
      <c r="AF881" s="24" t="s">
        <v>37</v>
      </c>
    </row>
    <row customHeight="true" ht="16.6666666666645" r="882">
      <c r="A882" s="11"/>
      <c r="B882" s="55"/>
      <c r="C882" s="42"/>
      <c r="D882" s="14" t="s">
        <v>38</v>
      </c>
      <c r="E882" s="15">
        <v>3312.62</v>
      </c>
      <c r="F882" s="28"/>
      <c r="G882" s="17">
        <v>44643</v>
      </c>
      <c r="H882" s="29">
        <v>1555</v>
      </c>
      <c r="I882" s="18">
        <f t="shared" si="284"/>
      </c>
      <c r="J882" s="19">
        <f t="shared" si="200"/>
      </c>
      <c r="K882" s="17">
        <v>69</v>
      </c>
      <c r="L882" s="19">
        <f t="shared" si="164"/>
      </c>
      <c r="M882" s="17">
        <v>1</v>
      </c>
      <c r="N882" s="20">
        <f t="shared" si="112"/>
      </c>
      <c r="O882" s="17">
        <v>5</v>
      </c>
      <c r="P882" s="20">
        <f t="shared" si="68"/>
      </c>
      <c r="Q882" s="21"/>
      <c r="R882" s="17"/>
      <c r="S882" s="21"/>
      <c r="T882" s="17"/>
      <c r="U882" s="22"/>
      <c r="V882" s="23"/>
      <c r="W882" s="17"/>
      <c r="X882" s="23"/>
      <c r="Y882" s="21"/>
      <c r="Z882" s="23"/>
      <c r="AA882" s="23"/>
      <c r="AB882" s="17"/>
      <c r="AC882" s="17"/>
      <c r="AD882" s="21"/>
      <c r="AE882" s="23"/>
      <c r="AF882" s="24" t="s">
        <v>78</v>
      </c>
    </row>
    <row customHeight="true" ht="16.6666666666645" r="883">
      <c r="A883" s="11"/>
      <c r="B883" s="44" t="s">
        <v>43</v>
      </c>
      <c r="C883" s="44"/>
      <c r="D883" s="44"/>
      <c r="E883" s="32">
        <f>SUM(E873:E882)</f>
      </c>
      <c r="F883" s="32">
        <f>SUM(F873:F882)</f>
      </c>
      <c r="G883" s="32">
        <f>SUM(G873:G882)</f>
      </c>
      <c r="H883" s="32">
        <f>SUM(H873:H882)</f>
      </c>
      <c r="I883" s="34">
        <f t="shared" si="284"/>
      </c>
      <c r="J883" s="35">
        <f t="shared" si="200"/>
      </c>
      <c r="K883" s="33">
        <f>SUM(K873:K882)</f>
      </c>
      <c r="L883" s="32">
        <f>SUM(L875:L882)</f>
      </c>
      <c r="M883" s="32">
        <f>SUM(M873:M882)</f>
      </c>
      <c r="N883" s="36">
        <f t="shared" si="112"/>
      </c>
      <c r="O883" s="32">
        <f>SUM(O873:O882)</f>
      </c>
      <c r="P883" s="36">
        <f t="shared" si="68"/>
      </c>
      <c r="Q883" s="37">
        <f>M883/O883</f>
      </c>
      <c r="R883" s="32">
        <f>SUM(R873:R882)</f>
      </c>
      <c r="S883" s="37">
        <f>(O883+O883)/(K883+K883)</f>
      </c>
      <c r="T883" s="32">
        <f>SUM(T873:T882)</f>
      </c>
      <c r="U883" s="38">
        <f t="shared" ref="U883:U884" si="949">F883/T883</f>
      </c>
      <c r="V883" s="39">
        <f t="shared" ref="V883:V884" si="842">(F883+4*500)/T883</f>
      </c>
      <c r="W883" s="32">
        <f>SUM(W873:W882)</f>
      </c>
      <c r="X883" s="40">
        <f t="shared" ref="X883:X884" si="735">W883/T883</f>
      </c>
      <c r="Y883" s="37">
        <f t="shared" ref="Y883:Y884" si="628">T883/R883</f>
      </c>
      <c r="Z883" s="39">
        <f t="shared" ref="Z883:Z884" si="521">W883/F883</f>
      </c>
      <c r="AA883" s="39">
        <f>W883/(F883+COUNT(W872:W882)*500)</f>
      </c>
      <c r="AB883" s="32">
        <f>SUM(AB873:AB882)</f>
      </c>
      <c r="AC883" s="32">
        <f>SUM(AC873:AC882)</f>
      </c>
      <c r="AD883" s="37">
        <f t="shared" ref="AD883:AD884" si="414">AB883/T883</f>
      </c>
      <c r="AE883" s="41">
        <f>(W883-AC883)/(F883+COUNT(W872:W882)*500)</f>
      </c>
      <c r="AF883" s="24"/>
    </row>
    <row customHeight="true" ht="16.6666666666645" r="884">
      <c r="A884" s="11"/>
      <c r="B884" s="55" t="s">
        <v>40</v>
      </c>
      <c r="C884" s="13" t="s">
        <v>71</v>
      </c>
      <c r="D884" s="14" t="s">
        <v>36</v>
      </c>
      <c r="E884" s="15">
        <v>2243.2</v>
      </c>
      <c r="F884" s="28">
        <f>E884+E885</f>
      </c>
      <c r="G884" s="17">
        <v>14262</v>
      </c>
      <c r="H884" s="17">
        <v>407</v>
      </c>
      <c r="I884" s="18">
        <f t="shared" si="284"/>
      </c>
      <c r="J884" s="19">
        <f t="shared" si="200"/>
      </c>
      <c r="K884" s="17">
        <v>10</v>
      </c>
      <c r="L884" s="19">
        <f t="shared" ref="L884:L902" si="165">E884/K884</f>
      </c>
      <c r="M884" s="17">
        <v>3</v>
      </c>
      <c r="N884" s="20">
        <f t="shared" si="112"/>
      </c>
      <c r="O884" s="17">
        <v>5</v>
      </c>
      <c r="P884" s="20">
        <f t="shared" si="68"/>
      </c>
      <c r="Q884" s="21">
        <f>(M884+M885)/(O884+O885)</f>
      </c>
      <c r="R884" s="17">
        <v>9</v>
      </c>
      <c r="S884" s="21">
        <f>(O884+O885)/(K884+K885)</f>
      </c>
      <c r="T884" s="17">
        <v>6</v>
      </c>
      <c r="U884" s="22">
        <f t="shared" si="949"/>
      </c>
      <c r="V884" s="23">
        <f t="shared" si="842"/>
      </c>
      <c r="W884" s="17">
        <v>4320</v>
      </c>
      <c r="X884" s="23">
        <f t="shared" si="735"/>
      </c>
      <c r="Y884" s="21">
        <f t="shared" si="628"/>
      </c>
      <c r="Z884" s="23">
        <f t="shared" si="521"/>
      </c>
      <c r="AA884" s="23">
        <f>W884/(F884+500)</f>
      </c>
      <c r="AB884" s="17">
        <v>1</v>
      </c>
      <c r="AC884" s="17">
        <v>372</v>
      </c>
      <c r="AD884" s="21">
        <f t="shared" si="414"/>
      </c>
      <c r="AE884" s="23">
        <f>(W884-AC884)/(F884+500)</f>
      </c>
      <c r="AF884" s="24" t="s">
        <v>37</v>
      </c>
    </row>
    <row customHeight="true" ht="16.6666666666645" r="885">
      <c r="A885" s="11"/>
      <c r="B885" s="55"/>
      <c r="C885" s="13"/>
      <c r="D885" s="14" t="s">
        <v>38</v>
      </c>
      <c r="E885" s="15">
        <v>2654.41</v>
      </c>
      <c r="F885" s="28"/>
      <c r="G885" s="17">
        <v>37568</v>
      </c>
      <c r="H885" s="17">
        <v>996</v>
      </c>
      <c r="I885" s="18">
        <f t="shared" si="284"/>
      </c>
      <c r="J885" s="19">
        <f t="shared" si="200"/>
      </c>
      <c r="K885" s="17">
        <v>47</v>
      </c>
      <c r="L885" s="19">
        <f t="shared" si="165"/>
      </c>
      <c r="M885" s="17">
        <v>2</v>
      </c>
      <c r="N885" s="20">
        <f t="shared" si="112"/>
      </c>
      <c r="O885" s="17">
        <v>4</v>
      </c>
      <c r="P885" s="20">
        <f t="shared" si="68"/>
      </c>
      <c r="Q885" s="21"/>
      <c r="R885" s="17"/>
      <c r="S885" s="21"/>
      <c r="T885" s="17"/>
      <c r="U885" s="22"/>
      <c r="V885" s="23"/>
      <c r="W885" s="17"/>
      <c r="X885" s="23"/>
      <c r="Y885" s="21"/>
      <c r="Z885" s="23"/>
      <c r="AA885" s="23"/>
      <c r="AB885" s="17"/>
      <c r="AC885" s="17"/>
      <c r="AD885" s="21"/>
      <c r="AE885" s="23"/>
      <c r="AF885" s="24" t="s">
        <v>83</v>
      </c>
    </row>
    <row customHeight="true" ht="16.6666666666645" r="886">
      <c r="A886" s="11"/>
      <c r="B886" s="55" t="s">
        <v>42</v>
      </c>
      <c r="C886" s="13" t="s">
        <v>71</v>
      </c>
      <c r="D886" s="14" t="s">
        <v>36</v>
      </c>
      <c r="E886" s="15">
        <v>2390.17</v>
      </c>
      <c r="F886" s="28">
        <f>E886+E887</f>
      </c>
      <c r="G886" s="17">
        <v>18607</v>
      </c>
      <c r="H886" s="17">
        <v>525</v>
      </c>
      <c r="I886" s="18">
        <f>H887/G886</f>
      </c>
      <c r="J886" s="19">
        <f t="shared" si="200"/>
      </c>
      <c r="K886" s="17">
        <v>22</v>
      </c>
      <c r="L886" s="19">
        <f t="shared" si="165"/>
      </c>
      <c r="M886" s="17">
        <v>1</v>
      </c>
      <c r="N886" s="20">
        <f t="shared" si="112"/>
      </c>
      <c r="O886" s="17">
        <v>4</v>
      </c>
      <c r="P886" s="20">
        <f t="shared" si="68"/>
      </c>
      <c r="Q886" s="21">
        <f>(M886+M887)/(O886+O887)</f>
      </c>
      <c r="R886" s="17">
        <v>10</v>
      </c>
      <c r="S886" s="21">
        <f>(O886+O887)/(K886+K887)</f>
      </c>
      <c r="T886" s="17">
        <v>4</v>
      </c>
      <c r="U886" s="22">
        <f>F886/T886</f>
      </c>
      <c r="V886" s="23">
        <f>(F886+4*500)/T886</f>
      </c>
      <c r="W886" s="17">
        <v>4224</v>
      </c>
      <c r="X886" s="23">
        <f>W886/T886</f>
      </c>
      <c r="Y886" s="21">
        <f>T886/R886</f>
      </c>
      <c r="Z886" s="23">
        <f>W886/F886</f>
      </c>
      <c r="AA886" s="23">
        <f>W886/(F886+500)</f>
      </c>
      <c r="AB886" s="17">
        <v>2</v>
      </c>
      <c r="AC886" s="17">
        <v>2088</v>
      </c>
      <c r="AD886" s="21">
        <f>AB886/T886</f>
      </c>
      <c r="AE886" s="23">
        <f>(W886-AC886)/(F886+500)</f>
      </c>
      <c r="AF886" s="24" t="s">
        <v>37</v>
      </c>
    </row>
    <row customHeight="true" ht="16.6666666666645" r="887">
      <c r="A887" s="11"/>
      <c r="B887" s="55"/>
      <c r="C887" s="13"/>
      <c r="D887" s="14" t="s">
        <v>38</v>
      </c>
      <c r="E887" s="15">
        <v>3545.67</v>
      </c>
      <c r="F887" s="28"/>
      <c r="G887" s="17">
        <v>40551</v>
      </c>
      <c r="H887" s="17">
        <v>152</v>
      </c>
      <c r="I887" s="18">
        <f t="shared" ref="I887:I902" si="285">H887/G887</f>
      </c>
      <c r="J887" s="19">
        <f t="shared" si="200"/>
      </c>
      <c r="K887" s="17">
        <v>68</v>
      </c>
      <c r="L887" s="19">
        <f t="shared" si="165"/>
      </c>
      <c r="M887" s="17">
        <v>3</v>
      </c>
      <c r="N887" s="20">
        <f t="shared" si="112"/>
      </c>
      <c r="O887" s="17">
        <v>5</v>
      </c>
      <c r="P887" s="20">
        <f t="shared" si="68"/>
      </c>
      <c r="Q887" s="21"/>
      <c r="R887" s="17"/>
      <c r="S887" s="21"/>
      <c r="T887" s="17"/>
      <c r="U887" s="22"/>
      <c r="V887" s="23"/>
      <c r="W887" s="17"/>
      <c r="X887" s="23"/>
      <c r="Y887" s="21"/>
      <c r="Z887" s="23"/>
      <c r="AA887" s="23"/>
      <c r="AB887" s="17"/>
      <c r="AC887" s="17"/>
      <c r="AD887" s="21"/>
      <c r="AE887" s="23"/>
      <c r="AF887" s="24" t="s">
        <v>83</v>
      </c>
    </row>
    <row customHeight="true" ht="16.6666666666645" r="888">
      <c r="A888" s="11"/>
      <c r="B888" s="55" t="s">
        <v>44</v>
      </c>
      <c r="C888" s="13" t="s">
        <v>71</v>
      </c>
      <c r="D888" s="14" t="s">
        <v>36</v>
      </c>
      <c r="E888" s="15">
        <v>1280.44</v>
      </c>
      <c r="F888" s="16">
        <f>E888+E889</f>
      </c>
      <c r="G888" s="17">
        <v>12232</v>
      </c>
      <c r="H888" s="17">
        <v>436</v>
      </c>
      <c r="I888" s="18">
        <f t="shared" si="285"/>
      </c>
      <c r="J888" s="19">
        <f t="shared" si="200"/>
      </c>
      <c r="K888" s="17">
        <v>10</v>
      </c>
      <c r="L888" s="19">
        <f t="shared" si="165"/>
      </c>
      <c r="M888" s="17">
        <v>0</v>
      </c>
      <c r="N888" s="20">
        <f t="shared" si="112"/>
      </c>
      <c r="O888" s="17">
        <v>4</v>
      </c>
      <c r="P888" s="20">
        <f t="shared" si="68"/>
      </c>
      <c r="Q888" s="21">
        <f>(M888+M889)/(O888+O889)</f>
      </c>
      <c r="R888" s="17">
        <v>12</v>
      </c>
      <c r="S888" s="21">
        <f>(O888+O889)/(K888+K889)</f>
      </c>
      <c r="T888" s="17">
        <v>5</v>
      </c>
      <c r="U888" s="22">
        <f>F888/T888</f>
      </c>
      <c r="V888" s="23">
        <f>(F888+4*500)/T888</f>
      </c>
      <c r="W888" s="17">
        <v>10737.6</v>
      </c>
      <c r="X888" s="23">
        <f>W888/T888</f>
      </c>
      <c r="Y888" s="21">
        <f>T888/R888</f>
      </c>
      <c r="Z888" s="23">
        <f>W888/F888</f>
      </c>
      <c r="AA888" s="23">
        <f>W888/(F888+500)</f>
      </c>
      <c r="AB888" s="17">
        <v>2</v>
      </c>
      <c r="AC888" s="17">
        <v>4473.6</v>
      </c>
      <c r="AD888" s="21">
        <f>AB888/T888</f>
      </c>
      <c r="AE888" s="23">
        <f>(W888-AC888)/(F888+500)</f>
      </c>
      <c r="AF888" s="24" t="s">
        <v>37</v>
      </c>
    </row>
    <row customHeight="true" ht="16.6666666666645" r="889">
      <c r="A889" s="11"/>
      <c r="B889" s="55"/>
      <c r="C889" s="13"/>
      <c r="D889" s="14" t="s">
        <v>38</v>
      </c>
      <c r="E889" s="15">
        <v>5021.27</v>
      </c>
      <c r="F889" s="16"/>
      <c r="G889" s="17">
        <v>60083</v>
      </c>
      <c r="H889" s="17">
        <v>2832</v>
      </c>
      <c r="I889" s="18">
        <f t="shared" si="285"/>
      </c>
      <c r="J889" s="19">
        <f t="shared" si="200"/>
      </c>
      <c r="K889" s="17">
        <v>111</v>
      </c>
      <c r="L889" s="19">
        <f t="shared" si="165"/>
      </c>
      <c r="M889" s="17">
        <v>4</v>
      </c>
      <c r="N889" s="20">
        <f t="shared" si="112"/>
      </c>
      <c r="O889" s="17">
        <v>7</v>
      </c>
      <c r="P889" s="20">
        <f t="shared" si="68"/>
      </c>
      <c r="Q889" s="21"/>
      <c r="R889" s="17"/>
      <c r="S889" s="21"/>
      <c r="T889" s="17"/>
      <c r="U889" s="22"/>
      <c r="V889" s="23"/>
      <c r="W889" s="17"/>
      <c r="X889" s="23"/>
      <c r="Y889" s="21"/>
      <c r="Z889" s="23"/>
      <c r="AA889" s="23"/>
      <c r="AB889" s="17"/>
      <c r="AC889" s="17"/>
      <c r="AD889" s="21"/>
      <c r="AE889" s="23"/>
      <c r="AF889" s="24" t="s">
        <v>83</v>
      </c>
    </row>
    <row customHeight="true" ht="16.6666666666645" r="890">
      <c r="A890" s="11"/>
      <c r="B890" s="55" t="s">
        <v>46</v>
      </c>
      <c r="C890" s="13" t="s">
        <v>71</v>
      </c>
      <c r="D890" s="14" t="s">
        <v>36</v>
      </c>
      <c r="E890" s="15">
        <v>433.84</v>
      </c>
      <c r="F890" s="16">
        <f>E890+E891</f>
      </c>
      <c r="G890" s="17">
        <v>4408</v>
      </c>
      <c r="H890" s="17">
        <v>154</v>
      </c>
      <c r="I890" s="18">
        <f t="shared" si="285"/>
      </c>
      <c r="J890" s="19">
        <f t="shared" si="200"/>
      </c>
      <c r="K890" s="17">
        <v>1</v>
      </c>
      <c r="L890" s="19">
        <f t="shared" si="165"/>
      </c>
      <c r="M890" s="17">
        <v>0</v>
      </c>
      <c r="N890" s="20">
        <f t="shared" si="112"/>
      </c>
      <c r="O890" s="17">
        <v>1</v>
      </c>
      <c r="P890" s="20">
        <f>E890/O891</f>
      </c>
      <c r="Q890" s="21">
        <f>(M890+M891)/(O890+O891)</f>
      </c>
      <c r="R890" s="17">
        <v>12</v>
      </c>
      <c r="S890" s="21">
        <f>(O890+O891)/(K890+K891)</f>
      </c>
      <c r="T890" s="17">
        <v>6</v>
      </c>
      <c r="U890" s="22">
        <f>F890/T890</f>
      </c>
      <c r="V890" s="23">
        <f>(F890+4*500)/T890</f>
      </c>
      <c r="W890" s="17">
        <v>6710.4</v>
      </c>
      <c r="X890" s="23">
        <f>W890/T890</f>
      </c>
      <c r="Y890" s="21">
        <f>T890/R890</f>
      </c>
      <c r="Z890" s="23">
        <f>W890/F890</f>
      </c>
      <c r="AA890" s="23">
        <f>W890/(F890+500)</f>
      </c>
      <c r="AB890" s="17">
        <v>1</v>
      </c>
      <c r="AC890" s="17">
        <v>270</v>
      </c>
      <c r="AD890" s="21">
        <f>AB890/T890</f>
      </c>
      <c r="AE890" s="23">
        <f>(W890-AC890)/(F890+500)</f>
      </c>
      <c r="AF890" s="24" t="s">
        <v>37</v>
      </c>
    </row>
    <row customHeight="true" ht="16.6666666666645" r="891">
      <c r="A891" s="11"/>
      <c r="B891" s="55"/>
      <c r="C891" s="13"/>
      <c r="D891" s="14" t="s">
        <v>38</v>
      </c>
      <c r="E891" s="15">
        <v>2637.78</v>
      </c>
      <c r="F891" s="16"/>
      <c r="G891" s="17">
        <v>36261</v>
      </c>
      <c r="H891" s="17">
        <v>1890</v>
      </c>
      <c r="I891" s="18">
        <f t="shared" si="285"/>
      </c>
      <c r="J891" s="19">
        <f t="shared" si="200"/>
      </c>
      <c r="K891" s="17">
        <v>68</v>
      </c>
      <c r="L891" s="19">
        <f t="shared" si="165"/>
      </c>
      <c r="M891" s="17">
        <v>5</v>
      </c>
      <c r="N891" s="20">
        <f t="shared" si="112"/>
      </c>
      <c r="O891" s="17">
        <v>8</v>
      </c>
      <c r="P891" s="20">
        <f t="shared" ref="P891:P892" si="69">E891/O891</f>
      </c>
      <c r="Q891" s="21"/>
      <c r="R891" s="17"/>
      <c r="S891" s="21"/>
      <c r="T891" s="17"/>
      <c r="U891" s="22"/>
      <c r="V891" s="23"/>
      <c r="W891" s="17"/>
      <c r="X891" s="23"/>
      <c r="Y891" s="21"/>
      <c r="Z891" s="23"/>
      <c r="AA891" s="23"/>
      <c r="AB891" s="17"/>
      <c r="AC891" s="17"/>
      <c r="AD891" s="21"/>
      <c r="AE891" s="23"/>
      <c r="AF891" s="24" t="s">
        <v>83</v>
      </c>
    </row>
    <row customHeight="true" ht="16.6666666666645" r="892">
      <c r="A892" s="11"/>
      <c r="B892" s="44" t="s">
        <v>43</v>
      </c>
      <c r="C892" s="44"/>
      <c r="D892" s="44"/>
      <c r="E892" s="32">
        <f>SUM(E884:E891)</f>
      </c>
      <c r="F892" s="32">
        <f>SUM(F884:F891)</f>
      </c>
      <c r="G892" s="32">
        <f>SUM(G884:G891)</f>
      </c>
      <c r="H892" s="32">
        <f>SUM(H884:H891)</f>
      </c>
      <c r="I892" s="34">
        <f t="shared" si="285"/>
      </c>
      <c r="J892" s="35">
        <f t="shared" si="200"/>
      </c>
      <c r="K892" s="33">
        <f>SUM(K884:K891)</f>
      </c>
      <c r="L892" s="35">
        <f t="shared" si="165"/>
      </c>
      <c r="M892" s="33">
        <f>SUM(M884:M891)</f>
      </c>
      <c r="N892" s="36">
        <f t="shared" si="112"/>
      </c>
      <c r="O892" s="33">
        <f>SUM(O884:O891)</f>
      </c>
      <c r="P892" s="36">
        <f t="shared" si="69"/>
      </c>
      <c r="Q892" s="37">
        <f>M892/O892</f>
      </c>
      <c r="R892" s="33">
        <f>SUM(R884:R891)</f>
      </c>
      <c r="S892" s="37">
        <f>(O892+O892)/(K892+K892)</f>
      </c>
      <c r="T892" s="33">
        <f>SUM(T884:T891)</f>
      </c>
      <c r="U892" s="38">
        <f t="shared" ref="U892:U893" si="950">F892/T892</f>
      </c>
      <c r="V892" s="39">
        <f t="shared" ref="V892:V893" si="843">(F892+4*500)/T892</f>
      </c>
      <c r="W892" s="33">
        <f>SUM(W884:W891)</f>
      </c>
      <c r="X892" s="40">
        <f t="shared" ref="X892:X893" si="736">W892/T892</f>
      </c>
      <c r="Y892" s="37">
        <f t="shared" ref="Y892:Y893" si="629">T892/R892</f>
      </c>
      <c r="Z892" s="39">
        <f t="shared" ref="Z892:Z893" si="522">W892/F892</f>
      </c>
      <c r="AA892" s="39">
        <f>W892/(F892+COUNT(W884:W889)*500)</f>
      </c>
      <c r="AB892" s="33">
        <f>SUM(AB884:AB891)</f>
      </c>
      <c r="AC892" s="33">
        <f>SUM(AC884:AC891)</f>
      </c>
      <c r="AD892" s="37">
        <f t="shared" ref="AD892:AD893" si="415">AB892/T892</f>
      </c>
      <c r="AE892" s="41">
        <f>(W892-AC892)/(F892+COUNT(W884:W889)*500)</f>
      </c>
      <c r="AF892" s="23"/>
    </row>
    <row customHeight="true" ht="16.6666666666645" r="893">
      <c r="A893" s="11"/>
      <c r="B893" s="12" t="s">
        <v>47</v>
      </c>
      <c r="C893" s="42" t="s">
        <v>45</v>
      </c>
      <c r="D893" s="14" t="s">
        <v>36</v>
      </c>
      <c r="E893" s="15">
        <v>311.56</v>
      </c>
      <c r="F893" s="16">
        <f>E893+E894</f>
      </c>
      <c r="G893" s="17">
        <v>2327</v>
      </c>
      <c r="H893" s="17">
        <v>50</v>
      </c>
      <c r="I893" s="18">
        <f t="shared" si="285"/>
      </c>
      <c r="J893" s="19">
        <f t="shared" si="200"/>
      </c>
      <c r="K893" s="17">
        <v>3</v>
      </c>
      <c r="L893" s="19">
        <f t="shared" si="165"/>
      </c>
      <c r="M893" s="17">
        <v>0</v>
      </c>
      <c r="N893" s="20">
        <f t="shared" si="112"/>
      </c>
      <c r="O893" s="17">
        <v>0</v>
      </c>
      <c r="P893" s="20">
        <f>E893/O894</f>
      </c>
      <c r="Q893" s="21">
        <f>(M893+M894)/(O893+O894)</f>
      </c>
      <c r="R893" s="17">
        <v>21</v>
      </c>
      <c r="S893" s="21">
        <f>(O893+O894)/(K893+K894)</f>
      </c>
      <c r="T893" s="17">
        <v>10</v>
      </c>
      <c r="U893" s="22">
        <f t="shared" si="950"/>
      </c>
      <c r="V893" s="23">
        <f t="shared" si="843"/>
      </c>
      <c r="W893" s="17">
        <v>13846.8</v>
      </c>
      <c r="X893" s="23">
        <f t="shared" si="736"/>
      </c>
      <c r="Y893" s="21">
        <f t="shared" si="629"/>
      </c>
      <c r="Z893" s="23">
        <f t="shared" si="522"/>
      </c>
      <c r="AA893" s="23">
        <f>W893/(F893+500)</f>
      </c>
      <c r="AB893" s="17">
        <v>2</v>
      </c>
      <c r="AC893" s="17">
        <v>1033.2</v>
      </c>
      <c r="AD893" s="21">
        <f t="shared" si="415"/>
      </c>
      <c r="AE893" s="23">
        <f>(W893-AC893)/(F893+500)</f>
      </c>
      <c r="AF893" s="24" t="s">
        <v>37</v>
      </c>
    </row>
    <row customHeight="true" ht="16.6666666666645" r="894">
      <c r="A894" s="11"/>
      <c r="B894" s="12"/>
      <c r="C894" s="42"/>
      <c r="D894" s="14" t="s">
        <v>38</v>
      </c>
      <c r="E894" s="15">
        <v>3961.96</v>
      </c>
      <c r="F894" s="16"/>
      <c r="G894" s="17">
        <v>48451</v>
      </c>
      <c r="H894" s="17">
        <v>2488</v>
      </c>
      <c r="I894" s="18">
        <f t="shared" si="285"/>
      </c>
      <c r="J894" s="19">
        <f t="shared" si="200"/>
      </c>
      <c r="K894" s="17">
        <v>114</v>
      </c>
      <c r="L894" s="19">
        <f t="shared" si="165"/>
      </c>
      <c r="M894" s="17">
        <v>6</v>
      </c>
      <c r="N894" s="20">
        <f t="shared" si="112"/>
      </c>
      <c r="O894" s="17">
        <v>15</v>
      </c>
      <c r="P894" s="20">
        <f t="shared" ref="P894:P896" si="70">E894/O894</f>
      </c>
      <c r="Q894" s="21"/>
      <c r="R894" s="17"/>
      <c r="S894" s="21"/>
      <c r="T894" s="17"/>
      <c r="U894" s="22"/>
      <c r="V894" s="23"/>
      <c r="W894" s="17"/>
      <c r="X894" s="23"/>
      <c r="Y894" s="21"/>
      <c r="Z894" s="23"/>
      <c r="AA894" s="23"/>
      <c r="AB894" s="17"/>
      <c r="AC894" s="17"/>
      <c r="AD894" s="21"/>
      <c r="AE894" s="23"/>
      <c r="AF894" s="24" t="s">
        <v>83</v>
      </c>
    </row>
    <row customHeight="true" ht="16.6666666666645" r="895">
      <c r="A895" s="11"/>
      <c r="B895" s="55" t="s">
        <v>63</v>
      </c>
      <c r="C895" s="42" t="s">
        <v>45</v>
      </c>
      <c r="D895" s="14" t="s">
        <v>36</v>
      </c>
      <c r="E895" s="15">
        <v>253.16</v>
      </c>
      <c r="F895" s="16">
        <f>E895+E896</f>
      </c>
      <c r="G895" s="17">
        <v>1852</v>
      </c>
      <c r="H895" s="17">
        <v>61</v>
      </c>
      <c r="I895" s="18">
        <f t="shared" si="285"/>
      </c>
      <c r="J895" s="19">
        <f t="shared" si="200"/>
      </c>
      <c r="K895" s="17">
        <v>4</v>
      </c>
      <c r="L895" s="19">
        <f t="shared" si="165"/>
      </c>
      <c r="M895" s="17">
        <v>1</v>
      </c>
      <c r="N895" s="20">
        <f t="shared" si="112"/>
      </c>
      <c r="O895" s="17">
        <v>1</v>
      </c>
      <c r="P895" s="20">
        <f t="shared" si="70"/>
      </c>
      <c r="Q895" s="21">
        <f>(M895+M896)/(O895+O896)</f>
      </c>
      <c r="R895" s="17">
        <v>22</v>
      </c>
      <c r="S895" s="21">
        <f>(O895+O896)/(K895+K896)</f>
      </c>
      <c r="T895" s="17">
        <v>10</v>
      </c>
      <c r="U895" s="22">
        <f>F895/T895</f>
      </c>
      <c r="V895" s="23">
        <f>(F895+4*500)/T895</f>
      </c>
      <c r="W895" s="17">
        <v>16867.2</v>
      </c>
      <c r="X895" s="23">
        <f>W895/T895</f>
      </c>
      <c r="Y895" s="21">
        <f>T895/R895</f>
      </c>
      <c r="Z895" s="23">
        <f>W895/F895</f>
      </c>
      <c r="AA895" s="23">
        <f>W895/(F895+500)</f>
      </c>
      <c r="AB895" s="17">
        <v>1</v>
      </c>
      <c r="AC895" s="17">
        <v>451.2</v>
      </c>
      <c r="AD895" s="21">
        <f>AB895/T895</f>
      </c>
      <c r="AE895" s="23">
        <f>(W895-AC895)/(F895+500)</f>
      </c>
      <c r="AF895" s="24" t="s">
        <v>37</v>
      </c>
    </row>
    <row customHeight="true" ht="16.6666666666645" r="896">
      <c r="A896" s="11"/>
      <c r="B896" s="55"/>
      <c r="C896" s="42"/>
      <c r="D896" s="14" t="s">
        <v>38</v>
      </c>
      <c r="E896" s="15">
        <v>6480.88</v>
      </c>
      <c r="F896" s="16"/>
      <c r="G896" s="17">
        <v>90981</v>
      </c>
      <c r="H896" s="17">
        <v>4443</v>
      </c>
      <c r="I896" s="18">
        <f t="shared" si="285"/>
      </c>
      <c r="J896" s="19">
        <f t="shared" si="200"/>
      </c>
      <c r="K896" s="17">
        <v>179</v>
      </c>
      <c r="L896" s="19">
        <f t="shared" si="165"/>
      </c>
      <c r="M896" s="17">
        <v>8</v>
      </c>
      <c r="N896" s="20">
        <f t="shared" si="112"/>
      </c>
      <c r="O896" s="17">
        <v>13</v>
      </c>
      <c r="P896" s="20">
        <f t="shared" si="70"/>
      </c>
      <c r="Q896" s="21"/>
      <c r="R896" s="17"/>
      <c r="S896" s="21"/>
      <c r="T896" s="17"/>
      <c r="U896" s="22"/>
      <c r="V896" s="23"/>
      <c r="W896" s="17"/>
      <c r="X896" s="23"/>
      <c r="Y896" s="21"/>
      <c r="Z896" s="23"/>
      <c r="AA896" s="23"/>
      <c r="AB896" s="17"/>
      <c r="AC896" s="17"/>
      <c r="AD896" s="21"/>
      <c r="AE896" s="23"/>
      <c r="AF896" s="24" t="s">
        <v>83</v>
      </c>
    </row>
    <row customHeight="true" ht="16.6666666666645" r="897">
      <c r="A897" s="11"/>
      <c r="B897" s="55" t="s">
        <v>64</v>
      </c>
      <c r="C897" s="42" t="s">
        <v>45</v>
      </c>
      <c r="D897" s="14" t="s">
        <v>36</v>
      </c>
      <c r="E897" s="15">
        <v>10824.4</v>
      </c>
      <c r="F897" s="16">
        <f>E897+E898</f>
      </c>
      <c r="G897" s="17">
        <v>150299</v>
      </c>
      <c r="H897" s="17">
        <v>9150</v>
      </c>
      <c r="I897" s="18">
        <f t="shared" si="285"/>
      </c>
      <c r="J897" s="19">
        <f t="shared" si="200"/>
      </c>
      <c r="K897" s="17">
        <v>322</v>
      </c>
      <c r="L897" s="19">
        <f t="shared" si="165"/>
      </c>
      <c r="M897" s="17">
        <v>4</v>
      </c>
      <c r="N897" s="20">
        <f t="shared" si="112"/>
      </c>
      <c r="O897" s="17">
        <v>13</v>
      </c>
      <c r="P897" s="20">
        <f>E897/O898</f>
      </c>
      <c r="Q897" s="21">
        <f>(M897+M898)/(O897+O898)</f>
      </c>
      <c r="R897" s="17">
        <v>27</v>
      </c>
      <c r="S897" s="21">
        <f>(O897+O898)/(K897+K898)</f>
      </c>
      <c r="T897" s="17">
        <v>6</v>
      </c>
      <c r="U897" s="22">
        <f>F897/T897</f>
      </c>
      <c r="V897" s="23">
        <f>(F897+4*500)/T897</f>
      </c>
      <c r="W897" s="17">
        <v>7851.6</v>
      </c>
      <c r="X897" s="23">
        <f>W897/T897</f>
      </c>
      <c r="Y897" s="21">
        <f>T897/R897</f>
      </c>
      <c r="Z897" s="23">
        <f>W897/F897</f>
      </c>
      <c r="AA897" s="23">
        <f>W897/(F897+500)</f>
      </c>
      <c r="AB897" s="17">
        <v>0</v>
      </c>
      <c r="AC897" s="17">
        <v>0</v>
      </c>
      <c r="AD897" s="21">
        <f>AB897/T897</f>
      </c>
      <c r="AE897" s="23">
        <f>(W897-AC897)/(F897+500)</f>
      </c>
      <c r="AF897" s="24" t="s">
        <v>37</v>
      </c>
    </row>
    <row customHeight="true" ht="16.6666666666645" r="898">
      <c r="A898" s="11"/>
      <c r="B898" s="55"/>
      <c r="C898" s="42"/>
      <c r="D898" s="14" t="s">
        <v>38</v>
      </c>
      <c r="E898" s="15">
        <v>345.2</v>
      </c>
      <c r="F898" s="16"/>
      <c r="G898" s="17">
        <v>1946</v>
      </c>
      <c r="H898" s="17">
        <v>9150</v>
      </c>
      <c r="I898" s="18">
        <f t="shared" si="285"/>
      </c>
      <c r="J898" s="19">
        <f t="shared" si="200"/>
      </c>
      <c r="K898" s="17">
        <v>322</v>
      </c>
      <c r="L898" s="19">
        <f t="shared" si="165"/>
      </c>
      <c r="M898" s="17">
        <v>4</v>
      </c>
      <c r="N898" s="20">
        <f t="shared" si="112"/>
      </c>
      <c r="O898" s="17">
        <v>13</v>
      </c>
      <c r="P898" s="20">
        <f>E898/O898</f>
      </c>
      <c r="Q898" s="21"/>
      <c r="R898" s="17"/>
      <c r="S898" s="21"/>
      <c r="T898" s="17"/>
      <c r="U898" s="22"/>
      <c r="V898" s="23"/>
      <c r="W898" s="17"/>
      <c r="X898" s="23"/>
      <c r="Y898" s="21"/>
      <c r="Z898" s="23"/>
      <c r="AA898" s="23"/>
      <c r="AB898" s="17"/>
      <c r="AC898" s="17"/>
      <c r="AD898" s="21"/>
      <c r="AE898" s="23"/>
      <c r="AF898" s="24" t="s">
        <v>83</v>
      </c>
    </row>
    <row customHeight="true" ht="16.6666666666645" r="899">
      <c r="A899" s="11"/>
      <c r="B899" s="55" t="s">
        <v>65</v>
      </c>
      <c r="C899" s="42" t="s">
        <v>45</v>
      </c>
      <c r="D899" s="14" t="s">
        <v>36</v>
      </c>
      <c r="E899" s="15">
        <v>332.55</v>
      </c>
      <c r="F899" s="16">
        <f>E899+E900</f>
      </c>
      <c r="G899" s="17">
        <v>1706</v>
      </c>
      <c r="H899" s="17">
        <v>65</v>
      </c>
      <c r="I899" s="18">
        <f t="shared" si="285"/>
      </c>
      <c r="J899" s="19">
        <f t="shared" si="200"/>
      </c>
      <c r="K899" s="17">
        <v>6</v>
      </c>
      <c r="L899" s="19">
        <f t="shared" si="165"/>
      </c>
      <c r="M899" s="17">
        <v>0</v>
      </c>
      <c r="N899" s="20">
        <f t="shared" si="112"/>
      </c>
      <c r="O899" s="17">
        <v>0</v>
      </c>
      <c r="P899" s="20">
        <f>E899/O900</f>
      </c>
      <c r="Q899" s="21">
        <f>(M899+M900)/(O899+O900)</f>
      </c>
      <c r="R899" s="17">
        <v>9</v>
      </c>
      <c r="S899" s="21">
        <f>(O899+O900)/(K899+K900)</f>
      </c>
      <c r="T899" s="17">
        <v>4</v>
      </c>
      <c r="U899" s="22">
        <f>F899/T899</f>
      </c>
      <c r="V899" s="23">
        <f>(F899+4*500)/T899</f>
      </c>
      <c r="W899" s="17">
        <v>4011.6</v>
      </c>
      <c r="X899" s="23">
        <f>W899/T899</f>
      </c>
      <c r="Y899" s="21">
        <f>T899/R899</f>
      </c>
      <c r="Z899" s="23">
        <f>W899/F899</f>
      </c>
      <c r="AA899" s="23">
        <f>W899/(F899+500)</f>
      </c>
      <c r="AB899" s="17">
        <v>1</v>
      </c>
      <c r="AC899" s="17">
        <v>379.2</v>
      </c>
      <c r="AD899" s="21">
        <f>AB899/T899</f>
      </c>
      <c r="AE899" s="23">
        <f>(W899-AC899)/(F899+500)</f>
      </c>
      <c r="AF899" s="24" t="s">
        <v>37</v>
      </c>
    </row>
    <row customHeight="true" ht="16.6666666666645" r="900">
      <c r="A900" s="11"/>
      <c r="B900" s="55"/>
      <c r="C900" s="42"/>
      <c r="D900" s="14" t="s">
        <v>38</v>
      </c>
      <c r="E900" s="15">
        <v>2301.06</v>
      </c>
      <c r="F900" s="16"/>
      <c r="G900" s="17">
        <v>37471</v>
      </c>
      <c r="H900" s="17">
        <v>2166</v>
      </c>
      <c r="I900" s="18">
        <f t="shared" si="285"/>
      </c>
      <c r="J900" s="19">
        <f t="shared" si="200"/>
      </c>
      <c r="K900" s="17">
        <v>77</v>
      </c>
      <c r="L900" s="19">
        <f t="shared" si="165"/>
      </c>
      <c r="M900" s="17">
        <v>2</v>
      </c>
      <c r="N900" s="20">
        <f t="shared" si="112"/>
      </c>
      <c r="O900" s="17">
        <v>7</v>
      </c>
      <c r="P900" s="20">
        <f t="shared" ref="P900:P902" si="71">E900/O900</f>
      </c>
      <c r="Q900" s="21"/>
      <c r="R900" s="17"/>
      <c r="S900" s="21"/>
      <c r="T900" s="17"/>
      <c r="U900" s="22"/>
      <c r="V900" s="23"/>
      <c r="W900" s="17"/>
      <c r="X900" s="23"/>
      <c r="Y900" s="21"/>
      <c r="Z900" s="23"/>
      <c r="AA900" s="23"/>
      <c r="AB900" s="17"/>
      <c r="AC900" s="17"/>
      <c r="AD900" s="21"/>
      <c r="AE900" s="23"/>
      <c r="AF900" s="24" t="s">
        <v>83</v>
      </c>
    </row>
    <row customHeight="true" ht="16.6666666666645" r="901">
      <c r="A901" s="11"/>
      <c r="B901" s="44" t="s">
        <v>43</v>
      </c>
      <c r="C901" s="44"/>
      <c r="D901" s="44"/>
      <c r="E901" s="32">
        <f>SUM(E893:E900)</f>
      </c>
      <c r="F901" s="32">
        <f>SUM(F893:F900)</f>
      </c>
      <c r="G901" s="32">
        <f>SUM(G893:G900)</f>
      </c>
      <c r="H901" s="32">
        <f>SUM(H893:H900)</f>
      </c>
      <c r="I901" s="34">
        <f t="shared" si="285"/>
      </c>
      <c r="J901" s="35">
        <f t="shared" si="200"/>
      </c>
      <c r="K901" s="32">
        <f>SUM(K893:K900)</f>
      </c>
      <c r="L901" s="35">
        <f t="shared" si="165"/>
      </c>
      <c r="M901" s="32">
        <f>SUM(M893:M900)</f>
      </c>
      <c r="N901" s="36">
        <f t="shared" si="112"/>
      </c>
      <c r="O901" s="32">
        <f>SUM(O893:O900)</f>
      </c>
      <c r="P901" s="36">
        <f t="shared" si="71"/>
      </c>
      <c r="Q901" s="37">
        <f t="shared" ref="Q901:Q902" si="320">M901/O901</f>
      </c>
      <c r="R901" s="32">
        <f>SUM(R893:R900)</f>
      </c>
      <c r="S901" s="37">
        <f t="shared" ref="S901:S902" si="231">(O901+O901)/(K901+K901)</f>
      </c>
      <c r="T901" s="32">
        <f>SUM(T893:T900)</f>
      </c>
      <c r="U901" s="38">
        <f t="shared" ref="U901:U902" si="951">F901/T901</f>
      </c>
      <c r="V901" s="39">
        <f t="shared" ref="V901:V902" si="844">(F901+4*500)/T901</f>
      </c>
      <c r="W901" s="32">
        <f>SUM(W893:W900)</f>
      </c>
      <c r="X901" s="40">
        <f t="shared" ref="X901:X902" si="737">W901/T901</f>
      </c>
      <c r="Y901" s="37">
        <f t="shared" ref="Y901:Y902" si="630">T901/R901</f>
      </c>
      <c r="Z901" s="39">
        <f t="shared" ref="Z901:Z902" si="523">W901/F901</f>
      </c>
      <c r="AA901" s="39">
        <f>W901/(F901+COUNT(W889:W898)*500)</f>
      </c>
      <c r="AB901" s="32">
        <f>SUM(AB893:AB900)</f>
      </c>
      <c r="AC901" s="32">
        <f>SUM(AC893:AC900)</f>
      </c>
      <c r="AD901" s="37">
        <f t="shared" ref="AD901:AD902" si="416">AB901/T901</f>
      </c>
      <c r="AE901" s="41">
        <f>(W901-AC901)/(F901+COUNT(W889:W898)*500)</f>
      </c>
      <c r="AF901" s="23"/>
    </row>
    <row customHeight="true" ht="16.6666666666645" r="902">
      <c r="A902" s="62"/>
      <c r="B902" s="63" t="s">
        <v>48</v>
      </c>
      <c r="C902" s="63"/>
      <c r="D902" s="63"/>
      <c r="E902" s="64">
        <f>E872+E883+E892+E901</f>
      </c>
      <c r="F902" s="64">
        <f>F872+F883+F892+F901</f>
      </c>
      <c r="G902" s="64">
        <f>G872+G883+G892+G901</f>
      </c>
      <c r="H902" s="64">
        <f>H872+H883+H892+H901</f>
      </c>
      <c r="I902" s="65">
        <f t="shared" si="285"/>
      </c>
      <c r="J902" s="66">
        <f t="shared" si="200"/>
      </c>
      <c r="K902" s="67">
        <f>K872+K883+K892+K901</f>
      </c>
      <c r="L902" s="66">
        <f t="shared" si="165"/>
      </c>
      <c r="M902" s="67">
        <f>M872+M883+M892+M901</f>
      </c>
      <c r="N902" s="68">
        <f t="shared" si="112"/>
      </c>
      <c r="O902" s="67">
        <f>O872+O883+O892+O901</f>
      </c>
      <c r="P902" s="68">
        <f t="shared" si="71"/>
      </c>
      <c r="Q902" s="69">
        <f t="shared" si="320"/>
      </c>
      <c r="R902" s="67">
        <f>R872+R883+R892+R901</f>
      </c>
      <c r="S902" s="69">
        <f t="shared" si="231"/>
      </c>
      <c r="T902" s="67">
        <f>T872+T883+T892+T901</f>
      </c>
      <c r="U902" s="70">
        <f t="shared" si="951"/>
      </c>
      <c r="V902" s="71">
        <f t="shared" si="844"/>
      </c>
      <c r="W902" s="64">
        <f>W872+W883+W892+W901</f>
      </c>
      <c r="X902" s="71">
        <f t="shared" si="737"/>
      </c>
      <c r="Y902" s="69">
        <f t="shared" si="630"/>
      </c>
      <c r="Z902" s="71">
        <f t="shared" si="523"/>
      </c>
      <c r="AA902" s="71">
        <f>W902/(F902+COUNT(W864:W869,W884:W889,W875:W882))</f>
      </c>
      <c r="AB902" s="67">
        <f>AB872+AB883+AB892+AB901</f>
      </c>
      <c r="AC902" s="64">
        <f>AC872+AC883+AC892+AC901</f>
      </c>
      <c r="AD902" s="69">
        <f t="shared" si="416"/>
      </c>
      <c r="AE902" s="71">
        <f>(W902-AC902)/(F902+COUNT(W864:W869,W884:W889,W875:W882))</f>
      </c>
      <c r="AF902" s="72"/>
    </row>
    <row r="903">
      <c r="A903" s="1" t="s">
        <v>1</v>
      </c>
      <c r="B903" s="2" t="s">
        <v>2</v>
      </c>
      <c r="C903" s="2" t="s">
        <v>3</v>
      </c>
      <c r="D903" s="2" t="s">
        <v>4</v>
      </c>
      <c r="E903" s="3" t="s">
        <v>5</v>
      </c>
      <c r="F903" s="2" t="s">
        <v>6</v>
      </c>
      <c r="G903" s="2" t="s">
        <v>7</v>
      </c>
      <c r="H903" s="2" t="s">
        <v>8</v>
      </c>
      <c r="I903" s="4" t="s">
        <v>9</v>
      </c>
      <c r="J903" s="5" t="s">
        <v>10</v>
      </c>
      <c r="K903" s="2" t="s">
        <v>11</v>
      </c>
      <c r="L903" s="5" t="s">
        <v>12</v>
      </c>
      <c r="M903" s="2" t="s">
        <v>13</v>
      </c>
      <c r="N903" s="6" t="s">
        <v>14</v>
      </c>
      <c r="O903" s="2" t="s">
        <v>15</v>
      </c>
      <c r="P903" s="6" t="s">
        <v>16</v>
      </c>
      <c r="Q903" s="4" t="s">
        <v>17</v>
      </c>
      <c r="R903" s="7" t="s">
        <v>18</v>
      </c>
      <c r="S903" s="8" t="s">
        <v>19</v>
      </c>
      <c r="T903" s="7" t="s">
        <v>20</v>
      </c>
      <c r="U903" s="9" t="s">
        <v>21</v>
      </c>
      <c r="V903" s="10" t="s">
        <v>22</v>
      </c>
      <c r="W903" s="10" t="s">
        <v>23</v>
      </c>
      <c r="X903" s="10" t="s">
        <v>24</v>
      </c>
      <c r="Y903" s="8" t="s">
        <v>25</v>
      </c>
      <c r="Z903" s="10" t="s">
        <v>26</v>
      </c>
      <c r="AA903" s="10" t="s">
        <v>27</v>
      </c>
      <c r="AB903" s="10" t="s">
        <v>28</v>
      </c>
      <c r="AC903" s="7" t="s">
        <v>29</v>
      </c>
      <c r="AD903" s="8" t="s">
        <v>30</v>
      </c>
      <c r="AE903" s="10" t="s">
        <v>31</v>
      </c>
      <c r="AF903" s="10" t="s">
        <v>32</v>
      </c>
    </row>
    <row r="904">
      <c r="A904" s="11" t="s">
        <v>93</v>
      </c>
      <c r="B904" s="12" t="s">
        <v>50</v>
      </c>
      <c r="C904" s="13" t="s">
        <v>35</v>
      </c>
      <c r="D904" s="14" t="s">
        <v>36</v>
      </c>
      <c r="E904" s="15">
        <v>1569.7</v>
      </c>
      <c r="F904" s="16">
        <f>E904+E905</f>
      </c>
      <c r="G904" s="17">
        <v>8964</v>
      </c>
      <c r="H904" s="17">
        <v>419</v>
      </c>
      <c r="I904" s="18">
        <f t="shared" ref="I904:I927" si="286">H904/G904</f>
      </c>
      <c r="J904" s="19">
        <f t="shared" ref="J904:J937" si="201">(E904/G904)*1000</f>
      </c>
      <c r="K904" s="17">
        <v>23</v>
      </c>
      <c r="L904" s="19">
        <f t="shared" ref="L904:L924" si="166">E904/K904</f>
      </c>
      <c r="M904" s="17">
        <v>1</v>
      </c>
      <c r="N904" s="20">
        <f t="shared" ref="N904:N937" si="113">E904/M904</f>
      </c>
      <c r="O904" s="17">
        <v>4</v>
      </c>
      <c r="P904" s="20">
        <f t="shared" ref="P904:P931" si="72">E904/O904</f>
      </c>
      <c r="Q904" s="21">
        <f>(M904+M905)/(O904+O905)</f>
      </c>
      <c r="R904" s="17">
        <v>20</v>
      </c>
      <c r="S904" s="21">
        <f>(O904+O905)/(K904+K905)</f>
      </c>
      <c r="T904" s="17">
        <v>6</v>
      </c>
      <c r="U904" s="22">
        <f>F904/T904</f>
      </c>
      <c r="V904" s="23">
        <f>(F904+4*500)/T904</f>
      </c>
      <c r="W904" s="17">
        <v>4413.6</v>
      </c>
      <c r="X904" s="23">
        <f>W904/T904</f>
      </c>
      <c r="Y904" s="21">
        <f>T904/R904</f>
      </c>
      <c r="Z904" s="23">
        <f>W904/F904</f>
      </c>
      <c r="AA904" s="23">
        <f>W904/(F904+500)</f>
      </c>
      <c r="AB904" s="17">
        <v>2</v>
      </c>
      <c r="AC904" s="17">
        <v>888</v>
      </c>
      <c r="AD904" s="21">
        <f>AB904/T904</f>
      </c>
      <c r="AE904" s="23">
        <f>(W904-AC904)/(F904+500)</f>
      </c>
      <c r="AF904" s="24" t="s">
        <v>37</v>
      </c>
    </row>
    <row r="905">
      <c r="A905" s="11"/>
      <c r="B905" s="12"/>
      <c r="C905" s="13"/>
      <c r="D905" s="14" t="s">
        <v>38</v>
      </c>
      <c r="E905" s="15">
        <v>4484.98</v>
      </c>
      <c r="F905" s="16"/>
      <c r="G905" s="17">
        <v>51438</v>
      </c>
      <c r="H905" s="17">
        <v>4641</v>
      </c>
      <c r="I905" s="18">
        <f t="shared" si="286"/>
      </c>
      <c r="J905" s="19">
        <f t="shared" si="201"/>
      </c>
      <c r="K905" s="17">
        <v>115</v>
      </c>
      <c r="L905" s="19">
        <f t="shared" si="166"/>
      </c>
      <c r="M905" s="17">
        <v>5</v>
      </c>
      <c r="N905" s="20">
        <f t="shared" si="113"/>
      </c>
      <c r="O905" s="17">
        <v>9</v>
      </c>
      <c r="P905" s="20">
        <f t="shared" si="72"/>
      </c>
      <c r="Q905" s="21"/>
      <c r="R905" s="17"/>
      <c r="S905" s="21"/>
      <c r="T905" s="17"/>
      <c r="U905" s="22"/>
      <c r="V905" s="23"/>
      <c r="W905" s="17"/>
      <c r="X905" s="23"/>
      <c r="Y905" s="21"/>
      <c r="Z905" s="23"/>
      <c r="AA905" s="23"/>
      <c r="AB905" s="17"/>
      <c r="AC905" s="17"/>
      <c r="AD905" s="21"/>
      <c r="AE905" s="23"/>
      <c r="AF905" s="24" t="s">
        <v>78</v>
      </c>
    </row>
    <row r="906">
      <c r="A906" s="11"/>
      <c r="B906" s="12" t="s">
        <v>51</v>
      </c>
      <c r="C906" s="13" t="s">
        <v>35</v>
      </c>
      <c r="D906" s="14" t="s">
        <v>36</v>
      </c>
      <c r="E906" s="15">
        <v>1222.61</v>
      </c>
      <c r="F906" s="16">
        <f>E906+E907</f>
      </c>
      <c r="G906" s="17">
        <v>8393</v>
      </c>
      <c r="H906" s="17">
        <v>567</v>
      </c>
      <c r="I906" s="18">
        <f t="shared" si="286"/>
      </c>
      <c r="J906" s="19">
        <f t="shared" si="201"/>
      </c>
      <c r="K906" s="17">
        <v>13</v>
      </c>
      <c r="L906" s="19">
        <f t="shared" si="166"/>
      </c>
      <c r="M906" s="17">
        <v>0</v>
      </c>
      <c r="N906" s="20">
        <f t="shared" si="113"/>
      </c>
      <c r="O906" s="17">
        <v>2</v>
      </c>
      <c r="P906" s="20">
        <f t="shared" si="72"/>
      </c>
      <c r="Q906" s="21">
        <f>(M906+M907)/(O906+O907)</f>
      </c>
      <c r="R906" s="17">
        <v>16</v>
      </c>
      <c r="S906" s="21">
        <f>(O906+O907)/(K906+K907)</f>
      </c>
      <c r="T906" s="17">
        <v>1</v>
      </c>
      <c r="U906" s="22">
        <f>F906/T906</f>
      </c>
      <c r="V906" s="23">
        <f>(F906+4*500)/T906</f>
      </c>
      <c r="W906" s="17">
        <v>2088</v>
      </c>
      <c r="X906" s="23">
        <f>W906/T906</f>
      </c>
      <c r="Y906" s="21">
        <f>T906/R906</f>
      </c>
      <c r="Z906" s="23">
        <f>W906/F906</f>
      </c>
      <c r="AA906" s="23">
        <f>W906/(F906+500)</f>
      </c>
      <c r="AB906" s="17">
        <v>1</v>
      </c>
      <c r="AC906" s="17">
        <v>2088</v>
      </c>
      <c r="AD906" s="21">
        <f>AB906/T906</f>
      </c>
      <c r="AE906" s="23">
        <f>(W906-AC906)/(F906+500)</f>
      </c>
      <c r="AF906" s="24" t="s">
        <v>37</v>
      </c>
    </row>
    <row r="907">
      <c r="A907" s="11"/>
      <c r="B907" s="12"/>
      <c r="C907" s="13"/>
      <c r="D907" s="14" t="s">
        <v>38</v>
      </c>
      <c r="E907" s="15">
        <v>3347.66</v>
      </c>
      <c r="F907" s="16"/>
      <c r="G907" s="17">
        <v>40579</v>
      </c>
      <c r="H907" s="17">
        <v>2230</v>
      </c>
      <c r="I907" s="18">
        <f t="shared" si="286"/>
      </c>
      <c r="J907" s="19">
        <f t="shared" si="201"/>
      </c>
      <c r="K907" s="17">
        <v>101</v>
      </c>
      <c r="L907" s="19">
        <f t="shared" si="166"/>
      </c>
      <c r="M907" s="17">
        <v>1</v>
      </c>
      <c r="N907" s="20">
        <f t="shared" si="113"/>
      </c>
      <c r="O907" s="17">
        <v>8</v>
      </c>
      <c r="P907" s="20">
        <f t="shared" si="72"/>
      </c>
      <c r="Q907" s="21"/>
      <c r="R907" s="17"/>
      <c r="S907" s="21"/>
      <c r="T907" s="17"/>
      <c r="U907" s="22"/>
      <c r="V907" s="23"/>
      <c r="W907" s="17"/>
      <c r="X907" s="23"/>
      <c r="Y907" s="21"/>
      <c r="Z907" s="23"/>
      <c r="AA907" s="23"/>
      <c r="AB907" s="17"/>
      <c r="AC907" s="17"/>
      <c r="AD907" s="21"/>
      <c r="AE907" s="23"/>
      <c r="AF907" s="24" t="s">
        <v>78</v>
      </c>
    </row>
    <row r="908">
      <c r="A908" s="11"/>
      <c r="B908" s="12" t="s">
        <v>52</v>
      </c>
      <c r="C908" s="13" t="s">
        <v>35</v>
      </c>
      <c r="D908" s="14" t="s">
        <v>36</v>
      </c>
      <c r="E908" s="15">
        <v>1224.02</v>
      </c>
      <c r="F908" s="16">
        <f>E908+E909</f>
      </c>
      <c r="G908" s="17">
        <v>8427</v>
      </c>
      <c r="H908" s="17">
        <v>489</v>
      </c>
      <c r="I908" s="18">
        <f t="shared" si="286"/>
      </c>
      <c r="J908" s="19">
        <f t="shared" si="201"/>
      </c>
      <c r="K908" s="17">
        <v>16</v>
      </c>
      <c r="L908" s="19">
        <f t="shared" si="166"/>
      </c>
      <c r="M908" s="17">
        <v>0</v>
      </c>
      <c r="N908" s="20">
        <f t="shared" si="113"/>
      </c>
      <c r="O908" s="17">
        <v>0</v>
      </c>
      <c r="P908" s="20">
        <f t="shared" si="72"/>
      </c>
      <c r="Q908" s="21">
        <f>(M908+M909)/(O908+O909)</f>
      </c>
      <c r="R908" s="17">
        <v>11</v>
      </c>
      <c r="S908" s="21">
        <f>(O908+O909)/(K908+K909)</f>
      </c>
      <c r="T908" s="17">
        <v>5</v>
      </c>
      <c r="U908" s="22">
        <f>F908/T908</f>
      </c>
      <c r="V908" s="23">
        <f>(F908+4*500)/T908</f>
      </c>
      <c r="W908" s="17">
        <v>5679.6</v>
      </c>
      <c r="X908" s="23">
        <f>W908/T908</f>
      </c>
      <c r="Y908" s="21">
        <f>T908/R908</f>
      </c>
      <c r="Z908" s="23">
        <f>W908/F908</f>
      </c>
      <c r="AA908" s="23">
        <f>W908/(F908+500)</f>
      </c>
      <c r="AB908" s="17">
        <v>2</v>
      </c>
      <c r="AC908" s="17">
        <v>2448</v>
      </c>
      <c r="AD908" s="21">
        <f>AB908/T908</f>
      </c>
      <c r="AE908" s="23">
        <f>(W908-AC908)/(F908+500)</f>
      </c>
      <c r="AF908" s="24" t="s">
        <v>37</v>
      </c>
    </row>
    <row r="909">
      <c r="A909" s="11"/>
      <c r="B909" s="12"/>
      <c r="C909" s="13"/>
      <c r="D909" s="14" t="s">
        <v>38</v>
      </c>
      <c r="E909" s="15">
        <v>3405.09</v>
      </c>
      <c r="F909" s="16"/>
      <c r="G909" s="17">
        <v>33527</v>
      </c>
      <c r="H909" s="17">
        <v>1131</v>
      </c>
      <c r="I909" s="18">
        <f t="shared" si="286"/>
      </c>
      <c r="J909" s="19">
        <f t="shared" si="201"/>
      </c>
      <c r="K909" s="17">
        <v>68</v>
      </c>
      <c r="L909" s="19">
        <f t="shared" si="166"/>
      </c>
      <c r="M909" s="17">
        <v>4</v>
      </c>
      <c r="N909" s="20">
        <f t="shared" si="113"/>
      </c>
      <c r="O909" s="17">
        <v>6</v>
      </c>
      <c r="P909" s="20">
        <f t="shared" si="72"/>
      </c>
      <c r="Q909" s="21"/>
      <c r="R909" s="17"/>
      <c r="S909" s="21"/>
      <c r="T909" s="17"/>
      <c r="U909" s="22"/>
      <c r="V909" s="23"/>
      <c r="W909" s="17"/>
      <c r="X909" s="23"/>
      <c r="Y909" s="21"/>
      <c r="Z909" s="23"/>
      <c r="AA909" s="23"/>
      <c r="AB909" s="17"/>
      <c r="AC909" s="17"/>
      <c r="AD909" s="21"/>
      <c r="AE909" s="23"/>
      <c r="AF909" s="24" t="s">
        <v>78</v>
      </c>
    </row>
    <row r="910">
      <c r="A910" s="11"/>
      <c r="B910" s="55" t="s">
        <v>53</v>
      </c>
      <c r="C910" s="13" t="s">
        <v>35</v>
      </c>
      <c r="D910" s="14" t="s">
        <v>36</v>
      </c>
      <c r="E910" s="15">
        <v>725.4</v>
      </c>
      <c r="F910" s="16">
        <f>E910+E911</f>
      </c>
      <c r="G910" s="17">
        <v>4348</v>
      </c>
      <c r="H910" s="17">
        <v>214</v>
      </c>
      <c r="I910" s="18">
        <f t="shared" si="286"/>
      </c>
      <c r="J910" s="19">
        <f t="shared" si="201"/>
      </c>
      <c r="K910" s="17">
        <v>11</v>
      </c>
      <c r="L910" s="19">
        <f t="shared" si="166"/>
      </c>
      <c r="M910" s="17">
        <v>0</v>
      </c>
      <c r="N910" s="20">
        <f t="shared" si="113"/>
      </c>
      <c r="O910" s="17">
        <v>1</v>
      </c>
      <c r="P910" s="20">
        <f t="shared" si="72"/>
      </c>
      <c r="Q910" s="21">
        <f>(M910+M911)/(O910+O911)</f>
      </c>
      <c r="R910" s="17">
        <v>15</v>
      </c>
      <c r="S910" s="21">
        <f>(O910+O911)/(K910+K911)</f>
      </c>
      <c r="T910" s="17">
        <v>6</v>
      </c>
      <c r="U910" s="22">
        <f>F910/T910</f>
      </c>
      <c r="V910" s="23">
        <f>(F910+4*500)/T910</f>
      </c>
      <c r="W910" s="17">
        <v>3871.199999999999</v>
      </c>
      <c r="X910" s="23">
        <f>W910/T910</f>
      </c>
      <c r="Y910" s="21">
        <f>T910/R910</f>
      </c>
      <c r="Z910" s="23">
        <f>W910/F910</f>
      </c>
      <c r="AA910" s="23">
        <f>W910/(F910+500)</f>
      </c>
      <c r="AB910" s="17">
        <v>1</v>
      </c>
      <c r="AC910" s="17">
        <v>526.8</v>
      </c>
      <c r="AD910" s="21">
        <f>AB910/T910</f>
      </c>
      <c r="AE910" s="23">
        <f>(W910-AC910)/(F910+500)</f>
      </c>
      <c r="AF910" s="24" t="s">
        <v>37</v>
      </c>
    </row>
    <row r="911">
      <c r="A911" s="11"/>
      <c r="B911" s="55"/>
      <c r="C911" s="13"/>
      <c r="D911" s="14" t="s">
        <v>38</v>
      </c>
      <c r="E911" s="15">
        <v>5933.73</v>
      </c>
      <c r="F911" s="16"/>
      <c r="G911" s="17">
        <v>48363</v>
      </c>
      <c r="H911" s="17">
        <v>2550</v>
      </c>
      <c r="I911" s="18">
        <f t="shared" si="286"/>
      </c>
      <c r="J911" s="19">
        <f t="shared" si="201"/>
      </c>
      <c r="K911" s="17">
        <v>136</v>
      </c>
      <c r="L911" s="19">
        <f t="shared" si="166"/>
      </c>
      <c r="M911" s="17">
        <v>5</v>
      </c>
      <c r="N911" s="20">
        <f t="shared" si="113"/>
      </c>
      <c r="O911" s="17">
        <v>9</v>
      </c>
      <c r="P911" s="20">
        <f t="shared" si="72"/>
      </c>
      <c r="Q911" s="21"/>
      <c r="R911" s="17"/>
      <c r="S911" s="21"/>
      <c r="T911" s="17"/>
      <c r="U911" s="22"/>
      <c r="V911" s="23"/>
      <c r="W911" s="17"/>
      <c r="X911" s="23"/>
      <c r="Y911" s="21"/>
      <c r="Z911" s="23"/>
      <c r="AA911" s="23"/>
      <c r="AB911" s="17"/>
      <c r="AC911" s="17"/>
      <c r="AD911" s="21"/>
      <c r="AE911" s="23"/>
      <c r="AF911" s="24" t="s">
        <v>78</v>
      </c>
    </row>
    <row r="912">
      <c r="A912" s="11"/>
      <c r="B912" s="55" t="s">
        <v>54</v>
      </c>
      <c r="C912" s="13" t="s">
        <v>35</v>
      </c>
      <c r="D912" s="14" t="s">
        <v>36</v>
      </c>
      <c r="E912" s="15">
        <v>968.59</v>
      </c>
      <c r="F912" s="28">
        <f>E912+E913</f>
      </c>
      <c r="G912" s="17">
        <v>5377</v>
      </c>
      <c r="H912" s="17">
        <v>247</v>
      </c>
      <c r="I912" s="18">
        <f t="shared" si="286"/>
      </c>
      <c r="J912" s="19">
        <f t="shared" si="201"/>
      </c>
      <c r="K912" s="17">
        <v>6</v>
      </c>
      <c r="L912" s="19">
        <f t="shared" si="166"/>
      </c>
      <c r="M912" s="17">
        <v>0</v>
      </c>
      <c r="N912" s="20">
        <f t="shared" si="113"/>
      </c>
      <c r="O912" s="17">
        <v>0</v>
      </c>
      <c r="P912" s="20">
        <f t="shared" si="72"/>
      </c>
      <c r="Q912" s="21">
        <f>(M912+M913)/(O912+O913)</f>
      </c>
      <c r="R912" s="17">
        <v>12</v>
      </c>
      <c r="S912" s="21">
        <f>(O912+O913)/(K912+K913)</f>
      </c>
      <c r="T912" s="17">
        <v>2</v>
      </c>
      <c r="U912" s="22">
        <f>F912/T912</f>
      </c>
      <c r="V912" s="23">
        <f>(F912+4*500)/T912</f>
      </c>
      <c r="W912" s="17">
        <v>999.6000000000004</v>
      </c>
      <c r="X912" s="23">
        <f>W912/T912</f>
      </c>
      <c r="Y912" s="21">
        <f>T912/R912</f>
      </c>
      <c r="Z912" s="23">
        <f>W912/F912</f>
      </c>
      <c r="AA912" s="23">
        <f>W912/(F912+500)</f>
      </c>
      <c r="AB912" s="17">
        <v>1</v>
      </c>
      <c r="AC912" s="17">
        <v>603.6</v>
      </c>
      <c r="AD912" s="21">
        <f>AB912/T912</f>
      </c>
      <c r="AE912" s="23">
        <f>(W912-AC912)/(F912+500)</f>
      </c>
      <c r="AF912" s="24" t="s">
        <v>37</v>
      </c>
    </row>
    <row r="913">
      <c r="A913" s="11"/>
      <c r="B913" s="55"/>
      <c r="C913" s="13"/>
      <c r="D913" s="14" t="s">
        <v>38</v>
      </c>
      <c r="E913" s="15">
        <v>3971.61</v>
      </c>
      <c r="F913" s="28"/>
      <c r="G913" s="17">
        <v>43085</v>
      </c>
      <c r="H913" s="29">
        <v>1659</v>
      </c>
      <c r="I913" s="18">
        <f t="shared" si="286"/>
      </c>
      <c r="J913" s="19">
        <f t="shared" si="201"/>
      </c>
      <c r="K913" s="17">
        <v>90</v>
      </c>
      <c r="L913" s="19">
        <f t="shared" si="166"/>
      </c>
      <c r="M913" s="17">
        <v>1</v>
      </c>
      <c r="N913" s="20">
        <f t="shared" si="113"/>
      </c>
      <c r="O913" s="17">
        <v>4</v>
      </c>
      <c r="P913" s="20">
        <f t="shared" si="72"/>
      </c>
      <c r="Q913" s="21"/>
      <c r="R913" s="17"/>
      <c r="S913" s="21"/>
      <c r="T913" s="17"/>
      <c r="U913" s="22"/>
      <c r="V913" s="23"/>
      <c r="W913" s="17"/>
      <c r="X913" s="23"/>
      <c r="Y913" s="21"/>
      <c r="Z913" s="23"/>
      <c r="AA913" s="23"/>
      <c r="AB913" s="17"/>
      <c r="AC913" s="17"/>
      <c r="AD913" s="21"/>
      <c r="AE913" s="23"/>
      <c r="AF913" s="24" t="s">
        <v>78</v>
      </c>
    </row>
    <row r="914">
      <c r="A914" s="11"/>
      <c r="B914" s="30" t="s">
        <v>43</v>
      </c>
      <c r="C914" s="30"/>
      <c r="D914" s="30"/>
      <c r="E914" s="32">
        <f>SUM(E904:E913)</f>
      </c>
      <c r="F914" s="33">
        <f>SUM(F904:F913)</f>
      </c>
      <c r="G914" s="33">
        <f>SUM(G904:G913)</f>
      </c>
      <c r="H914" s="33">
        <f>SUM(H904:H913)</f>
      </c>
      <c r="I914" s="34">
        <f t="shared" si="286"/>
      </c>
      <c r="J914" s="35">
        <f t="shared" si="201"/>
      </c>
      <c r="K914" s="33">
        <f>SUM(K904:K913)</f>
      </c>
      <c r="L914" s="35">
        <f t="shared" si="166"/>
      </c>
      <c r="M914" s="33">
        <f>SUM(M904:M913)</f>
      </c>
      <c r="N914" s="36">
        <f t="shared" si="113"/>
      </c>
      <c r="O914" s="33">
        <f>SUM(O904:O913)</f>
      </c>
      <c r="P914" s="36">
        <f t="shared" si="72"/>
      </c>
      <c r="Q914" s="37">
        <f>M914/O914</f>
      </c>
      <c r="R914" s="33">
        <f>SUM(R904:R913)</f>
      </c>
      <c r="S914" s="37">
        <f>(O914+O914)/(K914+K914)</f>
      </c>
      <c r="T914" s="33">
        <f>SUM(T904:T913)</f>
      </c>
      <c r="U914" s="38">
        <f t="shared" ref="U914:U915" si="952">F914/T914</f>
      </c>
      <c r="V914" s="39">
        <f t="shared" ref="V914:V915" si="845">(F914+4*500)/T914</f>
      </c>
      <c r="W914" s="32">
        <f>SUM(W904:W913)</f>
      </c>
      <c r="X914" s="40">
        <f t="shared" ref="X914:X915" si="738">W914/T914</f>
      </c>
      <c r="Y914" s="37">
        <f t="shared" ref="Y914:Y915" si="631">T914/R914</f>
      </c>
      <c r="Z914" s="39">
        <f t="shared" ref="Z914:Z915" si="524">W914/F914</f>
      </c>
      <c r="AA914" s="39">
        <f>W914/(F914+COUNT(W904:W909)*500)</f>
      </c>
      <c r="AB914" s="33">
        <f>SUM(AB904:AB913)</f>
      </c>
      <c r="AC914" s="33">
        <f>SUM(AC904:AC913)</f>
      </c>
      <c r="AD914" s="37">
        <f t="shared" ref="AD914:AD915" si="417">AB914/T914</f>
      </c>
      <c r="AE914" s="41">
        <f>(W914-AC914)/(F914+COUNT(W904:W909)*500)</f>
      </c>
      <c r="AF914" s="23"/>
    </row>
    <row r="915">
      <c r="A915" s="11"/>
      <c r="B915" s="55" t="s">
        <v>55</v>
      </c>
      <c r="C915" s="42" t="s">
        <v>45</v>
      </c>
      <c r="D915" s="14" t="s">
        <v>36</v>
      </c>
      <c r="E915" s="15">
        <v>540.99</v>
      </c>
      <c r="F915" s="28">
        <f>E915+E916</f>
      </c>
      <c r="G915" s="17">
        <v>4009</v>
      </c>
      <c r="H915" s="17">
        <v>199</v>
      </c>
      <c r="I915" s="18">
        <f t="shared" si="286"/>
      </c>
      <c r="J915" s="19">
        <f t="shared" si="201"/>
      </c>
      <c r="K915" s="17">
        <v>3</v>
      </c>
      <c r="L915" s="19">
        <f t="shared" si="166"/>
      </c>
      <c r="M915" s="17">
        <v>0</v>
      </c>
      <c r="N915" s="20">
        <f t="shared" si="113"/>
      </c>
      <c r="O915" s="17">
        <v>1</v>
      </c>
      <c r="P915" s="20">
        <f t="shared" si="72"/>
      </c>
      <c r="Q915" s="21">
        <f>(M915+M916)/(O915+O916)</f>
      </c>
      <c r="R915" s="17">
        <v>13</v>
      </c>
      <c r="S915" s="21">
        <f>(O915+O916)/(K915+K916)</f>
      </c>
      <c r="T915" s="17">
        <v>5</v>
      </c>
      <c r="U915" s="22">
        <f t="shared" si="952"/>
      </c>
      <c r="V915" s="23">
        <f t="shared" si="845"/>
      </c>
      <c r="W915" s="17">
        <v>4680</v>
      </c>
      <c r="X915" s="23">
        <f t="shared" si="738"/>
      </c>
      <c r="Y915" s="21">
        <f t="shared" si="631"/>
      </c>
      <c r="Z915" s="23">
        <f t="shared" si="524"/>
      </c>
      <c r="AA915" s="23">
        <f>W915/(F915+500)</f>
      </c>
      <c r="AB915" s="17">
        <v>2</v>
      </c>
      <c r="AC915" s="17">
        <v>804</v>
      </c>
      <c r="AD915" s="21">
        <f t="shared" si="417"/>
      </c>
      <c r="AE915" s="23">
        <f>(W915-AC915)/(F915+500)</f>
      </c>
      <c r="AF915" s="24" t="s">
        <v>37</v>
      </c>
    </row>
    <row r="916">
      <c r="A916" s="11"/>
      <c r="B916" s="55"/>
      <c r="C916" s="42"/>
      <c r="D916" s="14" t="s">
        <v>38</v>
      </c>
      <c r="E916" s="15">
        <v>3467.3</v>
      </c>
      <c r="F916" s="28"/>
      <c r="G916" s="17">
        <v>40709</v>
      </c>
      <c r="H916" s="29">
        <v>1491</v>
      </c>
      <c r="I916" s="18">
        <f t="shared" si="286"/>
      </c>
      <c r="J916" s="19">
        <f t="shared" si="201"/>
      </c>
      <c r="K916" s="17">
        <v>88</v>
      </c>
      <c r="L916" s="19">
        <f t="shared" si="166"/>
      </c>
      <c r="M916" s="17">
        <v>5</v>
      </c>
      <c r="N916" s="20">
        <f t="shared" si="113"/>
      </c>
      <c r="O916" s="17">
        <v>8</v>
      </c>
      <c r="P916" s="20">
        <f t="shared" si="72"/>
      </c>
      <c r="Q916" s="21"/>
      <c r="R916" s="17"/>
      <c r="S916" s="21"/>
      <c r="T916" s="17"/>
      <c r="U916" s="22"/>
      <c r="V916" s="23"/>
      <c r="W916" s="17"/>
      <c r="X916" s="23"/>
      <c r="Y916" s="21"/>
      <c r="Z916" s="23"/>
      <c r="AA916" s="23"/>
      <c r="AB916" s="17"/>
      <c r="AC916" s="17"/>
      <c r="AD916" s="21"/>
      <c r="AE916" s="23"/>
      <c r="AF916" s="24" t="s">
        <v>78</v>
      </c>
    </row>
    <row r="917">
      <c r="A917" s="11"/>
      <c r="B917" s="55" t="s">
        <v>56</v>
      </c>
      <c r="C917" s="42" t="s">
        <v>45</v>
      </c>
      <c r="D917" s="14" t="s">
        <v>36</v>
      </c>
      <c r="E917" s="15">
        <v>716.26</v>
      </c>
      <c r="F917" s="28">
        <f>E917+E918</f>
      </c>
      <c r="G917" s="17">
        <v>5360</v>
      </c>
      <c r="H917" s="17">
        <v>242</v>
      </c>
      <c r="I917" s="18">
        <f t="shared" si="286"/>
      </c>
      <c r="J917" s="19">
        <f t="shared" si="201"/>
      </c>
      <c r="K917" s="17">
        <v>5</v>
      </c>
      <c r="L917" s="19">
        <f t="shared" si="166"/>
      </c>
      <c r="M917" s="17">
        <v>1</v>
      </c>
      <c r="N917" s="20">
        <f t="shared" si="113"/>
      </c>
      <c r="O917" s="17">
        <v>3</v>
      </c>
      <c r="P917" s="20">
        <f t="shared" si="72"/>
      </c>
      <c r="Q917" s="21">
        <f>(M917+M918)/(O917+O918)</f>
      </c>
      <c r="R917" s="17">
        <v>18</v>
      </c>
      <c r="S917" s="21">
        <f>(O917+O918)/(K917+K918)</f>
      </c>
      <c r="T917" s="17">
        <v>8</v>
      </c>
      <c r="U917" s="22">
        <f>F917/T917</f>
      </c>
      <c r="V917" s="23">
        <f>(F917+4*500)/T917</f>
      </c>
      <c r="W917" s="17">
        <v>10022.400000000001</v>
      </c>
      <c r="X917" s="23">
        <f>W917/T917</f>
      </c>
      <c r="Y917" s="21">
        <f>T917/R917</f>
      </c>
      <c r="Z917" s="23">
        <f>W917/F917</f>
      </c>
      <c r="AA917" s="23">
        <f>W917/(F917+500)</f>
      </c>
      <c r="AB917" s="17">
        <v>2</v>
      </c>
      <c r="AC917" s="17">
        <v>2088</v>
      </c>
      <c r="AD917" s="21">
        <f>AB917/T917</f>
      </c>
      <c r="AE917" s="23">
        <f>(W917-AC917)/(F917+500)</f>
      </c>
      <c r="AF917" s="24" t="s">
        <v>37</v>
      </c>
    </row>
    <row r="918">
      <c r="A918" s="11"/>
      <c r="B918" s="55"/>
      <c r="C918" s="42"/>
      <c r="D918" s="14" t="s">
        <v>38</v>
      </c>
      <c r="E918" s="15">
        <v>3499.32</v>
      </c>
      <c r="F918" s="28"/>
      <c r="G918" s="17">
        <v>31086</v>
      </c>
      <c r="H918" s="29">
        <v>1298</v>
      </c>
      <c r="I918" s="18">
        <f t="shared" si="286"/>
      </c>
      <c r="J918" s="19">
        <f t="shared" si="201"/>
      </c>
      <c r="K918" s="17">
        <v>64</v>
      </c>
      <c r="L918" s="19">
        <f t="shared" si="166"/>
      </c>
      <c r="M918" s="17">
        <v>5</v>
      </c>
      <c r="N918" s="20">
        <f t="shared" si="113"/>
      </c>
      <c r="O918" s="17">
        <v>10</v>
      </c>
      <c r="P918" s="20">
        <f t="shared" si="72"/>
      </c>
      <c r="Q918" s="21"/>
      <c r="R918" s="17"/>
      <c r="S918" s="21"/>
      <c r="T918" s="17"/>
      <c r="U918" s="22"/>
      <c r="V918" s="23"/>
      <c r="W918" s="17"/>
      <c r="X918" s="23"/>
      <c r="Y918" s="21"/>
      <c r="Z918" s="23"/>
      <c r="AA918" s="23"/>
      <c r="AB918" s="17"/>
      <c r="AC918" s="17"/>
      <c r="AD918" s="21"/>
      <c r="AE918" s="23"/>
      <c r="AF918" s="24" t="s">
        <v>78</v>
      </c>
    </row>
    <row r="919">
      <c r="A919" s="11"/>
      <c r="B919" s="12" t="s">
        <v>57</v>
      </c>
      <c r="C919" s="42" t="s">
        <v>45</v>
      </c>
      <c r="D919" s="14" t="s">
        <v>36</v>
      </c>
      <c r="E919" s="15">
        <v>768.13</v>
      </c>
      <c r="F919" s="28">
        <f>E919+E920</f>
      </c>
      <c r="G919" s="17">
        <v>5383</v>
      </c>
      <c r="H919" s="17">
        <v>177</v>
      </c>
      <c r="I919" s="18">
        <f t="shared" si="286"/>
      </c>
      <c r="J919" s="19">
        <f t="shared" si="201"/>
      </c>
      <c r="K919" s="17">
        <v>6</v>
      </c>
      <c r="L919" s="19">
        <f t="shared" si="166"/>
      </c>
      <c r="M919" s="17">
        <v>1</v>
      </c>
      <c r="N919" s="20">
        <f t="shared" si="113"/>
      </c>
      <c r="O919" s="17">
        <v>3</v>
      </c>
      <c r="P919" s="20">
        <f t="shared" si="72"/>
      </c>
      <c r="Q919" s="21">
        <f>(M919+M920)/(O919+O920)</f>
      </c>
      <c r="R919" s="17">
        <v>15</v>
      </c>
      <c r="S919" s="21">
        <f>(O919+O920)/(K919+K920)</f>
      </c>
      <c r="T919" s="17">
        <v>4</v>
      </c>
      <c r="U919" s="22">
        <f>F919/T919</f>
      </c>
      <c r="V919" s="23">
        <f>(F919+4*500)/T919</f>
      </c>
      <c r="W919" s="17">
        <v>4980</v>
      </c>
      <c r="X919" s="23">
        <f>W919/T919</f>
      </c>
      <c r="Y919" s="21">
        <f>T919/R919</f>
      </c>
      <c r="Z919" s="23">
        <f>W919/F919</f>
      </c>
      <c r="AA919" s="23">
        <f>W919/(F919+500)</f>
      </c>
      <c r="AB919" s="17">
        <v>1</v>
      </c>
      <c r="AC919" s="17">
        <v>1092</v>
      </c>
      <c r="AD919" s="21">
        <f>AB919/T919</f>
      </c>
      <c r="AE919" s="23">
        <f>(W919-AC919)/(F919+500)</f>
      </c>
      <c r="AF919" s="24" t="s">
        <v>37</v>
      </c>
    </row>
    <row r="920">
      <c r="A920" s="11"/>
      <c r="B920" s="12"/>
      <c r="C920" s="42"/>
      <c r="D920" s="14" t="s">
        <v>38</v>
      </c>
      <c r="E920" s="15">
        <v>2568.65</v>
      </c>
      <c r="F920" s="28"/>
      <c r="G920" s="17">
        <v>23347</v>
      </c>
      <c r="H920" s="29">
        <v>1142</v>
      </c>
      <c r="I920" s="18">
        <f t="shared" si="286"/>
      </c>
      <c r="J920" s="19">
        <f t="shared" si="201"/>
      </c>
      <c r="K920" s="17">
        <v>60</v>
      </c>
      <c r="L920" s="19">
        <f t="shared" si="166"/>
      </c>
      <c r="M920" s="17">
        <v>3</v>
      </c>
      <c r="N920" s="20">
        <f t="shared" si="113"/>
      </c>
      <c r="O920" s="17">
        <v>6</v>
      </c>
      <c r="P920" s="20">
        <f t="shared" si="72"/>
      </c>
      <c r="Q920" s="21"/>
      <c r="R920" s="17"/>
      <c r="S920" s="21"/>
      <c r="T920" s="17"/>
      <c r="U920" s="22"/>
      <c r="V920" s="23"/>
      <c r="W920" s="17"/>
      <c r="X920" s="23"/>
      <c r="Y920" s="21"/>
      <c r="Z920" s="23"/>
      <c r="AA920" s="23"/>
      <c r="AB920" s="17"/>
      <c r="AC920" s="17"/>
      <c r="AD920" s="21"/>
      <c r="AE920" s="23"/>
      <c r="AF920" s="24" t="s">
        <v>78</v>
      </c>
    </row>
    <row customHeight="true" ht="20.238095238095237" r="921">
      <c r="A921" s="11"/>
      <c r="B921" s="55" t="s">
        <v>34</v>
      </c>
      <c r="C921" s="42" t="s">
        <v>45</v>
      </c>
      <c r="D921" s="14" t="s">
        <v>36</v>
      </c>
      <c r="E921" s="15">
        <v>607.74</v>
      </c>
      <c r="F921" s="28">
        <f>E921+E922</f>
      </c>
      <c r="G921" s="17">
        <v>3725</v>
      </c>
      <c r="H921" s="17">
        <v>147</v>
      </c>
      <c r="I921" s="18">
        <f t="shared" si="286"/>
      </c>
      <c r="J921" s="19">
        <f t="shared" si="201"/>
      </c>
      <c r="K921" s="17">
        <v>4</v>
      </c>
      <c r="L921" s="19">
        <f t="shared" si="166"/>
      </c>
      <c r="M921" s="17">
        <v>0</v>
      </c>
      <c r="N921" s="20">
        <f t="shared" si="113"/>
      </c>
      <c r="O921" s="17">
        <v>1</v>
      </c>
      <c r="P921" s="20">
        <f t="shared" si="72"/>
      </c>
      <c r="Q921" s="21">
        <f>(M921+M922)/(O921+O922)</f>
      </c>
      <c r="R921" s="17">
        <v>14</v>
      </c>
      <c r="S921" s="21">
        <f>(O921+O922)/(K921+K922)</f>
      </c>
      <c r="T921" s="17">
        <v>4</v>
      </c>
      <c r="U921" s="22">
        <f>F921/T921</f>
      </c>
      <c r="V921" s="23">
        <f>(F921+4*500)/T921</f>
      </c>
      <c r="W921" s="17">
        <v>5745.6</v>
      </c>
      <c r="X921" s="23">
        <f>W921/T921</f>
      </c>
      <c r="Y921" s="21">
        <f>T921/R921</f>
      </c>
      <c r="Z921" s="23">
        <f>W921/F921</f>
      </c>
      <c r="AA921" s="23">
        <f>W921/(F921+500)</f>
      </c>
      <c r="AB921" s="17">
        <v>0</v>
      </c>
      <c r="AC921" s="17">
        <v>0</v>
      </c>
      <c r="AD921" s="21">
        <f>AB921/T921</f>
      </c>
      <c r="AE921" s="23">
        <f>(W921-AC921)/(F921+500)</f>
      </c>
      <c r="AF921" s="24" t="s">
        <v>37</v>
      </c>
    </row>
    <row customHeight="true" ht="20.238095238095237" r="922">
      <c r="A922" s="11"/>
      <c r="B922" s="55"/>
      <c r="C922" s="42"/>
      <c r="D922" s="14" t="s">
        <v>38</v>
      </c>
      <c r="E922" s="15">
        <v>3953.14</v>
      </c>
      <c r="F922" s="28"/>
      <c r="G922" s="17">
        <v>32561</v>
      </c>
      <c r="H922" s="29">
        <v>1790</v>
      </c>
      <c r="I922" s="18">
        <f t="shared" si="286"/>
      </c>
      <c r="J922" s="19">
        <f t="shared" si="201"/>
      </c>
      <c r="K922" s="17">
        <v>97</v>
      </c>
      <c r="L922" s="19">
        <f t="shared" si="166"/>
      </c>
      <c r="M922" s="17">
        <v>4</v>
      </c>
      <c r="N922" s="20">
        <f t="shared" si="113"/>
      </c>
      <c r="O922" s="17">
        <v>11</v>
      </c>
      <c r="P922" s="20">
        <f t="shared" si="72"/>
      </c>
      <c r="Q922" s="21"/>
      <c r="R922" s="17"/>
      <c r="S922" s="21"/>
      <c r="T922" s="17"/>
      <c r="U922" s="22"/>
      <c r="V922" s="23"/>
      <c r="W922" s="17"/>
      <c r="X922" s="23"/>
      <c r="Y922" s="21"/>
      <c r="Z922" s="23"/>
      <c r="AA922" s="23"/>
      <c r="AB922" s="17"/>
      <c r="AC922" s="17"/>
      <c r="AD922" s="21"/>
      <c r="AE922" s="23"/>
      <c r="AF922" s="24" t="s">
        <v>78</v>
      </c>
    </row>
    <row r="923">
      <c r="A923" s="11"/>
      <c r="B923" s="55" t="s">
        <v>40</v>
      </c>
      <c r="C923" s="42" t="s">
        <v>45</v>
      </c>
      <c r="D923" s="14" t="s">
        <v>36</v>
      </c>
      <c r="E923" s="15">
        <v>218.37</v>
      </c>
      <c r="F923" s="28">
        <f>E923+E924</f>
      </c>
      <c r="G923" s="17">
        <v>1003</v>
      </c>
      <c r="H923" s="17">
        <v>44</v>
      </c>
      <c r="I923" s="18">
        <f t="shared" si="286"/>
      </c>
      <c r="J923" s="19">
        <f t="shared" si="201"/>
      </c>
      <c r="K923" s="17">
        <v>1</v>
      </c>
      <c r="L923" s="19">
        <f t="shared" si="166"/>
      </c>
      <c r="M923" s="17">
        <v>0</v>
      </c>
      <c r="N923" s="20">
        <f t="shared" si="113"/>
      </c>
      <c r="O923" s="17">
        <v>0</v>
      </c>
      <c r="P923" s="20">
        <f t="shared" si="72"/>
      </c>
      <c r="Q923" s="21">
        <f>(M923+M924)/(O923+O924)</f>
      </c>
      <c r="R923" s="17">
        <v>11</v>
      </c>
      <c r="S923" s="21">
        <f>(O923+O924)/(K923+K924)</f>
      </c>
      <c r="T923" s="17">
        <v>3</v>
      </c>
      <c r="U923" s="22">
        <f>F923/T923</f>
      </c>
      <c r="V923" s="23">
        <f>(F923+4*500)/T923</f>
      </c>
      <c r="W923" s="17">
        <v>5976</v>
      </c>
      <c r="X923" s="23">
        <f>W923/T923</f>
      </c>
      <c r="Y923" s="21">
        <f>T923/R923</f>
      </c>
      <c r="Z923" s="23">
        <f>W923/F923</f>
      </c>
      <c r="AA923" s="23">
        <f>W923/(F923+500)</f>
      </c>
      <c r="AB923" s="17">
        <v>3</v>
      </c>
      <c r="AC923" s="17">
        <v>5976</v>
      </c>
      <c r="AD923" s="21">
        <f>AB923/T923</f>
      </c>
      <c r="AE923" s="23">
        <f>(W923-AC923)/(F923+500)</f>
      </c>
      <c r="AF923" s="24" t="s">
        <v>37</v>
      </c>
    </row>
    <row r="924">
      <c r="A924" s="11"/>
      <c r="B924" s="55"/>
      <c r="C924" s="42"/>
      <c r="D924" s="14" t="s">
        <v>38</v>
      </c>
      <c r="E924" s="15">
        <v>4338.43</v>
      </c>
      <c r="F924" s="28"/>
      <c r="G924" s="17">
        <v>39311</v>
      </c>
      <c r="H924" s="29">
        <v>2418</v>
      </c>
      <c r="I924" s="18">
        <f t="shared" si="286"/>
      </c>
      <c r="J924" s="19">
        <f t="shared" si="201"/>
      </c>
      <c r="K924" s="17">
        <v>111</v>
      </c>
      <c r="L924" s="19">
        <f t="shared" si="166"/>
      </c>
      <c r="M924" s="17">
        <v>2</v>
      </c>
      <c r="N924" s="20">
        <f t="shared" si="113"/>
      </c>
      <c r="O924" s="17">
        <v>7</v>
      </c>
      <c r="P924" s="20">
        <f t="shared" si="72"/>
      </c>
      <c r="Q924" s="21"/>
      <c r="R924" s="17"/>
      <c r="S924" s="21"/>
      <c r="T924" s="17"/>
      <c r="U924" s="22"/>
      <c r="V924" s="23"/>
      <c r="W924" s="17"/>
      <c r="X924" s="23"/>
      <c r="Y924" s="21"/>
      <c r="Z924" s="23"/>
      <c r="AA924" s="23"/>
      <c r="AB924" s="17"/>
      <c r="AC924" s="17"/>
      <c r="AD924" s="21"/>
      <c r="AE924" s="23"/>
      <c r="AF924" s="24" t="s">
        <v>83</v>
      </c>
    </row>
    <row r="925">
      <c r="A925" s="11"/>
      <c r="B925" s="44" t="s">
        <v>43</v>
      </c>
      <c r="C925" s="44"/>
      <c r="D925" s="44"/>
      <c r="E925" s="32">
        <f>SUM(E915:E924)</f>
      </c>
      <c r="F925" s="32">
        <f>SUM(F915:F924)</f>
      </c>
      <c r="G925" s="32">
        <f>SUM(G915:G924)</f>
      </c>
      <c r="H925" s="32">
        <f>SUM(H915:H924)</f>
      </c>
      <c r="I925" s="34">
        <f t="shared" si="286"/>
      </c>
      <c r="J925" s="35">
        <f t="shared" si="201"/>
      </c>
      <c r="K925" s="33">
        <f>SUM(K915:K924)</f>
      </c>
      <c r="L925" s="32">
        <f>SUM(L917:L924)</f>
      </c>
      <c r="M925" s="32">
        <f>SUM(M915:M924)</f>
      </c>
      <c r="N925" s="36">
        <f t="shared" si="113"/>
      </c>
      <c r="O925" s="32">
        <f>SUM(O915:O924)</f>
      </c>
      <c r="P925" s="36">
        <f t="shared" si="72"/>
      </c>
      <c r="Q925" s="37">
        <f>M925/O925</f>
      </c>
      <c r="R925" s="32">
        <f>SUM(R915:R924)</f>
      </c>
      <c r="S925" s="37">
        <f>(O925+O925)/(K925+K925)</f>
      </c>
      <c r="T925" s="32">
        <f>SUM(T915:T924)</f>
      </c>
      <c r="U925" s="38">
        <f t="shared" ref="U925:U926" si="953">F925/T925</f>
      </c>
      <c r="V925" s="39">
        <f t="shared" ref="V925:V926" si="846">(F925+4*500)/T925</f>
      </c>
      <c r="W925" s="32">
        <f>SUM(W915:W924)</f>
      </c>
      <c r="X925" s="40">
        <f t="shared" ref="X925:X926" si="739">W925/T925</f>
      </c>
      <c r="Y925" s="37">
        <f t="shared" ref="Y925:Y926" si="632">T925/R925</f>
      </c>
      <c r="Z925" s="39">
        <f t="shared" ref="Z925:Z926" si="525">W925/F925</f>
      </c>
      <c r="AA925" s="39">
        <f>W925/(F925+COUNT(W914:W924)*500)</f>
      </c>
      <c r="AB925" s="32">
        <f>SUM(AB915:AB924)</f>
      </c>
      <c r="AC925" s="32">
        <f>SUM(AC915:AC924)</f>
      </c>
      <c r="AD925" s="37">
        <f t="shared" ref="AD925:AD926" si="418">AB925/T925</f>
      </c>
      <c r="AE925" s="41">
        <f>(W925-AC925)/(F925+COUNT(W914:W924)*500)</f>
      </c>
      <c r="AF925" s="24"/>
    </row>
    <row r="926">
      <c r="A926" s="11"/>
      <c r="B926" s="55" t="s">
        <v>42</v>
      </c>
      <c r="C926" s="13" t="s">
        <v>62</v>
      </c>
      <c r="D926" s="14" t="s">
        <v>36</v>
      </c>
      <c r="E926" s="15">
        <v>273.9</v>
      </c>
      <c r="F926" s="28">
        <f>E926+E927</f>
      </c>
      <c r="G926" s="17">
        <v>1956</v>
      </c>
      <c r="H926" s="17">
        <v>56</v>
      </c>
      <c r="I926" s="18">
        <f t="shared" si="286"/>
      </c>
      <c r="J926" s="19">
        <f t="shared" si="201"/>
      </c>
      <c r="K926" s="17">
        <v>1</v>
      </c>
      <c r="L926" s="19">
        <f t="shared" ref="L926:L937" si="167">E926/K926</f>
      </c>
      <c r="M926" s="17">
        <v>1</v>
      </c>
      <c r="N926" s="20">
        <f t="shared" si="113"/>
      </c>
      <c r="O926" s="17">
        <v>2</v>
      </c>
      <c r="P926" s="20">
        <f t="shared" si="72"/>
      </c>
      <c r="Q926" s="21">
        <f>(M926+M927)/(O926+O927)</f>
      </c>
      <c r="R926" s="17">
        <v>13</v>
      </c>
      <c r="S926" s="21">
        <f>(O926+O927)/(K926+K927)</f>
      </c>
      <c r="T926" s="17">
        <v>6</v>
      </c>
      <c r="U926" s="22">
        <f t="shared" si="953"/>
      </c>
      <c r="V926" s="23">
        <f t="shared" si="846"/>
      </c>
      <c r="W926" s="17">
        <v>5067.6</v>
      </c>
      <c r="X926" s="23">
        <f t="shared" si="739"/>
      </c>
      <c r="Y926" s="21">
        <f t="shared" si="632"/>
      </c>
      <c r="Z926" s="23">
        <f t="shared" si="525"/>
      </c>
      <c r="AA926" s="23">
        <f>W926/(F926+500)</f>
      </c>
      <c r="AB926" s="17">
        <v>3</v>
      </c>
      <c r="AC926" s="17">
        <v>997.2</v>
      </c>
      <c r="AD926" s="21">
        <f t="shared" si="418"/>
      </c>
      <c r="AE926" s="23">
        <f>(W926-AC926)/(F926+500)</f>
      </c>
      <c r="AF926" s="24" t="s">
        <v>37</v>
      </c>
    </row>
    <row r="927">
      <c r="A927" s="11"/>
      <c r="B927" s="55"/>
      <c r="C927" s="13"/>
      <c r="D927" s="14" t="s">
        <v>38</v>
      </c>
      <c r="E927" s="15">
        <v>5359.69</v>
      </c>
      <c r="F927" s="28"/>
      <c r="G927" s="17">
        <v>52568</v>
      </c>
      <c r="H927" s="17">
        <v>2940</v>
      </c>
      <c r="I927" s="18">
        <f t="shared" si="286"/>
      </c>
      <c r="J927" s="19">
        <f t="shared" si="201"/>
      </c>
      <c r="K927" s="17">
        <v>99</v>
      </c>
      <c r="L927" s="19">
        <f t="shared" si="167"/>
      </c>
      <c r="M927" s="17">
        <v>6</v>
      </c>
      <c r="N927" s="20">
        <f t="shared" si="113"/>
      </c>
      <c r="O927" s="17">
        <v>10</v>
      </c>
      <c r="P927" s="20">
        <f t="shared" si="72"/>
      </c>
      <c r="Q927" s="21"/>
      <c r="R927" s="17"/>
      <c r="S927" s="21"/>
      <c r="T927" s="17"/>
      <c r="U927" s="22"/>
      <c r="V927" s="23"/>
      <c r="W927" s="17"/>
      <c r="X927" s="23"/>
      <c r="Y927" s="21"/>
      <c r="Z927" s="23"/>
      <c r="AA927" s="23"/>
      <c r="AB927" s="17"/>
      <c r="AC927" s="17"/>
      <c r="AD927" s="21"/>
      <c r="AE927" s="23"/>
      <c r="AF927" s="24" t="s">
        <v>83</v>
      </c>
    </row>
    <row r="928">
      <c r="A928" s="11"/>
      <c r="B928" s="55" t="s">
        <v>44</v>
      </c>
      <c r="C928" s="13" t="s">
        <v>62</v>
      </c>
      <c r="D928" s="14" t="s">
        <v>36</v>
      </c>
      <c r="E928" s="15">
        <v>416.35</v>
      </c>
      <c r="F928" s="28">
        <f>E928+E929</f>
      </c>
      <c r="G928" s="17">
        <v>2924</v>
      </c>
      <c r="H928" s="17">
        <v>55</v>
      </c>
      <c r="I928" s="18">
        <f>H929/G928</f>
      </c>
      <c r="J928" s="19">
        <f t="shared" si="201"/>
      </c>
      <c r="K928" s="17">
        <v>2</v>
      </c>
      <c r="L928" s="19">
        <f t="shared" si="167"/>
      </c>
      <c r="M928" s="17">
        <v>0</v>
      </c>
      <c r="N928" s="20">
        <f t="shared" si="113"/>
      </c>
      <c r="O928" s="17">
        <v>0</v>
      </c>
      <c r="P928" s="20">
        <f t="shared" si="72"/>
      </c>
      <c r="Q928" s="21">
        <f>(M928+M929)/(O928+O929)</f>
      </c>
      <c r="R928" s="17">
        <v>5</v>
      </c>
      <c r="S928" s="21">
        <f>(O928+O929)/(K928+K929)</f>
      </c>
      <c r="T928" s="17">
        <v>3</v>
      </c>
      <c r="U928" s="22">
        <f>F928/T928</f>
      </c>
      <c r="V928" s="23">
        <f>(F928+4*500)/T928</f>
      </c>
      <c r="W928" s="17">
        <v>3195.4</v>
      </c>
      <c r="X928" s="23">
        <f>W928/T928</f>
      </c>
      <c r="Y928" s="21">
        <f>T928/R928</f>
      </c>
      <c r="Z928" s="23">
        <f>W928/F928</f>
      </c>
      <c r="AA928" s="23">
        <f>W928/(F928+500)</f>
      </c>
      <c r="AB928" s="17">
        <v>2</v>
      </c>
      <c r="AC928" s="17">
        <v>1851.4</v>
      </c>
      <c r="AD928" s="21">
        <f>AB928/T928</f>
      </c>
      <c r="AE928" s="23">
        <f>(W928-AC928)/(F928+500)</f>
      </c>
      <c r="AF928" s="24" t="s">
        <v>37</v>
      </c>
    </row>
    <row r="929">
      <c r="A929" s="11"/>
      <c r="B929" s="55"/>
      <c r="C929" s="13"/>
      <c r="D929" s="14" t="s">
        <v>38</v>
      </c>
      <c r="E929" s="15">
        <v>2548.74</v>
      </c>
      <c r="F929" s="28"/>
      <c r="G929" s="17">
        <v>28428</v>
      </c>
      <c r="H929" s="17">
        <v>1540</v>
      </c>
      <c r="I929" s="18">
        <f t="shared" ref="I929:I937" si="287">H929/G929</f>
      </c>
      <c r="J929" s="19">
        <f t="shared" si="201"/>
      </c>
      <c r="K929" s="17">
        <v>63</v>
      </c>
      <c r="L929" s="19">
        <f t="shared" si="167"/>
      </c>
      <c r="M929" s="17">
        <v>3</v>
      </c>
      <c r="N929" s="20">
        <f t="shared" si="113"/>
      </c>
      <c r="O929" s="17">
        <v>4</v>
      </c>
      <c r="P929" s="20">
        <f t="shared" si="72"/>
      </c>
      <c r="Q929" s="21"/>
      <c r="R929" s="17"/>
      <c r="S929" s="21"/>
      <c r="T929" s="17"/>
      <c r="U929" s="22"/>
      <c r="V929" s="23"/>
      <c r="W929" s="17"/>
      <c r="X929" s="23"/>
      <c r="Y929" s="21"/>
      <c r="Z929" s="23"/>
      <c r="AA929" s="23"/>
      <c r="AB929" s="17"/>
      <c r="AC929" s="17"/>
      <c r="AD929" s="21"/>
      <c r="AE929" s="23"/>
      <c r="AF929" s="24" t="s">
        <v>83</v>
      </c>
    </row>
    <row r="930">
      <c r="A930" s="11"/>
      <c r="B930" s="55" t="s">
        <v>46</v>
      </c>
      <c r="C930" s="13" t="s">
        <v>62</v>
      </c>
      <c r="D930" s="14" t="s">
        <v>36</v>
      </c>
      <c r="E930" s="15">
        <v>429.37</v>
      </c>
      <c r="F930" s="16">
        <f>E930+E931</f>
      </c>
      <c r="G930" s="17">
        <v>3791</v>
      </c>
      <c r="H930" s="17">
        <v>66</v>
      </c>
      <c r="I930" s="18">
        <f t="shared" si="287"/>
      </c>
      <c r="J930" s="19">
        <f t="shared" si="201"/>
      </c>
      <c r="K930" s="17">
        <v>2</v>
      </c>
      <c r="L930" s="19">
        <f t="shared" si="167"/>
      </c>
      <c r="M930" s="17">
        <v>0</v>
      </c>
      <c r="N930" s="20">
        <f t="shared" si="113"/>
      </c>
      <c r="O930" s="17">
        <v>0</v>
      </c>
      <c r="P930" s="20">
        <f t="shared" si="72"/>
      </c>
      <c r="Q930" s="21">
        <f>(M930+M931)/(O930+O931)</f>
      </c>
      <c r="R930" s="17">
        <v>13</v>
      </c>
      <c r="S930" s="21">
        <f>(O930+O931)/(K930+K931)</f>
      </c>
      <c r="T930" s="17">
        <v>7</v>
      </c>
      <c r="U930" s="22">
        <f>F930/T930</f>
      </c>
      <c r="V930" s="23">
        <f>(F930+4*500)/T930</f>
      </c>
      <c r="W930" s="17">
        <v>8786.4</v>
      </c>
      <c r="X930" s="23">
        <f>W930/T930</f>
      </c>
      <c r="Y930" s="21">
        <f>T930/R930</f>
      </c>
      <c r="Z930" s="23">
        <f>W930/F930</f>
      </c>
      <c r="AA930" s="23">
        <f>W930/(F930+500)</f>
      </c>
      <c r="AB930" s="17">
        <v>2</v>
      </c>
      <c r="AC930" s="17">
        <v>2532</v>
      </c>
      <c r="AD930" s="21">
        <f>AB930/T930</f>
      </c>
      <c r="AE930" s="23">
        <f>(W930-AC930)/(F930+500)</f>
      </c>
      <c r="AF930" s="24" t="s">
        <v>37</v>
      </c>
    </row>
    <row r="931">
      <c r="A931" s="11"/>
      <c r="B931" s="55"/>
      <c r="C931" s="13"/>
      <c r="D931" s="14" t="s">
        <v>38</v>
      </c>
      <c r="E931" s="15">
        <v>4035.09</v>
      </c>
      <c r="F931" s="16"/>
      <c r="G931" s="17">
        <v>45549</v>
      </c>
      <c r="H931" s="17">
        <v>2091</v>
      </c>
      <c r="I931" s="18">
        <f t="shared" si="287"/>
      </c>
      <c r="J931" s="19">
        <f t="shared" si="201"/>
      </c>
      <c r="K931" s="17">
        <v>93</v>
      </c>
      <c r="L931" s="19">
        <f t="shared" si="167"/>
      </c>
      <c r="M931" s="17">
        <v>6</v>
      </c>
      <c r="N931" s="20">
        <f t="shared" si="113"/>
      </c>
      <c r="O931" s="17">
        <v>8</v>
      </c>
      <c r="P931" s="20">
        <f t="shared" si="72"/>
      </c>
      <c r="Q931" s="21"/>
      <c r="R931" s="17"/>
      <c r="S931" s="21"/>
      <c r="T931" s="17"/>
      <c r="U931" s="22"/>
      <c r="V931" s="23"/>
      <c r="W931" s="17"/>
      <c r="X931" s="23"/>
      <c r="Y931" s="21"/>
      <c r="Z931" s="23"/>
      <c r="AA931" s="23"/>
      <c r="AB931" s="17"/>
      <c r="AC931" s="17"/>
      <c r="AD931" s="21"/>
      <c r="AE931" s="23"/>
      <c r="AF931" s="24" t="s">
        <v>83</v>
      </c>
    </row>
    <row customHeight="true" ht="20.238095238095237" r="932">
      <c r="A932" s="11"/>
      <c r="B932" s="55" t="s">
        <v>47</v>
      </c>
      <c r="C932" s="13" t="s">
        <v>62</v>
      </c>
      <c r="D932" s="14" t="s">
        <v>36</v>
      </c>
      <c r="E932" s="15">
        <v>178.28</v>
      </c>
      <c r="F932" s="16">
        <f>E932+E933</f>
      </c>
      <c r="G932" s="17">
        <v>997</v>
      </c>
      <c r="H932" s="17">
        <v>21</v>
      </c>
      <c r="I932" s="18">
        <f t="shared" si="287"/>
      </c>
      <c r="J932" s="19">
        <f t="shared" si="201"/>
      </c>
      <c r="K932" s="17">
        <v>1</v>
      </c>
      <c r="L932" s="19">
        <f t="shared" si="167"/>
      </c>
      <c r="M932" s="17">
        <v>0</v>
      </c>
      <c r="N932" s="20">
        <f t="shared" si="113"/>
      </c>
      <c r="O932" s="17">
        <v>0</v>
      </c>
      <c r="P932" s="20">
        <f>E932/O933</f>
      </c>
      <c r="Q932" s="21">
        <f>(M932+M933)/(O932+O933)</f>
      </c>
      <c r="R932" s="17">
        <v>11</v>
      </c>
      <c r="S932" s="21">
        <f>(O932+O933)/(K932+K933)</f>
      </c>
      <c r="T932" s="17">
        <v>4</v>
      </c>
      <c r="U932" s="22">
        <f>F932/T932</f>
      </c>
      <c r="V932" s="23">
        <f>(F932+4*500)/T932</f>
      </c>
      <c r="W932" s="17">
        <v>4591.2</v>
      </c>
      <c r="X932" s="23">
        <f>W932/T932</f>
      </c>
      <c r="Y932" s="21">
        <f>T932/R932</f>
      </c>
      <c r="Z932" s="23">
        <f>W932/F932</f>
      </c>
      <c r="AA932" s="23">
        <f>W932/(F932+500)</f>
      </c>
      <c r="AB932" s="17">
        <v>0</v>
      </c>
      <c r="AC932" s="17">
        <v>0</v>
      </c>
      <c r="AD932" s="21">
        <f>AB932/T932</f>
      </c>
      <c r="AE932" s="23">
        <f>(W932-AC932)/(F932+500)</f>
      </c>
      <c r="AF932" s="24" t="s">
        <v>37</v>
      </c>
    </row>
    <row customHeight="true" ht="20.238095238095237" r="933">
      <c r="A933" s="11"/>
      <c r="B933" s="55"/>
      <c r="C933" s="13"/>
      <c r="D933" s="14" t="s">
        <v>38</v>
      </c>
      <c r="E933" s="15">
        <v>3775.14</v>
      </c>
      <c r="F933" s="16"/>
      <c r="G933" s="17">
        <v>40476</v>
      </c>
      <c r="H933" s="17">
        <v>2437</v>
      </c>
      <c r="I933" s="18">
        <f t="shared" si="287"/>
      </c>
      <c r="J933" s="19">
        <f t="shared" si="201"/>
      </c>
      <c r="K933" s="17">
        <v>73</v>
      </c>
      <c r="L933" s="19">
        <f t="shared" si="167"/>
      </c>
      <c r="M933" s="17">
        <v>3</v>
      </c>
      <c r="N933" s="20">
        <f t="shared" si="113"/>
      </c>
      <c r="O933" s="17">
        <v>9</v>
      </c>
      <c r="P933" s="20">
        <f>E933/O933</f>
      </c>
      <c r="Q933" s="21"/>
      <c r="R933" s="17"/>
      <c r="S933" s="21"/>
      <c r="T933" s="17"/>
      <c r="U933" s="22"/>
      <c r="V933" s="23"/>
      <c r="W933" s="17"/>
      <c r="X933" s="23"/>
      <c r="Y933" s="21"/>
      <c r="Z933" s="23"/>
      <c r="AA933" s="23"/>
      <c r="AB933" s="17"/>
      <c r="AC933" s="17"/>
      <c r="AD933" s="21"/>
      <c r="AE933" s="23"/>
      <c r="AF933" s="24" t="s">
        <v>83</v>
      </c>
    </row>
    <row r="934">
      <c r="A934" s="11"/>
      <c r="B934" s="55" t="s">
        <v>63</v>
      </c>
      <c r="C934" s="13" t="s">
        <v>62</v>
      </c>
      <c r="D934" s="14" t="s">
        <v>36</v>
      </c>
      <c r="E934" s="15">
        <v>109.57</v>
      </c>
      <c r="F934" s="16">
        <f>E934+E935</f>
      </c>
      <c r="G934" s="17">
        <v>794</v>
      </c>
      <c r="H934" s="17">
        <v>38</v>
      </c>
      <c r="I934" s="18">
        <f t="shared" si="287"/>
      </c>
      <c r="J934" s="19">
        <f t="shared" si="201"/>
      </c>
      <c r="K934" s="17">
        <v>2</v>
      </c>
      <c r="L934" s="19">
        <f t="shared" si="167"/>
      </c>
      <c r="M934" s="17">
        <v>0</v>
      </c>
      <c r="N934" s="20">
        <f t="shared" si="113"/>
      </c>
      <c r="O934" s="17">
        <v>0</v>
      </c>
      <c r="P934" s="20">
        <f>E934/O935</f>
      </c>
      <c r="Q934" s="21">
        <f>(M934+M935)/(O934+O935)</f>
      </c>
      <c r="R934" s="17">
        <v>24</v>
      </c>
      <c r="S934" s="21">
        <f>(O934+O935)/(K934+K935)</f>
      </c>
      <c r="T934" s="17">
        <v>16</v>
      </c>
      <c r="U934" s="22">
        <f>F934/T934</f>
      </c>
      <c r="V934" s="23">
        <f>(F934+4*500)/T934</f>
      </c>
      <c r="W934" s="17">
        <v>13680</v>
      </c>
      <c r="X934" s="23">
        <f>W934/T934</f>
      </c>
      <c r="Y934" s="21">
        <f>T934/R934</f>
      </c>
      <c r="Z934" s="23">
        <f>W934/F934</f>
      </c>
      <c r="AA934" s="23">
        <f>W934/(F934+500)</f>
      </c>
      <c r="AB934" s="17">
        <v>5</v>
      </c>
      <c r="AC934" s="17">
        <v>3040.8</v>
      </c>
      <c r="AD934" s="21">
        <f>AB934/T934</f>
      </c>
      <c r="AE934" s="23">
        <f>(W934-AC934)/(F934+500)</f>
      </c>
      <c r="AF934" s="24" t="s">
        <v>37</v>
      </c>
    </row>
    <row r="935">
      <c r="A935" s="11"/>
      <c r="B935" s="55"/>
      <c r="C935" s="13"/>
      <c r="D935" s="14" t="s">
        <v>38</v>
      </c>
      <c r="E935" s="15">
        <v>6430.29</v>
      </c>
      <c r="F935" s="16"/>
      <c r="G935" s="17">
        <v>66092</v>
      </c>
      <c r="H935" s="17">
        <v>3891</v>
      </c>
      <c r="I935" s="18">
        <f t="shared" si="287"/>
      </c>
      <c r="J935" s="19">
        <f t="shared" si="201"/>
      </c>
      <c r="K935" s="17">
        <v>202</v>
      </c>
      <c r="L935" s="19">
        <f t="shared" si="167"/>
      </c>
      <c r="M935" s="17">
        <v>9</v>
      </c>
      <c r="N935" s="20">
        <f t="shared" si="113"/>
      </c>
      <c r="O935" s="17">
        <v>19</v>
      </c>
      <c r="P935" s="20">
        <f t="shared" ref="P935:P937" si="73">E935/O935</f>
      </c>
      <c r="Q935" s="21"/>
      <c r="R935" s="17"/>
      <c r="S935" s="21"/>
      <c r="T935" s="17"/>
      <c r="U935" s="22"/>
      <c r="V935" s="23"/>
      <c r="W935" s="17"/>
      <c r="X935" s="23"/>
      <c r="Y935" s="21"/>
      <c r="Z935" s="23"/>
      <c r="AA935" s="23"/>
      <c r="AB935" s="17"/>
      <c r="AC935" s="17"/>
      <c r="AD935" s="21"/>
      <c r="AE935" s="23"/>
      <c r="AF935" s="24" t="s">
        <v>83</v>
      </c>
    </row>
    <row r="936">
      <c r="A936" s="11"/>
      <c r="B936" s="44" t="s">
        <v>43</v>
      </c>
      <c r="C936" s="44"/>
      <c r="D936" s="44"/>
      <c r="E936" s="32">
        <f>SUM(E926:E935)</f>
      </c>
      <c r="F936" s="32">
        <f>SUM(F926:F935)</f>
      </c>
      <c r="G936" s="32">
        <f>SUM(G926:G935)</f>
      </c>
      <c r="H936" s="32">
        <f>SUM(H926:H935)</f>
      </c>
      <c r="I936" s="34">
        <f t="shared" si="287"/>
      </c>
      <c r="J936" s="35">
        <f t="shared" si="201"/>
      </c>
      <c r="K936" s="33">
        <f>SUM(K926:K935)</f>
      </c>
      <c r="L936" s="35">
        <f t="shared" si="167"/>
      </c>
      <c r="M936" s="33">
        <f>SUM(M926:M935)</f>
      </c>
      <c r="N936" s="36">
        <f t="shared" si="113"/>
      </c>
      <c r="O936" s="33">
        <f>SUM(O926:O935)</f>
      </c>
      <c r="P936" s="36">
        <f t="shared" si="73"/>
      </c>
      <c r="Q936" s="37">
        <f t="shared" ref="Q936:Q937" si="321">M936/O936</f>
      </c>
      <c r="R936" s="33">
        <f>SUM(R926:R935)</f>
      </c>
      <c r="S936" s="37">
        <f t="shared" ref="S936:S937" si="232">(O936+O936)/(K936+K936)</f>
      </c>
      <c r="T936" s="33">
        <f>SUM(T926:T935)</f>
      </c>
      <c r="U936" s="38">
        <f t="shared" ref="U936:U937" si="954">F936/T936</f>
      </c>
      <c r="V936" s="39">
        <f t="shared" ref="V936:V937" si="847">(F936+4*500)/T936</f>
      </c>
      <c r="W936" s="33">
        <f>SUM(W926:W935)</f>
      </c>
      <c r="X936" s="40">
        <f t="shared" ref="X936:X937" si="740">W936/T936</f>
      </c>
      <c r="Y936" s="37">
        <f t="shared" ref="Y936:Y937" si="633">T936/R936</f>
      </c>
      <c r="Z936" s="39">
        <f t="shared" ref="Z936:Z937" si="526">W936/F936</f>
      </c>
      <c r="AA936" s="39">
        <f>W936/(F936+COUNT(W926:W931)*500)</f>
      </c>
      <c r="AB936" s="33">
        <f>SUM(AB926:AB935)</f>
      </c>
      <c r="AC936" s="33">
        <f>SUM(AC926:AC935)</f>
      </c>
      <c r="AD936" s="37">
        <f t="shared" ref="AD936:AD937" si="419">AB936/T936</f>
      </c>
      <c r="AE936" s="41">
        <f>(W936-AC936)/(F936+COUNT(W926:W931)*500)</f>
      </c>
      <c r="AF936" s="23"/>
    </row>
    <row r="937">
      <c r="A937" s="62"/>
      <c r="B937" s="63" t="s">
        <v>48</v>
      </c>
      <c r="C937" s="63"/>
      <c r="D937" s="63"/>
      <c r="E937" s="64">
        <f>E914+E925+E936</f>
      </c>
      <c r="F937" s="64">
        <f>F914+F925+F936</f>
      </c>
      <c r="G937" s="64">
        <f>G914+G925+G936</f>
      </c>
      <c r="H937" s="64">
        <f>H914+H925+H936</f>
      </c>
      <c r="I937" s="65">
        <f t="shared" si="287"/>
      </c>
      <c r="J937" s="66">
        <f t="shared" si="201"/>
      </c>
      <c r="K937" s="67">
        <f>K914+K925+K936</f>
      </c>
      <c r="L937" s="66">
        <f t="shared" si="167"/>
      </c>
      <c r="M937" s="67">
        <f>M914+M925+M936</f>
      </c>
      <c r="N937" s="68">
        <f t="shared" si="113"/>
      </c>
      <c r="O937" s="67">
        <f>O914+O925+O936</f>
      </c>
      <c r="P937" s="68">
        <f t="shared" si="73"/>
      </c>
      <c r="Q937" s="69">
        <f t="shared" si="321"/>
      </c>
      <c r="R937" s="67">
        <f>R914+R925+R936</f>
      </c>
      <c r="S937" s="69">
        <f t="shared" si="232"/>
      </c>
      <c r="T937" s="67">
        <f>T914+T925+T936</f>
      </c>
      <c r="U937" s="70">
        <f t="shared" si="954"/>
      </c>
      <c r="V937" s="71">
        <f t="shared" si="847"/>
      </c>
      <c r="W937" s="64">
        <f>W914+W925+W936</f>
      </c>
      <c r="X937" s="71">
        <f t="shared" si="740"/>
      </c>
      <c r="Y937" s="69">
        <f t="shared" si="633"/>
      </c>
      <c r="Z937" s="71">
        <f t="shared" si="526"/>
      </c>
      <c r="AA937" s="71">
        <f>W937/(F937+COUNT(W904:W909,W926:W931,W917:W924))</f>
      </c>
      <c r="AB937" s="67">
        <f>AB914+AB925+AB936</f>
      </c>
      <c r="AC937" s="64">
        <f>AC914+AC925+AC936</f>
      </c>
      <c r="AD937" s="69">
        <f t="shared" si="419"/>
      </c>
      <c r="AE937" s="71">
        <f>(W937-AC937)/(F937+COUNT(W904:W909,W926:W931,W917:W924))</f>
      </c>
      <c r="AF937" s="72"/>
    </row>
    <row customHeight="true" ht="26.984126984126263" r="938">
      <c r="A938" s="1" t="s">
        <v>1</v>
      </c>
      <c r="B938" s="2" t="s">
        <v>2</v>
      </c>
      <c r="C938" s="2" t="s">
        <v>3</v>
      </c>
      <c r="D938" s="2" t="s">
        <v>4</v>
      </c>
      <c r="E938" s="3" t="s">
        <v>5</v>
      </c>
      <c r="F938" s="2" t="s">
        <v>6</v>
      </c>
      <c r="G938" s="2" t="s">
        <v>7</v>
      </c>
      <c r="H938" s="2" t="s">
        <v>8</v>
      </c>
      <c r="I938" s="4" t="s">
        <v>9</v>
      </c>
      <c r="J938" s="5" t="s">
        <v>10</v>
      </c>
      <c r="K938" s="2" t="s">
        <v>11</v>
      </c>
      <c r="L938" s="5" t="s">
        <v>12</v>
      </c>
      <c r="M938" s="2" t="s">
        <v>13</v>
      </c>
      <c r="N938" s="6" t="s">
        <v>14</v>
      </c>
      <c r="O938" s="2" t="s">
        <v>15</v>
      </c>
      <c r="P938" s="6" t="s">
        <v>16</v>
      </c>
      <c r="Q938" s="4" t="s">
        <v>17</v>
      </c>
      <c r="R938" s="7" t="s">
        <v>18</v>
      </c>
      <c r="S938" s="8" t="s">
        <v>19</v>
      </c>
      <c r="T938" s="7" t="s">
        <v>20</v>
      </c>
      <c r="U938" s="9" t="s">
        <v>21</v>
      </c>
      <c r="V938" s="10" t="s">
        <v>22</v>
      </c>
      <c r="W938" s="10" t="s">
        <v>23</v>
      </c>
      <c r="X938" s="10" t="s">
        <v>24</v>
      </c>
      <c r="Y938" s="8" t="s">
        <v>25</v>
      </c>
      <c r="Z938" s="10" t="s">
        <v>26</v>
      </c>
      <c r="AA938" s="10" t="s">
        <v>27</v>
      </c>
      <c r="AB938" s="10" t="s">
        <v>28</v>
      </c>
      <c r="AC938" s="7" t="s">
        <v>29</v>
      </c>
      <c r="AD938" s="8" t="s">
        <v>30</v>
      </c>
      <c r="AE938" s="10" t="s">
        <v>31</v>
      </c>
      <c r="AF938" s="10" t="s">
        <v>32</v>
      </c>
    </row>
    <row customHeight="true" ht="19.11949720406916" r="939">
      <c r="A939" s="11" t="s">
        <v>94</v>
      </c>
      <c r="B939" s="12" t="s">
        <v>50</v>
      </c>
      <c r="C939" s="13" t="s">
        <v>35</v>
      </c>
      <c r="D939" s="14" t="s">
        <v>36</v>
      </c>
      <c r="E939" s="15">
        <v>168.83</v>
      </c>
      <c r="F939" s="16">
        <f>E939+E940</f>
      </c>
      <c r="G939" s="17">
        <v>1470</v>
      </c>
      <c r="H939" s="17">
        <v>135</v>
      </c>
      <c r="I939" s="18">
        <f t="shared" ref="I939:I960" si="288">H939/G939</f>
      </c>
      <c r="J939" s="19">
        <f t="shared" ref="J939:J977" si="202">(E939/G939)*1000</f>
      </c>
      <c r="K939" s="17">
        <v>0</v>
      </c>
      <c r="L939" s="19">
        <f t="shared" ref="L939:L957" si="168">E939/K939</f>
      </c>
      <c r="M939" s="17">
        <v>0</v>
      </c>
      <c r="N939" s="20">
        <f t="shared" ref="N939:N977" si="114">E939/M939</f>
      </c>
      <c r="O939" s="17">
        <v>0</v>
      </c>
      <c r="P939" s="20">
        <f t="shared" ref="P939:P964" si="74">E939/O939</f>
      </c>
      <c r="Q939" s="21">
        <f>(M939+M940)/(O939+O940)</f>
      </c>
      <c r="R939" s="17">
        <v>17</v>
      </c>
      <c r="S939" s="21">
        <f>(O939+O940)/(K939+K940)</f>
      </c>
      <c r="T939" s="17">
        <v>8</v>
      </c>
      <c r="U939" s="22">
        <f>F939/T939</f>
      </c>
      <c r="V939" s="23">
        <f>(F939+4*500)/T939</f>
      </c>
      <c r="W939" s="17">
        <v>10776</v>
      </c>
      <c r="X939" s="23">
        <f>W939/T939</f>
      </c>
      <c r="Y939" s="21">
        <f>T939/R939</f>
      </c>
      <c r="Z939" s="23">
        <f>W939/F939</f>
      </c>
      <c r="AA939" s="23">
        <f>W939/(F939+500)</f>
      </c>
      <c r="AB939" s="17">
        <v>2</v>
      </c>
      <c r="AC939" s="17">
        <v>6276</v>
      </c>
      <c r="AD939" s="21">
        <f>AB939/T939</f>
      </c>
      <c r="AE939" s="23">
        <f>(W939-AC939)/(F939+500)</f>
      </c>
      <c r="AF939" s="24" t="s">
        <v>37</v>
      </c>
    </row>
    <row r="940">
      <c r="A940" s="11"/>
      <c r="B940" s="12"/>
      <c r="C940" s="13"/>
      <c r="D940" s="14" t="s">
        <v>38</v>
      </c>
      <c r="E940" s="15">
        <v>7224.65</v>
      </c>
      <c r="F940" s="16"/>
      <c r="G940" s="17">
        <v>95885</v>
      </c>
      <c r="H940" s="17">
        <v>4053</v>
      </c>
      <c r="I940" s="18">
        <f t="shared" si="288"/>
      </c>
      <c r="J940" s="19">
        <f t="shared" si="202"/>
      </c>
      <c r="K940" s="17">
        <v>193</v>
      </c>
      <c r="L940" s="19">
        <f t="shared" si="168"/>
      </c>
      <c r="M940" s="17">
        <v>6</v>
      </c>
      <c r="N940" s="20">
        <f t="shared" si="114"/>
      </c>
      <c r="O940" s="17">
        <v>13</v>
      </c>
      <c r="P940" s="20">
        <f t="shared" si="74"/>
      </c>
      <c r="Q940" s="21"/>
      <c r="R940" s="17"/>
      <c r="S940" s="21"/>
      <c r="T940" s="17"/>
      <c r="U940" s="22"/>
      <c r="V940" s="23"/>
      <c r="W940" s="17"/>
      <c r="X940" s="23"/>
      <c r="Y940" s="21"/>
      <c r="Z940" s="23"/>
      <c r="AA940" s="23"/>
      <c r="AB940" s="17"/>
      <c r="AC940" s="17"/>
      <c r="AD940" s="21"/>
      <c r="AE940" s="23"/>
      <c r="AF940" s="24" t="s">
        <v>78</v>
      </c>
    </row>
    <row r="941">
      <c r="A941" s="11"/>
      <c r="B941" s="12" t="s">
        <v>51</v>
      </c>
      <c r="C941" s="13" t="s">
        <v>35</v>
      </c>
      <c r="D941" s="14" t="s">
        <v>36</v>
      </c>
      <c r="E941" s="15">
        <v>408.45</v>
      </c>
      <c r="F941" s="16">
        <f>E941+E942</f>
      </c>
      <c r="G941" s="17">
        <v>2942</v>
      </c>
      <c r="H941" s="17">
        <v>389</v>
      </c>
      <c r="I941" s="18">
        <f t="shared" si="288"/>
      </c>
      <c r="J941" s="19">
        <f t="shared" si="202"/>
      </c>
      <c r="K941" s="17">
        <v>6</v>
      </c>
      <c r="L941" s="19">
        <f t="shared" si="168"/>
      </c>
      <c r="M941" s="17">
        <v>0</v>
      </c>
      <c r="N941" s="20">
        <f t="shared" si="114"/>
      </c>
      <c r="O941" s="17">
        <v>2</v>
      </c>
      <c r="P941" s="20">
        <f t="shared" si="74"/>
      </c>
      <c r="Q941" s="21">
        <f>(M941+M942)/(O941+O942)</f>
      </c>
      <c r="R941" s="17">
        <v>27</v>
      </c>
      <c r="S941" s="21">
        <f>(O941+O942)/(K941+K942)</f>
      </c>
      <c r="T941" s="17">
        <v>5</v>
      </c>
      <c r="U941" s="22">
        <f>F941/T941</f>
      </c>
      <c r="V941" s="23">
        <f>(F941+4*500)/T941</f>
      </c>
      <c r="W941" s="17">
        <v>3140.3999999999996</v>
      </c>
      <c r="X941" s="23">
        <f>W941/T941</f>
      </c>
      <c r="Y941" s="21">
        <f>T941/R941</f>
      </c>
      <c r="Z941" s="23">
        <f>W941/F941</f>
      </c>
      <c r="AA941" s="23">
        <f>W941/(F941+500)</f>
      </c>
      <c r="AB941" s="17">
        <v>0</v>
      </c>
      <c r="AC941" s="17">
        <v>0</v>
      </c>
      <c r="AD941" s="21">
        <f>AB941/T941</f>
      </c>
      <c r="AE941" s="23">
        <f>(W941-AC941)/(F941+500)</f>
      </c>
      <c r="AF941" s="24" t="s">
        <v>37</v>
      </c>
    </row>
    <row r="942">
      <c r="A942" s="11"/>
      <c r="B942" s="12"/>
      <c r="C942" s="13"/>
      <c r="D942" s="14" t="s">
        <v>38</v>
      </c>
      <c r="E942" s="15">
        <v>3864.84</v>
      </c>
      <c r="F942" s="16"/>
      <c r="G942" s="17">
        <v>69459</v>
      </c>
      <c r="H942" s="17">
        <v>1862</v>
      </c>
      <c r="I942" s="18">
        <f t="shared" si="288"/>
      </c>
      <c r="J942" s="19">
        <f t="shared" si="202"/>
      </c>
      <c r="K942" s="17">
        <v>127</v>
      </c>
      <c r="L942" s="19">
        <f t="shared" si="168"/>
      </c>
      <c r="M942" s="17">
        <v>5</v>
      </c>
      <c r="N942" s="20">
        <f t="shared" si="114"/>
      </c>
      <c r="O942" s="17">
        <v>14</v>
      </c>
      <c r="P942" s="20">
        <f t="shared" si="74"/>
      </c>
      <c r="Q942" s="21"/>
      <c r="R942" s="17"/>
      <c r="S942" s="21"/>
      <c r="T942" s="17"/>
      <c r="U942" s="22"/>
      <c r="V942" s="23"/>
      <c r="W942" s="17"/>
      <c r="X942" s="23"/>
      <c r="Y942" s="21"/>
      <c r="Z942" s="23"/>
      <c r="AA942" s="23"/>
      <c r="AB942" s="17"/>
      <c r="AC942" s="17"/>
      <c r="AD942" s="21"/>
      <c r="AE942" s="23"/>
      <c r="AF942" s="24" t="s">
        <v>78</v>
      </c>
    </row>
    <row r="943">
      <c r="A943" s="11"/>
      <c r="B943" s="12" t="s">
        <v>52</v>
      </c>
      <c r="C943" s="13" t="s">
        <v>35</v>
      </c>
      <c r="D943" s="14" t="s">
        <v>36</v>
      </c>
      <c r="E943" s="15">
        <v>832.51</v>
      </c>
      <c r="F943" s="16">
        <f>E943+E944</f>
      </c>
      <c r="G943" s="17">
        <v>6123</v>
      </c>
      <c r="H943" s="17">
        <v>1090</v>
      </c>
      <c r="I943" s="18">
        <f t="shared" si="288"/>
      </c>
      <c r="J943" s="19">
        <f t="shared" si="202"/>
      </c>
      <c r="K943" s="17">
        <v>8</v>
      </c>
      <c r="L943" s="19">
        <f t="shared" si="168"/>
      </c>
      <c r="M943" s="17">
        <v>0</v>
      </c>
      <c r="N943" s="20">
        <f t="shared" si="114"/>
      </c>
      <c r="O943" s="17">
        <v>0</v>
      </c>
      <c r="P943" s="20">
        <f t="shared" si="74"/>
      </c>
      <c r="Q943" s="21">
        <f>(M943+M944)/(O943+O944)</f>
      </c>
      <c r="R943" s="17">
        <v>15</v>
      </c>
      <c r="S943" s="21">
        <f>(O943+O944)/(K943+K944)</f>
      </c>
      <c r="T943" s="17">
        <v>3</v>
      </c>
      <c r="U943" s="22">
        <f>F943/T943</f>
      </c>
      <c r="V943" s="23">
        <f>(F943+4*500)/T943</f>
      </c>
      <c r="W943" s="17">
        <v>5868.000000000002</v>
      </c>
      <c r="X943" s="23">
        <f>W943/T943</f>
      </c>
      <c r="Y943" s="21">
        <f>T943/R943</f>
      </c>
      <c r="Z943" s="23">
        <f>W943/F943</f>
      </c>
      <c r="AA943" s="23">
        <f>W943/(F943+500)</f>
      </c>
      <c r="AB943" s="17">
        <v>1</v>
      </c>
      <c r="AC943" s="17">
        <v>444</v>
      </c>
      <c r="AD943" s="21">
        <f>AB943/T943</f>
      </c>
      <c r="AE943" s="23">
        <f>(W943-AC943)/(F943+500)</f>
      </c>
      <c r="AF943" s="24" t="s">
        <v>37</v>
      </c>
    </row>
    <row r="944">
      <c r="A944" s="11"/>
      <c r="B944" s="12"/>
      <c r="C944" s="13"/>
      <c r="D944" s="14" t="s">
        <v>38</v>
      </c>
      <c r="E944" s="15">
        <v>3604.04</v>
      </c>
      <c r="F944" s="16"/>
      <c r="G944" s="17">
        <v>49353</v>
      </c>
      <c r="H944" s="17">
        <v>1427</v>
      </c>
      <c r="I944" s="18">
        <f t="shared" si="288"/>
      </c>
      <c r="J944" s="19">
        <f t="shared" si="202"/>
      </c>
      <c r="K944" s="17">
        <v>101</v>
      </c>
      <c r="L944" s="19">
        <f t="shared" si="168"/>
      </c>
      <c r="M944" s="17">
        <v>3</v>
      </c>
      <c r="N944" s="20">
        <f t="shared" si="114"/>
      </c>
      <c r="O944" s="17">
        <v>10</v>
      </c>
      <c r="P944" s="20">
        <f t="shared" si="74"/>
      </c>
      <c r="Q944" s="21"/>
      <c r="R944" s="17"/>
      <c r="S944" s="21"/>
      <c r="T944" s="17"/>
      <c r="U944" s="22"/>
      <c r="V944" s="23"/>
      <c r="W944" s="17"/>
      <c r="X944" s="23"/>
      <c r="Y944" s="21"/>
      <c r="Z944" s="23"/>
      <c r="AA944" s="23"/>
      <c r="AB944" s="17"/>
      <c r="AC944" s="17"/>
      <c r="AD944" s="21"/>
      <c r="AE944" s="23"/>
      <c r="AF944" s="24" t="s">
        <v>78</v>
      </c>
    </row>
    <row r="945">
      <c r="A945" s="11"/>
      <c r="B945" s="12" t="s">
        <v>53</v>
      </c>
      <c r="C945" s="13" t="s">
        <v>35</v>
      </c>
      <c r="D945" s="14" t="s">
        <v>36</v>
      </c>
      <c r="E945" s="15">
        <v>523.79</v>
      </c>
      <c r="F945" s="28">
        <f>E945+E946</f>
      </c>
      <c r="G945" s="17">
        <v>4191</v>
      </c>
      <c r="H945" s="17">
        <v>709</v>
      </c>
      <c r="I945" s="18">
        <f t="shared" si="288"/>
      </c>
      <c r="J945" s="19">
        <f t="shared" si="202"/>
      </c>
      <c r="K945" s="17">
        <v>4</v>
      </c>
      <c r="L945" s="19">
        <f t="shared" si="168"/>
      </c>
      <c r="M945" s="17">
        <v>0</v>
      </c>
      <c r="N945" s="20">
        <f t="shared" si="114"/>
      </c>
      <c r="O945" s="17">
        <v>0</v>
      </c>
      <c r="P945" s="20">
        <f t="shared" si="74"/>
      </c>
      <c r="Q945" s="21">
        <f>(M945+M946)/(O945+O946)</f>
      </c>
      <c r="R945" s="17">
        <v>22</v>
      </c>
      <c r="S945" s="21">
        <f>(O945+O946)/(K945+K946)</f>
      </c>
      <c r="T945" s="17">
        <v>8</v>
      </c>
      <c r="U945" s="22">
        <f>F945/T945</f>
      </c>
      <c r="V945" s="23">
        <f>(F945+4*500)/T945</f>
      </c>
      <c r="W945" s="17">
        <v>9453.599999999999</v>
      </c>
      <c r="X945" s="23">
        <f>W945/T945</f>
      </c>
      <c r="Y945" s="21">
        <f>T945/R945</f>
      </c>
      <c r="Z945" s="23">
        <f>W945/F945</f>
      </c>
      <c r="AA945" s="23">
        <f>W945/(F945+500)</f>
      </c>
      <c r="AB945" s="17">
        <v>3</v>
      </c>
      <c r="AC945" s="17">
        <v>4224</v>
      </c>
      <c r="AD945" s="21">
        <f>AB945/T945</f>
      </c>
      <c r="AE945" s="23">
        <f>(W945-AC945)/(F945+500)</f>
      </c>
      <c r="AF945" s="24" t="s">
        <v>37</v>
      </c>
    </row>
    <row r="946">
      <c r="A946" s="11"/>
      <c r="B946" s="12"/>
      <c r="C946" s="13"/>
      <c r="D946" s="14" t="s">
        <v>38</v>
      </c>
      <c r="E946" s="15">
        <v>4012.68</v>
      </c>
      <c r="F946" s="28"/>
      <c r="G946" s="17">
        <v>54016</v>
      </c>
      <c r="H946" s="29">
        <v>1076</v>
      </c>
      <c r="I946" s="18">
        <f t="shared" si="288"/>
      </c>
      <c r="J946" s="19">
        <f t="shared" si="202"/>
      </c>
      <c r="K946" s="17">
        <v>87</v>
      </c>
      <c r="L946" s="19">
        <f t="shared" si="168"/>
      </c>
      <c r="M946" s="17">
        <v>7</v>
      </c>
      <c r="N946" s="20">
        <f t="shared" si="114"/>
      </c>
      <c r="O946" s="17">
        <v>13</v>
      </c>
      <c r="P946" s="20">
        <f t="shared" si="74"/>
      </c>
      <c r="Q946" s="21"/>
      <c r="R946" s="17"/>
      <c r="S946" s="21"/>
      <c r="T946" s="17"/>
      <c r="U946" s="22"/>
      <c r="V946" s="23"/>
      <c r="W946" s="17"/>
      <c r="X946" s="23"/>
      <c r="Y946" s="21"/>
      <c r="Z946" s="23"/>
      <c r="AA946" s="23"/>
      <c r="AB946" s="17"/>
      <c r="AC946" s="17"/>
      <c r="AD946" s="21"/>
      <c r="AE946" s="23"/>
      <c r="AF946" s="24" t="s">
        <v>78</v>
      </c>
    </row>
    <row r="947">
      <c r="A947" s="11"/>
      <c r="B947" s="12" t="s">
        <v>54</v>
      </c>
      <c r="C947" s="13" t="s">
        <v>35</v>
      </c>
      <c r="D947" s="14" t="s">
        <v>36</v>
      </c>
      <c r="E947" s="15">
        <v>598</v>
      </c>
      <c r="F947" s="28">
        <f>E947+E948</f>
      </c>
      <c r="G947" s="17">
        <v>4118</v>
      </c>
      <c r="H947" s="17">
        <v>519</v>
      </c>
      <c r="I947" s="18">
        <f t="shared" si="288"/>
      </c>
      <c r="J947" s="19">
        <f t="shared" si="202"/>
      </c>
      <c r="K947" s="17">
        <v>12</v>
      </c>
      <c r="L947" s="19">
        <f t="shared" si="168"/>
      </c>
      <c r="M947" s="17">
        <v>1</v>
      </c>
      <c r="N947" s="20">
        <f t="shared" si="114"/>
      </c>
      <c r="O947" s="17">
        <v>3</v>
      </c>
      <c r="P947" s="20">
        <f t="shared" si="74"/>
      </c>
      <c r="Q947" s="21">
        <f>(M947+M948)/(O947+O948)</f>
      </c>
      <c r="R947" s="17">
        <v>9</v>
      </c>
      <c r="S947" s="21">
        <f>(O947+O948)/(K947+K948)</f>
      </c>
      <c r="T947" s="17">
        <v>2</v>
      </c>
      <c r="U947" s="22">
        <f>F947/T947</f>
      </c>
      <c r="V947" s="23">
        <f>(F947+4*500)/T947</f>
      </c>
      <c r="W947" s="17">
        <v>4284</v>
      </c>
      <c r="X947" s="23">
        <f>W947/T947</f>
      </c>
      <c r="Y947" s="21">
        <f>T947/R947</f>
      </c>
      <c r="Z947" s="23">
        <f>W947/F947</f>
      </c>
      <c r="AA947" s="23">
        <f>W947/(F947+500)</f>
      </c>
      <c r="AB947" s="17">
        <v>1</v>
      </c>
      <c r="AC947" s="17">
        <v>2592</v>
      </c>
      <c r="AD947" s="21">
        <f>AB947/T947</f>
      </c>
      <c r="AE947" s="23">
        <f>(W947-AC947)/(F947+500)</f>
      </c>
      <c r="AF947" s="24" t="s">
        <v>37</v>
      </c>
    </row>
    <row r="948">
      <c r="A948" s="11"/>
      <c r="B948" s="12"/>
      <c r="C948" s="13"/>
      <c r="D948" s="14" t="s">
        <v>38</v>
      </c>
      <c r="E948" s="15">
        <v>4149.93</v>
      </c>
      <c r="F948" s="28"/>
      <c r="G948" s="17">
        <v>67476</v>
      </c>
      <c r="H948" s="29">
        <v>1015</v>
      </c>
      <c r="I948" s="18">
        <f t="shared" si="288"/>
      </c>
      <c r="J948" s="19">
        <f t="shared" si="202"/>
      </c>
      <c r="K948" s="17">
        <v>76</v>
      </c>
      <c r="L948" s="19">
        <f t="shared" si="168"/>
      </c>
      <c r="M948" s="17">
        <v>1</v>
      </c>
      <c r="N948" s="20">
        <f t="shared" si="114"/>
      </c>
      <c r="O948" s="17">
        <v>3</v>
      </c>
      <c r="P948" s="20">
        <f t="shared" si="74"/>
      </c>
      <c r="Q948" s="21"/>
      <c r="R948" s="17"/>
      <c r="S948" s="21"/>
      <c r="T948" s="17"/>
      <c r="U948" s="22"/>
      <c r="V948" s="23"/>
      <c r="W948" s="17"/>
      <c r="X948" s="23"/>
      <c r="Y948" s="21"/>
      <c r="Z948" s="23"/>
      <c r="AA948" s="23"/>
      <c r="AB948" s="17"/>
      <c r="AC948" s="17"/>
      <c r="AD948" s="21"/>
      <c r="AE948" s="23"/>
      <c r="AF948" s="24" t="s">
        <v>78</v>
      </c>
    </row>
    <row r="949">
      <c r="A949" s="11"/>
      <c r="B949" s="30" t="s">
        <v>43</v>
      </c>
      <c r="C949" s="30"/>
      <c r="D949" s="30"/>
      <c r="E949" s="32">
        <f>SUM(E939:E948)</f>
      </c>
      <c r="F949" s="33">
        <f>SUM(F939:F948)</f>
      </c>
      <c r="G949" s="33">
        <f>SUM(G939:G948)</f>
      </c>
      <c r="H949" s="33">
        <f>SUM(H939:H948)</f>
      </c>
      <c r="I949" s="34">
        <f t="shared" si="288"/>
      </c>
      <c r="J949" s="35">
        <f t="shared" si="202"/>
      </c>
      <c r="K949" s="33">
        <f>SUM(K939:K948)</f>
      </c>
      <c r="L949" s="35">
        <f t="shared" si="168"/>
      </c>
      <c r="M949" s="33">
        <f>SUM(M939:M948)</f>
      </c>
      <c r="N949" s="36">
        <f t="shared" si="114"/>
      </c>
      <c r="O949" s="33">
        <f>SUM(O939:O948)</f>
      </c>
      <c r="P949" s="36">
        <f t="shared" si="74"/>
      </c>
      <c r="Q949" s="37">
        <f>M949/O949</f>
      </c>
      <c r="R949" s="33">
        <f>SUM(R939:R948)</f>
      </c>
      <c r="S949" s="37">
        <f>(O949+O949)/(K949+K949)</f>
      </c>
      <c r="T949" s="33">
        <f>SUM(T939:T948)</f>
      </c>
      <c r="U949" s="38">
        <f t="shared" ref="U949:U950" si="955">F949/T949</f>
      </c>
      <c r="V949" s="39">
        <f t="shared" ref="V949:V950" si="848">(F949+4*500)/T949</f>
      </c>
      <c r="W949" s="32">
        <f>SUM(W939:W948)</f>
      </c>
      <c r="X949" s="40">
        <f t="shared" ref="X949:X950" si="741">W949/T949</f>
      </c>
      <c r="Y949" s="37">
        <f t="shared" ref="Y949:Y950" si="634">T949/R949</f>
      </c>
      <c r="Z949" s="39">
        <f t="shared" ref="Z949:Z950" si="527">W949/F949</f>
      </c>
      <c r="AA949" s="39">
        <f>W949/(F949+COUNT(W939:W946)*500)</f>
      </c>
      <c r="AB949" s="33">
        <f>SUM(AB939:AB948)</f>
      </c>
      <c r="AC949" s="33">
        <f>SUM(AC939:AC948)</f>
      </c>
      <c r="AD949" s="37">
        <f t="shared" ref="AD949:AD950" si="420">AB949/T949</f>
      </c>
      <c r="AE949" s="41">
        <f>(W949-AC949)/(F949+COUNT(W939:W946)*500)</f>
      </c>
      <c r="AF949" s="23"/>
    </row>
    <row r="950">
      <c r="A950" s="11"/>
      <c r="B950" s="12" t="s">
        <v>55</v>
      </c>
      <c r="C950" s="42" t="s">
        <v>45</v>
      </c>
      <c r="D950" s="14" t="s">
        <v>36</v>
      </c>
      <c r="E950" s="15">
        <v>499.11</v>
      </c>
      <c r="F950" s="28">
        <f>E950+E951</f>
      </c>
      <c r="G950" s="17">
        <v>3973</v>
      </c>
      <c r="H950" s="17">
        <v>458</v>
      </c>
      <c r="I950" s="18">
        <f t="shared" si="288"/>
      </c>
      <c r="J950" s="19">
        <f t="shared" si="202"/>
      </c>
      <c r="K950" s="17">
        <v>8</v>
      </c>
      <c r="L950" s="19">
        <f t="shared" si="168"/>
      </c>
      <c r="M950" s="17">
        <v>0</v>
      </c>
      <c r="N950" s="20">
        <f t="shared" si="114"/>
      </c>
      <c r="O950" s="17">
        <v>0</v>
      </c>
      <c r="P950" s="20">
        <f t="shared" si="74"/>
      </c>
      <c r="Q950" s="21">
        <f>(M950+M951)/(O950+O951)</f>
      </c>
      <c r="R950" s="17">
        <v>10</v>
      </c>
      <c r="S950" s="21">
        <f>(O950+O951)/(K950+K951)</f>
      </c>
      <c r="T950" s="17">
        <v>4</v>
      </c>
      <c r="U950" s="22">
        <f t="shared" si="955"/>
      </c>
      <c r="V950" s="23">
        <f t="shared" si="848"/>
      </c>
      <c r="W950" s="17">
        <v>6475.199999999997</v>
      </c>
      <c r="X950" s="23">
        <f t="shared" si="741"/>
      </c>
      <c r="Y950" s="21">
        <f t="shared" si="634"/>
      </c>
      <c r="Z950" s="23">
        <f t="shared" si="527"/>
      </c>
      <c r="AA950" s="23">
        <f>W950/(F950+500)</f>
      </c>
      <c r="AB950" s="17">
        <v>0</v>
      </c>
      <c r="AC950" s="17">
        <v>0</v>
      </c>
      <c r="AD950" s="21">
        <f t="shared" si="420"/>
      </c>
      <c r="AE950" s="23">
        <f>(W950-AC950)/(F950+500)</f>
      </c>
      <c r="AF950" s="24" t="s">
        <v>37</v>
      </c>
    </row>
    <row r="951">
      <c r="A951" s="11"/>
      <c r="B951" s="12"/>
      <c r="C951" s="42"/>
      <c r="D951" s="14" t="s">
        <v>38</v>
      </c>
      <c r="E951" s="15">
        <v>4515.6</v>
      </c>
      <c r="F951" s="28"/>
      <c r="G951" s="17">
        <v>72505</v>
      </c>
      <c r="H951" s="29">
        <v>1388</v>
      </c>
      <c r="I951" s="18">
        <f t="shared" si="288"/>
      </c>
      <c r="J951" s="19">
        <f t="shared" si="202"/>
      </c>
      <c r="K951" s="17">
        <v>90</v>
      </c>
      <c r="L951" s="19">
        <f t="shared" si="168"/>
      </c>
      <c r="M951" s="17">
        <v>4</v>
      </c>
      <c r="N951" s="20">
        <f t="shared" si="114"/>
      </c>
      <c r="O951" s="17">
        <v>8</v>
      </c>
      <c r="P951" s="20">
        <f t="shared" si="74"/>
      </c>
      <c r="Q951" s="21"/>
      <c r="R951" s="17"/>
      <c r="S951" s="21"/>
      <c r="T951" s="17"/>
      <c r="U951" s="22"/>
      <c r="V951" s="23"/>
      <c r="W951" s="17"/>
      <c r="X951" s="23"/>
      <c r="Y951" s="21"/>
      <c r="Z951" s="23"/>
      <c r="AA951" s="23"/>
      <c r="AB951" s="17"/>
      <c r="AC951" s="17"/>
      <c r="AD951" s="21"/>
      <c r="AE951" s="23"/>
      <c r="AF951" s="24" t="s">
        <v>78</v>
      </c>
    </row>
    <row r="952">
      <c r="A952" s="11"/>
      <c r="B952" s="43" t="s">
        <v>56</v>
      </c>
      <c r="C952" s="42" t="s">
        <v>45</v>
      </c>
      <c r="D952" s="14" t="s">
        <v>36</v>
      </c>
      <c r="E952" s="15">
        <v>566.75</v>
      </c>
      <c r="F952" s="28">
        <f>E952+E953</f>
      </c>
      <c r="G952" s="17">
        <v>4255</v>
      </c>
      <c r="H952" s="17">
        <v>266</v>
      </c>
      <c r="I952" s="18">
        <f t="shared" si="288"/>
      </c>
      <c r="J952" s="19">
        <f t="shared" si="202"/>
      </c>
      <c r="K952" s="17">
        <v>3</v>
      </c>
      <c r="L952" s="19">
        <f t="shared" si="168"/>
      </c>
      <c r="M952" s="17">
        <v>0</v>
      </c>
      <c r="N952" s="20">
        <f t="shared" si="114"/>
      </c>
      <c r="O952" s="17">
        <v>0</v>
      </c>
      <c r="P952" s="20">
        <f t="shared" si="74"/>
      </c>
      <c r="Q952" s="21">
        <f>(M952+M953)/(O952+O953)</f>
      </c>
      <c r="R952" s="17">
        <v>18</v>
      </c>
      <c r="S952" s="21">
        <f>(O952+O953)/(K952+K953)</f>
      </c>
      <c r="T952" s="17">
        <v>5</v>
      </c>
      <c r="U952" s="22">
        <f>F952/T952</f>
      </c>
      <c r="V952" s="23">
        <f>(F952+4*500)/T952</f>
      </c>
      <c r="W952" s="17">
        <v>6780</v>
      </c>
      <c r="X952" s="23">
        <f>W952/T952</f>
      </c>
      <c r="Y952" s="21">
        <f>T952/R952</f>
      </c>
      <c r="Z952" s="23">
        <f>W952/F952</f>
      </c>
      <c r="AA952" s="23">
        <f>W952/(F952+500)</f>
      </c>
      <c r="AB952" s="17">
        <v>4</v>
      </c>
      <c r="AC952" s="17">
        <v>6264</v>
      </c>
      <c r="AD952" s="21">
        <f>AB952/T952</f>
      </c>
      <c r="AE952" s="23">
        <f>(W952-AC952)/(F952+500)</f>
      </c>
      <c r="AF952" s="24" t="s">
        <v>37</v>
      </c>
    </row>
    <row r="953">
      <c r="A953" s="11"/>
      <c r="B953" s="43"/>
      <c r="C953" s="42"/>
      <c r="D953" s="14" t="s">
        <v>38</v>
      </c>
      <c r="E953" s="15">
        <v>3516.29</v>
      </c>
      <c r="F953" s="28"/>
      <c r="G953" s="17">
        <v>49442</v>
      </c>
      <c r="H953" s="29">
        <v>1161</v>
      </c>
      <c r="I953" s="18">
        <f t="shared" si="288"/>
      </c>
      <c r="J953" s="19">
        <f t="shared" si="202"/>
      </c>
      <c r="K953" s="17">
        <v>91</v>
      </c>
      <c r="L953" s="19">
        <f t="shared" si="168"/>
      </c>
      <c r="M953" s="17">
        <v>5</v>
      </c>
      <c r="N953" s="20">
        <f t="shared" si="114"/>
      </c>
      <c r="O953" s="17">
        <v>9</v>
      </c>
      <c r="P953" s="20">
        <f t="shared" si="74"/>
      </c>
      <c r="Q953" s="21"/>
      <c r="R953" s="17"/>
      <c r="S953" s="21"/>
      <c r="T953" s="17"/>
      <c r="U953" s="22"/>
      <c r="V953" s="23"/>
      <c r="W953" s="17"/>
      <c r="X953" s="23"/>
      <c r="Y953" s="21"/>
      <c r="Z953" s="23"/>
      <c r="AA953" s="23"/>
      <c r="AB953" s="17"/>
      <c r="AC953" s="17"/>
      <c r="AD953" s="21"/>
      <c r="AE953" s="23"/>
      <c r="AF953" s="24" t="s">
        <v>78</v>
      </c>
    </row>
    <row r="954">
      <c r="A954" s="11"/>
      <c r="B954" s="12" t="s">
        <v>57</v>
      </c>
      <c r="C954" s="42" t="s">
        <v>45</v>
      </c>
      <c r="D954" s="14" t="s">
        <v>36</v>
      </c>
      <c r="E954" s="15">
        <v>865.01</v>
      </c>
      <c r="F954" s="28">
        <f>E954+E955</f>
      </c>
      <c r="G954" s="17">
        <v>5160</v>
      </c>
      <c r="H954" s="17">
        <v>265</v>
      </c>
      <c r="I954" s="18">
        <f t="shared" si="288"/>
      </c>
      <c r="J954" s="19">
        <f t="shared" si="202"/>
      </c>
      <c r="K954" s="17">
        <v>5</v>
      </c>
      <c r="L954" s="19">
        <f t="shared" si="168"/>
      </c>
      <c r="M954" s="17">
        <v>2</v>
      </c>
      <c r="N954" s="20">
        <f t="shared" si="114"/>
      </c>
      <c r="O954" s="17">
        <v>4</v>
      </c>
      <c r="P954" s="20">
        <f t="shared" si="74"/>
      </c>
      <c r="Q954" s="21">
        <f>(M954+M955)/(O954+O955)</f>
      </c>
      <c r="R954" s="17">
        <v>17</v>
      </c>
      <c r="S954" s="21">
        <f>(O954+O955)/(K954+K955)</f>
      </c>
      <c r="T954" s="17">
        <v>9</v>
      </c>
      <c r="U954" s="22">
        <f>F954/T954</f>
      </c>
      <c r="V954" s="23">
        <f>(F954+4*500)/T954</f>
      </c>
      <c r="W954" s="17">
        <v>11446.800000000003</v>
      </c>
      <c r="X954" s="23">
        <f>W954/T954</f>
      </c>
      <c r="Y954" s="21">
        <f>T954/R954</f>
      </c>
      <c r="Z954" s="23">
        <f>W954/F954</f>
      </c>
      <c r="AA954" s="23">
        <f>W954/(F954+500)</f>
      </c>
      <c r="AB954" s="17">
        <v>3</v>
      </c>
      <c r="AC954" s="17">
        <v>4296</v>
      </c>
      <c r="AD954" s="21">
        <f>AB954/T954</f>
      </c>
      <c r="AE954" s="23">
        <f>(W954-AC954)/(F954+500)</f>
      </c>
      <c r="AF954" s="24" t="s">
        <v>37</v>
      </c>
    </row>
    <row r="955">
      <c r="A955" s="11"/>
      <c r="B955" s="12"/>
      <c r="C955" s="42"/>
      <c r="D955" s="14" t="s">
        <v>38</v>
      </c>
      <c r="E955" s="15">
        <v>3437.36</v>
      </c>
      <c r="F955" s="28"/>
      <c r="G955" s="17">
        <v>55410</v>
      </c>
      <c r="H955" s="29">
        <v>1231</v>
      </c>
      <c r="I955" s="18">
        <f t="shared" si="288"/>
      </c>
      <c r="J955" s="19">
        <f t="shared" si="202"/>
      </c>
      <c r="K955" s="17">
        <v>70</v>
      </c>
      <c r="L955" s="19">
        <f t="shared" si="168"/>
      </c>
      <c r="M955" s="17">
        <v>5</v>
      </c>
      <c r="N955" s="20">
        <f t="shared" si="114"/>
      </c>
      <c r="O955" s="17">
        <v>7</v>
      </c>
      <c r="P955" s="20">
        <f t="shared" si="74"/>
      </c>
      <c r="Q955" s="21"/>
      <c r="R955" s="17"/>
      <c r="S955" s="21"/>
      <c r="T955" s="17"/>
      <c r="U955" s="22"/>
      <c r="V955" s="23"/>
      <c r="W955" s="17"/>
      <c r="X955" s="23"/>
      <c r="Y955" s="21"/>
      <c r="Z955" s="23"/>
      <c r="AA955" s="23"/>
      <c r="AB955" s="17"/>
      <c r="AC955" s="17"/>
      <c r="AD955" s="21"/>
      <c r="AE955" s="23"/>
      <c r="AF955" s="24" t="s">
        <v>78</v>
      </c>
    </row>
    <row r="956">
      <c r="A956" s="11"/>
      <c r="B956" s="55" t="s">
        <v>34</v>
      </c>
      <c r="C956" s="42" t="s">
        <v>45</v>
      </c>
      <c r="D956" s="14" t="s">
        <v>36</v>
      </c>
      <c r="E956" s="15">
        <v>1148.69</v>
      </c>
      <c r="F956" s="28">
        <f>E956+E957</f>
      </c>
      <c r="G956" s="17">
        <v>8025</v>
      </c>
      <c r="H956" s="17">
        <v>377</v>
      </c>
      <c r="I956" s="18">
        <f t="shared" si="288"/>
      </c>
      <c r="J956" s="19">
        <f t="shared" si="202"/>
      </c>
      <c r="K956" s="17">
        <v>8</v>
      </c>
      <c r="L956" s="19">
        <f t="shared" si="168"/>
      </c>
      <c r="M956" s="17">
        <v>2</v>
      </c>
      <c r="N956" s="20">
        <f t="shared" si="114"/>
      </c>
      <c r="O956" s="17">
        <v>2</v>
      </c>
      <c r="P956" s="20">
        <f t="shared" si="74"/>
      </c>
      <c r="Q956" s="21">
        <f>(M956+M957)/(O956+O957)</f>
      </c>
      <c r="R956" s="17">
        <v>8</v>
      </c>
      <c r="S956" s="21">
        <f>(O956+O957)/(K956+K957)</f>
      </c>
      <c r="T956" s="17">
        <v>4</v>
      </c>
      <c r="U956" s="22">
        <f>F956/T956</f>
      </c>
      <c r="V956" s="23">
        <f>(F956+4*500)/T956</f>
      </c>
      <c r="W956" s="17">
        <v>6324</v>
      </c>
      <c r="X956" s="23">
        <f>W956/T956</f>
      </c>
      <c r="Y956" s="21">
        <f>T956/R956</f>
      </c>
      <c r="Z956" s="23">
        <f>W956/F956</f>
      </c>
      <c r="AA956" s="23">
        <f>W956/(F956+500)</f>
      </c>
      <c r="AB956" s="17">
        <v>0</v>
      </c>
      <c r="AC956" s="17">
        <v>0</v>
      </c>
      <c r="AD956" s="21">
        <f>AB956/T956</f>
      </c>
      <c r="AE956" s="23">
        <f>(W956-AC956)/(F956+500)</f>
      </c>
      <c r="AF956" s="24" t="s">
        <v>37</v>
      </c>
    </row>
    <row r="957">
      <c r="A957" s="11"/>
      <c r="B957" s="55"/>
      <c r="C957" s="42"/>
      <c r="D957" s="14" t="s">
        <v>38</v>
      </c>
      <c r="E957" s="15">
        <v>3464.75</v>
      </c>
      <c r="F957" s="28"/>
      <c r="G957" s="17">
        <v>54090</v>
      </c>
      <c r="H957" s="29">
        <v>1202</v>
      </c>
      <c r="I957" s="18">
        <f t="shared" si="288"/>
      </c>
      <c r="J957" s="19">
        <f t="shared" si="202"/>
      </c>
      <c r="K957" s="17">
        <v>69</v>
      </c>
      <c r="L957" s="19">
        <f t="shared" si="168"/>
      </c>
      <c r="M957" s="17">
        <v>1</v>
      </c>
      <c r="N957" s="20">
        <f t="shared" si="114"/>
      </c>
      <c r="O957" s="17">
        <v>4</v>
      </c>
      <c r="P957" s="20">
        <f t="shared" si="74"/>
      </c>
      <c r="Q957" s="21"/>
      <c r="R957" s="17"/>
      <c r="S957" s="21"/>
      <c r="T957" s="17"/>
      <c r="U957" s="22"/>
      <c r="V957" s="23"/>
      <c r="W957" s="17"/>
      <c r="X957" s="23"/>
      <c r="Y957" s="21"/>
      <c r="Z957" s="23"/>
      <c r="AA957" s="23"/>
      <c r="AB957" s="17"/>
      <c r="AC957" s="17"/>
      <c r="AD957" s="21"/>
      <c r="AE957" s="23"/>
      <c r="AF957" s="24" t="s">
        <v>78</v>
      </c>
    </row>
    <row r="958">
      <c r="A958" s="11"/>
      <c r="B958" s="44" t="s">
        <v>43</v>
      </c>
      <c r="C958" s="44"/>
      <c r="D958" s="44"/>
      <c r="E958" s="32">
        <f>SUM(E950:E957)</f>
      </c>
      <c r="F958" s="32">
        <f>SUM(F950:F957)</f>
      </c>
      <c r="G958" s="32">
        <f>SUM(G950:G957)</f>
      </c>
      <c r="H958" s="32">
        <f>SUM(H950:H957)</f>
      </c>
      <c r="I958" s="34">
        <f t="shared" si="288"/>
      </c>
      <c r="J958" s="35">
        <f t="shared" si="202"/>
      </c>
      <c r="K958" s="33">
        <f>SUM(K950:K957)</f>
      </c>
      <c r="L958" s="32">
        <f>SUM(L952:L957)</f>
      </c>
      <c r="M958" s="32">
        <f>SUM(M950:M957)</f>
      </c>
      <c r="N958" s="36">
        <f t="shared" si="114"/>
      </c>
      <c r="O958" s="32">
        <f>SUM(O950:O957)</f>
      </c>
      <c r="P958" s="36">
        <f t="shared" si="74"/>
      </c>
      <c r="Q958" s="37">
        <f>M958/O958</f>
      </c>
      <c r="R958" s="32">
        <f>SUM(R950:R957)</f>
      </c>
      <c r="S958" s="37">
        <f>(O958+O958)/(K958+K958)</f>
      </c>
      <c r="T958" s="32">
        <f>SUM(T950:T957)</f>
      </c>
      <c r="U958" s="38">
        <f t="shared" ref="U958:U959" si="956">F958/T958</f>
      </c>
      <c r="V958" s="39">
        <f t="shared" ref="V958:V959" si="849">(F958+4*500)/T958</f>
      </c>
      <c r="W958" s="32">
        <f>SUM(W950:W957)</f>
      </c>
      <c r="X958" s="40">
        <f t="shared" ref="X958:X959" si="742">W958/T958</f>
      </c>
      <c r="Y958" s="37">
        <f t="shared" ref="Y958:Y959" si="635">T958/R958</f>
      </c>
      <c r="Z958" s="39">
        <f t="shared" ref="Z958:Z959" si="528">W958/F958</f>
      </c>
      <c r="AA958" s="39">
        <f>W958/(F958+COUNT(W949:W957)*500)</f>
      </c>
      <c r="AB958" s="32">
        <f>SUM(AB950:AB957)</f>
      </c>
      <c r="AC958" s="32">
        <f>SUM(AC950:AC957)</f>
      </c>
      <c r="AD958" s="37">
        <f t="shared" ref="AD958:AD959" si="421">AB958/T958</f>
      </c>
      <c r="AE958" s="41">
        <f>(W958-AC958)/(F958+COUNT(W949:W957)*500)</f>
      </c>
      <c r="AF958" s="24"/>
    </row>
    <row r="959">
      <c r="A959" s="11"/>
      <c r="B959" s="55" t="s">
        <v>40</v>
      </c>
      <c r="C959" s="13" t="s">
        <v>71</v>
      </c>
      <c r="D959" s="14" t="s">
        <v>36</v>
      </c>
      <c r="E959" s="15">
        <v>976.23</v>
      </c>
      <c r="F959" s="28">
        <f>E959+E960</f>
      </c>
      <c r="G959" s="17">
        <v>7543</v>
      </c>
      <c r="H959" s="17">
        <v>248</v>
      </c>
      <c r="I959" s="18">
        <f t="shared" si="288"/>
      </c>
      <c r="J959" s="19">
        <f t="shared" si="202"/>
      </c>
      <c r="K959" s="17">
        <v>3</v>
      </c>
      <c r="L959" s="19">
        <f t="shared" ref="L959:L977" si="169">E959/K959</f>
      </c>
      <c r="M959" s="17">
        <v>0</v>
      </c>
      <c r="N959" s="20">
        <f t="shared" si="114"/>
      </c>
      <c r="O959" s="17">
        <v>0</v>
      </c>
      <c r="P959" s="20">
        <f t="shared" si="74"/>
      </c>
      <c r="Q959" s="21">
        <f>(M959+M960)/(O959+O960)</f>
      </c>
      <c r="R959" s="17">
        <v>16</v>
      </c>
      <c r="S959" s="21">
        <f>(O959+O960)/(K959+K960)</f>
      </c>
      <c r="T959" s="17">
        <v>4</v>
      </c>
      <c r="U959" s="22">
        <f t="shared" si="956"/>
      </c>
      <c r="V959" s="23">
        <f t="shared" si="849"/>
      </c>
      <c r="W959" s="17">
        <v>5496</v>
      </c>
      <c r="X959" s="23">
        <f t="shared" si="742"/>
      </c>
      <c r="Y959" s="21">
        <f t="shared" si="635"/>
      </c>
      <c r="Z959" s="23">
        <f t="shared" si="528"/>
      </c>
      <c r="AA959" s="23">
        <f>W959/(F959+500)</f>
      </c>
      <c r="AB959" s="17">
        <v>3</v>
      </c>
      <c r="AC959" s="17">
        <v>2652</v>
      </c>
      <c r="AD959" s="21">
        <f t="shared" si="421"/>
      </c>
      <c r="AE959" s="23">
        <f>(W959-AC959)/(F959+500)</f>
      </c>
      <c r="AF959" s="24" t="s">
        <v>37</v>
      </c>
    </row>
    <row r="960">
      <c r="A960" s="11"/>
      <c r="B960" s="55"/>
      <c r="C960" s="13"/>
      <c r="D960" s="14" t="s">
        <v>38</v>
      </c>
      <c r="E960" s="15">
        <v>4936.95</v>
      </c>
      <c r="F960" s="28"/>
      <c r="G960" s="17">
        <v>82439</v>
      </c>
      <c r="H960" s="17">
        <v>1669</v>
      </c>
      <c r="I960" s="18">
        <f t="shared" si="288"/>
      </c>
      <c r="J960" s="19">
        <f t="shared" si="202"/>
      </c>
      <c r="K960" s="17">
        <v>110</v>
      </c>
      <c r="L960" s="19">
        <f t="shared" si="169"/>
      </c>
      <c r="M960" s="17">
        <v>4</v>
      </c>
      <c r="N960" s="20">
        <f t="shared" si="114"/>
      </c>
      <c r="O960" s="17">
        <v>11</v>
      </c>
      <c r="P960" s="20">
        <f t="shared" si="74"/>
      </c>
      <c r="Q960" s="21"/>
      <c r="R960" s="17"/>
      <c r="S960" s="21"/>
      <c r="T960" s="17"/>
      <c r="U960" s="22"/>
      <c r="V960" s="23"/>
      <c r="W960" s="17"/>
      <c r="X960" s="23"/>
      <c r="Y960" s="21"/>
      <c r="Z960" s="23"/>
      <c r="AA960" s="23"/>
      <c r="AB960" s="17"/>
      <c r="AC960" s="17"/>
      <c r="AD960" s="21"/>
      <c r="AE960" s="23"/>
      <c r="AF960" s="24" t="s">
        <v>41</v>
      </c>
    </row>
    <row r="961">
      <c r="A961" s="11"/>
      <c r="B961" s="55" t="s">
        <v>42</v>
      </c>
      <c r="C961" s="13" t="s">
        <v>71</v>
      </c>
      <c r="D961" s="14" t="s">
        <v>36</v>
      </c>
      <c r="E961" s="15">
        <v>556.31</v>
      </c>
      <c r="F961" s="28">
        <f>E961+E962</f>
      </c>
      <c r="G961" s="17">
        <v>4534</v>
      </c>
      <c r="H961" s="17">
        <v>211</v>
      </c>
      <c r="I961" s="18">
        <f>H962/G961</f>
      </c>
      <c r="J961" s="19">
        <f t="shared" si="202"/>
      </c>
      <c r="K961" s="17">
        <v>3</v>
      </c>
      <c r="L961" s="19">
        <f t="shared" si="169"/>
      </c>
      <c r="M961" s="17">
        <v>0</v>
      </c>
      <c r="N961" s="20">
        <f t="shared" si="114"/>
      </c>
      <c r="O961" s="17">
        <v>1</v>
      </c>
      <c r="P961" s="20">
        <f t="shared" si="74"/>
      </c>
      <c r="Q961" s="21">
        <f>(M961+M962)/(O961+O962)</f>
      </c>
      <c r="R961" s="17">
        <v>12</v>
      </c>
      <c r="S961" s="21">
        <f>(O961+O962)/(K961+K962)</f>
      </c>
      <c r="T961" s="17">
        <v>3</v>
      </c>
      <c r="U961" s="22">
        <f>F961/T961</f>
      </c>
      <c r="V961" s="23">
        <f>(F961+4*500)/T961</f>
      </c>
      <c r="W961" s="17">
        <v>1332</v>
      </c>
      <c r="X961" s="23">
        <f>W961/T961</f>
      </c>
      <c r="Y961" s="21">
        <f>T961/R961</f>
      </c>
      <c r="Z961" s="23">
        <f>W961/F961</f>
      </c>
      <c r="AA961" s="23">
        <f>W961/(F961+500)</f>
      </c>
      <c r="AB961" s="17">
        <v>0</v>
      </c>
      <c r="AC961" s="17">
        <v>0</v>
      </c>
      <c r="AD961" s="21">
        <f>AB961/T961</f>
      </c>
      <c r="AE961" s="23">
        <f>(W961-AC961)/(F961+500)</f>
      </c>
      <c r="AF961" s="24" t="s">
        <v>37</v>
      </c>
    </row>
    <row r="962">
      <c r="A962" s="11"/>
      <c r="B962" s="55"/>
      <c r="C962" s="13"/>
      <c r="D962" s="14" t="s">
        <v>38</v>
      </c>
      <c r="E962" s="15">
        <v>3781</v>
      </c>
      <c r="F962" s="28"/>
      <c r="G962" s="17">
        <v>61514</v>
      </c>
      <c r="H962" s="17">
        <v>1237</v>
      </c>
      <c r="I962" s="18">
        <f t="shared" ref="I962:I977" si="289">H962/G962</f>
      </c>
      <c r="J962" s="19">
        <f t="shared" si="202"/>
      </c>
      <c r="K962" s="17">
        <v>85</v>
      </c>
      <c r="L962" s="19">
        <f t="shared" si="169"/>
      </c>
      <c r="M962" s="17">
        <v>3</v>
      </c>
      <c r="N962" s="20">
        <f t="shared" si="114"/>
      </c>
      <c r="O962" s="17">
        <v>10</v>
      </c>
      <c r="P962" s="20">
        <f t="shared" si="74"/>
      </c>
      <c r="Q962" s="21"/>
      <c r="R962" s="17"/>
      <c r="S962" s="21"/>
      <c r="T962" s="17"/>
      <c r="U962" s="22"/>
      <c r="V962" s="23"/>
      <c r="W962" s="17"/>
      <c r="X962" s="23"/>
      <c r="Y962" s="21"/>
      <c r="Z962" s="23"/>
      <c r="AA962" s="23"/>
      <c r="AB962" s="17"/>
      <c r="AC962" s="17"/>
      <c r="AD962" s="21"/>
      <c r="AE962" s="23"/>
      <c r="AF962" s="24" t="s">
        <v>41</v>
      </c>
    </row>
    <row r="963">
      <c r="A963" s="11"/>
      <c r="B963" s="55" t="s">
        <v>44</v>
      </c>
      <c r="C963" s="13" t="s">
        <v>71</v>
      </c>
      <c r="D963" s="14" t="s">
        <v>36</v>
      </c>
      <c r="E963" s="15">
        <v>763.12</v>
      </c>
      <c r="F963" s="16">
        <f>E963+E964</f>
      </c>
      <c r="G963" s="17">
        <v>4819</v>
      </c>
      <c r="H963" s="17">
        <v>279</v>
      </c>
      <c r="I963" s="18">
        <f t="shared" si="289"/>
      </c>
      <c r="J963" s="19">
        <f t="shared" si="202"/>
      </c>
      <c r="K963" s="17">
        <v>7</v>
      </c>
      <c r="L963" s="19">
        <f t="shared" si="169"/>
      </c>
      <c r="M963" s="17">
        <v>2</v>
      </c>
      <c r="N963" s="20">
        <f t="shared" si="114"/>
      </c>
      <c r="O963" s="17">
        <v>2</v>
      </c>
      <c r="P963" s="20">
        <f t="shared" si="74"/>
      </c>
      <c r="Q963" s="21">
        <f>(M963+M964)/(O963+O964)</f>
      </c>
      <c r="R963" s="17">
        <v>11</v>
      </c>
      <c r="S963" s="21">
        <f>(O963+O964)/(K963+K964)</f>
      </c>
      <c r="T963" s="17">
        <v>3</v>
      </c>
      <c r="U963" s="22">
        <f>F963/T963</f>
      </c>
      <c r="V963" s="23">
        <f>(F963+4*500)/T963</f>
      </c>
      <c r="W963" s="17">
        <v>2532</v>
      </c>
      <c r="X963" s="23">
        <f>W963/T963</f>
      </c>
      <c r="Y963" s="21">
        <f>T963/R963</f>
      </c>
      <c r="Z963" s="23">
        <f>W963/F963</f>
      </c>
      <c r="AA963" s="23">
        <f>W963/(F963+500)</f>
      </c>
      <c r="AB963" s="17">
        <v>0</v>
      </c>
      <c r="AC963" s="17">
        <v>0</v>
      </c>
      <c r="AD963" s="21">
        <f>AB963/T963</f>
      </c>
      <c r="AE963" s="23">
        <f>(W963-AC963)/(F963+500)</f>
      </c>
      <c r="AF963" s="24" t="s">
        <v>37</v>
      </c>
    </row>
    <row r="964">
      <c r="A964" s="11"/>
      <c r="B964" s="55"/>
      <c r="C964" s="13"/>
      <c r="D964" s="14" t="s">
        <v>38</v>
      </c>
      <c r="E964" s="15">
        <v>2299.36</v>
      </c>
      <c r="F964" s="16"/>
      <c r="G964" s="17">
        <v>46207</v>
      </c>
      <c r="H964" s="17">
        <v>1108</v>
      </c>
      <c r="I964" s="18">
        <f t="shared" si="289"/>
      </c>
      <c r="J964" s="19">
        <f t="shared" si="202"/>
      </c>
      <c r="K964" s="17">
        <v>73</v>
      </c>
      <c r="L964" s="19">
        <f t="shared" si="169"/>
      </c>
      <c r="M964" s="17">
        <v>1</v>
      </c>
      <c r="N964" s="20">
        <f t="shared" si="114"/>
      </c>
      <c r="O964" s="17">
        <v>7</v>
      </c>
      <c r="P964" s="20">
        <f t="shared" si="74"/>
      </c>
      <c r="Q964" s="21"/>
      <c r="R964" s="17"/>
      <c r="S964" s="21"/>
      <c r="T964" s="17"/>
      <c r="U964" s="22"/>
      <c r="V964" s="23"/>
      <c r="W964" s="17"/>
      <c r="X964" s="23"/>
      <c r="Y964" s="21"/>
      <c r="Z964" s="23"/>
      <c r="AA964" s="23"/>
      <c r="AB964" s="17"/>
      <c r="AC964" s="17"/>
      <c r="AD964" s="21"/>
      <c r="AE964" s="23"/>
      <c r="AF964" s="24" t="s">
        <v>41</v>
      </c>
    </row>
    <row r="965">
      <c r="A965" s="11"/>
      <c r="B965" s="55" t="s">
        <v>46</v>
      </c>
      <c r="C965" s="13" t="s">
        <v>71</v>
      </c>
      <c r="D965" s="14" t="s">
        <v>36</v>
      </c>
      <c r="E965" s="15">
        <v>582.68</v>
      </c>
      <c r="F965" s="16">
        <f>E965+E966</f>
      </c>
      <c r="G965" s="17">
        <v>4962</v>
      </c>
      <c r="H965" s="17">
        <v>217</v>
      </c>
      <c r="I965" s="18">
        <f t="shared" si="289"/>
      </c>
      <c r="J965" s="19">
        <f t="shared" si="202"/>
      </c>
      <c r="K965" s="17">
        <v>5</v>
      </c>
      <c r="L965" s="19">
        <f t="shared" si="169"/>
      </c>
      <c r="M965" s="17">
        <v>0</v>
      </c>
      <c r="N965" s="20">
        <f t="shared" si="114"/>
      </c>
      <c r="O965" s="17">
        <v>0</v>
      </c>
      <c r="P965" s="20">
        <f>E965/O966</f>
      </c>
      <c r="Q965" s="21">
        <f>(M965+M966)/(O965+O966)</f>
      </c>
      <c r="R965" s="17">
        <v>6</v>
      </c>
      <c r="S965" s="21">
        <f>(O965+O966)/(K965+K966)</f>
      </c>
      <c r="T965" s="17">
        <v>2</v>
      </c>
      <c r="U965" s="22">
        <f>F965/T965</f>
      </c>
      <c r="V965" s="23">
        <f>(F965+4*500)/T965</f>
      </c>
      <c r="W965" s="17">
        <v>2148</v>
      </c>
      <c r="X965" s="23">
        <f>W965/T965</f>
      </c>
      <c r="Y965" s="21">
        <f>T965/R965</f>
      </c>
      <c r="Z965" s="23">
        <f>W965/F965</f>
      </c>
      <c r="AA965" s="23">
        <f>W965/(F965+500)</f>
      </c>
      <c r="AB965" s="17">
        <v>0</v>
      </c>
      <c r="AC965" s="17">
        <v>0</v>
      </c>
      <c r="AD965" s="21">
        <f>AB965/T965</f>
      </c>
      <c r="AE965" s="23">
        <f>(W965-AC965)/(F965+500)</f>
      </c>
      <c r="AF965" s="24" t="s">
        <v>37</v>
      </c>
    </row>
    <row r="966">
      <c r="A966" s="11"/>
      <c r="B966" s="55"/>
      <c r="C966" s="13"/>
      <c r="D966" s="14" t="s">
        <v>38</v>
      </c>
      <c r="E966" s="15">
        <v>1774.31</v>
      </c>
      <c r="F966" s="16"/>
      <c r="G966" s="17">
        <v>33134</v>
      </c>
      <c r="H966" s="17">
        <v>649</v>
      </c>
      <c r="I966" s="18">
        <f t="shared" si="289"/>
      </c>
      <c r="J966" s="19">
        <f t="shared" si="202"/>
      </c>
      <c r="K966" s="17">
        <v>41</v>
      </c>
      <c r="L966" s="19">
        <f t="shared" si="169"/>
      </c>
      <c r="M966" s="17">
        <v>2</v>
      </c>
      <c r="N966" s="20">
        <f t="shared" si="114"/>
      </c>
      <c r="O966" s="17">
        <v>6</v>
      </c>
      <c r="P966" s="20">
        <f t="shared" ref="P966:P967" si="75">E966/O966</f>
      </c>
      <c r="Q966" s="21"/>
      <c r="R966" s="17"/>
      <c r="S966" s="21"/>
      <c r="T966" s="17"/>
      <c r="U966" s="22"/>
      <c r="V966" s="23"/>
      <c r="W966" s="17"/>
      <c r="X966" s="23"/>
      <c r="Y966" s="21"/>
      <c r="Z966" s="23"/>
      <c r="AA966" s="23"/>
      <c r="AB966" s="17"/>
      <c r="AC966" s="17"/>
      <c r="AD966" s="21"/>
      <c r="AE966" s="23"/>
      <c r="AF966" s="24" t="s">
        <v>41</v>
      </c>
    </row>
    <row r="967">
      <c r="A967" s="11"/>
      <c r="B967" s="44" t="s">
        <v>43</v>
      </c>
      <c r="C967" s="44"/>
      <c r="D967" s="44"/>
      <c r="E967" s="32">
        <f>SUM(E959:E966)</f>
      </c>
      <c r="F967" s="32">
        <f>SUM(F959:F966)</f>
      </c>
      <c r="G967" s="32">
        <f>SUM(G959:G966)</f>
      </c>
      <c r="H967" s="32">
        <f>SUM(H959:H966)</f>
      </c>
      <c r="I967" s="34">
        <f t="shared" si="289"/>
      </c>
      <c r="J967" s="35">
        <f t="shared" si="202"/>
      </c>
      <c r="K967" s="33">
        <f>SUM(K959:K966)</f>
      </c>
      <c r="L967" s="35">
        <f t="shared" si="169"/>
      </c>
      <c r="M967" s="33">
        <f>SUM(M959:M966)</f>
      </c>
      <c r="N967" s="36">
        <f t="shared" si="114"/>
      </c>
      <c r="O967" s="33">
        <f>SUM(O959:O966)</f>
      </c>
      <c r="P967" s="36">
        <f t="shared" si="75"/>
      </c>
      <c r="Q967" s="37">
        <f>M967/O967</f>
      </c>
      <c r="R967" s="33">
        <f>SUM(R959:R966)</f>
      </c>
      <c r="S967" s="37">
        <f>(O967+O967)/(K967+K967)</f>
      </c>
      <c r="T967" s="33">
        <f>SUM(T959:T966)</f>
      </c>
      <c r="U967" s="38">
        <f t="shared" ref="U967:U968" si="957">F967/T967</f>
      </c>
      <c r="V967" s="39">
        <f t="shared" ref="V967:V968" si="850">(F967+4*500)/T967</f>
      </c>
      <c r="W967" s="33">
        <f>SUM(W959:W966)</f>
      </c>
      <c r="X967" s="40">
        <f t="shared" ref="X967:X968" si="743">W967/T967</f>
      </c>
      <c r="Y967" s="37">
        <f t="shared" ref="Y967:Y968" si="636">T967/R967</f>
      </c>
      <c r="Z967" s="39">
        <f t="shared" ref="Z967:Z968" si="529">W967/F967</f>
      </c>
      <c r="AA967" s="39">
        <f>W967/(F967+COUNT(W959:W964)*500)</f>
      </c>
      <c r="AB967" s="33">
        <f>SUM(AB959:AB966)</f>
      </c>
      <c r="AC967" s="33">
        <f>SUM(AC959:AC966)</f>
      </c>
      <c r="AD967" s="37">
        <f t="shared" ref="AD967:AD968" si="422">AB967/T967</f>
      </c>
      <c r="AE967" s="41">
        <f>(W967-AC967)/(F967+COUNT(W959:W964)*500)</f>
      </c>
      <c r="AF967" s="23"/>
    </row>
    <row r="968">
      <c r="A968" s="11"/>
      <c r="B968" s="12" t="s">
        <v>47</v>
      </c>
      <c r="C968" s="42" t="s">
        <v>62</v>
      </c>
      <c r="D968" s="14" t="s">
        <v>36</v>
      </c>
      <c r="E968" s="15">
        <v>211.37</v>
      </c>
      <c r="F968" s="16">
        <f>E968+E969</f>
      </c>
      <c r="G968" s="17">
        <v>2486</v>
      </c>
      <c r="H968" s="17">
        <v>109</v>
      </c>
      <c r="I968" s="18">
        <f t="shared" si="289"/>
      </c>
      <c r="J968" s="19">
        <f t="shared" si="202"/>
      </c>
      <c r="K968" s="17">
        <v>4</v>
      </c>
      <c r="L968" s="19">
        <f t="shared" si="169"/>
      </c>
      <c r="M968" s="17">
        <v>0</v>
      </c>
      <c r="N968" s="20">
        <f t="shared" si="114"/>
      </c>
      <c r="O968" s="17">
        <v>1</v>
      </c>
      <c r="P968" s="20">
        <f>E968/O969</f>
      </c>
      <c r="Q968" s="21">
        <f>(M968+M969)/(O968+O969)</f>
      </c>
      <c r="R968" s="17">
        <v>13</v>
      </c>
      <c r="S968" s="21">
        <f>(O968+O969)/(K968+K969)</f>
      </c>
      <c r="T968" s="17">
        <v>3</v>
      </c>
      <c r="U968" s="22">
        <f t="shared" si="957"/>
      </c>
      <c r="V968" s="23">
        <f t="shared" si="850"/>
      </c>
      <c r="W968" s="17">
        <v>2346</v>
      </c>
      <c r="X968" s="23">
        <f t="shared" si="743"/>
      </c>
      <c r="Y968" s="21">
        <f t="shared" si="636"/>
      </c>
      <c r="Z968" s="23">
        <f t="shared" si="529"/>
      </c>
      <c r="AA968" s="23">
        <f>W968/(F968+500)</f>
      </c>
      <c r="AB968" s="17">
        <v>1</v>
      </c>
      <c r="AC968" s="17">
        <v>360</v>
      </c>
      <c r="AD968" s="21">
        <f t="shared" si="422"/>
      </c>
      <c r="AE968" s="23">
        <f>(W968-AC968)/(F968+500)</f>
      </c>
      <c r="AF968" s="24" t="s">
        <v>37</v>
      </c>
    </row>
    <row r="969">
      <c r="A969" s="11"/>
      <c r="B969" s="12"/>
      <c r="C969" s="42"/>
      <c r="D969" s="14" t="s">
        <v>38</v>
      </c>
      <c r="E969" s="15">
        <v>6786.31</v>
      </c>
      <c r="F969" s="16"/>
      <c r="G969" s="17">
        <v>148708</v>
      </c>
      <c r="H969" s="17">
        <v>3012</v>
      </c>
      <c r="I969" s="18">
        <f t="shared" si="289"/>
      </c>
      <c r="J969" s="19">
        <f t="shared" si="202"/>
      </c>
      <c r="K969" s="17">
        <v>112</v>
      </c>
      <c r="L969" s="19">
        <f t="shared" si="169"/>
      </c>
      <c r="M969" s="17">
        <v>3</v>
      </c>
      <c r="N969" s="20">
        <f t="shared" si="114"/>
      </c>
      <c r="O969" s="17">
        <v>8</v>
      </c>
      <c r="P969" s="20">
        <f t="shared" ref="P969:P971" si="76">E969/O969</f>
      </c>
      <c r="Q969" s="21"/>
      <c r="R969" s="17"/>
      <c r="S969" s="21"/>
      <c r="T969" s="17"/>
      <c r="U969" s="22"/>
      <c r="V969" s="23"/>
      <c r="W969" s="17"/>
      <c r="X969" s="23"/>
      <c r="Y969" s="21"/>
      <c r="Z969" s="23"/>
      <c r="AA969" s="23"/>
      <c r="AB969" s="17"/>
      <c r="AC969" s="17"/>
      <c r="AD969" s="21"/>
      <c r="AE969" s="23"/>
      <c r="AF969" s="24" t="s">
        <v>41</v>
      </c>
    </row>
    <row r="970">
      <c r="A970" s="11"/>
      <c r="B970" s="55" t="s">
        <v>63</v>
      </c>
      <c r="C970" s="42" t="s">
        <v>62</v>
      </c>
      <c r="D970" s="14" t="s">
        <v>36</v>
      </c>
      <c r="E970" s="15">
        <v>167.99</v>
      </c>
      <c r="F970" s="16">
        <f>E970+E971</f>
      </c>
      <c r="G970" s="17">
        <v>1196</v>
      </c>
      <c r="H970" s="17">
        <v>57</v>
      </c>
      <c r="I970" s="18">
        <f t="shared" si="289"/>
      </c>
      <c r="J970" s="19">
        <f t="shared" si="202"/>
      </c>
      <c r="K970" s="17">
        <v>0</v>
      </c>
      <c r="L970" s="19">
        <f t="shared" si="169"/>
      </c>
      <c r="M970" s="17">
        <v>0</v>
      </c>
      <c r="N970" s="20">
        <f t="shared" si="114"/>
      </c>
      <c r="O970" s="17">
        <v>0</v>
      </c>
      <c r="P970" s="20">
        <f t="shared" si="76"/>
      </c>
      <c r="Q970" s="21">
        <f>(M970+M971)/(O970+O971)</f>
      </c>
      <c r="R970" s="17">
        <v>16</v>
      </c>
      <c r="S970" s="21">
        <f>(O970+O971)/(K970+K971)</f>
      </c>
      <c r="T970" s="17">
        <v>6</v>
      </c>
      <c r="U970" s="22">
        <f>F970/T970</f>
      </c>
      <c r="V970" s="23">
        <f>(F970+4*500)/T970</f>
      </c>
      <c r="W970" s="17">
        <v>8473.199999999997</v>
      </c>
      <c r="X970" s="23">
        <f>W970/T970</f>
      </c>
      <c r="Y970" s="21">
        <f>T970/R970</f>
      </c>
      <c r="Z970" s="23">
        <f>W970/F970</f>
      </c>
      <c r="AA970" s="23">
        <f>W970/(F970+500)</f>
      </c>
      <c r="AB970" s="17">
        <v>0</v>
      </c>
      <c r="AC970" s="17">
        <v>0</v>
      </c>
      <c r="AD970" s="21">
        <f>AB970/T970</f>
      </c>
      <c r="AE970" s="23">
        <f>(W970-AC970)/(F970+500)</f>
      </c>
      <c r="AF970" s="24" t="s">
        <v>37</v>
      </c>
    </row>
    <row r="971">
      <c r="A971" s="11"/>
      <c r="B971" s="55"/>
      <c r="C971" s="42"/>
      <c r="D971" s="14" t="s">
        <v>38</v>
      </c>
      <c r="E971" s="15">
        <v>5435.24</v>
      </c>
      <c r="F971" s="16"/>
      <c r="G971" s="17">
        <v>92000</v>
      </c>
      <c r="H971" s="17">
        <v>2796</v>
      </c>
      <c r="I971" s="18">
        <f t="shared" si="289"/>
      </c>
      <c r="J971" s="19">
        <f t="shared" si="202"/>
      </c>
      <c r="K971" s="17">
        <v>126</v>
      </c>
      <c r="L971" s="19">
        <f t="shared" si="169"/>
      </c>
      <c r="M971" s="17">
        <v>5</v>
      </c>
      <c r="N971" s="20">
        <f t="shared" si="114"/>
      </c>
      <c r="O971" s="17">
        <v>11</v>
      </c>
      <c r="P971" s="20">
        <f t="shared" si="76"/>
      </c>
      <c r="Q971" s="21"/>
      <c r="R971" s="17"/>
      <c r="S971" s="21"/>
      <c r="T971" s="17"/>
      <c r="U971" s="22"/>
      <c r="V971" s="23"/>
      <c r="W971" s="17"/>
      <c r="X971" s="23"/>
      <c r="Y971" s="21"/>
      <c r="Z971" s="23"/>
      <c r="AA971" s="23"/>
      <c r="AB971" s="17"/>
      <c r="AC971" s="17"/>
      <c r="AD971" s="21"/>
      <c r="AE971" s="23"/>
      <c r="AF971" s="24" t="s">
        <v>41</v>
      </c>
    </row>
    <row r="972">
      <c r="A972" s="11"/>
      <c r="B972" s="55" t="s">
        <v>64</v>
      </c>
      <c r="C972" s="42" t="s">
        <v>62</v>
      </c>
      <c r="D972" s="14" t="s">
        <v>36</v>
      </c>
      <c r="E972" s="15">
        <v>202.67</v>
      </c>
      <c r="F972" s="16">
        <f>E972+E973</f>
      </c>
      <c r="G972" s="17">
        <v>1589</v>
      </c>
      <c r="H972" s="17">
        <v>109</v>
      </c>
      <c r="I972" s="18">
        <f t="shared" si="289"/>
      </c>
      <c r="J972" s="19">
        <f t="shared" si="202"/>
      </c>
      <c r="K972" s="17">
        <v>1</v>
      </c>
      <c r="L972" s="19">
        <f t="shared" si="169"/>
      </c>
      <c r="M972" s="17">
        <v>0</v>
      </c>
      <c r="N972" s="20">
        <f t="shared" si="114"/>
      </c>
      <c r="O972" s="17">
        <v>0</v>
      </c>
      <c r="P972" s="20">
        <f>E972/O973</f>
      </c>
      <c r="Q972" s="21">
        <f>(M972+M973)/(O972+O973)</f>
      </c>
      <c r="R972" s="17">
        <v>13</v>
      </c>
      <c r="S972" s="21">
        <f>(O972+O973)/(K972+K973)</f>
      </c>
      <c r="T972" s="17">
        <v>1</v>
      </c>
      <c r="U972" s="22">
        <f>F972/T972</f>
      </c>
      <c r="V972" s="23">
        <f>(F972+4*500)/T972</f>
      </c>
      <c r="W972" s="17">
        <v>2088</v>
      </c>
      <c r="X972" s="23">
        <f>W972/T972</f>
      </c>
      <c r="Y972" s="21">
        <f>T972/R972</f>
      </c>
      <c r="Z972" s="23">
        <f>W972/F972</f>
      </c>
      <c r="AA972" s="23">
        <f>W972/(F972+500)</f>
      </c>
      <c r="AB972" s="17">
        <v>0</v>
      </c>
      <c r="AC972" s="17">
        <v>0</v>
      </c>
      <c r="AD972" s="21">
        <f>AB972/T972</f>
      </c>
      <c r="AE972" s="23">
        <f>(W972-AC972)/(F972+500)</f>
      </c>
      <c r="AF972" s="24" t="s">
        <v>37</v>
      </c>
    </row>
    <row r="973">
      <c r="A973" s="11"/>
      <c r="B973" s="55"/>
      <c r="C973" s="42"/>
      <c r="D973" s="14" t="s">
        <v>38</v>
      </c>
      <c r="E973" s="15">
        <v>4301.84</v>
      </c>
      <c r="F973" s="16"/>
      <c r="G973" s="17">
        <v>68557</v>
      </c>
      <c r="H973" s="17">
        <v>1903</v>
      </c>
      <c r="I973" s="18">
        <f t="shared" si="289"/>
      </c>
      <c r="J973" s="19">
        <f t="shared" si="202"/>
      </c>
      <c r="K973" s="17">
        <v>103</v>
      </c>
      <c r="L973" s="19">
        <f t="shared" si="169"/>
      </c>
      <c r="M973" s="17">
        <v>1</v>
      </c>
      <c r="N973" s="20">
        <f t="shared" si="114"/>
      </c>
      <c r="O973" s="17">
        <v>12</v>
      </c>
      <c r="P973" s="20">
        <f>E973/O973</f>
      </c>
      <c r="Q973" s="21"/>
      <c r="R973" s="17"/>
      <c r="S973" s="21"/>
      <c r="T973" s="17"/>
      <c r="U973" s="22"/>
      <c r="V973" s="23"/>
      <c r="W973" s="17"/>
      <c r="X973" s="23"/>
      <c r="Y973" s="21"/>
      <c r="Z973" s="23"/>
      <c r="AA973" s="23"/>
      <c r="AB973" s="17"/>
      <c r="AC973" s="17"/>
      <c r="AD973" s="21"/>
      <c r="AE973" s="23"/>
      <c r="AF973" s="24" t="s">
        <v>41</v>
      </c>
    </row>
    <row r="974">
      <c r="A974" s="11"/>
      <c r="B974" s="55" t="s">
        <v>65</v>
      </c>
      <c r="C974" s="42" t="s">
        <v>62</v>
      </c>
      <c r="D974" s="14" t="s">
        <v>36</v>
      </c>
      <c r="E974" s="15">
        <v>65.83</v>
      </c>
      <c r="F974" s="16">
        <f>E974+E975</f>
      </c>
      <c r="G974" s="17">
        <v>728</v>
      </c>
      <c r="H974" s="17">
        <v>43</v>
      </c>
      <c r="I974" s="18">
        <f t="shared" si="289"/>
      </c>
      <c r="J974" s="19">
        <f t="shared" si="202"/>
      </c>
      <c r="K974" s="17">
        <v>1</v>
      </c>
      <c r="L974" s="19">
        <f t="shared" si="169"/>
      </c>
      <c r="M974" s="17">
        <v>0</v>
      </c>
      <c r="N974" s="20">
        <f t="shared" si="114"/>
      </c>
      <c r="O974" s="17">
        <v>1</v>
      </c>
      <c r="P974" s="20">
        <f>E974/O975</f>
      </c>
      <c r="Q974" s="21">
        <f>(M974+M975)/(O974+O975)</f>
      </c>
      <c r="R974" s="17">
        <v>17</v>
      </c>
      <c r="S974" s="21">
        <f>(O974+O975)/(K974+K975)</f>
      </c>
      <c r="T974" s="17">
        <v>6</v>
      </c>
      <c r="U974" s="22">
        <f>F974/T974</f>
      </c>
      <c r="V974" s="23">
        <f>(F974+4*500)/T974</f>
      </c>
      <c r="W974" s="17">
        <v>6560.400000000009</v>
      </c>
      <c r="X974" s="23">
        <f>W974/T974</f>
      </c>
      <c r="Y974" s="21">
        <f>T974/R974</f>
      </c>
      <c r="Z974" s="23">
        <f>W974/F974</f>
      </c>
      <c r="AA974" s="23">
        <f>W974/(F974+500)</f>
      </c>
      <c r="AB974" s="17">
        <v>0</v>
      </c>
      <c r="AC974" s="17">
        <v>0</v>
      </c>
      <c r="AD974" s="21">
        <f>AB974/T974</f>
      </c>
      <c r="AE974" s="23">
        <f>(W974-AC974)/(F974+500)</f>
      </c>
      <c r="AF974" s="24" t="s">
        <v>37</v>
      </c>
    </row>
    <row r="975">
      <c r="A975" s="11"/>
      <c r="B975" s="55"/>
      <c r="C975" s="42"/>
      <c r="D975" s="14" t="s">
        <v>38</v>
      </c>
      <c r="E975" s="15">
        <v>3212.3</v>
      </c>
      <c r="F975" s="16"/>
      <c r="G975" s="17">
        <v>53766</v>
      </c>
      <c r="H975" s="17">
        <v>1149</v>
      </c>
      <c r="I975" s="18">
        <f t="shared" si="289"/>
      </c>
      <c r="J975" s="19">
        <f t="shared" si="202"/>
      </c>
      <c r="K975" s="17">
        <v>73</v>
      </c>
      <c r="L975" s="19">
        <f t="shared" si="169"/>
      </c>
      <c r="M975" s="17">
        <v>5</v>
      </c>
      <c r="N975" s="20">
        <f t="shared" si="114"/>
      </c>
      <c r="O975" s="17">
        <v>10</v>
      </c>
      <c r="P975" s="20">
        <f t="shared" ref="P975:P977" si="77">E975/O975</f>
      </c>
      <c r="Q975" s="21"/>
      <c r="R975" s="17"/>
      <c r="S975" s="21"/>
      <c r="T975" s="17"/>
      <c r="U975" s="22"/>
      <c r="V975" s="23"/>
      <c r="W975" s="17"/>
      <c r="X975" s="23"/>
      <c r="Y975" s="21"/>
      <c r="Z975" s="23"/>
      <c r="AA975" s="23"/>
      <c r="AB975" s="17"/>
      <c r="AC975" s="17"/>
      <c r="AD975" s="21"/>
      <c r="AE975" s="23"/>
      <c r="AF975" s="24" t="s">
        <v>41</v>
      </c>
    </row>
    <row r="976">
      <c r="A976" s="11"/>
      <c r="B976" s="44" t="s">
        <v>43</v>
      </c>
      <c r="C976" s="44"/>
      <c r="D976" s="44"/>
      <c r="E976" s="32">
        <f>SUM(E968:E975)</f>
      </c>
      <c r="F976" s="32">
        <f>SUM(F968:F975)</f>
      </c>
      <c r="G976" s="32">
        <f>SUM(G968:G975)</f>
      </c>
      <c r="H976" s="32">
        <f>SUM(H968:H975)</f>
      </c>
      <c r="I976" s="34">
        <f t="shared" si="289"/>
      </c>
      <c r="J976" s="35">
        <f t="shared" si="202"/>
      </c>
      <c r="K976" s="32">
        <f>SUM(K968:K975)</f>
      </c>
      <c r="L976" s="35">
        <f t="shared" si="169"/>
      </c>
      <c r="M976" s="32">
        <f>SUM(M968:M975)</f>
      </c>
      <c r="N976" s="36">
        <f t="shared" si="114"/>
      </c>
      <c r="O976" s="32">
        <f>SUM(O968:O975)</f>
      </c>
      <c r="P976" s="36">
        <f t="shared" si="77"/>
      </c>
      <c r="Q976" s="37">
        <f t="shared" ref="Q976:Q977" si="322">M976/O976</f>
      </c>
      <c r="R976" s="32">
        <f>SUM(R968:R975)</f>
      </c>
      <c r="S976" s="37">
        <f t="shared" ref="S976:S977" si="233">(O976+O976)/(K976+K976)</f>
      </c>
      <c r="T976" s="32">
        <f>SUM(T968:T975)</f>
      </c>
      <c r="U976" s="38">
        <f t="shared" ref="U976:U977" si="958">F976/T976</f>
      </c>
      <c r="V976" s="39">
        <f t="shared" ref="V976:V977" si="851">(F976+4*500)/T976</f>
      </c>
      <c r="W976" s="32">
        <f>SUM(W968:W975)</f>
      </c>
      <c r="X976" s="40">
        <f t="shared" ref="X976:X977" si="744">W976/T976</f>
      </c>
      <c r="Y976" s="37">
        <f t="shared" ref="Y976:Y977" si="637">T976/R976</f>
      </c>
      <c r="Z976" s="39">
        <f t="shared" ref="Z976:Z977" si="530">W976/F976</f>
      </c>
      <c r="AA976" s="39">
        <f>W976/(F976+COUNT(W964:W973)*500)</f>
      </c>
      <c r="AB976" s="32">
        <f>SUM(AB968:AB975)</f>
      </c>
      <c r="AC976" s="32">
        <f>SUM(AC968:AC975)</f>
      </c>
      <c r="AD976" s="37">
        <f t="shared" ref="AD976:AD977" si="423">AB976/T976</f>
      </c>
      <c r="AE976" s="41">
        <f>(W976-AC976)/(F976+COUNT(W964:W973)*500)</f>
      </c>
      <c r="AF976" s="23"/>
    </row>
    <row r="977">
      <c r="A977" s="11"/>
      <c r="B977" s="46" t="s">
        <v>48</v>
      </c>
      <c r="C977" s="46"/>
      <c r="D977" s="46"/>
      <c r="E977" s="48">
        <f>E949+E958+E967+E976</f>
      </c>
      <c r="F977" s="48">
        <f>F949+F958+F967+F976</f>
      </c>
      <c r="G977" s="48">
        <f>G949+G958+G967+G976</f>
      </c>
      <c r="H977" s="48">
        <f>H949+H958+H967+H976</f>
      </c>
      <c r="I977" s="50">
        <f t="shared" si="289"/>
      </c>
      <c r="J977" s="51">
        <f t="shared" si="202"/>
      </c>
      <c r="K977" s="56">
        <f>K949+K958+K967+K976</f>
      </c>
      <c r="L977" s="51">
        <f t="shared" si="169"/>
      </c>
      <c r="M977" s="56">
        <f>M949+M958+M967+M976</f>
      </c>
      <c r="N977" s="52">
        <f t="shared" si="114"/>
      </c>
      <c r="O977" s="56">
        <f>O949+O958+O967+O976</f>
      </c>
      <c r="P977" s="52">
        <f t="shared" si="77"/>
      </c>
      <c r="Q977" s="53">
        <f t="shared" si="322"/>
      </c>
      <c r="R977" s="56">
        <f>R949+R958+R967+R976</f>
      </c>
      <c r="S977" s="53">
        <f t="shared" si="233"/>
      </c>
      <c r="T977" s="56">
        <f>T949+T958+T967+T976</f>
      </c>
      <c r="U977" s="54">
        <f t="shared" si="958"/>
      </c>
      <c r="V977" s="49">
        <f t="shared" si="851"/>
      </c>
      <c r="W977" s="48">
        <f>W949+W958+W967+W976</f>
      </c>
      <c r="X977" s="49">
        <f t="shared" si="744"/>
      </c>
      <c r="Y977" s="53">
        <f t="shared" si="637"/>
      </c>
      <c r="Z977" s="49">
        <f t="shared" si="530"/>
      </c>
      <c r="AA977" s="49">
        <f>W977/(F977+COUNT(W939:W948,W950:W957,W959:W966,W968:W975)*500)</f>
      </c>
      <c r="AB977" s="56">
        <f>AB949+AB958+AB967+AB976</f>
      </c>
      <c r="AC977" s="48">
        <f>AC949+AC958+AC967+AC976</f>
      </c>
      <c r="AD977" s="53">
        <f t="shared" si="423"/>
      </c>
      <c r="AE977" s="49">
        <f>(W977-AC977)/(F977+COUNT(W939:W948,W950:W957,W959:W966,W968:W975)*500)</f>
      </c>
      <c r="AF977" s="23"/>
    </row>
    <row customHeight="true" ht="20.93236893071359" r="978">
      <c r="A978" s="1" t="s">
        <v>1</v>
      </c>
      <c r="B978" s="2" t="s">
        <v>2</v>
      </c>
      <c r="C978" s="2" t="s">
        <v>3</v>
      </c>
      <c r="D978" s="2" t="s">
        <v>4</v>
      </c>
      <c r="E978" s="3" t="s">
        <v>5</v>
      </c>
      <c r="F978" s="2" t="s">
        <v>6</v>
      </c>
      <c r="G978" s="2" t="s">
        <v>7</v>
      </c>
      <c r="H978" s="2" t="s">
        <v>8</v>
      </c>
      <c r="I978" s="4" t="s">
        <v>9</v>
      </c>
      <c r="J978" s="5" t="s">
        <v>10</v>
      </c>
      <c r="K978" s="2" t="s">
        <v>11</v>
      </c>
      <c r="L978" s="5" t="s">
        <v>12</v>
      </c>
      <c r="M978" s="2" t="s">
        <v>13</v>
      </c>
      <c r="N978" s="6" t="s">
        <v>14</v>
      </c>
      <c r="O978" s="2" t="s">
        <v>15</v>
      </c>
      <c r="P978" s="6" t="s">
        <v>16</v>
      </c>
      <c r="Q978" s="4" t="s">
        <v>17</v>
      </c>
      <c r="R978" s="7" t="s">
        <v>18</v>
      </c>
      <c r="S978" s="8" t="s">
        <v>19</v>
      </c>
      <c r="T978" s="7" t="s">
        <v>20</v>
      </c>
      <c r="U978" s="9" t="s">
        <v>21</v>
      </c>
      <c r="V978" s="10" t="s">
        <v>22</v>
      </c>
      <c r="W978" s="10" t="s">
        <v>23</v>
      </c>
      <c r="X978" s="10" t="s">
        <v>24</v>
      </c>
      <c r="Y978" s="8" t="s">
        <v>25</v>
      </c>
      <c r="Z978" s="10" t="s">
        <v>26</v>
      </c>
      <c r="AA978" s="10" t="s">
        <v>27</v>
      </c>
      <c r="AB978" s="10" t="s">
        <v>28</v>
      </c>
      <c r="AC978" s="7" t="s">
        <v>29</v>
      </c>
      <c r="AD978" s="8" t="s">
        <v>30</v>
      </c>
      <c r="AE978" s="10" t="s">
        <v>31</v>
      </c>
      <c r="AF978" s="10" t="s">
        <v>32</v>
      </c>
    </row>
    <row customHeight="true" ht="17.770166549761207" r="979">
      <c r="A979" s="11" t="s">
        <v>95</v>
      </c>
      <c r="B979" s="12" t="s">
        <v>50</v>
      </c>
      <c r="C979" s="13" t="s">
        <v>35</v>
      </c>
      <c r="D979" s="14" t="s">
        <v>36</v>
      </c>
      <c r="E979" s="15">
        <v>400.68</v>
      </c>
      <c r="F979" s="16">
        <f>E979+E980</f>
      </c>
      <c r="G979" s="17">
        <v>3314</v>
      </c>
      <c r="H979" s="17">
        <v>309</v>
      </c>
      <c r="I979" s="18">
        <f t="shared" ref="I979:I1000" si="290">H979/G979</f>
      </c>
      <c r="J979" s="19">
        <f t="shared" ref="J979:J1017" si="203">(E979/G979)*1000</f>
      </c>
      <c r="K979" s="17">
        <v>8</v>
      </c>
      <c r="L979" s="19">
        <f t="shared" ref="L979:L997" si="170">E979/K979</f>
      </c>
      <c r="M979" s="17">
        <v>0</v>
      </c>
      <c r="N979" s="20">
        <f t="shared" ref="N979:N1017" si="115">E979/M979</f>
      </c>
      <c r="O979" s="17">
        <v>0</v>
      </c>
      <c r="P979" s="20">
        <f t="shared" ref="P979:P1004" si="78">E979/O979</f>
      </c>
      <c r="Q979" s="21">
        <f>(M979+M980)/(O979+O980)</f>
      </c>
      <c r="R979" s="17">
        <v>13</v>
      </c>
      <c r="S979" s="21">
        <f>(O979+O980)/(K979+K980)</f>
      </c>
      <c r="T979" s="17">
        <v>4</v>
      </c>
      <c r="U979" s="22">
        <f>F979/T979</f>
      </c>
      <c r="V979" s="23">
        <f>(F979+4*500)/T979</f>
      </c>
      <c r="W979" s="17">
        <v>5779.2</v>
      </c>
      <c r="X979" s="23">
        <f>W979/T979</f>
      </c>
      <c r="Y979" s="21">
        <f>T979/R979</f>
      </c>
      <c r="Z979" s="23">
        <f>W979/F979</f>
      </c>
      <c r="AA979" s="23">
        <f>W979/(F979+500)</f>
      </c>
      <c r="AB979" s="17">
        <v>1</v>
      </c>
      <c r="AC979" s="17">
        <v>1344</v>
      </c>
      <c r="AD979" s="21">
        <f>AB979/T979</f>
      </c>
      <c r="AE979" s="23">
        <f>(W979-AC979)/(F979+500)</f>
      </c>
      <c r="AF979" s="24" t="s">
        <v>37</v>
      </c>
    </row>
    <row customHeight="true" ht="17.249333216427875" r="980">
      <c r="A980" s="11"/>
      <c r="B980" s="12"/>
      <c r="C980" s="13"/>
      <c r="D980" s="14" t="s">
        <v>38</v>
      </c>
      <c r="E980" s="15">
        <v>3810.54</v>
      </c>
      <c r="F980" s="16"/>
      <c r="G980" s="17">
        <v>42343</v>
      </c>
      <c r="H980" s="17">
        <v>1758</v>
      </c>
      <c r="I980" s="18">
        <f t="shared" si="290"/>
      </c>
      <c r="J980" s="19">
        <f t="shared" si="203"/>
      </c>
      <c r="K980" s="17">
        <v>91</v>
      </c>
      <c r="L980" s="19">
        <f t="shared" si="170"/>
      </c>
      <c r="M980" s="17">
        <v>3</v>
      </c>
      <c r="N980" s="20">
        <f t="shared" si="115"/>
      </c>
      <c r="O980" s="17">
        <v>10</v>
      </c>
      <c r="P980" s="20">
        <f t="shared" si="78"/>
      </c>
      <c r="Q980" s="21"/>
      <c r="R980" s="17"/>
      <c r="S980" s="21"/>
      <c r="T980" s="17"/>
      <c r="U980" s="22"/>
      <c r="V980" s="23"/>
      <c r="W980" s="17"/>
      <c r="X980" s="23"/>
      <c r="Y980" s="21"/>
      <c r="Z980" s="23"/>
      <c r="AA980" s="23"/>
      <c r="AB980" s="17"/>
      <c r="AC980" s="17"/>
      <c r="AD980" s="21"/>
      <c r="AE980" s="23"/>
      <c r="AF980" s="24" t="s">
        <v>78</v>
      </c>
    </row>
    <row r="981">
      <c r="A981" s="11"/>
      <c r="B981" s="12" t="s">
        <v>51</v>
      </c>
      <c r="C981" s="13" t="s">
        <v>35</v>
      </c>
      <c r="D981" s="14" t="s">
        <v>36</v>
      </c>
      <c r="E981" s="15">
        <v>259.87</v>
      </c>
      <c r="F981" s="16">
        <f>E981+E982</f>
      </c>
      <c r="G981" s="17">
        <v>2191</v>
      </c>
      <c r="H981" s="17">
        <v>151</v>
      </c>
      <c r="I981" s="18">
        <f t="shared" si="290"/>
      </c>
      <c r="J981" s="19">
        <f t="shared" si="203"/>
      </c>
      <c r="K981" s="17">
        <v>1</v>
      </c>
      <c r="L981" s="19">
        <f t="shared" si="170"/>
      </c>
      <c r="M981" s="17">
        <v>0</v>
      </c>
      <c r="N981" s="20">
        <f t="shared" si="115"/>
      </c>
      <c r="O981" s="17">
        <v>0</v>
      </c>
      <c r="P981" s="20">
        <f t="shared" si="78"/>
      </c>
      <c r="Q981" s="21">
        <f>(M981+M982)/(O981+O982)</f>
      </c>
      <c r="R981" s="17">
        <v>13</v>
      </c>
      <c r="S981" s="21">
        <f>(O981+O982)/(K981+K982)</f>
      </c>
      <c r="T981" s="17">
        <v>3</v>
      </c>
      <c r="U981" s="22">
        <f>F981/T981</f>
      </c>
      <c r="V981" s="23">
        <f>(F981+4*500)/T981</f>
      </c>
      <c r="W981" s="17">
        <v>3492.000000000001</v>
      </c>
      <c r="X981" s="23">
        <f>W981/T981</f>
      </c>
      <c r="Y981" s="21">
        <f>T981/R981</f>
      </c>
      <c r="Z981" s="23">
        <f>W981/F981</f>
      </c>
      <c r="AA981" s="23">
        <f>W981/(F981+500)</f>
      </c>
      <c r="AB981" s="17">
        <v>0</v>
      </c>
      <c r="AC981" s="17">
        <v>0</v>
      </c>
      <c r="AD981" s="21">
        <f>AB981/T981</f>
      </c>
      <c r="AE981" s="23">
        <f>(W981-AC981)/(F981+500)</f>
      </c>
      <c r="AF981" s="24" t="s">
        <v>37</v>
      </c>
    </row>
    <row r="982">
      <c r="A982" s="11"/>
      <c r="B982" s="12"/>
      <c r="C982" s="13"/>
      <c r="D982" s="14" t="s">
        <v>38</v>
      </c>
      <c r="E982" s="15">
        <v>3622.34</v>
      </c>
      <c r="F982" s="16"/>
      <c r="G982" s="17">
        <v>33902</v>
      </c>
      <c r="H982" s="17">
        <v>1676</v>
      </c>
      <c r="I982" s="18">
        <f t="shared" si="290"/>
      </c>
      <c r="J982" s="19">
        <f t="shared" si="203"/>
      </c>
      <c r="K982" s="17">
        <v>85</v>
      </c>
      <c r="L982" s="19">
        <f t="shared" si="170"/>
      </c>
      <c r="M982" s="17">
        <v>3</v>
      </c>
      <c r="N982" s="20">
        <f t="shared" si="115"/>
      </c>
      <c r="O982" s="17">
        <v>11</v>
      </c>
      <c r="P982" s="20">
        <f t="shared" si="78"/>
      </c>
      <c r="Q982" s="21"/>
      <c r="R982" s="17"/>
      <c r="S982" s="21"/>
      <c r="T982" s="17"/>
      <c r="U982" s="22"/>
      <c r="V982" s="23"/>
      <c r="W982" s="17"/>
      <c r="X982" s="23"/>
      <c r="Y982" s="21"/>
      <c r="Z982" s="23"/>
      <c r="AA982" s="23"/>
      <c r="AB982" s="17"/>
      <c r="AC982" s="17"/>
      <c r="AD982" s="21"/>
      <c r="AE982" s="23"/>
      <c r="AF982" s="24" t="s">
        <v>78</v>
      </c>
    </row>
    <row r="983">
      <c r="A983" s="11"/>
      <c r="B983" s="12" t="s">
        <v>52</v>
      </c>
      <c r="C983" s="13" t="s">
        <v>35</v>
      </c>
      <c r="D983" s="14" t="s">
        <v>36</v>
      </c>
      <c r="E983" s="15">
        <v>347.03</v>
      </c>
      <c r="F983" s="16">
        <f>E983+E984</f>
      </c>
      <c r="G983" s="17">
        <v>2947</v>
      </c>
      <c r="H983" s="17">
        <v>225</v>
      </c>
      <c r="I983" s="18">
        <f t="shared" si="290"/>
      </c>
      <c r="J983" s="19">
        <f t="shared" si="203"/>
      </c>
      <c r="K983" s="17">
        <v>5</v>
      </c>
      <c r="L983" s="19">
        <f t="shared" si="170"/>
      </c>
      <c r="M983" s="17">
        <v>1</v>
      </c>
      <c r="N983" s="20">
        <f t="shared" si="115"/>
      </c>
      <c r="O983" s="17">
        <v>1</v>
      </c>
      <c r="P983" s="20">
        <f t="shared" si="78"/>
      </c>
      <c r="Q983" s="21">
        <f>(M983+M984)/(O983+O984)</f>
      </c>
      <c r="R983" s="17">
        <v>16</v>
      </c>
      <c r="S983" s="21">
        <f>(O983+O984)/(K983+K984)</f>
      </c>
      <c r="T983" s="17">
        <v>9</v>
      </c>
      <c r="U983" s="22">
        <f>F983/T983</f>
      </c>
      <c r="V983" s="23">
        <f>(F983+4*500)/T983</f>
      </c>
      <c r="W983" s="17">
        <v>11970</v>
      </c>
      <c r="X983" s="23">
        <f>W983/T983</f>
      </c>
      <c r="Y983" s="21">
        <f>T983/R983</f>
      </c>
      <c r="Z983" s="23">
        <f>W983/F983</f>
      </c>
      <c r="AA983" s="23">
        <f>W983/(F983+500)</f>
      </c>
      <c r="AB983" s="17">
        <v>1</v>
      </c>
      <c r="AC983" s="17">
        <v>1692</v>
      </c>
      <c r="AD983" s="21">
        <f>AB983/T983</f>
      </c>
      <c r="AE983" s="23">
        <f>(W983-AC983)/(F983+500)</f>
      </c>
      <c r="AF983" s="24" t="s">
        <v>37</v>
      </c>
    </row>
    <row r="984">
      <c r="A984" s="11"/>
      <c r="B984" s="12"/>
      <c r="C984" s="13"/>
      <c r="D984" s="14" t="s">
        <v>38</v>
      </c>
      <c r="E984" s="15">
        <v>3179.21</v>
      </c>
      <c r="F984" s="16"/>
      <c r="G984" s="17">
        <v>28021</v>
      </c>
      <c r="H984" s="17">
        <v>1081</v>
      </c>
      <c r="I984" s="18">
        <f t="shared" si="290"/>
      </c>
      <c r="J984" s="19">
        <f t="shared" si="203"/>
      </c>
      <c r="K984" s="17">
        <v>92</v>
      </c>
      <c r="L984" s="19">
        <f t="shared" si="170"/>
      </c>
      <c r="M984" s="17">
        <v>8</v>
      </c>
      <c r="N984" s="20">
        <f t="shared" si="115"/>
      </c>
      <c r="O984" s="17">
        <v>12</v>
      </c>
      <c r="P984" s="20">
        <f t="shared" si="78"/>
      </c>
      <c r="Q984" s="21"/>
      <c r="R984" s="17"/>
      <c r="S984" s="21"/>
      <c r="T984" s="17"/>
      <c r="U984" s="22"/>
      <c r="V984" s="23"/>
      <c r="W984" s="17"/>
      <c r="X984" s="23"/>
      <c r="Y984" s="21"/>
      <c r="Z984" s="23"/>
      <c r="AA984" s="23"/>
      <c r="AB984" s="17"/>
      <c r="AC984" s="17"/>
      <c r="AD984" s="21"/>
      <c r="AE984" s="23"/>
      <c r="AF984" s="24" t="s">
        <v>78</v>
      </c>
    </row>
    <row r="985">
      <c r="A985" s="11"/>
      <c r="B985" s="12" t="s">
        <v>53</v>
      </c>
      <c r="C985" s="13" t="s">
        <v>35</v>
      </c>
      <c r="D985" s="14" t="s">
        <v>36</v>
      </c>
      <c r="E985" s="15">
        <v>932.49</v>
      </c>
      <c r="F985" s="28">
        <f>E985+E986</f>
      </c>
      <c r="G985" s="17">
        <v>5775</v>
      </c>
      <c r="H985" s="17">
        <v>454</v>
      </c>
      <c r="I985" s="18">
        <f t="shared" si="290"/>
      </c>
      <c r="J985" s="19">
        <f t="shared" si="203"/>
      </c>
      <c r="K985" s="17">
        <v>11</v>
      </c>
      <c r="L985" s="19">
        <f t="shared" si="170"/>
      </c>
      <c r="M985" s="17">
        <v>1</v>
      </c>
      <c r="N985" s="20">
        <f t="shared" si="115"/>
      </c>
      <c r="O985" s="17">
        <v>3</v>
      </c>
      <c r="P985" s="20">
        <f t="shared" si="78"/>
      </c>
      <c r="Q985" s="21">
        <f>(M985+M986)/(O985+O986)</f>
      </c>
      <c r="R985" s="17">
        <v>14</v>
      </c>
      <c r="S985" s="21">
        <f>(O985+O986)/(K985+K986)</f>
      </c>
      <c r="T985" s="17">
        <v>5</v>
      </c>
      <c r="U985" s="22">
        <f>F985/T985</f>
      </c>
      <c r="V985" s="23">
        <f>(F985+4*500)/T985</f>
      </c>
      <c r="W985" s="17">
        <v>5610</v>
      </c>
      <c r="X985" s="23">
        <f>W985/T985</f>
      </c>
      <c r="Y985" s="21">
        <f>T985/R985</f>
      </c>
      <c r="Z985" s="23">
        <f>W985/F985</f>
      </c>
      <c r="AA985" s="23">
        <f>W985/(F985+500)</f>
      </c>
      <c r="AB985" s="17">
        <v>2</v>
      </c>
      <c r="AC985" s="17">
        <v>1734</v>
      </c>
      <c r="AD985" s="21">
        <f>AB985/T985</f>
      </c>
      <c r="AE985" s="23">
        <f>(W985-AC985)/(F985+500)</f>
      </c>
      <c r="AF985" s="24" t="s">
        <v>37</v>
      </c>
    </row>
    <row r="986">
      <c r="A986" s="11"/>
      <c r="B986" s="12"/>
      <c r="C986" s="13"/>
      <c r="D986" s="14" t="s">
        <v>38</v>
      </c>
      <c r="E986" s="15">
        <v>2949.23</v>
      </c>
      <c r="F986" s="28"/>
      <c r="G986" s="17">
        <v>36809</v>
      </c>
      <c r="H986" s="29">
        <v>960</v>
      </c>
      <c r="I986" s="18">
        <f t="shared" si="290"/>
      </c>
      <c r="J986" s="19">
        <f t="shared" si="203"/>
      </c>
      <c r="K986" s="17">
        <v>90</v>
      </c>
      <c r="L986" s="19">
        <f t="shared" si="170"/>
      </c>
      <c r="M986" s="17">
        <v>4</v>
      </c>
      <c r="N986" s="20">
        <f t="shared" si="115"/>
      </c>
      <c r="O986" s="17">
        <v>10</v>
      </c>
      <c r="P986" s="20">
        <f t="shared" si="78"/>
      </c>
      <c r="Q986" s="21"/>
      <c r="R986" s="17"/>
      <c r="S986" s="21"/>
      <c r="T986" s="17"/>
      <c r="U986" s="22"/>
      <c r="V986" s="23"/>
      <c r="W986" s="17"/>
      <c r="X986" s="23"/>
      <c r="Y986" s="21"/>
      <c r="Z986" s="23"/>
      <c r="AA986" s="23"/>
      <c r="AB986" s="17"/>
      <c r="AC986" s="17"/>
      <c r="AD986" s="21"/>
      <c r="AE986" s="23"/>
      <c r="AF986" s="24" t="s">
        <v>78</v>
      </c>
    </row>
    <row r="987">
      <c r="A987" s="11"/>
      <c r="B987" s="12" t="s">
        <v>54</v>
      </c>
      <c r="C987" s="13" t="s">
        <v>35</v>
      </c>
      <c r="D987" s="14" t="s">
        <v>36</v>
      </c>
      <c r="E987" s="15">
        <v>1422.26</v>
      </c>
      <c r="F987" s="28">
        <f>E987+E988</f>
      </c>
      <c r="G987" s="17">
        <v>10446</v>
      </c>
      <c r="H987" s="17">
        <v>778</v>
      </c>
      <c r="I987" s="18">
        <f t="shared" si="290"/>
      </c>
      <c r="J987" s="19">
        <f t="shared" si="203"/>
      </c>
      <c r="K987" s="17">
        <v>18</v>
      </c>
      <c r="L987" s="19">
        <f t="shared" si="170"/>
      </c>
      <c r="M987" s="17">
        <v>1</v>
      </c>
      <c r="N987" s="20">
        <f t="shared" si="115"/>
      </c>
      <c r="O987" s="17">
        <v>1</v>
      </c>
      <c r="P987" s="20">
        <f t="shared" si="78"/>
      </c>
      <c r="Q987" s="21">
        <f>(M987+M988)/(O987+O988)</f>
      </c>
      <c r="R987" s="17">
        <v>17</v>
      </c>
      <c r="S987" s="21">
        <f>(O987+O988)/(K987+K988)</f>
      </c>
      <c r="T987" s="17">
        <v>5</v>
      </c>
      <c r="U987" s="22">
        <f>F987/T987</f>
      </c>
      <c r="V987" s="23">
        <f>(F987+4*500)/T987</f>
      </c>
      <c r="W987" s="17">
        <v>5318</v>
      </c>
      <c r="X987" s="23">
        <f>W987/T987</f>
      </c>
      <c r="Y987" s="21">
        <f>T987/R987</f>
      </c>
      <c r="Z987" s="23">
        <f>W987/F987</f>
      </c>
      <c r="AA987" s="23">
        <f>W987/(F987+500)</f>
      </c>
      <c r="AB987" s="17">
        <v>1</v>
      </c>
      <c r="AC987" s="17">
        <v>1692</v>
      </c>
      <c r="AD987" s="21">
        <f>AB987/T987</f>
      </c>
      <c r="AE987" s="23">
        <f>(W987-AC987)/(F987+500)</f>
      </c>
      <c r="AF987" s="24" t="s">
        <v>37</v>
      </c>
    </row>
    <row r="988">
      <c r="A988" s="11"/>
      <c r="B988" s="12"/>
      <c r="C988" s="13"/>
      <c r="D988" s="14" t="s">
        <v>38</v>
      </c>
      <c r="E988" s="15">
        <v>3742.57</v>
      </c>
      <c r="F988" s="28"/>
      <c r="G988" s="17">
        <v>46384</v>
      </c>
      <c r="H988" s="29">
        <v>1031</v>
      </c>
      <c r="I988" s="18">
        <f t="shared" si="290"/>
      </c>
      <c r="J988" s="19">
        <f t="shared" si="203"/>
      </c>
      <c r="K988" s="17">
        <v>91</v>
      </c>
      <c r="L988" s="19">
        <f t="shared" si="170"/>
      </c>
      <c r="M988" s="17">
        <v>4</v>
      </c>
      <c r="N988" s="20">
        <f t="shared" si="115"/>
      </c>
      <c r="O988" s="17">
        <v>9</v>
      </c>
      <c r="P988" s="20">
        <f t="shared" si="78"/>
      </c>
      <c r="Q988" s="21"/>
      <c r="R988" s="17"/>
      <c r="S988" s="21"/>
      <c r="T988" s="17"/>
      <c r="U988" s="22"/>
      <c r="V988" s="23"/>
      <c r="W988" s="17"/>
      <c r="X988" s="23"/>
      <c r="Y988" s="21"/>
      <c r="Z988" s="23"/>
      <c r="AA988" s="23"/>
      <c r="AB988" s="17"/>
      <c r="AC988" s="17"/>
      <c r="AD988" s="21"/>
      <c r="AE988" s="23"/>
      <c r="AF988" s="24" t="s">
        <v>78</v>
      </c>
    </row>
    <row r="989">
      <c r="A989" s="11"/>
      <c r="B989" s="30" t="s">
        <v>43</v>
      </c>
      <c r="C989" s="30"/>
      <c r="D989" s="30"/>
      <c r="E989" s="32">
        <f>SUM(E979:E988)</f>
      </c>
      <c r="F989" s="33">
        <f>SUM(F979:F988)</f>
      </c>
      <c r="G989" s="33">
        <f>SUM(G979:G988)</f>
      </c>
      <c r="H989" s="33">
        <f>SUM(H979:H988)</f>
      </c>
      <c r="I989" s="34">
        <f t="shared" si="290"/>
      </c>
      <c r="J989" s="35">
        <f t="shared" si="203"/>
      </c>
      <c r="K989" s="33">
        <f>SUM(K979:K988)</f>
      </c>
      <c r="L989" s="35">
        <f t="shared" si="170"/>
      </c>
      <c r="M989" s="33">
        <f>SUM(M979:M988)</f>
      </c>
      <c r="N989" s="36">
        <f t="shared" si="115"/>
      </c>
      <c r="O989" s="33">
        <f>SUM(O979:O988)</f>
      </c>
      <c r="P989" s="36">
        <f t="shared" si="78"/>
      </c>
      <c r="Q989" s="37">
        <f>M989/O989</f>
      </c>
      <c r="R989" s="33">
        <f>SUM(R979:R988)</f>
      </c>
      <c r="S989" s="37">
        <f>(O989+O989)/(K989+K989)</f>
      </c>
      <c r="T989" s="33">
        <f>SUM(T979:T988)</f>
      </c>
      <c r="U989" s="38">
        <f t="shared" ref="U989:U990" si="959">F989/T989</f>
      </c>
      <c r="V989" s="39">
        <f t="shared" ref="V989:V990" si="852">(F989+4*500)/T989</f>
      </c>
      <c r="W989" s="32">
        <f>SUM(W979:W988)</f>
      </c>
      <c r="X989" s="40">
        <f t="shared" ref="X989:X990" si="745">W989/T989</f>
      </c>
      <c r="Y989" s="37">
        <f t="shared" ref="Y989:Y990" si="638">T989/R989</f>
      </c>
      <c r="Z989" s="39">
        <f t="shared" ref="Z989:Z990" si="531">W989/F989</f>
      </c>
      <c r="AA989" s="39">
        <f>W989/(F989+COUNT(W979:W986)*500)</f>
      </c>
      <c r="AB989" s="33">
        <f>SUM(AB979:AB988)</f>
      </c>
      <c r="AC989" s="33">
        <f>SUM(AC979:AC988)</f>
      </c>
      <c r="AD989" s="37">
        <f t="shared" ref="AD989:AD990" si="424">AB989/T989</f>
      </c>
      <c r="AE989" s="41">
        <f>(W989-AC989)/(F989+COUNT(W979:W986)*500)</f>
      </c>
      <c r="AF989" s="23"/>
    </row>
    <row r="990">
      <c r="A990" s="11"/>
      <c r="B990" s="12" t="s">
        <v>55</v>
      </c>
      <c r="C990" s="42" t="s">
        <v>45</v>
      </c>
      <c r="D990" s="14" t="s">
        <v>36</v>
      </c>
      <c r="E990" s="15">
        <v>1088.12</v>
      </c>
      <c r="F990" s="28">
        <f>E990+E991</f>
      </c>
      <c r="G990" s="17">
        <v>9981</v>
      </c>
      <c r="H990" s="17">
        <v>525</v>
      </c>
      <c r="I990" s="18">
        <f t="shared" si="290"/>
      </c>
      <c r="J990" s="19">
        <f t="shared" si="203"/>
      </c>
      <c r="K990" s="17">
        <v>11</v>
      </c>
      <c r="L990" s="19">
        <f t="shared" si="170"/>
      </c>
      <c r="M990" s="17">
        <v>1</v>
      </c>
      <c r="N990" s="20">
        <f t="shared" si="115"/>
      </c>
      <c r="O990" s="17">
        <v>4</v>
      </c>
      <c r="P990" s="20">
        <f t="shared" si="78"/>
      </c>
      <c r="Q990" s="21">
        <f>(M990+M991)/(O990+O991)</f>
      </c>
      <c r="R990" s="17">
        <v>23</v>
      </c>
      <c r="S990" s="21">
        <f>(O990+O991)/(K990+K991)</f>
      </c>
      <c r="T990" s="17">
        <v>6</v>
      </c>
      <c r="U990" s="22">
        <f t="shared" si="959"/>
      </c>
      <c r="V990" s="23">
        <f t="shared" si="852"/>
      </c>
      <c r="W990" s="17">
        <v>10019.999999999996</v>
      </c>
      <c r="X990" s="23">
        <f t="shared" si="745"/>
      </c>
      <c r="Y990" s="21">
        <f t="shared" si="638"/>
      </c>
      <c r="Z990" s="23">
        <f t="shared" si="531"/>
      </c>
      <c r="AA990" s="23">
        <f>W990/(F990+500)</f>
      </c>
      <c r="AB990" s="17">
        <v>2</v>
      </c>
      <c r="AC990" s="17">
        <v>3780</v>
      </c>
      <c r="AD990" s="21">
        <f t="shared" si="424"/>
      </c>
      <c r="AE990" s="23">
        <f>(W990-AC990)/(F990+500)</f>
      </c>
      <c r="AF990" s="24" t="s">
        <v>37</v>
      </c>
    </row>
    <row r="991">
      <c r="A991" s="11"/>
      <c r="B991" s="12"/>
      <c r="C991" s="42"/>
      <c r="D991" s="14" t="s">
        <v>38</v>
      </c>
      <c r="E991" s="15">
        <v>3365.31</v>
      </c>
      <c r="F991" s="28"/>
      <c r="G991" s="17">
        <v>45618</v>
      </c>
      <c r="H991" s="29">
        <v>1004</v>
      </c>
      <c r="I991" s="18">
        <f t="shared" si="290"/>
      </c>
      <c r="J991" s="19">
        <f t="shared" si="203"/>
      </c>
      <c r="K991" s="17">
        <v>72</v>
      </c>
      <c r="L991" s="19">
        <f t="shared" si="170"/>
      </c>
      <c r="M991" s="17">
        <v>4</v>
      </c>
      <c r="N991" s="20">
        <f t="shared" si="115"/>
      </c>
      <c r="O991" s="17">
        <v>14</v>
      </c>
      <c r="P991" s="20">
        <f t="shared" si="78"/>
      </c>
      <c r="Q991" s="21"/>
      <c r="R991" s="17"/>
      <c r="S991" s="21"/>
      <c r="T991" s="17"/>
      <c r="U991" s="22"/>
      <c r="V991" s="23"/>
      <c r="W991" s="17"/>
      <c r="X991" s="23"/>
      <c r="Y991" s="21"/>
      <c r="Z991" s="23"/>
      <c r="AA991" s="23"/>
      <c r="AB991" s="17"/>
      <c r="AC991" s="17"/>
      <c r="AD991" s="21"/>
      <c r="AE991" s="23"/>
      <c r="AF991" s="24" t="s">
        <v>78</v>
      </c>
    </row>
    <row r="992">
      <c r="A992" s="11"/>
      <c r="B992" s="43" t="s">
        <v>56</v>
      </c>
      <c r="C992" s="42" t="s">
        <v>45</v>
      </c>
      <c r="D992" s="14" t="s">
        <v>36</v>
      </c>
      <c r="E992" s="15">
        <v>977.74</v>
      </c>
      <c r="F992" s="28">
        <f>E992+E993</f>
      </c>
      <c r="G992" s="17">
        <v>7819</v>
      </c>
      <c r="H992" s="17">
        <v>321</v>
      </c>
      <c r="I992" s="18">
        <f t="shared" si="290"/>
      </c>
      <c r="J992" s="19">
        <f t="shared" si="203"/>
      </c>
      <c r="K992" s="17">
        <v>9</v>
      </c>
      <c r="L992" s="19">
        <f t="shared" si="170"/>
      </c>
      <c r="M992" s="17">
        <v>0</v>
      </c>
      <c r="N992" s="20">
        <f t="shared" si="115"/>
      </c>
      <c r="O992" s="17">
        <v>0</v>
      </c>
      <c r="P992" s="20">
        <f t="shared" si="78"/>
      </c>
      <c r="Q992" s="21">
        <f>(M992+M993)/(O992+O993)</f>
      </c>
      <c r="R992" s="17">
        <v>18</v>
      </c>
      <c r="S992" s="21">
        <f>(O992+O993)/(K992+K993)</f>
      </c>
      <c r="T992" s="17">
        <v>4</v>
      </c>
      <c r="U992" s="22">
        <f>F992/T992</f>
      </c>
      <c r="V992" s="23">
        <f>(F992+4*500)/T992</f>
      </c>
      <c r="W992" s="17">
        <v>5520</v>
      </c>
      <c r="X992" s="23">
        <f>W992/T992</f>
      </c>
      <c r="Y992" s="21">
        <f>T992/R992</f>
      </c>
      <c r="Z992" s="23">
        <f>W992/F992</f>
      </c>
      <c r="AA992" s="23">
        <f>W992/(F992+500)</f>
      </c>
      <c r="AB992" s="17">
        <v>2</v>
      </c>
      <c r="AC992" s="17">
        <v>3432</v>
      </c>
      <c r="AD992" s="21">
        <f>AB992/T992</f>
      </c>
      <c r="AE992" s="23">
        <f>(W992-AC992)/(F992+500)</f>
      </c>
      <c r="AF992" s="24" t="s">
        <v>37</v>
      </c>
    </row>
    <row r="993">
      <c r="A993" s="11"/>
      <c r="B993" s="43"/>
      <c r="C993" s="42"/>
      <c r="D993" s="14" t="s">
        <v>38</v>
      </c>
      <c r="E993" s="15">
        <v>3841.98</v>
      </c>
      <c r="F993" s="28"/>
      <c r="G993" s="17">
        <v>49079</v>
      </c>
      <c r="H993" s="29">
        <v>1248</v>
      </c>
      <c r="I993" s="18">
        <f t="shared" si="290"/>
      </c>
      <c r="J993" s="19">
        <f t="shared" si="203"/>
      </c>
      <c r="K993" s="17">
        <v>84</v>
      </c>
      <c r="L993" s="19">
        <f t="shared" si="170"/>
      </c>
      <c r="M993" s="17">
        <v>3</v>
      </c>
      <c r="N993" s="20">
        <f t="shared" si="115"/>
      </c>
      <c r="O993" s="17">
        <v>9</v>
      </c>
      <c r="P993" s="20">
        <f t="shared" si="78"/>
      </c>
      <c r="Q993" s="21"/>
      <c r="R993" s="17"/>
      <c r="S993" s="21"/>
      <c r="T993" s="17"/>
      <c r="U993" s="22"/>
      <c r="V993" s="23"/>
      <c r="W993" s="17"/>
      <c r="X993" s="23"/>
      <c r="Y993" s="21"/>
      <c r="Z993" s="23"/>
      <c r="AA993" s="23"/>
      <c r="AB993" s="17"/>
      <c r="AC993" s="17"/>
      <c r="AD993" s="21"/>
      <c r="AE993" s="23"/>
      <c r="AF993" s="24" t="s">
        <v>78</v>
      </c>
    </row>
    <row r="994">
      <c r="A994" s="11"/>
      <c r="B994" s="12" t="s">
        <v>57</v>
      </c>
      <c r="C994" s="42" t="s">
        <v>45</v>
      </c>
      <c r="D994" s="14" t="s">
        <v>36</v>
      </c>
      <c r="E994" s="15">
        <v>617.09</v>
      </c>
      <c r="F994" s="28">
        <f>E994+E995</f>
      </c>
      <c r="G994" s="17">
        <v>4371</v>
      </c>
      <c r="H994" s="17">
        <v>178</v>
      </c>
      <c r="I994" s="18">
        <f t="shared" si="290"/>
      </c>
      <c r="J994" s="19">
        <f t="shared" si="203"/>
      </c>
      <c r="K994" s="17">
        <v>8</v>
      </c>
      <c r="L994" s="19">
        <f t="shared" si="170"/>
      </c>
      <c r="M994" s="17">
        <v>0</v>
      </c>
      <c r="N994" s="20">
        <f t="shared" si="115"/>
      </c>
      <c r="O994" s="17">
        <v>0</v>
      </c>
      <c r="P994" s="20">
        <f t="shared" si="78"/>
      </c>
      <c r="Q994" s="21">
        <f>(M994+M995)/(O994+O995)</f>
      </c>
      <c r="R994" s="17">
        <v>15</v>
      </c>
      <c r="S994" s="21">
        <f>(O994+O995)/(K994+K995)</f>
      </c>
      <c r="T994" s="17">
        <v>1</v>
      </c>
      <c r="U994" s="22">
        <f>F994/T994</f>
      </c>
      <c r="V994" s="23">
        <f>(F994+4*500)/T994</f>
      </c>
      <c r="W994" s="17">
        <v>374</v>
      </c>
      <c r="X994" s="23">
        <f>W994/T994</f>
      </c>
      <c r="Y994" s="21">
        <f>T994/R994</f>
      </c>
      <c r="Z994" s="23">
        <f>W994/F994</f>
      </c>
      <c r="AA994" s="23">
        <f>W994/(F994+500)</f>
      </c>
      <c r="AB994" s="17">
        <v>0</v>
      </c>
      <c r="AC994" s="17">
        <v>0</v>
      </c>
      <c r="AD994" s="21">
        <f>AB994/T994</f>
      </c>
      <c r="AE994" s="23">
        <f>(W994-AC994)/(F994+500)</f>
      </c>
      <c r="AF994" s="24" t="s">
        <v>37</v>
      </c>
    </row>
    <row r="995">
      <c r="A995" s="11"/>
      <c r="B995" s="12"/>
      <c r="C995" s="42"/>
      <c r="D995" s="14" t="s">
        <v>38</v>
      </c>
      <c r="E995" s="15">
        <v>3319.25</v>
      </c>
      <c r="F995" s="28"/>
      <c r="G995" s="17">
        <v>43675</v>
      </c>
      <c r="H995" s="29">
        <v>1218</v>
      </c>
      <c r="I995" s="18">
        <f t="shared" si="290"/>
      </c>
      <c r="J995" s="19">
        <f t="shared" si="203"/>
      </c>
      <c r="K995" s="17">
        <v>90</v>
      </c>
      <c r="L995" s="19">
        <f t="shared" si="170"/>
      </c>
      <c r="M995" s="17">
        <v>0</v>
      </c>
      <c r="N995" s="20">
        <f t="shared" si="115"/>
      </c>
      <c r="O995" s="17">
        <v>6</v>
      </c>
      <c r="P995" s="20">
        <f t="shared" si="78"/>
      </c>
      <c r="Q995" s="21"/>
      <c r="R995" s="17"/>
      <c r="S995" s="21"/>
      <c r="T995" s="17"/>
      <c r="U995" s="22"/>
      <c r="V995" s="23"/>
      <c r="W995" s="17"/>
      <c r="X995" s="23"/>
      <c r="Y995" s="21"/>
      <c r="Z995" s="23"/>
      <c r="AA995" s="23"/>
      <c r="AB995" s="17"/>
      <c r="AC995" s="17"/>
      <c r="AD995" s="21"/>
      <c r="AE995" s="23"/>
      <c r="AF995" s="24" t="s">
        <v>78</v>
      </c>
    </row>
    <row r="996">
      <c r="A996" s="11"/>
      <c r="B996" s="55" t="s">
        <v>34</v>
      </c>
      <c r="C996" s="42" t="s">
        <v>45</v>
      </c>
      <c r="D996" s="14" t="s">
        <v>36</v>
      </c>
      <c r="E996" s="15">
        <v>486.97</v>
      </c>
      <c r="F996" s="28">
        <f>E996+E997</f>
      </c>
      <c r="G996" s="17">
        <v>3226</v>
      </c>
      <c r="H996" s="17">
        <v>178</v>
      </c>
      <c r="I996" s="18">
        <f t="shared" si="290"/>
      </c>
      <c r="J996" s="19">
        <f t="shared" si="203"/>
      </c>
      <c r="K996" s="17">
        <v>8</v>
      </c>
      <c r="L996" s="19">
        <f t="shared" si="170"/>
      </c>
      <c r="M996" s="17">
        <v>2</v>
      </c>
      <c r="N996" s="20">
        <f t="shared" si="115"/>
      </c>
      <c r="O996" s="17">
        <v>3</v>
      </c>
      <c r="P996" s="20">
        <f t="shared" si="78"/>
      </c>
      <c r="Q996" s="21">
        <f>(M996+M997)/(O996+O997)</f>
      </c>
      <c r="R996" s="17">
        <v>12</v>
      </c>
      <c r="S996" s="21">
        <f>(O996+O997)/(K996+K997)</f>
      </c>
      <c r="T996" s="17">
        <v>3</v>
      </c>
      <c r="U996" s="22">
        <f>F996/T996</f>
      </c>
      <c r="V996" s="23">
        <f>(F996+4*500)/T996</f>
      </c>
      <c r="W996" s="17">
        <v>3235.2</v>
      </c>
      <c r="X996" s="23">
        <f>W996/T996</f>
      </c>
      <c r="Y996" s="21">
        <f>T996/R996</f>
      </c>
      <c r="Z996" s="23">
        <f>W996/F996</f>
      </c>
      <c r="AA996" s="23">
        <f>W996/(F996+500)</f>
      </c>
      <c r="AB996" s="17">
        <v>2</v>
      </c>
      <c r="AC996" s="17">
        <v>1065.2</v>
      </c>
      <c r="AD996" s="21">
        <f>AB996/T996</f>
      </c>
      <c r="AE996" s="23">
        <f>(W996-AC996)/(F996+500)</f>
      </c>
      <c r="AF996" s="24" t="s">
        <v>37</v>
      </c>
    </row>
    <row r="997">
      <c r="A997" s="11"/>
      <c r="B997" s="55"/>
      <c r="C997" s="42"/>
      <c r="D997" s="14" t="s">
        <v>38</v>
      </c>
      <c r="E997" s="15">
        <v>1972.09</v>
      </c>
      <c r="F997" s="28"/>
      <c r="G997" s="17">
        <v>27265</v>
      </c>
      <c r="H997" s="29">
        <v>555</v>
      </c>
      <c r="I997" s="18">
        <f t="shared" si="290"/>
      </c>
      <c r="J997" s="19">
        <f t="shared" si="203"/>
      </c>
      <c r="K997" s="17">
        <v>45</v>
      </c>
      <c r="L997" s="19">
        <f t="shared" si="170"/>
      </c>
      <c r="M997" s="17">
        <v>1</v>
      </c>
      <c r="N997" s="20">
        <f t="shared" si="115"/>
      </c>
      <c r="O997" s="17">
        <v>3</v>
      </c>
      <c r="P997" s="20">
        <f t="shared" si="78"/>
      </c>
      <c r="Q997" s="21"/>
      <c r="R997" s="17"/>
      <c r="S997" s="21"/>
      <c r="T997" s="17"/>
      <c r="U997" s="22"/>
      <c r="V997" s="23"/>
      <c r="W997" s="17"/>
      <c r="X997" s="23"/>
      <c r="Y997" s="21"/>
      <c r="Z997" s="23"/>
      <c r="AA997" s="23"/>
      <c r="AB997" s="17"/>
      <c r="AC997" s="17"/>
      <c r="AD997" s="21"/>
      <c r="AE997" s="23"/>
      <c r="AF997" s="24" t="s">
        <v>78</v>
      </c>
    </row>
    <row r="998">
      <c r="A998" s="11"/>
      <c r="B998" s="44" t="s">
        <v>43</v>
      </c>
      <c r="C998" s="44"/>
      <c r="D998" s="44"/>
      <c r="E998" s="32">
        <f>SUM(E990:E997)</f>
      </c>
      <c r="F998" s="32">
        <f>SUM(F990:F997)</f>
      </c>
      <c r="G998" s="32">
        <f>SUM(G990:G997)</f>
      </c>
      <c r="H998" s="32">
        <f>SUM(H990:H997)</f>
      </c>
      <c r="I998" s="34">
        <f t="shared" si="290"/>
      </c>
      <c r="J998" s="35">
        <f t="shared" si="203"/>
      </c>
      <c r="K998" s="33">
        <f>SUM(K990:K997)</f>
      </c>
      <c r="L998" s="32">
        <f>SUM(L992:L997)</f>
      </c>
      <c r="M998" s="32">
        <f>SUM(M990:M997)</f>
      </c>
      <c r="N998" s="36">
        <f t="shared" si="115"/>
      </c>
      <c r="O998" s="32">
        <f>SUM(O990:O997)</f>
      </c>
      <c r="P998" s="36">
        <f t="shared" si="78"/>
      </c>
      <c r="Q998" s="37">
        <f>M998/O998</f>
      </c>
      <c r="R998" s="32">
        <f>SUM(R990:R997)</f>
      </c>
      <c r="S998" s="37">
        <f>(O998+O998)/(K998+K998)</f>
      </c>
      <c r="T998" s="32">
        <f>SUM(T990:T997)</f>
      </c>
      <c r="U998" s="38">
        <f t="shared" ref="U998:U999" si="960">F998/T998</f>
      </c>
      <c r="V998" s="39">
        <f t="shared" ref="V998:V999" si="853">(F998+4*500)/T998</f>
      </c>
      <c r="W998" s="32">
        <f>SUM(W990:W997)</f>
      </c>
      <c r="X998" s="40">
        <f t="shared" ref="X998:X999" si="746">W998/T998</f>
      </c>
      <c r="Y998" s="37">
        <f t="shared" ref="Y998:Y999" si="639">T998/R998</f>
      </c>
      <c r="Z998" s="39">
        <f t="shared" ref="Z998:Z999" si="532">W998/F998</f>
      </c>
      <c r="AA998" s="39">
        <f>W998/(F998+COUNT(W989:W997)*500)</f>
      </c>
      <c r="AB998" s="32">
        <f>SUM(AB990:AB997)</f>
      </c>
      <c r="AC998" s="32">
        <f>SUM(AC990:AC997)</f>
      </c>
      <c r="AD998" s="37">
        <f t="shared" ref="AD998:AD999" si="425">AB998/T998</f>
      </c>
      <c r="AE998" s="41">
        <f>(W998-AC998)/(F998+COUNT(W989:W997)*500)</f>
      </c>
      <c r="AF998" s="24"/>
    </row>
    <row r="999">
      <c r="A999" s="11"/>
      <c r="B999" s="55" t="s">
        <v>40</v>
      </c>
      <c r="C999" s="13" t="s">
        <v>62</v>
      </c>
      <c r="D999" s="14" t="s">
        <v>36</v>
      </c>
      <c r="E999" s="15">
        <v>313.93</v>
      </c>
      <c r="F999" s="28">
        <f>E999+E1000</f>
      </c>
      <c r="G999" s="17">
        <v>1818</v>
      </c>
      <c r="H999" s="17">
        <v>100</v>
      </c>
      <c r="I999" s="18">
        <f t="shared" si="290"/>
      </c>
      <c r="J999" s="19">
        <f t="shared" si="203"/>
      </c>
      <c r="K999" s="17">
        <v>6</v>
      </c>
      <c r="L999" s="19">
        <f t="shared" ref="L999:L1017" si="171">E999/K999</f>
      </c>
      <c r="M999" s="17">
        <v>0</v>
      </c>
      <c r="N999" s="20">
        <f t="shared" si="115"/>
      </c>
      <c r="O999" s="17">
        <v>1</v>
      </c>
      <c r="P999" s="20">
        <f t="shared" si="78"/>
      </c>
      <c r="Q999" s="21">
        <f>(M999+M1000)/(O999+O1000)</f>
      </c>
      <c r="R999" s="17">
        <v>7</v>
      </c>
      <c r="S999" s="21">
        <f>(O999+O1000)/(K999+K1000)</f>
      </c>
      <c r="T999" s="17">
        <v>0</v>
      </c>
      <c r="U999" s="22">
        <f t="shared" si="960"/>
      </c>
      <c r="V999" s="23">
        <f t="shared" si="853"/>
      </c>
      <c r="W999" s="17">
        <v>0</v>
      </c>
      <c r="X999" s="23">
        <f t="shared" si="746"/>
      </c>
      <c r="Y999" s="21">
        <f t="shared" si="639"/>
      </c>
      <c r="Z999" s="23">
        <f t="shared" si="532"/>
      </c>
      <c r="AA999" s="23">
        <f>W999/(F999+500)</f>
      </c>
      <c r="AB999" s="17">
        <v>0</v>
      </c>
      <c r="AC999" s="17">
        <v>0</v>
      </c>
      <c r="AD999" s="21">
        <f t="shared" si="425"/>
      </c>
      <c r="AE999" s="23">
        <f>(W999-AC999)/(F999+500)</f>
      </c>
      <c r="AF999" s="24" t="s">
        <v>37</v>
      </c>
    </row>
    <row r="1000">
      <c r="A1000" s="11"/>
      <c r="B1000" s="55"/>
      <c r="C1000" s="13"/>
      <c r="D1000" s="14" t="s">
        <v>38</v>
      </c>
      <c r="E1000" s="15">
        <v>1861</v>
      </c>
      <c r="F1000" s="28"/>
      <c r="G1000" s="17">
        <v>21285</v>
      </c>
      <c r="H1000" s="17">
        <v>428</v>
      </c>
      <c r="I1000" s="18">
        <f t="shared" si="290"/>
      </c>
      <c r="J1000" s="19">
        <f t="shared" si="203"/>
      </c>
      <c r="K1000" s="17">
        <v>38</v>
      </c>
      <c r="L1000" s="19">
        <f t="shared" si="171"/>
      </c>
      <c r="M1000" s="17">
        <v>0</v>
      </c>
      <c r="N1000" s="20">
        <f t="shared" si="115"/>
      </c>
      <c r="O1000" s="17">
        <v>4</v>
      </c>
      <c r="P1000" s="20">
        <f t="shared" si="78"/>
      </c>
      <c r="Q1000" s="21"/>
      <c r="R1000" s="17"/>
      <c r="S1000" s="21"/>
      <c r="T1000" s="17"/>
      <c r="U1000" s="22"/>
      <c r="V1000" s="23"/>
      <c r="W1000" s="17"/>
      <c r="X1000" s="23"/>
      <c r="Y1000" s="21"/>
      <c r="Z1000" s="23"/>
      <c r="AA1000" s="23"/>
      <c r="AB1000" s="17"/>
      <c r="AC1000" s="17"/>
      <c r="AD1000" s="21"/>
      <c r="AE1000" s="23"/>
      <c r="AF1000" s="24" t="s">
        <v>41</v>
      </c>
    </row>
    <row r="1001">
      <c r="A1001" s="11"/>
      <c r="B1001" s="55" t="s">
        <v>42</v>
      </c>
      <c r="C1001" s="13" t="s">
        <v>62</v>
      </c>
      <c r="D1001" s="14" t="s">
        <v>36</v>
      </c>
      <c r="E1001" s="15">
        <v>292.85</v>
      </c>
      <c r="F1001" s="28">
        <f>E1001+E1002</f>
      </c>
      <c r="G1001" s="17">
        <v>1920</v>
      </c>
      <c r="H1001" s="17">
        <v>110</v>
      </c>
      <c r="I1001" s="18">
        <f>H1002/G1001</f>
      </c>
      <c r="J1001" s="19">
        <f t="shared" si="203"/>
      </c>
      <c r="K1001" s="17">
        <v>3</v>
      </c>
      <c r="L1001" s="19">
        <f t="shared" si="171"/>
      </c>
      <c r="M1001" s="17">
        <v>1</v>
      </c>
      <c r="N1001" s="20">
        <f t="shared" si="115"/>
      </c>
      <c r="O1001" s="17">
        <v>1</v>
      </c>
      <c r="P1001" s="20">
        <f t="shared" si="78"/>
      </c>
      <c r="Q1001" s="21">
        <f>(M1001+M1002)/(O1001+O1002)</f>
      </c>
      <c r="R1001" s="17">
        <v>7</v>
      </c>
      <c r="S1001" s="21">
        <f>(O1001+O1002)/(K1001+K1002)</f>
      </c>
      <c r="T1001" s="17">
        <v>2</v>
      </c>
      <c r="U1001" s="22">
        <f>F1001/T1001</f>
      </c>
      <c r="V1001" s="23">
        <f>(F1001+4*500)/T1001</f>
      </c>
      <c r="W1001" s="17">
        <v>2107.2</v>
      </c>
      <c r="X1001" s="23">
        <f>W1001/T1001</f>
      </c>
      <c r="Y1001" s="21">
        <f>T1001/R1001</f>
      </c>
      <c r="Z1001" s="23">
        <f>W1001/F1001</f>
      </c>
      <c r="AA1001" s="23">
        <f>W1001/(F1001+500)</f>
      </c>
      <c r="AB1001" s="17">
        <v>0</v>
      </c>
      <c r="AC1001" s="17">
        <v>0</v>
      </c>
      <c r="AD1001" s="21">
        <f>AB1001/T1001</f>
      </c>
      <c r="AE1001" s="23">
        <f>(W1001-AC1001)/(F1001+500)</f>
      </c>
      <c r="AF1001" s="24" t="s">
        <v>37</v>
      </c>
    </row>
    <row r="1002">
      <c r="A1002" s="11"/>
      <c r="B1002" s="55"/>
      <c r="C1002" s="13"/>
      <c r="D1002" s="14" t="s">
        <v>38</v>
      </c>
      <c r="E1002" s="15">
        <v>1385.17</v>
      </c>
      <c r="F1002" s="28"/>
      <c r="G1002" s="17">
        <v>13346</v>
      </c>
      <c r="H1002" s="17">
        <v>378</v>
      </c>
      <c r="I1002" s="18">
        <f t="shared" ref="I1002:I1017" si="291">H1002/G1002</f>
      </c>
      <c r="J1002" s="19">
        <f t="shared" si="203"/>
      </c>
      <c r="K1002" s="17">
        <v>32</v>
      </c>
      <c r="L1002" s="19">
        <f t="shared" si="171"/>
      </c>
      <c r="M1002" s="17">
        <v>1</v>
      </c>
      <c r="N1002" s="20">
        <f t="shared" si="115"/>
      </c>
      <c r="O1002" s="17">
        <v>2</v>
      </c>
      <c r="P1002" s="20">
        <f t="shared" si="78"/>
      </c>
      <c r="Q1002" s="21"/>
      <c r="R1002" s="17"/>
      <c r="S1002" s="21"/>
      <c r="T1002" s="17"/>
      <c r="U1002" s="22"/>
      <c r="V1002" s="23"/>
      <c r="W1002" s="17"/>
      <c r="X1002" s="23"/>
      <c r="Y1002" s="21"/>
      <c r="Z1002" s="23"/>
      <c r="AA1002" s="23"/>
      <c r="AB1002" s="17"/>
      <c r="AC1002" s="17"/>
      <c r="AD1002" s="21"/>
      <c r="AE1002" s="23"/>
      <c r="AF1002" s="24" t="s">
        <v>41</v>
      </c>
    </row>
    <row r="1003">
      <c r="A1003" s="11"/>
      <c r="B1003" s="55" t="s">
        <v>44</v>
      </c>
      <c r="C1003" s="13" t="s">
        <v>62</v>
      </c>
      <c r="D1003" s="14" t="s">
        <v>36</v>
      </c>
      <c r="E1003" s="15">
        <v>346.97</v>
      </c>
      <c r="F1003" s="16">
        <f>E1003+E1004</f>
      </c>
      <c r="G1003" s="17">
        <v>2228</v>
      </c>
      <c r="H1003" s="17">
        <v>122</v>
      </c>
      <c r="I1003" s="18">
        <f t="shared" si="291"/>
      </c>
      <c r="J1003" s="19">
        <f t="shared" si="203"/>
      </c>
      <c r="K1003" s="17">
        <v>4</v>
      </c>
      <c r="L1003" s="19">
        <f t="shared" si="171"/>
      </c>
      <c r="M1003" s="17">
        <v>0</v>
      </c>
      <c r="N1003" s="20">
        <f t="shared" si="115"/>
      </c>
      <c r="O1003" s="17">
        <v>0</v>
      </c>
      <c r="P1003" s="20">
        <f t="shared" si="78"/>
      </c>
      <c r="Q1003" s="21">
        <f>(M1003+M1004)/(O1003+O1004)</f>
      </c>
      <c r="R1003" s="17">
        <v>8</v>
      </c>
      <c r="S1003" s="21">
        <f>(O1003+O1004)/(K1003+K1004)</f>
      </c>
      <c r="T1003" s="17">
        <v>3</v>
      </c>
      <c r="U1003" s="22">
        <f>F1003/T1003</f>
      </c>
      <c r="V1003" s="23">
        <f>(F1003+4*500)/T1003</f>
      </c>
      <c r="W1003" s="17">
        <v>6429.6</v>
      </c>
      <c r="X1003" s="23">
        <f>W1003/T1003</f>
      </c>
      <c r="Y1003" s="21">
        <f>T1003/R1003</f>
      </c>
      <c r="Z1003" s="23">
        <f>W1003/F1003</f>
      </c>
      <c r="AA1003" s="23">
        <f>W1003/(F1003+500)</f>
      </c>
      <c r="AB1003" s="17">
        <v>1</v>
      </c>
      <c r="AC1003" s="17">
        <v>2011.2</v>
      </c>
      <c r="AD1003" s="21">
        <f>AB1003/T1003</f>
      </c>
      <c r="AE1003" s="23">
        <f>(W1003-AC1003)/(F1003+500)</f>
      </c>
      <c r="AF1003" s="24" t="s">
        <v>37</v>
      </c>
    </row>
    <row r="1004">
      <c r="A1004" s="11"/>
      <c r="B1004" s="55"/>
      <c r="C1004" s="13"/>
      <c r="D1004" s="14" t="s">
        <v>38</v>
      </c>
      <c r="E1004" s="15">
        <v>1348.98</v>
      </c>
      <c r="F1004" s="16"/>
      <c r="G1004" s="17">
        <v>16034</v>
      </c>
      <c r="H1004" s="17">
        <v>450</v>
      </c>
      <c r="I1004" s="18">
        <f t="shared" si="291"/>
      </c>
      <c r="J1004" s="19">
        <f t="shared" si="203"/>
      </c>
      <c r="K1004" s="17">
        <v>36</v>
      </c>
      <c r="L1004" s="19">
        <f t="shared" si="171"/>
      </c>
      <c r="M1004" s="17">
        <v>3</v>
      </c>
      <c r="N1004" s="20">
        <f t="shared" si="115"/>
      </c>
      <c r="O1004" s="17">
        <v>4</v>
      </c>
      <c r="P1004" s="20">
        <f t="shared" si="78"/>
      </c>
      <c r="Q1004" s="21"/>
      <c r="R1004" s="17"/>
      <c r="S1004" s="21"/>
      <c r="T1004" s="17"/>
      <c r="U1004" s="22"/>
      <c r="V1004" s="23"/>
      <c r="W1004" s="17"/>
      <c r="X1004" s="23"/>
      <c r="Y1004" s="21"/>
      <c r="Z1004" s="23"/>
      <c r="AA1004" s="23"/>
      <c r="AB1004" s="17"/>
      <c r="AC1004" s="17"/>
      <c r="AD1004" s="21"/>
      <c r="AE1004" s="23"/>
      <c r="AF1004" s="24" t="s">
        <v>41</v>
      </c>
    </row>
    <row r="1005">
      <c r="A1005" s="11"/>
      <c r="B1005" s="55" t="s">
        <v>46</v>
      </c>
      <c r="C1005" s="13" t="s">
        <v>62</v>
      </c>
      <c r="D1005" s="14" t="s">
        <v>36</v>
      </c>
      <c r="E1005" s="15">
        <v>450.28</v>
      </c>
      <c r="F1005" s="16">
        <f>E1005+E1006</f>
      </c>
      <c r="G1005" s="17">
        <v>2612</v>
      </c>
      <c r="H1005" s="17">
        <v>163</v>
      </c>
      <c r="I1005" s="18">
        <f t="shared" si="291"/>
      </c>
      <c r="J1005" s="19">
        <f t="shared" si="203"/>
      </c>
      <c r="K1005" s="17">
        <v>3</v>
      </c>
      <c r="L1005" s="19">
        <f t="shared" si="171"/>
      </c>
      <c r="M1005" s="17">
        <v>1</v>
      </c>
      <c r="N1005" s="20">
        <f t="shared" si="115"/>
      </c>
      <c r="O1005" s="17">
        <v>1</v>
      </c>
      <c r="P1005" s="20">
        <f>E1005/O1006</f>
      </c>
      <c r="Q1005" s="21">
        <f>(M1005+M1006)/(O1005+O1006)</f>
      </c>
      <c r="R1005" s="17">
        <v>7</v>
      </c>
      <c r="S1005" s="21">
        <f>(O1005+O1006)/(K1005+K1006)</f>
      </c>
      <c r="T1005" s="17">
        <v>4</v>
      </c>
      <c r="U1005" s="22">
        <f>F1005/T1005</f>
      </c>
      <c r="V1005" s="23">
        <f>(F1005+4*500)/T1005</f>
      </c>
      <c r="W1005" s="17">
        <v>6976.8</v>
      </c>
      <c r="X1005" s="23">
        <f>W1005/T1005</f>
      </c>
      <c r="Y1005" s="21">
        <f>T1005/R1005</f>
      </c>
      <c r="Z1005" s="23">
        <f>W1005/F1005</f>
      </c>
      <c r="AA1005" s="23">
        <f>W1005/(F1005+500)</f>
      </c>
      <c r="AB1005" s="17">
        <v>0</v>
      </c>
      <c r="AC1005" s="17">
        <v>0</v>
      </c>
      <c r="AD1005" s="21">
        <f>AB1005/T1005</f>
      </c>
      <c r="AE1005" s="23">
        <f>(W1005-AC1005)/(F1005+500)</f>
      </c>
      <c r="AF1005" s="24" t="s">
        <v>37</v>
      </c>
    </row>
    <row r="1006">
      <c r="A1006" s="11"/>
      <c r="B1006" s="55"/>
      <c r="C1006" s="13"/>
      <c r="D1006" s="14" t="s">
        <v>38</v>
      </c>
      <c r="E1006" s="15">
        <v>1759.37</v>
      </c>
      <c r="F1006" s="16"/>
      <c r="G1006" s="17">
        <v>21424</v>
      </c>
      <c r="H1006" s="17">
        <v>580</v>
      </c>
      <c r="I1006" s="18">
        <f t="shared" si="291"/>
      </c>
      <c r="J1006" s="19">
        <f t="shared" si="203"/>
      </c>
      <c r="K1006" s="17">
        <v>32</v>
      </c>
      <c r="L1006" s="19">
        <f t="shared" si="171"/>
      </c>
      <c r="M1006" s="17">
        <v>3</v>
      </c>
      <c r="N1006" s="20">
        <f t="shared" si="115"/>
      </c>
      <c r="O1006" s="17">
        <v>4</v>
      </c>
      <c r="P1006" s="20">
        <f t="shared" ref="P1006:P1007" si="79">E1006/O1006</f>
      </c>
      <c r="Q1006" s="21"/>
      <c r="R1006" s="17"/>
      <c r="S1006" s="21"/>
      <c r="T1006" s="17"/>
      <c r="U1006" s="22"/>
      <c r="V1006" s="23"/>
      <c r="W1006" s="17"/>
      <c r="X1006" s="23"/>
      <c r="Y1006" s="21"/>
      <c r="Z1006" s="23"/>
      <c r="AA1006" s="23"/>
      <c r="AB1006" s="17"/>
      <c r="AC1006" s="17"/>
      <c r="AD1006" s="21"/>
      <c r="AE1006" s="23"/>
      <c r="AF1006" s="24" t="s">
        <v>41</v>
      </c>
    </row>
    <row r="1007">
      <c r="A1007" s="11"/>
      <c r="B1007" s="44" t="s">
        <v>43</v>
      </c>
      <c r="C1007" s="44"/>
      <c r="D1007" s="44"/>
      <c r="E1007" s="32">
        <f>SUM(E999:E1006)</f>
      </c>
      <c r="F1007" s="32">
        <f>SUM(F999:F1006)</f>
      </c>
      <c r="G1007" s="32">
        <f>SUM(G999:G1006)</f>
      </c>
      <c r="H1007" s="32">
        <f>SUM(H999:H1006)</f>
      </c>
      <c r="I1007" s="34">
        <f t="shared" si="291"/>
      </c>
      <c r="J1007" s="35">
        <f t="shared" si="203"/>
      </c>
      <c r="K1007" s="33">
        <f>SUM(K999:K1006)</f>
      </c>
      <c r="L1007" s="35">
        <f t="shared" si="171"/>
      </c>
      <c r="M1007" s="33">
        <f>SUM(M999:M1006)</f>
      </c>
      <c r="N1007" s="36">
        <f t="shared" si="115"/>
      </c>
      <c r="O1007" s="33">
        <f>SUM(O999:O1006)</f>
      </c>
      <c r="P1007" s="36">
        <f t="shared" si="79"/>
      </c>
      <c r="Q1007" s="37">
        <f>M1007/O1007</f>
      </c>
      <c r="R1007" s="33">
        <f>SUM(R999:R1006)</f>
      </c>
      <c r="S1007" s="37">
        <f>(O1007+O1007)/(K1007+K1007)</f>
      </c>
      <c r="T1007" s="33">
        <f>SUM(T999:T1006)</f>
      </c>
      <c r="U1007" s="38">
        <f t="shared" ref="U1007:U1008" si="961">F1007/T1007</f>
      </c>
      <c r="V1007" s="39">
        <f t="shared" ref="V1007:V1008" si="854">(F1007+4*500)/T1007</f>
      </c>
      <c r="W1007" s="33">
        <f>SUM(W999:W1006)</f>
      </c>
      <c r="X1007" s="40">
        <f t="shared" ref="X1007:X1008" si="747">W1007/T1007</f>
      </c>
      <c r="Y1007" s="37">
        <f t="shared" ref="Y1007:Y1008" si="640">T1007/R1007</f>
      </c>
      <c r="Z1007" s="39">
        <f t="shared" ref="Z1007:Z1008" si="533">W1007/F1007</f>
      </c>
      <c r="AA1007" s="39">
        <f>W1007/(F1007+COUNT(W999:W1004)*500)</f>
      </c>
      <c r="AB1007" s="33">
        <f>SUM(AB999:AB1006)</f>
      </c>
      <c r="AC1007" s="33">
        <f>SUM(AC999:AC1006)</f>
      </c>
      <c r="AD1007" s="37">
        <f t="shared" ref="AD1007:AD1008" si="426">AB1007/T1007</f>
      </c>
      <c r="AE1007" s="41">
        <f>(W1007-AC1007)/(F1007+COUNT(W999:W1004)*500)</f>
      </c>
      <c r="AF1007" s="23"/>
    </row>
    <row r="1008">
      <c r="A1008" s="11"/>
      <c r="B1008" s="12" t="s">
        <v>47</v>
      </c>
      <c r="C1008" s="42" t="s">
        <v>74</v>
      </c>
      <c r="D1008" s="14" t="s">
        <v>36</v>
      </c>
      <c r="E1008" s="15">
        <v>436.86</v>
      </c>
      <c r="F1008" s="16">
        <f>E1008+E1009</f>
      </c>
      <c r="G1008" s="17">
        <v>2454</v>
      </c>
      <c r="H1008" s="17">
        <v>161</v>
      </c>
      <c r="I1008" s="18">
        <f t="shared" si="291"/>
      </c>
      <c r="J1008" s="19">
        <f t="shared" si="203"/>
      </c>
      <c r="K1008" s="17">
        <v>4</v>
      </c>
      <c r="L1008" s="19">
        <f t="shared" si="171"/>
      </c>
      <c r="M1008" s="17">
        <v>0</v>
      </c>
      <c r="N1008" s="20">
        <f t="shared" si="115"/>
      </c>
      <c r="O1008" s="17">
        <v>0</v>
      </c>
      <c r="P1008" s="20">
        <f>E1008/O1009</f>
      </c>
      <c r="Q1008" s="21">
        <f>(M1008+M1009)/(O1008+O1009)</f>
      </c>
      <c r="R1008" s="17">
        <v>2</v>
      </c>
      <c r="S1008" s="21">
        <f>(O1008+O1009)/(K1008+K1009)</f>
      </c>
      <c r="T1008" s="17">
        <v>0</v>
      </c>
      <c r="U1008" s="22">
        <f t="shared" si="961"/>
      </c>
      <c r="V1008" s="23">
        <f t="shared" si="854"/>
      </c>
      <c r="W1008" s="17">
        <v>0</v>
      </c>
      <c r="X1008" s="23">
        <f t="shared" si="747"/>
      </c>
      <c r="Y1008" s="21">
        <f t="shared" si="640"/>
      </c>
      <c r="Z1008" s="23">
        <f t="shared" si="533"/>
      </c>
      <c r="AA1008" s="23">
        <f>W1008/(F1008+500)</f>
      </c>
      <c r="AB1008" s="17">
        <v>0</v>
      </c>
      <c r="AC1008" s="17">
        <v>0</v>
      </c>
      <c r="AD1008" s="21">
        <f t="shared" si="426"/>
      </c>
      <c r="AE1008" s="23">
        <f>(W1008-AC1008)/(F1008+500)</f>
      </c>
      <c r="AF1008" s="24" t="s">
        <v>37</v>
      </c>
    </row>
    <row r="1009">
      <c r="A1009" s="11"/>
      <c r="B1009" s="12"/>
      <c r="C1009" s="42"/>
      <c r="D1009" s="14" t="s">
        <v>38</v>
      </c>
      <c r="E1009" s="15">
        <v>1685.96</v>
      </c>
      <c r="F1009" s="16"/>
      <c r="G1009" s="17">
        <v>23090</v>
      </c>
      <c r="H1009" s="17">
        <v>459</v>
      </c>
      <c r="I1009" s="18">
        <f t="shared" si="291"/>
      </c>
      <c r="J1009" s="19">
        <f t="shared" si="203"/>
      </c>
      <c r="K1009" s="17">
        <v>36</v>
      </c>
      <c r="L1009" s="19">
        <f t="shared" si="171"/>
      </c>
      <c r="M1009" s="17">
        <v>0</v>
      </c>
      <c r="N1009" s="20">
        <f t="shared" si="115"/>
      </c>
      <c r="O1009" s="17">
        <v>1</v>
      </c>
      <c r="P1009" s="20">
        <f t="shared" ref="P1009:P1011" si="80">E1009/O1009</f>
      </c>
      <c r="Q1009" s="21"/>
      <c r="R1009" s="17"/>
      <c r="S1009" s="21"/>
      <c r="T1009" s="17"/>
      <c r="U1009" s="22"/>
      <c r="V1009" s="23"/>
      <c r="W1009" s="17"/>
      <c r="X1009" s="23"/>
      <c r="Y1009" s="21"/>
      <c r="Z1009" s="23"/>
      <c r="AA1009" s="23"/>
      <c r="AB1009" s="17"/>
      <c r="AC1009" s="17"/>
      <c r="AD1009" s="21"/>
      <c r="AE1009" s="23"/>
      <c r="AF1009" s="24" t="s">
        <v>41</v>
      </c>
    </row>
    <row r="1010">
      <c r="A1010" s="11"/>
      <c r="B1010" s="55" t="s">
        <v>63</v>
      </c>
      <c r="C1010" s="42" t="s">
        <v>74</v>
      </c>
      <c r="D1010" s="14" t="s">
        <v>36</v>
      </c>
      <c r="E1010" s="15">
        <v>250.07</v>
      </c>
      <c r="F1010" s="16">
        <f>E1010+E1011</f>
      </c>
      <c r="G1010" s="17">
        <v>2929</v>
      </c>
      <c r="H1010" s="17">
        <v>55</v>
      </c>
      <c r="I1010" s="18">
        <f t="shared" si="291"/>
      </c>
      <c r="J1010" s="19">
        <f t="shared" si="203"/>
      </c>
      <c r="K1010" s="17">
        <v>0</v>
      </c>
      <c r="L1010" s="19">
        <f t="shared" si="171"/>
      </c>
      <c r="M1010" s="17">
        <v>0</v>
      </c>
      <c r="N1010" s="20">
        <f t="shared" si="115"/>
      </c>
      <c r="O1010" s="17">
        <v>1</v>
      </c>
      <c r="P1010" s="20">
        <f t="shared" si="80"/>
      </c>
      <c r="Q1010" s="21">
        <f>(M1010+M1011)/(O1010+O1011)</f>
      </c>
      <c r="R1010" s="17">
        <v>13</v>
      </c>
      <c r="S1010" s="21">
        <f>(O1010+O1011)/(K1010+K1011)</f>
      </c>
      <c r="T1010" s="17">
        <v>2</v>
      </c>
      <c r="U1010" s="22">
        <f>F1010/T1010</f>
      </c>
      <c r="V1010" s="23">
        <f>(F1010+4*500)/T1010</f>
      </c>
      <c r="W1010" s="17">
        <v>4603.2</v>
      </c>
      <c r="X1010" s="23">
        <f>W1010/T1010</f>
      </c>
      <c r="Y1010" s="21">
        <f>T1010/R1010</f>
      </c>
      <c r="Z1010" s="23">
        <f>W1010/F1010</f>
      </c>
      <c r="AA1010" s="23">
        <f>W1010/(F1010+500)</f>
      </c>
      <c r="AB1010" s="17">
        <v>1</v>
      </c>
      <c r="AC1010" s="17">
        <v>2011.2</v>
      </c>
      <c r="AD1010" s="21">
        <f>AB1010/T1010</f>
      </c>
      <c r="AE1010" s="23">
        <f>(W1010-AC1010)/(F1010+500)</f>
      </c>
      <c r="AF1010" s="24" t="s">
        <v>37</v>
      </c>
    </row>
    <row r="1011">
      <c r="A1011" s="11"/>
      <c r="B1011" s="55"/>
      <c r="C1011" s="42"/>
      <c r="D1011" s="14" t="s">
        <v>38</v>
      </c>
      <c r="E1011" s="15">
        <v>3582.63</v>
      </c>
      <c r="F1011" s="16"/>
      <c r="G1011" s="17">
        <v>42312</v>
      </c>
      <c r="H1011" s="17">
        <v>940</v>
      </c>
      <c r="I1011" s="18">
        <f t="shared" si="291"/>
      </c>
      <c r="J1011" s="19">
        <f t="shared" si="203"/>
      </c>
      <c r="K1011" s="17">
        <v>50</v>
      </c>
      <c r="L1011" s="19">
        <f t="shared" si="171"/>
      </c>
      <c r="M1011" s="17">
        <v>2</v>
      </c>
      <c r="N1011" s="20">
        <f t="shared" si="115"/>
      </c>
      <c r="O1011" s="17">
        <v>9</v>
      </c>
      <c r="P1011" s="20">
        <f t="shared" si="80"/>
      </c>
      <c r="Q1011" s="21"/>
      <c r="R1011" s="17"/>
      <c r="S1011" s="21"/>
      <c r="T1011" s="17"/>
      <c r="U1011" s="22"/>
      <c r="V1011" s="23"/>
      <c r="W1011" s="17"/>
      <c r="X1011" s="23"/>
      <c r="Y1011" s="21"/>
      <c r="Z1011" s="23"/>
      <c r="AA1011" s="23"/>
      <c r="AB1011" s="17"/>
      <c r="AC1011" s="17"/>
      <c r="AD1011" s="21"/>
      <c r="AE1011" s="23"/>
      <c r="AF1011" s="24" t="s">
        <v>41</v>
      </c>
    </row>
    <row r="1012">
      <c r="A1012" s="11"/>
      <c r="B1012" s="55" t="s">
        <v>64</v>
      </c>
      <c r="C1012" s="42" t="s">
        <v>74</v>
      </c>
      <c r="D1012" s="14" t="s">
        <v>36</v>
      </c>
      <c r="E1012" s="15">
        <v>353.41</v>
      </c>
      <c r="F1012" s="16">
        <f>E1012+E1013</f>
      </c>
      <c r="G1012" s="17">
        <v>4186</v>
      </c>
      <c r="H1012" s="17">
        <v>105</v>
      </c>
      <c r="I1012" s="18">
        <f t="shared" si="291"/>
      </c>
      <c r="J1012" s="19">
        <f t="shared" si="203"/>
      </c>
      <c r="K1012" s="17">
        <v>2</v>
      </c>
      <c r="L1012" s="19">
        <f t="shared" si="171"/>
      </c>
      <c r="M1012" s="17">
        <v>0</v>
      </c>
      <c r="N1012" s="20">
        <f t="shared" si="115"/>
      </c>
      <c r="O1012" s="17">
        <v>0</v>
      </c>
      <c r="P1012" s="20">
        <f>E1012/O1013</f>
      </c>
      <c r="Q1012" s="21">
        <f>(M1012+M1013)/(O1012+O1013)</f>
      </c>
      <c r="R1012" s="17">
        <v>10</v>
      </c>
      <c r="S1012" s="21">
        <f>(O1012+O1013)/(K1012+K1013)</f>
      </c>
      <c r="T1012" s="17">
        <v>1</v>
      </c>
      <c r="U1012" s="22">
        <f>F1012/T1012</f>
      </c>
      <c r="V1012" s="23">
        <f>(F1012+4*500)/T1012</f>
      </c>
      <c r="W1012" s="17">
        <v>456</v>
      </c>
      <c r="X1012" s="23">
        <f>W1012/T1012</f>
      </c>
      <c r="Y1012" s="21">
        <f>T1012/R1012</f>
      </c>
      <c r="Z1012" s="23">
        <f>W1012/F1012</f>
      </c>
      <c r="AA1012" s="23">
        <f>W1012/(F1012+500)</f>
      </c>
      <c r="AB1012" s="17">
        <v>0</v>
      </c>
      <c r="AC1012" s="17">
        <v>0</v>
      </c>
      <c r="AD1012" s="21">
        <f>AB1012/T1012</f>
      </c>
      <c r="AE1012" s="23">
        <f>(W1012-AC1012)/(F1012+500)</f>
      </c>
      <c r="AF1012" s="24" t="s">
        <v>37</v>
      </c>
    </row>
    <row r="1013">
      <c r="A1013" s="11"/>
      <c r="B1013" s="55"/>
      <c r="C1013" s="42"/>
      <c r="D1013" s="14" t="s">
        <v>38</v>
      </c>
      <c r="E1013" s="15">
        <v>3392.43</v>
      </c>
      <c r="F1013" s="16"/>
      <c r="G1013" s="17">
        <v>39111</v>
      </c>
      <c r="H1013" s="17">
        <v>930</v>
      </c>
      <c r="I1013" s="18">
        <f t="shared" si="291"/>
      </c>
      <c r="J1013" s="19">
        <f t="shared" si="203"/>
      </c>
      <c r="K1013" s="17">
        <v>71</v>
      </c>
      <c r="L1013" s="19">
        <f t="shared" si="171"/>
      </c>
      <c r="M1013" s="17">
        <v>1</v>
      </c>
      <c r="N1013" s="20">
        <f t="shared" si="115"/>
      </c>
      <c r="O1013" s="17">
        <v>8</v>
      </c>
      <c r="P1013" s="20">
        <f>E1013/O1013</f>
      </c>
      <c r="Q1013" s="21"/>
      <c r="R1013" s="17"/>
      <c r="S1013" s="21"/>
      <c r="T1013" s="17"/>
      <c r="U1013" s="22"/>
      <c r="V1013" s="23"/>
      <c r="W1013" s="17"/>
      <c r="X1013" s="23"/>
      <c r="Y1013" s="21"/>
      <c r="Z1013" s="23"/>
      <c r="AA1013" s="23"/>
      <c r="AB1013" s="17"/>
      <c r="AC1013" s="17"/>
      <c r="AD1013" s="21"/>
      <c r="AE1013" s="23"/>
      <c r="AF1013" s="24" t="s">
        <v>41</v>
      </c>
    </row>
    <row r="1014">
      <c r="A1014" s="11"/>
      <c r="B1014" s="55" t="s">
        <v>65</v>
      </c>
      <c r="C1014" s="42" t="s">
        <v>74</v>
      </c>
      <c r="D1014" s="14" t="s">
        <v>36</v>
      </c>
      <c r="E1014" s="15">
        <v>148.94</v>
      </c>
      <c r="F1014" s="16">
        <f>E1014+E1015</f>
      </c>
      <c r="G1014" s="17">
        <v>1800</v>
      </c>
      <c r="H1014" s="17">
        <v>52</v>
      </c>
      <c r="I1014" s="18">
        <f t="shared" si="291"/>
      </c>
      <c r="J1014" s="19">
        <f t="shared" si="203"/>
      </c>
      <c r="K1014" s="17">
        <v>1</v>
      </c>
      <c r="L1014" s="19">
        <f t="shared" si="171"/>
      </c>
      <c r="M1014" s="17">
        <v>0</v>
      </c>
      <c r="N1014" s="20">
        <f t="shared" si="115"/>
      </c>
      <c r="O1014" s="17">
        <v>0</v>
      </c>
      <c r="P1014" s="20">
        <f>E1014/O1015</f>
      </c>
      <c r="Q1014" s="21">
        <f>(M1014+M1015)/(O1014+O1015)</f>
      </c>
      <c r="R1014" s="17">
        <v>8</v>
      </c>
      <c r="S1014" s="21">
        <f>(O1014+O1015)/(K1014+K1015)</f>
      </c>
      <c r="T1014" s="17">
        <v>1</v>
      </c>
      <c r="U1014" s="22">
        <f>F1014/T1014</f>
      </c>
      <c r="V1014" s="23">
        <f>(F1014+4*500)/T1014</f>
      </c>
      <c r="W1014" s="17">
        <v>2011.2</v>
      </c>
      <c r="X1014" s="23">
        <f>W1014/T1014</f>
      </c>
      <c r="Y1014" s="21">
        <f>T1014/R1014</f>
      </c>
      <c r="Z1014" s="23">
        <f>W1014/F1014</f>
      </c>
      <c r="AA1014" s="23">
        <f>W1014/(F1014+500)</f>
      </c>
      <c r="AB1014" s="17">
        <v>0</v>
      </c>
      <c r="AC1014" s="17">
        <v>0</v>
      </c>
      <c r="AD1014" s="21">
        <f>AB1014/T1014</f>
      </c>
      <c r="AE1014" s="23">
        <f>(W1014-AC1014)/(F1014+500)</f>
      </c>
      <c r="AF1014" s="24" t="s">
        <v>37</v>
      </c>
    </row>
    <row r="1015">
      <c r="A1015" s="11"/>
      <c r="B1015" s="55"/>
      <c r="C1015" s="42"/>
      <c r="D1015" s="14" t="s">
        <v>38</v>
      </c>
      <c r="E1015" s="15">
        <v>1601.66</v>
      </c>
      <c r="F1015" s="16"/>
      <c r="G1015" s="17">
        <v>17478</v>
      </c>
      <c r="H1015" s="17">
        <v>531</v>
      </c>
      <c r="I1015" s="18">
        <f t="shared" si="291"/>
      </c>
      <c r="J1015" s="19">
        <f t="shared" si="203"/>
      </c>
      <c r="K1015" s="17">
        <v>49</v>
      </c>
      <c r="L1015" s="19">
        <f t="shared" si="171"/>
      </c>
      <c r="M1015" s="17">
        <v>1</v>
      </c>
      <c r="N1015" s="20">
        <f t="shared" si="115"/>
      </c>
      <c r="O1015" s="17">
        <v>4</v>
      </c>
      <c r="P1015" s="20">
        <f t="shared" ref="P1015:P1017" si="81">E1015/O1015</f>
      </c>
      <c r="Q1015" s="21"/>
      <c r="R1015" s="17"/>
      <c r="S1015" s="21"/>
      <c r="T1015" s="17"/>
      <c r="U1015" s="22"/>
      <c r="V1015" s="23"/>
      <c r="W1015" s="17"/>
      <c r="X1015" s="23"/>
      <c r="Y1015" s="21"/>
      <c r="Z1015" s="23"/>
      <c r="AA1015" s="23"/>
      <c r="AB1015" s="17"/>
      <c r="AC1015" s="17"/>
      <c r="AD1015" s="21"/>
      <c r="AE1015" s="23"/>
      <c r="AF1015" s="24" t="s">
        <v>41</v>
      </c>
    </row>
    <row r="1016">
      <c r="A1016" s="11"/>
      <c r="B1016" s="44" t="s">
        <v>43</v>
      </c>
      <c r="C1016" s="44"/>
      <c r="D1016" s="44"/>
      <c r="E1016" s="32">
        <f>SUM(E1008:E1015)</f>
      </c>
      <c r="F1016" s="32">
        <f>SUM(F1008:F1015)</f>
      </c>
      <c r="G1016" s="32">
        <f>SUM(G1008:G1015)</f>
      </c>
      <c r="H1016" s="32">
        <f>SUM(H1008:H1015)</f>
      </c>
      <c r="I1016" s="34">
        <f t="shared" si="291"/>
      </c>
      <c r="J1016" s="35">
        <f t="shared" si="203"/>
      </c>
      <c r="K1016" s="32">
        <f>SUM(K1008:K1015)</f>
      </c>
      <c r="L1016" s="35">
        <f t="shared" si="171"/>
      </c>
      <c r="M1016" s="32">
        <f>SUM(M1008:M1015)</f>
      </c>
      <c r="N1016" s="36">
        <f t="shared" si="115"/>
      </c>
      <c r="O1016" s="32">
        <f>SUM(O1008:O1015)</f>
      </c>
      <c r="P1016" s="36">
        <f t="shared" si="81"/>
      </c>
      <c r="Q1016" s="37">
        <f t="shared" ref="Q1016:Q1017" si="323">M1016/O1016</f>
      </c>
      <c r="R1016" s="32">
        <f>SUM(R1008:R1015)</f>
      </c>
      <c r="S1016" s="37">
        <f t="shared" ref="S1016:S1017" si="234">(O1016+O1016)/(K1016+K1016)</f>
      </c>
      <c r="T1016" s="32">
        <f>SUM(T1008:T1015)</f>
      </c>
      <c r="U1016" s="38">
        <f t="shared" ref="U1016:U1017" si="962">F1016/T1016</f>
      </c>
      <c r="V1016" s="39">
        <f t="shared" ref="V1016:V1017" si="855">(F1016+4*500)/T1016</f>
      </c>
      <c r="W1016" s="32">
        <f>SUM(W1008:W1015)</f>
      </c>
      <c r="X1016" s="40">
        <f t="shared" ref="X1016:X1017" si="748">W1016/T1016</f>
      </c>
      <c r="Y1016" s="37">
        <f t="shared" ref="Y1016:Y1017" si="641">T1016/R1016</f>
      </c>
      <c r="Z1016" s="39">
        <f t="shared" ref="Z1016:Z1017" si="534">W1016/F1016</f>
      </c>
      <c r="AA1016" s="39">
        <f>W1016/(F1016+COUNT(W1004:W1013)*500)</f>
      </c>
      <c r="AB1016" s="32">
        <f>SUM(AB1008:AB1015)</f>
      </c>
      <c r="AC1016" s="32">
        <f>SUM(AC1008:AC1015)</f>
      </c>
      <c r="AD1016" s="37">
        <f t="shared" ref="AD1016:AD1017" si="427">AB1016/T1016</f>
      </c>
      <c r="AE1016" s="41">
        <f>(W1016-AC1016)/(F1016+COUNT(W1004:W1013)*500)</f>
      </c>
      <c r="AF1016" s="23"/>
    </row>
    <row r="1017">
      <c r="A1017" s="11"/>
      <c r="B1017" s="46" t="s">
        <v>48</v>
      </c>
      <c r="C1017" s="46"/>
      <c r="D1017" s="46"/>
      <c r="E1017" s="48">
        <f>E989+E998+E1007+E1016</f>
      </c>
      <c r="F1017" s="48">
        <f>F989+F998+F1007+F1016</f>
      </c>
      <c r="G1017" s="48">
        <f>G989+G998+G1007+G1016</f>
      </c>
      <c r="H1017" s="48">
        <f>H989+H998+H1007+H1016</f>
      </c>
      <c r="I1017" s="50">
        <f t="shared" si="291"/>
      </c>
      <c r="J1017" s="51">
        <f t="shared" si="203"/>
      </c>
      <c r="K1017" s="56">
        <f>K989+K998+K1007+K1016</f>
      </c>
      <c r="L1017" s="51">
        <f t="shared" si="171"/>
      </c>
      <c r="M1017" s="56">
        <f>M989+M998+M1007+M1016</f>
      </c>
      <c r="N1017" s="52">
        <f t="shared" si="115"/>
      </c>
      <c r="O1017" s="56">
        <f>O989+O998+O1007+O1016</f>
      </c>
      <c r="P1017" s="52">
        <f t="shared" si="81"/>
      </c>
      <c r="Q1017" s="53">
        <f t="shared" si="323"/>
      </c>
      <c r="R1017" s="56">
        <f>R989+R998+R1007+R1016</f>
      </c>
      <c r="S1017" s="53">
        <f t="shared" si="234"/>
      </c>
      <c r="T1017" s="56">
        <f>T989+T998+T1007+T1016</f>
      </c>
      <c r="U1017" s="54">
        <f t="shared" si="962"/>
      </c>
      <c r="V1017" s="49">
        <f t="shared" si="855"/>
      </c>
      <c r="W1017" s="48">
        <f>W989+W998+W1007+W1016</f>
      </c>
      <c r="X1017" s="49">
        <f t="shared" si="748"/>
      </c>
      <c r="Y1017" s="53">
        <f t="shared" si="641"/>
      </c>
      <c r="Z1017" s="49">
        <f t="shared" si="534"/>
      </c>
      <c r="AA1017" s="49">
        <f>W1017/(F1017+COUNT(W979:W988,W990:W997,W999:W1006,W1008:W1015)*500)</f>
      </c>
      <c r="AB1017" s="56">
        <f>AB989+AB998+AB1007+AB1016</f>
      </c>
      <c r="AC1017" s="48">
        <f>AC989+AC998+AC1007+AC1016</f>
      </c>
      <c r="AD1017" s="53">
        <f t="shared" si="427"/>
      </c>
      <c r="AE1017" s="49">
        <f>(W1017-AC1017)/(F1017+COUNT(W979:W988,W990:W997,W999:W1006,W1008:W1015)*500)</f>
      </c>
      <c r="AF1017" s="23"/>
    </row>
    <row customHeight="true" ht="26.326714168810994" r="1018">
      <c r="A1018" s="1" t="s">
        <v>1</v>
      </c>
      <c r="B1018" s="2" t="s">
        <v>2</v>
      </c>
      <c r="C1018" s="2" t="s">
        <v>3</v>
      </c>
      <c r="D1018" s="2" t="s">
        <v>4</v>
      </c>
      <c r="E1018" s="3" t="s">
        <v>5</v>
      </c>
      <c r="F1018" s="2" t="s">
        <v>6</v>
      </c>
      <c r="G1018" s="2" t="s">
        <v>7</v>
      </c>
      <c r="H1018" s="2" t="s">
        <v>8</v>
      </c>
      <c r="I1018" s="4" t="s">
        <v>9</v>
      </c>
      <c r="J1018" s="5" t="s">
        <v>10</v>
      </c>
      <c r="K1018" s="2" t="s">
        <v>11</v>
      </c>
      <c r="L1018" s="5" t="s">
        <v>12</v>
      </c>
      <c r="M1018" s="2" t="s">
        <v>13</v>
      </c>
      <c r="N1018" s="6" t="s">
        <v>14</v>
      </c>
      <c r="O1018" s="2" t="s">
        <v>15</v>
      </c>
      <c r="P1018" s="6" t="s">
        <v>16</v>
      </c>
      <c r="Q1018" s="4" t="s">
        <v>17</v>
      </c>
      <c r="R1018" s="7" t="s">
        <v>18</v>
      </c>
      <c r="S1018" s="8" t="s">
        <v>19</v>
      </c>
      <c r="T1018" s="7" t="s">
        <v>20</v>
      </c>
      <c r="U1018" s="9" t="s">
        <v>21</v>
      </c>
      <c r="V1018" s="10" t="s">
        <v>22</v>
      </c>
      <c r="W1018" s="10" t="s">
        <v>23</v>
      </c>
      <c r="X1018" s="10" t="s">
        <v>24</v>
      </c>
      <c r="Y1018" s="8" t="s">
        <v>25</v>
      </c>
      <c r="Z1018" s="10" t="s">
        <v>26</v>
      </c>
      <c r="AA1018" s="10" t="s">
        <v>27</v>
      </c>
      <c r="AB1018" s="10" t="s">
        <v>28</v>
      </c>
      <c r="AC1018" s="7" t="s">
        <v>29</v>
      </c>
      <c r="AD1018" s="8" t="s">
        <v>30</v>
      </c>
      <c r="AE1018" s="10" t="s">
        <v>31</v>
      </c>
      <c r="AF1018" s="10" t="s">
        <v>32</v>
      </c>
    </row>
    <row customHeight="true" ht="22.431055495711743" r="1019">
      <c r="A1019" s="11" t="s">
        <v>96</v>
      </c>
      <c r="B1019" s="12" t="s">
        <v>50</v>
      </c>
      <c r="C1019" s="13" t="s">
        <v>35</v>
      </c>
      <c r="D1019" s="14" t="s">
        <v>36</v>
      </c>
      <c r="E1019" s="15">
        <v>743.9</v>
      </c>
      <c r="F1019" s="16">
        <f>E1019+E1020</f>
      </c>
      <c r="G1019" s="17">
        <v>4432</v>
      </c>
      <c r="H1019" s="17">
        <v>447</v>
      </c>
      <c r="I1019" s="18">
        <f t="shared" ref="I1019:I1040" si="292">H1019/G1019</f>
      </c>
      <c r="J1019" s="19">
        <f t="shared" ref="J1019:J1057" si="204">(E1019/G1019)*1000</f>
      </c>
      <c r="K1019" s="17">
        <v>5</v>
      </c>
      <c r="L1019" s="19">
        <f t="shared" ref="L1019:L1037" si="172">E1019/K1019</f>
      </c>
      <c r="M1019" s="17">
        <v>1</v>
      </c>
      <c r="N1019" s="20">
        <f t="shared" ref="N1019:N1057" si="116">E1019/M1019</f>
      </c>
      <c r="O1019" s="17">
        <v>3</v>
      </c>
      <c r="P1019" s="20">
        <f t="shared" ref="P1019:P1044" si="82">E1019/O1019</f>
      </c>
      <c r="Q1019" s="21">
        <f>(M1019+M1020)/(O1019+O1020)</f>
      </c>
      <c r="R1019" s="17">
        <v>25</v>
      </c>
      <c r="S1019" s="21">
        <f>(O1019+O1020)/(K1019+K1020)</f>
      </c>
      <c r="T1019" s="17">
        <v>4</v>
      </c>
      <c r="U1019" s="22">
        <f>F1019/T1019</f>
      </c>
      <c r="V1019" s="23">
        <f>(F1019+4*500)/T1019</f>
      </c>
      <c r="W1019" s="17">
        <v>5262</v>
      </c>
      <c r="X1019" s="23">
        <f>W1019/T1019</f>
      </c>
      <c r="Y1019" s="21">
        <f>T1019/R1019</f>
      </c>
      <c r="Z1019" s="23">
        <f>W1019/F1019</f>
      </c>
      <c r="AA1019" s="23">
        <f>W1019/(F1019+500)</f>
      </c>
      <c r="AB1019" s="17">
        <v>0</v>
      </c>
      <c r="AC1019" s="17">
        <v>0</v>
      </c>
      <c r="AD1019" s="21">
        <f>AB1019/T1019</f>
      </c>
      <c r="AE1019" s="23">
        <f>(W1019-AC1019)/(F1019+500)</f>
      </c>
      <c r="AF1019" s="24" t="s">
        <v>37</v>
      </c>
    </row>
    <row r="1020">
      <c r="A1020" s="11"/>
      <c r="B1020" s="12"/>
      <c r="C1020" s="13"/>
      <c r="D1020" s="14" t="s">
        <v>38</v>
      </c>
      <c r="E1020" s="15">
        <v>3082.9</v>
      </c>
      <c r="F1020" s="16"/>
      <c r="G1020" s="17">
        <v>28070</v>
      </c>
      <c r="H1020" s="17">
        <v>1244</v>
      </c>
      <c r="I1020" s="18">
        <f t="shared" si="292"/>
      </c>
      <c r="J1020" s="19">
        <f t="shared" si="204"/>
      </c>
      <c r="K1020" s="17">
        <v>78</v>
      </c>
      <c r="L1020" s="19">
        <f t="shared" si="172"/>
      </c>
      <c r="M1020" s="17">
        <v>3</v>
      </c>
      <c r="N1020" s="20">
        <f t="shared" si="116"/>
      </c>
      <c r="O1020" s="17">
        <v>6</v>
      </c>
      <c r="P1020" s="20">
        <f t="shared" si="82"/>
      </c>
      <c r="Q1020" s="21"/>
      <c r="R1020" s="17"/>
      <c r="S1020" s="21"/>
      <c r="T1020" s="17"/>
      <c r="U1020" s="22"/>
      <c r="V1020" s="23"/>
      <c r="W1020" s="17"/>
      <c r="X1020" s="23"/>
      <c r="Y1020" s="21"/>
      <c r="Z1020" s="23"/>
      <c r="AA1020" s="23"/>
      <c r="AB1020" s="17"/>
      <c r="AC1020" s="17"/>
      <c r="AD1020" s="21"/>
      <c r="AE1020" s="23"/>
      <c r="AF1020" s="24" t="s">
        <v>78</v>
      </c>
    </row>
    <row r="1021">
      <c r="A1021" s="11"/>
      <c r="B1021" s="12" t="s">
        <v>51</v>
      </c>
      <c r="C1021" s="13" t="s">
        <v>35</v>
      </c>
      <c r="D1021" s="14" t="s">
        <v>36</v>
      </c>
      <c r="E1021" s="15">
        <v>822.47</v>
      </c>
      <c r="F1021" s="16">
        <f>E1021+E1022</f>
      </c>
      <c r="G1021" s="17">
        <v>4883</v>
      </c>
      <c r="H1021" s="17">
        <v>762</v>
      </c>
      <c r="I1021" s="18">
        <f t="shared" si="292"/>
      </c>
      <c r="J1021" s="19">
        <f t="shared" si="204"/>
      </c>
      <c r="K1021" s="17">
        <v>10</v>
      </c>
      <c r="L1021" s="19">
        <f t="shared" si="172"/>
      </c>
      <c r="M1021" s="17">
        <v>1</v>
      </c>
      <c r="N1021" s="20">
        <f t="shared" si="116"/>
      </c>
      <c r="O1021" s="17">
        <v>1</v>
      </c>
      <c r="P1021" s="20">
        <f t="shared" si="82"/>
      </c>
      <c r="Q1021" s="21">
        <f>(M1021+M1022)/(O1021+O1022)</f>
      </c>
      <c r="R1021" s="17">
        <v>26</v>
      </c>
      <c r="S1021" s="21">
        <f>(O1021+O1022)/(K1021+K1022)</f>
      </c>
      <c r="T1021" s="17">
        <v>9</v>
      </c>
      <c r="U1021" s="22">
        <f>F1021/T1021</f>
      </c>
      <c r="V1021" s="23">
        <f>(F1021+4*500)/T1021</f>
      </c>
      <c r="W1021" s="17">
        <v>10171.2</v>
      </c>
      <c r="X1021" s="23">
        <f>W1021/T1021</f>
      </c>
      <c r="Y1021" s="21">
        <f>T1021/R1021</f>
      </c>
      <c r="Z1021" s="23">
        <f>W1021/F1021</f>
      </c>
      <c r="AA1021" s="23">
        <f>W1021/(F1021+500)</f>
      </c>
      <c r="AB1021" s="17">
        <v>0</v>
      </c>
      <c r="AC1021" s="17">
        <v>0</v>
      </c>
      <c r="AD1021" s="21">
        <f>AB1021/T1021</f>
      </c>
      <c r="AE1021" s="23">
        <f>(W1021-AC1021)/(F1021+500)</f>
      </c>
      <c r="AF1021" s="24" t="s">
        <v>37</v>
      </c>
    </row>
    <row r="1022">
      <c r="A1022" s="11"/>
      <c r="B1022" s="12"/>
      <c r="C1022" s="13"/>
      <c r="D1022" s="14" t="s">
        <v>38</v>
      </c>
      <c r="E1022" s="15">
        <v>3561.71</v>
      </c>
      <c r="F1022" s="16"/>
      <c r="G1022" s="17">
        <v>37594</v>
      </c>
      <c r="H1022" s="17">
        <v>1038</v>
      </c>
      <c r="I1022" s="18">
        <f t="shared" si="292"/>
      </c>
      <c r="J1022" s="19">
        <f t="shared" si="204"/>
      </c>
      <c r="K1022" s="17">
        <v>86</v>
      </c>
      <c r="L1022" s="19">
        <f t="shared" si="172"/>
      </c>
      <c r="M1022" s="17">
        <v>4</v>
      </c>
      <c r="N1022" s="20">
        <f t="shared" si="116"/>
      </c>
      <c r="O1022" s="17">
        <v>9</v>
      </c>
      <c r="P1022" s="20">
        <f t="shared" si="82"/>
      </c>
      <c r="Q1022" s="21"/>
      <c r="R1022" s="17"/>
      <c r="S1022" s="21"/>
      <c r="T1022" s="17"/>
      <c r="U1022" s="22"/>
      <c r="V1022" s="23"/>
      <c r="W1022" s="17"/>
      <c r="X1022" s="23"/>
      <c r="Y1022" s="21"/>
      <c r="Z1022" s="23"/>
      <c r="AA1022" s="23"/>
      <c r="AB1022" s="17"/>
      <c r="AC1022" s="17"/>
      <c r="AD1022" s="21"/>
      <c r="AE1022" s="23"/>
      <c r="AF1022" s="24" t="s">
        <v>78</v>
      </c>
    </row>
    <row r="1023">
      <c r="A1023" s="11"/>
      <c r="B1023" s="12" t="s">
        <v>52</v>
      </c>
      <c r="C1023" s="13" t="s">
        <v>35</v>
      </c>
      <c r="D1023" s="14" t="s">
        <v>36</v>
      </c>
      <c r="E1023" s="15">
        <v>1872.4</v>
      </c>
      <c r="F1023" s="16">
        <f>E1023+E1024</f>
      </c>
      <c r="G1023" s="17">
        <v>10572</v>
      </c>
      <c r="H1023" s="17">
        <v>1052</v>
      </c>
      <c r="I1023" s="18">
        <f t="shared" si="292"/>
      </c>
      <c r="J1023" s="19">
        <f t="shared" si="204"/>
      </c>
      <c r="K1023" s="17">
        <v>24</v>
      </c>
      <c r="L1023" s="19">
        <f t="shared" si="172"/>
      </c>
      <c r="M1023" s="17">
        <v>5</v>
      </c>
      <c r="N1023" s="20">
        <f t="shared" si="116"/>
      </c>
      <c r="O1023" s="17">
        <v>5</v>
      </c>
      <c r="P1023" s="20">
        <f t="shared" si="82"/>
      </c>
      <c r="Q1023" s="21">
        <f>(M1023+M1024)/(O1023+O1024)</f>
      </c>
      <c r="R1023" s="17">
        <v>16</v>
      </c>
      <c r="S1023" s="21">
        <f>(O1023+O1024)/(K1023+K1024)</f>
      </c>
      <c r="T1023" s="17">
        <v>6</v>
      </c>
      <c r="U1023" s="22">
        <f>F1023/T1023</f>
      </c>
      <c r="V1023" s="23">
        <f>(F1023+4*500)/T1023</f>
      </c>
      <c r="W1023" s="17">
        <v>8185.200000000001</v>
      </c>
      <c r="X1023" s="23">
        <f>W1023/T1023</f>
      </c>
      <c r="Y1023" s="21">
        <f>T1023/R1023</f>
      </c>
      <c r="Z1023" s="23">
        <f>W1023/F1023</f>
      </c>
      <c r="AA1023" s="23">
        <f>W1023/(F1023+500)</f>
      </c>
      <c r="AB1023" s="17">
        <v>3</v>
      </c>
      <c r="AC1023" s="17">
        <v>5382</v>
      </c>
      <c r="AD1023" s="21">
        <f>AB1023/T1023</f>
      </c>
      <c r="AE1023" s="23">
        <f>(W1023-AC1023)/(F1023+500)</f>
      </c>
      <c r="AF1023" s="24" t="s">
        <v>37</v>
      </c>
    </row>
    <row r="1024">
      <c r="A1024" s="11"/>
      <c r="B1024" s="12"/>
      <c r="C1024" s="13"/>
      <c r="D1024" s="14" t="s">
        <v>38</v>
      </c>
      <c r="E1024" s="15">
        <v>2144.11</v>
      </c>
      <c r="F1024" s="16"/>
      <c r="G1024" s="17">
        <v>20407</v>
      </c>
      <c r="H1024" s="17">
        <v>776</v>
      </c>
      <c r="I1024" s="18">
        <f t="shared" si="292"/>
      </c>
      <c r="J1024" s="19">
        <f t="shared" si="204"/>
      </c>
      <c r="K1024" s="17">
        <v>46</v>
      </c>
      <c r="L1024" s="19">
        <f t="shared" si="172"/>
      </c>
      <c r="M1024" s="17">
        <v>0</v>
      </c>
      <c r="N1024" s="20">
        <f t="shared" si="116"/>
      </c>
      <c r="O1024" s="17">
        <v>5</v>
      </c>
      <c r="P1024" s="20">
        <f t="shared" si="82"/>
      </c>
      <c r="Q1024" s="21"/>
      <c r="R1024" s="17"/>
      <c r="S1024" s="21"/>
      <c r="T1024" s="17"/>
      <c r="U1024" s="22"/>
      <c r="V1024" s="23"/>
      <c r="W1024" s="17"/>
      <c r="X1024" s="23"/>
      <c r="Y1024" s="21"/>
      <c r="Z1024" s="23"/>
      <c r="AA1024" s="23"/>
      <c r="AB1024" s="17"/>
      <c r="AC1024" s="17"/>
      <c r="AD1024" s="21"/>
      <c r="AE1024" s="23"/>
      <c r="AF1024" s="24" t="s">
        <v>78</v>
      </c>
    </row>
    <row r="1025">
      <c r="A1025" s="11"/>
      <c r="B1025" s="12" t="s">
        <v>53</v>
      </c>
      <c r="C1025" s="13" t="s">
        <v>35</v>
      </c>
      <c r="D1025" s="14" t="s">
        <v>36</v>
      </c>
      <c r="E1025" s="15">
        <v>2207.67</v>
      </c>
      <c r="F1025" s="28">
        <f>E1025+E1026</f>
      </c>
      <c r="G1025" s="17">
        <v>15224</v>
      </c>
      <c r="H1025" s="17">
        <v>976</v>
      </c>
      <c r="I1025" s="18">
        <f t="shared" si="292"/>
      </c>
      <c r="J1025" s="19">
        <f t="shared" si="204"/>
      </c>
      <c r="K1025" s="17">
        <v>19</v>
      </c>
      <c r="L1025" s="19">
        <f t="shared" si="172"/>
      </c>
      <c r="M1025" s="17">
        <v>3</v>
      </c>
      <c r="N1025" s="20">
        <f t="shared" si="116"/>
      </c>
      <c r="O1025" s="17">
        <v>6</v>
      </c>
      <c r="P1025" s="20">
        <f t="shared" si="82"/>
      </c>
      <c r="Q1025" s="21">
        <f>(M1025+M1026)/(O1025+O1026)</f>
      </c>
      <c r="R1025" s="17">
        <v>22</v>
      </c>
      <c r="S1025" s="21">
        <f>(O1025+O1026)/(K1025+K1026)</f>
      </c>
      <c r="T1025" s="17">
        <v>7</v>
      </c>
      <c r="U1025" s="22">
        <f>F1025/T1025</f>
      </c>
      <c r="V1025" s="23">
        <f>(F1025+4*500)/T1025</f>
      </c>
      <c r="W1025" s="17">
        <v>6944.399999999998</v>
      </c>
      <c r="X1025" s="23">
        <f>W1025/T1025</f>
      </c>
      <c r="Y1025" s="21">
        <f>T1025/R1025</f>
      </c>
      <c r="Z1025" s="23">
        <f>W1025/F1025</f>
      </c>
      <c r="AA1025" s="23">
        <f>W1025/(F1025+500)</f>
      </c>
      <c r="AB1025" s="17">
        <v>2</v>
      </c>
      <c r="AC1025" s="17">
        <v>2329.2</v>
      </c>
      <c r="AD1025" s="21">
        <f>AB1025/T1025</f>
      </c>
      <c r="AE1025" s="23">
        <f>(W1025-AC1025)/(F1025+500)</f>
      </c>
      <c r="AF1025" s="24" t="s">
        <v>37</v>
      </c>
    </row>
    <row r="1026">
      <c r="A1026" s="11"/>
      <c r="B1026" s="12"/>
      <c r="C1026" s="13"/>
      <c r="D1026" s="14" t="s">
        <v>38</v>
      </c>
      <c r="E1026" s="15">
        <v>3098</v>
      </c>
      <c r="F1026" s="28"/>
      <c r="G1026" s="17">
        <v>27841</v>
      </c>
      <c r="H1026" s="29">
        <v>863</v>
      </c>
      <c r="I1026" s="18">
        <f t="shared" si="292"/>
      </c>
      <c r="J1026" s="19">
        <f t="shared" si="204"/>
      </c>
      <c r="K1026" s="17">
        <v>91</v>
      </c>
      <c r="L1026" s="19">
        <f t="shared" si="172"/>
      </c>
      <c r="M1026" s="17">
        <v>4</v>
      </c>
      <c r="N1026" s="20">
        <f t="shared" si="116"/>
      </c>
      <c r="O1026" s="17">
        <v>8</v>
      </c>
      <c r="P1026" s="20">
        <f t="shared" si="82"/>
      </c>
      <c r="Q1026" s="21"/>
      <c r="R1026" s="17"/>
      <c r="S1026" s="21"/>
      <c r="T1026" s="17"/>
      <c r="U1026" s="22"/>
      <c r="V1026" s="23"/>
      <c r="W1026" s="17"/>
      <c r="X1026" s="23"/>
      <c r="Y1026" s="21"/>
      <c r="Z1026" s="23"/>
      <c r="AA1026" s="23"/>
      <c r="AB1026" s="17"/>
      <c r="AC1026" s="17"/>
      <c r="AD1026" s="21"/>
      <c r="AE1026" s="23"/>
      <c r="AF1026" s="24" t="s">
        <v>78</v>
      </c>
    </row>
    <row r="1027">
      <c r="A1027" s="11"/>
      <c r="B1027" s="12" t="s">
        <v>54</v>
      </c>
      <c r="C1027" s="13" t="s">
        <v>35</v>
      </c>
      <c r="D1027" s="14" t="s">
        <v>36</v>
      </c>
      <c r="E1027" s="15">
        <v>1868.88</v>
      </c>
      <c r="F1027" s="28">
        <f>E1027+E1028</f>
      </c>
      <c r="G1027" s="17">
        <v>14040</v>
      </c>
      <c r="H1027" s="17">
        <v>703</v>
      </c>
      <c r="I1027" s="18">
        <f t="shared" si="292"/>
      </c>
      <c r="J1027" s="19">
        <f t="shared" si="204"/>
      </c>
      <c r="K1027" s="17">
        <v>15</v>
      </c>
      <c r="L1027" s="19">
        <f t="shared" si="172"/>
      </c>
      <c r="M1027" s="17">
        <v>1</v>
      </c>
      <c r="N1027" s="20">
        <f t="shared" si="116"/>
      </c>
      <c r="O1027" s="17">
        <v>1</v>
      </c>
      <c r="P1027" s="20">
        <f t="shared" si="82"/>
      </c>
      <c r="Q1027" s="21">
        <f>(M1027+M1028)/(O1027+O1028)</f>
      </c>
      <c r="R1027" s="17">
        <v>18</v>
      </c>
      <c r="S1027" s="21">
        <f>(O1027+O1028)/(K1027+K1028)</f>
      </c>
      <c r="T1027" s="17">
        <v>6</v>
      </c>
      <c r="U1027" s="22">
        <f>F1027/T1027</f>
      </c>
      <c r="V1027" s="23">
        <f>(F1027+4*500)/T1027</f>
      </c>
      <c r="W1027" s="17">
        <v>11424.000000000004</v>
      </c>
      <c r="X1027" s="23">
        <f>W1027/T1027</f>
      </c>
      <c r="Y1027" s="21">
        <f>T1027/R1027</f>
      </c>
      <c r="Z1027" s="23">
        <f>W1027/F1027</f>
      </c>
      <c r="AA1027" s="23">
        <f>W1027/(F1027+500)</f>
      </c>
      <c r="AB1027" s="17">
        <v>1</v>
      </c>
      <c r="AC1027" s="17">
        <v>2911.2</v>
      </c>
      <c r="AD1027" s="21">
        <f>AB1027/T1027</f>
      </c>
      <c r="AE1027" s="23">
        <f>(W1027-AC1027)/(F1027+500)</f>
      </c>
      <c r="AF1027" s="24" t="s">
        <v>37</v>
      </c>
    </row>
    <row r="1028">
      <c r="A1028" s="11"/>
      <c r="B1028" s="12"/>
      <c r="C1028" s="13"/>
      <c r="D1028" s="14" t="s">
        <v>38</v>
      </c>
      <c r="E1028" s="15">
        <v>2147.86</v>
      </c>
      <c r="F1028" s="28"/>
      <c r="G1028" s="17">
        <v>18855</v>
      </c>
      <c r="H1028" s="29">
        <v>602</v>
      </c>
      <c r="I1028" s="18">
        <f t="shared" si="292"/>
      </c>
      <c r="J1028" s="19">
        <f t="shared" si="204"/>
      </c>
      <c r="K1028" s="17">
        <v>68</v>
      </c>
      <c r="L1028" s="19">
        <f t="shared" si="172"/>
      </c>
      <c r="M1028" s="17">
        <v>3</v>
      </c>
      <c r="N1028" s="20">
        <f t="shared" si="116"/>
      </c>
      <c r="O1028" s="17">
        <v>11</v>
      </c>
      <c r="P1028" s="20">
        <f t="shared" si="82"/>
      </c>
      <c r="Q1028" s="21"/>
      <c r="R1028" s="17"/>
      <c r="S1028" s="21"/>
      <c r="T1028" s="17"/>
      <c r="U1028" s="22"/>
      <c r="V1028" s="23"/>
      <c r="W1028" s="17"/>
      <c r="X1028" s="23"/>
      <c r="Y1028" s="21"/>
      <c r="Z1028" s="23"/>
      <c r="AA1028" s="23"/>
      <c r="AB1028" s="17"/>
      <c r="AC1028" s="17"/>
      <c r="AD1028" s="21"/>
      <c r="AE1028" s="23"/>
      <c r="AF1028" s="24" t="s">
        <v>78</v>
      </c>
    </row>
    <row r="1029">
      <c r="A1029" s="11"/>
      <c r="B1029" s="30" t="s">
        <v>43</v>
      </c>
      <c r="C1029" s="30"/>
      <c r="D1029" s="30"/>
      <c r="E1029" s="32">
        <f>SUM(E1019:E1028)</f>
      </c>
      <c r="F1029" s="33">
        <f>SUM(F1019:F1028)</f>
      </c>
      <c r="G1029" s="33">
        <f>SUM(G1019:G1028)</f>
      </c>
      <c r="H1029" s="33">
        <f>SUM(H1019:H1028)</f>
      </c>
      <c r="I1029" s="34">
        <f t="shared" si="292"/>
      </c>
      <c r="J1029" s="35">
        <f t="shared" si="204"/>
      </c>
      <c r="K1029" s="33">
        <f>SUM(K1019:K1028)</f>
      </c>
      <c r="L1029" s="35">
        <f t="shared" si="172"/>
      </c>
      <c r="M1029" s="33">
        <f>SUM(M1019:M1028)</f>
      </c>
      <c r="N1029" s="36">
        <f t="shared" si="116"/>
      </c>
      <c r="O1029" s="33">
        <f>SUM(O1019:O1028)</f>
      </c>
      <c r="P1029" s="36">
        <f t="shared" si="82"/>
      </c>
      <c r="Q1029" s="37">
        <f>M1029/O1029</f>
      </c>
      <c r="R1029" s="33">
        <f>SUM(R1019:R1028)</f>
      </c>
      <c r="S1029" s="37">
        <f>(O1029+O1029)/(K1029+K1029)</f>
      </c>
      <c r="T1029" s="33">
        <f>SUM(T1019:T1028)</f>
      </c>
      <c r="U1029" s="38">
        <f t="shared" ref="U1029:U1030" si="963">F1029/T1029</f>
      </c>
      <c r="V1029" s="39">
        <f t="shared" ref="V1029:V1030" si="856">(F1029+4*500)/T1029</f>
      </c>
      <c r="W1029" s="32">
        <f>SUM(W1019:W1028)</f>
      </c>
      <c r="X1029" s="40">
        <f t="shared" ref="X1029:X1030" si="749">W1029/T1029</f>
      </c>
      <c r="Y1029" s="37">
        <f t="shared" ref="Y1029:Y1030" si="642">T1029/R1029</f>
      </c>
      <c r="Z1029" s="39">
        <f t="shared" ref="Z1029:Z1030" si="535">W1029/F1029</f>
      </c>
      <c r="AA1029" s="39">
        <f>W1029/(F1029+COUNT(W1019:W1026)*500)</f>
      </c>
      <c r="AB1029" s="33">
        <f>SUM(AB1019:AB1028)</f>
      </c>
      <c r="AC1029" s="33">
        <f>SUM(AC1019:AC1028)</f>
      </c>
      <c r="AD1029" s="37">
        <f t="shared" ref="AD1029:AD1030" si="428">AB1029/T1029</f>
      </c>
      <c r="AE1029" s="41">
        <f>(W1029-AC1029)/(F1029+COUNT(W1019:W1026)*500)</f>
      </c>
      <c r="AF1029" s="23"/>
    </row>
    <row r="1030">
      <c r="A1030" s="11"/>
      <c r="B1030" s="12" t="s">
        <v>55</v>
      </c>
      <c r="C1030" s="42" t="s">
        <v>62</v>
      </c>
      <c r="D1030" s="14" t="s">
        <v>36</v>
      </c>
      <c r="E1030" s="15">
        <v>3001.67</v>
      </c>
      <c r="F1030" s="28">
        <f>E1030+E1031</f>
      </c>
      <c r="G1030" s="17">
        <v>22505</v>
      </c>
      <c r="H1030" s="17">
        <v>1199</v>
      </c>
      <c r="I1030" s="18">
        <f t="shared" si="292"/>
      </c>
      <c r="J1030" s="19">
        <f t="shared" si="204"/>
      </c>
      <c r="K1030" s="17">
        <v>16</v>
      </c>
      <c r="L1030" s="19">
        <f t="shared" si="172"/>
      </c>
      <c r="M1030" s="17">
        <v>1</v>
      </c>
      <c r="N1030" s="20">
        <f t="shared" si="116"/>
      </c>
      <c r="O1030" s="17">
        <v>4</v>
      </c>
      <c r="P1030" s="20">
        <f t="shared" si="82"/>
      </c>
      <c r="Q1030" s="21">
        <f>(M1030+M1031)/(O1030+O1031)</f>
      </c>
      <c r="R1030" s="17">
        <v>20</v>
      </c>
      <c r="S1030" s="21">
        <f>(O1030+O1031)/(K1030+K1031)</f>
      </c>
      <c r="T1030" s="17">
        <v>3</v>
      </c>
      <c r="U1030" s="22">
        <f t="shared" si="963"/>
      </c>
      <c r="V1030" s="23">
        <f t="shared" si="856"/>
      </c>
      <c r="W1030" s="17">
        <v>4790.399999999994</v>
      </c>
      <c r="X1030" s="23">
        <f t="shared" si="749"/>
      </c>
      <c r="Y1030" s="21">
        <f t="shared" si="642"/>
      </c>
      <c r="Z1030" s="23">
        <f t="shared" si="535"/>
      </c>
      <c r="AA1030" s="23">
        <f>W1030/(F1030+500)</f>
      </c>
      <c r="AB1030" s="17">
        <v>0</v>
      </c>
      <c r="AC1030" s="17">
        <v>0</v>
      </c>
      <c r="AD1030" s="21">
        <f t="shared" si="428"/>
      </c>
      <c r="AE1030" s="23">
        <f>(W1030-AC1030)/(F1030+500)</f>
      </c>
      <c r="AF1030" s="24" t="s">
        <v>37</v>
      </c>
    </row>
    <row r="1031">
      <c r="A1031" s="11"/>
      <c r="B1031" s="12"/>
      <c r="C1031" s="42"/>
      <c r="D1031" s="14" t="s">
        <v>38</v>
      </c>
      <c r="E1031" s="15">
        <v>2366.16</v>
      </c>
      <c r="F1031" s="28"/>
      <c r="G1031" s="17">
        <v>19104</v>
      </c>
      <c r="H1031" s="29">
        <v>603</v>
      </c>
      <c r="I1031" s="18">
        <f t="shared" si="292"/>
      </c>
      <c r="J1031" s="19">
        <f t="shared" si="204"/>
      </c>
      <c r="K1031" s="17">
        <v>49</v>
      </c>
      <c r="L1031" s="19">
        <f t="shared" si="172"/>
      </c>
      <c r="M1031" s="17">
        <v>3</v>
      </c>
      <c r="N1031" s="20">
        <f t="shared" si="116"/>
      </c>
      <c r="O1031" s="17">
        <v>5</v>
      </c>
      <c r="P1031" s="20">
        <f t="shared" si="82"/>
      </c>
      <c r="Q1031" s="21"/>
      <c r="R1031" s="17"/>
      <c r="S1031" s="21"/>
      <c r="T1031" s="17"/>
      <c r="U1031" s="22"/>
      <c r="V1031" s="23"/>
      <c r="W1031" s="17"/>
      <c r="X1031" s="23"/>
      <c r="Y1031" s="21"/>
      <c r="Z1031" s="23"/>
      <c r="AA1031" s="23"/>
      <c r="AB1031" s="17"/>
      <c r="AC1031" s="17"/>
      <c r="AD1031" s="21"/>
      <c r="AE1031" s="23"/>
      <c r="AF1031" s="24" t="s">
        <v>78</v>
      </c>
    </row>
    <row r="1032">
      <c r="A1032" s="11"/>
      <c r="B1032" s="43" t="s">
        <v>56</v>
      </c>
      <c r="C1032" s="42" t="s">
        <v>62</v>
      </c>
      <c r="D1032" s="14" t="s">
        <v>36</v>
      </c>
      <c r="E1032" s="15">
        <v>1189.4</v>
      </c>
      <c r="F1032" s="28">
        <f>E1032+E1033</f>
      </c>
      <c r="G1032" s="17">
        <v>10352</v>
      </c>
      <c r="H1032" s="17">
        <v>559</v>
      </c>
      <c r="I1032" s="18">
        <f t="shared" si="292"/>
      </c>
      <c r="J1032" s="19">
        <f t="shared" si="204"/>
      </c>
      <c r="K1032" s="17">
        <v>11</v>
      </c>
      <c r="L1032" s="19">
        <f t="shared" si="172"/>
      </c>
      <c r="M1032" s="17">
        <v>0</v>
      </c>
      <c r="N1032" s="20">
        <f t="shared" si="116"/>
      </c>
      <c r="O1032" s="17">
        <v>1</v>
      </c>
      <c r="P1032" s="20">
        <f t="shared" si="82"/>
      </c>
      <c r="Q1032" s="21">
        <f>(M1032+M1033)/(O1032+O1033)</f>
      </c>
      <c r="R1032" s="17">
        <v>17</v>
      </c>
      <c r="S1032" s="21">
        <f>(O1032+O1033)/(K1032+K1033)</f>
      </c>
      <c r="T1032" s="17">
        <v>2</v>
      </c>
      <c r="U1032" s="22">
        <f>F1032/T1032</f>
      </c>
      <c r="V1032" s="23">
        <f>(F1032+4*500)/T1032</f>
      </c>
      <c r="W1032" s="17">
        <v>3028.800000000003</v>
      </c>
      <c r="X1032" s="23">
        <f>W1032/T1032</f>
      </c>
      <c r="Y1032" s="21">
        <f>T1032/R1032</f>
      </c>
      <c r="Z1032" s="23">
        <f>W1032/F1032</f>
      </c>
      <c r="AA1032" s="23">
        <f>W1032/(F1032+500)</f>
      </c>
      <c r="AB1032" s="17">
        <v>0</v>
      </c>
      <c r="AC1032" s="17">
        <v>0</v>
      </c>
      <c r="AD1032" s="21">
        <f>AB1032/T1032</f>
      </c>
      <c r="AE1032" s="23">
        <f>(W1032-AC1032)/(F1032+500)</f>
      </c>
      <c r="AF1032" s="24" t="s">
        <v>37</v>
      </c>
    </row>
    <row r="1033">
      <c r="A1033" s="11"/>
      <c r="B1033" s="43"/>
      <c r="C1033" s="42"/>
      <c r="D1033" s="14" t="s">
        <v>38</v>
      </c>
      <c r="E1033" s="15">
        <v>3374.71</v>
      </c>
      <c r="F1033" s="28"/>
      <c r="G1033" s="17">
        <v>26604</v>
      </c>
      <c r="H1033" s="29">
        <v>963</v>
      </c>
      <c r="I1033" s="18">
        <f t="shared" si="292"/>
      </c>
      <c r="J1033" s="19">
        <f t="shared" si="204"/>
      </c>
      <c r="K1033" s="17">
        <v>78</v>
      </c>
      <c r="L1033" s="19">
        <f t="shared" si="172"/>
      </c>
      <c r="M1033" s="17">
        <v>1</v>
      </c>
      <c r="N1033" s="20">
        <f t="shared" si="116"/>
      </c>
      <c r="O1033" s="17">
        <v>8</v>
      </c>
      <c r="P1033" s="20">
        <f t="shared" si="82"/>
      </c>
      <c r="Q1033" s="21"/>
      <c r="R1033" s="17"/>
      <c r="S1033" s="21"/>
      <c r="T1033" s="17"/>
      <c r="U1033" s="22"/>
      <c r="V1033" s="23"/>
      <c r="W1033" s="17"/>
      <c r="X1033" s="23"/>
      <c r="Y1033" s="21"/>
      <c r="Z1033" s="23"/>
      <c r="AA1033" s="23"/>
      <c r="AB1033" s="17"/>
      <c r="AC1033" s="17"/>
      <c r="AD1033" s="21"/>
      <c r="AE1033" s="23"/>
      <c r="AF1033" s="24" t="s">
        <v>78</v>
      </c>
    </row>
    <row r="1034">
      <c r="A1034" s="11"/>
      <c r="B1034" s="12" t="s">
        <v>57</v>
      </c>
      <c r="C1034" s="42" t="s">
        <v>62</v>
      </c>
      <c r="D1034" s="14" t="s">
        <v>36</v>
      </c>
      <c r="E1034" s="15">
        <v>1044.06</v>
      </c>
      <c r="F1034" s="28">
        <f>E1034+E1035</f>
      </c>
      <c r="G1034" s="17">
        <v>6930</v>
      </c>
      <c r="H1034" s="17">
        <v>317</v>
      </c>
      <c r="I1034" s="18">
        <f t="shared" si="292"/>
      </c>
      <c r="J1034" s="19">
        <f t="shared" si="204"/>
      </c>
      <c r="K1034" s="17">
        <v>11</v>
      </c>
      <c r="L1034" s="19">
        <f t="shared" si="172"/>
      </c>
      <c r="M1034" s="17">
        <v>1</v>
      </c>
      <c r="N1034" s="20">
        <f t="shared" si="116"/>
      </c>
      <c r="O1034" s="17">
        <v>3</v>
      </c>
      <c r="P1034" s="20">
        <f t="shared" si="82"/>
      </c>
      <c r="Q1034" s="21">
        <f>(M1034+M1035)/(O1034+O1035)</f>
      </c>
      <c r="R1034" s="17">
        <v>18</v>
      </c>
      <c r="S1034" s="21">
        <f>(O1034+O1035)/(K1034+K1035)</f>
      </c>
      <c r="T1034" s="17">
        <v>3</v>
      </c>
      <c r="U1034" s="22">
        <f>F1034/T1034</f>
      </c>
      <c r="V1034" s="23">
        <f>(F1034+4*500)/T1034</f>
      </c>
      <c r="W1034" s="17">
        <v>4365.5999999999985</v>
      </c>
      <c r="X1034" s="23">
        <f>W1034/T1034</f>
      </c>
      <c r="Y1034" s="21">
        <f>T1034/R1034</f>
      </c>
      <c r="Z1034" s="23">
        <f>W1034/F1034</f>
      </c>
      <c r="AA1034" s="23">
        <f>W1034/(F1034+500)</f>
      </c>
      <c r="AB1034" s="17">
        <v>1</v>
      </c>
      <c r="AC1034" s="17">
        <v>1663.2</v>
      </c>
      <c r="AD1034" s="21">
        <f>AB1034/T1034</f>
      </c>
      <c r="AE1034" s="23">
        <f>(W1034-AC1034)/(F1034+500)</f>
      </c>
      <c r="AF1034" s="24" t="s">
        <v>37</v>
      </c>
    </row>
    <row r="1035">
      <c r="A1035" s="11"/>
      <c r="B1035" s="12"/>
      <c r="C1035" s="42"/>
      <c r="D1035" s="14" t="s">
        <v>38</v>
      </c>
      <c r="E1035" s="15">
        <v>2659.22</v>
      </c>
      <c r="F1035" s="28"/>
      <c r="G1035" s="17">
        <v>23185</v>
      </c>
      <c r="H1035" s="29">
        <v>664</v>
      </c>
      <c r="I1035" s="18">
        <f t="shared" si="292"/>
      </c>
      <c r="J1035" s="19">
        <f t="shared" si="204"/>
      </c>
      <c r="K1035" s="17">
        <v>67</v>
      </c>
      <c r="L1035" s="19">
        <f t="shared" si="172"/>
      </c>
      <c r="M1035" s="17">
        <v>2</v>
      </c>
      <c r="N1035" s="20">
        <f t="shared" si="116"/>
      </c>
      <c r="O1035" s="17">
        <v>6</v>
      </c>
      <c r="P1035" s="20">
        <f t="shared" si="82"/>
      </c>
      <c r="Q1035" s="21"/>
      <c r="R1035" s="17"/>
      <c r="S1035" s="21"/>
      <c r="T1035" s="17"/>
      <c r="U1035" s="22"/>
      <c r="V1035" s="23"/>
      <c r="W1035" s="17"/>
      <c r="X1035" s="23"/>
      <c r="Y1035" s="21"/>
      <c r="Z1035" s="23"/>
      <c r="AA1035" s="23"/>
      <c r="AB1035" s="17"/>
      <c r="AC1035" s="17"/>
      <c r="AD1035" s="21"/>
      <c r="AE1035" s="23"/>
      <c r="AF1035" s="24" t="s">
        <v>78</v>
      </c>
    </row>
    <row r="1036">
      <c r="A1036" s="11"/>
      <c r="B1036" s="55" t="s">
        <v>34</v>
      </c>
      <c r="C1036" s="42" t="s">
        <v>62</v>
      </c>
      <c r="D1036" s="14" t="s">
        <v>36</v>
      </c>
      <c r="E1036" s="15">
        <v>1120.24</v>
      </c>
      <c r="F1036" s="28">
        <f>E1036+E1037</f>
      </c>
      <c r="G1036" s="17">
        <v>6732</v>
      </c>
      <c r="H1036" s="17">
        <v>334</v>
      </c>
      <c r="I1036" s="18">
        <f t="shared" si="292"/>
      </c>
      <c r="J1036" s="19">
        <f t="shared" si="204"/>
      </c>
      <c r="K1036" s="17">
        <v>11</v>
      </c>
      <c r="L1036" s="19">
        <f t="shared" si="172"/>
      </c>
      <c r="M1036" s="17">
        <v>1</v>
      </c>
      <c r="N1036" s="20">
        <f t="shared" si="116"/>
      </c>
      <c r="O1036" s="17">
        <v>1</v>
      </c>
      <c r="P1036" s="20">
        <f t="shared" si="82"/>
      </c>
      <c r="Q1036" s="21">
        <f>(M1036+M1037)/(O1036+O1037)</f>
      </c>
      <c r="R1036" s="17">
        <v>9</v>
      </c>
      <c r="S1036" s="21">
        <f>(O1036+O1037)/(K1036+K1037)</f>
      </c>
      <c r="T1036" s="17">
        <v>4</v>
      </c>
      <c r="U1036" s="22">
        <f>F1036/T1036</f>
      </c>
      <c r="V1036" s="23">
        <f>(F1036+4*500)/T1036</f>
      </c>
      <c r="W1036" s="17">
        <v>5095.2</v>
      </c>
      <c r="X1036" s="23">
        <f>W1036/T1036</f>
      </c>
      <c r="Y1036" s="21">
        <f>T1036/R1036</f>
      </c>
      <c r="Z1036" s="23">
        <f>W1036/F1036</f>
      </c>
      <c r="AA1036" s="23">
        <f>W1036/(F1036+500)</f>
      </c>
      <c r="AB1036" s="17">
        <v>1</v>
      </c>
      <c r="AC1036" s="17">
        <v>396</v>
      </c>
      <c r="AD1036" s="21">
        <f>AB1036/T1036</f>
      </c>
      <c r="AE1036" s="23">
        <f>(W1036-AC1036)/(F1036+500)</f>
      </c>
      <c r="AF1036" s="24" t="s">
        <v>37</v>
      </c>
    </row>
    <row r="1037">
      <c r="A1037" s="11"/>
      <c r="B1037" s="55"/>
      <c r="C1037" s="42"/>
      <c r="D1037" s="14" t="s">
        <v>38</v>
      </c>
      <c r="E1037" s="15">
        <v>1845.71</v>
      </c>
      <c r="F1037" s="28"/>
      <c r="G1037" s="17">
        <v>17239</v>
      </c>
      <c r="H1037" s="29">
        <v>423</v>
      </c>
      <c r="I1037" s="18">
        <f t="shared" si="292"/>
      </c>
      <c r="J1037" s="19">
        <f t="shared" si="204"/>
      </c>
      <c r="K1037" s="17">
        <v>41</v>
      </c>
      <c r="L1037" s="19">
        <f t="shared" si="172"/>
      </c>
      <c r="M1037" s="17">
        <v>3</v>
      </c>
      <c r="N1037" s="20">
        <f t="shared" si="116"/>
      </c>
      <c r="O1037" s="17">
        <v>7</v>
      </c>
      <c r="P1037" s="20">
        <f t="shared" si="82"/>
      </c>
      <c r="Q1037" s="21"/>
      <c r="R1037" s="17"/>
      <c r="S1037" s="21"/>
      <c r="T1037" s="17"/>
      <c r="U1037" s="22"/>
      <c r="V1037" s="23"/>
      <c r="W1037" s="17"/>
      <c r="X1037" s="23"/>
      <c r="Y1037" s="21"/>
      <c r="Z1037" s="23"/>
      <c r="AA1037" s="23"/>
      <c r="AB1037" s="17"/>
      <c r="AC1037" s="17"/>
      <c r="AD1037" s="21"/>
      <c r="AE1037" s="23"/>
      <c r="AF1037" s="24" t="s">
        <v>78</v>
      </c>
    </row>
    <row r="1038">
      <c r="A1038" s="11"/>
      <c r="B1038" s="44" t="s">
        <v>43</v>
      </c>
      <c r="C1038" s="44"/>
      <c r="D1038" s="44"/>
      <c r="E1038" s="32">
        <f>SUM(E1030:E1037)</f>
      </c>
      <c r="F1038" s="32">
        <f>SUM(F1030:F1037)</f>
      </c>
      <c r="G1038" s="32">
        <f>SUM(G1030:G1037)</f>
      </c>
      <c r="H1038" s="32">
        <f>SUM(H1030:H1037)</f>
      </c>
      <c r="I1038" s="34">
        <f t="shared" si="292"/>
      </c>
      <c r="J1038" s="35">
        <f t="shared" si="204"/>
      </c>
      <c r="K1038" s="33">
        <f>SUM(K1030:K1037)</f>
      </c>
      <c r="L1038" s="32">
        <f>SUM(L1032:L1037)</f>
      </c>
      <c r="M1038" s="32">
        <f>SUM(M1030:M1037)</f>
      </c>
      <c r="N1038" s="36">
        <f t="shared" si="116"/>
      </c>
      <c r="O1038" s="32">
        <f>SUM(O1030:O1037)</f>
      </c>
      <c r="P1038" s="36">
        <f t="shared" si="82"/>
      </c>
      <c r="Q1038" s="37">
        <f>M1038/O1038</f>
      </c>
      <c r="R1038" s="32">
        <f>SUM(R1030:R1037)</f>
      </c>
      <c r="S1038" s="37">
        <f>(O1038+O1038)/(K1038+K1038)</f>
      </c>
      <c r="T1038" s="32">
        <f>SUM(T1030:T1037)</f>
      </c>
      <c r="U1038" s="38">
        <f t="shared" ref="U1038:U1039" si="964">F1038/T1038</f>
      </c>
      <c r="V1038" s="39">
        <f t="shared" ref="V1038:V1039" si="857">(F1038+4*500)/T1038</f>
      </c>
      <c r="W1038" s="32">
        <f>SUM(W1030:W1037)</f>
      </c>
      <c r="X1038" s="40">
        <f t="shared" ref="X1038:X1039" si="750">W1038/T1038</f>
      </c>
      <c r="Y1038" s="37">
        <f t="shared" ref="Y1038:Y1039" si="643">T1038/R1038</f>
      </c>
      <c r="Z1038" s="39">
        <f t="shared" ref="Z1038:Z1039" si="536">W1038/F1038</f>
      </c>
      <c r="AA1038" s="39">
        <f>W1038/(F1038+COUNT(W1029:W1037)*500)</f>
      </c>
      <c r="AB1038" s="32">
        <f>SUM(AB1030:AB1037)</f>
      </c>
      <c r="AC1038" s="32">
        <f>SUM(AC1030:AC1037)</f>
      </c>
      <c r="AD1038" s="37">
        <f t="shared" ref="AD1038:AD1039" si="429">AB1038/T1038</f>
      </c>
      <c r="AE1038" s="41">
        <f>(W1038-AC1038)/(F1038+COUNT(W1029:W1037)*500)</f>
      </c>
      <c r="AF1038" s="24"/>
    </row>
    <row r="1039">
      <c r="A1039" s="11"/>
      <c r="B1039" s="55" t="s">
        <v>40</v>
      </c>
      <c r="C1039" s="13" t="s">
        <v>74</v>
      </c>
      <c r="D1039" s="14" t="s">
        <v>36</v>
      </c>
      <c r="E1039" s="15">
        <v>685.24</v>
      </c>
      <c r="F1039" s="28">
        <f>E1039+E1040</f>
      </c>
      <c r="G1039" s="17">
        <v>4489</v>
      </c>
      <c r="H1039" s="17">
        <v>271</v>
      </c>
      <c r="I1039" s="18">
        <f t="shared" si="292"/>
      </c>
      <c r="J1039" s="19">
        <f t="shared" si="204"/>
      </c>
      <c r="K1039" s="17">
        <v>6</v>
      </c>
      <c r="L1039" s="19">
        <f t="shared" ref="L1039:L1057" si="173">E1039/K1039</f>
      </c>
      <c r="M1039" s="17">
        <v>0</v>
      </c>
      <c r="N1039" s="20">
        <f t="shared" si="116"/>
      </c>
      <c r="O1039" s="17">
        <v>0</v>
      </c>
      <c r="P1039" s="20">
        <f t="shared" si="82"/>
      </c>
      <c r="Q1039" s="21">
        <f>(M1039+M1040)/(O1039+O1040)</f>
      </c>
      <c r="R1039" s="17">
        <v>7</v>
      </c>
      <c r="S1039" s="21">
        <f>(O1039+O1040)/(K1039+K1040)</f>
      </c>
      <c r="T1039" s="17">
        <v>2</v>
      </c>
      <c r="U1039" s="22">
        <f t="shared" si="964"/>
      </c>
      <c r="V1039" s="23">
        <f t="shared" si="857"/>
      </c>
      <c r="W1039" s="17">
        <v>2726.4</v>
      </c>
      <c r="X1039" s="23">
        <f t="shared" si="750"/>
      </c>
      <c r="Y1039" s="21">
        <f t="shared" si="643"/>
      </c>
      <c r="Z1039" s="23">
        <f t="shared" si="536"/>
      </c>
      <c r="AA1039" s="23">
        <f>W1039/(F1039+500)</f>
      </c>
      <c r="AB1039" s="17">
        <v>1</v>
      </c>
      <c r="AC1039" s="17">
        <v>715.2</v>
      </c>
      <c r="AD1039" s="21">
        <f t="shared" si="429"/>
      </c>
      <c r="AE1039" s="23">
        <f>(W1039-AC1039)/(F1039+500)</f>
      </c>
      <c r="AF1039" s="24" t="s">
        <v>37</v>
      </c>
    </row>
    <row r="1040">
      <c r="A1040" s="11"/>
      <c r="B1040" s="55"/>
      <c r="C1040" s="13"/>
      <c r="D1040" s="14" t="s">
        <v>38</v>
      </c>
      <c r="E1040" s="15">
        <v>1540.53</v>
      </c>
      <c r="F1040" s="28"/>
      <c r="G1040" s="17">
        <v>14835</v>
      </c>
      <c r="H1040" s="17">
        <v>288</v>
      </c>
      <c r="I1040" s="18">
        <f t="shared" si="292"/>
      </c>
      <c r="J1040" s="19">
        <f t="shared" si="204"/>
      </c>
      <c r="K1040" s="17">
        <v>28</v>
      </c>
      <c r="L1040" s="19">
        <f t="shared" si="173"/>
      </c>
      <c r="M1040" s="17">
        <v>1</v>
      </c>
      <c r="N1040" s="20">
        <f t="shared" si="116"/>
      </c>
      <c r="O1040" s="17">
        <v>2</v>
      </c>
      <c r="P1040" s="20">
        <f t="shared" si="82"/>
      </c>
      <c r="Q1040" s="21"/>
      <c r="R1040" s="17"/>
      <c r="S1040" s="21"/>
      <c r="T1040" s="17"/>
      <c r="U1040" s="22"/>
      <c r="V1040" s="23"/>
      <c r="W1040" s="17"/>
      <c r="X1040" s="23"/>
      <c r="Y1040" s="21"/>
      <c r="Z1040" s="23"/>
      <c r="AA1040" s="23"/>
      <c r="AB1040" s="17"/>
      <c r="AC1040" s="17"/>
      <c r="AD1040" s="21"/>
      <c r="AE1040" s="23"/>
      <c r="AF1040" s="24" t="s">
        <v>41</v>
      </c>
    </row>
    <row r="1041">
      <c r="A1041" s="11"/>
      <c r="B1041" s="55" t="s">
        <v>42</v>
      </c>
      <c r="C1041" s="13" t="s">
        <v>74</v>
      </c>
      <c r="D1041" s="14" t="s">
        <v>36</v>
      </c>
      <c r="E1041" s="15">
        <v>172.94</v>
      </c>
      <c r="F1041" s="28">
        <f>E1041+E1042</f>
      </c>
      <c r="G1041" s="17">
        <v>1602</v>
      </c>
      <c r="H1041" s="17">
        <v>117</v>
      </c>
      <c r="I1041" s="18">
        <f>H1042/G1041</f>
      </c>
      <c r="J1041" s="19">
        <f t="shared" si="204"/>
      </c>
      <c r="K1041" s="17">
        <v>4</v>
      </c>
      <c r="L1041" s="19">
        <f t="shared" si="173"/>
      </c>
      <c r="M1041" s="17">
        <v>0</v>
      </c>
      <c r="N1041" s="20">
        <f t="shared" si="116"/>
      </c>
      <c r="O1041" s="17">
        <v>0</v>
      </c>
      <c r="P1041" s="20">
        <f t="shared" si="82"/>
      </c>
      <c r="Q1041" s="21">
        <f>(M1041+M1042)/(O1041+O1042)</f>
      </c>
      <c r="R1041" s="17">
        <v>4</v>
      </c>
      <c r="S1041" s="21">
        <f>(O1041+O1042)/(K1041+K1042)</f>
      </c>
      <c r="T1041" s="17">
        <v>2</v>
      </c>
      <c r="U1041" s="22">
        <f>F1041/T1041</f>
      </c>
      <c r="V1041" s="23">
        <f>(F1041+4*500)/T1041</f>
      </c>
      <c r="W1041" s="17">
        <v>3355.2</v>
      </c>
      <c r="X1041" s="23">
        <f>W1041/T1041</f>
      </c>
      <c r="Y1041" s="21">
        <f>T1041/R1041</f>
      </c>
      <c r="Z1041" s="23">
        <f>W1041/F1041</f>
      </c>
      <c r="AA1041" s="23">
        <f>W1041/(F1041+500)</f>
      </c>
      <c r="AB1041" s="17">
        <v>0</v>
      </c>
      <c r="AC1041" s="17">
        <v>0</v>
      </c>
      <c r="AD1041" s="21">
        <f>AB1041/T1041</f>
      </c>
      <c r="AE1041" s="23">
        <f>(W1041-AC1041)/(F1041+500)</f>
      </c>
      <c r="AF1041" s="24" t="s">
        <v>37</v>
      </c>
    </row>
    <row r="1042">
      <c r="A1042" s="11"/>
      <c r="B1042" s="55"/>
      <c r="C1042" s="13"/>
      <c r="D1042" s="14" t="s">
        <v>38</v>
      </c>
      <c r="E1042" s="15">
        <v>1440.98</v>
      </c>
      <c r="F1042" s="28"/>
      <c r="G1042" s="17">
        <v>13054</v>
      </c>
      <c r="H1042" s="17">
        <v>349</v>
      </c>
      <c r="I1042" s="18">
        <f t="shared" ref="I1042:I1057" si="293">H1042/G1042</f>
      </c>
      <c r="J1042" s="19">
        <f t="shared" si="204"/>
      </c>
      <c r="K1042" s="17">
        <v>34</v>
      </c>
      <c r="L1042" s="19">
        <f t="shared" si="173"/>
      </c>
      <c r="M1042" s="17">
        <v>2</v>
      </c>
      <c r="N1042" s="20">
        <f t="shared" si="116"/>
      </c>
      <c r="O1042" s="17">
        <v>3</v>
      </c>
      <c r="P1042" s="20">
        <f t="shared" si="82"/>
      </c>
      <c r="Q1042" s="21"/>
      <c r="R1042" s="17"/>
      <c r="S1042" s="21"/>
      <c r="T1042" s="17"/>
      <c r="U1042" s="22"/>
      <c r="V1042" s="23"/>
      <c r="W1042" s="17"/>
      <c r="X1042" s="23"/>
      <c r="Y1042" s="21"/>
      <c r="Z1042" s="23"/>
      <c r="AA1042" s="23"/>
      <c r="AB1042" s="17"/>
      <c r="AC1042" s="17"/>
      <c r="AD1042" s="21"/>
      <c r="AE1042" s="23"/>
      <c r="AF1042" s="24" t="s">
        <v>41</v>
      </c>
    </row>
    <row r="1043">
      <c r="A1043" s="11"/>
      <c r="B1043" s="55" t="s">
        <v>44</v>
      </c>
      <c r="C1043" s="13" t="s">
        <v>74</v>
      </c>
      <c r="D1043" s="14" t="s">
        <v>36</v>
      </c>
      <c r="E1043" s="15">
        <v>108.6</v>
      </c>
      <c r="F1043" s="16">
        <f>E1043+E1044</f>
      </c>
      <c r="G1043" s="17">
        <v>1164</v>
      </c>
      <c r="H1043" s="17">
        <v>107</v>
      </c>
      <c r="I1043" s="18">
        <f t="shared" si="293"/>
      </c>
      <c r="J1043" s="19">
        <f t="shared" si="204"/>
      </c>
      <c r="K1043" s="17">
        <v>0</v>
      </c>
      <c r="L1043" s="19">
        <f t="shared" si="173"/>
      </c>
      <c r="M1043" s="17">
        <v>0</v>
      </c>
      <c r="N1043" s="20">
        <f t="shared" si="116"/>
      </c>
      <c r="O1043" s="17">
        <v>0</v>
      </c>
      <c r="P1043" s="20">
        <f t="shared" si="82"/>
      </c>
      <c r="Q1043" s="21">
        <f>(M1043+M1044)/(O1043+O1044)</f>
      </c>
      <c r="R1043" s="17">
        <v>7</v>
      </c>
      <c r="S1043" s="21">
        <f>(O1043+O1044)/(K1043+K1044)</f>
      </c>
      <c r="T1043" s="17">
        <v>1</v>
      </c>
      <c r="U1043" s="22">
        <f>F1043/T1043</f>
      </c>
      <c r="V1043" s="23">
        <f>(F1043+4*500)/T1043</f>
      </c>
      <c r="W1043" s="17">
        <v>2011.2</v>
      </c>
      <c r="X1043" s="23">
        <f>W1043/T1043</f>
      </c>
      <c r="Y1043" s="21">
        <f>T1043/R1043</f>
      </c>
      <c r="Z1043" s="23">
        <f>W1043/F1043</f>
      </c>
      <c r="AA1043" s="23">
        <f>W1043/(F1043+500)</f>
      </c>
      <c r="AB1043" s="17">
        <v>0</v>
      </c>
      <c r="AC1043" s="17">
        <v>0</v>
      </c>
      <c r="AD1043" s="21">
        <f>AB1043/T1043</f>
      </c>
      <c r="AE1043" s="23">
        <f>(W1043-AC1043)/(F1043+500)</f>
      </c>
      <c r="AF1043" s="24" t="s">
        <v>37</v>
      </c>
    </row>
    <row r="1044">
      <c r="A1044" s="11"/>
      <c r="B1044" s="55"/>
      <c r="C1044" s="13"/>
      <c r="D1044" s="14" t="s">
        <v>38</v>
      </c>
      <c r="E1044" s="15">
        <v>1087.11</v>
      </c>
      <c r="F1044" s="16"/>
      <c r="G1044" s="17">
        <v>8918</v>
      </c>
      <c r="H1044" s="17">
        <v>385</v>
      </c>
      <c r="I1044" s="18">
        <f t="shared" si="293"/>
      </c>
      <c r="J1044" s="19">
        <f t="shared" si="204"/>
      </c>
      <c r="K1044" s="17">
        <v>30</v>
      </c>
      <c r="L1044" s="19">
        <f t="shared" si="173"/>
      </c>
      <c r="M1044" s="17">
        <v>1</v>
      </c>
      <c r="N1044" s="20">
        <f t="shared" si="116"/>
      </c>
      <c r="O1044" s="17">
        <v>4</v>
      </c>
      <c r="P1044" s="20">
        <f t="shared" si="82"/>
      </c>
      <c r="Q1044" s="21"/>
      <c r="R1044" s="17"/>
      <c r="S1044" s="21"/>
      <c r="T1044" s="17"/>
      <c r="U1044" s="22"/>
      <c r="V1044" s="23"/>
      <c r="W1044" s="17"/>
      <c r="X1044" s="23"/>
      <c r="Y1044" s="21"/>
      <c r="Z1044" s="23"/>
      <c r="AA1044" s="23"/>
      <c r="AB1044" s="17"/>
      <c r="AC1044" s="17"/>
      <c r="AD1044" s="21"/>
      <c r="AE1044" s="23"/>
      <c r="AF1044" s="24" t="s">
        <v>41</v>
      </c>
    </row>
    <row r="1045">
      <c r="A1045" s="11"/>
      <c r="B1045" s="55" t="s">
        <v>46</v>
      </c>
      <c r="C1045" s="13" t="s">
        <v>74</v>
      </c>
      <c r="D1045" s="14" t="s">
        <v>36</v>
      </c>
      <c r="E1045" s="15">
        <v>70.69</v>
      </c>
      <c r="F1045" s="16">
        <f>E1045+E1046</f>
      </c>
      <c r="G1045" s="17">
        <v>942</v>
      </c>
      <c r="H1045" s="17">
        <v>83</v>
      </c>
      <c r="I1045" s="18">
        <f t="shared" si="293"/>
      </c>
      <c r="J1045" s="19">
        <f t="shared" si="204"/>
      </c>
      <c r="K1045" s="17">
        <v>0</v>
      </c>
      <c r="L1045" s="19">
        <f t="shared" si="173"/>
      </c>
      <c r="M1045" s="17">
        <v>0</v>
      </c>
      <c r="N1045" s="20">
        <f t="shared" si="116"/>
      </c>
      <c r="O1045" s="17">
        <v>0</v>
      </c>
      <c r="P1045" s="20">
        <f>E1045/O1046</f>
      </c>
      <c r="Q1045" s="21">
        <f>(M1045+M1046)/(O1045+O1046)</f>
      </c>
      <c r="R1045" s="17">
        <v>4</v>
      </c>
      <c r="S1045" s="21">
        <f>(O1045+O1046)/(K1045+K1046)</f>
      </c>
      <c r="T1045" s="17">
        <v>2</v>
      </c>
      <c r="U1045" s="22">
        <f>F1045/T1045</f>
      </c>
      <c r="V1045" s="23">
        <f>(F1045+4*500)/T1045</f>
      </c>
      <c r="W1045" s="17">
        <v>4022.4</v>
      </c>
      <c r="X1045" s="23">
        <f>W1045/T1045</f>
      </c>
      <c r="Y1045" s="21">
        <f>T1045/R1045</f>
      </c>
      <c r="Z1045" s="23">
        <f>W1045/F1045</f>
      </c>
      <c r="AA1045" s="23">
        <f>W1045/(F1045+500)</f>
      </c>
      <c r="AB1045" s="17">
        <v>1</v>
      </c>
      <c r="AC1045" s="17">
        <v>2011.2</v>
      </c>
      <c r="AD1045" s="21">
        <f>AB1045/T1045</f>
      </c>
      <c r="AE1045" s="23">
        <f>(W1045-AC1045)/(F1045+500)</f>
      </c>
      <c r="AF1045" s="24" t="s">
        <v>37</v>
      </c>
    </row>
    <row r="1046">
      <c r="A1046" s="11"/>
      <c r="B1046" s="55"/>
      <c r="C1046" s="13"/>
      <c r="D1046" s="14" t="s">
        <v>38</v>
      </c>
      <c r="E1046" s="15">
        <v>1024.47</v>
      </c>
      <c r="F1046" s="16"/>
      <c r="G1046" s="17">
        <v>8177</v>
      </c>
      <c r="H1046" s="17">
        <v>294</v>
      </c>
      <c r="I1046" s="18">
        <f t="shared" si="293"/>
      </c>
      <c r="J1046" s="19">
        <f t="shared" si="204"/>
      </c>
      <c r="K1046" s="17">
        <v>19</v>
      </c>
      <c r="L1046" s="19">
        <f t="shared" si="173"/>
      </c>
      <c r="M1046" s="17">
        <v>2</v>
      </c>
      <c r="N1046" s="20">
        <f t="shared" si="116"/>
      </c>
      <c r="O1046" s="17">
        <v>4</v>
      </c>
      <c r="P1046" s="20">
        <f t="shared" ref="P1046:P1047" si="83">E1046/O1046</f>
      </c>
      <c r="Q1046" s="21"/>
      <c r="R1046" s="17"/>
      <c r="S1046" s="21"/>
      <c r="T1046" s="17"/>
      <c r="U1046" s="22"/>
      <c r="V1046" s="23"/>
      <c r="W1046" s="17"/>
      <c r="X1046" s="23"/>
      <c r="Y1046" s="21"/>
      <c r="Z1046" s="23"/>
      <c r="AA1046" s="23"/>
      <c r="AB1046" s="17"/>
      <c r="AC1046" s="17"/>
      <c r="AD1046" s="21"/>
      <c r="AE1046" s="23"/>
      <c r="AF1046" s="24" t="s">
        <v>41</v>
      </c>
    </row>
    <row r="1047">
      <c r="A1047" s="11"/>
      <c r="B1047" s="44" t="s">
        <v>43</v>
      </c>
      <c r="C1047" s="44"/>
      <c r="D1047" s="44"/>
      <c r="E1047" s="32">
        <f>SUM(E1039:E1046)</f>
      </c>
      <c r="F1047" s="32">
        <f>SUM(F1039:F1046)</f>
      </c>
      <c r="G1047" s="32">
        <f>SUM(G1039:G1046)</f>
      </c>
      <c r="H1047" s="32">
        <f>SUM(H1039:H1046)</f>
      </c>
      <c r="I1047" s="34">
        <f t="shared" si="293"/>
      </c>
      <c r="J1047" s="35">
        <f t="shared" si="204"/>
      </c>
      <c r="K1047" s="33">
        <f>SUM(K1039:K1046)</f>
      </c>
      <c r="L1047" s="35">
        <f t="shared" si="173"/>
      </c>
      <c r="M1047" s="33">
        <f>SUM(M1039:M1046)</f>
      </c>
      <c r="N1047" s="36">
        <f t="shared" si="116"/>
      </c>
      <c r="O1047" s="33">
        <f>SUM(O1039:O1046)</f>
      </c>
      <c r="P1047" s="36">
        <f t="shared" si="83"/>
      </c>
      <c r="Q1047" s="37">
        <f>M1047/O1047</f>
      </c>
      <c r="R1047" s="33">
        <f>SUM(R1039:R1046)</f>
      </c>
      <c r="S1047" s="37">
        <f>(O1047+O1047)/(K1047+K1047)</f>
      </c>
      <c r="T1047" s="33">
        <f>SUM(T1039:T1046)</f>
      </c>
      <c r="U1047" s="38">
        <f t="shared" ref="U1047:U1048" si="965">F1047/T1047</f>
      </c>
      <c r="V1047" s="39">
        <f t="shared" ref="V1047:V1048" si="858">(F1047+4*500)/T1047</f>
      </c>
      <c r="W1047" s="33">
        <f>SUM(W1039:W1046)</f>
      </c>
      <c r="X1047" s="40">
        <f t="shared" ref="X1047:X1048" si="751">W1047/T1047</f>
      </c>
      <c r="Y1047" s="37">
        <f t="shared" ref="Y1047:Y1048" si="644">T1047/R1047</f>
      </c>
      <c r="Z1047" s="39">
        <f t="shared" ref="Z1047:Z1048" si="537">W1047/F1047</f>
      </c>
      <c r="AA1047" s="39">
        <f>W1047/(F1047+COUNT(W1039:W1044)*500)</f>
      </c>
      <c r="AB1047" s="33">
        <f>SUM(AB1039:AB1046)</f>
      </c>
      <c r="AC1047" s="33">
        <f>SUM(AC1039:AC1046)</f>
      </c>
      <c r="AD1047" s="37">
        <f t="shared" ref="AD1047:AD1048" si="430">AB1047/T1047</f>
      </c>
      <c r="AE1047" s="41">
        <f>(W1047-AC1047)/(F1047+COUNT(W1039:W1044)*500)</f>
      </c>
      <c r="AF1047" s="23"/>
    </row>
    <row r="1048">
      <c r="A1048" s="11"/>
      <c r="B1048" s="12" t="s">
        <v>47</v>
      </c>
      <c r="C1048" s="42" t="s">
        <v>71</v>
      </c>
      <c r="D1048" s="14" t="s">
        <v>36</v>
      </c>
      <c r="E1048" s="15">
        <v>73.11</v>
      </c>
      <c r="F1048" s="16">
        <f>E1048+E1049</f>
      </c>
      <c r="G1048" s="17">
        <v>862</v>
      </c>
      <c r="H1048" s="17">
        <v>84</v>
      </c>
      <c r="I1048" s="18">
        <f t="shared" si="293"/>
      </c>
      <c r="J1048" s="19">
        <f t="shared" si="204"/>
      </c>
      <c r="K1048" s="17">
        <v>0</v>
      </c>
      <c r="L1048" s="19">
        <f t="shared" si="173"/>
      </c>
      <c r="M1048" s="17">
        <v>0</v>
      </c>
      <c r="N1048" s="20">
        <f t="shared" si="116"/>
      </c>
      <c r="O1048" s="17">
        <v>0</v>
      </c>
      <c r="P1048" s="20">
        <f>E1048/O1049</f>
      </c>
      <c r="Q1048" s="21">
        <f>(M1048+M1049)/(O1048+O1049)</f>
      </c>
      <c r="R1048" s="17">
        <v>11</v>
      </c>
      <c r="S1048" s="21">
        <f>(O1048+O1049)/(K1048+K1049)</f>
      </c>
      <c r="T1048" s="17">
        <v>2</v>
      </c>
      <c r="U1048" s="22">
        <f t="shared" si="965"/>
      </c>
      <c r="V1048" s="23">
        <f t="shared" si="858"/>
      </c>
      <c r="W1048" s="17">
        <v>2690.4</v>
      </c>
      <c r="X1048" s="23">
        <f t="shared" si="751"/>
      </c>
      <c r="Y1048" s="21">
        <f t="shared" si="644"/>
      </c>
      <c r="Z1048" s="23">
        <f t="shared" si="537"/>
      </c>
      <c r="AA1048" s="23">
        <f>W1048/(F1048+500)</f>
      </c>
      <c r="AB1048" s="17">
        <v>1</v>
      </c>
      <c r="AC1048" s="17">
        <v>679.2</v>
      </c>
      <c r="AD1048" s="21">
        <f t="shared" si="430"/>
      </c>
      <c r="AE1048" s="23">
        <f>(W1048-AC1048)/(F1048+500)</f>
      </c>
      <c r="AF1048" s="24" t="s">
        <v>37</v>
      </c>
    </row>
    <row r="1049">
      <c r="A1049" s="11"/>
      <c r="B1049" s="12"/>
      <c r="C1049" s="42"/>
      <c r="D1049" s="14" t="s">
        <v>38</v>
      </c>
      <c r="E1049" s="15">
        <v>2706.47</v>
      </c>
      <c r="F1049" s="16"/>
      <c r="G1049" s="17">
        <v>23057</v>
      </c>
      <c r="H1049" s="17">
        <v>832</v>
      </c>
      <c r="I1049" s="18">
        <f t="shared" si="293"/>
      </c>
      <c r="J1049" s="19">
        <f t="shared" si="204"/>
      </c>
      <c r="K1049" s="17">
        <v>58</v>
      </c>
      <c r="L1049" s="19">
        <f t="shared" si="173"/>
      </c>
      <c r="M1049" s="17">
        <v>2</v>
      </c>
      <c r="N1049" s="20">
        <f t="shared" si="116"/>
      </c>
      <c r="O1049" s="17">
        <v>10</v>
      </c>
      <c r="P1049" s="20">
        <f t="shared" ref="P1049:P1051" si="84">E1049/O1049</f>
      </c>
      <c r="Q1049" s="21"/>
      <c r="R1049" s="17"/>
      <c r="S1049" s="21"/>
      <c r="T1049" s="17"/>
      <c r="U1049" s="22"/>
      <c r="V1049" s="23"/>
      <c r="W1049" s="17"/>
      <c r="X1049" s="23"/>
      <c r="Y1049" s="21"/>
      <c r="Z1049" s="23"/>
      <c r="AA1049" s="23"/>
      <c r="AB1049" s="17"/>
      <c r="AC1049" s="17"/>
      <c r="AD1049" s="21"/>
      <c r="AE1049" s="23"/>
      <c r="AF1049" s="24" t="s">
        <v>41</v>
      </c>
    </row>
    <row r="1050">
      <c r="A1050" s="11"/>
      <c r="B1050" s="55" t="s">
        <v>63</v>
      </c>
      <c r="C1050" s="42" t="s">
        <v>71</v>
      </c>
      <c r="D1050" s="14" t="s">
        <v>36</v>
      </c>
      <c r="E1050" s="15">
        <v>108.04</v>
      </c>
      <c r="F1050" s="16">
        <f>E1050+E1051</f>
      </c>
      <c r="G1050" s="17">
        <v>943</v>
      </c>
      <c r="H1050" s="17">
        <v>92</v>
      </c>
      <c r="I1050" s="18">
        <f t="shared" si="293"/>
      </c>
      <c r="J1050" s="19">
        <f t="shared" si="204"/>
      </c>
      <c r="K1050" s="17">
        <v>1</v>
      </c>
      <c r="L1050" s="19">
        <f t="shared" si="173"/>
      </c>
      <c r="M1050" s="17">
        <v>0</v>
      </c>
      <c r="N1050" s="20">
        <f t="shared" si="116"/>
      </c>
      <c r="O1050" s="17">
        <v>0</v>
      </c>
      <c r="P1050" s="20">
        <f t="shared" si="84"/>
      </c>
      <c r="Q1050" s="21">
        <f>(M1050+M1051)/(O1050+O1051)</f>
      </c>
      <c r="R1050" s="17">
        <v>10</v>
      </c>
      <c r="S1050" s="21">
        <f>(O1050+O1051)/(K1050+K1051)</f>
      </c>
      <c r="T1050" s="17">
        <v>2</v>
      </c>
      <c r="U1050" s="22">
        <f>F1050/T1050</f>
      </c>
      <c r="V1050" s="23">
        <f>(F1050+4*500)/T1050</f>
      </c>
      <c r="W1050" s="17">
        <v>2185.2</v>
      </c>
      <c r="X1050" s="23">
        <f>W1050/T1050</f>
      </c>
      <c r="Y1050" s="21">
        <f>T1050/R1050</f>
      </c>
      <c r="Z1050" s="23">
        <f>W1050/F1050</f>
      </c>
      <c r="AA1050" s="23">
        <f>W1050/(F1050+500)</f>
      </c>
      <c r="AB1050" s="17">
        <v>0</v>
      </c>
      <c r="AC1050" s="17">
        <v>0</v>
      </c>
      <c r="AD1050" s="21">
        <f>AB1050/T1050</f>
      </c>
      <c r="AE1050" s="23">
        <f>(W1050-AC1050)/(F1050+500)</f>
      </c>
      <c r="AF1050" s="24" t="s">
        <v>37</v>
      </c>
    </row>
    <row r="1051">
      <c r="A1051" s="11"/>
      <c r="B1051" s="55"/>
      <c r="C1051" s="42"/>
      <c r="D1051" s="14" t="s">
        <v>38</v>
      </c>
      <c r="E1051" s="15">
        <v>2103.65</v>
      </c>
      <c r="F1051" s="16"/>
      <c r="G1051" s="17">
        <v>17580</v>
      </c>
      <c r="H1051" s="17">
        <v>599</v>
      </c>
      <c r="I1051" s="18">
        <f t="shared" si="293"/>
      </c>
      <c r="J1051" s="19">
        <f t="shared" si="204"/>
      </c>
      <c r="K1051" s="17">
        <v>54</v>
      </c>
      <c r="L1051" s="19">
        <f t="shared" si="173"/>
      </c>
      <c r="M1051" s="17">
        <v>1</v>
      </c>
      <c r="N1051" s="20">
        <f t="shared" si="116"/>
      </c>
      <c r="O1051" s="17">
        <v>6</v>
      </c>
      <c r="P1051" s="20">
        <f t="shared" si="84"/>
      </c>
      <c r="Q1051" s="21"/>
      <c r="R1051" s="17"/>
      <c r="S1051" s="21"/>
      <c r="T1051" s="17"/>
      <c r="U1051" s="22"/>
      <c r="V1051" s="23"/>
      <c r="W1051" s="17"/>
      <c r="X1051" s="23"/>
      <c r="Y1051" s="21"/>
      <c r="Z1051" s="23"/>
      <c r="AA1051" s="23"/>
      <c r="AB1051" s="17"/>
      <c r="AC1051" s="17"/>
      <c r="AD1051" s="21"/>
      <c r="AE1051" s="23"/>
      <c r="AF1051" s="24" t="s">
        <v>41</v>
      </c>
    </row>
    <row r="1052">
      <c r="A1052" s="11"/>
      <c r="B1052" s="55" t="s">
        <v>64</v>
      </c>
      <c r="C1052" s="42" t="s">
        <v>71</v>
      </c>
      <c r="D1052" s="14" t="s">
        <v>36</v>
      </c>
      <c r="E1052" s="15">
        <v>423.72</v>
      </c>
      <c r="F1052" s="16">
        <f>E1052+E1053</f>
      </c>
      <c r="G1052" s="17">
        <v>2397</v>
      </c>
      <c r="H1052" s="17">
        <v>190</v>
      </c>
      <c r="I1052" s="18">
        <f t="shared" si="293"/>
      </c>
      <c r="J1052" s="19">
        <f t="shared" si="204"/>
      </c>
      <c r="K1052" s="17">
        <v>3</v>
      </c>
      <c r="L1052" s="19">
        <f t="shared" si="173"/>
      </c>
      <c r="M1052" s="17">
        <v>1</v>
      </c>
      <c r="N1052" s="20">
        <f t="shared" si="116"/>
      </c>
      <c r="O1052" s="17">
        <v>1</v>
      </c>
      <c r="P1052" s="20">
        <f>E1052/O1053</f>
      </c>
      <c r="Q1052" s="21">
        <f>(M1052+M1053)/(O1052+O1053)</f>
      </c>
      <c r="R1052" s="17">
        <v>10</v>
      </c>
      <c r="S1052" s="21">
        <f>(O1052+O1053)/(K1052+K1053)</f>
      </c>
      <c r="T1052" s="17">
        <v>7</v>
      </c>
      <c r="U1052" s="22">
        <f>F1052/T1052</f>
      </c>
      <c r="V1052" s="23">
        <f>(F1052+4*500)/T1052</f>
      </c>
      <c r="W1052" s="17">
        <v>11779.2</v>
      </c>
      <c r="X1052" s="23">
        <f>W1052/T1052</f>
      </c>
      <c r="Y1052" s="21">
        <f>T1052/R1052</f>
      </c>
      <c r="Z1052" s="23">
        <f>W1052/F1052</f>
      </c>
      <c r="AA1052" s="23">
        <f>W1052/(F1052+500)</f>
      </c>
      <c r="AB1052" s="17">
        <v>2</v>
      </c>
      <c r="AC1052" s="17">
        <v>3422.4</v>
      </c>
      <c r="AD1052" s="21">
        <f>AB1052/T1052</f>
      </c>
      <c r="AE1052" s="23">
        <f>(W1052-AC1052)/(F1052+500)</f>
      </c>
      <c r="AF1052" s="24" t="s">
        <v>37</v>
      </c>
    </row>
    <row r="1053">
      <c r="A1053" s="11"/>
      <c r="B1053" s="55"/>
      <c r="C1053" s="42"/>
      <c r="D1053" s="14" t="s">
        <v>38</v>
      </c>
      <c r="E1053" s="15">
        <v>3209.33</v>
      </c>
      <c r="F1053" s="16"/>
      <c r="G1053" s="17">
        <v>30955</v>
      </c>
      <c r="H1053" s="17">
        <v>1020</v>
      </c>
      <c r="I1053" s="18">
        <f t="shared" si="293"/>
      </c>
      <c r="J1053" s="19">
        <f t="shared" si="204"/>
      </c>
      <c r="K1053" s="17">
        <v>64</v>
      </c>
      <c r="L1053" s="19">
        <f t="shared" si="173"/>
      </c>
      <c r="M1053" s="17">
        <v>6</v>
      </c>
      <c r="N1053" s="20">
        <f t="shared" si="116"/>
      </c>
      <c r="O1053" s="17">
        <v>8</v>
      </c>
      <c r="P1053" s="20">
        <f>E1053/O1053</f>
      </c>
      <c r="Q1053" s="21"/>
      <c r="R1053" s="17"/>
      <c r="S1053" s="21"/>
      <c r="T1053" s="17"/>
      <c r="U1053" s="22"/>
      <c r="V1053" s="23"/>
      <c r="W1053" s="17"/>
      <c r="X1053" s="23"/>
      <c r="Y1053" s="21"/>
      <c r="Z1053" s="23"/>
      <c r="AA1053" s="23"/>
      <c r="AB1053" s="17"/>
      <c r="AC1053" s="17"/>
      <c r="AD1053" s="21"/>
      <c r="AE1053" s="23"/>
      <c r="AF1053" s="24" t="s">
        <v>41</v>
      </c>
    </row>
    <row r="1054">
      <c r="A1054" s="11"/>
      <c r="B1054" s="55" t="s">
        <v>65</v>
      </c>
      <c r="C1054" s="42" t="s">
        <v>71</v>
      </c>
      <c r="D1054" s="14" t="s">
        <v>36</v>
      </c>
      <c r="E1054" s="15">
        <v>394.47</v>
      </c>
      <c r="F1054" s="16">
        <f>E1054+E1055</f>
      </c>
      <c r="G1054" s="17">
        <v>2791</v>
      </c>
      <c r="H1054" s="17">
        <v>201</v>
      </c>
      <c r="I1054" s="18">
        <f t="shared" si="293"/>
      </c>
      <c r="J1054" s="19">
        <f t="shared" si="204"/>
      </c>
      <c r="K1054" s="17">
        <v>5</v>
      </c>
      <c r="L1054" s="19">
        <f t="shared" si="173"/>
      </c>
      <c r="M1054" s="17">
        <v>0</v>
      </c>
      <c r="N1054" s="20">
        <f t="shared" si="116"/>
      </c>
      <c r="O1054" s="17">
        <v>2</v>
      </c>
      <c r="P1054" s="20">
        <f>E1054/O1055</f>
      </c>
      <c r="Q1054" s="21">
        <f>(M1054+M1055)/(O1054+O1055)</f>
      </c>
      <c r="R1054" s="17">
        <v>12</v>
      </c>
      <c r="S1054" s="21">
        <f>(O1054+O1055)/(K1054+K1055)</f>
      </c>
      <c r="T1054" s="17">
        <v>3</v>
      </c>
      <c r="U1054" s="22">
        <f>F1054/T1054</f>
      </c>
      <c r="V1054" s="23">
        <f>(F1054+4*500)/T1054</f>
      </c>
      <c r="W1054" s="17">
        <v>5210.4</v>
      </c>
      <c r="X1054" s="23">
        <f>W1054/T1054</f>
      </c>
      <c r="Y1054" s="21">
        <f>T1054/R1054</f>
      </c>
      <c r="Z1054" s="23">
        <f>W1054/F1054</f>
      </c>
      <c r="AA1054" s="23">
        <f>W1054/(F1054+500)</f>
      </c>
      <c r="AB1054" s="17">
        <v>0</v>
      </c>
      <c r="AC1054" s="17">
        <v>0</v>
      </c>
      <c r="AD1054" s="21">
        <f>AB1054/T1054</f>
      </c>
      <c r="AE1054" s="23">
        <f>(W1054-AC1054)/(F1054+500)</f>
      </c>
      <c r="AF1054" s="24" t="s">
        <v>37</v>
      </c>
    </row>
    <row r="1055">
      <c r="A1055" s="11"/>
      <c r="B1055" s="55"/>
      <c r="C1055" s="42"/>
      <c r="D1055" s="14" t="s">
        <v>38</v>
      </c>
      <c r="E1055" s="15">
        <v>1886.05</v>
      </c>
      <c r="F1055" s="16"/>
      <c r="G1055" s="17">
        <v>26525</v>
      </c>
      <c r="H1055" s="17">
        <v>731</v>
      </c>
      <c r="I1055" s="18">
        <f t="shared" si="293"/>
      </c>
      <c r="J1055" s="19">
        <f t="shared" si="204"/>
      </c>
      <c r="K1055" s="17">
        <v>49</v>
      </c>
      <c r="L1055" s="19">
        <f t="shared" si="173"/>
      </c>
      <c r="M1055" s="17">
        <v>2</v>
      </c>
      <c r="N1055" s="20">
        <f t="shared" si="116"/>
      </c>
      <c r="O1055" s="17">
        <v>7</v>
      </c>
      <c r="P1055" s="20">
        <f t="shared" ref="P1055:P1057" si="85">E1055/O1055</f>
      </c>
      <c r="Q1055" s="21"/>
      <c r="R1055" s="17"/>
      <c r="S1055" s="21"/>
      <c r="T1055" s="17"/>
      <c r="U1055" s="22"/>
      <c r="V1055" s="23"/>
      <c r="W1055" s="17"/>
      <c r="X1055" s="23"/>
      <c r="Y1055" s="21"/>
      <c r="Z1055" s="23"/>
      <c r="AA1055" s="23"/>
      <c r="AB1055" s="17"/>
      <c r="AC1055" s="17"/>
      <c r="AD1055" s="21"/>
      <c r="AE1055" s="23"/>
      <c r="AF1055" s="24" t="s">
        <v>41</v>
      </c>
    </row>
    <row r="1056">
      <c r="A1056" s="11"/>
      <c r="B1056" s="44" t="s">
        <v>43</v>
      </c>
      <c r="C1056" s="44"/>
      <c r="D1056" s="44"/>
      <c r="E1056" s="32">
        <f>SUM(E1048:E1055)</f>
      </c>
      <c r="F1056" s="32">
        <f>SUM(F1048:F1055)</f>
      </c>
      <c r="G1056" s="32">
        <f>SUM(G1048:G1055)</f>
      </c>
      <c r="H1056" s="32">
        <f>SUM(H1048:H1055)</f>
      </c>
      <c r="I1056" s="34">
        <f t="shared" si="293"/>
      </c>
      <c r="J1056" s="35">
        <f t="shared" si="204"/>
      </c>
      <c r="K1056" s="32">
        <f>SUM(K1048:K1055)</f>
      </c>
      <c r="L1056" s="35">
        <f t="shared" si="173"/>
      </c>
      <c r="M1056" s="32">
        <f>SUM(M1048:M1055)</f>
      </c>
      <c r="N1056" s="36">
        <f t="shared" si="116"/>
      </c>
      <c r="O1056" s="32">
        <f>SUM(O1048:O1055)</f>
      </c>
      <c r="P1056" s="36">
        <f t="shared" si="85"/>
      </c>
      <c r="Q1056" s="37">
        <f t="shared" ref="Q1056:Q1057" si="324">M1056/O1056</f>
      </c>
      <c r="R1056" s="32">
        <f>SUM(R1048:R1055)</f>
      </c>
      <c r="S1056" s="37">
        <f t="shared" ref="S1056:S1057" si="235">(O1056+O1056)/(K1056+K1056)</f>
      </c>
      <c r="T1056" s="32">
        <f>SUM(T1048:T1055)</f>
      </c>
      <c r="U1056" s="38">
        <f t="shared" ref="U1056:U1057" si="966">F1056/T1056</f>
      </c>
      <c r="V1056" s="39">
        <f t="shared" ref="V1056:V1057" si="859">(F1056+4*500)/T1056</f>
      </c>
      <c r="W1056" s="32">
        <f>SUM(W1048:W1055)</f>
      </c>
      <c r="X1056" s="40">
        <f t="shared" ref="X1056:X1057" si="752">W1056/T1056</f>
      </c>
      <c r="Y1056" s="37">
        <f t="shared" ref="Y1056:Y1057" si="645">T1056/R1056</f>
      </c>
      <c r="Z1056" s="39">
        <f t="shared" ref="Z1056:Z1057" si="538">W1056/F1056</f>
      </c>
      <c r="AA1056" s="39">
        <f>W1056/(F1056+COUNT(W1044:W1053)*500)</f>
      </c>
      <c r="AB1056" s="32">
        <f>SUM(AB1048:AB1055)</f>
      </c>
      <c r="AC1056" s="32">
        <f>SUM(AC1048:AC1055)</f>
      </c>
      <c r="AD1056" s="37">
        <f t="shared" ref="AD1056:AD1057" si="431">AB1056/T1056</f>
      </c>
      <c r="AE1056" s="41">
        <f>(W1056-AC1056)/(F1056+COUNT(W1044:W1053)*500)</f>
      </c>
      <c r="AF1056" s="23"/>
    </row>
    <row r="1057">
      <c r="A1057" s="11"/>
      <c r="B1057" s="46" t="s">
        <v>48</v>
      </c>
      <c r="C1057" s="46"/>
      <c r="D1057" s="46"/>
      <c r="E1057" s="48">
        <f>E1029+E1038+E1047+E1056</f>
      </c>
      <c r="F1057" s="48">
        <f>F1029+F1038+F1047+F1056</f>
      </c>
      <c r="G1057" s="48">
        <f>G1029+G1038+G1047+G1056</f>
      </c>
      <c r="H1057" s="48">
        <f>H1029+H1038+H1047+H1056</f>
      </c>
      <c r="I1057" s="50">
        <f t="shared" si="293"/>
      </c>
      <c r="J1057" s="51">
        <f t="shared" si="204"/>
      </c>
      <c r="K1057" s="56">
        <f>K1029+K1038+K1047+K1056</f>
      </c>
      <c r="L1057" s="51">
        <f t="shared" si="173"/>
      </c>
      <c r="M1057" s="56">
        <f>M1029+M1038+M1047+M1056</f>
      </c>
      <c r="N1057" s="52">
        <f t="shared" si="116"/>
      </c>
      <c r="O1057" s="56">
        <f>O1029+O1038+O1047+O1056</f>
      </c>
      <c r="P1057" s="52">
        <f t="shared" si="85"/>
      </c>
      <c r="Q1057" s="53">
        <f t="shared" si="324"/>
      </c>
      <c r="R1057" s="56">
        <f>R1029+R1038+R1047+R1056</f>
      </c>
      <c r="S1057" s="53">
        <f t="shared" si="235"/>
      </c>
      <c r="T1057" s="56">
        <f>T1029+T1038+T1047+T1056</f>
      </c>
      <c r="U1057" s="54">
        <f t="shared" si="966"/>
      </c>
      <c r="V1057" s="49">
        <f t="shared" si="859"/>
      </c>
      <c r="W1057" s="48">
        <f>W1029+W1038+W1047+W1056</f>
      </c>
      <c r="X1057" s="49">
        <f t="shared" si="752"/>
      </c>
      <c r="Y1057" s="53">
        <f t="shared" si="645"/>
      </c>
      <c r="Z1057" s="49">
        <f t="shared" si="538"/>
      </c>
      <c r="AA1057" s="49">
        <f>W1057/(F1057+COUNT(W1019:W1028,W1030:W1037,W1039:W1046,W1048:W1055)*500)</f>
      </c>
      <c r="AB1057" s="56">
        <f>AB1029+AB1038+AB1047+AB1056</f>
      </c>
      <c r="AC1057" s="48">
        <f>AC1029+AC1038+AC1047+AC1056</f>
      </c>
      <c r="AD1057" s="53">
        <f t="shared" si="431"/>
      </c>
      <c r="AE1057" s="49">
        <f>(W1057-AC1057)/(F1057+COUNT(W1019:W1028,W1030:W1037,W1039:W1046,W1048:W1055)*500)</f>
      </c>
      <c r="AF1057" s="23"/>
    </row>
    <row r="1058">
      <c r="A1058" s="73"/>
      <c r="B1058" s="74"/>
      <c r="C1058" s="74"/>
      <c r="D1058" s="74"/>
      <c r="E1058" s="75"/>
      <c r="F1058" s="75"/>
      <c r="G1058" s="75"/>
      <c r="H1058" s="75"/>
      <c r="I1058" s="76"/>
      <c r="J1058" s="77"/>
      <c r="K1058" s="78"/>
      <c r="L1058" s="77"/>
      <c r="M1058" s="78"/>
      <c r="N1058" s="79"/>
      <c r="O1058" s="78"/>
      <c r="P1058" s="79"/>
      <c r="Q1058" s="80"/>
      <c r="R1058" s="78"/>
      <c r="S1058" s="80"/>
      <c r="T1058" s="78"/>
      <c r="U1058" s="81"/>
      <c r="V1058" s="75"/>
      <c r="W1058" s="75"/>
      <c r="X1058" s="75"/>
      <c r="Y1058" s="80"/>
      <c r="Z1058" s="75"/>
      <c r="AA1058" s="75"/>
      <c r="AB1058" s="78"/>
      <c r="AC1058" s="75"/>
      <c r="AD1058" s="80"/>
      <c r="AE1058" s="75"/>
      <c r="AF1058" s="75"/>
    </row>
    <row r="1059">
      <c r="A1059" s="73"/>
      <c r="B1059" s="74"/>
      <c r="C1059" s="74"/>
      <c r="D1059" s="74"/>
      <c r="E1059" s="75"/>
      <c r="F1059" s="75"/>
      <c r="G1059" s="75"/>
      <c r="H1059" s="75"/>
      <c r="I1059" s="76"/>
      <c r="J1059" s="77"/>
      <c r="K1059" s="78"/>
      <c r="L1059" s="77"/>
      <c r="M1059" s="78"/>
      <c r="N1059" s="79"/>
      <c r="O1059" s="78"/>
      <c r="P1059" s="79"/>
      <c r="Q1059" s="80"/>
      <c r="R1059" s="78"/>
      <c r="S1059" s="80"/>
      <c r="T1059" s="78"/>
      <c r="U1059" s="81"/>
      <c r="V1059" s="75"/>
      <c r="W1059" s="75"/>
      <c r="X1059" s="75"/>
      <c r="Y1059" s="80"/>
      <c r="Z1059" s="75"/>
      <c r="AA1059" s="75"/>
      <c r="AB1059" s="78"/>
      <c r="AC1059" s="75"/>
      <c r="AD1059" s="80"/>
      <c r="AE1059" s="75"/>
      <c r="AF1059" s="75"/>
    </row>
    <row r="1060">
      <c r="A1060" s="73"/>
      <c r="B1060" s="74"/>
      <c r="C1060" s="74"/>
      <c r="D1060" s="74"/>
      <c r="E1060" s="75"/>
      <c r="F1060" s="75"/>
      <c r="G1060" s="75"/>
      <c r="H1060" s="75"/>
      <c r="I1060" s="76"/>
      <c r="J1060" s="77"/>
      <c r="K1060" s="78"/>
      <c r="L1060" s="77"/>
      <c r="M1060" s="78"/>
      <c r="N1060" s="79"/>
      <c r="O1060" s="78"/>
      <c r="P1060" s="79"/>
      <c r="Q1060" s="80"/>
      <c r="R1060" s="78"/>
      <c r="S1060" s="80"/>
      <c r="T1060" s="78"/>
      <c r="U1060" s="81"/>
      <c r="V1060" s="75"/>
      <c r="W1060" s="75"/>
      <c r="X1060" s="75"/>
      <c r="Y1060" s="80"/>
      <c r="Z1060" s="75"/>
      <c r="AA1060" s="75"/>
      <c r="AB1060" s="78"/>
      <c r="AC1060" s="75"/>
      <c r="AD1060" s="80"/>
      <c r="AE1060" s="75"/>
      <c r="AF1060" s="75"/>
    </row>
    <row r="1061">
      <c r="A1061" s="73"/>
      <c r="B1061" s="74"/>
      <c r="C1061" s="74"/>
      <c r="D1061" s="74"/>
      <c r="E1061" s="75"/>
      <c r="F1061" s="75"/>
      <c r="G1061" s="75"/>
      <c r="H1061" s="75"/>
      <c r="I1061" s="76"/>
      <c r="J1061" s="77"/>
      <c r="K1061" s="78"/>
      <c r="L1061" s="77"/>
      <c r="M1061" s="78"/>
      <c r="N1061" s="79"/>
      <c r="O1061" s="78"/>
      <c r="P1061" s="79"/>
      <c r="Q1061" s="80"/>
      <c r="R1061" s="78"/>
      <c r="S1061" s="80"/>
      <c r="T1061" s="78"/>
      <c r="U1061" s="81"/>
      <c r="V1061" s="75"/>
      <c r="W1061" s="75"/>
      <c r="X1061" s="75"/>
      <c r="Y1061" s="80"/>
      <c r="Z1061" s="75"/>
      <c r="AA1061" s="75"/>
      <c r="AB1061" s="78"/>
      <c r="AC1061" s="75"/>
      <c r="AD1061" s="80"/>
      <c r="AE1061" s="75"/>
      <c r="AF1061" s="75"/>
    </row>
    <row r="1062">
      <c r="A1062" s="73"/>
      <c r="B1062" s="74"/>
      <c r="C1062" s="74"/>
      <c r="D1062" s="74"/>
      <c r="E1062" s="75"/>
      <c r="F1062" s="75"/>
      <c r="G1062" s="75"/>
      <c r="H1062" s="75"/>
      <c r="I1062" s="76"/>
      <c r="J1062" s="77"/>
      <c r="K1062" s="78"/>
      <c r="L1062" s="77"/>
      <c r="M1062" s="78"/>
      <c r="N1062" s="79"/>
      <c r="O1062" s="78"/>
      <c r="P1062" s="79"/>
      <c r="Q1062" s="80"/>
      <c r="R1062" s="78"/>
      <c r="S1062" s="80"/>
      <c r="T1062" s="78"/>
      <c r="U1062" s="81"/>
      <c r="V1062" s="75"/>
      <c r="W1062" s="75"/>
      <c r="X1062" s="75"/>
      <c r="Y1062" s="80"/>
      <c r="Z1062" s="75"/>
      <c r="AA1062" s="75"/>
      <c r="AB1062" s="78"/>
      <c r="AC1062" s="75"/>
      <c r="AD1062" s="80"/>
      <c r="AE1062" s="75"/>
      <c r="AF1062" s="75"/>
    </row>
    <row r="1063">
      <c r="A1063" s="73"/>
      <c r="B1063" s="74"/>
      <c r="C1063" s="74"/>
      <c r="D1063" s="74"/>
      <c r="E1063" s="75"/>
      <c r="F1063" s="75"/>
      <c r="G1063" s="75"/>
      <c r="H1063" s="75"/>
      <c r="I1063" s="76"/>
      <c r="J1063" s="77"/>
      <c r="K1063" s="78"/>
      <c r="L1063" s="77"/>
      <c r="M1063" s="78"/>
      <c r="N1063" s="79"/>
      <c r="O1063" s="78"/>
      <c r="P1063" s="79"/>
      <c r="Q1063" s="80"/>
      <c r="R1063" s="78"/>
      <c r="S1063" s="80"/>
      <c r="T1063" s="78"/>
      <c r="U1063" s="81"/>
      <c r="V1063" s="75"/>
      <c r="W1063" s="75"/>
      <c r="X1063" s="75"/>
      <c r="Y1063" s="80"/>
      <c r="Z1063" s="75"/>
      <c r="AA1063" s="75"/>
      <c r="AB1063" s="78"/>
      <c r="AC1063" s="75"/>
      <c r="AD1063" s="80"/>
      <c r="AE1063" s="75"/>
      <c r="AF1063" s="75"/>
    </row>
    <row r="1064">
      <c r="A1064" s="73"/>
      <c r="B1064" s="74"/>
      <c r="C1064" s="74"/>
      <c r="D1064" s="74"/>
      <c r="E1064" s="75"/>
      <c r="F1064" s="75"/>
      <c r="G1064" s="75"/>
      <c r="H1064" s="75"/>
      <c r="I1064" s="76"/>
      <c r="J1064" s="77"/>
      <c r="K1064" s="78"/>
      <c r="L1064" s="77"/>
      <c r="M1064" s="78"/>
      <c r="N1064" s="79"/>
      <c r="O1064" s="78"/>
      <c r="P1064" s="79"/>
      <c r="Q1064" s="80"/>
      <c r="R1064" s="78"/>
      <c r="S1064" s="80"/>
      <c r="T1064" s="78"/>
      <c r="U1064" s="81"/>
      <c r="V1064" s="75"/>
      <c r="W1064" s="75"/>
      <c r="X1064" s="75"/>
      <c r="Y1064" s="80"/>
      <c r="Z1064" s="75"/>
      <c r="AA1064" s="75"/>
      <c r="AB1064" s="78"/>
      <c r="AC1064" s="75"/>
      <c r="AD1064" s="80"/>
      <c r="AE1064" s="75"/>
      <c r="AF1064" s="75"/>
    </row>
    <row r="1065">
      <c r="A1065" s="73"/>
      <c r="B1065" s="74"/>
      <c r="C1065" s="74"/>
      <c r="D1065" s="74"/>
      <c r="E1065" s="75"/>
      <c r="F1065" s="75"/>
      <c r="G1065" s="75"/>
      <c r="H1065" s="75"/>
      <c r="I1065" s="76"/>
      <c r="J1065" s="77"/>
      <c r="K1065" s="78"/>
      <c r="L1065" s="77"/>
      <c r="M1065" s="78"/>
      <c r="N1065" s="79"/>
      <c r="O1065" s="78"/>
      <c r="P1065" s="79"/>
      <c r="Q1065" s="80"/>
      <c r="R1065" s="78"/>
      <c r="S1065" s="80"/>
      <c r="T1065" s="78"/>
      <c r="U1065" s="81"/>
      <c r="V1065" s="75"/>
      <c r="W1065" s="75"/>
      <c r="X1065" s="75"/>
      <c r="Y1065" s="80"/>
      <c r="Z1065" s="75"/>
      <c r="AA1065" s="75"/>
      <c r="AB1065" s="78"/>
      <c r="AC1065" s="75"/>
      <c r="AD1065" s="80"/>
      <c r="AE1065" s="75"/>
      <c r="AF1065" s="75"/>
    </row>
    <row r="1066">
      <c r="A1066" s="73"/>
      <c r="B1066" s="74"/>
      <c r="C1066" s="74"/>
      <c r="D1066" s="74"/>
      <c r="E1066" s="75"/>
      <c r="F1066" s="75"/>
      <c r="G1066" s="75"/>
      <c r="H1066" s="75"/>
      <c r="I1066" s="76"/>
      <c r="J1066" s="77"/>
      <c r="K1066" s="78"/>
      <c r="L1066" s="77"/>
      <c r="M1066" s="78"/>
      <c r="N1066" s="79"/>
      <c r="O1066" s="78"/>
      <c r="P1066" s="79"/>
      <c r="Q1066" s="80"/>
      <c r="R1066" s="78"/>
      <c r="S1066" s="80"/>
      <c r="T1066" s="78"/>
      <c r="U1066" s="81"/>
      <c r="V1066" s="75"/>
      <c r="W1066" s="75"/>
      <c r="X1066" s="75"/>
      <c r="Y1066" s="80"/>
      <c r="Z1066" s="75"/>
      <c r="AA1066" s="75"/>
      <c r="AB1066" s="78"/>
      <c r="AC1066" s="75"/>
      <c r="AD1066" s="80"/>
      <c r="AE1066" s="75"/>
      <c r="AF1066" s="75"/>
    </row>
    <row r="1067">
      <c r="A1067" s="73"/>
      <c r="B1067" s="74"/>
      <c r="C1067" s="74"/>
      <c r="D1067" s="74"/>
      <c r="E1067" s="75"/>
      <c r="F1067" s="75"/>
      <c r="G1067" s="75"/>
      <c r="H1067" s="75"/>
      <c r="I1067" s="76"/>
      <c r="J1067" s="77"/>
      <c r="K1067" s="78"/>
      <c r="L1067" s="77"/>
      <c r="M1067" s="78"/>
      <c r="N1067" s="79"/>
      <c r="O1067" s="78"/>
      <c r="P1067" s="79"/>
      <c r="Q1067" s="80"/>
      <c r="R1067" s="78"/>
      <c r="S1067" s="80"/>
      <c r="T1067" s="78"/>
      <c r="U1067" s="81"/>
      <c r="V1067" s="75"/>
      <c r="W1067" s="75"/>
      <c r="X1067" s="75"/>
      <c r="Y1067" s="80"/>
      <c r="Z1067" s="75"/>
      <c r="AA1067" s="75"/>
      <c r="AB1067" s="78"/>
      <c r="AC1067" s="75"/>
      <c r="AD1067" s="80"/>
      <c r="AE1067" s="75"/>
      <c r="AF1067" s="75"/>
    </row>
    <row r="1068">
      <c r="A1068" s="73"/>
      <c r="B1068" s="74"/>
      <c r="C1068" s="74"/>
      <c r="D1068" s="74"/>
      <c r="E1068" s="75"/>
      <c r="F1068" s="75"/>
      <c r="G1068" s="75"/>
      <c r="H1068" s="75"/>
      <c r="I1068" s="76"/>
      <c r="J1068" s="77"/>
      <c r="K1068" s="78"/>
      <c r="L1068" s="77"/>
      <c r="M1068" s="78"/>
      <c r="N1068" s="79"/>
      <c r="O1068" s="78"/>
      <c r="P1068" s="79"/>
      <c r="Q1068" s="80"/>
      <c r="R1068" s="78"/>
      <c r="S1068" s="80"/>
      <c r="T1068" s="78"/>
      <c r="U1068" s="81"/>
      <c r="V1068" s="75"/>
      <c r="W1068" s="75"/>
      <c r="X1068" s="75"/>
      <c r="Y1068" s="80"/>
      <c r="Z1068" s="75"/>
      <c r="AA1068" s="75"/>
      <c r="AB1068" s="78"/>
      <c r="AC1068" s="75"/>
      <c r="AD1068" s="80"/>
      <c r="AE1068" s="75"/>
      <c r="AF1068" s="75"/>
    </row>
    <row r="1069">
      <c r="A1069" s="73"/>
      <c r="B1069" s="74"/>
      <c r="C1069" s="74"/>
      <c r="D1069" s="74"/>
      <c r="E1069" s="75"/>
      <c r="F1069" s="75"/>
      <c r="G1069" s="75"/>
      <c r="H1069" s="75"/>
      <c r="I1069" s="76"/>
      <c r="J1069" s="77"/>
      <c r="K1069" s="78"/>
      <c r="L1069" s="77"/>
      <c r="M1069" s="78"/>
      <c r="N1069" s="79"/>
      <c r="O1069" s="78"/>
      <c r="P1069" s="79"/>
      <c r="Q1069" s="80"/>
      <c r="R1069" s="78"/>
      <c r="S1069" s="80"/>
      <c r="T1069" s="78"/>
      <c r="U1069" s="81"/>
      <c r="V1069" s="75"/>
      <c r="W1069" s="75"/>
      <c r="X1069" s="75"/>
      <c r="Y1069" s="80"/>
      <c r="Z1069" s="75"/>
      <c r="AA1069" s="75"/>
      <c r="AB1069" s="78"/>
      <c r="AC1069" s="75"/>
      <c r="AD1069" s="80"/>
      <c r="AE1069" s="75"/>
      <c r="AF1069" s="75"/>
    </row>
    <row r="1070">
      <c r="A1070" s="73"/>
      <c r="B1070" s="74"/>
      <c r="C1070" s="74"/>
      <c r="D1070" s="74"/>
      <c r="E1070" s="75"/>
      <c r="F1070" s="75"/>
      <c r="G1070" s="75"/>
      <c r="H1070" s="75"/>
      <c r="I1070" s="76"/>
      <c r="J1070" s="77"/>
      <c r="K1070" s="78"/>
      <c r="L1070" s="77"/>
      <c r="M1070" s="78"/>
      <c r="N1070" s="79"/>
      <c r="O1070" s="78"/>
      <c r="P1070" s="79"/>
      <c r="Q1070" s="80"/>
      <c r="R1070" s="78"/>
      <c r="S1070" s="80"/>
      <c r="T1070" s="78"/>
      <c r="U1070" s="81"/>
      <c r="V1070" s="75"/>
      <c r="W1070" s="75"/>
      <c r="X1070" s="75"/>
      <c r="Y1070" s="80"/>
      <c r="Z1070" s="75"/>
      <c r="AA1070" s="75"/>
      <c r="AB1070" s="78"/>
      <c r="AC1070" s="75"/>
      <c r="AD1070" s="80"/>
      <c r="AE1070" s="75"/>
      <c r="AF1070" s="75"/>
    </row>
    <row r="1071">
      <c r="A1071" s="73"/>
      <c r="B1071" s="74"/>
      <c r="C1071" s="74"/>
      <c r="D1071" s="74"/>
      <c r="E1071" s="75"/>
      <c r="F1071" s="75"/>
      <c r="G1071" s="75"/>
      <c r="H1071" s="75"/>
      <c r="I1071" s="76"/>
      <c r="J1071" s="77"/>
      <c r="K1071" s="78"/>
      <c r="L1071" s="77"/>
      <c r="M1071" s="78"/>
      <c r="N1071" s="79"/>
      <c r="O1071" s="78"/>
      <c r="P1071" s="79"/>
      <c r="Q1071" s="80"/>
      <c r="R1071" s="78"/>
      <c r="S1071" s="80"/>
      <c r="T1071" s="78"/>
      <c r="U1071" s="81"/>
      <c r="V1071" s="75"/>
      <c r="W1071" s="75"/>
      <c r="X1071" s="75"/>
      <c r="Y1071" s="80"/>
      <c r="Z1071" s="75"/>
      <c r="AA1071" s="75"/>
      <c r="AB1071" s="78"/>
      <c r="AC1071" s="75"/>
      <c r="AD1071" s="80"/>
      <c r="AE1071" s="75"/>
      <c r="AF1071" s="75"/>
    </row>
    <row r="1072">
      <c r="A1072" s="73"/>
      <c r="B1072" s="74"/>
      <c r="C1072" s="74"/>
      <c r="D1072" s="74"/>
      <c r="E1072" s="75"/>
      <c r="F1072" s="75"/>
      <c r="G1072" s="75"/>
      <c r="H1072" s="75"/>
      <c r="I1072" s="76"/>
      <c r="J1072" s="77"/>
      <c r="K1072" s="78"/>
      <c r="L1072" s="77"/>
      <c r="M1072" s="78"/>
      <c r="N1072" s="79"/>
      <c r="O1072" s="78"/>
      <c r="P1072" s="79"/>
      <c r="Q1072" s="80"/>
      <c r="R1072" s="78"/>
      <c r="S1072" s="80"/>
      <c r="T1072" s="78"/>
      <c r="U1072" s="81"/>
      <c r="V1072" s="75"/>
      <c r="W1072" s="75"/>
      <c r="X1072" s="75"/>
      <c r="Y1072" s="80"/>
      <c r="Z1072" s="75"/>
      <c r="AA1072" s="75"/>
      <c r="AB1072" s="78"/>
      <c r="AC1072" s="75"/>
      <c r="AD1072" s="80"/>
      <c r="AE1072" s="75"/>
      <c r="AF1072" s="75"/>
    </row>
    <row r="1073">
      <c r="A1073" s="73"/>
      <c r="B1073" s="74"/>
      <c r="C1073" s="74"/>
      <c r="D1073" s="74"/>
      <c r="E1073" s="75"/>
      <c r="F1073" s="75"/>
      <c r="G1073" s="75"/>
      <c r="H1073" s="75"/>
      <c r="I1073" s="76"/>
      <c r="J1073" s="77"/>
      <c r="K1073" s="78"/>
      <c r="L1073" s="77"/>
      <c r="M1073" s="78"/>
      <c r="N1073" s="79"/>
      <c r="O1073" s="78"/>
      <c r="P1073" s="79"/>
      <c r="Q1073" s="80"/>
      <c r="R1073" s="78"/>
      <c r="S1073" s="80"/>
      <c r="T1073" s="78"/>
      <c r="U1073" s="81"/>
      <c r="V1073" s="75"/>
      <c r="W1073" s="75"/>
      <c r="X1073" s="75"/>
      <c r="Y1073" s="80"/>
      <c r="Z1073" s="75"/>
      <c r="AA1073" s="75"/>
      <c r="AB1073" s="78"/>
      <c r="AC1073" s="75"/>
      <c r="AD1073" s="80"/>
      <c r="AE1073" s="75"/>
      <c r="AF1073" s="75"/>
    </row>
    <row r="1074">
      <c r="A1074" s="73"/>
      <c r="B1074" s="74"/>
      <c r="C1074" s="74"/>
      <c r="D1074" s="74"/>
      <c r="E1074" s="75"/>
      <c r="F1074" s="75"/>
      <c r="G1074" s="75"/>
      <c r="H1074" s="75"/>
      <c r="I1074" s="76"/>
      <c r="J1074" s="77"/>
      <c r="K1074" s="78"/>
      <c r="L1074" s="77"/>
      <c r="M1074" s="78"/>
      <c r="N1074" s="79"/>
      <c r="O1074" s="78"/>
      <c r="P1074" s="79"/>
      <c r="Q1074" s="80"/>
      <c r="R1074" s="78"/>
      <c r="S1074" s="80"/>
      <c r="T1074" s="78"/>
      <c r="U1074" s="81"/>
      <c r="V1074" s="75"/>
      <c r="W1074" s="75"/>
      <c r="X1074" s="75"/>
      <c r="Y1074" s="80"/>
      <c r="Z1074" s="75"/>
      <c r="AA1074" s="75"/>
      <c r="AB1074" s="78"/>
      <c r="AC1074" s="75"/>
      <c r="AD1074" s="80"/>
      <c r="AE1074" s="75"/>
      <c r="AF1074" s="75"/>
    </row>
    <row r="1075">
      <c r="A1075" s="73"/>
      <c r="B1075" s="74"/>
      <c r="C1075" s="74"/>
      <c r="D1075" s="74"/>
      <c r="E1075" s="75"/>
      <c r="F1075" s="75"/>
      <c r="G1075" s="75"/>
      <c r="H1075" s="75"/>
      <c r="I1075" s="76"/>
      <c r="J1075" s="77"/>
      <c r="K1075" s="78"/>
      <c r="L1075" s="77"/>
      <c r="M1075" s="78"/>
      <c r="N1075" s="79"/>
      <c r="O1075" s="78"/>
      <c r="P1075" s="79"/>
      <c r="Q1075" s="80"/>
      <c r="R1075" s="78"/>
      <c r="S1075" s="80"/>
      <c r="T1075" s="78"/>
      <c r="U1075" s="81"/>
      <c r="V1075" s="75"/>
      <c r="W1075" s="75"/>
      <c r="X1075" s="75"/>
      <c r="Y1075" s="80"/>
      <c r="Z1075" s="75"/>
      <c r="AA1075" s="75"/>
      <c r="AB1075" s="78"/>
      <c r="AC1075" s="75"/>
      <c r="AD1075" s="80"/>
      <c r="AE1075" s="75"/>
      <c r="AF1075" s="75"/>
    </row>
    <row r="1076">
      <c r="A1076" s="73"/>
      <c r="B1076" s="74"/>
      <c r="C1076" s="74"/>
      <c r="D1076" s="74"/>
      <c r="E1076" s="75"/>
      <c r="F1076" s="75"/>
      <c r="G1076" s="75"/>
      <c r="H1076" s="75"/>
      <c r="I1076" s="76"/>
      <c r="J1076" s="77"/>
      <c r="K1076" s="78"/>
      <c r="L1076" s="77"/>
      <c r="M1076" s="78"/>
      <c r="N1076" s="79"/>
      <c r="O1076" s="78"/>
      <c r="P1076" s="79"/>
      <c r="Q1076" s="80"/>
      <c r="R1076" s="78"/>
      <c r="S1076" s="80"/>
      <c r="T1076" s="78"/>
      <c r="U1076" s="81"/>
      <c r="V1076" s="75"/>
      <c r="W1076" s="75"/>
      <c r="X1076" s="75"/>
      <c r="Y1076" s="80"/>
      <c r="Z1076" s="75"/>
      <c r="AA1076" s="75"/>
      <c r="AB1076" s="78"/>
      <c r="AC1076" s="75"/>
      <c r="AD1076" s="80"/>
      <c r="AE1076" s="75"/>
      <c r="AF1076" s="75"/>
    </row>
    <row r="1077">
      <c r="A1077" s="73"/>
      <c r="B1077" s="74"/>
      <c r="C1077" s="74"/>
      <c r="D1077" s="74"/>
      <c r="E1077" s="75"/>
      <c r="F1077" s="75"/>
      <c r="G1077" s="75"/>
      <c r="H1077" s="75"/>
      <c r="I1077" s="76"/>
      <c r="J1077" s="77"/>
      <c r="K1077" s="78"/>
      <c r="L1077" s="77"/>
      <c r="M1077" s="78"/>
      <c r="N1077" s="79"/>
      <c r="O1077" s="78"/>
      <c r="P1077" s="79"/>
      <c r="Q1077" s="80"/>
      <c r="R1077" s="78"/>
      <c r="S1077" s="80"/>
      <c r="T1077" s="78"/>
      <c r="U1077" s="81"/>
      <c r="V1077" s="75"/>
      <c r="W1077" s="75"/>
      <c r="X1077" s="75"/>
      <c r="Y1077" s="80"/>
      <c r="Z1077" s="75"/>
      <c r="AA1077" s="75"/>
      <c r="AB1077" s="78"/>
      <c r="AC1077" s="75"/>
      <c r="AD1077" s="80"/>
      <c r="AE1077" s="75"/>
      <c r="AF1077" s="75"/>
    </row>
    <row r="1078">
      <c r="A1078" s="73"/>
      <c r="B1078" s="74"/>
      <c r="C1078" s="74"/>
      <c r="D1078" s="74"/>
      <c r="E1078" s="75"/>
      <c r="F1078" s="75"/>
      <c r="G1078" s="75"/>
      <c r="H1078" s="75"/>
      <c r="I1078" s="76"/>
      <c r="J1078" s="77"/>
      <c r="K1078" s="78"/>
      <c r="L1078" s="77"/>
      <c r="M1078" s="78"/>
      <c r="N1078" s="79"/>
      <c r="O1078" s="78"/>
      <c r="P1078" s="79"/>
      <c r="Q1078" s="80"/>
      <c r="R1078" s="78"/>
      <c r="S1078" s="80"/>
      <c r="T1078" s="78"/>
      <c r="U1078" s="81"/>
      <c r="V1078" s="75"/>
      <c r="W1078" s="75"/>
      <c r="X1078" s="75"/>
      <c r="Y1078" s="80"/>
      <c r="Z1078" s="75"/>
      <c r="AA1078" s="75"/>
      <c r="AB1078" s="78"/>
      <c r="AC1078" s="75"/>
      <c r="AD1078" s="80"/>
      <c r="AE1078" s="75"/>
      <c r="AF1078" s="75"/>
    </row>
    <row r="1079">
      <c r="A1079" s="73"/>
      <c r="B1079" s="74"/>
      <c r="C1079" s="74"/>
      <c r="D1079" s="74"/>
      <c r="E1079" s="75"/>
      <c r="F1079" s="75"/>
      <c r="G1079" s="75"/>
      <c r="H1079" s="75"/>
      <c r="I1079" s="76"/>
      <c r="J1079" s="77"/>
      <c r="K1079" s="78"/>
      <c r="L1079" s="77"/>
      <c r="M1079" s="78"/>
      <c r="N1079" s="79"/>
      <c r="O1079" s="78"/>
      <c r="P1079" s="79"/>
      <c r="Q1079" s="80"/>
      <c r="R1079" s="78"/>
      <c r="S1079" s="80"/>
      <c r="T1079" s="78"/>
      <c r="U1079" s="81"/>
      <c r="V1079" s="75"/>
      <c r="W1079" s="75"/>
      <c r="X1079" s="75"/>
      <c r="Y1079" s="80"/>
      <c r="Z1079" s="75"/>
      <c r="AA1079" s="75"/>
      <c r="AB1079" s="78"/>
      <c r="AC1079" s="75"/>
      <c r="AD1079" s="80"/>
      <c r="AE1079" s="75"/>
      <c r="AF1079" s="75"/>
    </row>
    <row r="1080">
      <c r="A1080" s="73"/>
      <c r="B1080" s="74"/>
      <c r="C1080" s="74"/>
      <c r="D1080" s="74"/>
      <c r="E1080" s="75"/>
      <c r="F1080" s="75"/>
      <c r="G1080" s="75"/>
      <c r="H1080" s="75"/>
      <c r="I1080" s="76"/>
      <c r="J1080" s="77"/>
      <c r="K1080" s="78"/>
      <c r="L1080" s="77"/>
      <c r="M1080" s="78"/>
      <c r="N1080" s="79"/>
      <c r="O1080" s="78"/>
      <c r="P1080" s="79"/>
      <c r="Q1080" s="80"/>
      <c r="R1080" s="78"/>
      <c r="S1080" s="80"/>
      <c r="T1080" s="78"/>
      <c r="U1080" s="81"/>
      <c r="V1080" s="75"/>
      <c r="W1080" s="75"/>
      <c r="X1080" s="75"/>
      <c r="Y1080" s="80"/>
      <c r="Z1080" s="75"/>
      <c r="AA1080" s="75"/>
      <c r="AB1080" s="78"/>
      <c r="AC1080" s="75"/>
      <c r="AD1080" s="80"/>
      <c r="AE1080" s="75"/>
      <c r="AF1080" s="75"/>
    </row>
    <row r="1081">
      <c r="A1081" s="73"/>
      <c r="B1081" s="74"/>
      <c r="C1081" s="74"/>
      <c r="D1081" s="74"/>
      <c r="E1081" s="75"/>
      <c r="F1081" s="75"/>
      <c r="G1081" s="75"/>
      <c r="H1081" s="75"/>
      <c r="I1081" s="76"/>
      <c r="J1081" s="77"/>
      <c r="K1081" s="78"/>
      <c r="L1081" s="77"/>
      <c r="M1081" s="78"/>
      <c r="N1081" s="79"/>
      <c r="O1081" s="78"/>
      <c r="P1081" s="79"/>
      <c r="Q1081" s="80"/>
      <c r="R1081" s="78"/>
      <c r="S1081" s="80"/>
      <c r="T1081" s="78"/>
      <c r="U1081" s="81"/>
      <c r="V1081" s="75"/>
      <c r="W1081" s="75"/>
      <c r="X1081" s="75"/>
      <c r="Y1081" s="80"/>
      <c r="Z1081" s="75"/>
      <c r="AA1081" s="75"/>
      <c r="AB1081" s="78"/>
      <c r="AC1081" s="75"/>
      <c r="AD1081" s="80"/>
      <c r="AE1081" s="75"/>
      <c r="AF1081" s="75"/>
    </row>
    <row r="1082">
      <c r="A1082" s="73"/>
      <c r="B1082" s="74"/>
      <c r="C1082" s="74"/>
      <c r="D1082" s="74"/>
      <c r="E1082" s="75"/>
      <c r="F1082" s="75"/>
      <c r="G1082" s="75"/>
      <c r="H1082" s="75"/>
      <c r="I1082" s="76"/>
      <c r="J1082" s="77"/>
      <c r="K1082" s="78"/>
      <c r="L1082" s="77"/>
      <c r="M1082" s="78"/>
      <c r="N1082" s="79"/>
      <c r="O1082" s="78"/>
      <c r="P1082" s="79"/>
      <c r="Q1082" s="80"/>
      <c r="R1082" s="78"/>
      <c r="S1082" s="80"/>
      <c r="T1082" s="78"/>
      <c r="U1082" s="81"/>
      <c r="V1082" s="75"/>
      <c r="W1082" s="75"/>
      <c r="X1082" s="75"/>
      <c r="Y1082" s="80"/>
      <c r="Z1082" s="75"/>
      <c r="AA1082" s="75"/>
      <c r="AB1082" s="78"/>
      <c r="AC1082" s="75"/>
      <c r="AD1082" s="80"/>
      <c r="AE1082" s="75"/>
      <c r="AF1082" s="75"/>
    </row>
    <row r="1083">
      <c r="A1083" s="73"/>
      <c r="B1083" s="74"/>
      <c r="C1083" s="74"/>
      <c r="D1083" s="74"/>
      <c r="E1083" s="75"/>
      <c r="F1083" s="75"/>
      <c r="G1083" s="75"/>
      <c r="H1083" s="75"/>
      <c r="I1083" s="76"/>
      <c r="J1083" s="77"/>
      <c r="K1083" s="78"/>
      <c r="L1083" s="77"/>
      <c r="M1083" s="78"/>
      <c r="N1083" s="79"/>
      <c r="O1083" s="78"/>
      <c r="P1083" s="79"/>
      <c r="Q1083" s="80"/>
      <c r="R1083" s="78"/>
      <c r="S1083" s="80"/>
      <c r="T1083" s="78"/>
      <c r="U1083" s="81"/>
      <c r="V1083" s="75"/>
      <c r="W1083" s="75"/>
      <c r="X1083" s="75"/>
      <c r="Y1083" s="80"/>
      <c r="Z1083" s="75"/>
      <c r="AA1083" s="75"/>
      <c r="AB1083" s="78"/>
      <c r="AC1083" s="75"/>
      <c r="AD1083" s="80"/>
      <c r="AE1083" s="75"/>
      <c r="AF1083" s="75"/>
    </row>
    <row r="1084">
      <c r="A1084" s="73"/>
      <c r="B1084" s="74"/>
      <c r="C1084" s="74"/>
      <c r="D1084" s="74"/>
      <c r="E1084" s="75"/>
      <c r="F1084" s="75"/>
      <c r="G1084" s="75"/>
      <c r="H1084" s="75"/>
      <c r="I1084" s="76"/>
      <c r="J1084" s="77"/>
      <c r="K1084" s="78"/>
      <c r="L1084" s="77"/>
      <c r="M1084" s="78"/>
      <c r="N1084" s="79"/>
      <c r="O1084" s="78"/>
      <c r="P1084" s="79"/>
      <c r="Q1084" s="80"/>
      <c r="R1084" s="78"/>
      <c r="S1084" s="80"/>
      <c r="T1084" s="78"/>
      <c r="U1084" s="81"/>
      <c r="V1084" s="75"/>
      <c r="W1084" s="75"/>
      <c r="X1084" s="75"/>
      <c r="Y1084" s="80"/>
      <c r="Z1084" s="75"/>
      <c r="AA1084" s="75"/>
      <c r="AB1084" s="78"/>
      <c r="AC1084" s="75"/>
      <c r="AD1084" s="80"/>
      <c r="AE1084" s="75"/>
      <c r="AF1084" s="75"/>
    </row>
    <row r="1085">
      <c r="A1085" s="73"/>
      <c r="B1085" s="74"/>
      <c r="C1085" s="74"/>
      <c r="D1085" s="74"/>
      <c r="E1085" s="75"/>
      <c r="F1085" s="75"/>
      <c r="G1085" s="75"/>
      <c r="H1085" s="75"/>
      <c r="I1085" s="76"/>
      <c r="J1085" s="77"/>
      <c r="K1085" s="78"/>
      <c r="L1085" s="77"/>
      <c r="M1085" s="78"/>
      <c r="N1085" s="79"/>
      <c r="O1085" s="78"/>
      <c r="P1085" s="79"/>
      <c r="Q1085" s="80"/>
      <c r="R1085" s="78"/>
      <c r="S1085" s="80"/>
      <c r="T1085" s="78"/>
      <c r="U1085" s="81"/>
      <c r="V1085" s="75"/>
      <c r="W1085" s="75"/>
      <c r="X1085" s="75"/>
      <c r="Y1085" s="80"/>
      <c r="Z1085" s="75"/>
      <c r="AA1085" s="75"/>
      <c r="AB1085" s="78"/>
      <c r="AC1085" s="75"/>
      <c r="AD1085" s="80"/>
      <c r="AE1085" s="75"/>
      <c r="AF1085" s="75"/>
    </row>
    <row r="1086">
      <c r="A1086" s="73"/>
      <c r="B1086" s="74"/>
      <c r="C1086" s="74"/>
      <c r="D1086" s="74"/>
      <c r="E1086" s="75"/>
      <c r="F1086" s="75"/>
      <c r="G1086" s="75"/>
      <c r="H1086" s="75"/>
      <c r="I1086" s="76"/>
      <c r="J1086" s="77"/>
      <c r="K1086" s="78"/>
      <c r="L1086" s="77"/>
      <c r="M1086" s="78"/>
      <c r="N1086" s="79"/>
      <c r="O1086" s="78"/>
      <c r="P1086" s="79"/>
      <c r="Q1086" s="80"/>
      <c r="R1086" s="78"/>
      <c r="S1086" s="80"/>
      <c r="T1086" s="78"/>
      <c r="U1086" s="81"/>
      <c r="V1086" s="75"/>
      <c r="W1086" s="75"/>
      <c r="X1086" s="75"/>
      <c r="Y1086" s="80"/>
      <c r="Z1086" s="75"/>
      <c r="AA1086" s="75"/>
      <c r="AB1086" s="78"/>
      <c r="AC1086" s="75"/>
      <c r="AD1086" s="80"/>
      <c r="AE1086" s="75"/>
      <c r="AF1086" s="75"/>
    </row>
    <row r="1087">
      <c r="A1087" s="73"/>
      <c r="B1087" s="74"/>
      <c r="C1087" s="74"/>
      <c r="D1087" s="74"/>
      <c r="E1087" s="75"/>
      <c r="F1087" s="75"/>
      <c r="G1087" s="75"/>
      <c r="H1087" s="75"/>
      <c r="I1087" s="76"/>
      <c r="J1087" s="77"/>
      <c r="K1087" s="78"/>
      <c r="L1087" s="77"/>
      <c r="M1087" s="78"/>
      <c r="N1087" s="79"/>
      <c r="O1087" s="78"/>
      <c r="P1087" s="79"/>
      <c r="Q1087" s="80"/>
      <c r="R1087" s="78"/>
      <c r="S1087" s="80"/>
      <c r="T1087" s="78"/>
      <c r="U1087" s="81"/>
      <c r="V1087" s="75"/>
      <c r="W1087" s="75"/>
      <c r="X1087" s="75"/>
      <c r="Y1087" s="80"/>
      <c r="Z1087" s="75"/>
      <c r="AA1087" s="75"/>
      <c r="AB1087" s="78"/>
      <c r="AC1087" s="75"/>
      <c r="AD1087" s="80"/>
      <c r="AE1087" s="75"/>
      <c r="AF1087" s="75"/>
    </row>
    <row r="1088">
      <c r="A1088" s="73"/>
      <c r="B1088" s="74"/>
      <c r="C1088" s="74"/>
      <c r="D1088" s="74"/>
      <c r="E1088" s="75"/>
      <c r="F1088" s="75"/>
      <c r="G1088" s="75"/>
      <c r="H1088" s="75"/>
      <c r="I1088" s="76"/>
      <c r="J1088" s="77"/>
      <c r="K1088" s="78"/>
      <c r="L1088" s="77"/>
      <c r="M1088" s="78"/>
      <c r="N1088" s="79"/>
      <c r="O1088" s="78"/>
      <c r="P1088" s="79"/>
      <c r="Q1088" s="80"/>
      <c r="R1088" s="78"/>
      <c r="S1088" s="80"/>
      <c r="T1088" s="78"/>
      <c r="U1088" s="81"/>
      <c r="V1088" s="75"/>
      <c r="W1088" s="75"/>
      <c r="X1088" s="75"/>
      <c r="Y1088" s="80"/>
      <c r="Z1088" s="75"/>
      <c r="AA1088" s="75"/>
      <c r="AB1088" s="78"/>
      <c r="AC1088" s="75"/>
      <c r="AD1088" s="80"/>
      <c r="AE1088" s="75"/>
      <c r="AF1088" s="75"/>
    </row>
    <row r="1089">
      <c r="A1089" s="73"/>
      <c r="B1089" s="74"/>
      <c r="C1089" s="74"/>
      <c r="D1089" s="74"/>
      <c r="E1089" s="75"/>
      <c r="F1089" s="75"/>
      <c r="G1089" s="75"/>
      <c r="H1089" s="75"/>
      <c r="I1089" s="76"/>
      <c r="J1089" s="77"/>
      <c r="K1089" s="78"/>
      <c r="L1089" s="77"/>
      <c r="M1089" s="78"/>
      <c r="N1089" s="79"/>
      <c r="O1089" s="78"/>
      <c r="P1089" s="79"/>
      <c r="Q1089" s="80"/>
      <c r="R1089" s="78"/>
      <c r="S1089" s="80"/>
      <c r="T1089" s="78"/>
      <c r="U1089" s="81"/>
      <c r="V1089" s="75"/>
      <c r="W1089" s="75"/>
      <c r="X1089" s="75"/>
      <c r="Y1089" s="80"/>
      <c r="Z1089" s="75"/>
      <c r="AA1089" s="75"/>
      <c r="AB1089" s="78"/>
      <c r="AC1089" s="75"/>
      <c r="AD1089" s="80"/>
      <c r="AE1089" s="75"/>
      <c r="AF1089" s="75"/>
    </row>
    <row r="1090">
      <c r="A1090" s="73"/>
      <c r="B1090" s="74"/>
      <c r="C1090" s="74"/>
      <c r="D1090" s="74"/>
      <c r="E1090" s="75"/>
      <c r="F1090" s="75"/>
      <c r="G1090" s="75"/>
      <c r="H1090" s="75"/>
      <c r="I1090" s="76"/>
      <c r="J1090" s="77"/>
      <c r="K1090" s="78"/>
      <c r="L1090" s="77"/>
      <c r="M1090" s="78"/>
      <c r="N1090" s="79"/>
      <c r="O1090" s="78"/>
      <c r="P1090" s="79"/>
      <c r="Q1090" s="80"/>
      <c r="R1090" s="78"/>
      <c r="S1090" s="80"/>
      <c r="T1090" s="78"/>
      <c r="U1090" s="81"/>
      <c r="V1090" s="75"/>
      <c r="W1090" s="75"/>
      <c r="X1090" s="75"/>
      <c r="Y1090" s="80"/>
      <c r="Z1090" s="75"/>
      <c r="AA1090" s="75"/>
      <c r="AB1090" s="78"/>
      <c r="AC1090" s="75"/>
      <c r="AD1090" s="80"/>
      <c r="AE1090" s="75"/>
      <c r="AF1090" s="75"/>
    </row>
    <row r="1091">
      <c r="A1091" s="73"/>
      <c r="B1091" s="74"/>
      <c r="C1091" s="74"/>
      <c r="D1091" s="74"/>
      <c r="E1091" s="75"/>
      <c r="F1091" s="75"/>
      <c r="G1091" s="75"/>
      <c r="H1091" s="75"/>
      <c r="I1091" s="76"/>
      <c r="J1091" s="77"/>
      <c r="K1091" s="78"/>
      <c r="L1091" s="77"/>
      <c r="M1091" s="78"/>
      <c r="N1091" s="79"/>
      <c r="O1091" s="78"/>
      <c r="P1091" s="79"/>
      <c r="Q1091" s="80"/>
      <c r="R1091" s="78"/>
      <c r="S1091" s="80"/>
      <c r="T1091" s="78"/>
      <c r="U1091" s="81"/>
      <c r="V1091" s="75"/>
      <c r="W1091" s="75"/>
      <c r="X1091" s="75"/>
      <c r="Y1091" s="80"/>
      <c r="Z1091" s="75"/>
      <c r="AA1091" s="75"/>
      <c r="AB1091" s="78"/>
      <c r="AC1091" s="75"/>
      <c r="AD1091" s="80"/>
      <c r="AE1091" s="75"/>
      <c r="AF1091" s="75"/>
    </row>
    <row r="1092">
      <c r="A1092" s="73"/>
      <c r="B1092" s="74"/>
      <c r="C1092" s="74"/>
      <c r="D1092" s="74"/>
      <c r="E1092" s="75"/>
      <c r="F1092" s="75"/>
      <c r="G1092" s="75"/>
      <c r="H1092" s="75"/>
      <c r="I1092" s="76"/>
      <c r="J1092" s="77"/>
      <c r="K1092" s="78"/>
      <c r="L1092" s="77"/>
      <c r="M1092" s="78"/>
      <c r="N1092" s="79"/>
      <c r="O1092" s="78"/>
      <c r="P1092" s="79"/>
      <c r="Q1092" s="80"/>
      <c r="R1092" s="78"/>
      <c r="S1092" s="80"/>
      <c r="T1092" s="78"/>
      <c r="U1092" s="81"/>
      <c r="V1092" s="75"/>
      <c r="W1092" s="75"/>
      <c r="X1092" s="75"/>
      <c r="Y1092" s="80"/>
      <c r="Z1092" s="75"/>
      <c r="AA1092" s="75"/>
      <c r="AB1092" s="78"/>
      <c r="AC1092" s="75"/>
      <c r="AD1092" s="80"/>
      <c r="AE1092" s="75"/>
      <c r="AF1092" s="75"/>
    </row>
    <row r="1093">
      <c r="A1093" s="73"/>
      <c r="B1093" s="74"/>
      <c r="C1093" s="74"/>
      <c r="D1093" s="74"/>
      <c r="E1093" s="75"/>
      <c r="F1093" s="75"/>
      <c r="G1093" s="75"/>
      <c r="H1093" s="75"/>
      <c r="I1093" s="76"/>
      <c r="J1093" s="77"/>
      <c r="K1093" s="78"/>
      <c r="L1093" s="77"/>
      <c r="M1093" s="78"/>
      <c r="N1093" s="79"/>
      <c r="O1093" s="78"/>
      <c r="P1093" s="79"/>
      <c r="Q1093" s="80"/>
      <c r="R1093" s="78"/>
      <c r="S1093" s="80"/>
      <c r="T1093" s="78"/>
      <c r="U1093" s="81"/>
      <c r="V1093" s="75"/>
      <c r="W1093" s="75"/>
      <c r="X1093" s="75"/>
      <c r="Y1093" s="80"/>
      <c r="Z1093" s="75"/>
      <c r="AA1093" s="75"/>
      <c r="AB1093" s="78"/>
      <c r="AC1093" s="75"/>
      <c r="AD1093" s="80"/>
      <c r="AE1093" s="75"/>
      <c r="AF1093" s="75"/>
    </row>
    <row r="1094">
      <c r="A1094" s="73"/>
      <c r="B1094" s="74"/>
      <c r="C1094" s="74"/>
      <c r="D1094" s="74"/>
      <c r="E1094" s="75"/>
      <c r="F1094" s="75"/>
      <c r="G1094" s="75"/>
      <c r="H1094" s="75"/>
      <c r="I1094" s="76"/>
      <c r="J1094" s="77"/>
      <c r="K1094" s="78"/>
      <c r="L1094" s="77"/>
      <c r="M1094" s="78"/>
      <c r="N1094" s="79"/>
      <c r="O1094" s="78"/>
      <c r="P1094" s="79"/>
      <c r="Q1094" s="80"/>
      <c r="R1094" s="78"/>
      <c r="S1094" s="80"/>
      <c r="T1094" s="78"/>
      <c r="U1094" s="81"/>
      <c r="V1094" s="75"/>
      <c r="W1094" s="75"/>
      <c r="X1094" s="75"/>
      <c r="Y1094" s="80"/>
      <c r="Z1094" s="75"/>
      <c r="AA1094" s="75"/>
      <c r="AB1094" s="78"/>
      <c r="AC1094" s="75"/>
      <c r="AD1094" s="80"/>
      <c r="AE1094" s="75"/>
      <c r="AF1094" s="75"/>
    </row>
    <row r="1095">
      <c r="A1095" s="73"/>
      <c r="B1095" s="74"/>
      <c r="C1095" s="74"/>
      <c r="D1095" s="74"/>
      <c r="E1095" s="75"/>
      <c r="F1095" s="75"/>
      <c r="G1095" s="75"/>
      <c r="H1095" s="75"/>
      <c r="I1095" s="76"/>
      <c r="J1095" s="77"/>
      <c r="K1095" s="78"/>
      <c r="L1095" s="77"/>
      <c r="M1095" s="78"/>
      <c r="N1095" s="79"/>
      <c r="O1095" s="78"/>
      <c r="P1095" s="79"/>
      <c r="Q1095" s="80"/>
      <c r="R1095" s="78"/>
      <c r="S1095" s="80"/>
      <c r="T1095" s="78"/>
      <c r="U1095" s="81"/>
      <c r="V1095" s="75"/>
      <c r="W1095" s="75"/>
      <c r="X1095" s="75"/>
      <c r="Y1095" s="80"/>
      <c r="Z1095" s="75"/>
      <c r="AA1095" s="75"/>
      <c r="AB1095" s="78"/>
      <c r="AC1095" s="75"/>
      <c r="AD1095" s="80"/>
      <c r="AE1095" s="75"/>
      <c r="AF1095" s="75"/>
    </row>
    <row r="1096">
      <c r="A1096" s="73"/>
      <c r="B1096" s="74"/>
      <c r="C1096" s="74"/>
      <c r="D1096" s="74"/>
      <c r="E1096" s="75"/>
      <c r="F1096" s="75"/>
      <c r="G1096" s="75"/>
      <c r="H1096" s="75"/>
      <c r="I1096" s="76"/>
      <c r="J1096" s="77"/>
      <c r="K1096" s="78"/>
      <c r="L1096" s="77"/>
      <c r="M1096" s="78"/>
      <c r="N1096" s="79"/>
      <c r="O1096" s="78"/>
      <c r="P1096" s="79"/>
      <c r="Q1096" s="80"/>
      <c r="R1096" s="78"/>
      <c r="S1096" s="80"/>
      <c r="T1096" s="78"/>
      <c r="U1096" s="81"/>
      <c r="V1096" s="75"/>
      <c r="W1096" s="75"/>
      <c r="X1096" s="75"/>
      <c r="Y1096" s="80"/>
      <c r="Z1096" s="75"/>
      <c r="AA1096" s="75"/>
      <c r="AB1096" s="78"/>
      <c r="AC1096" s="75"/>
      <c r="AD1096" s="80"/>
      <c r="AE1096" s="75"/>
      <c r="AF1096" s="75"/>
    </row>
    <row r="1097">
      <c r="A1097" s="73"/>
      <c r="B1097" s="74"/>
      <c r="C1097" s="74"/>
      <c r="D1097" s="74"/>
      <c r="E1097" s="75"/>
      <c r="F1097" s="75"/>
      <c r="G1097" s="75"/>
      <c r="H1097" s="75"/>
      <c r="I1097" s="76"/>
      <c r="J1097" s="77"/>
      <c r="K1097" s="78"/>
      <c r="L1097" s="77"/>
      <c r="M1097" s="78"/>
      <c r="N1097" s="79"/>
      <c r="O1097" s="78"/>
      <c r="P1097" s="79"/>
      <c r="Q1097" s="80"/>
      <c r="R1097" s="78"/>
      <c r="S1097" s="80"/>
      <c r="T1097" s="78"/>
      <c r="U1097" s="81"/>
      <c r="V1097" s="75"/>
      <c r="W1097" s="75"/>
      <c r="X1097" s="75"/>
      <c r="Y1097" s="80"/>
      <c r="Z1097" s="75"/>
      <c r="AA1097" s="75"/>
      <c r="AB1097" s="78"/>
      <c r="AC1097" s="75"/>
      <c r="AD1097" s="80"/>
      <c r="AE1097" s="75"/>
      <c r="AF1097" s="75"/>
    </row>
    <row r="1098">
      <c r="A1098" s="73"/>
      <c r="B1098" s="74"/>
      <c r="C1098" s="74"/>
      <c r="D1098" s="74"/>
      <c r="E1098" s="75"/>
      <c r="F1098" s="75"/>
      <c r="G1098" s="75"/>
      <c r="H1098" s="75"/>
      <c r="I1098" s="76"/>
      <c r="J1098" s="77"/>
      <c r="K1098" s="78"/>
      <c r="L1098" s="77"/>
      <c r="M1098" s="78"/>
      <c r="N1098" s="79"/>
      <c r="O1098" s="78"/>
      <c r="P1098" s="79"/>
      <c r="Q1098" s="80"/>
      <c r="R1098" s="78"/>
      <c r="S1098" s="80"/>
      <c r="T1098" s="78"/>
      <c r="U1098" s="81"/>
      <c r="V1098" s="75"/>
      <c r="W1098" s="75"/>
      <c r="X1098" s="75"/>
      <c r="Y1098" s="80"/>
      <c r="Z1098" s="75"/>
      <c r="AA1098" s="75"/>
      <c r="AB1098" s="78"/>
      <c r="AC1098" s="75"/>
      <c r="AD1098" s="80"/>
      <c r="AE1098" s="75"/>
      <c r="AF1098" s="75"/>
    </row>
    <row r="1099">
      <c r="A1099" s="73"/>
      <c r="B1099" s="74"/>
      <c r="C1099" s="74"/>
      <c r="D1099" s="74"/>
      <c r="E1099" s="75"/>
      <c r="F1099" s="75"/>
      <c r="G1099" s="75"/>
      <c r="H1099" s="75"/>
      <c r="I1099" s="76"/>
      <c r="J1099" s="77"/>
      <c r="K1099" s="78"/>
      <c r="L1099" s="77"/>
      <c r="M1099" s="78"/>
      <c r="N1099" s="79"/>
      <c r="O1099" s="78"/>
      <c r="P1099" s="79"/>
      <c r="Q1099" s="80"/>
      <c r="R1099" s="78"/>
      <c r="S1099" s="80"/>
      <c r="T1099" s="78"/>
      <c r="U1099" s="81"/>
      <c r="V1099" s="75"/>
      <c r="W1099" s="75"/>
      <c r="X1099" s="75"/>
      <c r="Y1099" s="80"/>
      <c r="Z1099" s="75"/>
      <c r="AA1099" s="75"/>
      <c r="AB1099" s="78"/>
      <c r="AC1099" s="75"/>
      <c r="AD1099" s="80"/>
      <c r="AE1099" s="75"/>
      <c r="AF1099" s="75"/>
    </row>
    <row r="1100">
      <c r="A1100" s="73"/>
      <c r="B1100" s="74"/>
      <c r="C1100" s="74"/>
      <c r="D1100" s="74"/>
      <c r="E1100" s="75"/>
      <c r="F1100" s="75"/>
      <c r="G1100" s="75"/>
      <c r="H1100" s="75"/>
      <c r="I1100" s="76"/>
      <c r="J1100" s="77"/>
      <c r="K1100" s="78"/>
      <c r="L1100" s="77"/>
      <c r="M1100" s="78"/>
      <c r="N1100" s="79"/>
      <c r="O1100" s="78"/>
      <c r="P1100" s="79"/>
      <c r="Q1100" s="80"/>
      <c r="R1100" s="78"/>
      <c r="S1100" s="80"/>
      <c r="T1100" s="78"/>
      <c r="U1100" s="81"/>
      <c r="V1100" s="75"/>
      <c r="W1100" s="75"/>
      <c r="X1100" s="75"/>
      <c r="Y1100" s="80"/>
      <c r="Z1100" s="75"/>
      <c r="AA1100" s="75"/>
      <c r="AB1100" s="78"/>
      <c r="AC1100" s="75"/>
      <c r="AD1100" s="80"/>
      <c r="AE1100" s="75"/>
      <c r="AF1100" s="75"/>
    </row>
    <row r="1101">
      <c r="A1101" s="73"/>
      <c r="B1101" s="74"/>
      <c r="C1101" s="74"/>
      <c r="D1101" s="74"/>
      <c r="E1101" s="75"/>
      <c r="F1101" s="75"/>
      <c r="G1101" s="75"/>
      <c r="H1101" s="75"/>
      <c r="I1101" s="76"/>
      <c r="J1101" s="77"/>
      <c r="K1101" s="78"/>
      <c r="L1101" s="77"/>
      <c r="M1101" s="78"/>
      <c r="N1101" s="79"/>
      <c r="O1101" s="78"/>
      <c r="P1101" s="79"/>
      <c r="Q1101" s="80"/>
      <c r="R1101" s="78"/>
      <c r="S1101" s="80"/>
      <c r="T1101" s="78"/>
      <c r="U1101" s="81"/>
      <c r="V1101" s="75"/>
      <c r="W1101" s="75"/>
      <c r="X1101" s="75"/>
      <c r="Y1101" s="80"/>
      <c r="Z1101" s="75"/>
      <c r="AA1101" s="75"/>
      <c r="AB1101" s="78"/>
      <c r="AC1101" s="75"/>
      <c r="AD1101" s="80"/>
      <c r="AE1101" s="75"/>
      <c r="AF1101" s="75"/>
    </row>
    <row r="1102">
      <c r="A1102" s="73"/>
      <c r="B1102" s="74"/>
      <c r="C1102" s="74"/>
      <c r="D1102" s="74"/>
      <c r="E1102" s="75"/>
      <c r="F1102" s="75"/>
      <c r="G1102" s="75"/>
      <c r="H1102" s="75"/>
      <c r="I1102" s="76"/>
      <c r="J1102" s="77"/>
      <c r="K1102" s="78"/>
      <c r="L1102" s="77"/>
      <c r="M1102" s="78"/>
      <c r="N1102" s="79"/>
      <c r="O1102" s="78"/>
      <c r="P1102" s="79"/>
      <c r="Q1102" s="80"/>
      <c r="R1102" s="78"/>
      <c r="S1102" s="80"/>
      <c r="T1102" s="78"/>
      <c r="U1102" s="81"/>
      <c r="V1102" s="75"/>
      <c r="W1102" s="75"/>
      <c r="X1102" s="75"/>
      <c r="Y1102" s="80"/>
      <c r="Z1102" s="75"/>
      <c r="AA1102" s="75"/>
      <c r="AB1102" s="78"/>
      <c r="AC1102" s="75"/>
      <c r="AD1102" s="80"/>
      <c r="AE1102" s="75"/>
      <c r="AF1102" s="75"/>
    </row>
    <row r="1103">
      <c r="A1103" s="73"/>
      <c r="B1103" s="74"/>
      <c r="C1103" s="74"/>
      <c r="D1103" s="74"/>
      <c r="E1103" s="75"/>
      <c r="F1103" s="75"/>
      <c r="G1103" s="75"/>
      <c r="H1103" s="75"/>
      <c r="I1103" s="76"/>
      <c r="J1103" s="77"/>
      <c r="K1103" s="78"/>
      <c r="L1103" s="77"/>
      <c r="M1103" s="78"/>
      <c r="N1103" s="79"/>
      <c r="O1103" s="78"/>
      <c r="P1103" s="79"/>
      <c r="Q1103" s="80"/>
      <c r="R1103" s="78"/>
      <c r="S1103" s="80"/>
      <c r="T1103" s="78"/>
      <c r="U1103" s="81"/>
      <c r="V1103" s="75"/>
      <c r="W1103" s="75"/>
      <c r="X1103" s="75"/>
      <c r="Y1103" s="80"/>
      <c r="Z1103" s="75"/>
      <c r="AA1103" s="75"/>
      <c r="AB1103" s="78"/>
      <c r="AC1103" s="75"/>
      <c r="AD1103" s="80"/>
      <c r="AE1103" s="75"/>
      <c r="AF1103" s="75"/>
    </row>
    <row r="1104">
      <c r="A1104" s="73"/>
      <c r="B1104" s="74"/>
      <c r="C1104" s="74"/>
      <c r="D1104" s="74"/>
      <c r="E1104" s="75"/>
      <c r="F1104" s="75"/>
      <c r="G1104" s="75"/>
      <c r="H1104" s="75"/>
      <c r="I1104" s="76"/>
      <c r="J1104" s="77"/>
      <c r="K1104" s="78"/>
      <c r="L1104" s="77"/>
      <c r="M1104" s="78"/>
      <c r="N1104" s="79"/>
      <c r="O1104" s="78"/>
      <c r="P1104" s="79"/>
      <c r="Q1104" s="80"/>
      <c r="R1104" s="78"/>
      <c r="S1104" s="80"/>
      <c r="T1104" s="78"/>
      <c r="U1104" s="81"/>
      <c r="V1104" s="75"/>
      <c r="W1104" s="75"/>
      <c r="X1104" s="75"/>
      <c r="Y1104" s="80"/>
      <c r="Z1104" s="75"/>
      <c r="AA1104" s="75"/>
      <c r="AB1104" s="78"/>
      <c r="AC1104" s="75"/>
      <c r="AD1104" s="80"/>
      <c r="AE1104" s="75"/>
      <c r="AF1104" s="75"/>
    </row>
    <row r="1105">
      <c r="A1105" s="73"/>
      <c r="B1105" s="74"/>
      <c r="C1105" s="74"/>
      <c r="D1105" s="74"/>
      <c r="E1105" s="75"/>
      <c r="F1105" s="75"/>
      <c r="G1105" s="75"/>
      <c r="H1105" s="75"/>
      <c r="I1105" s="76"/>
      <c r="J1105" s="77"/>
      <c r="K1105" s="78"/>
      <c r="L1105" s="77"/>
      <c r="M1105" s="78"/>
      <c r="N1105" s="79"/>
      <c r="O1105" s="78"/>
      <c r="P1105" s="79"/>
      <c r="Q1105" s="80"/>
      <c r="R1105" s="78"/>
      <c r="S1105" s="80"/>
      <c r="T1105" s="78"/>
      <c r="U1105" s="81"/>
      <c r="V1105" s="75"/>
      <c r="W1105" s="75"/>
      <c r="X1105" s="75"/>
      <c r="Y1105" s="80"/>
      <c r="Z1105" s="75"/>
      <c r="AA1105" s="75"/>
      <c r="AB1105" s="78"/>
      <c r="AC1105" s="75"/>
      <c r="AD1105" s="80"/>
      <c r="AE1105" s="75"/>
      <c r="AF1105" s="75"/>
    </row>
    <row r="1106">
      <c r="A1106" s="73"/>
      <c r="B1106" s="74"/>
      <c r="C1106" s="74"/>
      <c r="D1106" s="74"/>
      <c r="E1106" s="75"/>
      <c r="F1106" s="75"/>
      <c r="G1106" s="75"/>
      <c r="H1106" s="75"/>
      <c r="I1106" s="76"/>
      <c r="J1106" s="77"/>
      <c r="K1106" s="78"/>
      <c r="L1106" s="77"/>
      <c r="M1106" s="78"/>
      <c r="N1106" s="79"/>
      <c r="O1106" s="78"/>
      <c r="P1106" s="79"/>
      <c r="Q1106" s="80"/>
      <c r="R1106" s="78"/>
      <c r="S1106" s="80"/>
      <c r="T1106" s="78"/>
      <c r="U1106" s="81"/>
      <c r="V1106" s="75"/>
      <c r="W1106" s="75"/>
      <c r="X1106" s="75"/>
      <c r="Y1106" s="80"/>
      <c r="Z1106" s="75"/>
      <c r="AA1106" s="75"/>
      <c r="AB1106" s="78"/>
      <c r="AC1106" s="75"/>
      <c r="AD1106" s="80"/>
      <c r="AE1106" s="75"/>
      <c r="AF1106" s="75"/>
    </row>
    <row r="1107">
      <c r="A1107" s="73"/>
      <c r="B1107" s="74"/>
      <c r="C1107" s="74"/>
      <c r="D1107" s="74"/>
      <c r="E1107" s="75"/>
      <c r="F1107" s="75"/>
      <c r="G1107" s="75"/>
      <c r="H1107" s="75"/>
      <c r="I1107" s="76"/>
      <c r="J1107" s="77"/>
      <c r="K1107" s="78"/>
      <c r="L1107" s="77"/>
      <c r="M1107" s="78"/>
      <c r="N1107" s="79"/>
      <c r="O1107" s="78"/>
      <c r="P1107" s="79"/>
      <c r="Q1107" s="80"/>
      <c r="R1107" s="78"/>
      <c r="S1107" s="80"/>
      <c r="T1107" s="78"/>
      <c r="U1107" s="81"/>
      <c r="V1107" s="75"/>
      <c r="W1107" s="75"/>
      <c r="X1107" s="75"/>
      <c r="Y1107" s="80"/>
      <c r="Z1107" s="75"/>
      <c r="AA1107" s="75"/>
      <c r="AB1107" s="78"/>
      <c r="AC1107" s="75"/>
      <c r="AD1107" s="80"/>
      <c r="AE1107" s="75"/>
      <c r="AF1107" s="75"/>
    </row>
    <row r="1108">
      <c r="A1108" s="73"/>
      <c r="B1108" s="74"/>
      <c r="C1108" s="74"/>
      <c r="D1108" s="74"/>
      <c r="E1108" s="75"/>
      <c r="F1108" s="75"/>
      <c r="G1108" s="75"/>
      <c r="H1108" s="75"/>
      <c r="I1108" s="76"/>
      <c r="J1108" s="77"/>
      <c r="K1108" s="78"/>
      <c r="L1108" s="77"/>
      <c r="M1108" s="78"/>
      <c r="N1108" s="79"/>
      <c r="O1108" s="78"/>
      <c r="P1108" s="79"/>
      <c r="Q1108" s="80"/>
      <c r="R1108" s="78"/>
      <c r="S1108" s="80"/>
      <c r="T1108" s="78"/>
      <c r="U1108" s="81"/>
      <c r="V1108" s="75"/>
      <c r="W1108" s="75"/>
      <c r="X1108" s="75"/>
      <c r="Y1108" s="80"/>
      <c r="Z1108" s="75"/>
      <c r="AA1108" s="75"/>
      <c r="AB1108" s="78"/>
      <c r="AC1108" s="75"/>
      <c r="AD1108" s="80"/>
      <c r="AE1108" s="75"/>
      <c r="AF1108" s="75"/>
    </row>
    <row r="1109">
      <c r="A1109" s="73"/>
      <c r="B1109" s="74"/>
      <c r="C1109" s="74"/>
      <c r="D1109" s="74"/>
      <c r="E1109" s="75"/>
      <c r="F1109" s="75"/>
      <c r="G1109" s="75"/>
      <c r="H1109" s="75"/>
      <c r="I1109" s="76"/>
      <c r="J1109" s="77"/>
      <c r="K1109" s="78"/>
      <c r="L1109" s="77"/>
      <c r="M1109" s="78"/>
      <c r="N1109" s="79"/>
      <c r="O1109" s="78"/>
      <c r="P1109" s="79"/>
      <c r="Q1109" s="80"/>
      <c r="R1109" s="78"/>
      <c r="S1109" s="80"/>
      <c r="T1109" s="78"/>
      <c r="U1109" s="81"/>
      <c r="V1109" s="75"/>
      <c r="W1109" s="75"/>
      <c r="X1109" s="75"/>
      <c r="Y1109" s="80"/>
      <c r="Z1109" s="75"/>
      <c r="AA1109" s="75"/>
      <c r="AB1109" s="78"/>
      <c r="AC1109" s="75"/>
      <c r="AD1109" s="80"/>
      <c r="AE1109" s="75"/>
      <c r="AF1109" s="75"/>
    </row>
    <row r="1110">
      <c r="A1110" s="73"/>
      <c r="B1110" s="74"/>
      <c r="C1110" s="74"/>
      <c r="D1110" s="74"/>
      <c r="E1110" s="75"/>
      <c r="F1110" s="75"/>
      <c r="G1110" s="75"/>
      <c r="H1110" s="75"/>
      <c r="I1110" s="76"/>
      <c r="J1110" s="77"/>
      <c r="K1110" s="78"/>
      <c r="L1110" s="77"/>
      <c r="M1110" s="78"/>
      <c r="N1110" s="79"/>
      <c r="O1110" s="78"/>
      <c r="P1110" s="79"/>
      <c r="Q1110" s="80"/>
      <c r="R1110" s="78"/>
      <c r="S1110" s="80"/>
      <c r="T1110" s="78"/>
      <c r="U1110" s="81"/>
      <c r="V1110" s="75"/>
      <c r="W1110" s="75"/>
      <c r="X1110" s="75"/>
      <c r="Y1110" s="80"/>
      <c r="Z1110" s="75"/>
      <c r="AA1110" s="75"/>
      <c r="AB1110" s="78"/>
      <c r="AC1110" s="75"/>
      <c r="AD1110" s="80"/>
      <c r="AE1110" s="75"/>
      <c r="AF1110" s="75"/>
    </row>
    <row r="1111">
      <c r="A1111" s="73"/>
      <c r="B1111" s="74"/>
      <c r="C1111" s="74"/>
      <c r="D1111" s="74"/>
      <c r="E1111" s="75"/>
      <c r="F1111" s="75"/>
      <c r="G1111" s="75"/>
      <c r="H1111" s="75"/>
      <c r="I1111" s="76"/>
      <c r="J1111" s="77"/>
      <c r="K1111" s="78"/>
      <c r="L1111" s="77"/>
      <c r="M1111" s="78"/>
      <c r="N1111" s="79"/>
      <c r="O1111" s="78"/>
      <c r="P1111" s="79"/>
      <c r="Q1111" s="80"/>
      <c r="R1111" s="78"/>
      <c r="S1111" s="80"/>
      <c r="T1111" s="78"/>
      <c r="U1111" s="81"/>
      <c r="V1111" s="75"/>
      <c r="W1111" s="75"/>
      <c r="X1111" s="75"/>
      <c r="Y1111" s="80"/>
      <c r="Z1111" s="75"/>
      <c r="AA1111" s="75"/>
      <c r="AB1111" s="78"/>
      <c r="AC1111" s="75"/>
      <c r="AD1111" s="80"/>
      <c r="AE1111" s="75"/>
      <c r="AF1111" s="75"/>
    </row>
    <row r="1112">
      <c r="A1112" s="73"/>
      <c r="B1112" s="74"/>
      <c r="C1112" s="74"/>
      <c r="D1112" s="74"/>
      <c r="E1112" s="75"/>
      <c r="F1112" s="75"/>
      <c r="G1112" s="75"/>
      <c r="H1112" s="75"/>
      <c r="I1112" s="76"/>
      <c r="J1112" s="77"/>
      <c r="K1112" s="78"/>
      <c r="L1112" s="77"/>
      <c r="M1112" s="78"/>
      <c r="N1112" s="79"/>
      <c r="O1112" s="78"/>
      <c r="P1112" s="79"/>
      <c r="Q1112" s="80"/>
      <c r="R1112" s="78"/>
      <c r="S1112" s="80"/>
      <c r="T1112" s="78"/>
      <c r="U1112" s="81"/>
      <c r="V1112" s="75"/>
      <c r="W1112" s="75"/>
      <c r="X1112" s="75"/>
      <c r="Y1112" s="80"/>
      <c r="Z1112" s="75"/>
      <c r="AA1112" s="75"/>
      <c r="AB1112" s="78"/>
      <c r="AC1112" s="75"/>
      <c r="AD1112" s="80"/>
      <c r="AE1112" s="75"/>
      <c r="AF1112" s="75"/>
    </row>
    <row r="1113">
      <c r="A1113" s="73"/>
      <c r="B1113" s="74"/>
      <c r="C1113" s="74"/>
      <c r="D1113" s="74"/>
      <c r="E1113" s="75"/>
      <c r="F1113" s="75"/>
      <c r="G1113" s="75"/>
      <c r="H1113" s="75"/>
      <c r="I1113" s="76"/>
      <c r="J1113" s="77"/>
      <c r="K1113" s="78"/>
      <c r="L1113" s="77"/>
      <c r="M1113" s="78"/>
      <c r="N1113" s="79"/>
      <c r="O1113" s="78"/>
      <c r="P1113" s="79"/>
      <c r="Q1113" s="80"/>
      <c r="R1113" s="78"/>
      <c r="S1113" s="80"/>
      <c r="T1113" s="78"/>
      <c r="U1113" s="81"/>
      <c r="V1113" s="75"/>
      <c r="W1113" s="75"/>
      <c r="X1113" s="75"/>
      <c r="Y1113" s="80"/>
      <c r="Z1113" s="75"/>
      <c r="AA1113" s="75"/>
      <c r="AB1113" s="78"/>
      <c r="AC1113" s="75"/>
      <c r="AD1113" s="80"/>
      <c r="AE1113" s="75"/>
      <c r="AF1113" s="75"/>
    </row>
    <row r="1114">
      <c r="A1114" s="73"/>
      <c r="B1114" s="74"/>
      <c r="C1114" s="74"/>
      <c r="D1114" s="74"/>
      <c r="E1114" s="75"/>
      <c r="F1114" s="75"/>
      <c r="G1114" s="75"/>
      <c r="H1114" s="75"/>
      <c r="I1114" s="76"/>
      <c r="J1114" s="77"/>
      <c r="K1114" s="78"/>
      <c r="L1114" s="77"/>
      <c r="M1114" s="78"/>
      <c r="N1114" s="79"/>
      <c r="O1114" s="78"/>
      <c r="P1114" s="79"/>
      <c r="Q1114" s="80"/>
      <c r="R1114" s="78"/>
      <c r="S1114" s="80"/>
      <c r="T1114" s="78"/>
      <c r="U1114" s="81"/>
      <c r="V1114" s="75"/>
      <c r="W1114" s="75"/>
      <c r="X1114" s="75"/>
      <c r="Y1114" s="80"/>
      <c r="Z1114" s="75"/>
      <c r="AA1114" s="75"/>
      <c r="AB1114" s="78"/>
      <c r="AC1114" s="75"/>
      <c r="AD1114" s="80"/>
      <c r="AE1114" s="75"/>
      <c r="AF1114" s="75"/>
    </row>
    <row r="1115">
      <c r="A1115" s="73"/>
      <c r="B1115" s="74"/>
      <c r="C1115" s="74"/>
      <c r="D1115" s="74"/>
      <c r="E1115" s="75"/>
      <c r="F1115" s="75"/>
      <c r="G1115" s="75"/>
      <c r="H1115" s="75"/>
      <c r="I1115" s="76"/>
      <c r="J1115" s="77"/>
      <c r="K1115" s="78"/>
      <c r="L1115" s="77"/>
      <c r="M1115" s="78"/>
      <c r="N1115" s="79"/>
      <c r="O1115" s="78"/>
      <c r="P1115" s="79"/>
      <c r="Q1115" s="80"/>
      <c r="R1115" s="78"/>
      <c r="S1115" s="80"/>
      <c r="T1115" s="78"/>
      <c r="U1115" s="81"/>
      <c r="V1115" s="75"/>
      <c r="W1115" s="75"/>
      <c r="X1115" s="75"/>
      <c r="Y1115" s="80"/>
      <c r="Z1115" s="75"/>
      <c r="AA1115" s="75"/>
      <c r="AB1115" s="78"/>
      <c r="AC1115" s="75"/>
      <c r="AD1115" s="80"/>
      <c r="AE1115" s="75"/>
      <c r="AF1115" s="75"/>
    </row>
    <row r="1116">
      <c r="A1116" s="73"/>
      <c r="B1116" s="74"/>
      <c r="C1116" s="74"/>
      <c r="D1116" s="74"/>
      <c r="E1116" s="75"/>
      <c r="F1116" s="75"/>
      <c r="G1116" s="75"/>
      <c r="H1116" s="75"/>
      <c r="I1116" s="76"/>
      <c r="J1116" s="77"/>
      <c r="K1116" s="78"/>
      <c r="L1116" s="77"/>
      <c r="M1116" s="78"/>
      <c r="N1116" s="79"/>
      <c r="O1116" s="78"/>
      <c r="P1116" s="79"/>
      <c r="Q1116" s="80"/>
      <c r="R1116" s="78"/>
      <c r="S1116" s="80"/>
      <c r="T1116" s="78"/>
      <c r="U1116" s="81"/>
      <c r="V1116" s="75"/>
      <c r="W1116" s="75"/>
      <c r="X1116" s="75"/>
      <c r="Y1116" s="80"/>
      <c r="Z1116" s="75"/>
      <c r="AA1116" s="75"/>
      <c r="AB1116" s="78"/>
      <c r="AC1116" s="75"/>
      <c r="AD1116" s="80"/>
      <c r="AE1116" s="75"/>
      <c r="AF1116" s="75"/>
    </row>
    <row r="1117">
      <c r="A1117" s="73"/>
      <c r="B1117" s="74"/>
      <c r="C1117" s="74"/>
      <c r="D1117" s="74"/>
      <c r="E1117" s="75"/>
      <c r="F1117" s="75"/>
      <c r="G1117" s="75"/>
      <c r="H1117" s="75"/>
      <c r="I1117" s="76"/>
      <c r="J1117" s="77"/>
      <c r="K1117" s="78"/>
      <c r="L1117" s="77"/>
      <c r="M1117" s="78"/>
      <c r="N1117" s="79"/>
      <c r="O1117" s="78"/>
      <c r="P1117" s="79"/>
      <c r="Q1117" s="80"/>
      <c r="R1117" s="78"/>
      <c r="S1117" s="80"/>
      <c r="T1117" s="78"/>
      <c r="U1117" s="81"/>
      <c r="V1117" s="75"/>
      <c r="W1117" s="75"/>
      <c r="X1117" s="75"/>
      <c r="Y1117" s="80"/>
      <c r="Z1117" s="75"/>
      <c r="AA1117" s="75"/>
      <c r="AB1117" s="78"/>
      <c r="AC1117" s="75"/>
      <c r="AD1117" s="80"/>
      <c r="AE1117" s="75"/>
      <c r="AF1117" s="75"/>
    </row>
    <row r="1118">
      <c r="A1118" s="73"/>
      <c r="B1118" s="74"/>
      <c r="C1118" s="74"/>
      <c r="D1118" s="74"/>
      <c r="E1118" s="75"/>
      <c r="F1118" s="75"/>
      <c r="G1118" s="75"/>
      <c r="H1118" s="75"/>
      <c r="I1118" s="76"/>
      <c r="J1118" s="77"/>
      <c r="K1118" s="78"/>
      <c r="L1118" s="77"/>
      <c r="M1118" s="78"/>
      <c r="N1118" s="79"/>
      <c r="O1118" s="78"/>
      <c r="P1118" s="79"/>
      <c r="Q1118" s="80"/>
      <c r="R1118" s="78"/>
      <c r="S1118" s="80"/>
      <c r="T1118" s="78"/>
      <c r="U1118" s="81"/>
      <c r="V1118" s="75"/>
      <c r="W1118" s="75"/>
      <c r="X1118" s="75"/>
      <c r="Y1118" s="80"/>
      <c r="Z1118" s="75"/>
      <c r="AA1118" s="75"/>
      <c r="AB1118" s="78"/>
      <c r="AC1118" s="75"/>
      <c r="AD1118" s="80"/>
      <c r="AE1118" s="75"/>
      <c r="AF1118" s="75"/>
    </row>
    <row r="1119">
      <c r="A1119" s="73"/>
      <c r="B1119" s="74"/>
      <c r="C1119" s="74"/>
      <c r="D1119" s="74"/>
      <c r="E1119" s="75"/>
      <c r="F1119" s="75"/>
      <c r="G1119" s="75"/>
      <c r="H1119" s="75"/>
      <c r="I1119" s="76"/>
      <c r="J1119" s="77"/>
      <c r="K1119" s="78"/>
      <c r="L1119" s="77"/>
      <c r="M1119" s="78"/>
      <c r="N1119" s="79"/>
      <c r="O1119" s="78"/>
      <c r="P1119" s="79"/>
      <c r="Q1119" s="80"/>
      <c r="R1119" s="78"/>
      <c r="S1119" s="80"/>
      <c r="T1119" s="78"/>
      <c r="U1119" s="81"/>
      <c r="V1119" s="75"/>
      <c r="W1119" s="75"/>
      <c r="X1119" s="75"/>
      <c r="Y1119" s="80"/>
      <c r="Z1119" s="75"/>
      <c r="AA1119" s="75"/>
      <c r="AB1119" s="78"/>
      <c r="AC1119" s="75"/>
      <c r="AD1119" s="80"/>
      <c r="AE1119" s="75"/>
      <c r="AF1119" s="75"/>
    </row>
    <row r="1120">
      <c r="A1120" s="73"/>
      <c r="B1120" s="74"/>
      <c r="C1120" s="74"/>
      <c r="D1120" s="74"/>
      <c r="E1120" s="75"/>
      <c r="F1120" s="75"/>
      <c r="G1120" s="75"/>
      <c r="H1120" s="75"/>
      <c r="I1120" s="76"/>
      <c r="J1120" s="77"/>
      <c r="K1120" s="78"/>
      <c r="L1120" s="77"/>
      <c r="M1120" s="78"/>
      <c r="N1120" s="79"/>
      <c r="O1120" s="78"/>
      <c r="P1120" s="79"/>
      <c r="Q1120" s="80"/>
      <c r="R1120" s="78"/>
      <c r="S1120" s="80"/>
      <c r="T1120" s="78"/>
      <c r="U1120" s="81"/>
      <c r="V1120" s="75"/>
      <c r="W1120" s="75"/>
      <c r="X1120" s="75"/>
      <c r="Y1120" s="80"/>
      <c r="Z1120" s="75"/>
      <c r="AA1120" s="75"/>
      <c r="AB1120" s="78"/>
      <c r="AC1120" s="75"/>
      <c r="AD1120" s="80"/>
      <c r="AE1120" s="75"/>
      <c r="AF1120" s="75"/>
    </row>
    <row r="1121">
      <c r="A1121" s="73"/>
      <c r="B1121" s="74"/>
      <c r="C1121" s="74"/>
      <c r="D1121" s="74"/>
      <c r="E1121" s="75"/>
      <c r="F1121" s="75"/>
      <c r="G1121" s="75"/>
      <c r="H1121" s="75"/>
      <c r="I1121" s="76"/>
      <c r="J1121" s="77"/>
      <c r="K1121" s="78"/>
      <c r="L1121" s="77"/>
      <c r="M1121" s="78"/>
      <c r="N1121" s="79"/>
      <c r="O1121" s="78"/>
      <c r="P1121" s="79"/>
      <c r="Q1121" s="80"/>
      <c r="R1121" s="78"/>
      <c r="S1121" s="80"/>
      <c r="T1121" s="78"/>
      <c r="U1121" s="81"/>
      <c r="V1121" s="75"/>
      <c r="W1121" s="75"/>
      <c r="X1121" s="75"/>
      <c r="Y1121" s="80"/>
      <c r="Z1121" s="75"/>
      <c r="AA1121" s="75"/>
      <c r="AB1121" s="78"/>
      <c r="AC1121" s="75"/>
      <c r="AD1121" s="80"/>
      <c r="AE1121" s="75"/>
      <c r="AF1121" s="75"/>
    </row>
    <row r="1122">
      <c r="A1122" s="73"/>
      <c r="B1122" s="74"/>
      <c r="C1122" s="74"/>
      <c r="D1122" s="74"/>
      <c r="E1122" s="75"/>
      <c r="F1122" s="75"/>
      <c r="G1122" s="75"/>
      <c r="H1122" s="75"/>
      <c r="I1122" s="76"/>
      <c r="J1122" s="77"/>
      <c r="K1122" s="78"/>
      <c r="L1122" s="77"/>
      <c r="M1122" s="78"/>
      <c r="N1122" s="79"/>
      <c r="O1122" s="78"/>
      <c r="P1122" s="79"/>
      <c r="Q1122" s="80"/>
      <c r="R1122" s="78"/>
      <c r="S1122" s="80"/>
      <c r="T1122" s="78"/>
      <c r="U1122" s="81"/>
      <c r="V1122" s="75"/>
      <c r="W1122" s="75"/>
      <c r="X1122" s="75"/>
      <c r="Y1122" s="80"/>
      <c r="Z1122" s="75"/>
      <c r="AA1122" s="75"/>
      <c r="AB1122" s="78"/>
      <c r="AC1122" s="75"/>
      <c r="AD1122" s="80"/>
      <c r="AE1122" s="75"/>
      <c r="AF1122" s="75"/>
    </row>
    <row r="1123">
      <c r="A1123" s="73"/>
      <c r="B1123" s="74"/>
      <c r="C1123" s="74"/>
      <c r="D1123" s="74"/>
      <c r="E1123" s="75"/>
      <c r="F1123" s="75"/>
      <c r="G1123" s="75"/>
      <c r="H1123" s="75"/>
      <c r="I1123" s="76"/>
      <c r="J1123" s="77"/>
      <c r="K1123" s="78"/>
      <c r="L1123" s="77"/>
      <c r="M1123" s="78"/>
      <c r="N1123" s="79"/>
      <c r="O1123" s="78"/>
      <c r="P1123" s="79"/>
      <c r="Q1123" s="80"/>
      <c r="R1123" s="78"/>
      <c r="S1123" s="80"/>
      <c r="T1123" s="78"/>
      <c r="U1123" s="81"/>
      <c r="V1123" s="75"/>
      <c r="W1123" s="75"/>
      <c r="X1123" s="75"/>
      <c r="Y1123" s="80"/>
      <c r="Z1123" s="75"/>
      <c r="AA1123" s="75"/>
      <c r="AB1123" s="78"/>
      <c r="AC1123" s="75"/>
      <c r="AD1123" s="80"/>
      <c r="AE1123" s="75"/>
      <c r="AF1123" s="75"/>
    </row>
    <row r="1124">
      <c r="A1124" s="73"/>
      <c r="B1124" s="74"/>
      <c r="C1124" s="74"/>
      <c r="D1124" s="74"/>
      <c r="E1124" s="75"/>
      <c r="F1124" s="75"/>
      <c r="G1124" s="75"/>
      <c r="H1124" s="75"/>
      <c r="I1124" s="76"/>
      <c r="J1124" s="77"/>
      <c r="K1124" s="78"/>
      <c r="L1124" s="77"/>
      <c r="M1124" s="78"/>
      <c r="N1124" s="79"/>
      <c r="O1124" s="78"/>
      <c r="P1124" s="79"/>
      <c r="Q1124" s="80"/>
      <c r="R1124" s="78"/>
      <c r="S1124" s="80"/>
      <c r="T1124" s="78"/>
      <c r="U1124" s="81"/>
      <c r="V1124" s="75"/>
      <c r="W1124" s="75"/>
      <c r="X1124" s="75"/>
      <c r="Y1124" s="80"/>
      <c r="Z1124" s="75"/>
      <c r="AA1124" s="75"/>
      <c r="AB1124" s="78"/>
      <c r="AC1124" s="75"/>
      <c r="AD1124" s="80"/>
      <c r="AE1124" s="75"/>
      <c r="AF1124" s="75"/>
    </row>
    <row r="1125">
      <c r="A1125" s="73"/>
      <c r="B1125" s="74"/>
      <c r="C1125" s="74"/>
      <c r="D1125" s="74"/>
      <c r="E1125" s="75"/>
      <c r="F1125" s="75"/>
      <c r="G1125" s="75"/>
      <c r="H1125" s="75"/>
      <c r="I1125" s="76"/>
      <c r="J1125" s="77"/>
      <c r="K1125" s="78"/>
      <c r="L1125" s="77"/>
      <c r="M1125" s="78"/>
      <c r="N1125" s="79"/>
      <c r="O1125" s="78"/>
      <c r="P1125" s="79"/>
      <c r="Q1125" s="80"/>
      <c r="R1125" s="78"/>
      <c r="S1125" s="80"/>
      <c r="T1125" s="78"/>
      <c r="U1125" s="81"/>
      <c r="V1125" s="75"/>
      <c r="W1125" s="75"/>
      <c r="X1125" s="75"/>
      <c r="Y1125" s="80"/>
      <c r="Z1125" s="75"/>
      <c r="AA1125" s="75"/>
      <c r="AB1125" s="78"/>
      <c r="AC1125" s="75"/>
      <c r="AD1125" s="80"/>
      <c r="AE1125" s="75"/>
      <c r="AF1125" s="75"/>
    </row>
    <row r="1126">
      <c r="A1126" s="73"/>
      <c r="B1126" s="74"/>
      <c r="C1126" s="74"/>
      <c r="D1126" s="74"/>
      <c r="E1126" s="75"/>
      <c r="F1126" s="75"/>
      <c r="G1126" s="75"/>
      <c r="H1126" s="75"/>
      <c r="I1126" s="76"/>
      <c r="J1126" s="77"/>
      <c r="K1126" s="78"/>
      <c r="L1126" s="77"/>
      <c r="M1126" s="78"/>
      <c r="N1126" s="79"/>
      <c r="O1126" s="78"/>
      <c r="P1126" s="79"/>
      <c r="Q1126" s="80"/>
      <c r="R1126" s="78"/>
      <c r="S1126" s="80"/>
      <c r="T1126" s="78"/>
      <c r="U1126" s="81"/>
      <c r="V1126" s="75"/>
      <c r="W1126" s="75"/>
      <c r="X1126" s="75"/>
      <c r="Y1126" s="80"/>
      <c r="Z1126" s="75"/>
      <c r="AA1126" s="75"/>
      <c r="AB1126" s="78"/>
      <c r="AC1126" s="75"/>
      <c r="AD1126" s="80"/>
      <c r="AE1126" s="75"/>
      <c r="AF1126" s="75"/>
    </row>
    <row r="1127">
      <c r="A1127" s="73"/>
      <c r="B1127" s="74"/>
      <c r="C1127" s="74"/>
      <c r="D1127" s="74"/>
      <c r="E1127" s="75"/>
      <c r="F1127" s="75"/>
      <c r="G1127" s="75"/>
      <c r="H1127" s="75"/>
      <c r="I1127" s="76"/>
      <c r="J1127" s="77"/>
      <c r="K1127" s="78"/>
      <c r="L1127" s="77"/>
      <c r="M1127" s="78"/>
      <c r="N1127" s="79"/>
      <c r="O1127" s="78"/>
      <c r="P1127" s="79"/>
      <c r="Q1127" s="80"/>
      <c r="R1127" s="78"/>
      <c r="S1127" s="80"/>
      <c r="T1127" s="78"/>
      <c r="U1127" s="81"/>
      <c r="V1127" s="75"/>
      <c r="W1127" s="75"/>
      <c r="X1127" s="75"/>
      <c r="Y1127" s="80"/>
      <c r="Z1127" s="75"/>
      <c r="AA1127" s="75"/>
      <c r="AB1127" s="78"/>
      <c r="AC1127" s="75"/>
      <c r="AD1127" s="80"/>
      <c r="AE1127" s="75"/>
      <c r="AF1127" s="75"/>
    </row>
    <row r="1128">
      <c r="A1128" s="73"/>
      <c r="B1128" s="74"/>
      <c r="C1128" s="74"/>
      <c r="D1128" s="74"/>
      <c r="E1128" s="75"/>
      <c r="F1128" s="75"/>
      <c r="G1128" s="75"/>
      <c r="H1128" s="75"/>
      <c r="I1128" s="76"/>
      <c r="J1128" s="77"/>
      <c r="K1128" s="78"/>
      <c r="L1128" s="77"/>
      <c r="M1128" s="78"/>
      <c r="N1128" s="79"/>
      <c r="O1128" s="78"/>
      <c r="P1128" s="79"/>
      <c r="Q1128" s="80"/>
      <c r="R1128" s="78"/>
      <c r="S1128" s="80"/>
      <c r="T1128" s="78"/>
      <c r="U1128" s="81"/>
      <c r="V1128" s="75"/>
      <c r="W1128" s="75"/>
      <c r="X1128" s="75"/>
      <c r="Y1128" s="80"/>
      <c r="Z1128" s="75"/>
      <c r="AA1128" s="75"/>
      <c r="AB1128" s="78"/>
      <c r="AC1128" s="75"/>
      <c r="AD1128" s="80"/>
      <c r="AE1128" s="75"/>
      <c r="AF1128" s="75"/>
    </row>
    <row r="1129">
      <c r="A1129" s="73"/>
      <c r="B1129" s="74"/>
      <c r="C1129" s="74"/>
      <c r="D1129" s="74"/>
      <c r="E1129" s="75"/>
      <c r="F1129" s="75"/>
      <c r="G1129" s="75"/>
      <c r="H1129" s="75"/>
      <c r="I1129" s="76"/>
      <c r="J1129" s="77"/>
      <c r="K1129" s="78"/>
      <c r="L1129" s="77"/>
      <c r="M1129" s="78"/>
      <c r="N1129" s="79"/>
      <c r="O1129" s="78"/>
      <c r="P1129" s="79"/>
      <c r="Q1129" s="80"/>
      <c r="R1129" s="78"/>
      <c r="S1129" s="80"/>
      <c r="T1129" s="78"/>
      <c r="U1129" s="81"/>
      <c r="V1129" s="75"/>
      <c r="W1129" s="82">
        <f>W1130-W1128</f>
      </c>
      <c r="X1129" s="75"/>
      <c r="Y1129" s="80"/>
      <c r="Z1129" s="75"/>
      <c r="AA1129" s="75"/>
      <c r="AB1129" s="78"/>
      <c r="AC1129" s="83">
        <f>AC1130-AC1128</f>
      </c>
      <c r="AD1129" s="80"/>
      <c r="AE1129" s="75"/>
      <c r="AF1129" s="75"/>
    </row>
    <row r="1130">
      <c r="A1130" s="73"/>
      <c r="B1130" s="74"/>
      <c r="C1130" s="74"/>
      <c r="D1130" s="74"/>
      <c r="E1130" s="75"/>
      <c r="F1130" s="75"/>
      <c r="G1130" s="75"/>
      <c r="H1130" s="75"/>
      <c r="I1130" s="76"/>
      <c r="J1130" s="77"/>
      <c r="K1130" s="78"/>
      <c r="L1130" s="77"/>
      <c r="M1130" s="78"/>
      <c r="N1130" s="79"/>
      <c r="O1130" s="78"/>
      <c r="P1130" s="79"/>
      <c r="Q1130" s="80"/>
      <c r="R1130" s="78"/>
      <c r="S1130" s="80"/>
      <c r="T1130" s="78"/>
      <c r="U1130" s="81"/>
      <c r="V1130" s="75"/>
      <c r="W1130" s="84">
        <v>93247.2</v>
      </c>
      <c r="X1130" s="75"/>
      <c r="Y1130" s="80"/>
      <c r="Z1130" s="75"/>
      <c r="AA1130" s="75"/>
      <c r="AB1130" s="78"/>
      <c r="AC1130" s="85">
        <v>19509.6</v>
      </c>
      <c r="AD1130" s="80"/>
      <c r="AE1130" s="75"/>
      <c r="AF1130" s="75"/>
    </row>
    <row r="1131">
      <c r="A1131" s="73"/>
      <c r="B1131" s="74"/>
      <c r="C1131" s="74"/>
      <c r="D1131" s="74"/>
      <c r="E1131" s="75"/>
      <c r="F1131" s="75"/>
      <c r="G1131" s="75"/>
      <c r="H1131" s="75"/>
      <c r="I1131" s="76"/>
      <c r="J1131" s="77"/>
      <c r="K1131" s="78"/>
      <c r="L1131" s="77"/>
      <c r="M1131" s="78"/>
      <c r="N1131" s="79"/>
      <c r="O1131" s="78"/>
      <c r="P1131" s="79"/>
      <c r="Q1131" s="80"/>
      <c r="R1131" s="78"/>
      <c r="S1131" s="80"/>
      <c r="T1131" s="78"/>
      <c r="U1131" s="81"/>
      <c r="V1131" s="75"/>
      <c r="W1131" s="75"/>
      <c r="X1131" s="75"/>
      <c r="Y1131" s="80"/>
      <c r="Z1131" s="75"/>
      <c r="AA1131" s="75"/>
      <c r="AB1131" s="78"/>
      <c r="AC1131" s="75"/>
      <c r="AD1131" s="80"/>
      <c r="AE1131" s="75"/>
      <c r="AF1131" s="75"/>
    </row>
    <row r="1132">
      <c r="A1132" s="73"/>
      <c r="B1132" s="74"/>
      <c r="C1132" s="74"/>
      <c r="D1132" s="74"/>
      <c r="E1132" s="75"/>
      <c r="F1132" s="75"/>
      <c r="G1132" s="75"/>
      <c r="H1132" s="75"/>
      <c r="I1132" s="76"/>
      <c r="J1132" s="77"/>
      <c r="K1132" s="78"/>
      <c r="L1132" s="77"/>
      <c r="M1132" s="78"/>
      <c r="N1132" s="79"/>
      <c r="O1132" s="78"/>
      <c r="P1132" s="79"/>
      <c r="Q1132" s="80"/>
      <c r="R1132" s="78"/>
      <c r="S1132" s="80"/>
      <c r="T1132" s="78"/>
      <c r="U1132" s="81"/>
      <c r="V1132" s="75"/>
      <c r="W1132" s="75"/>
      <c r="X1132" s="75"/>
      <c r="Y1132" s="80"/>
      <c r="Z1132" s="75"/>
      <c r="AA1132" s="75"/>
      <c r="AB1132" s="78"/>
      <c r="AC1132" s="75"/>
      <c r="AD1132" s="80"/>
      <c r="AE1132" s="75"/>
      <c r="AF1132" s="75"/>
    </row>
    <row r="1133">
      <c r="A1133" s="73"/>
      <c r="B1133" s="74"/>
      <c r="C1133" s="74"/>
      <c r="D1133" s="74"/>
      <c r="E1133" s="75"/>
      <c r="F1133" s="75"/>
      <c r="G1133" s="75"/>
      <c r="H1133" s="75"/>
      <c r="I1133" s="76"/>
      <c r="J1133" s="77"/>
      <c r="K1133" s="78"/>
      <c r="L1133" s="77"/>
      <c r="M1133" s="78"/>
      <c r="N1133" s="79"/>
      <c r="O1133" s="78"/>
      <c r="P1133" s="79"/>
      <c r="Q1133" s="80"/>
      <c r="R1133" s="78"/>
      <c r="S1133" s="80"/>
      <c r="T1133" s="78"/>
      <c r="U1133" s="81"/>
      <c r="V1133" s="75"/>
      <c r="W1133" s="75"/>
      <c r="X1133" s="75"/>
      <c r="Y1133" s="80"/>
      <c r="Z1133" s="75"/>
      <c r="AA1133" s="75"/>
      <c r="AB1133" s="78"/>
      <c r="AC1133" s="75"/>
      <c r="AD1133" s="80"/>
      <c r="AE1133" s="75"/>
      <c r="AF1133" s="75"/>
    </row>
    <row r="1134">
      <c r="A1134" s="73"/>
      <c r="B1134" s="74"/>
      <c r="C1134" s="74"/>
      <c r="D1134" s="74"/>
      <c r="E1134" s="75"/>
      <c r="F1134" s="75"/>
      <c r="G1134" s="75"/>
      <c r="H1134" s="75"/>
      <c r="I1134" s="76"/>
      <c r="J1134" s="77"/>
      <c r="K1134" s="78"/>
      <c r="L1134" s="77"/>
      <c r="M1134" s="78"/>
      <c r="N1134" s="79"/>
      <c r="O1134" s="78"/>
      <c r="P1134" s="79"/>
      <c r="Q1134" s="80"/>
      <c r="R1134" s="78"/>
      <c r="S1134" s="80"/>
      <c r="T1134" s="78"/>
      <c r="U1134" s="81"/>
      <c r="V1134" s="75"/>
      <c r="W1134" s="75"/>
      <c r="X1134" s="75"/>
      <c r="Y1134" s="80"/>
      <c r="Z1134" s="75"/>
      <c r="AA1134" s="75"/>
      <c r="AB1134" s="78"/>
      <c r="AC1134" s="75"/>
      <c r="AD1134" s="80"/>
      <c r="AE1134" s="75"/>
      <c r="AF1134" s="75"/>
    </row>
    <row r="1135">
      <c r="A1135" s="73"/>
      <c r="B1135" s="74"/>
      <c r="C1135" s="74"/>
      <c r="D1135" s="74"/>
      <c r="E1135" s="75"/>
      <c r="F1135" s="75"/>
      <c r="G1135" s="75"/>
      <c r="H1135" s="75"/>
      <c r="I1135" s="76"/>
      <c r="J1135" s="77"/>
      <c r="K1135" s="78"/>
      <c r="L1135" s="77"/>
      <c r="M1135" s="78"/>
      <c r="N1135" s="79"/>
      <c r="O1135" s="78"/>
      <c r="P1135" s="79"/>
      <c r="Q1135" s="80"/>
      <c r="R1135" s="78"/>
      <c r="S1135" s="80"/>
      <c r="T1135" s="78"/>
      <c r="U1135" s="81"/>
      <c r="V1135" s="75"/>
      <c r="W1135" s="75"/>
      <c r="X1135" s="75"/>
      <c r="Y1135" s="80"/>
      <c r="Z1135" s="75"/>
      <c r="AA1135" s="75"/>
      <c r="AB1135" s="78"/>
      <c r="AC1135" s="75"/>
      <c r="AD1135" s="80"/>
      <c r="AE1135" s="75"/>
      <c r="AF1135" s="75"/>
    </row>
    <row r="1136">
      <c r="A1136" s="73"/>
      <c r="B1136" s="74"/>
      <c r="C1136" s="74"/>
      <c r="D1136" s="74"/>
      <c r="E1136" s="75"/>
      <c r="F1136" s="75"/>
      <c r="G1136" s="75"/>
      <c r="H1136" s="75"/>
      <c r="I1136" s="76"/>
      <c r="J1136" s="77"/>
      <c r="K1136" s="78"/>
      <c r="L1136" s="77"/>
      <c r="M1136" s="78"/>
      <c r="N1136" s="79"/>
      <c r="O1136" s="78"/>
      <c r="P1136" s="79"/>
      <c r="Q1136" s="80"/>
      <c r="R1136" s="78"/>
      <c r="S1136" s="80"/>
      <c r="T1136" s="78"/>
      <c r="U1136" s="81"/>
      <c r="V1136" s="75"/>
      <c r="W1136" s="75"/>
      <c r="X1136" s="75"/>
      <c r="Y1136" s="80"/>
      <c r="Z1136" s="75"/>
      <c r="AA1136" s="75"/>
      <c r="AB1136" s="78"/>
      <c r="AC1136" s="75"/>
      <c r="AD1136" s="80"/>
      <c r="AE1136" s="75"/>
      <c r="AF1136" s="75"/>
    </row>
    <row r="1137">
      <c r="A1137" s="73"/>
      <c r="B1137" s="74"/>
      <c r="C1137" s="74"/>
      <c r="D1137" s="74"/>
      <c r="E1137" s="75"/>
      <c r="F1137" s="75"/>
      <c r="G1137" s="75"/>
      <c r="H1137" s="75"/>
      <c r="I1137" s="76"/>
      <c r="J1137" s="77"/>
      <c r="K1137" s="78"/>
      <c r="L1137" s="77"/>
      <c r="M1137" s="78"/>
      <c r="N1137" s="79"/>
      <c r="O1137" s="78"/>
      <c r="P1137" s="79"/>
      <c r="Q1137" s="80"/>
      <c r="R1137" s="78"/>
      <c r="S1137" s="80"/>
      <c r="T1137" s="78"/>
      <c r="U1137" s="81"/>
      <c r="V1137" s="75"/>
      <c r="W1137" s="75"/>
      <c r="X1137" s="75"/>
      <c r="Y1137" s="80"/>
      <c r="Z1137" s="75"/>
      <c r="AA1137" s="75"/>
      <c r="AB1137" s="78"/>
      <c r="AC1137" s="75"/>
      <c r="AD1137" s="80"/>
      <c r="AE1137" s="75"/>
      <c r="AF1137" s="75"/>
    </row>
    <row r="1138">
      <c r="A1138" s="86"/>
      <c r="B1138" s="87"/>
      <c r="C1138" s="87"/>
      <c r="D1138" s="87"/>
      <c r="E1138" s="83"/>
      <c r="F1138" s="83"/>
      <c r="G1138" s="83"/>
      <c r="H1138" s="83"/>
      <c r="I1138" s="88"/>
      <c r="J1138" s="89"/>
      <c r="K1138" s="90"/>
      <c r="L1138" s="89"/>
      <c r="M1138" s="90"/>
      <c r="N1138" s="91"/>
      <c r="O1138" s="90"/>
      <c r="P1138" s="91"/>
      <c r="Q1138" s="92"/>
      <c r="R1138" s="90"/>
      <c r="S1138" s="92"/>
      <c r="T1138" s="90"/>
      <c r="U1138" s="93"/>
      <c r="V1138" s="83"/>
      <c r="W1138" s="83"/>
      <c r="X1138" s="83"/>
      <c r="Y1138" s="92"/>
      <c r="Z1138" s="83"/>
      <c r="AA1138" s="83"/>
      <c r="AB1138" s="90"/>
      <c r="AC1138" s="83"/>
      <c r="AD1138" s="92"/>
      <c r="AE1138" s="83"/>
      <c r="AF1138" s="83"/>
    </row>
    <row r="1139">
      <c r="A1139" s="86"/>
      <c r="B1139" s="87"/>
      <c r="C1139" s="87"/>
      <c r="D1139" s="87"/>
      <c r="E1139" s="83"/>
      <c r="F1139" s="83"/>
      <c r="G1139" s="83"/>
      <c r="H1139" s="83"/>
      <c r="I1139" s="88"/>
      <c r="J1139" s="89"/>
      <c r="K1139" s="90"/>
      <c r="L1139" s="89"/>
      <c r="M1139" s="90"/>
      <c r="N1139" s="91"/>
      <c r="O1139" s="90"/>
      <c r="P1139" s="91"/>
      <c r="Q1139" s="92"/>
      <c r="R1139" s="90"/>
      <c r="S1139" s="92"/>
      <c r="T1139" s="90"/>
      <c r="U1139" s="93"/>
      <c r="V1139" s="83"/>
      <c r="W1139" s="83"/>
      <c r="X1139" s="83"/>
      <c r="Y1139" s="92"/>
      <c r="Z1139" s="83"/>
      <c r="AA1139" s="83"/>
      <c r="AB1139" s="90"/>
      <c r="AC1139" s="83"/>
      <c r="AD1139" s="92"/>
      <c r="AE1139" s="83"/>
      <c r="AF1139" s="83"/>
    </row>
    <row r="1140">
      <c r="A1140" s="86"/>
      <c r="B1140" s="87"/>
      <c r="C1140" s="87"/>
      <c r="D1140" s="87"/>
      <c r="E1140" s="83"/>
      <c r="F1140" s="83"/>
      <c r="G1140" s="83"/>
      <c r="H1140" s="83"/>
      <c r="I1140" s="88"/>
      <c r="J1140" s="89"/>
      <c r="K1140" s="90"/>
      <c r="L1140" s="89"/>
      <c r="M1140" s="90"/>
      <c r="N1140" s="91"/>
      <c r="O1140" s="90"/>
      <c r="P1140" s="91"/>
      <c r="Q1140" s="92"/>
      <c r="R1140" s="90"/>
      <c r="S1140" s="92"/>
      <c r="T1140" s="90"/>
      <c r="U1140" s="93"/>
      <c r="V1140" s="83"/>
      <c r="W1140" s="83"/>
      <c r="X1140" s="83"/>
      <c r="Y1140" s="92"/>
      <c r="Z1140" s="83"/>
      <c r="AA1140" s="83"/>
      <c r="AB1140" s="90"/>
      <c r="AC1140" s="83"/>
      <c r="AD1140" s="92"/>
      <c r="AE1140" s="83"/>
      <c r="AF1140" s="83"/>
    </row>
    <row r="1141">
      <c r="A1141" s="86"/>
      <c r="B1141" s="87"/>
      <c r="C1141" s="87"/>
      <c r="D1141" s="87"/>
      <c r="E1141" s="83"/>
      <c r="F1141" s="83"/>
      <c r="G1141" s="83"/>
      <c r="H1141" s="83"/>
      <c r="I1141" s="88"/>
      <c r="J1141" s="89"/>
      <c r="K1141" s="90"/>
      <c r="L1141" s="89"/>
      <c r="M1141" s="90"/>
      <c r="N1141" s="91"/>
      <c r="O1141" s="90"/>
      <c r="P1141" s="91"/>
      <c r="Q1141" s="92"/>
      <c r="R1141" s="90"/>
      <c r="S1141" s="92"/>
      <c r="T1141" s="90"/>
      <c r="U1141" s="93"/>
      <c r="V1141" s="83"/>
      <c r="W1141" s="83"/>
      <c r="X1141" s="83"/>
      <c r="Y1141" s="92"/>
      <c r="Z1141" s="83"/>
      <c r="AA1141" s="83"/>
      <c r="AB1141" s="90"/>
      <c r="AC1141" s="83"/>
      <c r="AD1141" s="92"/>
      <c r="AE1141" s="83"/>
      <c r="AF1141" s="83"/>
    </row>
    <row r="1142">
      <c r="A1142" s="86"/>
      <c r="B1142" s="87"/>
      <c r="C1142" s="87"/>
      <c r="D1142" s="87"/>
      <c r="E1142" s="83"/>
      <c r="F1142" s="83"/>
      <c r="G1142" s="83"/>
      <c r="H1142" s="83"/>
      <c r="I1142" s="88"/>
      <c r="J1142" s="89"/>
      <c r="K1142" s="90"/>
      <c r="L1142" s="89"/>
      <c r="M1142" s="90"/>
      <c r="N1142" s="91"/>
      <c r="O1142" s="90"/>
      <c r="P1142" s="91"/>
      <c r="Q1142" s="92"/>
      <c r="R1142" s="90"/>
      <c r="S1142" s="92"/>
      <c r="T1142" s="90"/>
      <c r="U1142" s="93"/>
      <c r="V1142" s="83"/>
      <c r="W1142" s="83"/>
      <c r="X1142" s="83"/>
      <c r="Y1142" s="92"/>
      <c r="Z1142" s="83"/>
      <c r="AA1142" s="83"/>
      <c r="AB1142" s="90"/>
      <c r="AC1142" s="83"/>
      <c r="AD1142" s="92"/>
      <c r="AE1142" s="83"/>
      <c r="AF1142" s="83"/>
    </row>
    <row r="1143">
      <c r="A1143" s="86"/>
      <c r="B1143" s="87"/>
      <c r="C1143" s="87"/>
      <c r="D1143" s="87"/>
      <c r="E1143" s="83"/>
      <c r="F1143" s="83"/>
      <c r="G1143" s="83"/>
      <c r="H1143" s="83"/>
      <c r="I1143" s="88"/>
      <c r="J1143" s="89"/>
      <c r="K1143" s="90"/>
      <c r="L1143" s="89"/>
      <c r="M1143" s="90"/>
      <c r="N1143" s="91"/>
      <c r="O1143" s="90"/>
      <c r="P1143" s="91"/>
      <c r="Q1143" s="92"/>
      <c r="R1143" s="90"/>
      <c r="S1143" s="92"/>
      <c r="T1143" s="90"/>
      <c r="U1143" s="93"/>
      <c r="V1143" s="83"/>
      <c r="W1143" s="83"/>
      <c r="X1143" s="83"/>
      <c r="Y1143" s="92"/>
      <c r="Z1143" s="83"/>
      <c r="AA1143" s="83"/>
      <c r="AB1143" s="90"/>
      <c r="AC1143" s="83"/>
      <c r="AD1143" s="92"/>
      <c r="AE1143" s="83"/>
      <c r="AF1143" s="83"/>
    </row>
    <row r="1144">
      <c r="A1144" s="86"/>
      <c r="B1144" s="87"/>
      <c r="C1144" s="87"/>
      <c r="D1144" s="87"/>
      <c r="E1144" s="83"/>
      <c r="F1144" s="83"/>
      <c r="G1144" s="83"/>
      <c r="H1144" s="83"/>
      <c r="I1144" s="88"/>
      <c r="J1144" s="89"/>
      <c r="K1144" s="90"/>
      <c r="L1144" s="89"/>
      <c r="M1144" s="90"/>
      <c r="N1144" s="91"/>
      <c r="O1144" s="90"/>
      <c r="P1144" s="91"/>
      <c r="Q1144" s="92"/>
      <c r="R1144" s="90"/>
      <c r="S1144" s="92"/>
      <c r="T1144" s="90"/>
      <c r="U1144" s="93"/>
      <c r="V1144" s="83"/>
      <c r="W1144" s="83"/>
      <c r="X1144" s="83"/>
      <c r="Y1144" s="92"/>
      <c r="Z1144" s="83"/>
      <c r="AA1144" s="83"/>
      <c r="AB1144" s="90"/>
      <c r="AC1144" s="83"/>
      <c r="AD1144" s="92"/>
      <c r="AE1144" s="83"/>
      <c r="AF1144" s="83"/>
    </row>
    <row r="1145">
      <c r="A1145" s="86"/>
      <c r="B1145" s="87"/>
      <c r="C1145" s="87"/>
      <c r="D1145" s="87"/>
      <c r="E1145" s="83"/>
      <c r="F1145" s="83"/>
      <c r="G1145" s="83"/>
      <c r="H1145" s="83"/>
      <c r="I1145" s="88"/>
      <c r="J1145" s="89"/>
      <c r="K1145" s="90"/>
      <c r="L1145" s="89"/>
      <c r="M1145" s="90"/>
      <c r="N1145" s="91"/>
      <c r="O1145" s="90"/>
      <c r="P1145" s="91"/>
      <c r="Q1145" s="92"/>
      <c r="R1145" s="90"/>
      <c r="S1145" s="92"/>
      <c r="T1145" s="90"/>
      <c r="U1145" s="93"/>
      <c r="V1145" s="83"/>
      <c r="W1145" s="83"/>
      <c r="X1145" s="83"/>
      <c r="Y1145" s="92"/>
      <c r="Z1145" s="83"/>
      <c r="AA1145" s="83"/>
      <c r="AB1145" s="90"/>
      <c r="AC1145" s="83"/>
      <c r="AD1145" s="92"/>
      <c r="AE1145" s="83"/>
      <c r="AF1145" s="83"/>
    </row>
    <row r="1146">
      <c r="A1146" s="86"/>
      <c r="B1146" s="87"/>
      <c r="C1146" s="87"/>
      <c r="D1146" s="87"/>
      <c r="E1146" s="83"/>
      <c r="F1146" s="83"/>
      <c r="G1146" s="83"/>
      <c r="H1146" s="83"/>
      <c r="I1146" s="88"/>
      <c r="J1146" s="89"/>
      <c r="K1146" s="90"/>
      <c r="L1146" s="89"/>
      <c r="M1146" s="90"/>
      <c r="N1146" s="91"/>
      <c r="O1146" s="90"/>
      <c r="P1146" s="91"/>
      <c r="Q1146" s="92"/>
      <c r="R1146" s="90"/>
      <c r="S1146" s="92"/>
      <c r="T1146" s="90"/>
      <c r="U1146" s="93"/>
      <c r="V1146" s="83"/>
      <c r="W1146" s="83"/>
      <c r="X1146" s="83"/>
      <c r="Y1146" s="92"/>
      <c r="Z1146" s="83"/>
      <c r="AA1146" s="83"/>
      <c r="AB1146" s="90"/>
      <c r="AC1146" s="83"/>
      <c r="AD1146" s="92"/>
      <c r="AE1146" s="83"/>
      <c r="AF1146" s="83"/>
    </row>
    <row r="1147">
      <c r="A1147" s="86"/>
      <c r="B1147" s="87"/>
      <c r="C1147" s="87"/>
      <c r="D1147" s="87"/>
      <c r="E1147" s="83"/>
      <c r="F1147" s="83"/>
      <c r="G1147" s="83"/>
      <c r="H1147" s="83"/>
      <c r="I1147" s="88"/>
      <c r="J1147" s="89"/>
      <c r="K1147" s="90"/>
      <c r="L1147" s="89"/>
      <c r="M1147" s="90"/>
      <c r="N1147" s="91"/>
      <c r="O1147" s="90"/>
      <c r="P1147" s="91"/>
      <c r="Q1147" s="92"/>
      <c r="R1147" s="90"/>
      <c r="S1147" s="92"/>
      <c r="T1147" s="90"/>
      <c r="U1147" s="93"/>
      <c r="V1147" s="83"/>
      <c r="W1147" s="83"/>
      <c r="X1147" s="83"/>
      <c r="Y1147" s="92"/>
      <c r="Z1147" s="83"/>
      <c r="AA1147" s="83"/>
      <c r="AB1147" s="90"/>
      <c r="AC1147" s="83"/>
      <c r="AD1147" s="92"/>
      <c r="AE1147" s="83"/>
      <c r="AF1147" s="83"/>
    </row>
    <row r="1148">
      <c r="A1148" s="86"/>
      <c r="B1148" s="87"/>
      <c r="C1148" s="87"/>
      <c r="D1148" s="87"/>
      <c r="E1148" s="83"/>
      <c r="F1148" s="83"/>
      <c r="G1148" s="83"/>
      <c r="H1148" s="83"/>
      <c r="I1148" s="88"/>
      <c r="J1148" s="89"/>
      <c r="K1148" s="90"/>
      <c r="L1148" s="89"/>
      <c r="M1148" s="90"/>
      <c r="N1148" s="91"/>
      <c r="O1148" s="90"/>
      <c r="P1148" s="91"/>
      <c r="Q1148" s="92"/>
      <c r="R1148" s="90"/>
      <c r="S1148" s="92"/>
      <c r="T1148" s="90"/>
      <c r="U1148" s="93"/>
      <c r="V1148" s="83"/>
      <c r="W1148" s="83"/>
      <c r="X1148" s="83"/>
      <c r="Y1148" s="92"/>
      <c r="Z1148" s="83"/>
      <c r="AA1148" s="83"/>
      <c r="AB1148" s="90"/>
      <c r="AC1148" s="83"/>
      <c r="AD1148" s="92"/>
      <c r="AE1148" s="83"/>
      <c r="AF1148" s="83"/>
    </row>
    <row r="1149">
      <c r="A1149" s="86"/>
      <c r="B1149" s="87"/>
      <c r="C1149" s="87"/>
      <c r="D1149" s="87"/>
      <c r="E1149" s="83"/>
      <c r="F1149" s="83"/>
      <c r="G1149" s="83"/>
      <c r="H1149" s="83"/>
      <c r="I1149" s="88"/>
      <c r="J1149" s="89"/>
      <c r="K1149" s="90"/>
      <c r="L1149" s="89"/>
      <c r="M1149" s="90"/>
      <c r="N1149" s="91"/>
      <c r="O1149" s="90"/>
      <c r="P1149" s="91"/>
      <c r="Q1149" s="92"/>
      <c r="R1149" s="90"/>
      <c r="S1149" s="92"/>
      <c r="T1149" s="90"/>
      <c r="U1149" s="93"/>
      <c r="V1149" s="83"/>
      <c r="W1149" s="83"/>
      <c r="X1149" s="83"/>
      <c r="Y1149" s="92"/>
      <c r="Z1149" s="83"/>
      <c r="AA1149" s="83"/>
      <c r="AB1149" s="90"/>
      <c r="AC1149" s="83"/>
      <c r="AD1149" s="92"/>
      <c r="AE1149" s="83"/>
      <c r="AF1149" s="83"/>
    </row>
    <row r="1150">
      <c r="A1150" s="86"/>
      <c r="B1150" s="87"/>
      <c r="C1150" s="87"/>
      <c r="D1150" s="87"/>
      <c r="E1150" s="83"/>
      <c r="F1150" s="83"/>
      <c r="G1150" s="83"/>
      <c r="H1150" s="83"/>
      <c r="I1150" s="88"/>
      <c r="J1150" s="89"/>
      <c r="K1150" s="90"/>
      <c r="L1150" s="89"/>
      <c r="M1150" s="90"/>
      <c r="N1150" s="91"/>
      <c r="O1150" s="90"/>
      <c r="P1150" s="91"/>
      <c r="Q1150" s="92"/>
      <c r="R1150" s="90"/>
      <c r="S1150" s="92"/>
      <c r="T1150" s="90"/>
      <c r="U1150" s="93"/>
      <c r="V1150" s="83"/>
      <c r="W1150" s="83"/>
      <c r="X1150" s="83"/>
      <c r="Y1150" s="92"/>
      <c r="Z1150" s="83"/>
      <c r="AA1150" s="83"/>
      <c r="AB1150" s="90"/>
      <c r="AC1150" s="83"/>
      <c r="AD1150" s="92"/>
      <c r="AE1150" s="83"/>
      <c r="AF1150" s="83"/>
    </row>
    <row r="1151">
      <c r="A1151" s="86"/>
      <c r="B1151" s="87"/>
      <c r="C1151" s="87"/>
      <c r="D1151" s="87"/>
      <c r="E1151" s="83"/>
      <c r="F1151" s="83"/>
      <c r="G1151" s="83"/>
      <c r="H1151" s="83"/>
      <c r="I1151" s="88"/>
      <c r="J1151" s="89"/>
      <c r="K1151" s="90"/>
      <c r="L1151" s="89"/>
      <c r="M1151" s="90"/>
      <c r="N1151" s="91"/>
      <c r="O1151" s="90"/>
      <c r="P1151" s="91"/>
      <c r="Q1151" s="92"/>
      <c r="R1151" s="90"/>
      <c r="S1151" s="92"/>
      <c r="T1151" s="90"/>
      <c r="U1151" s="93"/>
      <c r="V1151" s="83"/>
      <c r="W1151" s="83"/>
      <c r="X1151" s="83"/>
      <c r="Y1151" s="92"/>
      <c r="Z1151" s="83"/>
      <c r="AA1151" s="83"/>
      <c r="AB1151" s="90"/>
      <c r="AC1151" s="83"/>
      <c r="AD1151" s="92"/>
      <c r="AE1151" s="83"/>
      <c r="AF1151" s="83"/>
    </row>
    <row r="1152">
      <c r="A1152" s="86"/>
      <c r="B1152" s="87"/>
      <c r="C1152" s="87"/>
      <c r="D1152" s="87"/>
      <c r="E1152" s="83"/>
      <c r="F1152" s="83"/>
      <c r="G1152" s="83"/>
      <c r="H1152" s="83"/>
      <c r="I1152" s="88"/>
      <c r="J1152" s="89"/>
      <c r="K1152" s="90"/>
      <c r="L1152" s="89"/>
      <c r="M1152" s="90"/>
      <c r="N1152" s="91"/>
      <c r="O1152" s="90"/>
      <c r="P1152" s="91"/>
      <c r="Q1152" s="92"/>
      <c r="R1152" s="90"/>
      <c r="S1152" s="92"/>
      <c r="T1152" s="90"/>
      <c r="U1152" s="93"/>
      <c r="V1152" s="83"/>
      <c r="W1152" s="83"/>
      <c r="X1152" s="83"/>
      <c r="Y1152" s="92"/>
      <c r="Z1152" s="83"/>
      <c r="AA1152" s="83"/>
      <c r="AB1152" s="90"/>
      <c r="AC1152" s="83"/>
      <c r="AD1152" s="92"/>
      <c r="AE1152" s="83"/>
      <c r="AF1152" s="83"/>
    </row>
    <row r="1153">
      <c r="A1153" s="86"/>
      <c r="B1153" s="87"/>
      <c r="C1153" s="87"/>
      <c r="D1153" s="87"/>
      <c r="E1153" s="83"/>
      <c r="F1153" s="83"/>
      <c r="G1153" s="83"/>
      <c r="H1153" s="83"/>
      <c r="I1153" s="88"/>
      <c r="J1153" s="89"/>
      <c r="K1153" s="90"/>
      <c r="L1153" s="89"/>
      <c r="M1153" s="90"/>
      <c r="N1153" s="91"/>
      <c r="O1153" s="90"/>
      <c r="P1153" s="91"/>
      <c r="Q1153" s="92"/>
      <c r="R1153" s="90"/>
      <c r="S1153" s="92"/>
      <c r="T1153" s="90"/>
      <c r="U1153" s="93"/>
      <c r="V1153" s="83"/>
      <c r="W1153" s="83"/>
      <c r="X1153" s="83"/>
      <c r="Y1153" s="92"/>
      <c r="Z1153" s="83"/>
      <c r="AA1153" s="83"/>
      <c r="AB1153" s="90"/>
      <c r="AC1153" s="83"/>
      <c r="AD1153" s="92"/>
      <c r="AE1153" s="83"/>
      <c r="AF1153" s="83"/>
    </row>
    <row r="1154">
      <c r="A1154" s="86"/>
      <c r="B1154" s="87"/>
      <c r="C1154" s="87"/>
      <c r="D1154" s="87"/>
      <c r="E1154" s="83"/>
      <c r="F1154" s="83"/>
      <c r="G1154" s="83"/>
      <c r="H1154" s="83"/>
      <c r="I1154" s="88"/>
      <c r="J1154" s="89"/>
      <c r="K1154" s="90"/>
      <c r="L1154" s="89"/>
      <c r="M1154" s="90"/>
      <c r="N1154" s="91"/>
      <c r="O1154" s="90"/>
      <c r="P1154" s="91"/>
      <c r="Q1154" s="92"/>
      <c r="R1154" s="90"/>
      <c r="S1154" s="92"/>
      <c r="T1154" s="90"/>
      <c r="U1154" s="93"/>
      <c r="V1154" s="83"/>
      <c r="W1154" s="83"/>
      <c r="X1154" s="83"/>
      <c r="Y1154" s="92"/>
      <c r="Z1154" s="83"/>
      <c r="AA1154" s="83"/>
      <c r="AB1154" s="90"/>
      <c r="AC1154" s="83"/>
      <c r="AD1154" s="92"/>
      <c r="AE1154" s="83"/>
      <c r="AF1154" s="83"/>
    </row>
    <row r="1155">
      <c r="A1155" s="86"/>
      <c r="B1155" s="87"/>
      <c r="C1155" s="87"/>
      <c r="D1155" s="87"/>
      <c r="E1155" s="83"/>
      <c r="F1155" s="83"/>
      <c r="G1155" s="83"/>
      <c r="H1155" s="83"/>
      <c r="I1155" s="88"/>
      <c r="J1155" s="89"/>
      <c r="K1155" s="90"/>
      <c r="L1155" s="89"/>
      <c r="M1155" s="90"/>
      <c r="N1155" s="91"/>
      <c r="O1155" s="90"/>
      <c r="P1155" s="91"/>
      <c r="Q1155" s="92"/>
      <c r="R1155" s="90"/>
      <c r="S1155" s="92"/>
      <c r="T1155" s="90"/>
      <c r="U1155" s="93"/>
      <c r="V1155" s="83"/>
      <c r="W1155" s="83"/>
      <c r="X1155" s="83"/>
      <c r="Y1155" s="92"/>
      <c r="Z1155" s="83"/>
      <c r="AA1155" s="83"/>
      <c r="AB1155" s="90"/>
      <c r="AC1155" s="83"/>
      <c r="AD1155" s="92"/>
      <c r="AE1155" s="83"/>
      <c r="AF1155" s="83"/>
    </row>
    <row r="1156">
      <c r="A1156" s="86"/>
      <c r="B1156" s="87"/>
      <c r="C1156" s="87"/>
      <c r="D1156" s="87"/>
      <c r="E1156" s="83"/>
      <c r="F1156" s="83"/>
      <c r="G1156" s="83"/>
      <c r="H1156" s="83"/>
      <c r="I1156" s="88"/>
      <c r="J1156" s="89"/>
      <c r="K1156" s="90"/>
      <c r="L1156" s="89"/>
      <c r="M1156" s="90"/>
      <c r="N1156" s="91"/>
      <c r="O1156" s="90"/>
      <c r="P1156" s="91"/>
      <c r="Q1156" s="92"/>
      <c r="R1156" s="90"/>
      <c r="S1156" s="92"/>
      <c r="T1156" s="90"/>
      <c r="U1156" s="93"/>
      <c r="V1156" s="83"/>
      <c r="W1156" s="83"/>
      <c r="X1156" s="83"/>
      <c r="Y1156" s="92"/>
      <c r="Z1156" s="83"/>
      <c r="AA1156" s="83"/>
      <c r="AB1156" s="90"/>
      <c r="AC1156" s="83"/>
      <c r="AD1156" s="92"/>
      <c r="AE1156" s="83"/>
      <c r="AF1156" s="83"/>
    </row>
    <row r="1157">
      <c r="A1157" s="86"/>
      <c r="B1157" s="87"/>
      <c r="C1157" s="87"/>
      <c r="D1157" s="87"/>
      <c r="E1157" s="83"/>
      <c r="F1157" s="83"/>
      <c r="G1157" s="83"/>
      <c r="H1157" s="83"/>
      <c r="I1157" s="88"/>
      <c r="J1157" s="89"/>
      <c r="K1157" s="90"/>
      <c r="L1157" s="89"/>
      <c r="M1157" s="90"/>
      <c r="N1157" s="91"/>
      <c r="O1157" s="90"/>
      <c r="P1157" s="91"/>
      <c r="Q1157" s="92"/>
      <c r="R1157" s="90"/>
      <c r="S1157" s="92"/>
      <c r="T1157" s="90"/>
      <c r="U1157" s="93"/>
      <c r="V1157" s="83"/>
      <c r="W1157" s="83"/>
      <c r="X1157" s="83"/>
      <c r="Y1157" s="92"/>
      <c r="Z1157" s="83"/>
      <c r="AA1157" s="83"/>
      <c r="AB1157" s="90"/>
      <c r="AC1157" s="83"/>
      <c r="AD1157" s="92"/>
      <c r="AE1157" s="83"/>
      <c r="AF1157" s="83"/>
    </row>
    <row r="1158">
      <c r="A1158" s="86"/>
      <c r="B1158" s="87"/>
      <c r="C1158" s="87"/>
      <c r="D1158" s="87"/>
      <c r="E1158" s="83"/>
      <c r="F1158" s="83"/>
      <c r="G1158" s="83"/>
      <c r="H1158" s="83"/>
      <c r="I1158" s="88"/>
      <c r="J1158" s="89"/>
      <c r="K1158" s="90"/>
      <c r="L1158" s="89"/>
      <c r="M1158" s="90"/>
      <c r="N1158" s="91"/>
      <c r="O1158" s="90"/>
      <c r="P1158" s="91"/>
      <c r="Q1158" s="92"/>
      <c r="R1158" s="90"/>
      <c r="S1158" s="92"/>
      <c r="T1158" s="90"/>
      <c r="U1158" s="93"/>
      <c r="V1158" s="83"/>
      <c r="W1158" s="83"/>
      <c r="X1158" s="83"/>
      <c r="Y1158" s="92"/>
      <c r="Z1158" s="83"/>
      <c r="AA1158" s="83"/>
      <c r="AB1158" s="90"/>
      <c r="AC1158" s="83"/>
      <c r="AD1158" s="92"/>
      <c r="AE1158" s="83"/>
      <c r="AF1158" s="83"/>
    </row>
    <row r="1159">
      <c r="A1159" s="86"/>
      <c r="B1159" s="87"/>
      <c r="C1159" s="87"/>
      <c r="D1159" s="87"/>
      <c r="E1159" s="83"/>
      <c r="F1159" s="83"/>
      <c r="G1159" s="83"/>
      <c r="H1159" s="83"/>
      <c r="I1159" s="88"/>
      <c r="J1159" s="89"/>
      <c r="K1159" s="90"/>
      <c r="L1159" s="89"/>
      <c r="M1159" s="90"/>
      <c r="N1159" s="91"/>
      <c r="O1159" s="90"/>
      <c r="P1159" s="91"/>
      <c r="Q1159" s="92"/>
      <c r="R1159" s="90"/>
      <c r="S1159" s="92"/>
      <c r="T1159" s="90"/>
      <c r="U1159" s="93"/>
      <c r="V1159" s="83"/>
      <c r="W1159" s="83"/>
      <c r="X1159" s="83"/>
      <c r="Y1159" s="92"/>
      <c r="Z1159" s="83"/>
      <c r="AA1159" s="83"/>
      <c r="AB1159" s="90"/>
      <c r="AC1159" s="83"/>
      <c r="AD1159" s="92"/>
      <c r="AE1159" s="83"/>
      <c r="AF1159" s="83"/>
    </row>
    <row r="1160">
      <c r="A1160" s="86"/>
      <c r="B1160" s="87"/>
      <c r="C1160" s="87"/>
      <c r="D1160" s="87"/>
      <c r="E1160" s="83"/>
      <c r="F1160" s="83"/>
      <c r="G1160" s="83"/>
      <c r="H1160" s="83"/>
      <c r="I1160" s="88"/>
      <c r="J1160" s="89"/>
      <c r="K1160" s="90"/>
      <c r="L1160" s="89"/>
      <c r="M1160" s="90"/>
      <c r="N1160" s="91"/>
      <c r="O1160" s="90"/>
      <c r="P1160" s="91"/>
      <c r="Q1160" s="92"/>
      <c r="R1160" s="90"/>
      <c r="S1160" s="92"/>
      <c r="T1160" s="90"/>
      <c r="U1160" s="93"/>
      <c r="V1160" s="83"/>
      <c r="W1160" s="83"/>
      <c r="X1160" s="83"/>
      <c r="Y1160" s="92"/>
      <c r="Z1160" s="83"/>
      <c r="AA1160" s="83"/>
      <c r="AB1160" s="90"/>
      <c r="AC1160" s="83"/>
      <c r="AD1160" s="92"/>
      <c r="AE1160" s="83"/>
      <c r="AF1160" s="83"/>
    </row>
    <row r="1161">
      <c r="A1161" s="86"/>
      <c r="B1161" s="87"/>
      <c r="C1161" s="87"/>
      <c r="D1161" s="87"/>
      <c r="E1161" s="83"/>
      <c r="F1161" s="83"/>
      <c r="G1161" s="83"/>
      <c r="H1161" s="83"/>
      <c r="I1161" s="88"/>
      <c r="J1161" s="89"/>
      <c r="K1161" s="90"/>
      <c r="L1161" s="89"/>
      <c r="M1161" s="90"/>
      <c r="N1161" s="91"/>
      <c r="O1161" s="90"/>
      <c r="P1161" s="91"/>
      <c r="Q1161" s="92"/>
      <c r="R1161" s="90"/>
      <c r="S1161" s="92"/>
      <c r="T1161" s="90"/>
      <c r="U1161" s="93"/>
      <c r="V1161" s="83"/>
      <c r="W1161" s="83"/>
      <c r="X1161" s="83"/>
      <c r="Y1161" s="92"/>
      <c r="Z1161" s="83"/>
      <c r="AA1161" s="83"/>
      <c r="AB1161" s="90"/>
      <c r="AC1161" s="83"/>
      <c r="AD1161" s="92"/>
      <c r="AE1161" s="83"/>
      <c r="AF1161" s="83"/>
    </row>
    <row r="1162">
      <c r="A1162" s="86"/>
      <c r="B1162" s="87"/>
      <c r="C1162" s="87"/>
      <c r="D1162" s="87"/>
      <c r="E1162" s="83"/>
      <c r="F1162" s="83"/>
      <c r="G1162" s="83"/>
      <c r="H1162" s="83"/>
      <c r="I1162" s="88"/>
      <c r="J1162" s="89"/>
      <c r="K1162" s="90"/>
      <c r="L1162" s="89"/>
      <c r="M1162" s="90"/>
      <c r="N1162" s="91"/>
      <c r="O1162" s="90"/>
      <c r="P1162" s="91"/>
      <c r="Q1162" s="92"/>
      <c r="R1162" s="90"/>
      <c r="S1162" s="92"/>
      <c r="T1162" s="90"/>
      <c r="U1162" s="93"/>
      <c r="V1162" s="83"/>
      <c r="W1162" s="83"/>
      <c r="X1162" s="83"/>
      <c r="Y1162" s="92"/>
      <c r="Z1162" s="83"/>
      <c r="AA1162" s="83"/>
      <c r="AB1162" s="90"/>
      <c r="AC1162" s="83"/>
      <c r="AD1162" s="92"/>
      <c r="AE1162" s="83"/>
      <c r="AF1162" s="83"/>
    </row>
    <row r="1163">
      <c r="A1163" s="86"/>
      <c r="B1163" s="87"/>
      <c r="C1163" s="87"/>
      <c r="D1163" s="87"/>
      <c r="E1163" s="83"/>
      <c r="F1163" s="83"/>
      <c r="G1163" s="83"/>
      <c r="H1163" s="83"/>
      <c r="I1163" s="88"/>
      <c r="J1163" s="89"/>
      <c r="K1163" s="90"/>
      <c r="L1163" s="89"/>
      <c r="M1163" s="90"/>
      <c r="N1163" s="91"/>
      <c r="O1163" s="90"/>
      <c r="P1163" s="91"/>
      <c r="Q1163" s="92"/>
      <c r="R1163" s="90"/>
      <c r="S1163" s="92"/>
      <c r="T1163" s="90"/>
      <c r="U1163" s="93"/>
      <c r="V1163" s="83"/>
      <c r="W1163" s="83"/>
      <c r="X1163" s="83"/>
      <c r="Y1163" s="92"/>
      <c r="Z1163" s="83"/>
      <c r="AA1163" s="83"/>
      <c r="AB1163" s="90"/>
      <c r="AC1163" s="83"/>
      <c r="AD1163" s="92"/>
      <c r="AE1163" s="83"/>
      <c r="AF1163" s="83"/>
    </row>
    <row r="1164">
      <c r="A1164" s="86"/>
      <c r="B1164" s="87"/>
      <c r="C1164" s="87"/>
      <c r="D1164" s="87"/>
      <c r="E1164" s="83"/>
      <c r="F1164" s="83"/>
      <c r="G1164" s="83"/>
      <c r="H1164" s="83"/>
      <c r="I1164" s="88"/>
      <c r="J1164" s="89"/>
      <c r="K1164" s="90"/>
      <c r="L1164" s="89"/>
      <c r="M1164" s="90"/>
      <c r="N1164" s="91"/>
      <c r="O1164" s="90"/>
      <c r="P1164" s="91"/>
      <c r="Q1164" s="92"/>
      <c r="R1164" s="90"/>
      <c r="S1164" s="92"/>
      <c r="T1164" s="90"/>
      <c r="U1164" s="93"/>
      <c r="V1164" s="83"/>
      <c r="W1164" s="83"/>
      <c r="X1164" s="83"/>
      <c r="Y1164" s="92"/>
      <c r="Z1164" s="83"/>
      <c r="AA1164" s="83"/>
      <c r="AB1164" s="90"/>
      <c r="AC1164" s="83"/>
      <c r="AD1164" s="92"/>
      <c r="AE1164" s="83"/>
      <c r="AF1164" s="83"/>
    </row>
    <row r="1165">
      <c r="A1165" s="86"/>
      <c r="B1165" s="87"/>
      <c r="C1165" s="87"/>
      <c r="D1165" s="87"/>
      <c r="E1165" s="83"/>
      <c r="F1165" s="83"/>
      <c r="G1165" s="83"/>
      <c r="H1165" s="83"/>
      <c r="I1165" s="88"/>
      <c r="J1165" s="89"/>
      <c r="K1165" s="90"/>
      <c r="L1165" s="89"/>
      <c r="M1165" s="90"/>
      <c r="N1165" s="91"/>
      <c r="O1165" s="90"/>
      <c r="P1165" s="91"/>
      <c r="Q1165" s="92"/>
      <c r="R1165" s="90"/>
      <c r="S1165" s="92"/>
      <c r="T1165" s="90"/>
      <c r="U1165" s="93"/>
      <c r="V1165" s="83"/>
      <c r="W1165" s="83"/>
      <c r="X1165" s="83"/>
      <c r="Y1165" s="92"/>
      <c r="Z1165" s="83"/>
      <c r="AA1165" s="83"/>
      <c r="AB1165" s="90"/>
      <c r="AC1165" s="83"/>
      <c r="AD1165" s="92"/>
      <c r="AE1165" s="83"/>
      <c r="AF1165" s="83"/>
    </row>
    <row r="1166">
      <c r="A1166" s="86"/>
      <c r="B1166" s="87"/>
      <c r="C1166" s="87"/>
      <c r="D1166" s="87"/>
      <c r="E1166" s="83"/>
      <c r="F1166" s="83"/>
      <c r="G1166" s="83"/>
      <c r="H1166" s="83"/>
      <c r="I1166" s="88"/>
      <c r="J1166" s="89"/>
      <c r="K1166" s="90"/>
      <c r="L1166" s="89"/>
      <c r="M1166" s="90"/>
      <c r="N1166" s="91"/>
      <c r="O1166" s="90"/>
      <c r="P1166" s="91"/>
      <c r="Q1166" s="92"/>
      <c r="R1166" s="90"/>
      <c r="S1166" s="92"/>
      <c r="T1166" s="90"/>
      <c r="U1166" s="93"/>
      <c r="V1166" s="83"/>
      <c r="W1166" s="83"/>
      <c r="X1166" s="83"/>
      <c r="Y1166" s="92"/>
      <c r="Z1166" s="83"/>
      <c r="AA1166" s="83"/>
      <c r="AB1166" s="90"/>
      <c r="AC1166" s="83"/>
      <c r="AD1166" s="92"/>
      <c r="AE1166" s="83"/>
      <c r="AF1166" s="83"/>
    </row>
    <row r="1167">
      <c r="A1167" s="86"/>
      <c r="B1167" s="87"/>
      <c r="C1167" s="87"/>
      <c r="D1167" s="87"/>
      <c r="E1167" s="83"/>
      <c r="F1167" s="83"/>
      <c r="G1167" s="83"/>
      <c r="H1167" s="83"/>
      <c r="I1167" s="88"/>
      <c r="J1167" s="89"/>
      <c r="K1167" s="90"/>
      <c r="L1167" s="89"/>
      <c r="M1167" s="90"/>
      <c r="N1167" s="91"/>
      <c r="O1167" s="90"/>
      <c r="P1167" s="91"/>
      <c r="Q1167" s="92"/>
      <c r="R1167" s="90"/>
      <c r="S1167" s="92"/>
      <c r="T1167" s="90"/>
      <c r="U1167" s="93"/>
      <c r="V1167" s="83"/>
      <c r="W1167" s="83"/>
      <c r="X1167" s="83"/>
      <c r="Y1167" s="92"/>
      <c r="Z1167" s="83"/>
      <c r="AA1167" s="83"/>
      <c r="AB1167" s="90"/>
      <c r="AC1167" s="83"/>
      <c r="AD1167" s="92"/>
      <c r="AE1167" s="83"/>
      <c r="AF1167" s="83"/>
    </row>
    <row r="1168">
      <c r="A1168" s="86"/>
      <c r="B1168" s="87"/>
      <c r="C1168" s="87"/>
      <c r="D1168" s="87"/>
      <c r="E1168" s="83"/>
      <c r="F1168" s="83"/>
      <c r="G1168" s="83"/>
      <c r="H1168" s="83"/>
      <c r="I1168" s="88"/>
      <c r="J1168" s="89"/>
      <c r="K1168" s="90"/>
      <c r="L1168" s="89"/>
      <c r="M1168" s="90"/>
      <c r="N1168" s="91"/>
      <c r="O1168" s="90"/>
      <c r="P1168" s="91"/>
      <c r="Q1168" s="92"/>
      <c r="R1168" s="90"/>
      <c r="S1168" s="92"/>
      <c r="T1168" s="90"/>
      <c r="U1168" s="93"/>
      <c r="V1168" s="83"/>
      <c r="W1168" s="83"/>
      <c r="X1168" s="83"/>
      <c r="Y1168" s="92"/>
      <c r="Z1168" s="83"/>
      <c r="AA1168" s="83"/>
      <c r="AB1168" s="90"/>
      <c r="AC1168" s="83"/>
      <c r="AD1168" s="92"/>
      <c r="AE1168" s="83"/>
      <c r="AF1168" s="83"/>
    </row>
    <row r="1169">
      <c r="A1169" s="86"/>
      <c r="B1169" s="87"/>
      <c r="C1169" s="87"/>
      <c r="D1169" s="87"/>
      <c r="E1169" s="83"/>
      <c r="F1169" s="83"/>
      <c r="G1169" s="83"/>
      <c r="H1169" s="83"/>
      <c r="I1169" s="88"/>
      <c r="J1169" s="89"/>
      <c r="K1169" s="90"/>
      <c r="L1169" s="89"/>
      <c r="M1169" s="90"/>
      <c r="N1169" s="91"/>
      <c r="O1169" s="90"/>
      <c r="P1169" s="91"/>
      <c r="Q1169" s="92"/>
      <c r="R1169" s="90"/>
      <c r="S1169" s="92"/>
      <c r="T1169" s="90"/>
      <c r="U1169" s="93"/>
      <c r="V1169" s="83"/>
      <c r="W1169" s="83"/>
      <c r="X1169" s="83"/>
      <c r="Y1169" s="92"/>
      <c r="Z1169" s="83"/>
      <c r="AA1169" s="83"/>
      <c r="AB1169" s="90"/>
      <c r="AC1169" s="83"/>
      <c r="AD1169" s="92"/>
      <c r="AE1169" s="83"/>
      <c r="AF1169" s="83"/>
    </row>
    <row r="1170">
      <c r="A1170" s="86"/>
      <c r="B1170" s="87"/>
      <c r="C1170" s="87"/>
      <c r="D1170" s="87"/>
      <c r="E1170" s="83"/>
      <c r="F1170" s="83"/>
      <c r="G1170" s="83"/>
      <c r="H1170" s="83"/>
      <c r="I1170" s="88"/>
      <c r="J1170" s="89"/>
      <c r="K1170" s="90"/>
      <c r="L1170" s="89"/>
      <c r="M1170" s="90"/>
      <c r="N1170" s="91"/>
      <c r="O1170" s="90"/>
      <c r="P1170" s="91"/>
      <c r="Q1170" s="92"/>
      <c r="R1170" s="90"/>
      <c r="S1170" s="92"/>
      <c r="T1170" s="90"/>
      <c r="U1170" s="93"/>
      <c r="V1170" s="83"/>
      <c r="W1170" s="83"/>
      <c r="X1170" s="83"/>
      <c r="Y1170" s="92"/>
      <c r="Z1170" s="83"/>
      <c r="AA1170" s="83"/>
      <c r="AB1170" s="90"/>
      <c r="AC1170" s="83"/>
      <c r="AD1170" s="92"/>
      <c r="AE1170" s="83"/>
      <c r="AF1170" s="83"/>
    </row>
    <row r="1171">
      <c r="A1171" s="86"/>
      <c r="B1171" s="87"/>
      <c r="C1171" s="87"/>
      <c r="D1171" s="87"/>
      <c r="E1171" s="83"/>
      <c r="F1171" s="83"/>
      <c r="G1171" s="83"/>
      <c r="H1171" s="83"/>
      <c r="I1171" s="88"/>
      <c r="J1171" s="89"/>
      <c r="K1171" s="90"/>
      <c r="L1171" s="89"/>
      <c r="M1171" s="90"/>
      <c r="N1171" s="91"/>
      <c r="O1171" s="90"/>
      <c r="P1171" s="91"/>
      <c r="Q1171" s="92"/>
      <c r="R1171" s="90"/>
      <c r="S1171" s="92"/>
      <c r="T1171" s="90"/>
      <c r="U1171" s="93"/>
      <c r="V1171" s="83"/>
      <c r="W1171" s="83"/>
      <c r="X1171" s="83"/>
      <c r="Y1171" s="92"/>
      <c r="Z1171" s="83"/>
      <c r="AA1171" s="83"/>
      <c r="AB1171" s="90"/>
      <c r="AC1171" s="83"/>
      <c r="AD1171" s="92"/>
      <c r="AE1171" s="83"/>
      <c r="AF1171" s="83"/>
    </row>
    <row r="1172">
      <c r="A1172" s="86"/>
      <c r="B1172" s="87"/>
      <c r="C1172" s="87"/>
      <c r="D1172" s="87"/>
      <c r="E1172" s="83"/>
      <c r="F1172" s="83"/>
      <c r="G1172" s="83"/>
      <c r="H1172" s="83"/>
      <c r="I1172" s="88"/>
      <c r="J1172" s="89"/>
      <c r="K1172" s="90"/>
      <c r="L1172" s="89"/>
      <c r="M1172" s="90"/>
      <c r="N1172" s="91"/>
      <c r="O1172" s="90"/>
      <c r="P1172" s="91"/>
      <c r="Q1172" s="92"/>
      <c r="R1172" s="90"/>
      <c r="S1172" s="92"/>
      <c r="T1172" s="90"/>
      <c r="U1172" s="93"/>
      <c r="V1172" s="83"/>
      <c r="W1172" s="83"/>
      <c r="X1172" s="83"/>
      <c r="Y1172" s="92"/>
      <c r="Z1172" s="83"/>
      <c r="AA1172" s="83"/>
      <c r="AB1172" s="90"/>
      <c r="AC1172" s="83"/>
      <c r="AD1172" s="92"/>
      <c r="AE1172" s="83"/>
      <c r="AF1172" s="83"/>
    </row>
    <row r="1173">
      <c r="A1173" s="86"/>
      <c r="B1173" s="87"/>
      <c r="C1173" s="87"/>
      <c r="D1173" s="87"/>
      <c r="E1173" s="83"/>
      <c r="F1173" s="83"/>
      <c r="G1173" s="83"/>
      <c r="H1173" s="83"/>
      <c r="I1173" s="88"/>
      <c r="J1173" s="89"/>
      <c r="K1173" s="90"/>
      <c r="L1173" s="89"/>
      <c r="M1173" s="90"/>
      <c r="N1173" s="91"/>
      <c r="O1173" s="90"/>
      <c r="P1173" s="91"/>
      <c r="Q1173" s="92"/>
      <c r="R1173" s="90"/>
      <c r="S1173" s="92"/>
      <c r="T1173" s="90"/>
      <c r="U1173" s="93"/>
      <c r="V1173" s="83"/>
      <c r="W1173" s="83"/>
      <c r="X1173" s="83"/>
      <c r="Y1173" s="92"/>
      <c r="Z1173" s="83"/>
      <c r="AA1173" s="83"/>
      <c r="AB1173" s="90"/>
      <c r="AC1173" s="83"/>
      <c r="AD1173" s="92"/>
      <c r="AE1173" s="83"/>
      <c r="AF1173" s="83"/>
    </row>
    <row r="1174">
      <c r="A1174" s="86"/>
      <c r="B1174" s="87"/>
      <c r="C1174" s="87"/>
      <c r="D1174" s="87"/>
      <c r="E1174" s="83"/>
      <c r="F1174" s="83"/>
      <c r="G1174" s="83"/>
      <c r="H1174" s="83"/>
      <c r="I1174" s="88"/>
      <c r="J1174" s="89"/>
      <c r="K1174" s="90"/>
      <c r="L1174" s="89"/>
      <c r="M1174" s="90"/>
      <c r="N1174" s="91"/>
      <c r="O1174" s="90"/>
      <c r="P1174" s="91"/>
      <c r="Q1174" s="92"/>
      <c r="R1174" s="90"/>
      <c r="S1174" s="92"/>
      <c r="T1174" s="90"/>
      <c r="U1174" s="93"/>
      <c r="V1174" s="83"/>
      <c r="W1174" s="83"/>
      <c r="X1174" s="83"/>
      <c r="Y1174" s="92"/>
      <c r="Z1174" s="83"/>
      <c r="AA1174" s="83"/>
      <c r="AB1174" s="90"/>
      <c r="AC1174" s="83"/>
      <c r="AD1174" s="92"/>
      <c r="AE1174" s="83"/>
      <c r="AF1174" s="83"/>
    </row>
    <row r="1175">
      <c r="A1175" s="86"/>
      <c r="B1175" s="87"/>
      <c r="C1175" s="87"/>
      <c r="D1175" s="87"/>
      <c r="E1175" s="83"/>
      <c r="F1175" s="83"/>
      <c r="G1175" s="83"/>
      <c r="H1175" s="83"/>
      <c r="I1175" s="88"/>
      <c r="J1175" s="89"/>
      <c r="K1175" s="90"/>
      <c r="L1175" s="89"/>
      <c r="M1175" s="90"/>
      <c r="N1175" s="91"/>
      <c r="O1175" s="90"/>
      <c r="P1175" s="91"/>
      <c r="Q1175" s="92"/>
      <c r="R1175" s="90"/>
      <c r="S1175" s="92"/>
      <c r="T1175" s="90"/>
      <c r="U1175" s="93"/>
      <c r="V1175" s="83"/>
      <c r="W1175" s="83"/>
      <c r="X1175" s="83"/>
      <c r="Y1175" s="92"/>
      <c r="Z1175" s="83"/>
      <c r="AA1175" s="83"/>
      <c r="AB1175" s="90"/>
      <c r="AC1175" s="83"/>
      <c r="AD1175" s="92"/>
      <c r="AE1175" s="83"/>
      <c r="AF1175" s="83"/>
    </row>
    <row r="1176">
      <c r="A1176" s="86"/>
      <c r="B1176" s="87"/>
      <c r="C1176" s="87"/>
      <c r="D1176" s="87"/>
      <c r="E1176" s="83"/>
      <c r="F1176" s="83"/>
      <c r="G1176" s="83"/>
      <c r="H1176" s="83"/>
      <c r="I1176" s="88"/>
      <c r="J1176" s="89"/>
      <c r="K1176" s="90"/>
      <c r="L1176" s="89"/>
      <c r="M1176" s="90"/>
      <c r="N1176" s="91"/>
      <c r="O1176" s="90"/>
      <c r="P1176" s="91"/>
      <c r="Q1176" s="92"/>
      <c r="R1176" s="90"/>
      <c r="S1176" s="92"/>
      <c r="T1176" s="90"/>
      <c r="U1176" s="93"/>
      <c r="V1176" s="83"/>
      <c r="W1176" s="83"/>
      <c r="X1176" s="83"/>
      <c r="Y1176" s="92"/>
      <c r="Z1176" s="83"/>
      <c r="AA1176" s="83"/>
      <c r="AB1176" s="90"/>
      <c r="AC1176" s="83"/>
      <c r="AD1176" s="92"/>
      <c r="AE1176" s="83"/>
      <c r="AF1176" s="83"/>
    </row>
    <row r="1177">
      <c r="A1177" s="86"/>
      <c r="B1177" s="87"/>
      <c r="C1177" s="87"/>
      <c r="D1177" s="87"/>
      <c r="E1177" s="83"/>
      <c r="F1177" s="83"/>
      <c r="G1177" s="83"/>
      <c r="H1177" s="83"/>
      <c r="I1177" s="88"/>
      <c r="J1177" s="89"/>
      <c r="K1177" s="90"/>
      <c r="L1177" s="89"/>
      <c r="M1177" s="90"/>
      <c r="N1177" s="91"/>
      <c r="O1177" s="90"/>
      <c r="P1177" s="91"/>
      <c r="Q1177" s="92"/>
      <c r="R1177" s="90"/>
      <c r="S1177" s="92"/>
      <c r="T1177" s="90"/>
      <c r="U1177" s="93"/>
      <c r="V1177" s="83"/>
      <c r="W1177" s="83"/>
      <c r="X1177" s="83"/>
      <c r="Y1177" s="92"/>
      <c r="Z1177" s="83"/>
      <c r="AA1177" s="83"/>
      <c r="AB1177" s="90"/>
      <c r="AC1177" s="83"/>
      <c r="AD1177" s="92"/>
      <c r="AE1177" s="83"/>
      <c r="AF1177" s="83"/>
    </row>
    <row r="1178">
      <c r="A1178" s="86"/>
      <c r="B1178" s="87"/>
      <c r="C1178" s="87"/>
      <c r="D1178" s="87"/>
      <c r="E1178" s="83"/>
      <c r="F1178" s="83"/>
      <c r="G1178" s="83"/>
      <c r="H1178" s="83"/>
      <c r="I1178" s="88"/>
      <c r="J1178" s="89"/>
      <c r="K1178" s="90"/>
      <c r="L1178" s="89"/>
      <c r="M1178" s="90"/>
      <c r="N1178" s="91"/>
      <c r="O1178" s="90"/>
      <c r="P1178" s="91"/>
      <c r="Q1178" s="92"/>
      <c r="R1178" s="90"/>
      <c r="S1178" s="92"/>
      <c r="T1178" s="90"/>
      <c r="U1178" s="93"/>
      <c r="V1178" s="83"/>
      <c r="W1178" s="83"/>
      <c r="X1178" s="83"/>
      <c r="Y1178" s="92"/>
      <c r="Z1178" s="83"/>
      <c r="AA1178" s="83"/>
      <c r="AB1178" s="90"/>
      <c r="AC1178" s="83"/>
      <c r="AD1178" s="92"/>
      <c r="AE1178" s="83"/>
      <c r="AF1178" s="83"/>
    </row>
    <row r="1179">
      <c r="A1179" s="86"/>
      <c r="B1179" s="87"/>
      <c r="C1179" s="87"/>
      <c r="D1179" s="87"/>
      <c r="E1179" s="83"/>
      <c r="F1179" s="83"/>
      <c r="G1179" s="83"/>
      <c r="H1179" s="83"/>
      <c r="I1179" s="88"/>
      <c r="J1179" s="89"/>
      <c r="K1179" s="90"/>
      <c r="L1179" s="89"/>
      <c r="M1179" s="90"/>
      <c r="N1179" s="91"/>
      <c r="O1179" s="90"/>
      <c r="P1179" s="91"/>
      <c r="Q1179" s="92"/>
      <c r="R1179" s="90"/>
      <c r="S1179" s="92"/>
      <c r="T1179" s="90"/>
      <c r="U1179" s="93"/>
      <c r="V1179" s="83"/>
      <c r="W1179" s="83"/>
      <c r="X1179" s="83"/>
      <c r="Y1179" s="92"/>
      <c r="Z1179" s="83"/>
      <c r="AA1179" s="83"/>
      <c r="AB1179" s="90"/>
      <c r="AC1179" s="83"/>
      <c r="AD1179" s="92"/>
      <c r="AE1179" s="83"/>
      <c r="AF1179" s="83"/>
    </row>
    <row r="1180">
      <c r="A1180" s="86"/>
      <c r="B1180" s="87"/>
      <c r="C1180" s="87"/>
      <c r="D1180" s="87"/>
      <c r="E1180" s="83"/>
      <c r="F1180" s="83"/>
      <c r="G1180" s="83"/>
      <c r="H1180" s="83"/>
      <c r="I1180" s="88"/>
      <c r="J1180" s="89"/>
      <c r="K1180" s="90"/>
      <c r="L1180" s="89"/>
      <c r="M1180" s="90"/>
      <c r="N1180" s="91"/>
      <c r="O1180" s="90"/>
      <c r="P1180" s="91"/>
      <c r="Q1180" s="92"/>
      <c r="R1180" s="90"/>
      <c r="S1180" s="92"/>
      <c r="T1180" s="90"/>
      <c r="U1180" s="93"/>
      <c r="V1180" s="83"/>
      <c r="W1180" s="83"/>
      <c r="X1180" s="83"/>
      <c r="Y1180" s="92"/>
      <c r="Z1180" s="83"/>
      <c r="AA1180" s="83"/>
      <c r="AB1180" s="90"/>
      <c r="AC1180" s="83"/>
      <c r="AD1180" s="92"/>
      <c r="AE1180" s="83"/>
      <c r="AF1180" s="83"/>
    </row>
    <row r="1181">
      <c r="A1181" s="86"/>
      <c r="B1181" s="87"/>
      <c r="C1181" s="87"/>
      <c r="D1181" s="87"/>
      <c r="E1181" s="83"/>
      <c r="F1181" s="83"/>
      <c r="G1181" s="83"/>
      <c r="H1181" s="83"/>
      <c r="I1181" s="88"/>
      <c r="J1181" s="89"/>
      <c r="K1181" s="90"/>
      <c r="L1181" s="89"/>
      <c r="M1181" s="90"/>
      <c r="N1181" s="91"/>
      <c r="O1181" s="90"/>
      <c r="P1181" s="91"/>
      <c r="Q1181" s="92"/>
      <c r="R1181" s="90"/>
      <c r="S1181" s="92"/>
      <c r="T1181" s="90"/>
      <c r="U1181" s="93"/>
      <c r="V1181" s="83"/>
      <c r="W1181" s="83"/>
      <c r="X1181" s="83"/>
      <c r="Y1181" s="92"/>
      <c r="Z1181" s="83"/>
      <c r="AA1181" s="83"/>
      <c r="AB1181" s="90"/>
      <c r="AC1181" s="83"/>
      <c r="AD1181" s="92"/>
      <c r="AE1181" s="83"/>
      <c r="AF1181" s="83"/>
    </row>
    <row r="1182">
      <c r="A1182" s="86"/>
      <c r="B1182" s="87"/>
      <c r="C1182" s="87"/>
      <c r="D1182" s="87"/>
      <c r="E1182" s="83"/>
      <c r="F1182" s="83"/>
      <c r="G1182" s="83"/>
      <c r="H1182" s="83"/>
      <c r="I1182" s="88"/>
      <c r="J1182" s="89"/>
      <c r="K1182" s="90"/>
      <c r="L1182" s="89"/>
      <c r="M1182" s="90"/>
      <c r="N1182" s="91"/>
      <c r="O1182" s="90"/>
      <c r="P1182" s="91"/>
      <c r="Q1182" s="92"/>
      <c r="R1182" s="90"/>
      <c r="S1182" s="92"/>
      <c r="T1182" s="90"/>
      <c r="U1182" s="93"/>
      <c r="V1182" s="83"/>
      <c r="W1182" s="83"/>
      <c r="X1182" s="83"/>
      <c r="Y1182" s="92"/>
      <c r="Z1182" s="83"/>
      <c r="AA1182" s="83"/>
      <c r="AB1182" s="90"/>
      <c r="AC1182" s="83"/>
      <c r="AD1182" s="92"/>
      <c r="AE1182" s="83"/>
      <c r="AF1182" s="83"/>
    </row>
    <row r="1183">
      <c r="A1183" s="86"/>
      <c r="B1183" s="87"/>
      <c r="C1183" s="87"/>
      <c r="D1183" s="87"/>
      <c r="E1183" s="83"/>
      <c r="F1183" s="83"/>
      <c r="G1183" s="83"/>
      <c r="H1183" s="83"/>
      <c r="I1183" s="88"/>
      <c r="J1183" s="89"/>
      <c r="K1183" s="90"/>
      <c r="L1183" s="89"/>
      <c r="M1183" s="90"/>
      <c r="N1183" s="91"/>
      <c r="O1183" s="90"/>
      <c r="P1183" s="91"/>
      <c r="Q1183" s="92"/>
      <c r="R1183" s="90"/>
      <c r="S1183" s="92"/>
      <c r="T1183" s="90"/>
      <c r="U1183" s="93"/>
      <c r="V1183" s="83"/>
      <c r="W1183" s="83"/>
      <c r="X1183" s="83"/>
      <c r="Y1183" s="92"/>
      <c r="Z1183" s="83"/>
      <c r="AA1183" s="83"/>
      <c r="AB1183" s="90"/>
      <c r="AC1183" s="83"/>
      <c r="AD1183" s="92"/>
      <c r="AE1183" s="83"/>
      <c r="AF1183" s="83"/>
    </row>
    <row r="1184">
      <c r="A1184" s="86"/>
      <c r="B1184" s="87"/>
      <c r="C1184" s="87"/>
      <c r="D1184" s="87"/>
      <c r="E1184" s="83"/>
      <c r="F1184" s="83"/>
      <c r="G1184" s="83"/>
      <c r="H1184" s="83"/>
      <c r="I1184" s="88"/>
      <c r="J1184" s="89"/>
      <c r="K1184" s="90"/>
      <c r="L1184" s="89"/>
      <c r="M1184" s="90"/>
      <c r="N1184" s="91"/>
      <c r="O1184" s="90"/>
      <c r="P1184" s="91"/>
      <c r="Q1184" s="92"/>
      <c r="R1184" s="90"/>
      <c r="S1184" s="92"/>
      <c r="T1184" s="90"/>
      <c r="U1184" s="93"/>
      <c r="V1184" s="83"/>
      <c r="W1184" s="83"/>
      <c r="X1184" s="83"/>
      <c r="Y1184" s="92"/>
      <c r="Z1184" s="83"/>
      <c r="AA1184" s="83"/>
      <c r="AB1184" s="90"/>
      <c r="AC1184" s="83"/>
      <c r="AD1184" s="92"/>
      <c r="AE1184" s="83"/>
      <c r="AF1184" s="83"/>
    </row>
    <row r="1185">
      <c r="A1185" s="86"/>
      <c r="B1185" s="87"/>
      <c r="C1185" s="87"/>
      <c r="D1185" s="87"/>
      <c r="E1185" s="83"/>
      <c r="F1185" s="83"/>
      <c r="G1185" s="83"/>
      <c r="H1185" s="83"/>
      <c r="I1185" s="88"/>
      <c r="J1185" s="89"/>
      <c r="K1185" s="90"/>
      <c r="L1185" s="89"/>
      <c r="M1185" s="90"/>
      <c r="N1185" s="91"/>
      <c r="O1185" s="90"/>
      <c r="P1185" s="91"/>
      <c r="Q1185" s="92"/>
      <c r="R1185" s="90"/>
      <c r="S1185" s="92"/>
      <c r="T1185" s="90"/>
      <c r="U1185" s="93"/>
      <c r="V1185" s="83"/>
      <c r="W1185" s="83"/>
      <c r="X1185" s="83"/>
      <c r="Y1185" s="92"/>
      <c r="Z1185" s="83"/>
      <c r="AA1185" s="83"/>
      <c r="AB1185" s="90"/>
      <c r="AC1185" s="83"/>
      <c r="AD1185" s="92"/>
      <c r="AE1185" s="83"/>
      <c r="AF1185" s="83"/>
    </row>
    <row r="1186">
      <c r="A1186" s="86"/>
      <c r="B1186" s="87"/>
      <c r="C1186" s="87"/>
      <c r="D1186" s="87"/>
      <c r="E1186" s="83"/>
      <c r="F1186" s="83"/>
      <c r="G1186" s="83"/>
      <c r="H1186" s="83"/>
      <c r="I1186" s="88"/>
      <c r="J1186" s="89"/>
      <c r="K1186" s="90"/>
      <c r="L1186" s="89"/>
      <c r="M1186" s="90"/>
      <c r="N1186" s="91"/>
      <c r="O1186" s="90"/>
      <c r="P1186" s="91"/>
      <c r="Q1186" s="92"/>
      <c r="R1186" s="90"/>
      <c r="S1186" s="92"/>
      <c r="T1186" s="90"/>
      <c r="U1186" s="93"/>
      <c r="V1186" s="83"/>
      <c r="W1186" s="83"/>
      <c r="X1186" s="83"/>
      <c r="Y1186" s="92"/>
      <c r="Z1186" s="83"/>
      <c r="AA1186" s="83"/>
      <c r="AB1186" s="90"/>
      <c r="AC1186" s="83"/>
      <c r="AD1186" s="92"/>
      <c r="AE1186" s="83"/>
      <c r="AF1186" s="83"/>
    </row>
    <row r="1187">
      <c r="A1187" s="86"/>
      <c r="B1187" s="87"/>
      <c r="C1187" s="87"/>
      <c r="D1187" s="87"/>
      <c r="E1187" s="83"/>
      <c r="F1187" s="83"/>
      <c r="G1187" s="83"/>
      <c r="H1187" s="83"/>
      <c r="I1187" s="88"/>
      <c r="J1187" s="89"/>
      <c r="K1187" s="90"/>
      <c r="L1187" s="89"/>
      <c r="M1187" s="90"/>
      <c r="N1187" s="91"/>
      <c r="O1187" s="90"/>
      <c r="P1187" s="91"/>
      <c r="Q1187" s="92"/>
      <c r="R1187" s="90"/>
      <c r="S1187" s="92"/>
      <c r="T1187" s="90"/>
      <c r="U1187" s="93"/>
      <c r="V1187" s="83"/>
      <c r="W1187" s="83"/>
      <c r="X1187" s="83"/>
      <c r="Y1187" s="92"/>
      <c r="Z1187" s="83"/>
      <c r="AA1187" s="83"/>
      <c r="AB1187" s="90"/>
      <c r="AC1187" s="83"/>
      <c r="AD1187" s="92"/>
      <c r="AE1187" s="83"/>
      <c r="AF1187" s="83"/>
    </row>
    <row r="1188">
      <c r="A1188" s="86"/>
      <c r="B1188" s="87"/>
      <c r="C1188" s="87"/>
      <c r="D1188" s="87"/>
      <c r="E1188" s="83"/>
      <c r="F1188" s="83"/>
      <c r="G1188" s="83"/>
      <c r="H1188" s="83"/>
      <c r="I1188" s="88"/>
      <c r="J1188" s="89"/>
      <c r="K1188" s="90"/>
      <c r="L1188" s="89"/>
      <c r="M1188" s="90"/>
      <c r="N1188" s="91"/>
      <c r="O1188" s="90"/>
      <c r="P1188" s="91"/>
      <c r="Q1188" s="92"/>
      <c r="R1188" s="90"/>
      <c r="S1188" s="92"/>
      <c r="T1188" s="90"/>
      <c r="U1188" s="93"/>
      <c r="V1188" s="83"/>
      <c r="W1188" s="83"/>
      <c r="X1188" s="83"/>
      <c r="Y1188" s="92"/>
      <c r="Z1188" s="83"/>
      <c r="AA1188" s="83"/>
      <c r="AB1188" s="90"/>
      <c r="AC1188" s="83"/>
      <c r="AD1188" s="92"/>
      <c r="AE1188" s="83"/>
      <c r="AF1188" s="83"/>
    </row>
    <row r="1189">
      <c r="A1189" s="86"/>
      <c r="B1189" s="87"/>
      <c r="C1189" s="87"/>
      <c r="D1189" s="87"/>
      <c r="E1189" s="83"/>
      <c r="F1189" s="83"/>
      <c r="G1189" s="83"/>
      <c r="H1189" s="83"/>
      <c r="I1189" s="88"/>
      <c r="J1189" s="89"/>
      <c r="K1189" s="90"/>
      <c r="L1189" s="89"/>
      <c r="M1189" s="90"/>
      <c r="N1189" s="91"/>
      <c r="O1189" s="90"/>
      <c r="P1189" s="91"/>
      <c r="Q1189" s="92"/>
      <c r="R1189" s="90"/>
      <c r="S1189" s="92"/>
      <c r="T1189" s="90"/>
      <c r="U1189" s="93"/>
      <c r="V1189" s="83"/>
      <c r="W1189" s="83"/>
      <c r="X1189" s="83"/>
      <c r="Y1189" s="92"/>
      <c r="Z1189" s="83"/>
      <c r="AA1189" s="83"/>
      <c r="AB1189" s="90"/>
      <c r="AC1189" s="83"/>
      <c r="AD1189" s="92"/>
      <c r="AE1189" s="83"/>
      <c r="AF1189" s="83"/>
    </row>
    <row r="1190">
      <c r="A1190" s="86"/>
      <c r="B1190" s="87"/>
      <c r="C1190" s="87"/>
      <c r="D1190" s="87"/>
      <c r="E1190" s="83"/>
      <c r="F1190" s="83"/>
      <c r="G1190" s="83"/>
      <c r="H1190" s="83"/>
      <c r="I1190" s="88"/>
      <c r="J1190" s="89"/>
      <c r="K1190" s="90"/>
      <c r="L1190" s="89"/>
      <c r="M1190" s="90"/>
      <c r="N1190" s="91"/>
      <c r="O1190" s="90"/>
      <c r="P1190" s="91"/>
      <c r="Q1190" s="92"/>
      <c r="R1190" s="90"/>
      <c r="S1190" s="92"/>
      <c r="T1190" s="90"/>
      <c r="U1190" s="93"/>
      <c r="V1190" s="83"/>
      <c r="W1190" s="83"/>
      <c r="X1190" s="83"/>
      <c r="Y1190" s="92"/>
      <c r="Z1190" s="83"/>
      <c r="AA1190" s="83"/>
      <c r="AB1190" s="90"/>
      <c r="AC1190" s="83"/>
      <c r="AD1190" s="92"/>
      <c r="AE1190" s="83"/>
      <c r="AF1190" s="83"/>
    </row>
    <row r="1191">
      <c r="A1191" s="86"/>
      <c r="B1191" s="87"/>
      <c r="C1191" s="87"/>
      <c r="D1191" s="87"/>
      <c r="E1191" s="83"/>
      <c r="F1191" s="83"/>
      <c r="G1191" s="83"/>
      <c r="H1191" s="83"/>
      <c r="I1191" s="88"/>
      <c r="J1191" s="89"/>
      <c r="K1191" s="90"/>
      <c r="L1191" s="89"/>
      <c r="M1191" s="90"/>
      <c r="N1191" s="91"/>
      <c r="O1191" s="90"/>
      <c r="P1191" s="91"/>
      <c r="Q1191" s="92"/>
      <c r="R1191" s="90"/>
      <c r="S1191" s="92"/>
      <c r="T1191" s="90"/>
      <c r="U1191" s="93"/>
      <c r="V1191" s="83"/>
      <c r="W1191" s="83"/>
      <c r="X1191" s="83"/>
      <c r="Y1191" s="92"/>
      <c r="Z1191" s="83"/>
      <c r="AA1191" s="83"/>
      <c r="AB1191" s="90"/>
      <c r="AC1191" s="83"/>
      <c r="AD1191" s="92"/>
      <c r="AE1191" s="83"/>
      <c r="AF1191" s="83"/>
    </row>
    <row r="1192">
      <c r="A1192" s="86"/>
      <c r="B1192" s="87"/>
      <c r="C1192" s="87"/>
      <c r="D1192" s="87"/>
      <c r="E1192" s="83"/>
      <c r="F1192" s="83"/>
      <c r="G1192" s="83"/>
      <c r="H1192" s="83"/>
      <c r="I1192" s="88"/>
      <c r="J1192" s="89"/>
      <c r="K1192" s="90"/>
      <c r="L1192" s="89"/>
      <c r="M1192" s="90"/>
      <c r="N1192" s="91"/>
      <c r="O1192" s="90"/>
      <c r="P1192" s="91"/>
      <c r="Q1192" s="92"/>
      <c r="R1192" s="90"/>
      <c r="S1192" s="92"/>
      <c r="T1192" s="90"/>
      <c r="U1192" s="93"/>
      <c r="V1192" s="83"/>
      <c r="W1192" s="83"/>
      <c r="X1192" s="83"/>
      <c r="Y1192" s="92"/>
      <c r="Z1192" s="83"/>
      <c r="AA1192" s="83"/>
      <c r="AB1192" s="90"/>
      <c r="AC1192" s="83"/>
      <c r="AD1192" s="92"/>
      <c r="AE1192" s="83"/>
      <c r="AF1192" s="83"/>
    </row>
    <row r="1193">
      <c r="A1193" s="86"/>
      <c r="B1193" s="87"/>
      <c r="C1193" s="87"/>
      <c r="D1193" s="87"/>
      <c r="E1193" s="83"/>
      <c r="F1193" s="83"/>
      <c r="G1193" s="83"/>
      <c r="H1193" s="83"/>
      <c r="I1193" s="88"/>
      <c r="J1193" s="89"/>
      <c r="K1193" s="90"/>
      <c r="L1193" s="89"/>
      <c r="M1193" s="90"/>
      <c r="N1193" s="91"/>
      <c r="O1193" s="90"/>
      <c r="P1193" s="91"/>
      <c r="Q1193" s="92"/>
      <c r="R1193" s="90"/>
      <c r="S1193" s="92"/>
      <c r="T1193" s="90"/>
      <c r="U1193" s="93"/>
      <c r="V1193" s="83"/>
      <c r="W1193" s="83"/>
      <c r="X1193" s="83"/>
      <c r="Y1193" s="92"/>
      <c r="Z1193" s="83"/>
      <c r="AA1193" s="83"/>
      <c r="AB1193" s="90"/>
      <c r="AC1193" s="83"/>
      <c r="AD1193" s="92"/>
      <c r="AE1193" s="83"/>
      <c r="AF1193" s="83"/>
    </row>
    <row r="1194">
      <c r="A1194" s="86"/>
      <c r="B1194" s="87"/>
      <c r="C1194" s="87"/>
      <c r="D1194" s="87"/>
      <c r="E1194" s="83"/>
      <c r="F1194" s="83"/>
      <c r="G1194" s="83"/>
      <c r="H1194" s="83"/>
      <c r="I1194" s="88"/>
      <c r="J1194" s="89"/>
      <c r="K1194" s="90"/>
      <c r="L1194" s="89"/>
      <c r="M1194" s="90"/>
      <c r="N1194" s="91"/>
      <c r="O1194" s="90"/>
      <c r="P1194" s="91"/>
      <c r="Q1194" s="92"/>
      <c r="R1194" s="90"/>
      <c r="S1194" s="92"/>
      <c r="T1194" s="90"/>
      <c r="U1194" s="93"/>
      <c r="V1194" s="83"/>
      <c r="W1194" s="83"/>
      <c r="X1194" s="83"/>
      <c r="Y1194" s="92"/>
      <c r="Z1194" s="83"/>
      <c r="AA1194" s="83"/>
      <c r="AB1194" s="90"/>
      <c r="AC1194" s="83"/>
      <c r="AD1194" s="92"/>
      <c r="AE1194" s="83"/>
      <c r="AF1194" s="83"/>
    </row>
    <row r="1195">
      <c r="A1195" s="86"/>
      <c r="B1195" s="87"/>
      <c r="C1195" s="87"/>
      <c r="D1195" s="87"/>
      <c r="E1195" s="83"/>
      <c r="F1195" s="83"/>
      <c r="G1195" s="83"/>
      <c r="H1195" s="83"/>
      <c r="I1195" s="88"/>
      <c r="J1195" s="89"/>
      <c r="K1195" s="90"/>
      <c r="L1195" s="89"/>
      <c r="M1195" s="90"/>
      <c r="N1195" s="91"/>
      <c r="O1195" s="90"/>
      <c r="P1195" s="91"/>
      <c r="Q1195" s="92"/>
      <c r="R1195" s="90"/>
      <c r="S1195" s="92"/>
      <c r="T1195" s="90"/>
      <c r="U1195" s="93"/>
      <c r="V1195" s="83"/>
      <c r="W1195" s="83"/>
      <c r="X1195" s="83"/>
      <c r="Y1195" s="92"/>
      <c r="Z1195" s="83"/>
      <c r="AA1195" s="83"/>
      <c r="AB1195" s="90"/>
      <c r="AC1195" s="83"/>
      <c r="AD1195" s="92"/>
      <c r="AE1195" s="83"/>
      <c r="AF1195" s="83"/>
    </row>
    <row r="1196">
      <c r="A1196" s="86"/>
      <c r="B1196" s="87"/>
      <c r="C1196" s="87"/>
      <c r="D1196" s="87"/>
      <c r="E1196" s="83"/>
      <c r="F1196" s="83"/>
      <c r="G1196" s="83"/>
      <c r="H1196" s="83"/>
      <c r="I1196" s="88"/>
      <c r="J1196" s="89"/>
      <c r="K1196" s="90"/>
      <c r="L1196" s="89"/>
      <c r="M1196" s="90"/>
      <c r="N1196" s="91"/>
      <c r="O1196" s="90"/>
      <c r="P1196" s="91"/>
      <c r="Q1196" s="92"/>
      <c r="R1196" s="90"/>
      <c r="S1196" s="92"/>
      <c r="T1196" s="90"/>
      <c r="U1196" s="93"/>
      <c r="V1196" s="83"/>
      <c r="W1196" s="83"/>
      <c r="X1196" s="83"/>
      <c r="Y1196" s="92"/>
      <c r="Z1196" s="83"/>
      <c r="AA1196" s="83"/>
      <c r="AB1196" s="90"/>
      <c r="AC1196" s="83"/>
      <c r="AD1196" s="92"/>
      <c r="AE1196" s="83"/>
      <c r="AF1196" s="83"/>
    </row>
    <row r="1197">
      <c r="A1197" s="86"/>
      <c r="B1197" s="87"/>
      <c r="C1197" s="87"/>
      <c r="D1197" s="87"/>
      <c r="E1197" s="83"/>
      <c r="F1197" s="83"/>
      <c r="G1197" s="83"/>
      <c r="H1197" s="83"/>
      <c r="I1197" s="88"/>
      <c r="J1197" s="89"/>
      <c r="K1197" s="90"/>
      <c r="L1197" s="89"/>
      <c r="M1197" s="90"/>
      <c r="N1197" s="91"/>
      <c r="O1197" s="90"/>
      <c r="P1197" s="91"/>
      <c r="Q1197" s="92"/>
      <c r="R1197" s="90"/>
      <c r="S1197" s="92"/>
      <c r="T1197" s="90"/>
      <c r="U1197" s="93"/>
      <c r="V1197" s="83"/>
      <c r="W1197" s="83"/>
      <c r="X1197" s="83"/>
      <c r="Y1197" s="92"/>
      <c r="Z1197" s="83"/>
      <c r="AA1197" s="83"/>
      <c r="AB1197" s="90"/>
      <c r="AC1197" s="83"/>
      <c r="AD1197" s="92"/>
      <c r="AE1197" s="83"/>
      <c r="AF1197" s="83"/>
    </row>
    <row r="1198">
      <c r="A1198" s="86"/>
      <c r="B1198" s="87"/>
      <c r="C1198" s="87"/>
      <c r="D1198" s="87"/>
      <c r="E1198" s="83"/>
      <c r="F1198" s="83"/>
      <c r="G1198" s="83"/>
      <c r="H1198" s="83"/>
      <c r="I1198" s="88"/>
      <c r="J1198" s="89"/>
      <c r="K1198" s="90"/>
      <c r="L1198" s="89"/>
      <c r="M1198" s="90"/>
      <c r="N1198" s="91"/>
      <c r="O1198" s="90"/>
      <c r="P1198" s="91"/>
      <c r="Q1198" s="92"/>
      <c r="R1198" s="90"/>
      <c r="S1198" s="92"/>
      <c r="T1198" s="90"/>
      <c r="U1198" s="93"/>
      <c r="V1198" s="83"/>
      <c r="W1198" s="83"/>
      <c r="X1198" s="83"/>
      <c r="Y1198" s="92"/>
      <c r="Z1198" s="83"/>
      <c r="AA1198" s="83"/>
      <c r="AB1198" s="90"/>
      <c r="AC1198" s="83"/>
      <c r="AD1198" s="92"/>
      <c r="AE1198" s="83"/>
      <c r="AF1198" s="83"/>
    </row>
    <row r="1199">
      <c r="A1199" s="86"/>
      <c r="B1199" s="87"/>
      <c r="C1199" s="87"/>
      <c r="D1199" s="87"/>
      <c r="E1199" s="83"/>
      <c r="F1199" s="83"/>
      <c r="G1199" s="83"/>
      <c r="H1199" s="83"/>
      <c r="I1199" s="88"/>
      <c r="J1199" s="89"/>
      <c r="K1199" s="90"/>
      <c r="L1199" s="89"/>
      <c r="M1199" s="90"/>
      <c r="N1199" s="91"/>
      <c r="O1199" s="90"/>
      <c r="P1199" s="91"/>
      <c r="Q1199" s="92"/>
      <c r="R1199" s="90"/>
      <c r="S1199" s="92"/>
      <c r="T1199" s="90"/>
      <c r="U1199" s="93"/>
      <c r="V1199" s="83"/>
      <c r="W1199" s="83"/>
      <c r="X1199" s="83"/>
      <c r="Y1199" s="92"/>
      <c r="Z1199" s="83"/>
      <c r="AA1199" s="83"/>
      <c r="AB1199" s="90"/>
      <c r="AC1199" s="83"/>
      <c r="AD1199" s="92"/>
      <c r="AE1199" s="83"/>
      <c r="AF1199" s="83"/>
    </row>
    <row r="1200">
      <c r="A1200" s="86"/>
      <c r="B1200" s="87"/>
      <c r="C1200" s="87"/>
      <c r="D1200" s="87"/>
      <c r="E1200" s="83"/>
      <c r="F1200" s="83"/>
      <c r="G1200" s="83"/>
      <c r="H1200" s="83"/>
      <c r="I1200" s="88"/>
      <c r="J1200" s="89"/>
      <c r="K1200" s="90"/>
      <c r="L1200" s="89"/>
      <c r="M1200" s="90"/>
      <c r="N1200" s="91"/>
      <c r="O1200" s="90"/>
      <c r="P1200" s="91"/>
      <c r="Q1200" s="92"/>
      <c r="R1200" s="90"/>
      <c r="S1200" s="92"/>
      <c r="T1200" s="90"/>
      <c r="U1200" s="93"/>
      <c r="V1200" s="83"/>
      <c r="W1200" s="83"/>
      <c r="X1200" s="83"/>
      <c r="Y1200" s="92"/>
      <c r="Z1200" s="83"/>
      <c r="AA1200" s="83"/>
      <c r="AB1200" s="90"/>
      <c r="AC1200" s="83"/>
      <c r="AD1200" s="92"/>
      <c r="AE1200" s="83"/>
      <c r="AF1200" s="83"/>
    </row>
    <row r="1201">
      <c r="A1201" s="86"/>
      <c r="B1201" s="87"/>
      <c r="C1201" s="87"/>
      <c r="D1201" s="87"/>
      <c r="E1201" s="83"/>
      <c r="F1201" s="83"/>
      <c r="G1201" s="83"/>
      <c r="H1201" s="83"/>
      <c r="I1201" s="88"/>
      <c r="J1201" s="89"/>
      <c r="K1201" s="90"/>
      <c r="L1201" s="89"/>
      <c r="M1201" s="90"/>
      <c r="N1201" s="91"/>
      <c r="O1201" s="90"/>
      <c r="P1201" s="91"/>
      <c r="Q1201" s="92"/>
      <c r="R1201" s="90"/>
      <c r="S1201" s="92"/>
      <c r="T1201" s="90"/>
      <c r="U1201" s="93"/>
      <c r="V1201" s="83"/>
      <c r="W1201" s="83"/>
      <c r="X1201" s="83"/>
      <c r="Y1201" s="92"/>
      <c r="Z1201" s="83"/>
      <c r="AA1201" s="83"/>
      <c r="AB1201" s="90"/>
      <c r="AC1201" s="83"/>
      <c r="AD1201" s="92"/>
      <c r="AE1201" s="83"/>
      <c r="AF1201" s="83"/>
    </row>
    <row r="1202">
      <c r="A1202" s="86"/>
      <c r="B1202" s="87"/>
      <c r="C1202" s="87"/>
      <c r="D1202" s="87"/>
      <c r="E1202" s="83"/>
      <c r="F1202" s="83"/>
      <c r="G1202" s="83"/>
      <c r="H1202" s="83"/>
      <c r="I1202" s="88"/>
      <c r="J1202" s="89"/>
      <c r="K1202" s="90"/>
      <c r="L1202" s="89"/>
      <c r="M1202" s="90"/>
      <c r="N1202" s="91"/>
      <c r="O1202" s="90"/>
      <c r="P1202" s="91"/>
      <c r="Q1202" s="92"/>
      <c r="R1202" s="90"/>
      <c r="S1202" s="92"/>
      <c r="T1202" s="90"/>
      <c r="U1202" s="93"/>
      <c r="V1202" s="83"/>
      <c r="W1202" s="83"/>
      <c r="X1202" s="83"/>
      <c r="Y1202" s="92"/>
      <c r="Z1202" s="83"/>
      <c r="AA1202" s="83"/>
      <c r="AB1202" s="90"/>
      <c r="AC1202" s="83"/>
      <c r="AD1202" s="92"/>
      <c r="AE1202" s="83"/>
      <c r="AF1202" s="83"/>
    </row>
    <row r="1203">
      <c r="A1203" s="86"/>
      <c r="B1203" s="87"/>
      <c r="C1203" s="87"/>
      <c r="D1203" s="87"/>
      <c r="E1203" s="83"/>
      <c r="F1203" s="83"/>
      <c r="G1203" s="83"/>
      <c r="H1203" s="83"/>
      <c r="I1203" s="88"/>
      <c r="J1203" s="89"/>
      <c r="K1203" s="90"/>
      <c r="L1203" s="89"/>
      <c r="M1203" s="90"/>
      <c r="N1203" s="91"/>
      <c r="O1203" s="90"/>
      <c r="P1203" s="91"/>
      <c r="Q1203" s="92"/>
      <c r="R1203" s="90"/>
      <c r="S1203" s="92"/>
      <c r="T1203" s="90"/>
      <c r="U1203" s="93"/>
      <c r="V1203" s="83"/>
      <c r="W1203" s="83"/>
      <c r="X1203" s="83"/>
      <c r="Y1203" s="92"/>
      <c r="Z1203" s="83"/>
      <c r="AA1203" s="83"/>
      <c r="AB1203" s="90"/>
      <c r="AC1203" s="83"/>
      <c r="AD1203" s="92"/>
      <c r="AE1203" s="83"/>
      <c r="AF1203" s="83"/>
    </row>
    <row r="1204">
      <c r="A1204" s="86"/>
      <c r="B1204" s="87"/>
      <c r="C1204" s="87"/>
      <c r="D1204" s="87"/>
      <c r="E1204" s="83"/>
      <c r="F1204" s="83"/>
      <c r="G1204" s="83"/>
      <c r="H1204" s="83"/>
      <c r="I1204" s="88"/>
      <c r="J1204" s="89"/>
      <c r="K1204" s="90"/>
      <c r="L1204" s="89"/>
      <c r="M1204" s="90"/>
      <c r="N1204" s="91"/>
      <c r="O1204" s="90"/>
      <c r="P1204" s="91"/>
      <c r="Q1204" s="92"/>
      <c r="R1204" s="90"/>
      <c r="S1204" s="92"/>
      <c r="T1204" s="90"/>
      <c r="U1204" s="93"/>
      <c r="V1204" s="83"/>
      <c r="W1204" s="83"/>
      <c r="X1204" s="83"/>
      <c r="Y1204" s="92"/>
      <c r="Z1204" s="83"/>
      <c r="AA1204" s="83"/>
      <c r="AB1204" s="90"/>
      <c r="AC1204" s="83"/>
      <c r="AD1204" s="92"/>
      <c r="AE1204" s="83"/>
      <c r="AF1204" s="83"/>
    </row>
    <row r="1205">
      <c r="A1205" s="86"/>
      <c r="B1205" s="87"/>
      <c r="C1205" s="87"/>
      <c r="D1205" s="87"/>
      <c r="E1205" s="83"/>
      <c r="F1205" s="83"/>
      <c r="G1205" s="83"/>
      <c r="H1205" s="83"/>
      <c r="I1205" s="88"/>
      <c r="J1205" s="89"/>
      <c r="K1205" s="90"/>
      <c r="L1205" s="89"/>
      <c r="M1205" s="90"/>
      <c r="N1205" s="91"/>
      <c r="O1205" s="90"/>
      <c r="P1205" s="91"/>
      <c r="Q1205" s="92"/>
      <c r="R1205" s="90"/>
      <c r="S1205" s="92"/>
      <c r="T1205" s="90"/>
      <c r="U1205" s="93"/>
      <c r="V1205" s="83"/>
      <c r="W1205" s="83"/>
      <c r="X1205" s="83"/>
      <c r="Y1205" s="92"/>
      <c r="Z1205" s="83"/>
      <c r="AA1205" s="83"/>
      <c r="AB1205" s="90"/>
      <c r="AC1205" s="83"/>
      <c r="AD1205" s="92"/>
      <c r="AE1205" s="83"/>
      <c r="AF1205" s="83"/>
    </row>
    <row r="1206">
      <c r="A1206" s="86"/>
      <c r="B1206" s="87"/>
      <c r="C1206" s="87"/>
      <c r="D1206" s="87"/>
      <c r="E1206" s="83"/>
      <c r="F1206" s="83"/>
      <c r="G1206" s="83"/>
      <c r="H1206" s="83"/>
      <c r="I1206" s="88"/>
      <c r="J1206" s="89"/>
      <c r="K1206" s="90"/>
      <c r="L1206" s="89"/>
      <c r="M1206" s="90"/>
      <c r="N1206" s="91"/>
      <c r="O1206" s="90"/>
      <c r="P1206" s="91"/>
      <c r="Q1206" s="92"/>
      <c r="R1206" s="90"/>
      <c r="S1206" s="92"/>
      <c r="T1206" s="90"/>
      <c r="U1206" s="93"/>
      <c r="V1206" s="83"/>
      <c r="W1206" s="83"/>
      <c r="X1206" s="83"/>
      <c r="Y1206" s="92"/>
      <c r="Z1206" s="83"/>
      <c r="AA1206" s="83"/>
      <c r="AB1206" s="90"/>
      <c r="AC1206" s="83"/>
      <c r="AD1206" s="92"/>
      <c r="AE1206" s="83"/>
      <c r="AF1206" s="83"/>
    </row>
    <row r="1207">
      <c r="A1207" s="86"/>
      <c r="B1207" s="87"/>
      <c r="C1207" s="87"/>
      <c r="D1207" s="87"/>
      <c r="E1207" s="83"/>
      <c r="F1207" s="83"/>
      <c r="G1207" s="83"/>
      <c r="H1207" s="83"/>
      <c r="I1207" s="88"/>
      <c r="J1207" s="89"/>
      <c r="K1207" s="90"/>
      <c r="L1207" s="89"/>
      <c r="M1207" s="90"/>
      <c r="N1207" s="91"/>
      <c r="O1207" s="90"/>
      <c r="P1207" s="91"/>
      <c r="Q1207" s="92"/>
      <c r="R1207" s="90"/>
      <c r="S1207" s="92"/>
      <c r="T1207" s="90"/>
      <c r="U1207" s="93"/>
      <c r="V1207" s="83"/>
      <c r="W1207" s="83"/>
      <c r="X1207" s="83"/>
      <c r="Y1207" s="92"/>
      <c r="Z1207" s="83"/>
      <c r="AA1207" s="83"/>
      <c r="AB1207" s="90"/>
      <c r="AC1207" s="83"/>
      <c r="AD1207" s="92"/>
      <c r="AE1207" s="83"/>
      <c r="AF1207" s="83"/>
    </row>
    <row r="1208">
      <c r="A1208" s="86"/>
      <c r="B1208" s="87"/>
      <c r="C1208" s="87"/>
      <c r="D1208" s="87"/>
      <c r="E1208" s="83"/>
      <c r="F1208" s="83"/>
      <c r="G1208" s="83"/>
      <c r="H1208" s="83"/>
      <c r="I1208" s="88"/>
      <c r="J1208" s="89"/>
      <c r="K1208" s="90"/>
      <c r="L1208" s="89"/>
      <c r="M1208" s="90"/>
      <c r="N1208" s="91"/>
      <c r="O1208" s="90"/>
      <c r="P1208" s="91"/>
      <c r="Q1208" s="92"/>
      <c r="R1208" s="90"/>
      <c r="S1208" s="92"/>
      <c r="T1208" s="90"/>
      <c r="U1208" s="93"/>
      <c r="V1208" s="83"/>
      <c r="W1208" s="83"/>
      <c r="X1208" s="83"/>
      <c r="Y1208" s="92"/>
      <c r="Z1208" s="83"/>
      <c r="AA1208" s="83"/>
      <c r="AB1208" s="90"/>
      <c r="AC1208" s="83"/>
      <c r="AD1208" s="92"/>
      <c r="AE1208" s="83"/>
      <c r="AF1208" s="83"/>
    </row>
    <row r="1209">
      <c r="A1209" s="86"/>
      <c r="B1209" s="87"/>
      <c r="C1209" s="87"/>
      <c r="D1209" s="87"/>
      <c r="E1209" s="83"/>
      <c r="F1209" s="83"/>
      <c r="G1209" s="83"/>
      <c r="H1209" s="83"/>
      <c r="I1209" s="88"/>
      <c r="J1209" s="89"/>
      <c r="K1209" s="90"/>
      <c r="L1209" s="89"/>
      <c r="M1209" s="90"/>
      <c r="N1209" s="91"/>
      <c r="O1209" s="90"/>
      <c r="P1209" s="91"/>
      <c r="Q1209" s="92"/>
      <c r="R1209" s="90"/>
      <c r="S1209" s="92"/>
      <c r="T1209" s="90"/>
      <c r="U1209" s="93"/>
      <c r="V1209" s="83"/>
      <c r="W1209" s="83"/>
      <c r="X1209" s="83"/>
      <c r="Y1209" s="92"/>
      <c r="Z1209" s="83"/>
      <c r="AA1209" s="83"/>
      <c r="AB1209" s="90"/>
      <c r="AC1209" s="83"/>
      <c r="AD1209" s="92"/>
      <c r="AE1209" s="83"/>
      <c r="AF1209" s="83"/>
    </row>
    <row r="1210">
      <c r="A1210" s="86"/>
      <c r="B1210" s="87"/>
      <c r="C1210" s="87"/>
      <c r="D1210" s="87"/>
      <c r="E1210" s="83"/>
      <c r="F1210" s="83"/>
      <c r="G1210" s="83"/>
      <c r="H1210" s="83"/>
      <c r="I1210" s="88"/>
      <c r="J1210" s="89"/>
      <c r="K1210" s="90"/>
      <c r="L1210" s="89"/>
      <c r="M1210" s="90"/>
      <c r="N1210" s="91"/>
      <c r="O1210" s="90"/>
      <c r="P1210" s="91"/>
      <c r="Q1210" s="92"/>
      <c r="R1210" s="90"/>
      <c r="S1210" s="92"/>
      <c r="T1210" s="90"/>
      <c r="U1210" s="93"/>
      <c r="V1210" s="83"/>
      <c r="W1210" s="83"/>
      <c r="X1210" s="83"/>
      <c r="Y1210" s="92"/>
      <c r="Z1210" s="83"/>
      <c r="AA1210" s="83"/>
      <c r="AB1210" s="90"/>
      <c r="AC1210" s="83"/>
      <c r="AD1210" s="92"/>
      <c r="AE1210" s="83"/>
      <c r="AF1210" s="83"/>
    </row>
    <row r="1211">
      <c r="A1211" s="86"/>
      <c r="B1211" s="87"/>
      <c r="C1211" s="87"/>
      <c r="D1211" s="87"/>
      <c r="E1211" s="83"/>
      <c r="F1211" s="83"/>
      <c r="G1211" s="83"/>
      <c r="H1211" s="83"/>
      <c r="I1211" s="88"/>
      <c r="J1211" s="89"/>
      <c r="K1211" s="90"/>
      <c r="L1211" s="89"/>
      <c r="M1211" s="90"/>
      <c r="N1211" s="91"/>
      <c r="O1211" s="90"/>
      <c r="P1211" s="91"/>
      <c r="Q1211" s="92"/>
      <c r="R1211" s="90"/>
      <c r="S1211" s="92"/>
      <c r="T1211" s="90"/>
      <c r="U1211" s="93"/>
      <c r="V1211" s="83"/>
      <c r="W1211" s="83"/>
      <c r="X1211" s="83"/>
      <c r="Y1211" s="92"/>
      <c r="Z1211" s="83"/>
      <c r="AA1211" s="83"/>
      <c r="AB1211" s="90"/>
      <c r="AC1211" s="83"/>
      <c r="AD1211" s="92"/>
      <c r="AE1211" s="83"/>
      <c r="AF1211" s="83"/>
    </row>
    <row r="1212">
      <c r="A1212" s="86"/>
      <c r="B1212" s="87"/>
      <c r="C1212" s="87"/>
      <c r="D1212" s="87"/>
      <c r="E1212" s="83"/>
      <c r="F1212" s="83"/>
      <c r="G1212" s="83"/>
      <c r="H1212" s="83"/>
      <c r="I1212" s="88"/>
      <c r="J1212" s="89"/>
      <c r="K1212" s="90"/>
      <c r="L1212" s="89"/>
      <c r="M1212" s="90"/>
      <c r="N1212" s="91"/>
      <c r="O1212" s="90"/>
      <c r="P1212" s="91"/>
      <c r="Q1212" s="92"/>
      <c r="R1212" s="90"/>
      <c r="S1212" s="92"/>
      <c r="T1212" s="90"/>
      <c r="U1212" s="93"/>
      <c r="V1212" s="83"/>
      <c r="W1212" s="83"/>
      <c r="X1212" s="83"/>
      <c r="Y1212" s="92"/>
      <c r="Z1212" s="83"/>
      <c r="AA1212" s="83"/>
      <c r="AB1212" s="90"/>
      <c r="AC1212" s="83"/>
      <c r="AD1212" s="92"/>
      <c r="AE1212" s="83"/>
      <c r="AF1212" s="83"/>
    </row>
    <row r="1213">
      <c r="A1213" s="86"/>
      <c r="B1213" s="87"/>
      <c r="C1213" s="87"/>
      <c r="D1213" s="87"/>
      <c r="E1213" s="83"/>
      <c r="F1213" s="83"/>
      <c r="G1213" s="83"/>
      <c r="H1213" s="83"/>
      <c r="I1213" s="88"/>
      <c r="J1213" s="89"/>
      <c r="K1213" s="90"/>
      <c r="L1213" s="89"/>
      <c r="M1213" s="90"/>
      <c r="N1213" s="91"/>
      <c r="O1213" s="90"/>
      <c r="P1213" s="91"/>
      <c r="Q1213" s="92"/>
      <c r="R1213" s="90"/>
      <c r="S1213" s="92"/>
      <c r="T1213" s="90"/>
      <c r="U1213" s="93"/>
      <c r="V1213" s="83"/>
      <c r="W1213" s="83"/>
      <c r="X1213" s="83"/>
      <c r="Y1213" s="92"/>
      <c r="Z1213" s="83"/>
      <c r="AA1213" s="83"/>
      <c r="AB1213" s="90"/>
      <c r="AC1213" s="83"/>
      <c r="AD1213" s="92"/>
      <c r="AE1213" s="83"/>
      <c r="AF1213" s="83"/>
    </row>
    <row r="1214">
      <c r="A1214" s="86"/>
      <c r="B1214" s="87"/>
      <c r="C1214" s="87"/>
      <c r="D1214" s="87"/>
      <c r="E1214" s="83"/>
      <c r="F1214" s="83"/>
      <c r="G1214" s="83"/>
      <c r="H1214" s="83"/>
      <c r="I1214" s="88"/>
      <c r="J1214" s="89"/>
      <c r="K1214" s="90"/>
      <c r="L1214" s="89"/>
      <c r="M1214" s="90"/>
      <c r="N1214" s="91"/>
      <c r="O1214" s="90"/>
      <c r="P1214" s="91"/>
      <c r="Q1214" s="92"/>
      <c r="R1214" s="90"/>
      <c r="S1214" s="92"/>
      <c r="T1214" s="90"/>
      <c r="U1214" s="93"/>
      <c r="V1214" s="83"/>
      <c r="W1214" s="83"/>
      <c r="X1214" s="83"/>
      <c r="Y1214" s="92"/>
      <c r="Z1214" s="83"/>
      <c r="AA1214" s="83"/>
      <c r="AB1214" s="90"/>
      <c r="AC1214" s="83"/>
      <c r="AD1214" s="92"/>
      <c r="AE1214" s="83"/>
      <c r="AF1214" s="83"/>
    </row>
    <row r="1215">
      <c r="A1215" s="86"/>
      <c r="B1215" s="87"/>
      <c r="C1215" s="87"/>
      <c r="D1215" s="87"/>
      <c r="E1215" s="83"/>
      <c r="F1215" s="83"/>
      <c r="G1215" s="83"/>
      <c r="H1215" s="83"/>
      <c r="I1215" s="88"/>
      <c r="J1215" s="89"/>
      <c r="K1215" s="90"/>
      <c r="L1215" s="89"/>
      <c r="M1215" s="90"/>
      <c r="N1215" s="91"/>
      <c r="O1215" s="90"/>
      <c r="P1215" s="91"/>
      <c r="Q1215" s="92"/>
      <c r="R1215" s="90"/>
      <c r="S1215" s="92"/>
      <c r="T1215" s="90"/>
      <c r="U1215" s="93"/>
      <c r="V1215" s="83"/>
      <c r="W1215" s="83"/>
      <c r="X1215" s="83"/>
      <c r="Y1215" s="92"/>
      <c r="Z1215" s="83"/>
      <c r="AA1215" s="83"/>
      <c r="AB1215" s="90"/>
      <c r="AC1215" s="83"/>
      <c r="AD1215" s="92"/>
      <c r="AE1215" s="83"/>
      <c r="AF1215" s="83"/>
    </row>
    <row r="1216">
      <c r="A1216" s="86"/>
      <c r="B1216" s="87"/>
      <c r="C1216" s="87"/>
      <c r="D1216" s="87"/>
      <c r="E1216" s="83"/>
      <c r="F1216" s="83"/>
      <c r="G1216" s="83"/>
      <c r="H1216" s="83"/>
      <c r="I1216" s="88"/>
      <c r="J1216" s="89"/>
      <c r="K1216" s="90"/>
      <c r="L1216" s="89"/>
      <c r="M1216" s="90"/>
      <c r="N1216" s="91"/>
      <c r="O1216" s="90"/>
      <c r="P1216" s="91"/>
      <c r="Q1216" s="92"/>
      <c r="R1216" s="90"/>
      <c r="S1216" s="92"/>
      <c r="T1216" s="90"/>
      <c r="U1216" s="93"/>
      <c r="V1216" s="83"/>
      <c r="W1216" s="83"/>
      <c r="X1216" s="83"/>
      <c r="Y1216" s="92"/>
      <c r="Z1216" s="83"/>
      <c r="AA1216" s="83"/>
      <c r="AB1216" s="90"/>
      <c r="AC1216" s="83"/>
      <c r="AD1216" s="92"/>
      <c r="AE1216" s="83"/>
      <c r="AF1216" s="83"/>
    </row>
    <row r="1217">
      <c r="A1217" s="86"/>
      <c r="B1217" s="87"/>
      <c r="C1217" s="87"/>
      <c r="D1217" s="87"/>
      <c r="E1217" s="83"/>
      <c r="F1217" s="83"/>
      <c r="G1217" s="83"/>
      <c r="H1217" s="83"/>
      <c r="I1217" s="88"/>
      <c r="J1217" s="89"/>
      <c r="K1217" s="90"/>
      <c r="L1217" s="89"/>
      <c r="M1217" s="90"/>
      <c r="N1217" s="91"/>
      <c r="O1217" s="90"/>
      <c r="P1217" s="91"/>
      <c r="Q1217" s="92"/>
      <c r="R1217" s="90"/>
      <c r="S1217" s="92"/>
      <c r="T1217" s="90"/>
      <c r="U1217" s="93"/>
      <c r="V1217" s="83"/>
      <c r="W1217" s="83"/>
      <c r="X1217" s="83"/>
      <c r="Y1217" s="92"/>
      <c r="Z1217" s="83"/>
      <c r="AA1217" s="83"/>
      <c r="AB1217" s="90"/>
      <c r="AC1217" s="83"/>
      <c r="AD1217" s="92"/>
      <c r="AE1217" s="83"/>
      <c r="AF1217" s="83"/>
    </row>
    <row r="1218">
      <c r="A1218" s="86"/>
      <c r="B1218" s="87"/>
      <c r="C1218" s="87"/>
      <c r="D1218" s="87"/>
      <c r="E1218" s="83"/>
      <c r="F1218" s="83"/>
      <c r="G1218" s="83"/>
      <c r="H1218" s="83"/>
      <c r="I1218" s="88"/>
      <c r="J1218" s="89"/>
      <c r="K1218" s="90"/>
      <c r="L1218" s="89"/>
      <c r="M1218" s="90"/>
      <c r="N1218" s="91"/>
      <c r="O1218" s="90"/>
      <c r="P1218" s="91"/>
      <c r="Q1218" s="92"/>
      <c r="R1218" s="90"/>
      <c r="S1218" s="92"/>
      <c r="T1218" s="90"/>
      <c r="U1218" s="93"/>
      <c r="V1218" s="83"/>
      <c r="W1218" s="83"/>
      <c r="X1218" s="83"/>
      <c r="Y1218" s="92"/>
      <c r="Z1218" s="83"/>
      <c r="AA1218" s="83"/>
      <c r="AB1218" s="90"/>
      <c r="AC1218" s="83"/>
      <c r="AD1218" s="92"/>
      <c r="AE1218" s="83"/>
      <c r="AF1218" s="83"/>
    </row>
    <row r="1219">
      <c r="A1219" s="86"/>
      <c r="B1219" s="87"/>
      <c r="C1219" s="87"/>
      <c r="D1219" s="87"/>
      <c r="E1219" s="83"/>
      <c r="F1219" s="83"/>
      <c r="G1219" s="83"/>
      <c r="H1219" s="83"/>
      <c r="I1219" s="88"/>
      <c r="J1219" s="89"/>
      <c r="K1219" s="90"/>
      <c r="L1219" s="89"/>
      <c r="M1219" s="90"/>
      <c r="N1219" s="91"/>
      <c r="O1219" s="90"/>
      <c r="P1219" s="91"/>
      <c r="Q1219" s="92"/>
      <c r="R1219" s="90"/>
      <c r="S1219" s="92"/>
      <c r="T1219" s="90"/>
      <c r="U1219" s="93"/>
      <c r="V1219" s="83"/>
      <c r="W1219" s="83"/>
      <c r="X1219" s="83"/>
      <c r="Y1219" s="92"/>
      <c r="Z1219" s="83"/>
      <c r="AA1219" s="83"/>
      <c r="AB1219" s="90"/>
      <c r="AC1219" s="83"/>
      <c r="AD1219" s="92"/>
      <c r="AE1219" s="83"/>
      <c r="AF1219" s="83"/>
    </row>
    <row r="1220">
      <c r="A1220" s="86"/>
      <c r="B1220" s="87"/>
      <c r="C1220" s="87"/>
      <c r="D1220" s="87"/>
      <c r="E1220" s="83"/>
      <c r="F1220" s="83"/>
      <c r="G1220" s="83"/>
      <c r="H1220" s="83"/>
      <c r="I1220" s="88"/>
      <c r="J1220" s="89"/>
      <c r="K1220" s="90"/>
      <c r="L1220" s="89"/>
      <c r="M1220" s="90"/>
      <c r="N1220" s="91"/>
      <c r="O1220" s="90"/>
      <c r="P1220" s="91"/>
      <c r="Q1220" s="92"/>
      <c r="R1220" s="90"/>
      <c r="S1220" s="92"/>
      <c r="T1220" s="90"/>
      <c r="U1220" s="93"/>
      <c r="V1220" s="83"/>
      <c r="W1220" s="83"/>
      <c r="X1220" s="83"/>
      <c r="Y1220" s="92"/>
      <c r="Z1220" s="83"/>
      <c r="AA1220" s="83"/>
      <c r="AB1220" s="90"/>
      <c r="AC1220" s="83"/>
      <c r="AD1220" s="92"/>
      <c r="AE1220" s="83"/>
      <c r="AF1220" s="83"/>
    </row>
    <row r="1221">
      <c r="A1221" s="86"/>
      <c r="B1221" s="87"/>
      <c r="C1221" s="87"/>
      <c r="D1221" s="87"/>
      <c r="E1221" s="83"/>
      <c r="F1221" s="83"/>
      <c r="G1221" s="83"/>
      <c r="H1221" s="83"/>
      <c r="I1221" s="88"/>
      <c r="J1221" s="89"/>
      <c r="K1221" s="90"/>
      <c r="L1221" s="89"/>
      <c r="M1221" s="90"/>
      <c r="N1221" s="91"/>
      <c r="O1221" s="90"/>
      <c r="P1221" s="91"/>
      <c r="Q1221" s="92"/>
      <c r="R1221" s="90"/>
      <c r="S1221" s="92"/>
      <c r="T1221" s="90"/>
      <c r="U1221" s="93"/>
      <c r="V1221" s="83"/>
      <c r="W1221" s="83"/>
      <c r="X1221" s="83"/>
      <c r="Y1221" s="92"/>
      <c r="Z1221" s="83"/>
      <c r="AA1221" s="83"/>
      <c r="AB1221" s="90"/>
      <c r="AC1221" s="83"/>
      <c r="AD1221" s="92"/>
      <c r="AE1221" s="83"/>
      <c r="AF1221" s="83"/>
    </row>
    <row r="1222">
      <c r="A1222" s="86"/>
      <c r="B1222" s="87"/>
      <c r="C1222" s="87"/>
      <c r="D1222" s="87"/>
      <c r="E1222" s="83"/>
      <c r="F1222" s="83"/>
      <c r="G1222" s="83"/>
      <c r="H1222" s="83"/>
      <c r="I1222" s="88"/>
      <c r="J1222" s="89"/>
      <c r="K1222" s="90"/>
      <c r="L1222" s="89"/>
      <c r="M1222" s="90"/>
      <c r="N1222" s="91"/>
      <c r="O1222" s="90"/>
      <c r="P1222" s="91"/>
      <c r="Q1222" s="92"/>
      <c r="R1222" s="90"/>
      <c r="S1222" s="92"/>
      <c r="T1222" s="90"/>
      <c r="U1222" s="93"/>
      <c r="V1222" s="83"/>
      <c r="W1222" s="83"/>
      <c r="X1222" s="83"/>
      <c r="Y1222" s="92"/>
      <c r="Z1222" s="83"/>
      <c r="AA1222" s="83"/>
      <c r="AB1222" s="90"/>
      <c r="AC1222" s="83"/>
      <c r="AD1222" s="92"/>
      <c r="AE1222" s="83"/>
      <c r="AF1222" s="83"/>
    </row>
    <row r="1223">
      <c r="A1223" s="86"/>
      <c r="B1223" s="87"/>
      <c r="C1223" s="87"/>
      <c r="D1223" s="87"/>
      <c r="E1223" s="83"/>
      <c r="F1223" s="83"/>
      <c r="G1223" s="83"/>
      <c r="H1223" s="83"/>
      <c r="I1223" s="88"/>
      <c r="J1223" s="89"/>
      <c r="K1223" s="90"/>
      <c r="L1223" s="89"/>
      <c r="M1223" s="90"/>
      <c r="N1223" s="91"/>
      <c r="O1223" s="90"/>
      <c r="P1223" s="91"/>
      <c r="Q1223" s="92"/>
      <c r="R1223" s="90"/>
      <c r="S1223" s="92"/>
      <c r="T1223" s="90"/>
      <c r="U1223" s="93"/>
      <c r="V1223" s="83"/>
      <c r="W1223" s="83"/>
      <c r="X1223" s="83"/>
      <c r="Y1223" s="92"/>
      <c r="Z1223" s="83"/>
      <c r="AA1223" s="83"/>
      <c r="AB1223" s="90"/>
      <c r="AC1223" s="83"/>
      <c r="AD1223" s="92"/>
      <c r="AE1223" s="83"/>
      <c r="AF1223" s="83"/>
    </row>
    <row r="1224">
      <c r="A1224" s="86"/>
      <c r="B1224" s="87"/>
      <c r="C1224" s="87"/>
      <c r="D1224" s="87"/>
      <c r="E1224" s="83"/>
      <c r="F1224" s="83"/>
      <c r="G1224" s="83"/>
      <c r="H1224" s="83"/>
      <c r="I1224" s="88"/>
      <c r="J1224" s="89"/>
      <c r="K1224" s="90"/>
      <c r="L1224" s="89"/>
      <c r="M1224" s="90"/>
      <c r="N1224" s="91"/>
      <c r="O1224" s="90"/>
      <c r="P1224" s="91"/>
      <c r="Q1224" s="92"/>
      <c r="R1224" s="90"/>
      <c r="S1224" s="92"/>
      <c r="T1224" s="90"/>
      <c r="U1224" s="93"/>
      <c r="V1224" s="83"/>
      <c r="W1224" s="83"/>
      <c r="X1224" s="83"/>
      <c r="Y1224" s="92"/>
      <c r="Z1224" s="83"/>
      <c r="AA1224" s="83"/>
      <c r="AB1224" s="90"/>
      <c r="AC1224" s="83"/>
      <c r="AD1224" s="92"/>
      <c r="AE1224" s="83"/>
      <c r="AF1224" s="83"/>
    </row>
    <row r="1225">
      <c r="A1225" s="86"/>
      <c r="B1225" s="87"/>
      <c r="C1225" s="87"/>
      <c r="D1225" s="87"/>
      <c r="E1225" s="83"/>
      <c r="F1225" s="83"/>
      <c r="G1225" s="83"/>
      <c r="H1225" s="83"/>
      <c r="I1225" s="88"/>
      <c r="J1225" s="89"/>
      <c r="K1225" s="90"/>
      <c r="L1225" s="89"/>
      <c r="M1225" s="90"/>
      <c r="N1225" s="91"/>
      <c r="O1225" s="90"/>
      <c r="P1225" s="91"/>
      <c r="Q1225" s="92"/>
      <c r="R1225" s="90"/>
      <c r="S1225" s="92"/>
      <c r="T1225" s="90"/>
      <c r="U1225" s="93"/>
      <c r="V1225" s="83"/>
      <c r="W1225" s="83"/>
      <c r="X1225" s="83"/>
      <c r="Y1225" s="92"/>
      <c r="Z1225" s="83"/>
      <c r="AA1225" s="83"/>
      <c r="AB1225" s="90"/>
      <c r="AC1225" s="83"/>
      <c r="AD1225" s="92"/>
      <c r="AE1225" s="83"/>
      <c r="AF1225" s="83"/>
    </row>
    <row r="1226">
      <c r="A1226" s="86"/>
      <c r="B1226" s="87"/>
      <c r="C1226" s="87"/>
      <c r="D1226" s="87"/>
      <c r="E1226" s="83"/>
      <c r="F1226" s="83"/>
      <c r="G1226" s="83"/>
      <c r="H1226" s="83"/>
      <c r="I1226" s="88"/>
      <c r="J1226" s="89"/>
      <c r="K1226" s="90"/>
      <c r="L1226" s="89"/>
      <c r="M1226" s="90"/>
      <c r="N1226" s="91"/>
      <c r="O1226" s="90"/>
      <c r="P1226" s="91"/>
      <c r="Q1226" s="92"/>
      <c r="R1226" s="90"/>
      <c r="S1226" s="92"/>
      <c r="T1226" s="90"/>
      <c r="U1226" s="93"/>
      <c r="V1226" s="83"/>
      <c r="W1226" s="83"/>
      <c r="X1226" s="83"/>
      <c r="Y1226" s="92"/>
      <c r="Z1226" s="83"/>
      <c r="AA1226" s="83"/>
      <c r="AB1226" s="90"/>
      <c r="AC1226" s="83"/>
      <c r="AD1226" s="92"/>
      <c r="AE1226" s="83"/>
      <c r="AF1226" s="83"/>
    </row>
    <row r="1227">
      <c r="A1227" s="86"/>
      <c r="B1227" s="87"/>
      <c r="C1227" s="87"/>
      <c r="D1227" s="87"/>
      <c r="E1227" s="83"/>
      <c r="F1227" s="83"/>
      <c r="G1227" s="83"/>
      <c r="H1227" s="83"/>
      <c r="I1227" s="88"/>
      <c r="J1227" s="89"/>
      <c r="K1227" s="90"/>
      <c r="L1227" s="89"/>
      <c r="M1227" s="90"/>
      <c r="N1227" s="91"/>
      <c r="O1227" s="90"/>
      <c r="P1227" s="91"/>
      <c r="Q1227" s="92"/>
      <c r="R1227" s="90"/>
      <c r="S1227" s="92"/>
      <c r="T1227" s="90"/>
      <c r="U1227" s="93"/>
      <c r="V1227" s="83"/>
      <c r="W1227" s="83"/>
      <c r="X1227" s="83"/>
      <c r="Y1227" s="92"/>
      <c r="Z1227" s="83"/>
      <c r="AA1227" s="83"/>
      <c r="AB1227" s="90"/>
      <c r="AC1227" s="83"/>
      <c r="AD1227" s="92"/>
      <c r="AE1227" s="83"/>
      <c r="AF1227" s="83"/>
    </row>
    <row r="1228">
      <c r="A1228" s="86"/>
      <c r="B1228" s="87"/>
      <c r="C1228" s="87"/>
      <c r="D1228" s="87"/>
      <c r="E1228" s="83"/>
      <c r="F1228" s="83"/>
      <c r="G1228" s="83"/>
      <c r="H1228" s="83"/>
      <c r="I1228" s="88"/>
      <c r="J1228" s="89"/>
      <c r="K1228" s="90"/>
      <c r="L1228" s="89"/>
      <c r="M1228" s="90"/>
      <c r="N1228" s="91"/>
      <c r="O1228" s="90"/>
      <c r="P1228" s="91"/>
      <c r="Q1228" s="92"/>
      <c r="R1228" s="90"/>
      <c r="S1228" s="92"/>
      <c r="T1228" s="90"/>
      <c r="U1228" s="93"/>
      <c r="V1228" s="83"/>
      <c r="W1228" s="83"/>
      <c r="X1228" s="83"/>
      <c r="Y1228" s="92"/>
      <c r="Z1228" s="83"/>
      <c r="AA1228" s="83"/>
      <c r="AB1228" s="90"/>
      <c r="AC1228" s="83"/>
      <c r="AD1228" s="92"/>
      <c r="AE1228" s="83"/>
      <c r="AF1228" s="83"/>
    </row>
    <row r="1229">
      <c r="A1229" s="86"/>
      <c r="B1229" s="87"/>
      <c r="C1229" s="87"/>
      <c r="D1229" s="87"/>
      <c r="E1229" s="83"/>
      <c r="F1229" s="83"/>
      <c r="G1229" s="83"/>
      <c r="H1229" s="83"/>
      <c r="I1229" s="88"/>
      <c r="J1229" s="89"/>
      <c r="K1229" s="90"/>
      <c r="L1229" s="89"/>
      <c r="M1229" s="90"/>
      <c r="N1229" s="91"/>
      <c r="O1229" s="90"/>
      <c r="P1229" s="91"/>
      <c r="Q1229" s="92"/>
      <c r="R1229" s="90"/>
      <c r="S1229" s="92"/>
      <c r="T1229" s="90"/>
      <c r="U1229" s="93"/>
      <c r="V1229" s="83"/>
      <c r="W1229" s="83"/>
      <c r="X1229" s="83"/>
      <c r="Y1229" s="92"/>
      <c r="Z1229" s="83"/>
      <c r="AA1229" s="83"/>
      <c r="AB1229" s="90"/>
      <c r="AC1229" s="83"/>
      <c r="AD1229" s="92"/>
      <c r="AE1229" s="83"/>
      <c r="AF1229" s="83"/>
    </row>
    <row r="1230">
      <c r="A1230" s="86"/>
      <c r="B1230" s="87"/>
      <c r="C1230" s="87"/>
      <c r="D1230" s="87"/>
      <c r="E1230" s="83"/>
      <c r="F1230" s="83"/>
      <c r="G1230" s="83"/>
      <c r="H1230" s="83"/>
      <c r="I1230" s="88"/>
      <c r="J1230" s="89"/>
      <c r="K1230" s="90"/>
      <c r="L1230" s="89"/>
      <c r="M1230" s="90"/>
      <c r="N1230" s="91"/>
      <c r="O1230" s="90"/>
      <c r="P1230" s="91"/>
      <c r="Q1230" s="92"/>
      <c r="R1230" s="90"/>
      <c r="S1230" s="92"/>
      <c r="T1230" s="90"/>
      <c r="U1230" s="93"/>
      <c r="V1230" s="83"/>
      <c r="W1230" s="83"/>
      <c r="X1230" s="83"/>
      <c r="Y1230" s="92"/>
      <c r="Z1230" s="83"/>
      <c r="AA1230" s="83"/>
      <c r="AB1230" s="90"/>
      <c r="AC1230" s="83"/>
      <c r="AD1230" s="92"/>
      <c r="AE1230" s="83"/>
      <c r="AF1230" s="83"/>
    </row>
    <row r="1231">
      <c r="A1231" s="86"/>
      <c r="B1231" s="87"/>
      <c r="C1231" s="87"/>
      <c r="D1231" s="87"/>
      <c r="E1231" s="83"/>
      <c r="F1231" s="83"/>
      <c r="G1231" s="83"/>
      <c r="H1231" s="83"/>
      <c r="I1231" s="88"/>
      <c r="J1231" s="89"/>
      <c r="K1231" s="90"/>
      <c r="L1231" s="89"/>
      <c r="M1231" s="90"/>
      <c r="N1231" s="91"/>
      <c r="O1231" s="90"/>
      <c r="P1231" s="91"/>
      <c r="Q1231" s="92"/>
      <c r="R1231" s="90"/>
      <c r="S1231" s="92"/>
      <c r="T1231" s="90"/>
      <c r="U1231" s="93"/>
      <c r="V1231" s="83"/>
      <c r="W1231" s="83"/>
      <c r="X1231" s="83"/>
      <c r="Y1231" s="92"/>
      <c r="Z1231" s="83"/>
      <c r="AA1231" s="83"/>
      <c r="AB1231" s="90"/>
      <c r="AC1231" s="83"/>
      <c r="AD1231" s="92"/>
      <c r="AE1231" s="83"/>
      <c r="AF1231" s="83"/>
    </row>
    <row r="1232">
      <c r="A1232" s="86"/>
      <c r="B1232" s="87"/>
      <c r="C1232" s="87"/>
      <c r="D1232" s="87"/>
      <c r="E1232" s="83"/>
      <c r="F1232" s="83"/>
      <c r="G1232" s="83"/>
      <c r="H1232" s="83"/>
      <c r="I1232" s="88"/>
      <c r="J1232" s="89"/>
      <c r="K1232" s="90"/>
      <c r="L1232" s="89"/>
      <c r="M1232" s="90"/>
      <c r="N1232" s="91"/>
      <c r="O1232" s="90"/>
      <c r="P1232" s="91"/>
      <c r="Q1232" s="92"/>
      <c r="R1232" s="90"/>
      <c r="S1232" s="92"/>
      <c r="T1232" s="90"/>
      <c r="U1232" s="93"/>
      <c r="V1232" s="83"/>
      <c r="W1232" s="83"/>
      <c r="X1232" s="83"/>
      <c r="Y1232" s="92"/>
      <c r="Z1232" s="83"/>
      <c r="AA1232" s="83"/>
      <c r="AB1232" s="90"/>
      <c r="AC1232" s="83"/>
      <c r="AD1232" s="92"/>
      <c r="AE1232" s="83"/>
      <c r="AF1232" s="83"/>
    </row>
    <row r="1233">
      <c r="A1233" s="86"/>
      <c r="B1233" s="87"/>
      <c r="C1233" s="87"/>
      <c r="D1233" s="87"/>
      <c r="E1233" s="83"/>
      <c r="F1233" s="83"/>
      <c r="G1233" s="83"/>
      <c r="H1233" s="83"/>
      <c r="I1233" s="88"/>
      <c r="J1233" s="89"/>
      <c r="K1233" s="90"/>
      <c r="L1233" s="89"/>
      <c r="M1233" s="90"/>
      <c r="N1233" s="91"/>
      <c r="O1233" s="90"/>
      <c r="P1233" s="91"/>
      <c r="Q1233" s="92"/>
      <c r="R1233" s="90"/>
      <c r="S1233" s="92"/>
      <c r="T1233" s="90"/>
      <c r="U1233" s="93"/>
      <c r="V1233" s="83"/>
      <c r="W1233" s="83"/>
      <c r="X1233" s="83"/>
      <c r="Y1233" s="92"/>
      <c r="Z1233" s="83"/>
      <c r="AA1233" s="83"/>
      <c r="AB1233" s="90"/>
      <c r="AC1233" s="83"/>
      <c r="AD1233" s="92"/>
      <c r="AE1233" s="83"/>
      <c r="AF1233" s="83"/>
    </row>
    <row r="1234">
      <c r="A1234" s="86"/>
      <c r="B1234" s="87"/>
      <c r="C1234" s="87"/>
      <c r="D1234" s="87"/>
      <c r="E1234" s="83"/>
      <c r="F1234" s="83"/>
      <c r="G1234" s="83"/>
      <c r="H1234" s="83"/>
      <c r="I1234" s="88"/>
      <c r="J1234" s="89"/>
      <c r="K1234" s="90"/>
      <c r="L1234" s="89"/>
      <c r="M1234" s="90"/>
      <c r="N1234" s="91"/>
      <c r="O1234" s="90"/>
      <c r="P1234" s="91"/>
      <c r="Q1234" s="92"/>
      <c r="R1234" s="90"/>
      <c r="S1234" s="92"/>
      <c r="T1234" s="90"/>
      <c r="U1234" s="93"/>
      <c r="V1234" s="83"/>
      <c r="W1234" s="83"/>
      <c r="X1234" s="83"/>
      <c r="Y1234" s="92"/>
      <c r="Z1234" s="83"/>
      <c r="AA1234" s="83"/>
      <c r="AB1234" s="90"/>
      <c r="AC1234" s="83"/>
      <c r="AD1234" s="92"/>
      <c r="AE1234" s="83"/>
      <c r="AF1234" s="83"/>
    </row>
    <row r="1235">
      <c r="A1235" s="86"/>
      <c r="B1235" s="87"/>
      <c r="C1235" s="87"/>
      <c r="D1235" s="87"/>
      <c r="E1235" s="83"/>
      <c r="F1235" s="83"/>
      <c r="G1235" s="83"/>
      <c r="H1235" s="83"/>
      <c r="I1235" s="88"/>
      <c r="J1235" s="89"/>
      <c r="K1235" s="90"/>
      <c r="L1235" s="89"/>
      <c r="M1235" s="90"/>
      <c r="N1235" s="91"/>
      <c r="O1235" s="90"/>
      <c r="P1235" s="91"/>
      <c r="Q1235" s="92"/>
      <c r="R1235" s="90"/>
      <c r="S1235" s="92"/>
      <c r="T1235" s="90"/>
      <c r="U1235" s="93"/>
      <c r="V1235" s="83"/>
      <c r="W1235" s="83"/>
      <c r="X1235" s="83"/>
      <c r="Y1235" s="92"/>
      <c r="Z1235" s="83"/>
      <c r="AA1235" s="83"/>
      <c r="AB1235" s="90"/>
      <c r="AC1235" s="83"/>
      <c r="AD1235" s="92"/>
      <c r="AE1235" s="83"/>
      <c r="AF1235" s="83"/>
    </row>
    <row r="1236">
      <c r="A1236" s="86"/>
      <c r="B1236" s="87"/>
      <c r="C1236" s="87"/>
      <c r="D1236" s="87"/>
      <c r="E1236" s="83"/>
      <c r="F1236" s="83"/>
      <c r="G1236" s="83"/>
      <c r="H1236" s="83"/>
      <c r="I1236" s="88"/>
      <c r="J1236" s="89"/>
      <c r="K1236" s="90"/>
      <c r="L1236" s="89"/>
      <c r="M1236" s="90"/>
      <c r="N1236" s="91"/>
      <c r="O1236" s="90"/>
      <c r="P1236" s="91"/>
      <c r="Q1236" s="92"/>
      <c r="R1236" s="90"/>
      <c r="S1236" s="92"/>
      <c r="T1236" s="90"/>
      <c r="U1236" s="93"/>
      <c r="V1236" s="83"/>
      <c r="W1236" s="83"/>
      <c r="X1236" s="83"/>
      <c r="Y1236" s="92"/>
      <c r="Z1236" s="83"/>
      <c r="AA1236" s="83"/>
      <c r="AB1236" s="90"/>
      <c r="AC1236" s="83"/>
      <c r="AD1236" s="92"/>
      <c r="AE1236" s="83"/>
      <c r="AF1236" s="83"/>
    </row>
    <row r="1237">
      <c r="A1237" s="86"/>
      <c r="B1237" s="87"/>
      <c r="C1237" s="87"/>
      <c r="D1237" s="87"/>
      <c r="E1237" s="83"/>
      <c r="F1237" s="83"/>
      <c r="G1237" s="83"/>
      <c r="H1237" s="83"/>
      <c r="I1237" s="88"/>
      <c r="J1237" s="89"/>
      <c r="K1237" s="90"/>
      <c r="L1237" s="89"/>
      <c r="M1237" s="90"/>
      <c r="N1237" s="91"/>
      <c r="O1237" s="90"/>
      <c r="P1237" s="91"/>
      <c r="Q1237" s="92"/>
      <c r="R1237" s="90"/>
      <c r="S1237" s="92"/>
      <c r="T1237" s="90"/>
      <c r="U1237" s="93"/>
      <c r="V1237" s="83"/>
      <c r="W1237" s="83"/>
      <c r="X1237" s="83"/>
      <c r="Y1237" s="92"/>
      <c r="Z1237" s="83"/>
      <c r="AA1237" s="83"/>
      <c r="AB1237" s="90"/>
      <c r="AC1237" s="83"/>
      <c r="AD1237" s="92"/>
      <c r="AE1237" s="83"/>
      <c r="AF1237" s="83"/>
    </row>
    <row r="1238">
      <c r="A1238" s="86"/>
      <c r="B1238" s="87"/>
      <c r="C1238" s="87"/>
      <c r="D1238" s="87"/>
      <c r="E1238" s="83"/>
      <c r="F1238" s="83"/>
      <c r="G1238" s="83"/>
      <c r="H1238" s="83"/>
      <c r="I1238" s="88"/>
      <c r="J1238" s="89"/>
      <c r="K1238" s="90"/>
      <c r="L1238" s="89"/>
      <c r="M1238" s="90"/>
      <c r="N1238" s="91"/>
      <c r="O1238" s="90"/>
      <c r="P1238" s="91"/>
      <c r="Q1238" s="92"/>
      <c r="R1238" s="90"/>
      <c r="S1238" s="92"/>
      <c r="T1238" s="90"/>
      <c r="U1238" s="93"/>
      <c r="V1238" s="83"/>
      <c r="W1238" s="83"/>
      <c r="X1238" s="83"/>
      <c r="Y1238" s="92"/>
      <c r="Z1238" s="83"/>
      <c r="AA1238" s="83"/>
      <c r="AB1238" s="90"/>
      <c r="AC1238" s="83"/>
      <c r="AD1238" s="92"/>
      <c r="AE1238" s="83"/>
      <c r="AF1238" s="83"/>
    </row>
    <row r="1239">
      <c r="A1239" s="86"/>
      <c r="B1239" s="87"/>
      <c r="C1239" s="87"/>
      <c r="D1239" s="87"/>
      <c r="E1239" s="83"/>
      <c r="F1239" s="83"/>
      <c r="G1239" s="83"/>
      <c r="H1239" s="83"/>
      <c r="I1239" s="88"/>
      <c r="J1239" s="89"/>
      <c r="K1239" s="90"/>
      <c r="L1239" s="89"/>
      <c r="M1239" s="90"/>
      <c r="N1239" s="91"/>
      <c r="O1239" s="90"/>
      <c r="P1239" s="91"/>
      <c r="Q1239" s="92"/>
      <c r="R1239" s="90"/>
      <c r="S1239" s="92"/>
      <c r="T1239" s="90"/>
      <c r="U1239" s="93"/>
      <c r="V1239" s="83"/>
      <c r="W1239" s="83"/>
      <c r="X1239" s="83"/>
      <c r="Y1239" s="92"/>
      <c r="Z1239" s="83"/>
      <c r="AA1239" s="83"/>
      <c r="AB1239" s="90"/>
      <c r="AC1239" s="83"/>
      <c r="AD1239" s="92"/>
      <c r="AE1239" s="83"/>
      <c r="AF1239" s="83"/>
    </row>
    <row r="1240">
      <c r="A1240" s="86"/>
      <c r="B1240" s="87"/>
      <c r="C1240" s="87"/>
      <c r="D1240" s="87"/>
      <c r="E1240" s="83"/>
      <c r="F1240" s="83"/>
      <c r="G1240" s="83"/>
      <c r="H1240" s="83"/>
      <c r="I1240" s="88"/>
      <c r="J1240" s="89"/>
      <c r="K1240" s="90"/>
      <c r="L1240" s="89"/>
      <c r="M1240" s="90"/>
      <c r="N1240" s="91"/>
      <c r="O1240" s="90"/>
      <c r="P1240" s="91"/>
      <c r="Q1240" s="92"/>
      <c r="R1240" s="90"/>
      <c r="S1240" s="92"/>
      <c r="T1240" s="90"/>
      <c r="U1240" s="93"/>
      <c r="V1240" s="83"/>
      <c r="W1240" s="83"/>
      <c r="X1240" s="83"/>
      <c r="Y1240" s="92"/>
      <c r="Z1240" s="83"/>
      <c r="AA1240" s="83"/>
      <c r="AB1240" s="90"/>
      <c r="AC1240" s="83"/>
      <c r="AD1240" s="92"/>
      <c r="AE1240" s="83"/>
      <c r="AF1240" s="83"/>
    </row>
    <row r="1241">
      <c r="A1241" s="86"/>
      <c r="B1241" s="87"/>
      <c r="C1241" s="87"/>
      <c r="D1241" s="87"/>
      <c r="E1241" s="83"/>
      <c r="F1241" s="83"/>
      <c r="G1241" s="83"/>
      <c r="H1241" s="83"/>
      <c r="I1241" s="88"/>
      <c r="J1241" s="89"/>
      <c r="K1241" s="90"/>
      <c r="L1241" s="89"/>
      <c r="M1241" s="90"/>
      <c r="N1241" s="91"/>
      <c r="O1241" s="90"/>
      <c r="P1241" s="91"/>
      <c r="Q1241" s="92"/>
      <c r="R1241" s="90"/>
      <c r="S1241" s="92"/>
      <c r="T1241" s="90"/>
      <c r="U1241" s="93"/>
      <c r="V1241" s="83"/>
      <c r="W1241" s="83"/>
      <c r="X1241" s="83"/>
      <c r="Y1241" s="92"/>
      <c r="Z1241" s="83"/>
      <c r="AA1241" s="83"/>
      <c r="AB1241" s="90"/>
      <c r="AC1241" s="83"/>
      <c r="AD1241" s="92"/>
      <c r="AE1241" s="83"/>
      <c r="AF1241" s="83"/>
    </row>
    <row r="1242">
      <c r="A1242" s="86"/>
      <c r="B1242" s="87"/>
      <c r="C1242" s="87"/>
      <c r="D1242" s="87"/>
      <c r="E1242" s="83"/>
      <c r="F1242" s="83"/>
      <c r="G1242" s="83"/>
      <c r="H1242" s="83"/>
      <c r="I1242" s="88"/>
      <c r="J1242" s="89"/>
      <c r="K1242" s="90"/>
      <c r="L1242" s="89"/>
      <c r="M1242" s="90"/>
      <c r="N1242" s="91"/>
      <c r="O1242" s="90"/>
      <c r="P1242" s="91"/>
      <c r="Q1242" s="92"/>
      <c r="R1242" s="90"/>
      <c r="S1242" s="92"/>
      <c r="T1242" s="90"/>
      <c r="U1242" s="93"/>
      <c r="V1242" s="83"/>
      <c r="W1242" s="83"/>
      <c r="X1242" s="83"/>
      <c r="Y1242" s="92"/>
      <c r="Z1242" s="83"/>
      <c r="AA1242" s="83"/>
      <c r="AB1242" s="90"/>
      <c r="AC1242" s="83"/>
      <c r="AD1242" s="92"/>
      <c r="AE1242" s="83"/>
      <c r="AF1242" s="83"/>
    </row>
    <row r="1243">
      <c r="A1243" s="86"/>
      <c r="B1243" s="87"/>
      <c r="C1243" s="87"/>
      <c r="D1243" s="87"/>
      <c r="E1243" s="83"/>
      <c r="F1243" s="83"/>
      <c r="G1243" s="83"/>
      <c r="H1243" s="83"/>
      <c r="I1243" s="88"/>
      <c r="J1243" s="89"/>
      <c r="K1243" s="90"/>
      <c r="L1243" s="89"/>
      <c r="M1243" s="90"/>
      <c r="N1243" s="91"/>
      <c r="O1243" s="90"/>
      <c r="P1243" s="91"/>
      <c r="Q1243" s="92"/>
      <c r="R1243" s="90"/>
      <c r="S1243" s="92"/>
      <c r="T1243" s="90"/>
      <c r="U1243" s="93"/>
      <c r="V1243" s="83"/>
      <c r="W1243" s="83"/>
      <c r="X1243" s="83"/>
      <c r="Y1243" s="92"/>
      <c r="Z1243" s="83"/>
      <c r="AA1243" s="83"/>
      <c r="AB1243" s="90"/>
      <c r="AC1243" s="83"/>
      <c r="AD1243" s="92"/>
      <c r="AE1243" s="83"/>
      <c r="AF1243" s="83"/>
    </row>
    <row r="1244">
      <c r="A1244" s="86"/>
      <c r="B1244" s="87"/>
      <c r="C1244" s="87"/>
      <c r="D1244" s="87"/>
      <c r="E1244" s="83"/>
      <c r="F1244" s="83"/>
      <c r="G1244" s="83"/>
      <c r="H1244" s="83"/>
      <c r="I1244" s="88"/>
      <c r="J1244" s="89"/>
      <c r="K1244" s="90"/>
      <c r="L1244" s="89"/>
      <c r="M1244" s="90"/>
      <c r="N1244" s="91"/>
      <c r="O1244" s="90"/>
      <c r="P1244" s="91"/>
      <c r="Q1244" s="92"/>
      <c r="R1244" s="90"/>
      <c r="S1244" s="92"/>
      <c r="T1244" s="90"/>
      <c r="U1244" s="93"/>
      <c r="V1244" s="83"/>
      <c r="W1244" s="83"/>
      <c r="X1244" s="83"/>
      <c r="Y1244" s="92"/>
      <c r="Z1244" s="83"/>
      <c r="AA1244" s="83"/>
      <c r="AB1244" s="90"/>
      <c r="AC1244" s="83"/>
      <c r="AD1244" s="92"/>
      <c r="AE1244" s="83"/>
      <c r="AF1244" s="83"/>
    </row>
    <row r="1245">
      <c r="A1245" s="86"/>
      <c r="B1245" s="87"/>
      <c r="C1245" s="87"/>
      <c r="D1245" s="87"/>
      <c r="E1245" s="83"/>
      <c r="F1245" s="83"/>
      <c r="G1245" s="83"/>
      <c r="H1245" s="83"/>
      <c r="I1245" s="88"/>
      <c r="J1245" s="89"/>
      <c r="K1245" s="90"/>
      <c r="L1245" s="89"/>
      <c r="M1245" s="90"/>
      <c r="N1245" s="91"/>
      <c r="O1245" s="90"/>
      <c r="P1245" s="91"/>
      <c r="Q1245" s="92"/>
      <c r="R1245" s="90"/>
      <c r="S1245" s="92"/>
      <c r="T1245" s="90"/>
      <c r="U1245" s="93"/>
      <c r="V1245" s="83"/>
      <c r="W1245" s="83"/>
      <c r="X1245" s="83"/>
      <c r="Y1245" s="92"/>
      <c r="Z1245" s="83"/>
      <c r="AA1245" s="83"/>
      <c r="AB1245" s="90"/>
      <c r="AC1245" s="83"/>
      <c r="AD1245" s="92"/>
      <c r="AE1245" s="83"/>
      <c r="AF1245" s="83"/>
    </row>
    <row r="1246">
      <c r="A1246" s="86"/>
      <c r="B1246" s="87"/>
      <c r="C1246" s="87"/>
      <c r="D1246" s="87"/>
      <c r="E1246" s="83"/>
      <c r="F1246" s="83"/>
      <c r="G1246" s="83"/>
      <c r="H1246" s="83"/>
      <c r="I1246" s="88"/>
      <c r="J1246" s="89"/>
      <c r="K1246" s="90"/>
      <c r="L1246" s="89"/>
      <c r="M1246" s="90"/>
      <c r="N1246" s="91"/>
      <c r="O1246" s="90"/>
      <c r="P1246" s="91"/>
      <c r="Q1246" s="92"/>
      <c r="R1246" s="90"/>
      <c r="S1246" s="92"/>
      <c r="T1246" s="90"/>
      <c r="U1246" s="93"/>
      <c r="V1246" s="83"/>
      <c r="W1246" s="83"/>
      <c r="X1246" s="83"/>
      <c r="Y1246" s="92"/>
      <c r="Z1246" s="83"/>
      <c r="AA1246" s="83"/>
      <c r="AB1246" s="90"/>
      <c r="AC1246" s="83"/>
      <c r="AD1246" s="92"/>
      <c r="AE1246" s="83"/>
      <c r="AF1246" s="83"/>
    </row>
    <row r="1247">
      <c r="A1247" s="86"/>
      <c r="B1247" s="87"/>
      <c r="C1247" s="87"/>
      <c r="D1247" s="87"/>
      <c r="E1247" s="83"/>
      <c r="F1247" s="83"/>
      <c r="G1247" s="83"/>
      <c r="H1247" s="83"/>
      <c r="I1247" s="88"/>
      <c r="J1247" s="89"/>
      <c r="K1247" s="90"/>
      <c r="L1247" s="89"/>
      <c r="M1247" s="90"/>
      <c r="N1247" s="91"/>
      <c r="O1247" s="90"/>
      <c r="P1247" s="91"/>
      <c r="Q1247" s="92"/>
      <c r="R1247" s="90"/>
      <c r="S1247" s="92"/>
      <c r="T1247" s="90"/>
      <c r="U1247" s="93"/>
      <c r="V1247" s="83"/>
      <c r="W1247" s="83"/>
      <c r="X1247" s="83"/>
      <c r="Y1247" s="92"/>
      <c r="Z1247" s="83"/>
      <c r="AA1247" s="83"/>
      <c r="AB1247" s="90"/>
      <c r="AC1247" s="83"/>
      <c r="AD1247" s="92"/>
      <c r="AE1247" s="83"/>
      <c r="AF1247" s="83"/>
    </row>
    <row r="1248">
      <c r="A1248" s="86"/>
      <c r="B1248" s="87"/>
      <c r="C1248" s="87"/>
      <c r="D1248" s="87"/>
      <c r="E1248" s="83"/>
      <c r="F1248" s="83"/>
      <c r="G1248" s="83"/>
      <c r="H1248" s="83"/>
      <c r="I1248" s="88"/>
      <c r="J1248" s="89"/>
      <c r="K1248" s="90"/>
      <c r="L1248" s="89"/>
      <c r="M1248" s="90"/>
      <c r="N1248" s="91"/>
      <c r="O1248" s="90"/>
      <c r="P1248" s="91"/>
      <c r="Q1248" s="92"/>
      <c r="R1248" s="90"/>
      <c r="S1248" s="92"/>
      <c r="T1248" s="90"/>
      <c r="U1248" s="93"/>
      <c r="V1248" s="83"/>
      <c r="W1248" s="83"/>
      <c r="X1248" s="83"/>
      <c r="Y1248" s="92"/>
      <c r="Z1248" s="83"/>
      <c r="AA1248" s="83"/>
      <c r="AB1248" s="90"/>
      <c r="AC1248" s="83"/>
      <c r="AD1248" s="92"/>
      <c r="AE1248" s="83"/>
      <c r="AF1248" s="83"/>
    </row>
    <row r="1249">
      <c r="A1249" s="86"/>
      <c r="B1249" s="87"/>
      <c r="C1249" s="87"/>
      <c r="D1249" s="87"/>
      <c r="E1249" s="83"/>
      <c r="F1249" s="83"/>
      <c r="G1249" s="83"/>
      <c r="H1249" s="83"/>
      <c r="I1249" s="88"/>
      <c r="J1249" s="89"/>
      <c r="K1249" s="90"/>
      <c r="L1249" s="89"/>
      <c r="M1249" s="90"/>
      <c r="N1249" s="91"/>
      <c r="O1249" s="90"/>
      <c r="P1249" s="91"/>
      <c r="Q1249" s="92"/>
      <c r="R1249" s="90"/>
      <c r="S1249" s="92"/>
      <c r="T1249" s="90"/>
      <c r="U1249" s="93"/>
      <c r="V1249" s="83"/>
      <c r="W1249" s="83"/>
      <c r="X1249" s="83"/>
      <c r="Y1249" s="92"/>
      <c r="Z1249" s="83"/>
      <c r="AA1249" s="83"/>
      <c r="AB1249" s="90"/>
      <c r="AC1249" s="83"/>
      <c r="AD1249" s="92"/>
      <c r="AE1249" s="83"/>
      <c r="AF1249" s="83"/>
    </row>
    <row r="1250">
      <c r="A1250" s="86"/>
      <c r="B1250" s="87"/>
      <c r="C1250" s="87"/>
      <c r="D1250" s="87"/>
      <c r="E1250" s="83"/>
      <c r="F1250" s="83"/>
      <c r="G1250" s="83"/>
      <c r="H1250" s="83"/>
      <c r="I1250" s="88"/>
      <c r="J1250" s="89"/>
      <c r="K1250" s="90"/>
      <c r="L1250" s="89"/>
      <c r="M1250" s="90"/>
      <c r="N1250" s="91"/>
      <c r="O1250" s="90"/>
      <c r="P1250" s="91"/>
      <c r="Q1250" s="92"/>
      <c r="R1250" s="90"/>
      <c r="S1250" s="92"/>
      <c r="T1250" s="90"/>
      <c r="U1250" s="93"/>
      <c r="V1250" s="83"/>
      <c r="W1250" s="83"/>
      <c r="X1250" s="83"/>
      <c r="Y1250" s="92"/>
      <c r="Z1250" s="83"/>
      <c r="AA1250" s="83"/>
      <c r="AB1250" s="90"/>
      <c r="AC1250" s="83"/>
      <c r="AD1250" s="92"/>
      <c r="AE1250" s="83"/>
      <c r="AF1250" s="83"/>
    </row>
    <row r="1251">
      <c r="A1251" s="86"/>
      <c r="B1251" s="87"/>
      <c r="C1251" s="87"/>
      <c r="D1251" s="87"/>
      <c r="E1251" s="83"/>
      <c r="F1251" s="83"/>
      <c r="G1251" s="83"/>
      <c r="H1251" s="83"/>
      <c r="I1251" s="88"/>
      <c r="J1251" s="89"/>
      <c r="K1251" s="90"/>
      <c r="L1251" s="89"/>
      <c r="M1251" s="90"/>
      <c r="N1251" s="91"/>
      <c r="O1251" s="90"/>
      <c r="P1251" s="91"/>
      <c r="Q1251" s="92"/>
      <c r="R1251" s="90"/>
      <c r="S1251" s="92"/>
      <c r="T1251" s="90"/>
      <c r="U1251" s="93"/>
      <c r="V1251" s="83"/>
      <c r="W1251" s="83"/>
      <c r="X1251" s="83"/>
      <c r="Y1251" s="92"/>
      <c r="Z1251" s="83"/>
      <c r="AA1251" s="83"/>
      <c r="AB1251" s="90"/>
      <c r="AC1251" s="83"/>
      <c r="AD1251" s="92"/>
      <c r="AE1251" s="83"/>
      <c r="AF1251" s="83"/>
    </row>
    <row r="1252">
      <c r="A1252" s="86"/>
      <c r="B1252" s="87"/>
      <c r="C1252" s="87"/>
      <c r="D1252" s="87"/>
      <c r="E1252" s="83"/>
      <c r="F1252" s="83"/>
      <c r="G1252" s="83"/>
      <c r="H1252" s="83"/>
      <c r="I1252" s="88"/>
      <c r="J1252" s="89"/>
      <c r="K1252" s="90"/>
      <c r="L1252" s="89"/>
      <c r="M1252" s="90"/>
      <c r="N1252" s="91"/>
      <c r="O1252" s="90"/>
      <c r="P1252" s="91"/>
      <c r="Q1252" s="92"/>
      <c r="R1252" s="90"/>
      <c r="S1252" s="92"/>
      <c r="T1252" s="90"/>
      <c r="U1252" s="93"/>
      <c r="V1252" s="83"/>
      <c r="W1252" s="83"/>
      <c r="X1252" s="83"/>
      <c r="Y1252" s="92"/>
      <c r="Z1252" s="83"/>
      <c r="AA1252" s="83"/>
      <c r="AB1252" s="90"/>
      <c r="AC1252" s="83"/>
      <c r="AD1252" s="92"/>
      <c r="AE1252" s="83"/>
      <c r="AF1252" s="83"/>
    </row>
    <row r="1253">
      <c r="A1253" s="86"/>
      <c r="B1253" s="87"/>
      <c r="C1253" s="87"/>
      <c r="D1253" s="87"/>
      <c r="E1253" s="83"/>
      <c r="F1253" s="83"/>
      <c r="G1253" s="83"/>
      <c r="H1253" s="83"/>
      <c r="I1253" s="88"/>
      <c r="J1253" s="89"/>
      <c r="K1253" s="90"/>
      <c r="L1253" s="89"/>
      <c r="M1253" s="90"/>
      <c r="N1253" s="91"/>
      <c r="O1253" s="90"/>
      <c r="P1253" s="91"/>
      <c r="Q1253" s="92"/>
      <c r="R1253" s="90"/>
      <c r="S1253" s="92"/>
      <c r="T1253" s="90"/>
      <c r="U1253" s="93"/>
      <c r="V1253" s="83"/>
      <c r="W1253" s="83"/>
      <c r="X1253" s="83"/>
      <c r="Y1253" s="92"/>
      <c r="Z1253" s="83"/>
      <c r="AA1253" s="83"/>
      <c r="AB1253" s="90"/>
      <c r="AC1253" s="83"/>
      <c r="AD1253" s="92"/>
      <c r="AE1253" s="83"/>
      <c r="AF1253" s="83"/>
    </row>
    <row r="1254">
      <c r="A1254" s="86"/>
      <c r="B1254" s="87"/>
      <c r="C1254" s="87"/>
      <c r="D1254" s="87"/>
      <c r="E1254" s="83"/>
      <c r="F1254" s="83"/>
      <c r="G1254" s="83"/>
      <c r="H1254" s="83"/>
      <c r="I1254" s="88"/>
      <c r="J1254" s="89"/>
      <c r="K1254" s="90"/>
      <c r="L1254" s="89"/>
      <c r="M1254" s="90"/>
      <c r="N1254" s="91"/>
      <c r="O1254" s="90"/>
      <c r="P1254" s="91"/>
      <c r="Q1254" s="92"/>
      <c r="R1254" s="90"/>
      <c r="S1254" s="92"/>
      <c r="T1254" s="90"/>
      <c r="U1254" s="93"/>
      <c r="V1254" s="83"/>
      <c r="W1254" s="83"/>
      <c r="X1254" s="83"/>
      <c r="Y1254" s="92"/>
      <c r="Z1254" s="83"/>
      <c r="AA1254" s="83"/>
      <c r="AB1254" s="90"/>
      <c r="AC1254" s="83"/>
      <c r="AD1254" s="92"/>
      <c r="AE1254" s="83"/>
      <c r="AF1254" s="83"/>
    </row>
    <row r="1255">
      <c r="A1255" s="86"/>
      <c r="B1255" s="87"/>
      <c r="C1255" s="87"/>
      <c r="D1255" s="87"/>
      <c r="E1255" s="83"/>
      <c r="F1255" s="83"/>
      <c r="G1255" s="83"/>
      <c r="H1255" s="83"/>
      <c r="I1255" s="88"/>
      <c r="J1255" s="89"/>
      <c r="K1255" s="90"/>
      <c r="L1255" s="89"/>
      <c r="M1255" s="90"/>
      <c r="N1255" s="91"/>
      <c r="O1255" s="90"/>
      <c r="P1255" s="91"/>
      <c r="Q1255" s="92"/>
      <c r="R1255" s="90"/>
      <c r="S1255" s="92"/>
      <c r="T1255" s="90"/>
      <c r="U1255" s="93"/>
      <c r="V1255" s="83"/>
      <c r="W1255" s="83"/>
      <c r="X1255" s="83"/>
      <c r="Y1255" s="92"/>
      <c r="Z1255" s="83"/>
      <c r="AA1255" s="83"/>
      <c r="AB1255" s="90"/>
      <c r="AC1255" s="83"/>
      <c r="AD1255" s="92"/>
      <c r="AE1255" s="83"/>
      <c r="AF1255" s="83"/>
    </row>
    <row r="1256">
      <c r="A1256" s="86"/>
      <c r="B1256" s="87"/>
      <c r="C1256" s="87"/>
      <c r="D1256" s="87"/>
      <c r="E1256" s="83"/>
      <c r="F1256" s="83"/>
      <c r="G1256" s="83"/>
      <c r="H1256" s="83"/>
      <c r="I1256" s="88"/>
      <c r="J1256" s="89"/>
      <c r="K1256" s="90"/>
      <c r="L1256" s="89"/>
      <c r="M1256" s="90"/>
      <c r="N1256" s="91"/>
      <c r="O1256" s="90"/>
      <c r="P1256" s="91"/>
      <c r="Q1256" s="92"/>
      <c r="R1256" s="90"/>
      <c r="S1256" s="92"/>
      <c r="T1256" s="90"/>
      <c r="U1256" s="93"/>
      <c r="V1256" s="83"/>
      <c r="W1256" s="83"/>
      <c r="X1256" s="83"/>
      <c r="Y1256" s="92"/>
      <c r="Z1256" s="83"/>
      <c r="AA1256" s="83"/>
      <c r="AB1256" s="90"/>
      <c r="AC1256" s="83"/>
      <c r="AD1256" s="92"/>
      <c r="AE1256" s="83"/>
      <c r="AF1256" s="83"/>
    </row>
    <row r="1257">
      <c r="A1257" s="86"/>
      <c r="B1257" s="87"/>
      <c r="C1257" s="87"/>
      <c r="D1257" s="87"/>
      <c r="E1257" s="83"/>
      <c r="F1257" s="83"/>
      <c r="G1257" s="83"/>
      <c r="H1257" s="83"/>
      <c r="I1257" s="88"/>
      <c r="J1257" s="89"/>
      <c r="K1257" s="90"/>
      <c r="L1257" s="89"/>
      <c r="M1257" s="90"/>
      <c r="N1257" s="91"/>
      <c r="O1257" s="90"/>
      <c r="P1257" s="91"/>
      <c r="Q1257" s="92"/>
      <c r="R1257" s="90"/>
      <c r="S1257" s="92"/>
      <c r="T1257" s="90"/>
      <c r="U1257" s="93"/>
      <c r="V1257" s="83"/>
      <c r="W1257" s="83"/>
      <c r="X1257" s="83"/>
      <c r="Y1257" s="92"/>
      <c r="Z1257" s="83"/>
      <c r="AA1257" s="83"/>
      <c r="AB1257" s="90"/>
      <c r="AC1257" s="83"/>
      <c r="AD1257" s="92"/>
      <c r="AE1257" s="83"/>
      <c r="AF1257" s="83"/>
    </row>
    <row r="1258">
      <c r="A1258" s="86"/>
      <c r="B1258" s="87"/>
      <c r="C1258" s="87"/>
      <c r="D1258" s="87"/>
      <c r="E1258" s="83"/>
      <c r="F1258" s="83"/>
      <c r="G1258" s="83"/>
      <c r="H1258" s="83"/>
      <c r="I1258" s="88"/>
      <c r="J1258" s="89"/>
      <c r="K1258" s="90"/>
      <c r="L1258" s="89"/>
      <c r="M1258" s="90"/>
      <c r="N1258" s="91"/>
      <c r="O1258" s="90"/>
      <c r="P1258" s="91"/>
      <c r="Q1258" s="92"/>
      <c r="R1258" s="90"/>
      <c r="S1258" s="92"/>
      <c r="T1258" s="90"/>
      <c r="U1258" s="93"/>
      <c r="V1258" s="83"/>
      <c r="W1258" s="83"/>
      <c r="X1258" s="83"/>
      <c r="Y1258" s="92"/>
      <c r="Z1258" s="83"/>
      <c r="AA1258" s="83"/>
      <c r="AB1258" s="90"/>
      <c r="AC1258" s="83"/>
      <c r="AD1258" s="92"/>
      <c r="AE1258" s="83"/>
      <c r="AF1258" s="83"/>
    </row>
    <row r="1259">
      <c r="A1259" s="86"/>
      <c r="B1259" s="87"/>
      <c r="C1259" s="87"/>
      <c r="D1259" s="87"/>
      <c r="E1259" s="83"/>
      <c r="F1259" s="83"/>
      <c r="G1259" s="83"/>
      <c r="H1259" s="83"/>
      <c r="I1259" s="88"/>
      <c r="J1259" s="89"/>
      <c r="K1259" s="90"/>
      <c r="L1259" s="89"/>
      <c r="M1259" s="90"/>
      <c r="N1259" s="91"/>
      <c r="O1259" s="90"/>
      <c r="P1259" s="91"/>
      <c r="Q1259" s="92"/>
      <c r="R1259" s="90"/>
      <c r="S1259" s="92"/>
      <c r="T1259" s="90"/>
      <c r="U1259" s="93"/>
      <c r="V1259" s="83"/>
      <c r="W1259" s="83"/>
      <c r="X1259" s="83"/>
      <c r="Y1259" s="92"/>
      <c r="Z1259" s="83"/>
      <c r="AA1259" s="83"/>
      <c r="AB1259" s="90"/>
      <c r="AC1259" s="83"/>
      <c r="AD1259" s="92"/>
      <c r="AE1259" s="83"/>
      <c r="AF1259" s="83"/>
    </row>
    <row r="1260">
      <c r="A1260" s="86"/>
      <c r="B1260" s="87"/>
      <c r="C1260" s="87"/>
      <c r="D1260" s="87"/>
      <c r="E1260" s="83"/>
      <c r="F1260" s="83"/>
      <c r="G1260" s="83"/>
      <c r="H1260" s="83"/>
      <c r="I1260" s="88"/>
      <c r="J1260" s="89"/>
      <c r="K1260" s="90"/>
      <c r="L1260" s="89"/>
      <c r="M1260" s="90"/>
      <c r="N1260" s="91"/>
      <c r="O1260" s="90"/>
      <c r="P1260" s="91"/>
      <c r="Q1260" s="92"/>
      <c r="R1260" s="90"/>
      <c r="S1260" s="92"/>
      <c r="T1260" s="90"/>
      <c r="U1260" s="93"/>
      <c r="V1260" s="83"/>
      <c r="W1260" s="83"/>
      <c r="X1260" s="83"/>
      <c r="Y1260" s="92"/>
      <c r="Z1260" s="83"/>
      <c r="AA1260" s="83"/>
      <c r="AB1260" s="90"/>
      <c r="AC1260" s="83"/>
      <c r="AD1260" s="92"/>
      <c r="AE1260" s="83"/>
      <c r="AF1260" s="83"/>
    </row>
    <row r="1261">
      <c r="A1261" s="86"/>
      <c r="B1261" s="87"/>
      <c r="C1261" s="87"/>
      <c r="D1261" s="87"/>
      <c r="E1261" s="83"/>
      <c r="F1261" s="83"/>
      <c r="G1261" s="83"/>
      <c r="H1261" s="83"/>
      <c r="I1261" s="88"/>
      <c r="J1261" s="89"/>
      <c r="K1261" s="90"/>
      <c r="L1261" s="89"/>
      <c r="M1261" s="90"/>
      <c r="N1261" s="91"/>
      <c r="O1261" s="90"/>
      <c r="P1261" s="91"/>
      <c r="Q1261" s="92"/>
      <c r="R1261" s="90"/>
      <c r="S1261" s="92"/>
      <c r="T1261" s="90"/>
      <c r="U1261" s="93"/>
      <c r="V1261" s="83"/>
      <c r="W1261" s="83"/>
      <c r="X1261" s="83"/>
      <c r="Y1261" s="92"/>
      <c r="Z1261" s="83"/>
      <c r="AA1261" s="83"/>
      <c r="AB1261" s="90"/>
      <c r="AC1261" s="83"/>
      <c r="AD1261" s="92"/>
      <c r="AE1261" s="83"/>
      <c r="AF1261" s="83"/>
    </row>
    <row r="1262">
      <c r="A1262" s="86"/>
      <c r="B1262" s="87"/>
      <c r="C1262" s="87"/>
      <c r="D1262" s="87"/>
      <c r="E1262" s="83"/>
      <c r="F1262" s="83"/>
      <c r="G1262" s="83"/>
      <c r="H1262" s="83"/>
      <c r="I1262" s="88"/>
      <c r="J1262" s="89"/>
      <c r="K1262" s="90"/>
      <c r="L1262" s="89"/>
      <c r="M1262" s="90"/>
      <c r="N1262" s="91"/>
      <c r="O1262" s="90"/>
      <c r="P1262" s="91"/>
      <c r="Q1262" s="92"/>
      <c r="R1262" s="90"/>
      <c r="S1262" s="92"/>
      <c r="T1262" s="90"/>
      <c r="U1262" s="93"/>
      <c r="V1262" s="83"/>
      <c r="W1262" s="83"/>
      <c r="X1262" s="83"/>
      <c r="Y1262" s="92"/>
      <c r="Z1262" s="83"/>
      <c r="AA1262" s="83"/>
      <c r="AB1262" s="90"/>
      <c r="AC1262" s="83"/>
      <c r="AD1262" s="92"/>
      <c r="AE1262" s="83"/>
      <c r="AF1262" s="83"/>
    </row>
    <row r="1263">
      <c r="A1263" s="86"/>
      <c r="B1263" s="87"/>
      <c r="C1263" s="87"/>
      <c r="D1263" s="87"/>
      <c r="E1263" s="83"/>
      <c r="F1263" s="83"/>
      <c r="G1263" s="83"/>
      <c r="H1263" s="83"/>
      <c r="I1263" s="88"/>
      <c r="J1263" s="89"/>
      <c r="K1263" s="90"/>
      <c r="L1263" s="89"/>
      <c r="M1263" s="90"/>
      <c r="N1263" s="91"/>
      <c r="O1263" s="90"/>
      <c r="P1263" s="91"/>
      <c r="Q1263" s="92"/>
      <c r="R1263" s="90"/>
      <c r="S1263" s="92"/>
      <c r="T1263" s="90"/>
      <c r="U1263" s="93"/>
      <c r="V1263" s="83"/>
      <c r="W1263" s="83"/>
      <c r="X1263" s="83"/>
      <c r="Y1263" s="92"/>
      <c r="Z1263" s="83"/>
      <c r="AA1263" s="83"/>
      <c r="AB1263" s="90"/>
      <c r="AC1263" s="83"/>
      <c r="AD1263" s="92"/>
      <c r="AE1263" s="83"/>
      <c r="AF1263" s="83"/>
    </row>
    <row r="1264">
      <c r="A1264" s="86"/>
      <c r="B1264" s="87"/>
      <c r="C1264" s="87"/>
      <c r="D1264" s="87"/>
      <c r="E1264" s="83"/>
      <c r="F1264" s="83"/>
      <c r="G1264" s="83"/>
      <c r="H1264" s="83"/>
      <c r="I1264" s="88"/>
      <c r="J1264" s="89"/>
      <c r="K1264" s="90"/>
      <c r="L1264" s="89"/>
      <c r="M1264" s="90"/>
      <c r="N1264" s="91"/>
      <c r="O1264" s="90"/>
      <c r="P1264" s="91"/>
      <c r="Q1264" s="92"/>
      <c r="R1264" s="90"/>
      <c r="S1264" s="92"/>
      <c r="T1264" s="90"/>
      <c r="U1264" s="93"/>
      <c r="V1264" s="83"/>
      <c r="W1264" s="83"/>
      <c r="X1264" s="83"/>
      <c r="Y1264" s="92"/>
      <c r="Z1264" s="83"/>
      <c r="AA1264" s="83"/>
      <c r="AB1264" s="90"/>
      <c r="AC1264" s="83"/>
      <c r="AD1264" s="92"/>
      <c r="AE1264" s="83"/>
      <c r="AF1264" s="83"/>
    </row>
    <row r="1265">
      <c r="A1265" s="86"/>
      <c r="B1265" s="87"/>
      <c r="C1265" s="87"/>
      <c r="D1265" s="87"/>
      <c r="E1265" s="83"/>
      <c r="F1265" s="83"/>
      <c r="G1265" s="83"/>
      <c r="H1265" s="83"/>
      <c r="I1265" s="88"/>
      <c r="J1265" s="89"/>
      <c r="K1265" s="90"/>
      <c r="L1265" s="89"/>
      <c r="M1265" s="90"/>
      <c r="N1265" s="91"/>
      <c r="O1265" s="90"/>
      <c r="P1265" s="91"/>
      <c r="Q1265" s="92"/>
      <c r="R1265" s="90"/>
      <c r="S1265" s="92"/>
      <c r="T1265" s="90"/>
      <c r="U1265" s="93"/>
      <c r="V1265" s="83"/>
      <c r="W1265" s="83"/>
      <c r="X1265" s="83"/>
      <c r="Y1265" s="92"/>
      <c r="Z1265" s="83"/>
      <c r="AA1265" s="83"/>
      <c r="AB1265" s="90"/>
      <c r="AC1265" s="83"/>
      <c r="AD1265" s="92"/>
      <c r="AE1265" s="83"/>
      <c r="AF1265" s="83"/>
    </row>
    <row r="1266">
      <c r="A1266" s="86"/>
      <c r="B1266" s="87"/>
      <c r="C1266" s="87"/>
      <c r="D1266" s="87"/>
      <c r="E1266" s="83"/>
      <c r="F1266" s="83"/>
      <c r="G1266" s="83"/>
      <c r="H1266" s="83"/>
      <c r="I1266" s="88"/>
      <c r="J1266" s="89"/>
      <c r="K1266" s="90"/>
      <c r="L1266" s="89"/>
      <c r="M1266" s="90"/>
      <c r="N1266" s="91"/>
      <c r="O1266" s="90"/>
      <c r="P1266" s="91"/>
      <c r="Q1266" s="92"/>
      <c r="R1266" s="90"/>
      <c r="S1266" s="92"/>
      <c r="T1266" s="90"/>
      <c r="U1266" s="93"/>
      <c r="V1266" s="83"/>
      <c r="W1266" s="83"/>
      <c r="X1266" s="83"/>
      <c r="Y1266" s="92"/>
      <c r="Z1266" s="83"/>
      <c r="AA1266" s="83"/>
      <c r="AB1266" s="90"/>
      <c r="AC1266" s="83"/>
      <c r="AD1266" s="92"/>
      <c r="AE1266" s="83"/>
      <c r="AF1266" s="83"/>
    </row>
    <row r="1267">
      <c r="A1267" s="86"/>
      <c r="B1267" s="87"/>
      <c r="C1267" s="87"/>
      <c r="D1267" s="87"/>
      <c r="E1267" s="83"/>
      <c r="F1267" s="83"/>
      <c r="G1267" s="83"/>
      <c r="H1267" s="83"/>
      <c r="I1267" s="88"/>
      <c r="J1267" s="89"/>
      <c r="K1267" s="90"/>
      <c r="L1267" s="89"/>
      <c r="M1267" s="90"/>
      <c r="N1267" s="91"/>
      <c r="O1267" s="90"/>
      <c r="P1267" s="91"/>
      <c r="Q1267" s="92"/>
      <c r="R1267" s="90"/>
      <c r="S1267" s="92"/>
      <c r="T1267" s="90"/>
      <c r="U1267" s="93"/>
      <c r="V1267" s="83"/>
      <c r="W1267" s="83"/>
      <c r="X1267" s="83"/>
      <c r="Y1267" s="92"/>
      <c r="Z1267" s="83"/>
      <c r="AA1267" s="83"/>
      <c r="AB1267" s="90"/>
      <c r="AC1267" s="83"/>
      <c r="AD1267" s="92"/>
      <c r="AE1267" s="83"/>
      <c r="AF1267" s="83"/>
    </row>
    <row r="1268">
      <c r="A1268" s="86"/>
      <c r="B1268" s="87"/>
      <c r="C1268" s="87"/>
      <c r="D1268" s="87"/>
      <c r="E1268" s="83"/>
      <c r="F1268" s="83"/>
      <c r="G1268" s="83"/>
      <c r="H1268" s="83"/>
      <c r="I1268" s="88"/>
      <c r="J1268" s="89"/>
      <c r="K1268" s="90"/>
      <c r="L1268" s="89"/>
      <c r="M1268" s="90"/>
      <c r="N1268" s="91"/>
      <c r="O1268" s="90"/>
      <c r="P1268" s="91"/>
      <c r="Q1268" s="92"/>
      <c r="R1268" s="90"/>
      <c r="S1268" s="92"/>
      <c r="T1268" s="90"/>
      <c r="U1268" s="93"/>
      <c r="V1268" s="83"/>
      <c r="W1268" s="83"/>
      <c r="X1268" s="83"/>
      <c r="Y1268" s="92"/>
      <c r="Z1268" s="83"/>
      <c r="AA1268" s="83"/>
      <c r="AB1268" s="90"/>
      <c r="AC1268" s="83"/>
      <c r="AD1268" s="92"/>
      <c r="AE1268" s="83"/>
      <c r="AF1268" s="83"/>
    </row>
    <row r="1269">
      <c r="A1269" s="86"/>
      <c r="B1269" s="87"/>
      <c r="C1269" s="87"/>
      <c r="D1269" s="87"/>
      <c r="E1269" s="83"/>
      <c r="F1269" s="83"/>
      <c r="G1269" s="83"/>
      <c r="H1269" s="83"/>
      <c r="I1269" s="88"/>
      <c r="J1269" s="89"/>
      <c r="K1269" s="90"/>
      <c r="L1269" s="89"/>
      <c r="M1269" s="90"/>
      <c r="N1269" s="91"/>
      <c r="O1269" s="90"/>
      <c r="P1269" s="91"/>
      <c r="Q1269" s="92"/>
      <c r="R1269" s="90"/>
      <c r="S1269" s="92"/>
      <c r="T1269" s="90"/>
      <c r="U1269" s="93"/>
      <c r="V1269" s="83"/>
      <c r="W1269" s="83"/>
      <c r="X1269" s="83"/>
      <c r="Y1269" s="92"/>
      <c r="Z1269" s="83"/>
      <c r="AA1269" s="83"/>
      <c r="AB1269" s="90"/>
      <c r="AC1269" s="83"/>
      <c r="AD1269" s="92"/>
      <c r="AE1269" s="83"/>
      <c r="AF1269" s="83"/>
    </row>
    <row r="1270">
      <c r="A1270" s="86"/>
      <c r="B1270" s="87"/>
      <c r="C1270" s="87"/>
      <c r="D1270" s="87"/>
      <c r="E1270" s="83"/>
      <c r="F1270" s="83"/>
      <c r="G1270" s="83"/>
      <c r="H1270" s="83"/>
      <c r="I1270" s="88"/>
      <c r="J1270" s="89"/>
      <c r="K1270" s="90"/>
      <c r="L1270" s="89"/>
      <c r="M1270" s="90"/>
      <c r="N1270" s="91"/>
      <c r="O1270" s="90"/>
      <c r="P1270" s="91"/>
      <c r="Q1270" s="92"/>
      <c r="R1270" s="90"/>
      <c r="S1270" s="92"/>
      <c r="T1270" s="90"/>
      <c r="U1270" s="93"/>
      <c r="V1270" s="83"/>
      <c r="W1270" s="83"/>
      <c r="X1270" s="83"/>
      <c r="Y1270" s="92"/>
      <c r="Z1270" s="83"/>
      <c r="AA1270" s="83"/>
      <c r="AB1270" s="90"/>
      <c r="AC1270" s="83"/>
      <c r="AD1270" s="92"/>
      <c r="AE1270" s="83"/>
      <c r="AF1270" s="83"/>
    </row>
    <row r="1271">
      <c r="A1271" s="86"/>
      <c r="B1271" s="87"/>
      <c r="C1271" s="87"/>
      <c r="D1271" s="87"/>
      <c r="E1271" s="83"/>
      <c r="F1271" s="83"/>
      <c r="G1271" s="83"/>
      <c r="H1271" s="83"/>
      <c r="I1271" s="88"/>
      <c r="J1271" s="89"/>
      <c r="K1271" s="90"/>
      <c r="L1271" s="89"/>
      <c r="M1271" s="90"/>
      <c r="N1271" s="91"/>
      <c r="O1271" s="90"/>
      <c r="P1271" s="91"/>
      <c r="Q1271" s="92"/>
      <c r="R1271" s="90"/>
      <c r="S1271" s="92"/>
      <c r="T1271" s="90"/>
      <c r="U1271" s="93"/>
      <c r="V1271" s="83"/>
      <c r="W1271" s="83"/>
      <c r="X1271" s="83"/>
      <c r="Y1271" s="92"/>
      <c r="Z1271" s="83"/>
      <c r="AA1271" s="83"/>
      <c r="AB1271" s="90"/>
      <c r="AC1271" s="83"/>
      <c r="AD1271" s="92"/>
      <c r="AE1271" s="83"/>
      <c r="AF1271" s="83"/>
    </row>
    <row r="1272">
      <c r="A1272" s="86"/>
      <c r="B1272" s="87"/>
      <c r="C1272" s="87"/>
      <c r="D1272" s="87"/>
      <c r="E1272" s="83"/>
      <c r="F1272" s="83"/>
      <c r="G1272" s="83"/>
      <c r="H1272" s="83"/>
      <c r="I1272" s="88"/>
      <c r="J1272" s="89"/>
      <c r="K1272" s="90"/>
      <c r="L1272" s="89"/>
      <c r="M1272" s="90"/>
      <c r="N1272" s="91"/>
      <c r="O1272" s="90"/>
      <c r="P1272" s="91"/>
      <c r="Q1272" s="92"/>
      <c r="R1272" s="90"/>
      <c r="S1272" s="92"/>
      <c r="T1272" s="90"/>
      <c r="U1272" s="93"/>
      <c r="V1272" s="83"/>
      <c r="W1272" s="83"/>
      <c r="X1272" s="83"/>
      <c r="Y1272" s="92"/>
      <c r="Z1272" s="83"/>
      <c r="AA1272" s="83"/>
      <c r="AB1272" s="90"/>
      <c r="AC1272" s="83"/>
      <c r="AD1272" s="92"/>
      <c r="AE1272" s="83"/>
      <c r="AF1272" s="83"/>
    </row>
    <row r="1273">
      <c r="A1273" s="86"/>
      <c r="B1273" s="87"/>
      <c r="C1273" s="87"/>
      <c r="D1273" s="87"/>
      <c r="E1273" s="83"/>
      <c r="F1273" s="83"/>
      <c r="G1273" s="83"/>
      <c r="H1273" s="83"/>
      <c r="I1273" s="88"/>
      <c r="J1273" s="89"/>
      <c r="K1273" s="90"/>
      <c r="L1273" s="89"/>
      <c r="M1273" s="90"/>
      <c r="N1273" s="91"/>
      <c r="O1273" s="90"/>
      <c r="P1273" s="91"/>
      <c r="Q1273" s="92"/>
      <c r="R1273" s="90"/>
      <c r="S1273" s="92"/>
      <c r="T1273" s="90"/>
      <c r="U1273" s="93"/>
      <c r="V1273" s="83"/>
      <c r="W1273" s="83"/>
      <c r="X1273" s="83"/>
      <c r="Y1273" s="92"/>
      <c r="Z1273" s="83"/>
      <c r="AA1273" s="83"/>
      <c r="AB1273" s="90"/>
      <c r="AC1273" s="83"/>
      <c r="AD1273" s="92"/>
      <c r="AE1273" s="83"/>
      <c r="AF1273" s="83"/>
    </row>
    <row r="1274">
      <c r="A1274" s="86"/>
      <c r="B1274" s="87"/>
      <c r="C1274" s="87"/>
      <c r="D1274" s="87"/>
      <c r="E1274" s="83"/>
      <c r="F1274" s="83"/>
      <c r="G1274" s="83"/>
      <c r="H1274" s="83"/>
      <c r="I1274" s="88"/>
      <c r="J1274" s="89"/>
      <c r="K1274" s="90"/>
      <c r="L1274" s="89"/>
      <c r="M1274" s="90"/>
      <c r="N1274" s="91"/>
      <c r="O1274" s="90"/>
      <c r="P1274" s="91"/>
      <c r="Q1274" s="92"/>
      <c r="R1274" s="90"/>
      <c r="S1274" s="92"/>
      <c r="T1274" s="90"/>
      <c r="U1274" s="93"/>
      <c r="V1274" s="83"/>
      <c r="W1274" s="83"/>
      <c r="X1274" s="83"/>
      <c r="Y1274" s="92"/>
      <c r="Z1274" s="83"/>
      <c r="AA1274" s="83"/>
      <c r="AB1274" s="90"/>
      <c r="AC1274" s="83"/>
      <c r="AD1274" s="92"/>
      <c r="AE1274" s="83"/>
      <c r="AF1274" s="83"/>
    </row>
    <row r="1275">
      <c r="A1275" s="86"/>
      <c r="B1275" s="87"/>
      <c r="C1275" s="87"/>
      <c r="D1275" s="87"/>
      <c r="E1275" s="83"/>
      <c r="F1275" s="83"/>
      <c r="G1275" s="83"/>
      <c r="H1275" s="83"/>
      <c r="I1275" s="88"/>
      <c r="J1275" s="89"/>
      <c r="K1275" s="90"/>
      <c r="L1275" s="89"/>
      <c r="M1275" s="90"/>
      <c r="N1275" s="91"/>
      <c r="O1275" s="90"/>
      <c r="P1275" s="91"/>
      <c r="Q1275" s="92"/>
      <c r="R1275" s="90"/>
      <c r="S1275" s="92"/>
      <c r="T1275" s="90"/>
      <c r="U1275" s="93"/>
      <c r="V1275" s="83"/>
      <c r="W1275" s="83"/>
      <c r="X1275" s="83"/>
      <c r="Y1275" s="92"/>
      <c r="Z1275" s="83"/>
      <c r="AA1275" s="83"/>
      <c r="AB1275" s="90"/>
      <c r="AC1275" s="83"/>
      <c r="AD1275" s="92"/>
      <c r="AE1275" s="83"/>
      <c r="AF1275" s="83"/>
    </row>
    <row r="1276">
      <c r="A1276" s="86"/>
      <c r="B1276" s="87"/>
      <c r="C1276" s="87"/>
      <c r="D1276" s="87"/>
      <c r="E1276" s="83"/>
      <c r="F1276" s="83"/>
      <c r="G1276" s="83"/>
      <c r="H1276" s="83"/>
      <c r="I1276" s="88"/>
      <c r="J1276" s="89"/>
      <c r="K1276" s="90"/>
      <c r="L1276" s="89"/>
      <c r="M1276" s="90"/>
      <c r="N1276" s="91"/>
      <c r="O1276" s="90"/>
      <c r="P1276" s="91"/>
      <c r="Q1276" s="92"/>
      <c r="R1276" s="90"/>
      <c r="S1276" s="92"/>
      <c r="T1276" s="90"/>
      <c r="U1276" s="93"/>
      <c r="V1276" s="83"/>
      <c r="W1276" s="83"/>
      <c r="X1276" s="83"/>
      <c r="Y1276" s="92"/>
      <c r="Z1276" s="83"/>
      <c r="AA1276" s="83"/>
      <c r="AB1276" s="90"/>
      <c r="AC1276" s="83"/>
      <c r="AD1276" s="92"/>
      <c r="AE1276" s="83"/>
      <c r="AF1276" s="83"/>
    </row>
    <row r="1277">
      <c r="A1277" s="86"/>
      <c r="B1277" s="87"/>
      <c r="C1277" s="87"/>
      <c r="D1277" s="87"/>
      <c r="E1277" s="83"/>
      <c r="F1277" s="83"/>
      <c r="G1277" s="83"/>
      <c r="H1277" s="83"/>
      <c r="I1277" s="88"/>
      <c r="J1277" s="89"/>
      <c r="K1277" s="90"/>
      <c r="L1277" s="89"/>
      <c r="M1277" s="90"/>
      <c r="N1277" s="91"/>
      <c r="O1277" s="90"/>
      <c r="P1277" s="91"/>
      <c r="Q1277" s="92"/>
      <c r="R1277" s="90"/>
      <c r="S1277" s="92"/>
      <c r="T1277" s="90"/>
      <c r="U1277" s="93"/>
      <c r="V1277" s="83"/>
      <c r="W1277" s="83"/>
      <c r="X1277" s="83"/>
      <c r="Y1277" s="92"/>
      <c r="Z1277" s="83"/>
      <c r="AA1277" s="83"/>
      <c r="AB1277" s="90"/>
      <c r="AC1277" s="83"/>
      <c r="AD1277" s="92"/>
      <c r="AE1277" s="83"/>
      <c r="AF1277" s="83"/>
    </row>
    <row r="1278">
      <c r="A1278" s="86"/>
      <c r="B1278" s="87"/>
      <c r="C1278" s="87"/>
      <c r="D1278" s="87"/>
      <c r="E1278" s="83"/>
      <c r="F1278" s="83"/>
      <c r="G1278" s="83"/>
      <c r="H1278" s="83"/>
      <c r="I1278" s="88"/>
      <c r="J1278" s="89"/>
      <c r="K1278" s="90"/>
      <c r="L1278" s="89"/>
      <c r="M1278" s="90"/>
      <c r="N1278" s="91"/>
      <c r="O1278" s="90"/>
      <c r="P1278" s="91"/>
      <c r="Q1278" s="92"/>
      <c r="R1278" s="90"/>
      <c r="S1278" s="92"/>
      <c r="T1278" s="90"/>
      <c r="U1278" s="93"/>
      <c r="V1278" s="83"/>
      <c r="W1278" s="83"/>
      <c r="X1278" s="83"/>
      <c r="Y1278" s="92"/>
      <c r="Z1278" s="83"/>
      <c r="AA1278" s="83"/>
      <c r="AB1278" s="90"/>
      <c r="AC1278" s="83"/>
      <c r="AD1278" s="92"/>
      <c r="AE1278" s="83"/>
      <c r="AF1278" s="83"/>
    </row>
    <row r="1279">
      <c r="A1279" s="86"/>
      <c r="B1279" s="87"/>
      <c r="C1279" s="87"/>
      <c r="D1279" s="87"/>
      <c r="E1279" s="83"/>
      <c r="F1279" s="83"/>
      <c r="G1279" s="83"/>
      <c r="H1279" s="83"/>
      <c r="I1279" s="88"/>
      <c r="J1279" s="89"/>
      <c r="K1279" s="90"/>
      <c r="L1279" s="89"/>
      <c r="M1279" s="90"/>
      <c r="N1279" s="91"/>
      <c r="O1279" s="90"/>
      <c r="P1279" s="91"/>
      <c r="Q1279" s="92"/>
      <c r="R1279" s="90"/>
      <c r="S1279" s="92"/>
      <c r="T1279" s="90"/>
      <c r="U1279" s="93"/>
      <c r="V1279" s="83"/>
      <c r="W1279" s="83"/>
      <c r="X1279" s="83"/>
      <c r="Y1279" s="92"/>
      <c r="Z1279" s="83"/>
      <c r="AA1279" s="83"/>
      <c r="AB1279" s="90"/>
      <c r="AC1279" s="83"/>
      <c r="AD1279" s="92"/>
      <c r="AE1279" s="83"/>
      <c r="AF1279" s="83"/>
    </row>
    <row r="1280">
      <c r="A1280" s="86"/>
      <c r="B1280" s="87"/>
      <c r="C1280" s="87"/>
      <c r="D1280" s="87"/>
      <c r="E1280" s="83"/>
      <c r="F1280" s="83"/>
      <c r="G1280" s="83"/>
      <c r="H1280" s="83"/>
      <c r="I1280" s="88"/>
      <c r="J1280" s="89"/>
      <c r="K1280" s="90"/>
      <c r="L1280" s="89"/>
      <c r="M1280" s="90"/>
      <c r="N1280" s="91"/>
      <c r="O1280" s="90"/>
      <c r="P1280" s="91"/>
      <c r="Q1280" s="92"/>
      <c r="R1280" s="90"/>
      <c r="S1280" s="92"/>
      <c r="T1280" s="90"/>
      <c r="U1280" s="93"/>
      <c r="V1280" s="83"/>
      <c r="W1280" s="83"/>
      <c r="X1280" s="83"/>
      <c r="Y1280" s="92"/>
      <c r="Z1280" s="83"/>
      <c r="AA1280" s="83"/>
      <c r="AB1280" s="90"/>
      <c r="AC1280" s="83"/>
      <c r="AD1280" s="92"/>
      <c r="AE1280" s="83"/>
      <c r="AF1280" s="83"/>
    </row>
    <row r="1281">
      <c r="A1281" s="86"/>
      <c r="B1281" s="87"/>
      <c r="C1281" s="87"/>
      <c r="D1281" s="87"/>
      <c r="E1281" s="83"/>
      <c r="F1281" s="83"/>
      <c r="G1281" s="83"/>
      <c r="H1281" s="83"/>
      <c r="I1281" s="88"/>
      <c r="J1281" s="89"/>
      <c r="K1281" s="90"/>
      <c r="L1281" s="89"/>
      <c r="M1281" s="90"/>
      <c r="N1281" s="91"/>
      <c r="O1281" s="90"/>
      <c r="P1281" s="91"/>
      <c r="Q1281" s="92"/>
      <c r="R1281" s="90"/>
      <c r="S1281" s="92"/>
      <c r="T1281" s="90"/>
      <c r="U1281" s="93"/>
      <c r="V1281" s="83"/>
      <c r="W1281" s="83"/>
      <c r="X1281" s="83"/>
      <c r="Y1281" s="92"/>
      <c r="Z1281" s="83"/>
      <c r="AA1281" s="83"/>
      <c r="AB1281" s="90"/>
      <c r="AC1281" s="83"/>
      <c r="AD1281" s="92"/>
      <c r="AE1281" s="83"/>
      <c r="AF1281" s="83"/>
    </row>
    <row r="1282">
      <c r="A1282" s="86"/>
      <c r="B1282" s="87"/>
      <c r="C1282" s="87"/>
      <c r="D1282" s="87"/>
      <c r="E1282" s="83"/>
      <c r="F1282" s="83"/>
      <c r="G1282" s="83"/>
      <c r="H1282" s="83"/>
      <c r="I1282" s="88"/>
      <c r="J1282" s="89"/>
      <c r="K1282" s="90"/>
      <c r="L1282" s="89"/>
      <c r="M1282" s="90"/>
      <c r="N1282" s="91"/>
      <c r="O1282" s="90"/>
      <c r="P1282" s="91"/>
      <c r="Q1282" s="92"/>
      <c r="R1282" s="90"/>
      <c r="S1282" s="92"/>
      <c r="T1282" s="90"/>
      <c r="U1282" s="93"/>
      <c r="V1282" s="83"/>
      <c r="W1282" s="83"/>
      <c r="X1282" s="83"/>
      <c r="Y1282" s="92"/>
      <c r="Z1282" s="83"/>
      <c r="AA1282" s="83"/>
      <c r="AB1282" s="90"/>
      <c r="AC1282" s="83"/>
      <c r="AD1282" s="92"/>
      <c r="AE1282" s="83"/>
      <c r="AF1282" s="83"/>
    </row>
    <row r="1283">
      <c r="A1283" s="86"/>
      <c r="B1283" s="87"/>
      <c r="C1283" s="87"/>
      <c r="D1283" s="87"/>
      <c r="E1283" s="83"/>
      <c r="F1283" s="83"/>
      <c r="G1283" s="83"/>
      <c r="H1283" s="83"/>
      <c r="I1283" s="88"/>
      <c r="J1283" s="89"/>
      <c r="K1283" s="90"/>
      <c r="L1283" s="89"/>
      <c r="M1283" s="90"/>
      <c r="N1283" s="91"/>
      <c r="O1283" s="90"/>
      <c r="P1283" s="91"/>
      <c r="Q1283" s="92"/>
      <c r="R1283" s="90"/>
      <c r="S1283" s="92"/>
      <c r="T1283" s="90"/>
      <c r="U1283" s="93"/>
      <c r="V1283" s="83"/>
      <c r="W1283" s="83"/>
      <c r="X1283" s="83"/>
      <c r="Y1283" s="92"/>
      <c r="Z1283" s="83"/>
      <c r="AA1283" s="83"/>
      <c r="AB1283" s="90"/>
      <c r="AC1283" s="83"/>
      <c r="AD1283" s="92"/>
      <c r="AE1283" s="83"/>
      <c r="AF1283" s="83"/>
    </row>
    <row r="1284">
      <c r="A1284" s="86"/>
      <c r="B1284" s="87"/>
      <c r="C1284" s="87"/>
      <c r="D1284" s="87"/>
      <c r="E1284" s="83"/>
      <c r="F1284" s="83"/>
      <c r="G1284" s="83"/>
      <c r="H1284" s="83"/>
      <c r="I1284" s="88"/>
      <c r="J1284" s="89"/>
      <c r="K1284" s="90"/>
      <c r="L1284" s="89"/>
      <c r="M1284" s="90"/>
      <c r="N1284" s="91"/>
      <c r="O1284" s="90"/>
      <c r="P1284" s="91"/>
      <c r="Q1284" s="92"/>
      <c r="R1284" s="90"/>
      <c r="S1284" s="92"/>
      <c r="T1284" s="90"/>
      <c r="U1284" s="93"/>
      <c r="V1284" s="83"/>
      <c r="W1284" s="83"/>
      <c r="X1284" s="83"/>
      <c r="Y1284" s="92"/>
      <c r="Z1284" s="83"/>
      <c r="AA1284" s="83"/>
      <c r="AB1284" s="90"/>
      <c r="AC1284" s="83"/>
      <c r="AD1284" s="92"/>
      <c r="AE1284" s="83"/>
      <c r="AF1284" s="83"/>
    </row>
    <row r="1285">
      <c r="A1285" s="86"/>
      <c r="B1285" s="87"/>
      <c r="C1285" s="87"/>
      <c r="D1285" s="87"/>
      <c r="E1285" s="83"/>
      <c r="F1285" s="83"/>
      <c r="G1285" s="83"/>
      <c r="H1285" s="83"/>
      <c r="I1285" s="88"/>
      <c r="J1285" s="89"/>
      <c r="K1285" s="90"/>
      <c r="L1285" s="89"/>
      <c r="M1285" s="90"/>
      <c r="N1285" s="91"/>
      <c r="O1285" s="90"/>
      <c r="P1285" s="91"/>
      <c r="Q1285" s="92"/>
      <c r="R1285" s="90"/>
      <c r="S1285" s="92"/>
      <c r="T1285" s="90"/>
      <c r="U1285" s="93"/>
      <c r="V1285" s="83"/>
      <c r="W1285" s="83"/>
      <c r="X1285" s="83"/>
      <c r="Y1285" s="92"/>
      <c r="Z1285" s="83"/>
      <c r="AA1285" s="83"/>
      <c r="AB1285" s="90"/>
      <c r="AC1285" s="83"/>
      <c r="AD1285" s="92"/>
      <c r="AE1285" s="83"/>
      <c r="AF1285" s="83"/>
    </row>
    <row r="1286">
      <c r="A1286" s="86"/>
      <c r="B1286" s="87"/>
      <c r="C1286" s="87"/>
      <c r="D1286" s="87"/>
      <c r="E1286" s="83"/>
      <c r="F1286" s="83"/>
      <c r="G1286" s="83"/>
      <c r="H1286" s="83"/>
      <c r="I1286" s="88"/>
      <c r="J1286" s="89"/>
      <c r="K1286" s="90"/>
      <c r="L1286" s="89"/>
      <c r="M1286" s="90"/>
      <c r="N1286" s="91"/>
      <c r="O1286" s="90"/>
      <c r="P1286" s="91"/>
      <c r="Q1286" s="92"/>
      <c r="R1286" s="90"/>
      <c r="S1286" s="92"/>
      <c r="T1286" s="90"/>
      <c r="U1286" s="93"/>
      <c r="V1286" s="83"/>
      <c r="W1286" s="83"/>
      <c r="X1286" s="83"/>
      <c r="Y1286" s="92"/>
      <c r="Z1286" s="83"/>
      <c r="AA1286" s="83"/>
      <c r="AB1286" s="90"/>
      <c r="AC1286" s="83"/>
      <c r="AD1286" s="92"/>
      <c r="AE1286" s="83"/>
      <c r="AF1286" s="83"/>
    </row>
    <row r="1287">
      <c r="A1287" s="86"/>
      <c r="B1287" s="87"/>
      <c r="C1287" s="87"/>
      <c r="D1287" s="87"/>
      <c r="E1287" s="83"/>
      <c r="F1287" s="83"/>
      <c r="G1287" s="83"/>
      <c r="H1287" s="83"/>
      <c r="I1287" s="88"/>
      <c r="J1287" s="89"/>
      <c r="K1287" s="90"/>
      <c r="L1287" s="89"/>
      <c r="M1287" s="90"/>
      <c r="N1287" s="91"/>
      <c r="O1287" s="90"/>
      <c r="P1287" s="91"/>
      <c r="Q1287" s="92"/>
      <c r="R1287" s="90"/>
      <c r="S1287" s="92"/>
      <c r="T1287" s="90"/>
      <c r="U1287" s="93"/>
      <c r="V1287" s="83"/>
      <c r="W1287" s="83"/>
      <c r="X1287" s="83"/>
      <c r="Y1287" s="92"/>
      <c r="Z1287" s="83"/>
      <c r="AA1287" s="83"/>
      <c r="AB1287" s="90"/>
      <c r="AC1287" s="83"/>
      <c r="AD1287" s="92"/>
      <c r="AE1287" s="83"/>
      <c r="AF1287" s="83"/>
    </row>
    <row r="1288">
      <c r="A1288" s="86"/>
      <c r="B1288" s="87"/>
      <c r="C1288" s="87"/>
      <c r="D1288" s="87"/>
      <c r="E1288" s="83"/>
      <c r="F1288" s="83"/>
      <c r="G1288" s="83"/>
      <c r="H1288" s="83"/>
      <c r="I1288" s="88"/>
      <c r="J1288" s="89"/>
      <c r="K1288" s="90"/>
      <c r="L1288" s="89"/>
      <c r="M1288" s="90"/>
      <c r="N1288" s="91"/>
      <c r="O1288" s="90"/>
      <c r="P1288" s="91"/>
      <c r="Q1288" s="92"/>
      <c r="R1288" s="90"/>
      <c r="S1288" s="92"/>
      <c r="T1288" s="90"/>
      <c r="U1288" s="93"/>
      <c r="V1288" s="83"/>
      <c r="W1288" s="83"/>
      <c r="X1288" s="83"/>
      <c r="Y1288" s="92"/>
      <c r="Z1288" s="83"/>
      <c r="AA1288" s="83"/>
      <c r="AB1288" s="90"/>
      <c r="AC1288" s="83"/>
      <c r="AD1288" s="92"/>
      <c r="AE1288" s="83"/>
      <c r="AF1288" s="83"/>
    </row>
    <row r="1289">
      <c r="A1289" s="86"/>
      <c r="B1289" s="87"/>
      <c r="C1289" s="87"/>
      <c r="D1289" s="87"/>
      <c r="E1289" s="83"/>
      <c r="F1289" s="83"/>
      <c r="G1289" s="83"/>
      <c r="H1289" s="83"/>
      <c r="I1289" s="88"/>
      <c r="J1289" s="89"/>
      <c r="K1289" s="90"/>
      <c r="L1289" s="89"/>
      <c r="M1289" s="90"/>
      <c r="N1289" s="91"/>
      <c r="O1289" s="90"/>
      <c r="P1289" s="91"/>
      <c r="Q1289" s="92"/>
      <c r="R1289" s="90"/>
      <c r="S1289" s="92"/>
      <c r="T1289" s="90"/>
      <c r="U1289" s="93"/>
      <c r="V1289" s="83"/>
      <c r="W1289" s="83"/>
      <c r="X1289" s="83"/>
      <c r="Y1289" s="92"/>
      <c r="Z1289" s="83"/>
      <c r="AA1289" s="83"/>
      <c r="AB1289" s="90"/>
      <c r="AC1289" s="83"/>
      <c r="AD1289" s="92"/>
      <c r="AE1289" s="83"/>
      <c r="AF1289" s="83"/>
    </row>
    <row r="1290">
      <c r="A1290" s="86"/>
      <c r="B1290" s="87"/>
      <c r="C1290" s="87"/>
      <c r="D1290" s="87"/>
      <c r="E1290" s="83"/>
      <c r="F1290" s="83"/>
      <c r="G1290" s="83"/>
      <c r="H1290" s="83"/>
      <c r="I1290" s="88"/>
      <c r="J1290" s="89"/>
      <c r="K1290" s="90"/>
      <c r="L1290" s="89"/>
      <c r="M1290" s="90"/>
      <c r="N1290" s="91"/>
      <c r="O1290" s="90"/>
      <c r="P1290" s="91"/>
      <c r="Q1290" s="92"/>
      <c r="R1290" s="90"/>
      <c r="S1290" s="92"/>
      <c r="T1290" s="90"/>
      <c r="U1290" s="93"/>
      <c r="V1290" s="83"/>
      <c r="W1290" s="83"/>
      <c r="X1290" s="83"/>
      <c r="Y1290" s="92"/>
      <c r="Z1290" s="83"/>
      <c r="AA1290" s="83"/>
      <c r="AB1290" s="90"/>
      <c r="AC1290" s="83"/>
      <c r="AD1290" s="92"/>
      <c r="AE1290" s="83"/>
      <c r="AF1290" s="83"/>
    </row>
    <row r="1291">
      <c r="A1291" s="86"/>
      <c r="B1291" s="87"/>
      <c r="C1291" s="87"/>
      <c r="D1291" s="87"/>
      <c r="E1291" s="83"/>
      <c r="F1291" s="83"/>
      <c r="G1291" s="83"/>
      <c r="H1291" s="83"/>
      <c r="I1291" s="88"/>
      <c r="J1291" s="89"/>
      <c r="K1291" s="90"/>
      <c r="L1291" s="89"/>
      <c r="M1291" s="90"/>
      <c r="N1291" s="91"/>
      <c r="O1291" s="90"/>
      <c r="P1291" s="91"/>
      <c r="Q1291" s="92"/>
      <c r="R1291" s="90"/>
      <c r="S1291" s="92"/>
      <c r="T1291" s="90"/>
      <c r="U1291" s="93"/>
      <c r="V1291" s="83"/>
      <c r="W1291" s="83"/>
      <c r="X1291" s="83"/>
      <c r="Y1291" s="92"/>
      <c r="Z1291" s="83"/>
      <c r="AA1291" s="83"/>
      <c r="AB1291" s="90"/>
      <c r="AC1291" s="83"/>
      <c r="AD1291" s="92"/>
      <c r="AE1291" s="83"/>
      <c r="AF1291" s="83"/>
    </row>
    <row r="1292">
      <c r="A1292" s="86"/>
      <c r="B1292" s="87"/>
      <c r="C1292" s="87"/>
      <c r="D1292" s="87"/>
      <c r="E1292" s="83"/>
      <c r="F1292" s="83"/>
      <c r="G1292" s="83"/>
      <c r="H1292" s="83"/>
      <c r="I1292" s="88"/>
      <c r="J1292" s="89"/>
      <c r="K1292" s="90"/>
      <c r="L1292" s="89"/>
      <c r="M1292" s="90"/>
      <c r="N1292" s="91"/>
      <c r="O1292" s="90"/>
      <c r="P1292" s="91"/>
      <c r="Q1292" s="92"/>
      <c r="R1292" s="90"/>
      <c r="S1292" s="92"/>
      <c r="T1292" s="90"/>
      <c r="U1292" s="93"/>
      <c r="V1292" s="83"/>
      <c r="W1292" s="83"/>
      <c r="X1292" s="83"/>
      <c r="Y1292" s="92"/>
      <c r="Z1292" s="83"/>
      <c r="AA1292" s="83"/>
      <c r="AB1292" s="90"/>
      <c r="AC1292" s="83"/>
      <c r="AD1292" s="92"/>
      <c r="AE1292" s="83"/>
      <c r="AF1292" s="83"/>
    </row>
    <row r="1293">
      <c r="A1293" s="86"/>
      <c r="B1293" s="87"/>
      <c r="C1293" s="87"/>
      <c r="D1293" s="87"/>
      <c r="E1293" s="83"/>
      <c r="F1293" s="83"/>
      <c r="G1293" s="83"/>
      <c r="H1293" s="83"/>
      <c r="I1293" s="88"/>
      <c r="J1293" s="89"/>
      <c r="K1293" s="90"/>
      <c r="L1293" s="89"/>
      <c r="M1293" s="90"/>
      <c r="N1293" s="91"/>
      <c r="O1293" s="90"/>
      <c r="P1293" s="91"/>
      <c r="Q1293" s="92"/>
      <c r="R1293" s="90"/>
      <c r="S1293" s="92"/>
      <c r="T1293" s="90"/>
      <c r="U1293" s="93"/>
      <c r="V1293" s="83"/>
      <c r="W1293" s="83"/>
      <c r="X1293" s="83"/>
      <c r="Y1293" s="92"/>
      <c r="Z1293" s="83"/>
      <c r="AA1293" s="83"/>
      <c r="AB1293" s="90"/>
      <c r="AC1293" s="83"/>
      <c r="AD1293" s="92"/>
      <c r="AE1293" s="83"/>
      <c r="AF1293" s="83"/>
    </row>
    <row r="1294">
      <c r="A1294" s="86"/>
      <c r="B1294" s="87"/>
      <c r="C1294" s="87"/>
      <c r="D1294" s="87"/>
      <c r="E1294" s="83"/>
      <c r="F1294" s="83"/>
      <c r="G1294" s="83"/>
      <c r="H1294" s="83"/>
      <c r="I1294" s="88"/>
      <c r="J1294" s="89"/>
      <c r="K1294" s="90"/>
      <c r="L1294" s="89"/>
      <c r="M1294" s="90"/>
      <c r="N1294" s="91"/>
      <c r="O1294" s="90"/>
      <c r="P1294" s="91"/>
      <c r="Q1294" s="92"/>
      <c r="R1294" s="90"/>
      <c r="S1294" s="92"/>
      <c r="T1294" s="90"/>
      <c r="U1294" s="93"/>
      <c r="V1294" s="83"/>
      <c r="W1294" s="83"/>
      <c r="X1294" s="83"/>
      <c r="Y1294" s="92"/>
      <c r="Z1294" s="83"/>
      <c r="AA1294" s="83"/>
      <c r="AB1294" s="90"/>
      <c r="AC1294" s="83"/>
      <c r="AD1294" s="92"/>
      <c r="AE1294" s="83"/>
      <c r="AF1294" s="83"/>
    </row>
    <row r="1295">
      <c r="A1295" s="86"/>
      <c r="B1295" s="87"/>
      <c r="C1295" s="87"/>
      <c r="D1295" s="87"/>
      <c r="E1295" s="83"/>
      <c r="F1295" s="83"/>
      <c r="G1295" s="83"/>
      <c r="H1295" s="83"/>
      <c r="I1295" s="88"/>
      <c r="J1295" s="89"/>
      <c r="K1295" s="90"/>
      <c r="L1295" s="89"/>
      <c r="M1295" s="90"/>
      <c r="N1295" s="91"/>
      <c r="O1295" s="90"/>
      <c r="P1295" s="91"/>
      <c r="Q1295" s="92"/>
      <c r="R1295" s="90"/>
      <c r="S1295" s="92"/>
      <c r="T1295" s="90"/>
      <c r="U1295" s="93"/>
      <c r="V1295" s="83"/>
      <c r="W1295" s="83"/>
      <c r="X1295" s="83"/>
      <c r="Y1295" s="92"/>
      <c r="Z1295" s="83"/>
      <c r="AA1295" s="83"/>
      <c r="AB1295" s="90"/>
      <c r="AC1295" s="83"/>
      <c r="AD1295" s="92"/>
      <c r="AE1295" s="83"/>
      <c r="AF1295" s="83"/>
    </row>
    <row r="1296">
      <c r="A1296" s="86"/>
      <c r="B1296" s="87"/>
      <c r="C1296" s="87"/>
      <c r="D1296" s="87"/>
      <c r="E1296" s="83"/>
      <c r="F1296" s="83"/>
      <c r="G1296" s="83"/>
      <c r="H1296" s="83"/>
      <c r="I1296" s="88"/>
      <c r="J1296" s="89"/>
      <c r="K1296" s="90"/>
      <c r="L1296" s="89"/>
      <c r="M1296" s="90"/>
      <c r="N1296" s="91"/>
      <c r="O1296" s="90"/>
      <c r="P1296" s="91"/>
      <c r="Q1296" s="92"/>
      <c r="R1296" s="90"/>
      <c r="S1296" s="92"/>
      <c r="T1296" s="90"/>
      <c r="U1296" s="93"/>
      <c r="V1296" s="83"/>
      <c r="W1296" s="83"/>
      <c r="X1296" s="83"/>
      <c r="Y1296" s="92"/>
      <c r="Z1296" s="83"/>
      <c r="AA1296" s="83"/>
      <c r="AB1296" s="90"/>
      <c r="AC1296" s="83"/>
      <c r="AD1296" s="92"/>
      <c r="AE1296" s="83"/>
      <c r="AF1296" s="83"/>
    </row>
    <row r="1297">
      <c r="A1297" s="86"/>
      <c r="B1297" s="87"/>
      <c r="C1297" s="87"/>
      <c r="D1297" s="87"/>
      <c r="E1297" s="83"/>
      <c r="F1297" s="83"/>
      <c r="G1297" s="83"/>
      <c r="H1297" s="83"/>
      <c r="I1297" s="88"/>
      <c r="J1297" s="89"/>
      <c r="K1297" s="90"/>
      <c r="L1297" s="89"/>
      <c r="M1297" s="90"/>
      <c r="N1297" s="91"/>
      <c r="O1297" s="90"/>
      <c r="P1297" s="91"/>
      <c r="Q1297" s="92"/>
      <c r="R1297" s="90"/>
      <c r="S1297" s="92"/>
      <c r="T1297" s="90"/>
      <c r="U1297" s="93"/>
      <c r="V1297" s="83"/>
      <c r="W1297" s="83"/>
      <c r="X1297" s="83"/>
      <c r="Y1297" s="92"/>
      <c r="Z1297" s="83"/>
      <c r="AA1297" s="83"/>
      <c r="AB1297" s="90"/>
      <c r="AC1297" s="83"/>
      <c r="AD1297" s="92"/>
      <c r="AE1297" s="83"/>
      <c r="AF1297" s="83"/>
    </row>
    <row r="1298">
      <c r="A1298" s="86"/>
      <c r="B1298" s="87"/>
      <c r="C1298" s="87"/>
      <c r="D1298" s="87"/>
      <c r="E1298" s="83"/>
      <c r="F1298" s="83"/>
      <c r="G1298" s="83"/>
      <c r="H1298" s="83"/>
      <c r="I1298" s="88"/>
      <c r="J1298" s="89"/>
      <c r="K1298" s="90"/>
      <c r="L1298" s="89"/>
      <c r="M1298" s="90"/>
      <c r="N1298" s="91"/>
      <c r="O1298" s="90"/>
      <c r="P1298" s="91"/>
      <c r="Q1298" s="92"/>
      <c r="R1298" s="90"/>
      <c r="S1298" s="92"/>
      <c r="T1298" s="90"/>
      <c r="U1298" s="93"/>
      <c r="V1298" s="83"/>
      <c r="W1298" s="83"/>
      <c r="X1298" s="83"/>
      <c r="Y1298" s="92"/>
      <c r="Z1298" s="83"/>
      <c r="AA1298" s="83"/>
      <c r="AB1298" s="90"/>
      <c r="AC1298" s="83"/>
      <c r="AD1298" s="92"/>
      <c r="AE1298" s="83"/>
      <c r="AF1298" s="83"/>
    </row>
    <row r="1299">
      <c r="A1299" s="86"/>
      <c r="B1299" s="87"/>
      <c r="C1299" s="87"/>
      <c r="D1299" s="87"/>
      <c r="E1299" s="83"/>
      <c r="F1299" s="83"/>
      <c r="G1299" s="83"/>
      <c r="H1299" s="83"/>
      <c r="I1299" s="88"/>
      <c r="J1299" s="89"/>
      <c r="K1299" s="90"/>
      <c r="L1299" s="89"/>
      <c r="M1299" s="90"/>
      <c r="N1299" s="91"/>
      <c r="O1299" s="90"/>
      <c r="P1299" s="91"/>
      <c r="Q1299" s="92"/>
      <c r="R1299" s="90"/>
      <c r="S1299" s="92"/>
      <c r="T1299" s="90"/>
      <c r="U1299" s="93"/>
      <c r="V1299" s="83"/>
      <c r="W1299" s="83"/>
      <c r="X1299" s="83"/>
      <c r="Y1299" s="92"/>
      <c r="Z1299" s="83"/>
      <c r="AA1299" s="83"/>
      <c r="AB1299" s="90"/>
      <c r="AC1299" s="83"/>
      <c r="AD1299" s="92"/>
      <c r="AE1299" s="83"/>
      <c r="AF1299" s="83"/>
    </row>
    <row r="1300">
      <c r="A1300" s="86"/>
      <c r="B1300" s="87"/>
      <c r="C1300" s="87"/>
      <c r="D1300" s="87"/>
      <c r="E1300" s="83"/>
      <c r="F1300" s="83"/>
      <c r="G1300" s="83"/>
      <c r="H1300" s="83"/>
      <c r="I1300" s="88"/>
      <c r="J1300" s="89"/>
      <c r="K1300" s="90"/>
      <c r="L1300" s="89"/>
      <c r="M1300" s="90"/>
      <c r="N1300" s="91"/>
      <c r="O1300" s="90"/>
      <c r="P1300" s="91"/>
      <c r="Q1300" s="92"/>
      <c r="R1300" s="90"/>
      <c r="S1300" s="92"/>
      <c r="T1300" s="90"/>
      <c r="U1300" s="93"/>
      <c r="V1300" s="83"/>
      <c r="W1300" s="83"/>
      <c r="X1300" s="83"/>
      <c r="Y1300" s="92"/>
      <c r="Z1300" s="83"/>
      <c r="AA1300" s="83"/>
      <c r="AB1300" s="90"/>
      <c r="AC1300" s="83"/>
      <c r="AD1300" s="92"/>
      <c r="AE1300" s="83"/>
      <c r="AF1300" s="83"/>
    </row>
    <row r="1301">
      <c r="A1301" s="86"/>
      <c r="B1301" s="87"/>
      <c r="C1301" s="87"/>
      <c r="D1301" s="87"/>
      <c r="E1301" s="83"/>
      <c r="F1301" s="83"/>
      <c r="G1301" s="83"/>
      <c r="H1301" s="83"/>
      <c r="I1301" s="88"/>
      <c r="J1301" s="89"/>
      <c r="K1301" s="90"/>
      <c r="L1301" s="89"/>
      <c r="M1301" s="90"/>
      <c r="N1301" s="91"/>
      <c r="O1301" s="90"/>
      <c r="P1301" s="91"/>
      <c r="Q1301" s="92"/>
      <c r="R1301" s="90"/>
      <c r="S1301" s="92"/>
      <c r="T1301" s="90"/>
      <c r="U1301" s="93"/>
      <c r="V1301" s="83"/>
      <c r="W1301" s="83"/>
      <c r="X1301" s="83"/>
      <c r="Y1301" s="92"/>
      <c r="Z1301" s="83"/>
      <c r="AA1301" s="83"/>
      <c r="AB1301" s="90"/>
      <c r="AC1301" s="83"/>
      <c r="AD1301" s="92"/>
      <c r="AE1301" s="83"/>
      <c r="AF1301" s="83"/>
    </row>
    <row r="1302">
      <c r="A1302" s="86"/>
      <c r="B1302" s="87"/>
      <c r="C1302" s="87"/>
      <c r="D1302" s="87"/>
      <c r="E1302" s="83"/>
      <c r="F1302" s="83"/>
      <c r="G1302" s="83"/>
      <c r="H1302" s="83"/>
      <c r="I1302" s="88"/>
      <c r="J1302" s="89"/>
      <c r="K1302" s="90"/>
      <c r="L1302" s="89"/>
      <c r="M1302" s="90"/>
      <c r="N1302" s="91"/>
      <c r="O1302" s="90"/>
      <c r="P1302" s="91"/>
      <c r="Q1302" s="92"/>
      <c r="R1302" s="90"/>
      <c r="S1302" s="92"/>
      <c r="T1302" s="90"/>
      <c r="U1302" s="93"/>
      <c r="V1302" s="83"/>
      <c r="W1302" s="83"/>
      <c r="X1302" s="83"/>
      <c r="Y1302" s="92"/>
      <c r="Z1302" s="83"/>
      <c r="AA1302" s="83"/>
      <c r="AB1302" s="90"/>
      <c r="AC1302" s="83"/>
      <c r="AD1302" s="92"/>
      <c r="AE1302" s="83"/>
      <c r="AF1302" s="83"/>
    </row>
    <row r="1303">
      <c r="A1303" s="86"/>
      <c r="B1303" s="87"/>
      <c r="C1303" s="87"/>
      <c r="D1303" s="87"/>
      <c r="E1303" s="83"/>
      <c r="F1303" s="83"/>
      <c r="G1303" s="83"/>
      <c r="H1303" s="83"/>
      <c r="I1303" s="88"/>
      <c r="J1303" s="89"/>
      <c r="K1303" s="90"/>
      <c r="L1303" s="89"/>
      <c r="M1303" s="90"/>
      <c r="N1303" s="91"/>
      <c r="O1303" s="90"/>
      <c r="P1303" s="91"/>
      <c r="Q1303" s="92"/>
      <c r="R1303" s="90"/>
      <c r="S1303" s="92"/>
      <c r="T1303" s="90"/>
      <c r="U1303" s="93"/>
      <c r="V1303" s="83"/>
      <c r="W1303" s="83"/>
      <c r="X1303" s="83"/>
      <c r="Y1303" s="92"/>
      <c r="Z1303" s="83"/>
      <c r="AA1303" s="83"/>
      <c r="AB1303" s="90"/>
      <c r="AC1303" s="83"/>
      <c r="AD1303" s="92"/>
      <c r="AE1303" s="83"/>
      <c r="AF1303" s="83"/>
    </row>
    <row r="1304">
      <c r="A1304" s="86"/>
      <c r="B1304" s="87"/>
      <c r="C1304" s="87"/>
      <c r="D1304" s="87"/>
      <c r="E1304" s="83"/>
      <c r="F1304" s="83"/>
      <c r="G1304" s="83"/>
      <c r="H1304" s="83"/>
      <c r="I1304" s="88"/>
      <c r="J1304" s="89"/>
      <c r="K1304" s="90"/>
      <c r="L1304" s="89"/>
      <c r="M1304" s="90"/>
      <c r="N1304" s="91"/>
      <c r="O1304" s="90"/>
      <c r="P1304" s="91"/>
      <c r="Q1304" s="92"/>
      <c r="R1304" s="90"/>
      <c r="S1304" s="92"/>
      <c r="T1304" s="90"/>
      <c r="U1304" s="93"/>
      <c r="V1304" s="83"/>
      <c r="W1304" s="83"/>
      <c r="X1304" s="83"/>
      <c r="Y1304" s="92"/>
      <c r="Z1304" s="83"/>
      <c r="AA1304" s="83"/>
      <c r="AB1304" s="90"/>
      <c r="AC1304" s="83"/>
      <c r="AD1304" s="92"/>
      <c r="AE1304" s="83"/>
      <c r="AF1304" s="83"/>
    </row>
    <row r="1305">
      <c r="A1305" s="86"/>
      <c r="B1305" s="87"/>
      <c r="C1305" s="87"/>
      <c r="D1305" s="87"/>
      <c r="E1305" s="83"/>
      <c r="F1305" s="83"/>
      <c r="G1305" s="83"/>
      <c r="H1305" s="83"/>
      <c r="I1305" s="88"/>
      <c r="J1305" s="89"/>
      <c r="K1305" s="90"/>
      <c r="L1305" s="89"/>
      <c r="M1305" s="90"/>
      <c r="N1305" s="91"/>
      <c r="O1305" s="90"/>
      <c r="P1305" s="91"/>
      <c r="Q1305" s="92"/>
      <c r="R1305" s="90"/>
      <c r="S1305" s="92"/>
      <c r="T1305" s="90"/>
      <c r="U1305" s="93"/>
      <c r="V1305" s="83"/>
      <c r="W1305" s="83"/>
      <c r="X1305" s="83"/>
      <c r="Y1305" s="92"/>
      <c r="Z1305" s="83"/>
      <c r="AA1305" s="83"/>
      <c r="AB1305" s="90"/>
      <c r="AC1305" s="83"/>
      <c r="AD1305" s="92"/>
      <c r="AE1305" s="83"/>
      <c r="AF1305" s="83"/>
    </row>
    <row r="1306">
      <c r="A1306" s="86"/>
      <c r="B1306" s="87"/>
      <c r="C1306" s="87"/>
      <c r="D1306" s="87"/>
      <c r="E1306" s="83"/>
      <c r="F1306" s="83"/>
      <c r="G1306" s="83"/>
      <c r="H1306" s="83"/>
      <c r="I1306" s="88"/>
      <c r="J1306" s="89"/>
      <c r="K1306" s="90"/>
      <c r="L1306" s="89"/>
      <c r="M1306" s="90"/>
      <c r="N1306" s="91"/>
      <c r="O1306" s="90"/>
      <c r="P1306" s="91"/>
      <c r="Q1306" s="92"/>
      <c r="R1306" s="90"/>
      <c r="S1306" s="92"/>
      <c r="T1306" s="90"/>
      <c r="U1306" s="93"/>
      <c r="V1306" s="83"/>
      <c r="W1306" s="83"/>
      <c r="X1306" s="83"/>
      <c r="Y1306" s="92"/>
      <c r="Z1306" s="83"/>
      <c r="AA1306" s="83"/>
      <c r="AB1306" s="90"/>
      <c r="AC1306" s="83"/>
      <c r="AD1306" s="92"/>
      <c r="AE1306" s="83"/>
      <c r="AF1306" s="83"/>
    </row>
    <row r="1307">
      <c r="A1307" s="86"/>
      <c r="B1307" s="87"/>
      <c r="C1307" s="87"/>
      <c r="D1307" s="87"/>
      <c r="E1307" s="83"/>
      <c r="F1307" s="83"/>
      <c r="G1307" s="83"/>
      <c r="H1307" s="83"/>
      <c r="I1307" s="88"/>
      <c r="J1307" s="89"/>
      <c r="K1307" s="90"/>
      <c r="L1307" s="89"/>
      <c r="M1307" s="90"/>
      <c r="N1307" s="91"/>
      <c r="O1307" s="90"/>
      <c r="P1307" s="91"/>
      <c r="Q1307" s="92"/>
      <c r="R1307" s="90"/>
      <c r="S1307" s="92"/>
      <c r="T1307" s="90"/>
      <c r="U1307" s="93"/>
      <c r="V1307" s="83"/>
      <c r="W1307" s="83"/>
      <c r="X1307" s="83"/>
      <c r="Y1307" s="92"/>
      <c r="Z1307" s="83"/>
      <c r="AA1307" s="83"/>
      <c r="AB1307" s="90"/>
      <c r="AC1307" s="83"/>
      <c r="AD1307" s="92"/>
      <c r="AE1307" s="83"/>
      <c r="AF1307" s="83"/>
    </row>
    <row r="1308">
      <c r="A1308" s="86"/>
      <c r="B1308" s="87"/>
      <c r="C1308" s="87"/>
      <c r="D1308" s="87"/>
      <c r="E1308" s="83"/>
      <c r="F1308" s="83"/>
      <c r="G1308" s="83"/>
      <c r="H1308" s="83"/>
      <c r="I1308" s="88"/>
      <c r="J1308" s="89"/>
      <c r="K1308" s="90"/>
      <c r="L1308" s="89"/>
      <c r="M1308" s="90"/>
      <c r="N1308" s="91"/>
      <c r="O1308" s="90"/>
      <c r="P1308" s="91"/>
      <c r="Q1308" s="92"/>
      <c r="R1308" s="90"/>
      <c r="S1308" s="92"/>
      <c r="T1308" s="90"/>
      <c r="U1308" s="93"/>
      <c r="V1308" s="83"/>
      <c r="W1308" s="83"/>
      <c r="X1308" s="83"/>
      <c r="Y1308" s="92"/>
      <c r="Z1308" s="83"/>
      <c r="AA1308" s="83"/>
      <c r="AB1308" s="90"/>
      <c r="AC1308" s="83"/>
      <c r="AD1308" s="92"/>
      <c r="AE1308" s="83"/>
      <c r="AF1308" s="83"/>
    </row>
    <row r="1309">
      <c r="A1309" s="86"/>
      <c r="B1309" s="87"/>
      <c r="C1309" s="87"/>
      <c r="D1309" s="87"/>
      <c r="E1309" s="83"/>
      <c r="F1309" s="83"/>
      <c r="G1309" s="83"/>
      <c r="H1309" s="83"/>
      <c r="I1309" s="88"/>
      <c r="J1309" s="89"/>
      <c r="K1309" s="90"/>
      <c r="L1309" s="89"/>
      <c r="M1309" s="90"/>
      <c r="N1309" s="91"/>
      <c r="O1309" s="90"/>
      <c r="P1309" s="91"/>
      <c r="Q1309" s="92"/>
      <c r="R1309" s="90"/>
      <c r="S1309" s="92"/>
      <c r="T1309" s="90"/>
      <c r="U1309" s="93"/>
      <c r="V1309" s="83"/>
      <c r="W1309" s="83"/>
      <c r="X1309" s="83"/>
      <c r="Y1309" s="92"/>
      <c r="Z1309" s="83"/>
      <c r="AA1309" s="83"/>
      <c r="AB1309" s="90"/>
      <c r="AC1309" s="83"/>
      <c r="AD1309" s="92"/>
      <c r="AE1309" s="83"/>
      <c r="AF1309" s="83"/>
    </row>
    <row r="1310">
      <c r="A1310" s="86"/>
      <c r="B1310" s="87"/>
      <c r="C1310" s="87"/>
      <c r="D1310" s="87"/>
      <c r="E1310" s="83"/>
      <c r="F1310" s="83"/>
      <c r="G1310" s="83"/>
      <c r="H1310" s="83"/>
      <c r="I1310" s="88"/>
      <c r="J1310" s="89"/>
      <c r="K1310" s="90"/>
      <c r="L1310" s="89"/>
      <c r="M1310" s="90"/>
      <c r="N1310" s="91"/>
      <c r="O1310" s="90"/>
      <c r="P1310" s="91"/>
      <c r="Q1310" s="92"/>
      <c r="R1310" s="90"/>
      <c r="S1310" s="92"/>
      <c r="T1310" s="90"/>
      <c r="U1310" s="93"/>
      <c r="V1310" s="83"/>
      <c r="W1310" s="83"/>
      <c r="X1310" s="83"/>
      <c r="Y1310" s="92"/>
      <c r="Z1310" s="83"/>
      <c r="AA1310" s="82"/>
      <c r="AB1310" s="83"/>
      <c r="AC1310" s="92"/>
      <c r="AD1310" s="83"/>
      <c r="AE1310" s="83"/>
      <c r="AF1310" s="90"/>
      <c r="AG1310" s="83"/>
      <c r="AH1310" s="92"/>
    </row>
    <row r="1311">
      <c r="A1311" s="86"/>
      <c r="B1311" s="87"/>
      <c r="C1311" s="87"/>
      <c r="D1311" s="87"/>
      <c r="E1311" s="83"/>
      <c r="F1311" s="83"/>
      <c r="G1311" s="83"/>
      <c r="H1311" s="83"/>
      <c r="I1311" s="88"/>
      <c r="J1311" s="89"/>
      <c r="K1311" s="90"/>
      <c r="L1311" s="89"/>
      <c r="M1311" s="90"/>
      <c r="N1311" s="91"/>
      <c r="O1311" s="90"/>
      <c r="P1311" s="91"/>
      <c r="Q1311" s="92"/>
      <c r="R1311" s="90"/>
      <c r="S1311" s="92"/>
      <c r="T1311" s="90"/>
      <c r="U1311" s="93"/>
      <c r="V1311" s="83"/>
      <c r="W1311" s="83"/>
      <c r="X1311" s="83"/>
      <c r="Y1311" s="92"/>
      <c r="Z1311" s="83"/>
      <c r="AA1311" s="84"/>
      <c r="AB1311" s="83"/>
      <c r="AC1311" s="92"/>
      <c r="AD1311" s="83"/>
      <c r="AE1311" s="83"/>
      <c r="AF1311" s="90"/>
      <c r="AG1311" s="85"/>
      <c r="AH1311" s="92"/>
    </row>
    <row r="1312">
      <c r="A1312" s="86"/>
      <c r="B1312" s="87"/>
      <c r="C1312" s="87"/>
      <c r="D1312" s="87"/>
      <c r="E1312" s="83"/>
      <c r="F1312" s="83"/>
      <c r="G1312" s="83"/>
      <c r="H1312" s="83"/>
      <c r="I1312" s="88"/>
      <c r="J1312" s="89"/>
      <c r="K1312" s="90"/>
      <c r="L1312" s="89"/>
      <c r="M1312" s="90"/>
      <c r="N1312" s="91"/>
      <c r="O1312" s="90"/>
      <c r="P1312" s="91"/>
      <c r="Q1312" s="92"/>
      <c r="R1312" s="90"/>
      <c r="S1312" s="92"/>
      <c r="T1312" s="90"/>
      <c r="U1312" s="93"/>
      <c r="V1312" s="83"/>
      <c r="W1312" s="83"/>
      <c r="X1312" s="83"/>
      <c r="Y1312" s="92"/>
      <c r="Z1312" s="83"/>
      <c r="AA1312" s="83"/>
      <c r="AB1312" s="83"/>
      <c r="AC1312" s="92"/>
      <c r="AD1312" s="83"/>
      <c r="AE1312" s="83"/>
      <c r="AF1312" s="90"/>
      <c r="AG1312" s="83"/>
      <c r="AH1312" s="92"/>
    </row>
    <row r="1313">
      <c r="A1313" s="86"/>
      <c r="B1313" s="87"/>
      <c r="C1313" s="87"/>
      <c r="D1313" s="87"/>
      <c r="E1313" s="83"/>
      <c r="F1313" s="83"/>
      <c r="G1313" s="83"/>
      <c r="H1313" s="83"/>
      <c r="I1313" s="88"/>
      <c r="J1313" s="89"/>
      <c r="K1313" s="90"/>
      <c r="L1313" s="89"/>
      <c r="M1313" s="90"/>
      <c r="N1313" s="91"/>
      <c r="O1313" s="90"/>
      <c r="P1313" s="91"/>
      <c r="Q1313" s="92"/>
      <c r="R1313" s="90"/>
      <c r="S1313" s="92"/>
      <c r="T1313" s="90"/>
      <c r="U1313" s="93"/>
      <c r="V1313" s="83"/>
      <c r="W1313" s="83"/>
      <c r="X1313" s="83"/>
      <c r="Y1313" s="92"/>
      <c r="Z1313" s="83"/>
      <c r="AA1313" s="83"/>
      <c r="AB1313" s="83"/>
      <c r="AC1313" s="92"/>
      <c r="AD1313" s="83"/>
      <c r="AE1313" s="85"/>
      <c r="AF1313" s="94"/>
      <c r="AG1313" s="83"/>
      <c r="AH1313" s="92"/>
    </row>
    <row r="1314">
      <c r="A1314" s="86"/>
      <c r="B1314" s="87"/>
      <c r="C1314" s="87"/>
      <c r="D1314" s="87"/>
      <c r="E1314" s="83"/>
      <c r="F1314" s="83"/>
      <c r="G1314" s="83"/>
      <c r="H1314" s="83"/>
      <c r="I1314" s="88"/>
      <c r="J1314" s="89"/>
      <c r="K1314" s="90"/>
      <c r="L1314" s="89"/>
      <c r="M1314" s="90"/>
      <c r="N1314" s="91"/>
      <c r="O1314" s="90"/>
      <c r="P1314" s="91"/>
      <c r="Q1314" s="92"/>
      <c r="R1314" s="90"/>
      <c r="S1314" s="92"/>
      <c r="T1314" s="90"/>
      <c r="U1314" s="93"/>
      <c r="V1314" s="83"/>
      <c r="W1314" s="83"/>
      <c r="X1314" s="83"/>
      <c r="Y1314" s="92"/>
      <c r="Z1314" s="83"/>
      <c r="AA1314" s="83"/>
      <c r="AB1314" s="83"/>
      <c r="AC1314" s="92"/>
      <c r="AD1314" s="83"/>
      <c r="AE1314" s="85"/>
      <c r="AF1314" s="94"/>
      <c r="AG1314" s="85"/>
      <c r="AH1314" s="95"/>
    </row>
    <row r="1315">
      <c r="A1315" s="86"/>
      <c r="B1315" s="87"/>
      <c r="C1315" s="87"/>
      <c r="D1315" s="87"/>
      <c r="E1315" s="83"/>
      <c r="F1315" s="83"/>
      <c r="G1315" s="83"/>
      <c r="H1315" s="83"/>
      <c r="I1315" s="88"/>
      <c r="J1315" s="89"/>
      <c r="K1315" s="90"/>
      <c r="L1315" s="89"/>
      <c r="M1315" s="90"/>
      <c r="N1315" s="91"/>
      <c r="O1315" s="90"/>
      <c r="P1315" s="91"/>
      <c r="Q1315" s="92"/>
      <c r="R1315" s="90"/>
      <c r="S1315" s="92"/>
      <c r="T1315" s="90"/>
      <c r="U1315" s="93"/>
      <c r="V1315" s="83"/>
      <c r="W1315" s="83"/>
      <c r="X1315" s="83"/>
      <c r="Y1315" s="92"/>
      <c r="Z1315" s="83"/>
      <c r="AA1315" s="83"/>
      <c r="AB1315" s="83"/>
      <c r="AC1315" s="92"/>
      <c r="AD1315" s="83"/>
      <c r="AE1315" s="83"/>
      <c r="AF1315" s="90"/>
      <c r="AG1315" s="83"/>
      <c r="AH1315" s="92"/>
    </row>
    <row r="1316">
      <c r="A1316" s="86"/>
      <c r="B1316" s="87"/>
      <c r="C1316" s="87"/>
      <c r="D1316" s="87"/>
      <c r="E1316" s="83"/>
      <c r="F1316" s="83"/>
      <c r="G1316" s="83"/>
      <c r="H1316" s="83"/>
      <c r="I1316" s="88"/>
      <c r="J1316" s="89"/>
      <c r="K1316" s="90"/>
      <c r="L1316" s="89"/>
      <c r="M1316" s="90"/>
      <c r="N1316" s="91"/>
      <c r="O1316" s="90"/>
      <c r="P1316" s="91"/>
      <c r="Q1316" s="92"/>
      <c r="R1316" s="90"/>
      <c r="S1316" s="92"/>
      <c r="T1316" s="90"/>
      <c r="U1316" s="93"/>
      <c r="V1316" s="83"/>
      <c r="W1316" s="83"/>
      <c r="X1316" s="83"/>
      <c r="Y1316" s="92"/>
      <c r="Z1316" s="83"/>
      <c r="AA1316" s="83"/>
      <c r="AB1316" s="90"/>
      <c r="AC1316" s="83"/>
      <c r="AD1316" s="92"/>
      <c r="AE1316" s="83"/>
      <c r="AF1316" s="83"/>
    </row>
    <row r="1317">
      <c r="A1317" s="86"/>
      <c r="B1317" s="87"/>
      <c r="C1317" s="87"/>
      <c r="D1317" s="87"/>
      <c r="E1317" s="83"/>
      <c r="F1317" s="83"/>
      <c r="G1317" s="83"/>
      <c r="H1317" s="83"/>
      <c r="I1317" s="88"/>
      <c r="J1317" s="89"/>
      <c r="K1317" s="90"/>
      <c r="L1317" s="89"/>
      <c r="M1317" s="90"/>
      <c r="N1317" s="91"/>
      <c r="O1317" s="90"/>
      <c r="P1317" s="91"/>
      <c r="Q1317" s="92"/>
      <c r="R1317" s="90"/>
      <c r="S1317" s="92"/>
      <c r="T1317" s="90"/>
      <c r="U1317" s="93"/>
      <c r="V1317" s="83"/>
      <c r="W1317" s="83"/>
      <c r="X1317" s="83"/>
      <c r="Y1317" s="92"/>
      <c r="Z1317" s="83"/>
      <c r="AA1317" s="83"/>
      <c r="AB1317" s="90"/>
      <c r="AC1317" s="83"/>
      <c r="AD1317" s="92"/>
      <c r="AE1317" s="83"/>
      <c r="AF1317" s="83"/>
    </row>
    <row r="1318">
      <c r="A1318" s="86"/>
      <c r="B1318" s="87"/>
      <c r="C1318" s="87"/>
      <c r="D1318" s="87"/>
      <c r="E1318" s="83"/>
      <c r="F1318" s="83"/>
      <c r="G1318" s="83"/>
      <c r="H1318" s="83"/>
      <c r="I1318" s="88"/>
      <c r="J1318" s="89"/>
      <c r="K1318" s="90"/>
      <c r="L1318" s="89"/>
      <c r="M1318" s="90"/>
      <c r="N1318" s="91"/>
      <c r="O1318" s="90"/>
      <c r="P1318" s="91"/>
      <c r="Q1318" s="92"/>
      <c r="R1318" s="90"/>
      <c r="S1318" s="92"/>
      <c r="T1318" s="90"/>
      <c r="U1318" s="93"/>
      <c r="V1318" s="83"/>
      <c r="W1318" s="83"/>
      <c r="X1318" s="83"/>
      <c r="Y1318" s="92"/>
      <c r="Z1318" s="83"/>
      <c r="AA1318" s="83"/>
      <c r="AB1318" s="90"/>
      <c r="AC1318" s="83"/>
      <c r="AD1318" s="92"/>
      <c r="AE1318" s="83"/>
      <c r="AF1318" s="83"/>
    </row>
    <row r="1319">
      <c r="A1319" s="86"/>
      <c r="B1319" s="87"/>
      <c r="C1319" s="87"/>
      <c r="D1319" s="87"/>
      <c r="E1319" s="83"/>
      <c r="F1319" s="83"/>
      <c r="G1319" s="83"/>
      <c r="H1319" s="83"/>
      <c r="I1319" s="88"/>
      <c r="J1319" s="89"/>
      <c r="K1319" s="90"/>
      <c r="L1319" s="89"/>
      <c r="M1319" s="90"/>
      <c r="N1319" s="91"/>
      <c r="O1319" s="90"/>
      <c r="P1319" s="91"/>
      <c r="Q1319" s="92"/>
      <c r="R1319" s="90"/>
      <c r="S1319" s="92"/>
      <c r="T1319" s="90"/>
      <c r="U1319" s="93"/>
      <c r="V1319" s="83"/>
      <c r="W1319" s="83"/>
      <c r="X1319" s="83"/>
      <c r="Y1319" s="92"/>
      <c r="Z1319" s="83"/>
      <c r="AA1319" s="83"/>
      <c r="AB1319" s="90"/>
      <c r="AC1319" s="83"/>
      <c r="AD1319" s="92"/>
      <c r="AE1319" s="83"/>
      <c r="AF1319" s="83"/>
    </row>
    <row r="1320">
      <c r="A1320" s="86"/>
      <c r="B1320" s="87"/>
      <c r="C1320" s="87"/>
      <c r="D1320" s="87"/>
      <c r="E1320" s="83"/>
      <c r="F1320" s="83"/>
      <c r="G1320" s="83"/>
      <c r="H1320" s="83"/>
      <c r="I1320" s="88"/>
      <c r="J1320" s="89"/>
      <c r="K1320" s="90"/>
      <c r="L1320" s="89"/>
      <c r="M1320" s="90"/>
      <c r="N1320" s="91"/>
      <c r="O1320" s="90"/>
      <c r="P1320" s="91"/>
      <c r="Q1320" s="92"/>
      <c r="R1320" s="90"/>
      <c r="S1320" s="92"/>
      <c r="T1320" s="90"/>
      <c r="U1320" s="93"/>
      <c r="V1320" s="83"/>
      <c r="W1320" s="83"/>
      <c r="X1320" s="83"/>
      <c r="Y1320" s="92"/>
      <c r="Z1320" s="83"/>
      <c r="AA1320" s="83"/>
      <c r="AB1320" s="90"/>
      <c r="AC1320" s="83"/>
      <c r="AD1320" s="92"/>
      <c r="AE1320" s="83"/>
      <c r="AF1320" s="83"/>
    </row>
    <row r="1321">
      <c r="A1321" s="86"/>
      <c r="B1321" s="87"/>
      <c r="C1321" s="87"/>
      <c r="D1321" s="87"/>
      <c r="E1321" s="83"/>
      <c r="F1321" s="83"/>
      <c r="G1321" s="83"/>
      <c r="H1321" s="83"/>
      <c r="I1321" s="88"/>
      <c r="J1321" s="89"/>
      <c r="K1321" s="90"/>
      <c r="L1321" s="89"/>
      <c r="M1321" s="90"/>
      <c r="N1321" s="91"/>
      <c r="O1321" s="90"/>
      <c r="P1321" s="91"/>
      <c r="Q1321" s="92"/>
      <c r="R1321" s="90"/>
      <c r="S1321" s="92"/>
      <c r="T1321" s="90"/>
      <c r="U1321" s="93"/>
      <c r="V1321" s="83"/>
      <c r="W1321" s="83"/>
      <c r="X1321" s="83"/>
      <c r="Y1321" s="92"/>
      <c r="Z1321" s="83"/>
      <c r="AA1321" s="83"/>
      <c r="AB1321" s="90"/>
      <c r="AC1321" s="83"/>
      <c r="AD1321" s="92"/>
      <c r="AE1321" s="83"/>
      <c r="AF1321" s="83"/>
    </row>
    <row r="1322">
      <c r="A1322" s="86"/>
      <c r="B1322" s="87"/>
      <c r="C1322" s="87"/>
      <c r="D1322" s="87"/>
      <c r="E1322" s="83"/>
      <c r="F1322" s="83"/>
      <c r="G1322" s="83"/>
      <c r="H1322" s="83"/>
      <c r="I1322" s="88"/>
      <c r="J1322" s="89"/>
      <c r="K1322" s="90"/>
      <c r="L1322" s="89"/>
      <c r="M1322" s="90"/>
      <c r="N1322" s="91"/>
      <c r="O1322" s="90"/>
      <c r="P1322" s="91"/>
      <c r="Q1322" s="92"/>
      <c r="R1322" s="90"/>
      <c r="S1322" s="92"/>
      <c r="T1322" s="90"/>
      <c r="U1322" s="93"/>
      <c r="V1322" s="83"/>
      <c r="W1322" s="83"/>
      <c r="X1322" s="83"/>
      <c r="Y1322" s="92"/>
      <c r="Z1322" s="83"/>
      <c r="AA1322" s="83"/>
      <c r="AB1322" s="90"/>
      <c r="AC1322" s="83"/>
      <c r="AD1322" s="92"/>
      <c r="AE1322" s="83"/>
      <c r="AF1322" s="83"/>
    </row>
    <row r="1323">
      <c r="A1323" s="86"/>
      <c r="B1323" s="87"/>
      <c r="C1323" s="87"/>
      <c r="D1323" s="87"/>
      <c r="E1323" s="83"/>
      <c r="F1323" s="83"/>
      <c r="G1323" s="83"/>
      <c r="H1323" s="83"/>
      <c r="I1323" s="88"/>
      <c r="J1323" s="89"/>
      <c r="K1323" s="90"/>
      <c r="L1323" s="89"/>
      <c r="M1323" s="90"/>
      <c r="N1323" s="91"/>
      <c r="O1323" s="90"/>
      <c r="P1323" s="91"/>
      <c r="Q1323" s="92"/>
      <c r="R1323" s="90"/>
      <c r="S1323" s="92"/>
      <c r="T1323" s="90"/>
      <c r="U1323" s="93"/>
      <c r="V1323" s="83"/>
      <c r="W1323" s="83"/>
      <c r="X1323" s="83"/>
      <c r="Y1323" s="92"/>
      <c r="Z1323" s="83"/>
      <c r="AA1323" s="83"/>
      <c r="AB1323" s="90"/>
      <c r="AC1323" s="83"/>
      <c r="AD1323" s="92"/>
      <c r="AE1323" s="83"/>
      <c r="AF1323" s="83"/>
    </row>
    <row r="1324">
      <c r="A1324" s="86"/>
      <c r="B1324" s="87"/>
      <c r="C1324" s="87"/>
      <c r="D1324" s="87"/>
      <c r="E1324" s="83"/>
      <c r="F1324" s="83"/>
      <c r="G1324" s="83"/>
      <c r="H1324" s="83"/>
      <c r="I1324" s="88"/>
      <c r="J1324" s="89"/>
      <c r="K1324" s="90"/>
      <c r="L1324" s="89"/>
      <c r="M1324" s="90"/>
      <c r="N1324" s="91"/>
      <c r="O1324" s="90"/>
      <c r="P1324" s="91"/>
      <c r="Q1324" s="92"/>
      <c r="R1324" s="90"/>
      <c r="S1324" s="92"/>
      <c r="T1324" s="90"/>
      <c r="U1324" s="93"/>
      <c r="V1324" s="83"/>
      <c r="W1324" s="83"/>
      <c r="X1324" s="83"/>
      <c r="Y1324" s="92"/>
      <c r="Z1324" s="83"/>
      <c r="AA1324" s="83"/>
      <c r="AB1324" s="90"/>
      <c r="AC1324" s="83"/>
      <c r="AD1324" s="92"/>
      <c r="AE1324" s="83"/>
      <c r="AF1324" s="83"/>
    </row>
    <row r="1325">
      <c r="A1325" s="86"/>
      <c r="B1325" s="87"/>
      <c r="C1325" s="87"/>
      <c r="D1325" s="87"/>
      <c r="E1325" s="83"/>
      <c r="F1325" s="83"/>
      <c r="G1325" s="83"/>
      <c r="H1325" s="83"/>
      <c r="I1325" s="88"/>
      <c r="J1325" s="89"/>
      <c r="K1325" s="90"/>
      <c r="L1325" s="89"/>
      <c r="M1325" s="90"/>
      <c r="N1325" s="91"/>
      <c r="O1325" s="90"/>
      <c r="P1325" s="91"/>
      <c r="Q1325" s="92"/>
      <c r="R1325" s="90"/>
      <c r="S1325" s="92"/>
      <c r="T1325" s="90"/>
      <c r="U1325" s="93"/>
      <c r="V1325" s="83"/>
      <c r="W1325" s="83"/>
      <c r="X1325" s="83"/>
      <c r="Y1325" s="92"/>
      <c r="Z1325" s="83"/>
      <c r="AA1325" s="83"/>
      <c r="AB1325" s="90"/>
      <c r="AC1325" s="83"/>
      <c r="AD1325" s="92"/>
      <c r="AE1325" s="83"/>
      <c r="AF1325" s="83"/>
    </row>
    <row r="1326">
      <c r="A1326" s="86"/>
      <c r="B1326" s="87"/>
      <c r="C1326" s="87"/>
      <c r="D1326" s="87"/>
      <c r="E1326" s="83"/>
      <c r="F1326" s="83"/>
      <c r="G1326" s="83"/>
      <c r="H1326" s="83"/>
      <c r="I1326" s="88"/>
      <c r="J1326" s="89"/>
      <c r="K1326" s="90"/>
      <c r="L1326" s="89"/>
      <c r="M1326" s="90"/>
      <c r="N1326" s="91"/>
      <c r="O1326" s="90"/>
      <c r="P1326" s="91"/>
      <c r="Q1326" s="92"/>
      <c r="R1326" s="90"/>
      <c r="S1326" s="92"/>
      <c r="T1326" s="90"/>
      <c r="U1326" s="93"/>
      <c r="V1326" s="83"/>
      <c r="W1326" s="83"/>
      <c r="X1326" s="83"/>
      <c r="Y1326" s="92"/>
      <c r="Z1326" s="83"/>
      <c r="AA1326" s="83"/>
      <c r="AB1326" s="90"/>
      <c r="AC1326" s="83"/>
      <c r="AD1326" s="92"/>
      <c r="AE1326" s="83"/>
      <c r="AF1326" s="83"/>
    </row>
    <row r="1327">
      <c r="A1327" s="86"/>
      <c r="B1327" s="87"/>
      <c r="C1327" s="87"/>
      <c r="D1327" s="87"/>
      <c r="E1327" s="83"/>
      <c r="F1327" s="83"/>
      <c r="G1327" s="83"/>
      <c r="H1327" s="83"/>
      <c r="I1327" s="88"/>
      <c r="J1327" s="89"/>
      <c r="K1327" s="90"/>
      <c r="L1327" s="89"/>
      <c r="M1327" s="90"/>
      <c r="N1327" s="91"/>
      <c r="O1327" s="90"/>
      <c r="P1327" s="91"/>
      <c r="Q1327" s="92"/>
      <c r="R1327" s="90"/>
      <c r="S1327" s="92"/>
      <c r="T1327" s="90"/>
      <c r="U1327" s="93"/>
      <c r="V1327" s="83"/>
      <c r="W1327" s="83"/>
      <c r="X1327" s="83"/>
      <c r="Y1327" s="92"/>
      <c r="Z1327" s="83"/>
      <c r="AA1327" s="83"/>
      <c r="AB1327" s="90"/>
      <c r="AC1327" s="83"/>
      <c r="AD1327" s="92"/>
      <c r="AE1327" s="83"/>
      <c r="AF1327" s="83"/>
    </row>
    <row r="1328">
      <c r="A1328" s="86"/>
      <c r="B1328" s="87"/>
      <c r="C1328" s="87"/>
      <c r="D1328" s="87"/>
      <c r="E1328" s="83"/>
      <c r="F1328" s="83"/>
      <c r="G1328" s="83"/>
      <c r="H1328" s="83"/>
      <c r="I1328" s="88"/>
      <c r="J1328" s="89"/>
      <c r="K1328" s="90"/>
      <c r="L1328" s="89"/>
      <c r="M1328" s="90"/>
      <c r="N1328" s="91"/>
      <c r="O1328" s="90"/>
      <c r="P1328" s="91"/>
      <c r="Q1328" s="92"/>
      <c r="R1328" s="90"/>
      <c r="S1328" s="92"/>
      <c r="T1328" s="90"/>
      <c r="U1328" s="93"/>
      <c r="V1328" s="83"/>
      <c r="W1328" s="83"/>
      <c r="X1328" s="83"/>
      <c r="Y1328" s="92"/>
      <c r="Z1328" s="83"/>
      <c r="AA1328" s="83"/>
      <c r="AB1328" s="90"/>
      <c r="AC1328" s="83"/>
      <c r="AD1328" s="92"/>
      <c r="AE1328" s="83"/>
      <c r="AF1328" s="83"/>
    </row>
    <row r="1329">
      <c r="A1329" s="86"/>
      <c r="B1329" s="87"/>
      <c r="C1329" s="87"/>
      <c r="D1329" s="87"/>
      <c r="E1329" s="83"/>
      <c r="F1329" s="83"/>
      <c r="G1329" s="83"/>
      <c r="H1329" s="83"/>
      <c r="I1329" s="88"/>
      <c r="J1329" s="89"/>
      <c r="K1329" s="90"/>
      <c r="L1329" s="89"/>
      <c r="M1329" s="90"/>
      <c r="N1329" s="91"/>
      <c r="O1329" s="90"/>
      <c r="P1329" s="91"/>
      <c r="Q1329" s="92"/>
      <c r="R1329" s="90"/>
      <c r="S1329" s="92"/>
      <c r="T1329" s="90"/>
      <c r="U1329" s="93"/>
      <c r="V1329" s="83"/>
      <c r="W1329" s="83"/>
      <c r="X1329" s="83"/>
      <c r="Y1329" s="92"/>
      <c r="Z1329" s="83"/>
      <c r="AA1329" s="83"/>
      <c r="AB1329" s="90"/>
      <c r="AC1329" s="83"/>
      <c r="AD1329" s="92"/>
      <c r="AE1329" s="83"/>
      <c r="AF1329" s="83"/>
    </row>
    <row r="1330">
      <c r="A1330" s="86"/>
      <c r="B1330" s="87"/>
      <c r="C1330" s="87"/>
      <c r="D1330" s="87"/>
      <c r="E1330" s="83"/>
      <c r="F1330" s="83"/>
      <c r="G1330" s="83"/>
      <c r="H1330" s="83"/>
      <c r="I1330" s="88"/>
      <c r="J1330" s="89"/>
      <c r="K1330" s="90"/>
      <c r="L1330" s="89"/>
      <c r="M1330" s="90"/>
      <c r="N1330" s="91"/>
      <c r="O1330" s="90"/>
      <c r="P1330" s="91"/>
      <c r="Q1330" s="92"/>
      <c r="R1330" s="90"/>
      <c r="S1330" s="92"/>
      <c r="T1330" s="90"/>
      <c r="U1330" s="93"/>
      <c r="V1330" s="83"/>
      <c r="W1330" s="83"/>
      <c r="X1330" s="83"/>
      <c r="Y1330" s="92"/>
      <c r="Z1330" s="83"/>
      <c r="AA1330" s="83"/>
      <c r="AB1330" s="90"/>
      <c r="AC1330" s="83"/>
      <c r="AD1330" s="92"/>
      <c r="AE1330" s="83"/>
      <c r="AF1330" s="83"/>
    </row>
    <row r="1331">
      <c r="A1331" s="86"/>
      <c r="B1331" s="87"/>
      <c r="C1331" s="87"/>
      <c r="D1331" s="87"/>
      <c r="E1331" s="83"/>
      <c r="F1331" s="83"/>
      <c r="G1331" s="83"/>
      <c r="H1331" s="83"/>
      <c r="I1331" s="88"/>
      <c r="J1331" s="89"/>
      <c r="K1331" s="90"/>
      <c r="L1331" s="89"/>
      <c r="M1331" s="90"/>
      <c r="N1331" s="91"/>
      <c r="O1331" s="90"/>
      <c r="P1331" s="91"/>
      <c r="Q1331" s="92"/>
      <c r="R1331" s="90"/>
      <c r="S1331" s="92"/>
      <c r="T1331" s="90"/>
      <c r="U1331" s="93"/>
      <c r="V1331" s="83"/>
      <c r="W1331" s="83"/>
      <c r="X1331" s="83"/>
      <c r="Y1331" s="92"/>
      <c r="Z1331" s="83"/>
      <c r="AA1331" s="83"/>
      <c r="AB1331" s="90"/>
      <c r="AC1331" s="83"/>
      <c r="AD1331" s="92"/>
      <c r="AE1331" s="83"/>
      <c r="AF1331" s="83"/>
    </row>
    <row r="1332">
      <c r="A1332" s="86"/>
      <c r="B1332" s="87"/>
      <c r="C1332" s="87"/>
      <c r="D1332" s="87"/>
      <c r="E1332" s="83"/>
      <c r="F1332" s="83"/>
      <c r="G1332" s="83"/>
      <c r="H1332" s="83"/>
      <c r="I1332" s="88"/>
      <c r="J1332" s="89"/>
      <c r="K1332" s="90"/>
      <c r="L1332" s="89"/>
      <c r="M1332" s="90"/>
      <c r="N1332" s="91"/>
      <c r="O1332" s="90"/>
      <c r="P1332" s="91"/>
      <c r="Q1332" s="92"/>
      <c r="R1332" s="90"/>
      <c r="S1332" s="92"/>
      <c r="T1332" s="90"/>
      <c r="U1332" s="93"/>
      <c r="V1332" s="83"/>
      <c r="W1332" s="83"/>
      <c r="X1332" s="83"/>
      <c r="Y1332" s="92"/>
      <c r="Z1332" s="83"/>
      <c r="AA1332" s="83"/>
      <c r="AB1332" s="90"/>
      <c r="AC1332" s="83"/>
      <c r="AD1332" s="92"/>
      <c r="AE1332" s="83"/>
      <c r="AF1332" s="83"/>
    </row>
    <row r="1333">
      <c r="A1333" s="86"/>
      <c r="B1333" s="87"/>
      <c r="C1333" s="87"/>
      <c r="D1333" s="87"/>
      <c r="E1333" s="83"/>
      <c r="F1333" s="83"/>
      <c r="G1333" s="83"/>
      <c r="H1333" s="83"/>
      <c r="I1333" s="88"/>
      <c r="J1333" s="89"/>
      <c r="K1333" s="90"/>
      <c r="L1333" s="89"/>
      <c r="M1333" s="90"/>
      <c r="N1333" s="91"/>
      <c r="O1333" s="90"/>
      <c r="P1333" s="91"/>
      <c r="Q1333" s="92"/>
      <c r="R1333" s="90"/>
      <c r="S1333" s="92"/>
      <c r="T1333" s="90"/>
      <c r="U1333" s="93"/>
      <c r="V1333" s="83"/>
      <c r="W1333" s="83"/>
      <c r="X1333" s="83"/>
      <c r="Y1333" s="92"/>
      <c r="Z1333" s="83"/>
      <c r="AA1333" s="83"/>
      <c r="AB1333" s="90"/>
      <c r="AC1333" s="83"/>
      <c r="AD1333" s="92"/>
      <c r="AE1333" s="83"/>
      <c r="AF1333" s="83"/>
    </row>
    <row r="1334">
      <c r="A1334" s="86"/>
      <c r="B1334" s="87"/>
      <c r="C1334" s="87"/>
      <c r="D1334" s="87"/>
      <c r="E1334" s="83"/>
      <c r="F1334" s="83"/>
      <c r="G1334" s="83"/>
      <c r="H1334" s="83"/>
      <c r="I1334" s="88"/>
      <c r="J1334" s="89"/>
      <c r="K1334" s="90"/>
      <c r="L1334" s="89"/>
      <c r="M1334" s="90"/>
      <c r="N1334" s="91"/>
      <c r="O1334" s="90"/>
      <c r="P1334" s="91"/>
      <c r="Q1334" s="92"/>
      <c r="R1334" s="90"/>
      <c r="S1334" s="92"/>
      <c r="T1334" s="90"/>
      <c r="U1334" s="93"/>
      <c r="V1334" s="83"/>
      <c r="W1334" s="83"/>
      <c r="X1334" s="83"/>
      <c r="Y1334" s="92"/>
      <c r="Z1334" s="83"/>
      <c r="AA1334" s="83"/>
      <c r="AB1334" s="90"/>
      <c r="AC1334" s="83"/>
      <c r="AD1334" s="92"/>
      <c r="AE1334" s="83"/>
      <c r="AF1334" s="83"/>
    </row>
    <row r="1335">
      <c r="A1335" s="86"/>
      <c r="B1335" s="87"/>
      <c r="C1335" s="87"/>
      <c r="D1335" s="87"/>
      <c r="E1335" s="83"/>
      <c r="F1335" s="83"/>
      <c r="G1335" s="83"/>
      <c r="H1335" s="83"/>
      <c r="I1335" s="88"/>
      <c r="J1335" s="89"/>
      <c r="K1335" s="90"/>
      <c r="L1335" s="89"/>
      <c r="M1335" s="90"/>
      <c r="N1335" s="91"/>
      <c r="O1335" s="90"/>
      <c r="P1335" s="91"/>
      <c r="Q1335" s="92"/>
      <c r="R1335" s="90"/>
      <c r="S1335" s="92"/>
      <c r="T1335" s="90"/>
      <c r="U1335" s="93"/>
      <c r="V1335" s="83"/>
      <c r="W1335" s="83"/>
      <c r="X1335" s="83"/>
      <c r="Y1335" s="92"/>
      <c r="Z1335" s="83"/>
      <c r="AA1335" s="83"/>
      <c r="AB1335" s="90"/>
      <c r="AC1335" s="83"/>
      <c r="AD1335" s="92"/>
      <c r="AE1335" s="83"/>
      <c r="AF1335" s="83"/>
    </row>
    <row r="1336">
      <c r="A1336" s="86"/>
      <c r="B1336" s="87"/>
      <c r="C1336" s="87"/>
      <c r="D1336" s="87"/>
      <c r="E1336" s="83"/>
      <c r="F1336" s="83"/>
      <c r="G1336" s="83"/>
      <c r="H1336" s="83"/>
      <c r="I1336" s="88"/>
      <c r="J1336" s="89"/>
      <c r="K1336" s="90"/>
      <c r="L1336" s="89"/>
      <c r="M1336" s="90"/>
      <c r="N1336" s="91"/>
      <c r="O1336" s="90"/>
      <c r="P1336" s="91"/>
      <c r="Q1336" s="92"/>
      <c r="R1336" s="90"/>
      <c r="S1336" s="92"/>
      <c r="T1336" s="90"/>
      <c r="U1336" s="93"/>
      <c r="V1336" s="83"/>
      <c r="W1336" s="83"/>
      <c r="X1336" s="83"/>
      <c r="Y1336" s="92"/>
      <c r="Z1336" s="83"/>
      <c r="AA1336" s="83"/>
      <c r="AB1336" s="90"/>
      <c r="AC1336" s="83"/>
      <c r="AD1336" s="92"/>
      <c r="AE1336" s="83"/>
      <c r="AF1336" s="83"/>
    </row>
    <row r="1337">
      <c r="A1337" s="86"/>
      <c r="B1337" s="87"/>
      <c r="C1337" s="87"/>
      <c r="D1337" s="87"/>
      <c r="E1337" s="83"/>
      <c r="F1337" s="83"/>
      <c r="G1337" s="83"/>
      <c r="H1337" s="83"/>
      <c r="I1337" s="88"/>
      <c r="J1337" s="89"/>
      <c r="K1337" s="90"/>
      <c r="L1337" s="89"/>
      <c r="M1337" s="90"/>
      <c r="N1337" s="91"/>
      <c r="O1337" s="90"/>
      <c r="P1337" s="91"/>
      <c r="Q1337" s="92"/>
      <c r="R1337" s="90"/>
      <c r="S1337" s="92"/>
      <c r="T1337" s="90"/>
      <c r="U1337" s="93"/>
      <c r="V1337" s="83"/>
      <c r="W1337" s="83"/>
      <c r="X1337" s="83"/>
      <c r="Y1337" s="92"/>
      <c r="Z1337" s="83"/>
      <c r="AA1337" s="83"/>
      <c r="AB1337" s="90"/>
      <c r="AC1337" s="83"/>
      <c r="AD1337" s="92"/>
      <c r="AE1337" s="83"/>
      <c r="AF1337" s="83"/>
    </row>
    <row r="1338">
      <c r="A1338" s="86"/>
      <c r="B1338" s="87"/>
      <c r="C1338" s="87"/>
      <c r="D1338" s="87"/>
      <c r="E1338" s="83"/>
      <c r="F1338" s="83"/>
      <c r="G1338" s="83"/>
      <c r="H1338" s="83"/>
      <c r="I1338" s="88"/>
      <c r="J1338" s="89"/>
      <c r="K1338" s="90"/>
      <c r="L1338" s="89"/>
      <c r="M1338" s="90"/>
      <c r="N1338" s="91"/>
      <c r="O1338" s="90"/>
      <c r="P1338" s="91"/>
      <c r="Q1338" s="92"/>
      <c r="R1338" s="90"/>
      <c r="S1338" s="92"/>
      <c r="T1338" s="90"/>
      <c r="U1338" s="93"/>
      <c r="V1338" s="83"/>
      <c r="W1338" s="83"/>
      <c r="X1338" s="83"/>
      <c r="Y1338" s="92"/>
      <c r="Z1338" s="83"/>
      <c r="AA1338" s="83"/>
      <c r="AB1338" s="90"/>
      <c r="AC1338" s="83"/>
      <c r="AD1338" s="92"/>
      <c r="AE1338" s="83"/>
      <c r="AF1338" s="83"/>
    </row>
    <row r="1339">
      <c r="A1339" s="86"/>
      <c r="B1339" s="87"/>
      <c r="C1339" s="87"/>
      <c r="D1339" s="87"/>
      <c r="E1339" s="83"/>
      <c r="F1339" s="83"/>
      <c r="G1339" s="83"/>
      <c r="H1339" s="83"/>
      <c r="I1339" s="88"/>
      <c r="J1339" s="89"/>
      <c r="K1339" s="90"/>
      <c r="L1339" s="89"/>
      <c r="M1339" s="90"/>
      <c r="N1339" s="91"/>
      <c r="O1339" s="90"/>
      <c r="P1339" s="91"/>
      <c r="Q1339" s="92"/>
      <c r="R1339" s="90"/>
      <c r="S1339" s="92"/>
      <c r="T1339" s="90"/>
      <c r="U1339" s="93"/>
      <c r="V1339" s="83"/>
      <c r="W1339" s="83"/>
      <c r="X1339" s="83"/>
      <c r="Y1339" s="92"/>
      <c r="Z1339" s="83"/>
      <c r="AA1339" s="83"/>
      <c r="AB1339" s="90"/>
      <c r="AC1339" s="83"/>
      <c r="AD1339" s="92"/>
      <c r="AE1339" s="83"/>
      <c r="AF1339" s="83"/>
    </row>
    <row r="1340">
      <c r="A1340" s="86"/>
      <c r="B1340" s="87"/>
      <c r="C1340" s="87"/>
      <c r="D1340" s="87"/>
      <c r="E1340" s="83"/>
      <c r="F1340" s="83"/>
      <c r="G1340" s="83"/>
      <c r="H1340" s="83"/>
      <c r="I1340" s="88"/>
      <c r="J1340" s="89"/>
      <c r="K1340" s="90"/>
      <c r="L1340" s="89"/>
      <c r="M1340" s="90"/>
      <c r="N1340" s="91"/>
      <c r="O1340" s="90"/>
      <c r="P1340" s="91"/>
      <c r="Q1340" s="92"/>
      <c r="R1340" s="90"/>
      <c r="S1340" s="92"/>
      <c r="T1340" s="90"/>
      <c r="U1340" s="93"/>
      <c r="V1340" s="83"/>
      <c r="W1340" s="83"/>
      <c r="X1340" s="83"/>
      <c r="Y1340" s="92"/>
      <c r="Z1340" s="83"/>
      <c r="AA1340" s="83"/>
      <c r="AB1340" s="90"/>
      <c r="AC1340" s="83"/>
      <c r="AD1340" s="92"/>
      <c r="AE1340" s="83"/>
      <c r="AF1340" s="83"/>
    </row>
    <row r="1341">
      <c r="A1341" s="86"/>
      <c r="B1341" s="87"/>
      <c r="C1341" s="87"/>
      <c r="D1341" s="87"/>
      <c r="E1341" s="83"/>
      <c r="F1341" s="83"/>
      <c r="G1341" s="83"/>
      <c r="H1341" s="83"/>
      <c r="I1341" s="88"/>
      <c r="J1341" s="89"/>
      <c r="K1341" s="90"/>
      <c r="L1341" s="89"/>
      <c r="M1341" s="90"/>
      <c r="N1341" s="91"/>
      <c r="O1341" s="90"/>
      <c r="P1341" s="91"/>
      <c r="Q1341" s="92"/>
      <c r="R1341" s="90"/>
      <c r="S1341" s="92"/>
      <c r="T1341" s="90"/>
      <c r="U1341" s="93"/>
      <c r="V1341" s="83"/>
      <c r="W1341" s="83"/>
      <c r="X1341" s="83"/>
      <c r="Y1341" s="92"/>
      <c r="Z1341" s="83"/>
      <c r="AA1341" s="83"/>
      <c r="AB1341" s="90"/>
      <c r="AC1341" s="83"/>
      <c r="AD1341" s="92"/>
      <c r="AE1341" s="83"/>
      <c r="AF1341" s="83"/>
    </row>
    <row r="1342">
      <c r="A1342" s="86"/>
      <c r="B1342" s="87"/>
      <c r="C1342" s="87"/>
      <c r="D1342" s="87"/>
      <c r="E1342" s="83"/>
      <c r="F1342" s="83"/>
      <c r="G1342" s="83"/>
      <c r="H1342" s="83"/>
      <c r="I1342" s="88"/>
      <c r="J1342" s="89"/>
      <c r="K1342" s="90"/>
      <c r="L1342" s="89"/>
      <c r="M1342" s="90"/>
      <c r="N1342" s="91"/>
      <c r="O1342" s="90"/>
      <c r="P1342" s="91"/>
      <c r="Q1342" s="92"/>
      <c r="R1342" s="90"/>
      <c r="S1342" s="92"/>
      <c r="T1342" s="90"/>
      <c r="U1342" s="93"/>
      <c r="V1342" s="83"/>
      <c r="W1342" s="83"/>
      <c r="X1342" s="83"/>
      <c r="Y1342" s="92"/>
      <c r="Z1342" s="83"/>
      <c r="AA1342" s="83"/>
      <c r="AB1342" s="90"/>
      <c r="AC1342" s="83"/>
      <c r="AD1342" s="92"/>
      <c r="AE1342" s="83"/>
      <c r="AF1342" s="83"/>
    </row>
    <row r="1343">
      <c r="A1343" s="86"/>
      <c r="B1343" s="87"/>
      <c r="C1343" s="87"/>
      <c r="D1343" s="87"/>
      <c r="E1343" s="83"/>
      <c r="F1343" s="83"/>
      <c r="G1343" s="83"/>
      <c r="H1343" s="83"/>
      <c r="I1343" s="88"/>
      <c r="J1343" s="89"/>
      <c r="K1343" s="90"/>
      <c r="L1343" s="89"/>
      <c r="M1343" s="90"/>
      <c r="N1343" s="91"/>
      <c r="O1343" s="90"/>
      <c r="P1343" s="91"/>
      <c r="Q1343" s="92"/>
      <c r="R1343" s="90"/>
      <c r="S1343" s="92"/>
      <c r="T1343" s="90"/>
      <c r="U1343" s="93"/>
      <c r="V1343" s="83"/>
      <c r="W1343" s="83"/>
      <c r="X1343" s="83"/>
      <c r="Y1343" s="92"/>
      <c r="Z1343" s="83"/>
      <c r="AA1343" s="83"/>
      <c r="AB1343" s="90"/>
      <c r="AC1343" s="83"/>
      <c r="AD1343" s="92"/>
      <c r="AE1343" s="83"/>
      <c r="AF1343" s="83"/>
    </row>
    <row r="1344">
      <c r="A1344" s="86"/>
      <c r="B1344" s="87"/>
      <c r="C1344" s="87"/>
      <c r="D1344" s="87"/>
      <c r="E1344" s="83"/>
      <c r="F1344" s="83"/>
      <c r="G1344" s="83"/>
      <c r="H1344" s="83"/>
      <c r="I1344" s="88"/>
      <c r="J1344" s="89"/>
      <c r="K1344" s="90"/>
      <c r="L1344" s="89"/>
      <c r="M1344" s="90"/>
      <c r="N1344" s="91"/>
      <c r="O1344" s="90"/>
      <c r="P1344" s="91"/>
      <c r="Q1344" s="92"/>
      <c r="R1344" s="90"/>
      <c r="S1344" s="92"/>
      <c r="T1344" s="90"/>
      <c r="U1344" s="93"/>
      <c r="V1344" s="83"/>
      <c r="W1344" s="83"/>
      <c r="X1344" s="83"/>
      <c r="Y1344" s="92"/>
      <c r="Z1344" s="83"/>
      <c r="AA1344" s="83"/>
      <c r="AB1344" s="90"/>
      <c r="AC1344" s="83"/>
      <c r="AD1344" s="92"/>
      <c r="AE1344" s="83"/>
      <c r="AF1344" s="83"/>
    </row>
    <row r="1345">
      <c r="A1345" s="86"/>
      <c r="B1345" s="87"/>
      <c r="C1345" s="87"/>
      <c r="D1345" s="87"/>
      <c r="E1345" s="83"/>
      <c r="F1345" s="83"/>
      <c r="G1345" s="83"/>
      <c r="H1345" s="83"/>
      <c r="I1345" s="88"/>
      <c r="J1345" s="89"/>
      <c r="K1345" s="90"/>
      <c r="L1345" s="89"/>
      <c r="M1345" s="90"/>
      <c r="N1345" s="91"/>
      <c r="O1345" s="90"/>
      <c r="P1345" s="91"/>
      <c r="Q1345" s="92"/>
      <c r="R1345" s="90"/>
      <c r="S1345" s="92"/>
      <c r="T1345" s="90"/>
      <c r="U1345" s="93"/>
      <c r="V1345" s="83"/>
      <c r="W1345" s="83"/>
      <c r="X1345" s="83"/>
      <c r="Y1345" s="92"/>
      <c r="Z1345" s="83"/>
      <c r="AA1345" s="83"/>
      <c r="AB1345" s="90"/>
      <c r="AC1345" s="83"/>
      <c r="AD1345" s="92"/>
      <c r="AE1345" s="83"/>
      <c r="AF1345" s="83"/>
    </row>
    <row r="1346">
      <c r="A1346" s="86"/>
      <c r="B1346" s="87"/>
      <c r="C1346" s="87"/>
      <c r="D1346" s="87"/>
      <c r="E1346" s="83"/>
      <c r="F1346" s="83"/>
      <c r="G1346" s="83"/>
      <c r="H1346" s="83"/>
      <c r="I1346" s="88"/>
      <c r="J1346" s="89"/>
      <c r="K1346" s="90"/>
      <c r="L1346" s="89"/>
      <c r="M1346" s="90"/>
      <c r="N1346" s="91"/>
      <c r="O1346" s="90"/>
      <c r="P1346" s="91"/>
      <c r="Q1346" s="92"/>
      <c r="R1346" s="90"/>
      <c r="S1346" s="92"/>
      <c r="T1346" s="90"/>
      <c r="U1346" s="93"/>
      <c r="V1346" s="83"/>
      <c r="W1346" s="83"/>
      <c r="X1346" s="83"/>
      <c r="Y1346" s="92"/>
      <c r="Z1346" s="83"/>
      <c r="AA1346" s="83"/>
      <c r="AB1346" s="90"/>
      <c r="AC1346" s="83"/>
      <c r="AD1346" s="92"/>
      <c r="AE1346" s="83"/>
      <c r="AF1346" s="83"/>
    </row>
    <row r="1347">
      <c r="A1347" s="86"/>
      <c r="B1347" s="87"/>
      <c r="C1347" s="87"/>
      <c r="D1347" s="87"/>
      <c r="E1347" s="83"/>
      <c r="F1347" s="83"/>
      <c r="G1347" s="83"/>
      <c r="H1347" s="83"/>
      <c r="I1347" s="88"/>
      <c r="J1347" s="89"/>
      <c r="K1347" s="90"/>
      <c r="L1347" s="89"/>
      <c r="M1347" s="90"/>
      <c r="N1347" s="91"/>
      <c r="O1347" s="90"/>
      <c r="P1347" s="91"/>
      <c r="Q1347" s="92"/>
      <c r="R1347" s="90"/>
      <c r="S1347" s="92"/>
      <c r="T1347" s="90"/>
      <c r="U1347" s="93"/>
      <c r="V1347" s="83"/>
      <c r="W1347" s="83"/>
      <c r="X1347" s="83"/>
      <c r="Y1347" s="92"/>
      <c r="Z1347" s="83"/>
      <c r="AA1347" s="83"/>
      <c r="AB1347" s="90"/>
      <c r="AC1347" s="83"/>
      <c r="AD1347" s="92"/>
      <c r="AE1347" s="83"/>
      <c r="AF1347" s="83"/>
    </row>
    <row r="1348">
      <c r="A1348" s="86"/>
      <c r="B1348" s="87"/>
      <c r="C1348" s="87"/>
      <c r="D1348" s="87"/>
      <c r="E1348" s="83"/>
      <c r="F1348" s="83"/>
      <c r="G1348" s="83"/>
      <c r="H1348" s="83"/>
      <c r="I1348" s="88"/>
      <c r="J1348" s="89"/>
      <c r="K1348" s="90"/>
      <c r="L1348" s="89"/>
      <c r="M1348" s="90"/>
      <c r="N1348" s="91"/>
      <c r="O1348" s="90"/>
      <c r="P1348" s="91"/>
      <c r="Q1348" s="92"/>
      <c r="R1348" s="90"/>
      <c r="S1348" s="92"/>
      <c r="T1348" s="90"/>
      <c r="U1348" s="93"/>
      <c r="V1348" s="83"/>
      <c r="W1348" s="83"/>
      <c r="X1348" s="83"/>
      <c r="Y1348" s="92"/>
      <c r="Z1348" s="83"/>
      <c r="AA1348" s="83"/>
      <c r="AB1348" s="90"/>
      <c r="AC1348" s="83"/>
      <c r="AD1348" s="92"/>
      <c r="AE1348" s="83"/>
      <c r="AF1348" s="83"/>
    </row>
    <row r="1349">
      <c r="A1349" s="86"/>
      <c r="B1349" s="87"/>
      <c r="C1349" s="87"/>
      <c r="D1349" s="87"/>
      <c r="E1349" s="83"/>
      <c r="F1349" s="83"/>
      <c r="G1349" s="83"/>
      <c r="H1349" s="83"/>
      <c r="I1349" s="88"/>
      <c r="J1349" s="89"/>
      <c r="K1349" s="90"/>
      <c r="L1349" s="89"/>
      <c r="M1349" s="90"/>
      <c r="N1349" s="91"/>
      <c r="O1349" s="90"/>
      <c r="P1349" s="91"/>
      <c r="Q1349" s="92"/>
      <c r="R1349" s="90"/>
      <c r="S1349" s="92"/>
      <c r="T1349" s="90"/>
      <c r="U1349" s="93"/>
      <c r="V1349" s="83"/>
      <c r="W1349" s="83"/>
      <c r="X1349" s="83"/>
      <c r="Y1349" s="92"/>
      <c r="Z1349" s="83"/>
      <c r="AA1349" s="83"/>
      <c r="AB1349" s="90"/>
      <c r="AC1349" s="83"/>
      <c r="AD1349" s="92"/>
      <c r="AE1349" s="83"/>
      <c r="AF1349" s="83"/>
    </row>
    <row r="1350">
      <c r="A1350" s="86"/>
      <c r="B1350" s="87"/>
      <c r="C1350" s="87"/>
      <c r="D1350" s="87"/>
      <c r="E1350" s="83"/>
      <c r="F1350" s="83"/>
      <c r="G1350" s="83"/>
      <c r="H1350" s="83"/>
      <c r="I1350" s="88"/>
      <c r="J1350" s="89"/>
      <c r="K1350" s="90"/>
      <c r="L1350" s="89"/>
      <c r="M1350" s="90"/>
      <c r="N1350" s="91"/>
      <c r="O1350" s="90"/>
      <c r="P1350" s="91"/>
      <c r="Q1350" s="92"/>
      <c r="R1350" s="90"/>
      <c r="S1350" s="92"/>
      <c r="T1350" s="90"/>
      <c r="U1350" s="93"/>
      <c r="V1350" s="83"/>
      <c r="W1350" s="83"/>
      <c r="X1350" s="83"/>
      <c r="Y1350" s="92"/>
      <c r="Z1350" s="83"/>
      <c r="AA1350" s="83"/>
      <c r="AB1350" s="90"/>
      <c r="AC1350" s="83"/>
      <c r="AD1350" s="92"/>
      <c r="AE1350" s="83"/>
      <c r="AF1350" s="83"/>
    </row>
    <row r="1351">
      <c r="A1351" s="86"/>
      <c r="B1351" s="87"/>
      <c r="C1351" s="87"/>
      <c r="D1351" s="87"/>
      <c r="E1351" s="83"/>
      <c r="F1351" s="83"/>
      <c r="G1351" s="83"/>
      <c r="H1351" s="83"/>
      <c r="I1351" s="88"/>
      <c r="J1351" s="89"/>
      <c r="K1351" s="90"/>
      <c r="L1351" s="89"/>
      <c r="M1351" s="90"/>
      <c r="N1351" s="91"/>
      <c r="O1351" s="90"/>
      <c r="P1351" s="91"/>
      <c r="Q1351" s="92"/>
      <c r="R1351" s="90"/>
      <c r="S1351" s="92"/>
      <c r="T1351" s="90"/>
      <c r="U1351" s="93"/>
      <c r="V1351" s="83"/>
      <c r="W1351" s="83"/>
      <c r="X1351" s="83"/>
      <c r="Y1351" s="92"/>
      <c r="Z1351" s="83"/>
      <c r="AA1351" s="83"/>
      <c r="AB1351" s="90"/>
      <c r="AC1351" s="83"/>
      <c r="AD1351" s="92"/>
      <c r="AE1351" s="83"/>
      <c r="AF1351" s="83"/>
    </row>
    <row r="1352">
      <c r="A1352" s="86"/>
      <c r="B1352" s="87"/>
      <c r="C1352" s="87"/>
      <c r="D1352" s="87"/>
      <c r="E1352" s="83"/>
      <c r="F1352" s="83"/>
      <c r="G1352" s="83"/>
      <c r="H1352" s="83"/>
      <c r="I1352" s="88"/>
      <c r="J1352" s="89"/>
      <c r="K1352" s="90"/>
      <c r="L1352" s="89"/>
      <c r="M1352" s="90"/>
      <c r="N1352" s="91"/>
      <c r="O1352" s="90"/>
      <c r="P1352" s="91"/>
      <c r="Q1352" s="92"/>
      <c r="R1352" s="90"/>
      <c r="S1352" s="92"/>
      <c r="T1352" s="90"/>
      <c r="U1352" s="93"/>
      <c r="V1352" s="83"/>
      <c r="W1352" s="83"/>
      <c r="X1352" s="83"/>
      <c r="Y1352" s="92"/>
      <c r="Z1352" s="83"/>
      <c r="AA1352" s="83"/>
      <c r="AB1352" s="90"/>
      <c r="AC1352" s="83"/>
      <c r="AD1352" s="92"/>
      <c r="AE1352" s="83"/>
      <c r="AF1352" s="83"/>
    </row>
    <row r="1353">
      <c r="A1353" s="86"/>
      <c r="B1353" s="87"/>
      <c r="C1353" s="87"/>
      <c r="D1353" s="87"/>
      <c r="E1353" s="83"/>
      <c r="F1353" s="83"/>
      <c r="G1353" s="83"/>
      <c r="H1353" s="83"/>
      <c r="I1353" s="88"/>
      <c r="J1353" s="89"/>
      <c r="K1353" s="90"/>
      <c r="L1353" s="89"/>
      <c r="M1353" s="90"/>
      <c r="N1353" s="91"/>
      <c r="O1353" s="90"/>
      <c r="P1353" s="91"/>
      <c r="Q1353" s="92"/>
      <c r="R1353" s="90"/>
      <c r="S1353" s="92"/>
      <c r="T1353" s="90"/>
      <c r="U1353" s="93"/>
      <c r="V1353" s="83"/>
      <c r="W1353" s="83"/>
      <c r="X1353" s="83"/>
      <c r="Y1353" s="92"/>
      <c r="Z1353" s="83"/>
      <c r="AA1353" s="83"/>
      <c r="AB1353" s="90"/>
      <c r="AC1353" s="83"/>
      <c r="AD1353" s="92"/>
      <c r="AE1353" s="83"/>
      <c r="AF1353" s="83"/>
    </row>
    <row r="1354">
      <c r="A1354" s="86"/>
      <c r="B1354" s="87"/>
      <c r="C1354" s="87"/>
      <c r="D1354" s="87"/>
      <c r="E1354" s="83"/>
      <c r="F1354" s="83"/>
      <c r="G1354" s="83"/>
      <c r="H1354" s="83"/>
      <c r="I1354" s="88"/>
      <c r="J1354" s="89"/>
      <c r="K1354" s="90"/>
      <c r="L1354" s="89"/>
      <c r="M1354" s="90"/>
      <c r="N1354" s="91"/>
      <c r="O1354" s="90"/>
      <c r="P1354" s="91"/>
      <c r="Q1354" s="92"/>
      <c r="R1354" s="90"/>
      <c r="S1354" s="92"/>
      <c r="T1354" s="90"/>
      <c r="U1354" s="93"/>
      <c r="V1354" s="83"/>
      <c r="W1354" s="83"/>
      <c r="X1354" s="83"/>
      <c r="Y1354" s="92"/>
      <c r="Z1354" s="83"/>
      <c r="AA1354" s="83"/>
      <c r="AB1354" s="90"/>
      <c r="AC1354" s="83"/>
      <c r="AD1354" s="92"/>
      <c r="AE1354" s="83"/>
      <c r="AF1354" s="83"/>
    </row>
    <row r="1355">
      <c r="A1355" s="86"/>
      <c r="B1355" s="87"/>
      <c r="C1355" s="87"/>
      <c r="D1355" s="87"/>
      <c r="E1355" s="83"/>
      <c r="F1355" s="83"/>
      <c r="G1355" s="83"/>
      <c r="H1355" s="83"/>
      <c r="I1355" s="88"/>
      <c r="J1355" s="89"/>
      <c r="K1355" s="90"/>
      <c r="L1355" s="89"/>
      <c r="M1355" s="90"/>
      <c r="N1355" s="91"/>
      <c r="O1355" s="90"/>
      <c r="P1355" s="91"/>
      <c r="Q1355" s="92"/>
      <c r="R1355" s="90"/>
      <c r="S1355" s="92"/>
      <c r="T1355" s="90"/>
      <c r="U1355" s="93"/>
      <c r="V1355" s="83"/>
      <c r="W1355" s="83"/>
      <c r="X1355" s="83"/>
      <c r="Y1355" s="92"/>
      <c r="Z1355" s="83"/>
      <c r="AA1355" s="83"/>
      <c r="AB1355" s="90"/>
      <c r="AC1355" s="83"/>
      <c r="AD1355" s="92"/>
      <c r="AE1355" s="83"/>
      <c r="AF1355" s="83"/>
    </row>
    <row r="1356">
      <c r="A1356" s="86"/>
      <c r="B1356" s="87"/>
      <c r="C1356" s="87"/>
      <c r="D1356" s="87"/>
      <c r="E1356" s="83"/>
      <c r="F1356" s="83"/>
      <c r="G1356" s="83"/>
      <c r="H1356" s="83"/>
      <c r="I1356" s="88"/>
      <c r="J1356" s="89"/>
      <c r="K1356" s="90"/>
      <c r="L1356" s="89"/>
      <c r="M1356" s="90"/>
      <c r="N1356" s="91"/>
      <c r="O1356" s="90"/>
      <c r="P1356" s="91"/>
      <c r="Q1356" s="92"/>
      <c r="R1356" s="90"/>
      <c r="S1356" s="92"/>
      <c r="T1356" s="90"/>
      <c r="U1356" s="93"/>
      <c r="V1356" s="83"/>
      <c r="W1356" s="83"/>
      <c r="X1356" s="83"/>
      <c r="Y1356" s="92"/>
      <c r="Z1356" s="83"/>
      <c r="AA1356" s="83"/>
      <c r="AB1356" s="90"/>
      <c r="AC1356" s="83"/>
      <c r="AD1356" s="92"/>
      <c r="AE1356" s="83"/>
      <c r="AF1356" s="83"/>
    </row>
    <row r="1357">
      <c r="A1357" s="86"/>
      <c r="B1357" s="87"/>
      <c r="C1357" s="87"/>
      <c r="D1357" s="87"/>
      <c r="E1357" s="83"/>
      <c r="F1357" s="83"/>
      <c r="G1357" s="83"/>
      <c r="H1357" s="83"/>
      <c r="I1357" s="88"/>
      <c r="J1357" s="89"/>
      <c r="K1357" s="90"/>
      <c r="L1357" s="89"/>
      <c r="M1357" s="90"/>
      <c r="N1357" s="91"/>
      <c r="O1357" s="90"/>
      <c r="P1357" s="91"/>
      <c r="Q1357" s="92"/>
      <c r="R1357" s="90"/>
      <c r="S1357" s="92"/>
      <c r="T1357" s="90"/>
      <c r="U1357" s="93"/>
      <c r="V1357" s="83"/>
      <c r="W1357" s="83"/>
      <c r="X1357" s="83"/>
      <c r="Y1357" s="92"/>
      <c r="Z1357" s="83"/>
      <c r="AA1357" s="83"/>
      <c r="AB1357" s="90"/>
      <c r="AC1357" s="83"/>
      <c r="AD1357" s="92"/>
      <c r="AE1357" s="83"/>
      <c r="AF1357" s="83"/>
    </row>
    <row r="1358">
      <c r="A1358" s="86"/>
      <c r="B1358" s="87"/>
      <c r="C1358" s="87"/>
      <c r="D1358" s="87"/>
      <c r="E1358" s="83"/>
      <c r="F1358" s="83"/>
      <c r="G1358" s="83"/>
      <c r="H1358" s="83"/>
      <c r="I1358" s="88"/>
      <c r="J1358" s="89"/>
      <c r="K1358" s="90"/>
      <c r="L1358" s="89"/>
      <c r="M1358" s="90"/>
      <c r="N1358" s="91"/>
      <c r="O1358" s="90"/>
      <c r="P1358" s="91"/>
      <c r="Q1358" s="92"/>
      <c r="R1358" s="90"/>
      <c r="S1358" s="92"/>
      <c r="T1358" s="90"/>
      <c r="U1358" s="93"/>
      <c r="V1358" s="83"/>
      <c r="W1358" s="83"/>
      <c r="X1358" s="83"/>
      <c r="Y1358" s="92"/>
      <c r="Z1358" s="83"/>
      <c r="AA1358" s="83"/>
      <c r="AB1358" s="90"/>
      <c r="AC1358" s="83"/>
      <c r="AD1358" s="92"/>
      <c r="AE1358" s="83"/>
      <c r="AF1358" s="83"/>
    </row>
    <row r="1359">
      <c r="A1359" s="86"/>
      <c r="B1359" s="87"/>
      <c r="C1359" s="87"/>
      <c r="D1359" s="87"/>
      <c r="E1359" s="83"/>
      <c r="F1359" s="83"/>
      <c r="G1359" s="83"/>
      <c r="H1359" s="83"/>
      <c r="I1359" s="88"/>
      <c r="J1359" s="89"/>
      <c r="K1359" s="90"/>
      <c r="L1359" s="89"/>
      <c r="M1359" s="90"/>
      <c r="N1359" s="91"/>
      <c r="O1359" s="90"/>
      <c r="P1359" s="91"/>
      <c r="Q1359" s="92"/>
      <c r="R1359" s="90"/>
      <c r="S1359" s="92"/>
      <c r="T1359" s="90"/>
      <c r="U1359" s="93"/>
      <c r="V1359" s="83"/>
      <c r="W1359" s="83"/>
      <c r="X1359" s="83"/>
      <c r="Y1359" s="92"/>
      <c r="Z1359" s="83"/>
      <c r="AA1359" s="83"/>
      <c r="AB1359" s="90"/>
      <c r="AC1359" s="83"/>
      <c r="AD1359" s="92"/>
      <c r="AE1359" s="83"/>
      <c r="AF1359" s="83"/>
    </row>
    <row r="1360">
      <c r="A1360" s="86"/>
      <c r="B1360" s="87"/>
      <c r="C1360" s="87"/>
      <c r="D1360" s="87"/>
      <c r="E1360" s="83"/>
      <c r="F1360" s="83"/>
      <c r="G1360" s="83"/>
      <c r="H1360" s="83"/>
      <c r="I1360" s="88"/>
      <c r="J1360" s="89"/>
      <c r="K1360" s="90"/>
      <c r="L1360" s="89"/>
      <c r="M1360" s="90"/>
      <c r="N1360" s="91"/>
      <c r="O1360" s="90"/>
      <c r="P1360" s="91"/>
      <c r="Q1360" s="92"/>
      <c r="R1360" s="90"/>
      <c r="S1360" s="92"/>
      <c r="T1360" s="90"/>
      <c r="U1360" s="93"/>
      <c r="V1360" s="83"/>
      <c r="W1360" s="83"/>
      <c r="X1360" s="83"/>
      <c r="Y1360" s="92"/>
      <c r="Z1360" s="83"/>
      <c r="AA1360" s="83"/>
      <c r="AB1360" s="90"/>
      <c r="AC1360" s="83"/>
      <c r="AD1360" s="92"/>
      <c r="AE1360" s="83"/>
      <c r="AF1360" s="83"/>
    </row>
    <row r="1361">
      <c r="A1361" s="86"/>
      <c r="B1361" s="87"/>
      <c r="C1361" s="87"/>
      <c r="D1361" s="87"/>
      <c r="E1361" s="83"/>
      <c r="F1361" s="83"/>
      <c r="G1361" s="83"/>
      <c r="H1361" s="83"/>
      <c r="I1361" s="88"/>
      <c r="J1361" s="89"/>
      <c r="K1361" s="90"/>
      <c r="L1361" s="89"/>
      <c r="M1361" s="90"/>
      <c r="N1361" s="91"/>
      <c r="O1361" s="90"/>
      <c r="P1361" s="91"/>
      <c r="Q1361" s="92"/>
      <c r="R1361" s="90"/>
      <c r="S1361" s="92"/>
      <c r="T1361" s="90"/>
      <c r="U1361" s="93"/>
      <c r="V1361" s="83"/>
      <c r="W1361" s="83"/>
      <c r="X1361" s="83"/>
      <c r="Y1361" s="92"/>
      <c r="Z1361" s="83"/>
      <c r="AA1361" s="83"/>
      <c r="AB1361" s="90"/>
      <c r="AC1361" s="83"/>
      <c r="AD1361" s="92"/>
      <c r="AE1361" s="83"/>
      <c r="AF1361" s="83"/>
    </row>
    <row r="1362">
      <c r="A1362" s="86"/>
      <c r="B1362" s="87"/>
      <c r="C1362" s="87"/>
      <c r="D1362" s="87"/>
      <c r="E1362" s="83"/>
      <c r="F1362" s="83"/>
      <c r="G1362" s="83"/>
      <c r="H1362" s="83"/>
      <c r="I1362" s="88"/>
      <c r="J1362" s="89"/>
      <c r="K1362" s="90"/>
      <c r="L1362" s="89"/>
      <c r="M1362" s="90"/>
      <c r="N1362" s="91"/>
      <c r="O1362" s="90"/>
      <c r="P1362" s="91"/>
      <c r="Q1362" s="92"/>
      <c r="R1362" s="90"/>
      <c r="S1362" s="92"/>
      <c r="T1362" s="90"/>
      <c r="U1362" s="93"/>
      <c r="V1362" s="83"/>
      <c r="W1362" s="83"/>
      <c r="X1362" s="83"/>
      <c r="Y1362" s="92"/>
      <c r="Z1362" s="83"/>
      <c r="AA1362" s="83"/>
      <c r="AB1362" s="90"/>
      <c r="AC1362" s="83"/>
      <c r="AD1362" s="92"/>
      <c r="AE1362" s="83"/>
      <c r="AF1362" s="83"/>
    </row>
    <row r="1363">
      <c r="A1363" s="86"/>
      <c r="B1363" s="87"/>
      <c r="C1363" s="87"/>
      <c r="D1363" s="87"/>
      <c r="E1363" s="83"/>
      <c r="F1363" s="83"/>
      <c r="G1363" s="83"/>
      <c r="H1363" s="83"/>
      <c r="I1363" s="88"/>
      <c r="J1363" s="89"/>
      <c r="K1363" s="90"/>
      <c r="L1363" s="89"/>
      <c r="M1363" s="90"/>
      <c r="N1363" s="91"/>
      <c r="O1363" s="90"/>
      <c r="P1363" s="91"/>
      <c r="Q1363" s="92"/>
      <c r="R1363" s="90"/>
      <c r="S1363" s="92"/>
      <c r="T1363" s="90"/>
      <c r="U1363" s="93"/>
      <c r="V1363" s="83"/>
      <c r="W1363" s="83"/>
      <c r="X1363" s="83"/>
      <c r="Y1363" s="92"/>
      <c r="Z1363" s="83"/>
      <c r="AA1363" s="83"/>
      <c r="AB1363" s="90"/>
      <c r="AC1363" s="83"/>
      <c r="AD1363" s="92"/>
      <c r="AE1363" s="83"/>
      <c r="AF1363" s="83"/>
    </row>
    <row r="1364">
      <c r="A1364" s="86"/>
      <c r="B1364" s="87"/>
      <c r="C1364" s="87"/>
      <c r="D1364" s="87"/>
      <c r="E1364" s="83"/>
      <c r="F1364" s="83"/>
      <c r="G1364" s="83"/>
      <c r="H1364" s="83"/>
      <c r="I1364" s="88"/>
      <c r="J1364" s="89"/>
      <c r="K1364" s="90"/>
      <c r="L1364" s="89"/>
      <c r="M1364" s="90"/>
      <c r="N1364" s="91"/>
      <c r="O1364" s="90"/>
      <c r="P1364" s="91"/>
      <c r="Q1364" s="92"/>
      <c r="R1364" s="90"/>
      <c r="S1364" s="92"/>
      <c r="T1364" s="90"/>
      <c r="U1364" s="93"/>
      <c r="V1364" s="83"/>
      <c r="W1364" s="83"/>
      <c r="X1364" s="83"/>
      <c r="Y1364" s="92"/>
      <c r="Z1364" s="83"/>
      <c r="AA1364" s="83"/>
      <c r="AB1364" s="90"/>
      <c r="AC1364" s="83"/>
      <c r="AD1364" s="92"/>
      <c r="AE1364" s="83"/>
      <c r="AF1364" s="83"/>
    </row>
    <row r="1365">
      <c r="A1365" s="86"/>
      <c r="B1365" s="87"/>
      <c r="C1365" s="87"/>
      <c r="D1365" s="87"/>
      <c r="E1365" s="83"/>
      <c r="F1365" s="83"/>
      <c r="G1365" s="83"/>
      <c r="H1365" s="83"/>
      <c r="I1365" s="88"/>
      <c r="J1365" s="89"/>
      <c r="K1365" s="90"/>
      <c r="L1365" s="89"/>
      <c r="M1365" s="90"/>
      <c r="N1365" s="91"/>
      <c r="O1365" s="90"/>
      <c r="P1365" s="91"/>
      <c r="Q1365" s="92"/>
      <c r="R1365" s="90"/>
      <c r="S1365" s="92"/>
      <c r="T1365" s="90"/>
      <c r="U1365" s="93"/>
      <c r="V1365" s="83"/>
      <c r="W1365" s="83"/>
      <c r="X1365" s="83"/>
      <c r="Y1365" s="92"/>
      <c r="Z1365" s="83"/>
      <c r="AA1365" s="83"/>
      <c r="AB1365" s="90"/>
      <c r="AC1365" s="83"/>
      <c r="AD1365" s="92"/>
      <c r="AE1365" s="83"/>
      <c r="AF1365" s="83"/>
    </row>
    <row r="1366">
      <c r="A1366" s="86"/>
      <c r="B1366" s="87"/>
      <c r="C1366" s="87"/>
      <c r="D1366" s="87"/>
      <c r="E1366" s="83"/>
      <c r="F1366" s="83"/>
      <c r="G1366" s="83"/>
      <c r="H1366" s="83"/>
      <c r="I1366" s="88"/>
      <c r="J1366" s="89"/>
      <c r="K1366" s="90"/>
      <c r="L1366" s="89"/>
      <c r="M1366" s="90"/>
      <c r="N1366" s="91"/>
      <c r="O1366" s="90"/>
      <c r="P1366" s="91"/>
      <c r="Q1366" s="92"/>
      <c r="R1366" s="90"/>
      <c r="S1366" s="92"/>
      <c r="T1366" s="90"/>
      <c r="U1366" s="93"/>
      <c r="V1366" s="83"/>
      <c r="W1366" s="83"/>
      <c r="X1366" s="83"/>
      <c r="Y1366" s="92"/>
      <c r="Z1366" s="83"/>
      <c r="AA1366" s="83"/>
      <c r="AB1366" s="90"/>
      <c r="AC1366" s="83"/>
      <c r="AD1366" s="92"/>
      <c r="AE1366" s="83"/>
      <c r="AF1366" s="83"/>
    </row>
    <row r="1367">
      <c r="A1367" s="86"/>
      <c r="B1367" s="87"/>
      <c r="C1367" s="87"/>
      <c r="D1367" s="87"/>
      <c r="E1367" s="83"/>
      <c r="F1367" s="83"/>
      <c r="G1367" s="83"/>
      <c r="H1367" s="83"/>
      <c r="I1367" s="88"/>
      <c r="J1367" s="89"/>
      <c r="K1367" s="90"/>
      <c r="L1367" s="89"/>
      <c r="M1367" s="90"/>
      <c r="N1367" s="91"/>
      <c r="O1367" s="90"/>
      <c r="P1367" s="91"/>
      <c r="Q1367" s="92"/>
      <c r="R1367" s="90"/>
      <c r="S1367" s="92"/>
      <c r="T1367" s="90"/>
      <c r="U1367" s="93"/>
      <c r="V1367" s="83"/>
      <c r="W1367" s="83"/>
      <c r="X1367" s="83"/>
      <c r="Y1367" s="92"/>
      <c r="Z1367" s="83"/>
      <c r="AA1367" s="83"/>
      <c r="AB1367" s="90"/>
      <c r="AC1367" s="83"/>
      <c r="AD1367" s="92"/>
      <c r="AE1367" s="83"/>
      <c r="AF1367" s="83"/>
    </row>
    <row r="1368">
      <c r="A1368" s="86"/>
      <c r="B1368" s="87"/>
      <c r="C1368" s="87"/>
      <c r="D1368" s="87"/>
      <c r="E1368" s="83"/>
      <c r="F1368" s="83"/>
      <c r="G1368" s="83"/>
      <c r="H1368" s="83"/>
      <c r="I1368" s="88"/>
      <c r="J1368" s="89"/>
      <c r="K1368" s="90"/>
      <c r="L1368" s="89"/>
      <c r="M1368" s="90"/>
      <c r="N1368" s="91"/>
      <c r="O1368" s="90"/>
      <c r="P1368" s="91"/>
      <c r="Q1368" s="92"/>
      <c r="R1368" s="90"/>
      <c r="S1368" s="92"/>
      <c r="T1368" s="90"/>
      <c r="U1368" s="93"/>
      <c r="V1368" s="83"/>
      <c r="W1368" s="83"/>
      <c r="X1368" s="83"/>
      <c r="Y1368" s="92"/>
      <c r="Z1368" s="83"/>
      <c r="AA1368" s="83"/>
      <c r="AB1368" s="90"/>
      <c r="AC1368" s="83"/>
      <c r="AD1368" s="92"/>
      <c r="AE1368" s="83"/>
      <c r="AF1368" s="83"/>
    </row>
    <row r="1369">
      <c r="A1369" s="86"/>
      <c r="B1369" s="87"/>
      <c r="C1369" s="87"/>
      <c r="D1369" s="87"/>
      <c r="E1369" s="83"/>
      <c r="F1369" s="83"/>
      <c r="G1369" s="83"/>
      <c r="H1369" s="83"/>
      <c r="I1369" s="88"/>
      <c r="J1369" s="89"/>
      <c r="K1369" s="90"/>
      <c r="L1369" s="89"/>
      <c r="M1369" s="90"/>
      <c r="N1369" s="91"/>
      <c r="O1369" s="90"/>
      <c r="P1369" s="91"/>
      <c r="Q1369" s="92"/>
      <c r="R1369" s="90"/>
      <c r="S1369" s="92"/>
      <c r="T1369" s="90"/>
      <c r="U1369" s="93"/>
      <c r="V1369" s="83"/>
      <c r="W1369" s="83"/>
      <c r="X1369" s="83"/>
      <c r="Y1369" s="92"/>
      <c r="Z1369" s="83"/>
      <c r="AA1369" s="83"/>
      <c r="AB1369" s="90"/>
      <c r="AC1369" s="83"/>
      <c r="AD1369" s="92"/>
      <c r="AE1369" s="83"/>
      <c r="AF1369" s="83"/>
    </row>
    <row r="1370">
      <c r="A1370" s="86"/>
      <c r="B1370" s="87"/>
      <c r="C1370" s="87"/>
      <c r="D1370" s="87"/>
      <c r="E1370" s="83"/>
      <c r="F1370" s="83"/>
      <c r="G1370" s="83"/>
      <c r="H1370" s="83"/>
      <c r="I1370" s="88"/>
      <c r="J1370" s="89"/>
      <c r="K1370" s="90"/>
      <c r="L1370" s="89"/>
      <c r="M1370" s="90"/>
      <c r="N1370" s="91"/>
      <c r="O1370" s="90"/>
      <c r="P1370" s="91"/>
      <c r="Q1370" s="92"/>
      <c r="R1370" s="90"/>
      <c r="S1370" s="92"/>
      <c r="T1370" s="90"/>
      <c r="U1370" s="93"/>
      <c r="V1370" s="83"/>
      <c r="W1370" s="83"/>
      <c r="X1370" s="83"/>
      <c r="Y1370" s="92"/>
      <c r="Z1370" s="83"/>
      <c r="AA1370" s="83"/>
      <c r="AB1370" s="90"/>
      <c r="AC1370" s="83"/>
      <c r="AD1370" s="92"/>
      <c r="AE1370" s="83"/>
      <c r="AF1370" s="83"/>
    </row>
    <row r="1371">
      <c r="A1371" s="86"/>
      <c r="B1371" s="87"/>
      <c r="C1371" s="87"/>
      <c r="D1371" s="87"/>
      <c r="E1371" s="83"/>
      <c r="F1371" s="83"/>
      <c r="G1371" s="83"/>
      <c r="H1371" s="83"/>
      <c r="I1371" s="88"/>
      <c r="J1371" s="89"/>
      <c r="K1371" s="90"/>
      <c r="L1371" s="89"/>
      <c r="M1371" s="90"/>
      <c r="N1371" s="91"/>
      <c r="O1371" s="90"/>
      <c r="P1371" s="91"/>
      <c r="Q1371" s="92"/>
      <c r="R1371" s="90"/>
      <c r="S1371" s="92"/>
      <c r="T1371" s="90"/>
      <c r="U1371" s="93"/>
      <c r="V1371" s="83"/>
      <c r="W1371" s="83"/>
      <c r="X1371" s="83"/>
      <c r="Y1371" s="92"/>
      <c r="Z1371" s="83"/>
      <c r="AA1371" s="83"/>
      <c r="AB1371" s="90"/>
      <c r="AC1371" s="83"/>
      <c r="AD1371" s="92"/>
      <c r="AE1371" s="83"/>
      <c r="AF1371" s="83"/>
    </row>
    <row r="1372">
      <c r="A1372" s="86"/>
      <c r="B1372" s="87"/>
      <c r="C1372" s="87"/>
      <c r="D1372" s="87"/>
      <c r="E1372" s="83"/>
      <c r="F1372" s="83"/>
      <c r="G1372" s="83"/>
      <c r="H1372" s="83"/>
      <c r="I1372" s="88"/>
      <c r="J1372" s="89"/>
      <c r="K1372" s="90"/>
      <c r="L1372" s="89"/>
      <c r="M1372" s="90"/>
      <c r="N1372" s="91"/>
      <c r="O1372" s="90"/>
      <c r="P1372" s="91"/>
      <c r="Q1372" s="92"/>
      <c r="R1372" s="90"/>
      <c r="S1372" s="92"/>
      <c r="T1372" s="90"/>
      <c r="U1372" s="93"/>
      <c r="V1372" s="83"/>
      <c r="W1372" s="83"/>
      <c r="X1372" s="83"/>
      <c r="Y1372" s="92"/>
      <c r="Z1372" s="83"/>
      <c r="AA1372" s="83"/>
      <c r="AB1372" s="90"/>
      <c r="AC1372" s="83"/>
      <c r="AD1372" s="92"/>
      <c r="AE1372" s="83"/>
      <c r="AF1372" s="83"/>
    </row>
    <row r="1373">
      <c r="A1373" s="86"/>
      <c r="B1373" s="87"/>
      <c r="C1373" s="87"/>
      <c r="D1373" s="87"/>
      <c r="E1373" s="83"/>
      <c r="F1373" s="83"/>
      <c r="G1373" s="83"/>
      <c r="H1373" s="83"/>
      <c r="I1373" s="88"/>
      <c r="J1373" s="89"/>
      <c r="K1373" s="90"/>
      <c r="L1373" s="89"/>
      <c r="M1373" s="90"/>
      <c r="N1373" s="91"/>
      <c r="O1373" s="90"/>
      <c r="P1373" s="91"/>
      <c r="Q1373" s="92"/>
      <c r="R1373" s="90"/>
      <c r="S1373" s="92"/>
      <c r="T1373" s="90"/>
      <c r="U1373" s="93"/>
      <c r="V1373" s="83"/>
      <c r="W1373" s="83"/>
      <c r="X1373" s="83"/>
      <c r="Y1373" s="92"/>
      <c r="Z1373" s="83"/>
      <c r="AA1373" s="83"/>
      <c r="AB1373" s="90"/>
      <c r="AC1373" s="83"/>
      <c r="AD1373" s="92"/>
      <c r="AE1373" s="83"/>
      <c r="AF1373" s="83"/>
    </row>
    <row r="1374">
      <c r="A1374" s="86"/>
      <c r="B1374" s="87"/>
      <c r="C1374" s="87"/>
      <c r="D1374" s="87"/>
      <c r="E1374" s="83"/>
      <c r="F1374" s="83"/>
      <c r="G1374" s="83"/>
      <c r="H1374" s="83"/>
      <c r="I1374" s="88"/>
      <c r="J1374" s="89"/>
      <c r="K1374" s="90"/>
      <c r="L1374" s="89"/>
      <c r="M1374" s="90"/>
      <c r="N1374" s="91"/>
      <c r="O1374" s="90"/>
      <c r="P1374" s="91"/>
      <c r="Q1374" s="92"/>
      <c r="R1374" s="90"/>
      <c r="S1374" s="92"/>
      <c r="T1374" s="90"/>
      <c r="U1374" s="93"/>
      <c r="V1374" s="83"/>
      <c r="W1374" s="83"/>
      <c r="X1374" s="83"/>
      <c r="Y1374" s="92"/>
      <c r="Z1374" s="83"/>
      <c r="AA1374" s="83"/>
      <c r="AB1374" s="90"/>
      <c r="AC1374" s="83"/>
      <c r="AD1374" s="92"/>
      <c r="AE1374" s="83"/>
      <c r="AF1374" s="83"/>
    </row>
    <row r="1375">
      <c r="A1375" s="86"/>
      <c r="B1375" s="87"/>
      <c r="C1375" s="87"/>
      <c r="D1375" s="87"/>
      <c r="E1375" s="83"/>
      <c r="F1375" s="83"/>
      <c r="G1375" s="83"/>
      <c r="H1375" s="83"/>
      <c r="I1375" s="88"/>
      <c r="J1375" s="89"/>
      <c r="K1375" s="90"/>
      <c r="L1375" s="89"/>
      <c r="M1375" s="90"/>
      <c r="N1375" s="91"/>
      <c r="O1375" s="90"/>
      <c r="P1375" s="91"/>
      <c r="Q1375" s="92"/>
      <c r="R1375" s="90"/>
      <c r="S1375" s="92"/>
      <c r="T1375" s="90"/>
      <c r="U1375" s="93"/>
      <c r="V1375" s="83"/>
      <c r="W1375" s="83"/>
      <c r="X1375" s="83"/>
      <c r="Y1375" s="92"/>
      <c r="Z1375" s="83"/>
      <c r="AA1375" s="83"/>
      <c r="AB1375" s="90"/>
      <c r="AC1375" s="83"/>
      <c r="AD1375" s="92"/>
      <c r="AE1375" s="83"/>
      <c r="AF1375" s="83"/>
    </row>
    <row r="1376">
      <c r="A1376" s="86"/>
      <c r="B1376" s="87"/>
      <c r="C1376" s="87"/>
      <c r="D1376" s="87"/>
      <c r="E1376" s="83"/>
      <c r="F1376" s="83"/>
      <c r="G1376" s="83"/>
      <c r="H1376" s="83"/>
      <c r="I1376" s="88"/>
      <c r="J1376" s="89"/>
      <c r="K1376" s="90"/>
      <c r="L1376" s="89"/>
      <c r="M1376" s="90"/>
      <c r="N1376" s="91"/>
      <c r="O1376" s="90"/>
      <c r="P1376" s="91"/>
      <c r="Q1376" s="92"/>
      <c r="R1376" s="90"/>
      <c r="S1376" s="92"/>
      <c r="T1376" s="90"/>
      <c r="U1376" s="93"/>
      <c r="V1376" s="83"/>
      <c r="W1376" s="83"/>
      <c r="X1376" s="83"/>
      <c r="Y1376" s="92"/>
      <c r="Z1376" s="83"/>
      <c r="AA1376" s="83"/>
      <c r="AB1376" s="90"/>
      <c r="AC1376" s="83"/>
      <c r="AD1376" s="92"/>
      <c r="AE1376" s="83"/>
      <c r="AF1376" s="83"/>
    </row>
    <row r="1377">
      <c r="A1377" s="86"/>
      <c r="B1377" s="87"/>
      <c r="C1377" s="87"/>
      <c r="D1377" s="87"/>
      <c r="E1377" s="83"/>
      <c r="F1377" s="83"/>
      <c r="G1377" s="83"/>
      <c r="H1377" s="83"/>
      <c r="I1377" s="88"/>
      <c r="J1377" s="89"/>
      <c r="K1377" s="90"/>
      <c r="L1377" s="89"/>
      <c r="M1377" s="90"/>
      <c r="N1377" s="91"/>
      <c r="O1377" s="90"/>
      <c r="P1377" s="91"/>
      <c r="Q1377" s="92"/>
      <c r="R1377" s="90"/>
      <c r="S1377" s="92"/>
      <c r="T1377" s="90"/>
      <c r="U1377" s="93"/>
      <c r="V1377" s="83"/>
      <c r="W1377" s="83"/>
      <c r="X1377" s="83"/>
      <c r="Y1377" s="92"/>
      <c r="Z1377" s="83"/>
      <c r="AA1377" s="83"/>
      <c r="AB1377" s="90"/>
      <c r="AC1377" s="83"/>
      <c r="AD1377" s="92"/>
      <c r="AE1377" s="83"/>
      <c r="AF1377" s="83"/>
    </row>
    <row r="1378">
      <c r="A1378" s="86"/>
      <c r="B1378" s="87"/>
      <c r="C1378" s="87"/>
      <c r="D1378" s="87"/>
      <c r="E1378" s="83"/>
      <c r="F1378" s="83"/>
      <c r="G1378" s="83"/>
      <c r="H1378" s="83"/>
      <c r="I1378" s="88"/>
      <c r="J1378" s="89"/>
      <c r="K1378" s="90"/>
      <c r="L1378" s="89"/>
      <c r="M1378" s="90"/>
      <c r="N1378" s="91"/>
      <c r="O1378" s="90"/>
      <c r="P1378" s="91"/>
      <c r="Q1378" s="92"/>
      <c r="R1378" s="90"/>
      <c r="S1378" s="92"/>
      <c r="T1378" s="90"/>
      <c r="U1378" s="93"/>
      <c r="V1378" s="83"/>
      <c r="W1378" s="83"/>
      <c r="X1378" s="83"/>
      <c r="Y1378" s="92"/>
      <c r="Z1378" s="83"/>
      <c r="AA1378" s="83"/>
      <c r="AB1378" s="90"/>
      <c r="AC1378" s="83"/>
      <c r="AD1378" s="92"/>
      <c r="AE1378" s="83"/>
      <c r="AF1378" s="83"/>
    </row>
    <row r="1379">
      <c r="A1379" s="86"/>
      <c r="B1379" s="87"/>
      <c r="C1379" s="87"/>
      <c r="D1379" s="87"/>
      <c r="E1379" s="83"/>
      <c r="F1379" s="83"/>
      <c r="G1379" s="83"/>
      <c r="H1379" s="83"/>
      <c r="I1379" s="88"/>
      <c r="J1379" s="89"/>
      <c r="K1379" s="90"/>
      <c r="L1379" s="89"/>
      <c r="M1379" s="90"/>
      <c r="N1379" s="91"/>
      <c r="O1379" s="90"/>
      <c r="P1379" s="91"/>
      <c r="Q1379" s="92"/>
      <c r="R1379" s="90"/>
      <c r="S1379" s="92"/>
      <c r="T1379" s="90"/>
      <c r="U1379" s="93"/>
      <c r="V1379" s="83"/>
      <c r="W1379" s="83"/>
      <c r="X1379" s="83"/>
      <c r="Y1379" s="92"/>
      <c r="Z1379" s="83"/>
      <c r="AA1379" s="83"/>
      <c r="AB1379" s="90"/>
      <c r="AC1379" s="83"/>
      <c r="AD1379" s="92"/>
      <c r="AE1379" s="83"/>
      <c r="AF1379" s="83"/>
    </row>
    <row r="1380">
      <c r="A1380" s="86"/>
      <c r="B1380" s="87"/>
      <c r="C1380" s="87"/>
      <c r="D1380" s="87"/>
      <c r="E1380" s="83"/>
      <c r="F1380" s="83"/>
      <c r="G1380" s="83"/>
      <c r="H1380" s="83"/>
      <c r="I1380" s="88"/>
      <c r="J1380" s="89"/>
      <c r="K1380" s="90"/>
      <c r="L1380" s="89"/>
      <c r="M1380" s="90"/>
      <c r="N1380" s="91"/>
      <c r="O1380" s="90"/>
      <c r="P1380" s="91"/>
      <c r="Q1380" s="92"/>
      <c r="R1380" s="90"/>
      <c r="S1380" s="92"/>
      <c r="T1380" s="90"/>
      <c r="U1380" s="93"/>
      <c r="V1380" s="83"/>
      <c r="W1380" s="83"/>
      <c r="X1380" s="83"/>
      <c r="Y1380" s="92"/>
      <c r="Z1380" s="83"/>
      <c r="AA1380" s="83"/>
      <c r="AB1380" s="90"/>
      <c r="AC1380" s="83"/>
      <c r="AD1380" s="92"/>
      <c r="AE1380" s="83"/>
      <c r="AF1380" s="83"/>
    </row>
    <row r="1381">
      <c r="A1381" s="86"/>
      <c r="B1381" s="87"/>
      <c r="C1381" s="87"/>
      <c r="D1381" s="87"/>
      <c r="E1381" s="83"/>
      <c r="F1381" s="83"/>
      <c r="G1381" s="83"/>
      <c r="H1381" s="83"/>
      <c r="I1381" s="88"/>
      <c r="J1381" s="89"/>
      <c r="K1381" s="90"/>
      <c r="L1381" s="89"/>
      <c r="M1381" s="90"/>
      <c r="N1381" s="91"/>
      <c r="O1381" s="90"/>
      <c r="P1381" s="91"/>
      <c r="Q1381" s="92"/>
      <c r="R1381" s="90"/>
      <c r="S1381" s="92"/>
      <c r="T1381" s="90"/>
      <c r="U1381" s="93"/>
      <c r="V1381" s="83"/>
      <c r="W1381" s="83"/>
      <c r="X1381" s="83"/>
      <c r="Y1381" s="92"/>
      <c r="Z1381" s="83"/>
      <c r="AA1381" s="83"/>
      <c r="AB1381" s="90"/>
      <c r="AC1381" s="83"/>
      <c r="AD1381" s="92"/>
      <c r="AE1381" s="83"/>
      <c r="AF1381" s="83"/>
    </row>
    <row r="1382">
      <c r="A1382" s="86"/>
      <c r="B1382" s="87"/>
      <c r="C1382" s="87"/>
      <c r="D1382" s="87"/>
      <c r="E1382" s="83"/>
      <c r="F1382" s="83"/>
      <c r="G1382" s="83"/>
      <c r="H1382" s="83"/>
      <c r="I1382" s="88"/>
      <c r="J1382" s="89"/>
      <c r="K1382" s="90"/>
      <c r="L1382" s="89"/>
      <c r="M1382" s="90"/>
      <c r="N1382" s="91"/>
      <c r="O1382" s="90"/>
      <c r="P1382" s="91"/>
      <c r="Q1382" s="92"/>
      <c r="R1382" s="90"/>
      <c r="S1382" s="92"/>
      <c r="T1382" s="90"/>
      <c r="U1382" s="93"/>
      <c r="V1382" s="83"/>
      <c r="W1382" s="83"/>
      <c r="X1382" s="83"/>
      <c r="Y1382" s="92"/>
      <c r="Z1382" s="83"/>
      <c r="AA1382" s="83"/>
      <c r="AB1382" s="90"/>
      <c r="AC1382" s="83"/>
      <c r="AD1382" s="92"/>
      <c r="AE1382" s="83"/>
      <c r="AF1382" s="83"/>
    </row>
    <row r="1383">
      <c r="A1383" s="86"/>
      <c r="B1383" s="87"/>
      <c r="C1383" s="87"/>
      <c r="D1383" s="87"/>
      <c r="E1383" s="83"/>
      <c r="F1383" s="83"/>
      <c r="G1383" s="83"/>
      <c r="H1383" s="83"/>
      <c r="I1383" s="88"/>
      <c r="J1383" s="89"/>
      <c r="K1383" s="90"/>
      <c r="L1383" s="89"/>
      <c r="M1383" s="90"/>
      <c r="N1383" s="91"/>
      <c r="O1383" s="90"/>
      <c r="P1383" s="91"/>
      <c r="Q1383" s="92"/>
      <c r="R1383" s="90"/>
      <c r="S1383" s="92"/>
      <c r="T1383" s="90"/>
      <c r="U1383" s="93"/>
      <c r="V1383" s="83"/>
      <c r="W1383" s="83"/>
      <c r="X1383" s="83"/>
      <c r="Y1383" s="92"/>
      <c r="Z1383" s="83"/>
      <c r="AA1383" s="83"/>
      <c r="AB1383" s="90"/>
      <c r="AC1383" s="83"/>
      <c r="AD1383" s="92"/>
      <c r="AE1383" s="83"/>
      <c r="AF1383" s="83"/>
    </row>
    <row r="1384">
      <c r="A1384" s="86"/>
      <c r="B1384" s="87"/>
      <c r="C1384" s="87"/>
      <c r="D1384" s="87"/>
      <c r="E1384" s="83"/>
      <c r="F1384" s="83"/>
      <c r="G1384" s="83"/>
      <c r="H1384" s="83"/>
      <c r="I1384" s="88"/>
      <c r="J1384" s="89"/>
      <c r="K1384" s="90"/>
      <c r="L1384" s="89"/>
      <c r="M1384" s="90"/>
      <c r="N1384" s="91"/>
      <c r="O1384" s="90"/>
      <c r="P1384" s="91"/>
      <c r="Q1384" s="92"/>
      <c r="R1384" s="90"/>
      <c r="S1384" s="92"/>
      <c r="T1384" s="90"/>
      <c r="U1384" s="93"/>
      <c r="V1384" s="83"/>
      <c r="W1384" s="83"/>
      <c r="X1384" s="83"/>
      <c r="Y1384" s="92"/>
      <c r="Z1384" s="83"/>
      <c r="AA1384" s="83"/>
      <c r="AB1384" s="90"/>
      <c r="AC1384" s="83"/>
      <c r="AD1384" s="92"/>
      <c r="AE1384" s="83"/>
      <c r="AF1384" s="83"/>
    </row>
    <row r="1385">
      <c r="A1385" s="86"/>
      <c r="B1385" s="87"/>
      <c r="C1385" s="87"/>
      <c r="D1385" s="87"/>
      <c r="E1385" s="83"/>
      <c r="F1385" s="83"/>
      <c r="G1385" s="83"/>
      <c r="H1385" s="83"/>
      <c r="I1385" s="88"/>
      <c r="J1385" s="89"/>
      <c r="K1385" s="90"/>
      <c r="L1385" s="89"/>
      <c r="M1385" s="90"/>
      <c r="N1385" s="91"/>
      <c r="O1385" s="90"/>
      <c r="P1385" s="91"/>
      <c r="Q1385" s="92"/>
      <c r="R1385" s="90"/>
      <c r="S1385" s="92"/>
      <c r="T1385" s="90"/>
      <c r="U1385" s="93"/>
      <c r="V1385" s="83"/>
      <c r="W1385" s="83"/>
      <c r="X1385" s="83"/>
      <c r="Y1385" s="92"/>
      <c r="Z1385" s="83"/>
      <c r="AA1385" s="83"/>
      <c r="AB1385" s="90"/>
      <c r="AC1385" s="83"/>
      <c r="AD1385" s="92"/>
      <c r="AE1385" s="83"/>
      <c r="AF1385" s="83"/>
    </row>
    <row r="1386">
      <c r="A1386" s="86"/>
      <c r="B1386" s="87"/>
      <c r="C1386" s="87"/>
      <c r="D1386" s="87"/>
      <c r="E1386" s="83"/>
      <c r="F1386" s="83"/>
      <c r="G1386" s="83"/>
      <c r="H1386" s="83"/>
      <c r="I1386" s="88"/>
      <c r="J1386" s="89"/>
      <c r="K1386" s="90"/>
      <c r="L1386" s="89"/>
      <c r="M1386" s="90"/>
      <c r="N1386" s="91"/>
      <c r="O1386" s="90"/>
      <c r="P1386" s="91"/>
      <c r="Q1386" s="92"/>
      <c r="R1386" s="90"/>
      <c r="S1386" s="92"/>
      <c r="T1386" s="90"/>
      <c r="U1386" s="93"/>
      <c r="V1386" s="83"/>
      <c r="W1386" s="83"/>
      <c r="X1386" s="83"/>
      <c r="Y1386" s="92"/>
      <c r="Z1386" s="83"/>
      <c r="AA1386" s="83"/>
      <c r="AB1386" s="90"/>
      <c r="AC1386" s="83"/>
      <c r="AD1386" s="92"/>
      <c r="AE1386" s="83"/>
      <c r="AF1386" s="83"/>
    </row>
    <row r="1387">
      <c r="A1387" s="86"/>
      <c r="B1387" s="87"/>
      <c r="C1387" s="87"/>
      <c r="D1387" s="87"/>
      <c r="E1387" s="83"/>
      <c r="F1387" s="83"/>
      <c r="G1387" s="83"/>
      <c r="H1387" s="83"/>
      <c r="I1387" s="88"/>
      <c r="J1387" s="89"/>
      <c r="K1387" s="90"/>
      <c r="L1387" s="89"/>
      <c r="M1387" s="90"/>
      <c r="N1387" s="91"/>
      <c r="O1387" s="90"/>
      <c r="P1387" s="91"/>
      <c r="Q1387" s="92"/>
      <c r="R1387" s="90"/>
      <c r="S1387" s="92"/>
      <c r="T1387" s="90"/>
      <c r="U1387" s="93"/>
      <c r="V1387" s="83"/>
      <c r="W1387" s="83"/>
      <c r="X1387" s="83"/>
      <c r="Y1387" s="92"/>
      <c r="Z1387" s="83"/>
      <c r="AA1387" s="83"/>
      <c r="AB1387" s="90"/>
      <c r="AC1387" s="83"/>
      <c r="AD1387" s="92"/>
      <c r="AE1387" s="83"/>
      <c r="AF1387" s="83"/>
    </row>
    <row r="1388">
      <c r="A1388" s="86"/>
      <c r="B1388" s="87"/>
      <c r="C1388" s="87"/>
      <c r="D1388" s="87"/>
      <c r="E1388" s="83"/>
      <c r="F1388" s="83"/>
      <c r="G1388" s="83"/>
      <c r="H1388" s="83"/>
      <c r="I1388" s="88"/>
      <c r="J1388" s="89"/>
      <c r="K1388" s="90"/>
      <c r="L1388" s="89"/>
      <c r="M1388" s="90"/>
      <c r="N1388" s="91"/>
      <c r="O1388" s="90"/>
      <c r="P1388" s="91"/>
      <c r="Q1388" s="92"/>
      <c r="R1388" s="90"/>
      <c r="S1388" s="92"/>
      <c r="T1388" s="90"/>
      <c r="U1388" s="93"/>
      <c r="V1388" s="83"/>
      <c r="W1388" s="83"/>
      <c r="X1388" s="83"/>
      <c r="Y1388" s="92"/>
      <c r="Z1388" s="83"/>
      <c r="AA1388" s="83"/>
      <c r="AB1388" s="90"/>
      <c r="AC1388" s="83"/>
      <c r="AD1388" s="92"/>
      <c r="AE1388" s="83"/>
      <c r="AF1388" s="83"/>
    </row>
    <row r="1389">
      <c r="A1389" s="86"/>
      <c r="B1389" s="87"/>
      <c r="C1389" s="87"/>
      <c r="D1389" s="87"/>
      <c r="E1389" s="83"/>
      <c r="F1389" s="83"/>
      <c r="G1389" s="83"/>
      <c r="H1389" s="83"/>
      <c r="I1389" s="88"/>
      <c r="J1389" s="89"/>
      <c r="K1389" s="90"/>
      <c r="L1389" s="89"/>
      <c r="M1389" s="90"/>
      <c r="N1389" s="91"/>
      <c r="O1389" s="90"/>
      <c r="P1389" s="91"/>
      <c r="Q1389" s="92"/>
      <c r="R1389" s="90"/>
      <c r="S1389" s="92"/>
      <c r="T1389" s="90"/>
      <c r="U1389" s="93"/>
      <c r="V1389" s="83"/>
      <c r="W1389" s="83"/>
      <c r="X1389" s="83"/>
      <c r="Y1389" s="92"/>
      <c r="Z1389" s="83"/>
      <c r="AA1389" s="83"/>
      <c r="AB1389" s="90"/>
      <c r="AC1389" s="83"/>
      <c r="AD1389" s="92"/>
      <c r="AE1389" s="83"/>
      <c r="AF1389" s="83"/>
    </row>
    <row r="1390">
      <c r="A1390" s="86"/>
      <c r="B1390" s="87"/>
      <c r="C1390" s="87"/>
      <c r="D1390" s="87"/>
      <c r="E1390" s="83"/>
      <c r="F1390" s="83"/>
      <c r="G1390" s="83"/>
      <c r="H1390" s="83"/>
      <c r="I1390" s="88"/>
      <c r="J1390" s="89"/>
      <c r="K1390" s="90"/>
      <c r="L1390" s="89"/>
      <c r="M1390" s="90"/>
      <c r="N1390" s="91"/>
      <c r="O1390" s="90"/>
      <c r="P1390" s="91"/>
      <c r="Q1390" s="92"/>
      <c r="R1390" s="90"/>
      <c r="S1390" s="92"/>
      <c r="T1390" s="90"/>
      <c r="U1390" s="93"/>
      <c r="V1390" s="83"/>
      <c r="W1390" s="83"/>
      <c r="X1390" s="83"/>
      <c r="Y1390" s="92"/>
      <c r="Z1390" s="83"/>
      <c r="AA1390" s="83"/>
      <c r="AB1390" s="90"/>
      <c r="AC1390" s="83"/>
      <c r="AD1390" s="92"/>
      <c r="AE1390" s="83"/>
      <c r="AF1390" s="83"/>
    </row>
    <row r="1391">
      <c r="A1391" s="86"/>
      <c r="B1391" s="87"/>
      <c r="C1391" s="87"/>
      <c r="D1391" s="87"/>
      <c r="E1391" s="83"/>
      <c r="F1391" s="83"/>
      <c r="G1391" s="83"/>
      <c r="H1391" s="83"/>
      <c r="I1391" s="88"/>
      <c r="J1391" s="89"/>
      <c r="K1391" s="90"/>
      <c r="L1391" s="89"/>
      <c r="M1391" s="90"/>
      <c r="N1391" s="91"/>
      <c r="O1391" s="90"/>
      <c r="P1391" s="91"/>
      <c r="Q1391" s="92"/>
      <c r="R1391" s="90"/>
      <c r="S1391" s="92"/>
      <c r="T1391" s="90"/>
      <c r="U1391" s="93"/>
      <c r="V1391" s="83"/>
      <c r="W1391" s="83"/>
      <c r="X1391" s="83"/>
      <c r="Y1391" s="92"/>
      <c r="Z1391" s="83"/>
      <c r="AA1391" s="83"/>
      <c r="AB1391" s="90"/>
      <c r="AC1391" s="83"/>
      <c r="AD1391" s="92"/>
      <c r="AE1391" s="83"/>
      <c r="AF1391" s="83"/>
    </row>
    <row r="1392">
      <c r="A1392" s="86"/>
      <c r="B1392" s="87"/>
      <c r="C1392" s="87"/>
      <c r="D1392" s="87"/>
      <c r="E1392" s="83"/>
      <c r="F1392" s="83"/>
      <c r="G1392" s="83"/>
      <c r="H1392" s="83"/>
      <c r="I1392" s="88"/>
      <c r="J1392" s="89"/>
      <c r="K1392" s="90"/>
      <c r="L1392" s="89"/>
      <c r="M1392" s="90"/>
      <c r="N1392" s="91"/>
      <c r="O1392" s="90"/>
      <c r="P1392" s="91"/>
      <c r="Q1392" s="92"/>
      <c r="R1392" s="90"/>
      <c r="S1392" s="92"/>
      <c r="T1392" s="90"/>
      <c r="U1392" s="93"/>
      <c r="V1392" s="83"/>
      <c r="W1392" s="83"/>
      <c r="X1392" s="83"/>
      <c r="Y1392" s="92"/>
      <c r="Z1392" s="83"/>
      <c r="AA1392" s="83"/>
      <c r="AB1392" s="90"/>
      <c r="AC1392" s="83"/>
      <c r="AD1392" s="92"/>
      <c r="AE1392" s="83"/>
      <c r="AF1392" s="83"/>
    </row>
    <row r="1393">
      <c r="A1393" s="86"/>
      <c r="B1393" s="87"/>
      <c r="C1393" s="87"/>
      <c r="D1393" s="87"/>
      <c r="E1393" s="83"/>
      <c r="F1393" s="83"/>
      <c r="G1393" s="83"/>
      <c r="H1393" s="83"/>
      <c r="I1393" s="88"/>
      <c r="J1393" s="89"/>
      <c r="K1393" s="90"/>
      <c r="L1393" s="89"/>
      <c r="M1393" s="90"/>
      <c r="N1393" s="91"/>
      <c r="O1393" s="90"/>
      <c r="P1393" s="91"/>
      <c r="Q1393" s="92"/>
      <c r="R1393" s="90"/>
      <c r="S1393" s="92"/>
      <c r="T1393" s="90"/>
      <c r="U1393" s="93"/>
      <c r="V1393" s="83"/>
      <c r="W1393" s="83"/>
      <c r="X1393" s="83"/>
      <c r="Y1393" s="92"/>
      <c r="Z1393" s="83"/>
      <c r="AA1393" s="83"/>
      <c r="AB1393" s="90"/>
      <c r="AC1393" s="83"/>
      <c r="AD1393" s="92"/>
      <c r="AE1393" s="83"/>
      <c r="AF1393" s="83"/>
    </row>
    <row r="1394">
      <c r="A1394" s="86"/>
      <c r="B1394" s="87"/>
      <c r="C1394" s="87"/>
      <c r="D1394" s="87"/>
      <c r="E1394" s="83"/>
      <c r="F1394" s="83"/>
      <c r="G1394" s="83"/>
      <c r="H1394" s="83"/>
      <c r="I1394" s="88"/>
      <c r="J1394" s="89"/>
      <c r="K1394" s="90"/>
      <c r="L1394" s="89"/>
      <c r="M1394" s="90"/>
      <c r="N1394" s="91"/>
      <c r="O1394" s="90"/>
      <c r="P1394" s="91"/>
      <c r="Q1394" s="92"/>
      <c r="R1394" s="90"/>
      <c r="S1394" s="92"/>
      <c r="T1394" s="90"/>
      <c r="U1394" s="93"/>
      <c r="V1394" s="83"/>
      <c r="W1394" s="83"/>
      <c r="X1394" s="83"/>
      <c r="Y1394" s="92"/>
      <c r="Z1394" s="83"/>
      <c r="AA1394" s="83"/>
      <c r="AB1394" s="90"/>
      <c r="AC1394" s="83"/>
      <c r="AD1394" s="92"/>
      <c r="AE1394" s="83"/>
      <c r="AF1394" s="83"/>
    </row>
    <row r="1395">
      <c r="A1395" s="86"/>
      <c r="B1395" s="87"/>
      <c r="C1395" s="87"/>
      <c r="D1395" s="87"/>
      <c r="E1395" s="83"/>
      <c r="F1395" s="83"/>
      <c r="G1395" s="83"/>
      <c r="H1395" s="83"/>
      <c r="I1395" s="88"/>
      <c r="J1395" s="89"/>
      <c r="K1395" s="90"/>
      <c r="L1395" s="89"/>
      <c r="M1395" s="90"/>
      <c r="N1395" s="91"/>
      <c r="O1395" s="90"/>
      <c r="P1395" s="91"/>
      <c r="Q1395" s="92"/>
      <c r="R1395" s="90"/>
      <c r="S1395" s="92"/>
      <c r="T1395" s="90"/>
      <c r="U1395" s="93"/>
      <c r="V1395" s="83"/>
      <c r="W1395" s="83"/>
      <c r="X1395" s="83"/>
      <c r="Y1395" s="92"/>
      <c r="Z1395" s="83"/>
      <c r="AA1395" s="83"/>
      <c r="AB1395" s="90"/>
      <c r="AC1395" s="83"/>
      <c r="AD1395" s="92"/>
      <c r="AE1395" s="83"/>
      <c r="AF1395" s="83"/>
    </row>
    <row r="1396">
      <c r="A1396" s="86"/>
      <c r="B1396" s="87"/>
      <c r="C1396" s="87"/>
      <c r="D1396" s="87"/>
      <c r="E1396" s="83"/>
      <c r="F1396" s="83"/>
      <c r="G1396" s="83"/>
      <c r="H1396" s="83"/>
      <c r="I1396" s="88"/>
      <c r="J1396" s="89"/>
      <c r="K1396" s="90"/>
      <c r="L1396" s="89"/>
      <c r="M1396" s="90"/>
      <c r="N1396" s="91"/>
      <c r="O1396" s="90"/>
      <c r="P1396" s="91"/>
      <c r="Q1396" s="92"/>
      <c r="R1396" s="90"/>
      <c r="S1396" s="92"/>
      <c r="T1396" s="90"/>
      <c r="U1396" s="93"/>
      <c r="V1396" s="83"/>
      <c r="W1396" s="83"/>
      <c r="X1396" s="83"/>
      <c r="Y1396" s="92"/>
      <c r="Z1396" s="83"/>
      <c r="AA1396" s="83"/>
      <c r="AB1396" s="90"/>
      <c r="AC1396" s="83"/>
      <c r="AD1396" s="92"/>
      <c r="AE1396" s="83"/>
      <c r="AF1396" s="83"/>
    </row>
    <row r="1397">
      <c r="A1397" s="86"/>
      <c r="B1397" s="87"/>
      <c r="C1397" s="87"/>
      <c r="D1397" s="87"/>
      <c r="E1397" s="83"/>
      <c r="F1397" s="83"/>
      <c r="G1397" s="83"/>
      <c r="H1397" s="83"/>
      <c r="I1397" s="88"/>
      <c r="J1397" s="89"/>
      <c r="K1397" s="90"/>
      <c r="L1397" s="89"/>
      <c r="M1397" s="90"/>
      <c r="N1397" s="91"/>
      <c r="O1397" s="90"/>
      <c r="P1397" s="91"/>
      <c r="Q1397" s="92"/>
      <c r="R1397" s="90"/>
      <c r="S1397" s="92"/>
      <c r="T1397" s="90"/>
      <c r="U1397" s="93"/>
      <c r="V1397" s="83"/>
      <c r="W1397" s="83"/>
      <c r="X1397" s="83"/>
      <c r="Y1397" s="92"/>
      <c r="Z1397" s="83"/>
      <c r="AA1397" s="83"/>
      <c r="AB1397" s="90"/>
      <c r="AC1397" s="83"/>
      <c r="AD1397" s="92"/>
      <c r="AE1397" s="83"/>
      <c r="AF1397" s="83"/>
    </row>
    <row r="1398">
      <c r="A1398" s="86"/>
      <c r="B1398" s="87"/>
      <c r="C1398" s="87"/>
      <c r="D1398" s="87"/>
      <c r="E1398" s="83"/>
      <c r="F1398" s="83"/>
      <c r="G1398" s="83"/>
      <c r="H1398" s="83"/>
      <c r="I1398" s="88"/>
      <c r="J1398" s="89"/>
      <c r="K1398" s="90"/>
      <c r="L1398" s="89"/>
      <c r="M1398" s="90"/>
      <c r="N1398" s="91"/>
      <c r="O1398" s="90"/>
      <c r="P1398" s="91"/>
      <c r="Q1398" s="92"/>
      <c r="R1398" s="90"/>
      <c r="S1398" s="92"/>
      <c r="T1398" s="90"/>
      <c r="U1398" s="93"/>
      <c r="V1398" s="83"/>
      <c r="W1398" s="83"/>
      <c r="X1398" s="83"/>
      <c r="Y1398" s="92"/>
      <c r="Z1398" s="83"/>
      <c r="AA1398" s="83"/>
      <c r="AB1398" s="90"/>
      <c r="AC1398" s="83"/>
      <c r="AD1398" s="92"/>
      <c r="AE1398" s="83"/>
      <c r="AF1398" s="83"/>
    </row>
    <row r="1399">
      <c r="A1399" s="86"/>
      <c r="B1399" s="87"/>
      <c r="C1399" s="87"/>
      <c r="D1399" s="87"/>
      <c r="E1399" s="83"/>
      <c r="F1399" s="83"/>
      <c r="G1399" s="83"/>
      <c r="H1399" s="83"/>
      <c r="I1399" s="88"/>
      <c r="J1399" s="89"/>
      <c r="K1399" s="90"/>
      <c r="L1399" s="89"/>
      <c r="M1399" s="90"/>
      <c r="N1399" s="91"/>
      <c r="O1399" s="90"/>
      <c r="P1399" s="91"/>
      <c r="Q1399" s="92"/>
      <c r="R1399" s="90"/>
      <c r="S1399" s="92"/>
      <c r="T1399" s="90"/>
      <c r="U1399" s="93"/>
      <c r="V1399" s="83"/>
      <c r="W1399" s="83"/>
      <c r="X1399" s="83"/>
      <c r="Y1399" s="92"/>
      <c r="Z1399" s="83"/>
      <c r="AA1399" s="83"/>
      <c r="AB1399" s="90"/>
      <c r="AC1399" s="83"/>
      <c r="AD1399" s="92"/>
      <c r="AE1399" s="83"/>
      <c r="AF1399" s="83"/>
    </row>
    <row r="1400">
      <c r="A1400" s="86"/>
      <c r="B1400" s="87"/>
      <c r="C1400" s="87"/>
      <c r="D1400" s="87"/>
      <c r="E1400" s="83"/>
      <c r="F1400" s="83"/>
      <c r="G1400" s="83"/>
      <c r="H1400" s="83"/>
      <c r="I1400" s="88"/>
      <c r="J1400" s="89"/>
      <c r="K1400" s="90"/>
      <c r="L1400" s="89"/>
      <c r="M1400" s="90"/>
      <c r="N1400" s="91"/>
      <c r="O1400" s="90"/>
      <c r="P1400" s="91"/>
      <c r="Q1400" s="92"/>
      <c r="R1400" s="90"/>
      <c r="S1400" s="92"/>
      <c r="T1400" s="90"/>
      <c r="U1400" s="93"/>
      <c r="V1400" s="83"/>
      <c r="W1400" s="83"/>
      <c r="X1400" s="83"/>
      <c r="Y1400" s="92"/>
      <c r="Z1400" s="83"/>
      <c r="AA1400" s="83"/>
      <c r="AB1400" s="90"/>
      <c r="AC1400" s="83"/>
      <c r="AD1400" s="92"/>
      <c r="AE1400" s="83"/>
      <c r="AF1400" s="83"/>
    </row>
    <row r="1401">
      <c r="A1401" s="86"/>
      <c r="B1401" s="87"/>
      <c r="C1401" s="87"/>
      <c r="D1401" s="87"/>
      <c r="E1401" s="83"/>
      <c r="F1401" s="83"/>
      <c r="G1401" s="83"/>
      <c r="H1401" s="83"/>
      <c r="I1401" s="88"/>
      <c r="J1401" s="89"/>
      <c r="K1401" s="90"/>
      <c r="L1401" s="89"/>
      <c r="M1401" s="90"/>
      <c r="N1401" s="91"/>
      <c r="O1401" s="90"/>
      <c r="P1401" s="91"/>
      <c r="Q1401" s="92"/>
      <c r="R1401" s="90"/>
      <c r="S1401" s="92"/>
      <c r="T1401" s="90"/>
      <c r="U1401" s="93"/>
      <c r="V1401" s="83"/>
      <c r="W1401" s="83"/>
      <c r="X1401" s="83"/>
      <c r="Y1401" s="92"/>
      <c r="Z1401" s="83"/>
      <c r="AA1401" s="83"/>
      <c r="AB1401" s="90"/>
      <c r="AC1401" s="83"/>
      <c r="AD1401" s="92"/>
      <c r="AE1401" s="83"/>
      <c r="AF1401" s="83"/>
    </row>
    <row r="1402">
      <c r="A1402" s="86"/>
      <c r="B1402" s="87"/>
      <c r="C1402" s="87"/>
      <c r="D1402" s="87"/>
      <c r="E1402" s="83"/>
      <c r="F1402" s="83"/>
      <c r="G1402" s="83"/>
      <c r="H1402" s="83"/>
      <c r="I1402" s="88"/>
      <c r="J1402" s="89"/>
      <c r="K1402" s="90"/>
      <c r="L1402" s="89"/>
      <c r="M1402" s="90"/>
      <c r="N1402" s="91"/>
      <c r="O1402" s="90"/>
      <c r="P1402" s="91"/>
      <c r="Q1402" s="92"/>
      <c r="R1402" s="90"/>
      <c r="S1402" s="92"/>
      <c r="T1402" s="90"/>
      <c r="U1402" s="93"/>
      <c r="V1402" s="83"/>
      <c r="W1402" s="83"/>
      <c r="X1402" s="83"/>
      <c r="Y1402" s="92"/>
      <c r="Z1402" s="83"/>
      <c r="AA1402" s="83"/>
      <c r="AB1402" s="90"/>
      <c r="AC1402" s="83"/>
      <c r="AD1402" s="92"/>
      <c r="AE1402" s="83"/>
      <c r="AF1402" s="83"/>
    </row>
    <row r="1403">
      <c r="A1403" s="86"/>
      <c r="B1403" s="87"/>
      <c r="C1403" s="87"/>
      <c r="D1403" s="87"/>
      <c r="E1403" s="83"/>
      <c r="F1403" s="83"/>
      <c r="G1403" s="83"/>
      <c r="H1403" s="83"/>
      <c r="I1403" s="88"/>
      <c r="J1403" s="89"/>
      <c r="K1403" s="90"/>
      <c r="L1403" s="89"/>
      <c r="M1403" s="90"/>
      <c r="N1403" s="91"/>
      <c r="O1403" s="90"/>
      <c r="P1403" s="91"/>
      <c r="Q1403" s="92"/>
      <c r="R1403" s="90"/>
      <c r="S1403" s="92"/>
      <c r="T1403" s="90"/>
      <c r="U1403" s="93"/>
      <c r="V1403" s="83"/>
      <c r="W1403" s="83"/>
      <c r="X1403" s="83"/>
      <c r="Y1403" s="92"/>
      <c r="Z1403" s="83"/>
      <c r="AA1403" s="83"/>
      <c r="AB1403" s="90"/>
      <c r="AC1403" s="83"/>
      <c r="AD1403" s="92"/>
      <c r="AE1403" s="83"/>
      <c r="AF1403" s="83"/>
    </row>
    <row r="1404">
      <c r="A1404" s="86"/>
      <c r="B1404" s="87"/>
      <c r="C1404" s="87"/>
      <c r="D1404" s="87"/>
      <c r="E1404" s="83"/>
      <c r="F1404" s="83"/>
      <c r="G1404" s="83"/>
      <c r="H1404" s="83"/>
      <c r="I1404" s="88"/>
      <c r="J1404" s="89"/>
      <c r="K1404" s="90"/>
      <c r="L1404" s="89"/>
      <c r="M1404" s="90"/>
      <c r="N1404" s="91"/>
      <c r="O1404" s="90"/>
      <c r="P1404" s="91"/>
      <c r="Q1404" s="92"/>
      <c r="R1404" s="90"/>
      <c r="S1404" s="92"/>
      <c r="T1404" s="90"/>
      <c r="U1404" s="93"/>
      <c r="V1404" s="83"/>
      <c r="W1404" s="83"/>
      <c r="X1404" s="83"/>
      <c r="Y1404" s="92"/>
      <c r="Z1404" s="83"/>
      <c r="AA1404" s="83"/>
      <c r="AB1404" s="90"/>
      <c r="AC1404" s="83"/>
      <c r="AD1404" s="92"/>
      <c r="AE1404" s="83"/>
      <c r="AF1404" s="83"/>
    </row>
    <row r="1405">
      <c r="A1405" s="86"/>
      <c r="B1405" s="87"/>
      <c r="C1405" s="87"/>
      <c r="D1405" s="87"/>
      <c r="E1405" s="83"/>
      <c r="F1405" s="83"/>
      <c r="G1405" s="83"/>
      <c r="H1405" s="83"/>
      <c r="I1405" s="88"/>
      <c r="J1405" s="89"/>
      <c r="K1405" s="90"/>
      <c r="L1405" s="89"/>
      <c r="M1405" s="90"/>
      <c r="N1405" s="91"/>
      <c r="O1405" s="90"/>
      <c r="P1405" s="91"/>
      <c r="Q1405" s="92"/>
      <c r="R1405" s="90"/>
      <c r="S1405" s="92"/>
      <c r="T1405" s="90"/>
      <c r="U1405" s="93"/>
      <c r="V1405" s="83"/>
      <c r="W1405" s="83"/>
      <c r="X1405" s="83"/>
      <c r="Y1405" s="92"/>
      <c r="Z1405" s="83"/>
      <c r="AA1405" s="83"/>
      <c r="AB1405" s="90"/>
      <c r="AC1405" s="83"/>
      <c r="AD1405" s="92"/>
      <c r="AE1405" s="83"/>
      <c r="AF1405" s="83"/>
    </row>
    <row r="1406">
      <c r="A1406" s="86"/>
      <c r="B1406" s="87"/>
      <c r="C1406" s="87"/>
      <c r="D1406" s="87"/>
      <c r="E1406" s="83"/>
      <c r="F1406" s="83"/>
      <c r="G1406" s="83"/>
      <c r="H1406" s="83"/>
      <c r="I1406" s="88"/>
      <c r="J1406" s="89"/>
      <c r="K1406" s="90"/>
      <c r="L1406" s="89"/>
      <c r="M1406" s="90"/>
      <c r="N1406" s="91"/>
      <c r="O1406" s="90"/>
      <c r="P1406" s="91"/>
      <c r="Q1406" s="92"/>
      <c r="R1406" s="90"/>
      <c r="S1406" s="92"/>
      <c r="T1406" s="90"/>
      <c r="U1406" s="93"/>
      <c r="V1406" s="83"/>
      <c r="W1406" s="83"/>
      <c r="X1406" s="83"/>
      <c r="Y1406" s="92"/>
      <c r="Z1406" s="83"/>
      <c r="AA1406" s="83"/>
      <c r="AB1406" s="90"/>
      <c r="AC1406" s="83"/>
      <c r="AD1406" s="92"/>
      <c r="AE1406" s="83"/>
      <c r="AF1406" s="83"/>
    </row>
    <row r="1407">
      <c r="A1407" s="86"/>
      <c r="B1407" s="87"/>
      <c r="C1407" s="87"/>
      <c r="D1407" s="87"/>
      <c r="E1407" s="83"/>
      <c r="F1407" s="83"/>
      <c r="G1407" s="83"/>
      <c r="H1407" s="83"/>
      <c r="I1407" s="88"/>
      <c r="J1407" s="89"/>
      <c r="K1407" s="90"/>
      <c r="L1407" s="89"/>
      <c r="M1407" s="90"/>
      <c r="N1407" s="91"/>
      <c r="O1407" s="90"/>
      <c r="P1407" s="91"/>
      <c r="Q1407" s="92"/>
      <c r="R1407" s="90"/>
      <c r="S1407" s="92"/>
      <c r="T1407" s="90"/>
      <c r="U1407" s="93"/>
      <c r="V1407" s="83"/>
      <c r="W1407" s="83"/>
      <c r="X1407" s="83"/>
      <c r="Y1407" s="92"/>
      <c r="Z1407" s="83"/>
      <c r="AA1407" s="83"/>
      <c r="AB1407" s="90"/>
      <c r="AC1407" s="83"/>
      <c r="AD1407" s="92"/>
      <c r="AE1407" s="83"/>
      <c r="AF1407" s="83"/>
    </row>
    <row r="1408">
      <c r="A1408" s="86"/>
      <c r="B1408" s="87"/>
      <c r="C1408" s="87"/>
      <c r="D1408" s="87"/>
      <c r="E1408" s="83"/>
      <c r="F1408" s="83"/>
      <c r="G1408" s="83"/>
      <c r="H1408" s="83"/>
      <c r="I1408" s="88"/>
      <c r="J1408" s="89"/>
      <c r="K1408" s="90"/>
      <c r="L1408" s="89"/>
      <c r="M1408" s="90"/>
      <c r="N1408" s="91"/>
      <c r="O1408" s="90"/>
      <c r="P1408" s="91"/>
      <c r="Q1408" s="92"/>
      <c r="R1408" s="90"/>
      <c r="S1408" s="92"/>
      <c r="T1408" s="90"/>
      <c r="U1408" s="93"/>
      <c r="V1408" s="83"/>
      <c r="W1408" s="83"/>
      <c r="X1408" s="83"/>
      <c r="Y1408" s="92"/>
      <c r="Z1408" s="83"/>
      <c r="AA1408" s="83"/>
      <c r="AB1408" s="90"/>
      <c r="AC1408" s="83"/>
      <c r="AD1408" s="92"/>
      <c r="AE1408" s="83"/>
      <c r="AF1408" s="83"/>
    </row>
    <row r="1409">
      <c r="A1409" s="86"/>
      <c r="B1409" s="87"/>
      <c r="C1409" s="87"/>
      <c r="D1409" s="87"/>
      <c r="E1409" s="83"/>
      <c r="F1409" s="83"/>
      <c r="G1409" s="83"/>
      <c r="H1409" s="83"/>
      <c r="I1409" s="88"/>
      <c r="J1409" s="89"/>
      <c r="K1409" s="90"/>
      <c r="L1409" s="89"/>
      <c r="M1409" s="90"/>
      <c r="N1409" s="91"/>
      <c r="O1409" s="90"/>
      <c r="P1409" s="91"/>
      <c r="Q1409" s="92"/>
      <c r="R1409" s="90"/>
      <c r="S1409" s="92"/>
      <c r="T1409" s="90"/>
      <c r="U1409" s="93"/>
      <c r="V1409" s="83"/>
      <c r="W1409" s="83"/>
      <c r="X1409" s="83"/>
      <c r="Y1409" s="92"/>
      <c r="Z1409" s="83"/>
      <c r="AA1409" s="83"/>
      <c r="AB1409" s="90"/>
      <c r="AC1409" s="83"/>
      <c r="AD1409" s="92"/>
      <c r="AE1409" s="83"/>
      <c r="AF1409" s="83"/>
    </row>
    <row r="1410">
      <c r="A1410" s="86"/>
      <c r="B1410" s="87"/>
      <c r="C1410" s="87"/>
      <c r="D1410" s="87"/>
      <c r="E1410" s="83"/>
      <c r="F1410" s="83"/>
      <c r="G1410" s="83"/>
      <c r="H1410" s="83"/>
      <c r="I1410" s="88"/>
      <c r="J1410" s="89"/>
      <c r="K1410" s="90"/>
      <c r="L1410" s="89"/>
      <c r="M1410" s="90"/>
      <c r="N1410" s="91"/>
      <c r="O1410" s="90"/>
      <c r="P1410" s="91"/>
      <c r="Q1410" s="92"/>
      <c r="R1410" s="90"/>
      <c r="S1410" s="92"/>
      <c r="T1410" s="90"/>
      <c r="U1410" s="93"/>
      <c r="V1410" s="83"/>
      <c r="W1410" s="83"/>
      <c r="X1410" s="83"/>
      <c r="Y1410" s="92"/>
      <c r="Z1410" s="83"/>
      <c r="AA1410" s="83"/>
      <c r="AB1410" s="90"/>
      <c r="AC1410" s="83"/>
      <c r="AD1410" s="92"/>
      <c r="AE1410" s="83"/>
      <c r="AF1410" s="83"/>
    </row>
    <row r="1411">
      <c r="A1411" s="86"/>
      <c r="B1411" s="87"/>
      <c r="C1411" s="87"/>
      <c r="D1411" s="87"/>
      <c r="E1411" s="83"/>
      <c r="F1411" s="83"/>
      <c r="G1411" s="83"/>
      <c r="H1411" s="83"/>
      <c r="I1411" s="88"/>
      <c r="J1411" s="89"/>
      <c r="K1411" s="90"/>
      <c r="L1411" s="89"/>
      <c r="M1411" s="90"/>
      <c r="N1411" s="91"/>
      <c r="O1411" s="90"/>
      <c r="P1411" s="91"/>
      <c r="Q1411" s="92"/>
      <c r="R1411" s="90"/>
      <c r="S1411" s="92"/>
      <c r="T1411" s="90"/>
      <c r="U1411" s="93"/>
      <c r="V1411" s="83"/>
      <c r="W1411" s="83"/>
      <c r="X1411" s="83"/>
      <c r="Y1411" s="92"/>
      <c r="Z1411" s="83"/>
      <c r="AA1411" s="83"/>
      <c r="AB1411" s="90"/>
      <c r="AC1411" s="83"/>
      <c r="AD1411" s="92"/>
      <c r="AE1411" s="83"/>
      <c r="AF1411" s="83"/>
    </row>
    <row r="1412">
      <c r="A1412" s="86"/>
      <c r="B1412" s="87"/>
      <c r="C1412" s="87"/>
      <c r="D1412" s="87"/>
      <c r="E1412" s="83"/>
      <c r="F1412" s="83"/>
      <c r="G1412" s="83"/>
      <c r="H1412" s="83"/>
      <c r="I1412" s="88"/>
      <c r="J1412" s="89"/>
      <c r="K1412" s="90"/>
      <c r="L1412" s="89"/>
      <c r="M1412" s="90"/>
      <c r="N1412" s="91"/>
      <c r="O1412" s="90"/>
      <c r="P1412" s="91"/>
      <c r="Q1412" s="92"/>
      <c r="R1412" s="90"/>
      <c r="S1412" s="92"/>
      <c r="T1412" s="90"/>
      <c r="U1412" s="93"/>
      <c r="V1412" s="83"/>
      <c r="W1412" s="83"/>
      <c r="X1412" s="83"/>
      <c r="Y1412" s="92"/>
      <c r="Z1412" s="83"/>
      <c r="AA1412" s="83"/>
      <c r="AB1412" s="90"/>
      <c r="AC1412" s="83"/>
      <c r="AD1412" s="92"/>
      <c r="AE1412" s="83"/>
      <c r="AF1412" s="83"/>
    </row>
    <row r="1413">
      <c r="A1413" s="86"/>
      <c r="B1413" s="87"/>
      <c r="C1413" s="87"/>
      <c r="D1413" s="87"/>
      <c r="E1413" s="83"/>
      <c r="F1413" s="83"/>
      <c r="G1413" s="83"/>
      <c r="H1413" s="83"/>
      <c r="I1413" s="88"/>
      <c r="J1413" s="89"/>
      <c r="K1413" s="90"/>
      <c r="L1413" s="89"/>
      <c r="M1413" s="90"/>
      <c r="N1413" s="91"/>
      <c r="O1413" s="90"/>
      <c r="P1413" s="91"/>
      <c r="Q1413" s="92"/>
      <c r="R1413" s="90"/>
      <c r="S1413" s="92"/>
      <c r="T1413" s="90"/>
      <c r="U1413" s="93"/>
      <c r="V1413" s="83"/>
      <c r="W1413" s="83"/>
      <c r="X1413" s="83"/>
      <c r="Y1413" s="92"/>
      <c r="Z1413" s="83"/>
      <c r="AA1413" s="83"/>
      <c r="AB1413" s="90"/>
      <c r="AC1413" s="83"/>
      <c r="AD1413" s="92"/>
      <c r="AE1413" s="83"/>
      <c r="AF1413" s="83"/>
    </row>
    <row r="1414">
      <c r="A1414" s="86"/>
      <c r="B1414" s="87"/>
      <c r="C1414" s="87"/>
      <c r="D1414" s="87"/>
      <c r="E1414" s="83"/>
      <c r="F1414" s="83"/>
      <c r="G1414" s="83"/>
      <c r="H1414" s="83"/>
      <c r="I1414" s="88"/>
      <c r="J1414" s="89"/>
      <c r="K1414" s="90"/>
      <c r="L1414" s="89"/>
      <c r="M1414" s="90"/>
      <c r="N1414" s="91"/>
      <c r="O1414" s="90"/>
      <c r="P1414" s="91"/>
      <c r="Q1414" s="92"/>
      <c r="R1414" s="90"/>
      <c r="S1414" s="92"/>
      <c r="T1414" s="90"/>
      <c r="U1414" s="93"/>
      <c r="V1414" s="83"/>
      <c r="W1414" s="83"/>
      <c r="X1414" s="83"/>
      <c r="Y1414" s="92"/>
      <c r="Z1414" s="83"/>
      <c r="AA1414" s="83"/>
      <c r="AB1414" s="90"/>
      <c r="AC1414" s="83"/>
      <c r="AD1414" s="92"/>
      <c r="AE1414" s="83"/>
      <c r="AF1414" s="83"/>
    </row>
    <row r="1415">
      <c r="A1415" s="86"/>
      <c r="B1415" s="87"/>
      <c r="C1415" s="87"/>
      <c r="D1415" s="87"/>
      <c r="E1415" s="83"/>
      <c r="F1415" s="83"/>
      <c r="G1415" s="83"/>
      <c r="H1415" s="83"/>
      <c r="I1415" s="88"/>
      <c r="J1415" s="89"/>
      <c r="K1415" s="90"/>
      <c r="L1415" s="89"/>
      <c r="M1415" s="90"/>
      <c r="N1415" s="91"/>
      <c r="O1415" s="90"/>
      <c r="P1415" s="91"/>
      <c r="Q1415" s="92"/>
      <c r="R1415" s="90"/>
      <c r="S1415" s="92"/>
      <c r="T1415" s="90"/>
      <c r="U1415" s="93"/>
      <c r="V1415" s="83"/>
      <c r="W1415" s="83"/>
      <c r="X1415" s="83"/>
      <c r="Y1415" s="92"/>
      <c r="Z1415" s="83"/>
      <c r="AA1415" s="83"/>
      <c r="AB1415" s="90"/>
      <c r="AC1415" s="83"/>
      <c r="AD1415" s="92"/>
      <c r="AE1415" s="83"/>
      <c r="AF1415" s="83"/>
    </row>
    <row r="1416">
      <c r="A1416" s="86"/>
      <c r="B1416" s="87"/>
      <c r="C1416" s="87"/>
      <c r="D1416" s="87"/>
      <c r="E1416" s="83"/>
      <c r="F1416" s="83"/>
      <c r="G1416" s="83"/>
      <c r="H1416" s="83"/>
      <c r="I1416" s="88"/>
      <c r="J1416" s="89"/>
      <c r="K1416" s="90"/>
      <c r="L1416" s="89"/>
      <c r="M1416" s="90"/>
      <c r="N1416" s="91"/>
      <c r="O1416" s="90"/>
      <c r="P1416" s="91"/>
      <c r="Q1416" s="92"/>
      <c r="R1416" s="90"/>
      <c r="S1416" s="92"/>
      <c r="T1416" s="90"/>
      <c r="U1416" s="93"/>
      <c r="V1416" s="83"/>
      <c r="W1416" s="83"/>
      <c r="X1416" s="83"/>
      <c r="Y1416" s="92"/>
      <c r="Z1416" s="83"/>
      <c r="AA1416" s="83"/>
      <c r="AB1416" s="90"/>
      <c r="AC1416" s="83"/>
      <c r="AD1416" s="92"/>
      <c r="AE1416" s="83"/>
      <c r="AF1416" s="83"/>
    </row>
    <row r="1417">
      <c r="A1417" s="86"/>
      <c r="B1417" s="87"/>
      <c r="C1417" s="87"/>
      <c r="D1417" s="87"/>
      <c r="E1417" s="83"/>
      <c r="F1417" s="83"/>
      <c r="G1417" s="83"/>
      <c r="H1417" s="83"/>
      <c r="I1417" s="88"/>
      <c r="J1417" s="89"/>
      <c r="K1417" s="90"/>
      <c r="L1417" s="89"/>
      <c r="M1417" s="90"/>
      <c r="N1417" s="91"/>
      <c r="O1417" s="90"/>
      <c r="P1417" s="91"/>
      <c r="Q1417" s="92"/>
      <c r="R1417" s="90"/>
      <c r="S1417" s="92"/>
      <c r="T1417" s="90"/>
      <c r="U1417" s="93"/>
      <c r="V1417" s="83"/>
      <c r="W1417" s="83"/>
      <c r="X1417" s="83"/>
      <c r="Y1417" s="92"/>
      <c r="Z1417" s="83"/>
      <c r="AA1417" s="83"/>
      <c r="AB1417" s="90"/>
      <c r="AC1417" s="83"/>
      <c r="AD1417" s="92"/>
      <c r="AE1417" s="83"/>
      <c r="AF1417" s="83"/>
    </row>
    <row r="1418">
      <c r="A1418" s="86"/>
      <c r="B1418" s="87"/>
      <c r="C1418" s="87"/>
      <c r="D1418" s="87"/>
      <c r="E1418" s="83"/>
      <c r="F1418" s="83"/>
      <c r="G1418" s="83"/>
      <c r="H1418" s="83"/>
      <c r="I1418" s="88"/>
      <c r="J1418" s="89"/>
      <c r="K1418" s="90"/>
      <c r="L1418" s="89"/>
      <c r="M1418" s="90"/>
      <c r="N1418" s="91"/>
      <c r="O1418" s="90"/>
      <c r="P1418" s="91"/>
      <c r="Q1418" s="92"/>
      <c r="R1418" s="90"/>
      <c r="S1418" s="92"/>
      <c r="T1418" s="90"/>
      <c r="U1418" s="93"/>
      <c r="V1418" s="83"/>
      <c r="W1418" s="83"/>
      <c r="X1418" s="83"/>
      <c r="Y1418" s="92"/>
      <c r="Z1418" s="83"/>
      <c r="AA1418" s="83"/>
      <c r="AB1418" s="90"/>
      <c r="AC1418" s="83"/>
      <c r="AD1418" s="92"/>
      <c r="AE1418" s="83"/>
      <c r="AF1418" s="83"/>
    </row>
    <row r="1419">
      <c r="A1419" s="86"/>
      <c r="B1419" s="87"/>
      <c r="C1419" s="87"/>
      <c r="D1419" s="87"/>
      <c r="E1419" s="83"/>
      <c r="F1419" s="83"/>
      <c r="G1419" s="83"/>
      <c r="H1419" s="83"/>
      <c r="I1419" s="88"/>
      <c r="J1419" s="89"/>
      <c r="K1419" s="90"/>
      <c r="L1419" s="89"/>
      <c r="M1419" s="90"/>
      <c r="N1419" s="91"/>
      <c r="O1419" s="90"/>
      <c r="P1419" s="91"/>
      <c r="Q1419" s="92"/>
      <c r="R1419" s="90"/>
      <c r="S1419" s="92"/>
      <c r="T1419" s="90"/>
      <c r="U1419" s="93"/>
      <c r="V1419" s="83"/>
      <c r="W1419" s="83"/>
      <c r="X1419" s="83"/>
      <c r="Y1419" s="92"/>
      <c r="Z1419" s="83"/>
      <c r="AA1419" s="83"/>
      <c r="AB1419" s="90"/>
      <c r="AC1419" s="83"/>
      <c r="AD1419" s="92"/>
      <c r="AE1419" s="83"/>
      <c r="AF1419" s="83"/>
    </row>
    <row r="1420">
      <c r="A1420" s="86"/>
      <c r="B1420" s="87"/>
      <c r="C1420" s="87"/>
      <c r="D1420" s="87"/>
      <c r="E1420" s="83"/>
      <c r="F1420" s="83"/>
      <c r="G1420" s="83"/>
      <c r="H1420" s="83"/>
      <c r="I1420" s="88"/>
      <c r="J1420" s="89"/>
      <c r="K1420" s="90"/>
      <c r="L1420" s="89"/>
      <c r="M1420" s="90"/>
      <c r="N1420" s="91"/>
      <c r="O1420" s="90"/>
      <c r="P1420" s="91"/>
      <c r="Q1420" s="92"/>
      <c r="R1420" s="90"/>
      <c r="S1420" s="92"/>
      <c r="T1420" s="90"/>
      <c r="U1420" s="93"/>
      <c r="V1420" s="83"/>
      <c r="W1420" s="83"/>
      <c r="X1420" s="83"/>
      <c r="Y1420" s="92"/>
      <c r="Z1420" s="83"/>
      <c r="AA1420" s="83"/>
      <c r="AB1420" s="90"/>
      <c r="AC1420" s="83"/>
      <c r="AD1420" s="92"/>
      <c r="AE1420" s="83"/>
      <c r="AF1420" s="83"/>
    </row>
    <row r="1421">
      <c r="A1421" s="86"/>
      <c r="B1421" s="87"/>
      <c r="C1421" s="87"/>
      <c r="D1421" s="87"/>
      <c r="E1421" s="83"/>
      <c r="F1421" s="83"/>
      <c r="G1421" s="83"/>
      <c r="H1421" s="83"/>
      <c r="I1421" s="88"/>
      <c r="J1421" s="89"/>
      <c r="K1421" s="90"/>
      <c r="L1421" s="89"/>
      <c r="M1421" s="90"/>
      <c r="N1421" s="91"/>
      <c r="O1421" s="90"/>
      <c r="P1421" s="91"/>
      <c r="Q1421" s="92"/>
      <c r="R1421" s="90"/>
      <c r="S1421" s="92"/>
      <c r="T1421" s="90"/>
      <c r="U1421" s="93"/>
      <c r="V1421" s="83"/>
      <c r="W1421" s="83"/>
      <c r="X1421" s="83"/>
      <c r="Y1421" s="92"/>
      <c r="Z1421" s="83"/>
      <c r="AA1421" s="83"/>
      <c r="AB1421" s="90"/>
      <c r="AC1421" s="83"/>
      <c r="AD1421" s="92"/>
      <c r="AE1421" s="83"/>
      <c r="AF1421" s="83"/>
    </row>
    <row r="1422">
      <c r="A1422" s="86"/>
      <c r="B1422" s="87"/>
      <c r="C1422" s="87"/>
      <c r="D1422" s="87"/>
      <c r="E1422" s="83"/>
      <c r="F1422" s="83"/>
      <c r="G1422" s="83"/>
      <c r="H1422" s="83"/>
      <c r="I1422" s="88"/>
      <c r="J1422" s="89"/>
      <c r="K1422" s="90"/>
      <c r="L1422" s="89"/>
      <c r="M1422" s="90"/>
      <c r="N1422" s="91"/>
      <c r="O1422" s="90"/>
      <c r="P1422" s="91"/>
      <c r="Q1422" s="92"/>
      <c r="R1422" s="90"/>
      <c r="S1422" s="92"/>
      <c r="T1422" s="90"/>
      <c r="U1422" s="93"/>
      <c r="V1422" s="83"/>
      <c r="W1422" s="83"/>
      <c r="X1422" s="83"/>
      <c r="Y1422" s="92"/>
      <c r="Z1422" s="83"/>
      <c r="AA1422" s="83"/>
      <c r="AB1422" s="90"/>
      <c r="AC1422" s="83"/>
      <c r="AD1422" s="92"/>
      <c r="AE1422" s="83"/>
      <c r="AF1422" s="83"/>
    </row>
    <row r="1423">
      <c r="A1423" s="86"/>
      <c r="B1423" s="87"/>
      <c r="C1423" s="87"/>
      <c r="D1423" s="87"/>
      <c r="E1423" s="83"/>
      <c r="F1423" s="83"/>
      <c r="G1423" s="83"/>
      <c r="H1423" s="83"/>
      <c r="I1423" s="88"/>
      <c r="J1423" s="89"/>
      <c r="K1423" s="90"/>
      <c r="L1423" s="89"/>
      <c r="M1423" s="90"/>
      <c r="N1423" s="91"/>
      <c r="O1423" s="90"/>
      <c r="P1423" s="91"/>
      <c r="Q1423" s="92"/>
      <c r="R1423" s="90"/>
      <c r="S1423" s="92"/>
      <c r="T1423" s="90"/>
      <c r="U1423" s="93"/>
      <c r="V1423" s="83"/>
      <c r="W1423" s="83"/>
      <c r="X1423" s="83"/>
      <c r="Y1423" s="92"/>
      <c r="Z1423" s="83"/>
      <c r="AA1423" s="83"/>
      <c r="AB1423" s="90"/>
      <c r="AC1423" s="83"/>
      <c r="AD1423" s="92"/>
      <c r="AE1423" s="83"/>
      <c r="AF1423" s="83"/>
    </row>
    <row r="1424">
      <c r="A1424" s="86"/>
      <c r="B1424" s="87"/>
      <c r="C1424" s="87"/>
      <c r="D1424" s="87"/>
      <c r="E1424" s="83"/>
      <c r="F1424" s="83"/>
      <c r="G1424" s="83"/>
      <c r="H1424" s="83"/>
      <c r="I1424" s="88"/>
      <c r="J1424" s="89"/>
      <c r="K1424" s="90"/>
      <c r="L1424" s="89"/>
      <c r="M1424" s="90"/>
      <c r="N1424" s="91"/>
      <c r="O1424" s="90"/>
      <c r="P1424" s="91"/>
      <c r="Q1424" s="92"/>
      <c r="R1424" s="90"/>
      <c r="S1424" s="92"/>
      <c r="T1424" s="90"/>
      <c r="U1424" s="93"/>
      <c r="V1424" s="83"/>
      <c r="W1424" s="83"/>
      <c r="X1424" s="83"/>
      <c r="Y1424" s="92"/>
      <c r="Z1424" s="83"/>
      <c r="AA1424" s="83"/>
      <c r="AB1424" s="90"/>
      <c r="AC1424" s="83"/>
      <c r="AD1424" s="92"/>
      <c r="AE1424" s="83"/>
      <c r="AF1424" s="83"/>
    </row>
    <row r="1425">
      <c r="A1425" s="86"/>
      <c r="B1425" s="87"/>
      <c r="C1425" s="87"/>
      <c r="D1425" s="87"/>
      <c r="E1425" s="83"/>
      <c r="F1425" s="83"/>
      <c r="G1425" s="83"/>
      <c r="H1425" s="83"/>
      <c r="I1425" s="88"/>
      <c r="J1425" s="89"/>
      <c r="K1425" s="90"/>
      <c r="L1425" s="89"/>
      <c r="M1425" s="90"/>
      <c r="N1425" s="91"/>
      <c r="O1425" s="90"/>
      <c r="P1425" s="91"/>
      <c r="Q1425" s="92"/>
      <c r="R1425" s="90"/>
      <c r="S1425" s="92"/>
      <c r="T1425" s="90"/>
      <c r="U1425" s="93"/>
      <c r="V1425" s="83"/>
      <c r="W1425" s="83"/>
      <c r="X1425" s="83"/>
      <c r="Y1425" s="92"/>
      <c r="Z1425" s="83"/>
      <c r="AA1425" s="83"/>
      <c r="AB1425" s="90"/>
      <c r="AC1425" s="83"/>
      <c r="AD1425" s="92"/>
      <c r="AE1425" s="83"/>
      <c r="AF1425" s="83"/>
    </row>
    <row r="1426">
      <c r="A1426" s="86"/>
      <c r="B1426" s="87"/>
      <c r="C1426" s="87"/>
      <c r="D1426" s="87"/>
      <c r="E1426" s="83"/>
      <c r="F1426" s="83"/>
      <c r="G1426" s="83"/>
      <c r="H1426" s="83"/>
      <c r="I1426" s="88"/>
      <c r="J1426" s="89"/>
      <c r="K1426" s="90"/>
      <c r="L1426" s="89"/>
      <c r="M1426" s="90"/>
      <c r="N1426" s="91"/>
      <c r="O1426" s="90"/>
      <c r="P1426" s="91"/>
      <c r="Q1426" s="92"/>
      <c r="R1426" s="90"/>
      <c r="S1426" s="92"/>
      <c r="T1426" s="90"/>
      <c r="U1426" s="93"/>
      <c r="V1426" s="83"/>
      <c r="W1426" s="83"/>
      <c r="X1426" s="83"/>
      <c r="Y1426" s="92"/>
      <c r="Z1426" s="83"/>
      <c r="AA1426" s="83"/>
      <c r="AB1426" s="90"/>
      <c r="AC1426" s="83"/>
      <c r="AD1426" s="92"/>
      <c r="AE1426" s="83"/>
      <c r="AF1426" s="83"/>
    </row>
    <row r="1427">
      <c r="A1427" s="86"/>
      <c r="B1427" s="87"/>
      <c r="C1427" s="87"/>
      <c r="D1427" s="87"/>
      <c r="E1427" s="83"/>
      <c r="F1427" s="83"/>
      <c r="G1427" s="83"/>
      <c r="H1427" s="83"/>
      <c r="I1427" s="88"/>
      <c r="J1427" s="89"/>
      <c r="K1427" s="90"/>
      <c r="L1427" s="89"/>
      <c r="M1427" s="90"/>
      <c r="N1427" s="91"/>
      <c r="O1427" s="90"/>
      <c r="P1427" s="91"/>
      <c r="Q1427" s="92"/>
      <c r="R1427" s="90"/>
      <c r="S1427" s="92"/>
      <c r="T1427" s="90"/>
      <c r="U1427" s="93"/>
      <c r="V1427" s="83"/>
      <c r="W1427" s="83"/>
      <c r="X1427" s="83"/>
      <c r="Y1427" s="92"/>
      <c r="Z1427" s="83"/>
      <c r="AA1427" s="83"/>
      <c r="AB1427" s="90"/>
      <c r="AC1427" s="83"/>
      <c r="AD1427" s="92"/>
      <c r="AE1427" s="83"/>
      <c r="AF1427" s="83"/>
    </row>
    <row r="1428">
      <c r="A1428" s="86"/>
      <c r="B1428" s="87"/>
      <c r="C1428" s="87"/>
      <c r="D1428" s="87"/>
      <c r="E1428" s="83"/>
      <c r="F1428" s="83"/>
      <c r="G1428" s="83"/>
      <c r="H1428" s="83"/>
      <c r="I1428" s="88"/>
      <c r="J1428" s="89"/>
      <c r="K1428" s="90"/>
      <c r="L1428" s="89"/>
      <c r="M1428" s="90"/>
      <c r="N1428" s="91"/>
      <c r="O1428" s="90"/>
      <c r="P1428" s="91"/>
      <c r="Q1428" s="92"/>
      <c r="R1428" s="90"/>
      <c r="S1428" s="92"/>
      <c r="T1428" s="90"/>
      <c r="U1428" s="93"/>
      <c r="V1428" s="83"/>
      <c r="W1428" s="83"/>
      <c r="X1428" s="83"/>
      <c r="Y1428" s="92"/>
      <c r="Z1428" s="83"/>
      <c r="AA1428" s="83"/>
      <c r="AB1428" s="90"/>
      <c r="AC1428" s="83"/>
      <c r="AD1428" s="92"/>
      <c r="AE1428" s="83"/>
      <c r="AF1428" s="83"/>
    </row>
    <row r="1429">
      <c r="A1429" s="86"/>
      <c r="B1429" s="87"/>
      <c r="C1429" s="87"/>
      <c r="D1429" s="87"/>
      <c r="E1429" s="83"/>
      <c r="F1429" s="83"/>
      <c r="G1429" s="83"/>
      <c r="H1429" s="83"/>
      <c r="I1429" s="88"/>
      <c r="J1429" s="89"/>
      <c r="K1429" s="90"/>
      <c r="L1429" s="89"/>
      <c r="M1429" s="90"/>
      <c r="N1429" s="91"/>
      <c r="O1429" s="90"/>
      <c r="P1429" s="91"/>
      <c r="Q1429" s="92"/>
      <c r="R1429" s="90"/>
      <c r="S1429" s="92"/>
      <c r="T1429" s="90"/>
      <c r="U1429" s="93"/>
      <c r="V1429" s="83"/>
      <c r="W1429" s="83"/>
      <c r="X1429" s="83"/>
      <c r="Y1429" s="92"/>
      <c r="Z1429" s="83"/>
      <c r="AA1429" s="83"/>
      <c r="AB1429" s="90"/>
      <c r="AC1429" s="83"/>
      <c r="AD1429" s="92"/>
      <c r="AE1429" s="83"/>
      <c r="AF1429" s="83"/>
    </row>
    <row r="1430">
      <c r="A1430" s="86"/>
      <c r="B1430" s="87"/>
      <c r="C1430" s="87"/>
      <c r="D1430" s="87"/>
      <c r="E1430" s="83"/>
      <c r="F1430" s="83"/>
      <c r="G1430" s="83"/>
      <c r="H1430" s="83"/>
      <c r="I1430" s="88"/>
      <c r="J1430" s="89"/>
      <c r="K1430" s="90"/>
      <c r="L1430" s="89"/>
      <c r="M1430" s="90"/>
      <c r="N1430" s="91"/>
      <c r="O1430" s="90"/>
      <c r="P1430" s="91"/>
      <c r="Q1430" s="92"/>
      <c r="R1430" s="90"/>
      <c r="S1430" s="92"/>
      <c r="T1430" s="90"/>
      <c r="U1430" s="93"/>
      <c r="V1430" s="83"/>
      <c r="W1430" s="83"/>
      <c r="X1430" s="83"/>
      <c r="Y1430" s="92"/>
      <c r="Z1430" s="83"/>
      <c r="AA1430" s="83"/>
      <c r="AB1430" s="90"/>
      <c r="AC1430" s="83"/>
      <c r="AD1430" s="92"/>
      <c r="AE1430" s="83"/>
      <c r="AF1430" s="83"/>
    </row>
    <row r="1431">
      <c r="A1431" s="86"/>
      <c r="B1431" s="87"/>
      <c r="C1431" s="87"/>
      <c r="D1431" s="87"/>
      <c r="E1431" s="83"/>
      <c r="F1431" s="83"/>
      <c r="G1431" s="83"/>
      <c r="H1431" s="83"/>
      <c r="I1431" s="88"/>
      <c r="J1431" s="89"/>
      <c r="K1431" s="90"/>
      <c r="L1431" s="89"/>
      <c r="M1431" s="90"/>
      <c r="N1431" s="91"/>
      <c r="O1431" s="90"/>
      <c r="P1431" s="91"/>
      <c r="Q1431" s="92"/>
      <c r="R1431" s="90"/>
      <c r="S1431" s="92"/>
      <c r="T1431" s="90"/>
      <c r="U1431" s="93"/>
      <c r="V1431" s="83"/>
      <c r="W1431" s="83"/>
      <c r="X1431" s="83"/>
      <c r="Y1431" s="92"/>
      <c r="Z1431" s="83"/>
      <c r="AA1431" s="83"/>
      <c r="AB1431" s="90"/>
      <c r="AC1431" s="83"/>
      <c r="AD1431" s="92"/>
      <c r="AE1431" s="83"/>
      <c r="AF1431" s="83"/>
    </row>
    <row r="1432">
      <c r="A1432" s="86"/>
      <c r="B1432" s="87"/>
      <c r="C1432" s="87"/>
      <c r="D1432" s="87"/>
      <c r="E1432" s="83"/>
      <c r="F1432" s="83"/>
      <c r="G1432" s="83"/>
      <c r="H1432" s="83"/>
      <c r="I1432" s="88"/>
      <c r="J1432" s="89"/>
      <c r="K1432" s="90"/>
      <c r="L1432" s="89"/>
      <c r="M1432" s="90"/>
      <c r="N1432" s="91"/>
      <c r="O1432" s="90"/>
      <c r="P1432" s="91"/>
      <c r="Q1432" s="92"/>
      <c r="R1432" s="90"/>
      <c r="S1432" s="92"/>
      <c r="T1432" s="90"/>
      <c r="U1432" s="93"/>
      <c r="V1432" s="83"/>
      <c r="W1432" s="83"/>
      <c r="X1432" s="83"/>
      <c r="Y1432" s="92"/>
      <c r="Z1432" s="83"/>
      <c r="AA1432" s="83"/>
      <c r="AB1432" s="90"/>
      <c r="AC1432" s="83"/>
      <c r="AD1432" s="92"/>
      <c r="AE1432" s="83"/>
      <c r="AF1432" s="83"/>
    </row>
    <row r="1433">
      <c r="A1433" s="86"/>
      <c r="B1433" s="87"/>
      <c r="C1433" s="87"/>
      <c r="D1433" s="87"/>
      <c r="E1433" s="83"/>
      <c r="F1433" s="83"/>
      <c r="G1433" s="83"/>
      <c r="H1433" s="83"/>
      <c r="I1433" s="88"/>
      <c r="J1433" s="89"/>
      <c r="K1433" s="90"/>
      <c r="L1433" s="89"/>
      <c r="M1433" s="90"/>
      <c r="N1433" s="91"/>
      <c r="O1433" s="90"/>
      <c r="P1433" s="91"/>
      <c r="Q1433" s="92"/>
      <c r="R1433" s="90"/>
      <c r="S1433" s="92"/>
      <c r="T1433" s="90"/>
      <c r="U1433" s="93"/>
      <c r="V1433" s="83"/>
      <c r="W1433" s="83"/>
      <c r="X1433" s="83"/>
      <c r="Y1433" s="92"/>
      <c r="Z1433" s="83"/>
      <c r="AA1433" s="83"/>
      <c r="AB1433" s="90"/>
      <c r="AC1433" s="83"/>
      <c r="AD1433" s="92"/>
      <c r="AE1433" s="83"/>
      <c r="AF1433" s="83"/>
    </row>
    <row r="1434">
      <c r="A1434" s="86"/>
      <c r="B1434" s="87"/>
      <c r="C1434" s="87"/>
      <c r="D1434" s="87"/>
      <c r="E1434" s="83"/>
      <c r="F1434" s="83"/>
      <c r="G1434" s="83"/>
      <c r="H1434" s="83"/>
      <c r="I1434" s="88"/>
      <c r="J1434" s="89"/>
      <c r="K1434" s="90"/>
      <c r="L1434" s="89"/>
      <c r="M1434" s="90"/>
      <c r="N1434" s="91"/>
      <c r="O1434" s="90"/>
      <c r="P1434" s="91"/>
      <c r="Q1434" s="92"/>
      <c r="R1434" s="90"/>
      <c r="S1434" s="92"/>
      <c r="T1434" s="90"/>
      <c r="U1434" s="93"/>
      <c r="V1434" s="83"/>
      <c r="W1434" s="83"/>
      <c r="X1434" s="83"/>
      <c r="Y1434" s="92"/>
      <c r="Z1434" s="83"/>
      <c r="AA1434" s="83"/>
      <c r="AB1434" s="90"/>
      <c r="AC1434" s="83"/>
      <c r="AD1434" s="92"/>
      <c r="AE1434" s="83"/>
      <c r="AF1434" s="83"/>
    </row>
    <row r="1435">
      <c r="A1435" s="86"/>
      <c r="B1435" s="87"/>
      <c r="C1435" s="87"/>
      <c r="D1435" s="87"/>
      <c r="E1435" s="83"/>
      <c r="F1435" s="83"/>
      <c r="G1435" s="83"/>
      <c r="H1435" s="83"/>
      <c r="I1435" s="88"/>
      <c r="J1435" s="89"/>
      <c r="K1435" s="90"/>
      <c r="L1435" s="89"/>
      <c r="M1435" s="90"/>
      <c r="N1435" s="91"/>
      <c r="O1435" s="90"/>
      <c r="P1435" s="91"/>
      <c r="Q1435" s="92"/>
      <c r="R1435" s="90"/>
      <c r="S1435" s="92"/>
      <c r="T1435" s="90"/>
      <c r="U1435" s="93"/>
      <c r="V1435" s="83"/>
      <c r="W1435" s="83"/>
      <c r="X1435" s="83"/>
      <c r="Y1435" s="92"/>
      <c r="Z1435" s="83"/>
      <c r="AA1435" s="83"/>
      <c r="AB1435" s="90"/>
      <c r="AC1435" s="83"/>
      <c r="AD1435" s="92"/>
      <c r="AE1435" s="83"/>
      <c r="AF1435" s="83"/>
    </row>
    <row r="1436">
      <c r="A1436" s="86"/>
      <c r="B1436" s="87"/>
      <c r="C1436" s="87"/>
      <c r="D1436" s="87"/>
      <c r="E1436" s="83"/>
      <c r="F1436" s="83"/>
      <c r="G1436" s="83"/>
      <c r="H1436" s="83"/>
      <c r="I1436" s="88"/>
      <c r="J1436" s="89"/>
      <c r="K1436" s="90"/>
      <c r="L1436" s="89"/>
      <c r="M1436" s="90"/>
      <c r="N1436" s="91"/>
      <c r="O1436" s="90"/>
      <c r="P1436" s="91"/>
      <c r="Q1436" s="92"/>
      <c r="R1436" s="90"/>
      <c r="S1436" s="92"/>
      <c r="T1436" s="90"/>
      <c r="U1436" s="93"/>
      <c r="V1436" s="83"/>
      <c r="W1436" s="83"/>
      <c r="X1436" s="83"/>
      <c r="Y1436" s="92"/>
      <c r="Z1436" s="83"/>
      <c r="AA1436" s="83"/>
      <c r="AB1436" s="90"/>
      <c r="AC1436" s="83"/>
      <c r="AD1436" s="92"/>
      <c r="AE1436" s="83"/>
      <c r="AF1436" s="83"/>
    </row>
    <row r="1437">
      <c r="A1437" s="86"/>
      <c r="B1437" s="87"/>
      <c r="C1437" s="87"/>
      <c r="D1437" s="87"/>
      <c r="E1437" s="83"/>
      <c r="F1437" s="83"/>
      <c r="G1437" s="83"/>
      <c r="H1437" s="83"/>
      <c r="I1437" s="88"/>
      <c r="J1437" s="89"/>
      <c r="K1437" s="90"/>
      <c r="L1437" s="89"/>
      <c r="M1437" s="90"/>
      <c r="N1437" s="91"/>
      <c r="O1437" s="90"/>
      <c r="P1437" s="91"/>
      <c r="Q1437" s="92"/>
      <c r="R1437" s="90"/>
      <c r="S1437" s="92"/>
      <c r="T1437" s="90"/>
      <c r="U1437" s="93"/>
      <c r="V1437" s="83"/>
      <c r="W1437" s="83"/>
      <c r="X1437" s="83"/>
      <c r="Y1437" s="92"/>
      <c r="Z1437" s="83"/>
      <c r="AA1437" s="83"/>
      <c r="AB1437" s="90"/>
      <c r="AC1437" s="83"/>
      <c r="AD1437" s="92"/>
      <c r="AE1437" s="83"/>
      <c r="AF1437" s="83"/>
    </row>
    <row r="1438">
      <c r="A1438" s="86"/>
      <c r="B1438" s="87"/>
      <c r="C1438" s="87"/>
      <c r="D1438" s="87"/>
      <c r="E1438" s="83"/>
      <c r="F1438" s="83"/>
      <c r="G1438" s="83"/>
      <c r="H1438" s="83"/>
      <c r="I1438" s="88"/>
      <c r="J1438" s="89"/>
      <c r="K1438" s="90"/>
      <c r="L1438" s="89"/>
      <c r="M1438" s="90"/>
      <c r="N1438" s="91"/>
      <c r="O1438" s="90"/>
      <c r="P1438" s="91"/>
      <c r="Q1438" s="92"/>
      <c r="R1438" s="90"/>
      <c r="S1438" s="92"/>
      <c r="T1438" s="90"/>
      <c r="U1438" s="93"/>
      <c r="V1438" s="83"/>
      <c r="W1438" s="83"/>
      <c r="X1438" s="83"/>
      <c r="Y1438" s="92"/>
      <c r="Z1438" s="83"/>
      <c r="AA1438" s="83"/>
      <c r="AB1438" s="90"/>
      <c r="AC1438" s="83"/>
      <c r="AD1438" s="92"/>
      <c r="AE1438" s="83"/>
      <c r="AF1438" s="83"/>
    </row>
    <row r="1439">
      <c r="A1439" s="86"/>
      <c r="B1439" s="87"/>
      <c r="C1439" s="87"/>
      <c r="D1439" s="87"/>
      <c r="E1439" s="83"/>
      <c r="F1439" s="83"/>
      <c r="G1439" s="83"/>
      <c r="H1439" s="83"/>
      <c r="I1439" s="88"/>
      <c r="J1439" s="89"/>
      <c r="K1439" s="90"/>
      <c r="L1439" s="89"/>
      <c r="M1439" s="90"/>
      <c r="N1439" s="91"/>
      <c r="O1439" s="90"/>
      <c r="P1439" s="91"/>
      <c r="Q1439" s="92"/>
      <c r="R1439" s="90"/>
      <c r="S1439" s="92"/>
      <c r="T1439" s="90"/>
      <c r="U1439" s="93"/>
      <c r="V1439" s="83"/>
      <c r="W1439" s="83"/>
      <c r="X1439" s="83"/>
      <c r="Y1439" s="92"/>
      <c r="Z1439" s="83"/>
      <c r="AA1439" s="83"/>
      <c r="AB1439" s="90"/>
      <c r="AC1439" s="83"/>
      <c r="AD1439" s="92"/>
      <c r="AE1439" s="83"/>
      <c r="AF1439" s="83"/>
    </row>
    <row r="1440">
      <c r="A1440" s="86"/>
      <c r="B1440" s="87"/>
      <c r="C1440" s="87"/>
      <c r="D1440" s="87"/>
      <c r="E1440" s="83"/>
      <c r="F1440" s="83"/>
      <c r="G1440" s="83"/>
      <c r="H1440" s="83"/>
      <c r="I1440" s="88"/>
      <c r="J1440" s="89"/>
      <c r="K1440" s="90"/>
      <c r="L1440" s="89"/>
      <c r="M1440" s="90"/>
      <c r="N1440" s="91"/>
      <c r="O1440" s="90"/>
      <c r="P1440" s="91"/>
      <c r="Q1440" s="92"/>
      <c r="R1440" s="90"/>
      <c r="S1440" s="92"/>
      <c r="T1440" s="90"/>
      <c r="U1440" s="93"/>
      <c r="V1440" s="83"/>
      <c r="W1440" s="83"/>
      <c r="X1440" s="83"/>
      <c r="Y1440" s="92"/>
      <c r="Z1440" s="83"/>
      <c r="AA1440" s="83"/>
      <c r="AB1440" s="90"/>
      <c r="AC1440" s="83"/>
      <c r="AD1440" s="92"/>
      <c r="AE1440" s="83"/>
      <c r="AF1440" s="83"/>
    </row>
    <row r="1441">
      <c r="A1441" s="86"/>
      <c r="B1441" s="87"/>
      <c r="C1441" s="87"/>
      <c r="D1441" s="87"/>
      <c r="E1441" s="83"/>
      <c r="F1441" s="83"/>
      <c r="G1441" s="83"/>
      <c r="H1441" s="83"/>
      <c r="I1441" s="88"/>
      <c r="J1441" s="89"/>
      <c r="K1441" s="90"/>
      <c r="L1441" s="89"/>
      <c r="M1441" s="90"/>
      <c r="N1441" s="91"/>
      <c r="O1441" s="90"/>
      <c r="P1441" s="91"/>
      <c r="Q1441" s="92"/>
      <c r="R1441" s="90"/>
      <c r="S1441" s="92"/>
      <c r="T1441" s="90"/>
      <c r="U1441" s="93"/>
      <c r="V1441" s="83"/>
      <c r="W1441" s="83"/>
      <c r="X1441" s="83"/>
      <c r="Y1441" s="92"/>
      <c r="Z1441" s="83"/>
      <c r="AA1441" s="83"/>
      <c r="AB1441" s="90"/>
      <c r="AC1441" s="83"/>
      <c r="AD1441" s="92"/>
      <c r="AE1441" s="83"/>
      <c r="AF1441" s="83"/>
    </row>
    <row r="1442">
      <c r="A1442" s="86"/>
      <c r="B1442" s="87"/>
      <c r="C1442" s="87"/>
      <c r="D1442" s="87"/>
      <c r="E1442" s="83"/>
      <c r="F1442" s="83"/>
      <c r="G1442" s="83"/>
      <c r="H1442" s="83"/>
      <c r="I1442" s="88"/>
      <c r="J1442" s="89"/>
      <c r="K1442" s="90"/>
      <c r="L1442" s="89"/>
      <c r="M1442" s="90"/>
      <c r="N1442" s="91"/>
      <c r="O1442" s="90"/>
      <c r="P1442" s="91"/>
      <c r="Q1442" s="92"/>
      <c r="R1442" s="90"/>
      <c r="S1442" s="92"/>
      <c r="T1442" s="90"/>
      <c r="U1442" s="93"/>
      <c r="V1442" s="83"/>
      <c r="W1442" s="83"/>
      <c r="X1442" s="83"/>
      <c r="Y1442" s="92"/>
      <c r="Z1442" s="83"/>
      <c r="AA1442" s="83"/>
      <c r="AB1442" s="90"/>
      <c r="AC1442" s="83"/>
      <c r="AD1442" s="92"/>
      <c r="AE1442" s="83"/>
      <c r="AF1442" s="83"/>
    </row>
    <row r="1443">
      <c r="A1443" s="86"/>
      <c r="B1443" s="87"/>
      <c r="C1443" s="87"/>
      <c r="D1443" s="87"/>
      <c r="E1443" s="83"/>
      <c r="F1443" s="83"/>
      <c r="G1443" s="83"/>
      <c r="H1443" s="83"/>
      <c r="I1443" s="88"/>
      <c r="J1443" s="89"/>
      <c r="K1443" s="90"/>
      <c r="L1443" s="89"/>
      <c r="M1443" s="90"/>
      <c r="N1443" s="91"/>
      <c r="O1443" s="90"/>
      <c r="P1443" s="91"/>
      <c r="Q1443" s="92"/>
      <c r="R1443" s="90"/>
      <c r="S1443" s="92"/>
      <c r="T1443" s="90"/>
      <c r="U1443" s="93"/>
      <c r="V1443" s="83"/>
      <c r="W1443" s="83"/>
      <c r="X1443" s="83"/>
      <c r="Y1443" s="92"/>
      <c r="Z1443" s="83"/>
      <c r="AA1443" s="83"/>
      <c r="AB1443" s="90"/>
      <c r="AC1443" s="83"/>
      <c r="AD1443" s="92"/>
      <c r="AE1443" s="83"/>
      <c r="AF1443" s="83"/>
    </row>
    <row r="1444">
      <c r="A1444" s="86"/>
      <c r="B1444" s="87"/>
      <c r="C1444" s="87"/>
      <c r="D1444" s="87"/>
      <c r="E1444" s="83"/>
      <c r="F1444" s="83"/>
      <c r="G1444" s="83"/>
      <c r="H1444" s="83"/>
      <c r="I1444" s="88"/>
      <c r="J1444" s="89"/>
      <c r="K1444" s="90"/>
      <c r="L1444" s="89"/>
      <c r="M1444" s="90"/>
      <c r="N1444" s="91"/>
      <c r="O1444" s="90"/>
      <c r="P1444" s="91"/>
      <c r="Q1444" s="92"/>
      <c r="R1444" s="90"/>
      <c r="S1444" s="92"/>
      <c r="T1444" s="90"/>
      <c r="U1444" s="93"/>
      <c r="V1444" s="83"/>
      <c r="W1444" s="83"/>
      <c r="X1444" s="83"/>
      <c r="Y1444" s="92"/>
      <c r="Z1444" s="83"/>
      <c r="AA1444" s="83"/>
      <c r="AB1444" s="90"/>
      <c r="AC1444" s="83"/>
      <c r="AD1444" s="92"/>
      <c r="AE1444" s="83"/>
      <c r="AF1444" s="83"/>
    </row>
    <row r="1445">
      <c r="A1445" s="86"/>
      <c r="B1445" s="87"/>
      <c r="C1445" s="87"/>
      <c r="D1445" s="87"/>
      <c r="E1445" s="83"/>
      <c r="F1445" s="83"/>
      <c r="G1445" s="83"/>
      <c r="H1445" s="83"/>
      <c r="I1445" s="88"/>
      <c r="J1445" s="89"/>
      <c r="K1445" s="90"/>
      <c r="L1445" s="89"/>
      <c r="M1445" s="90"/>
      <c r="N1445" s="91"/>
      <c r="O1445" s="90"/>
      <c r="P1445" s="91"/>
      <c r="Q1445" s="92"/>
      <c r="R1445" s="90"/>
      <c r="S1445" s="92"/>
      <c r="T1445" s="90"/>
      <c r="U1445" s="93"/>
      <c r="V1445" s="83"/>
      <c r="W1445" s="83"/>
      <c r="X1445" s="83"/>
      <c r="Y1445" s="92"/>
      <c r="Z1445" s="83"/>
      <c r="AA1445" s="83"/>
      <c r="AB1445" s="90"/>
      <c r="AC1445" s="83"/>
      <c r="AD1445" s="92"/>
      <c r="AE1445" s="83"/>
      <c r="AF1445" s="83"/>
    </row>
    <row r="1446">
      <c r="A1446" s="86"/>
      <c r="B1446" s="87"/>
      <c r="C1446" s="87"/>
      <c r="D1446" s="87"/>
      <c r="E1446" s="83"/>
      <c r="F1446" s="83"/>
      <c r="G1446" s="83"/>
      <c r="H1446" s="83"/>
      <c r="I1446" s="88"/>
      <c r="J1446" s="89"/>
      <c r="K1446" s="90"/>
      <c r="L1446" s="89"/>
      <c r="M1446" s="90"/>
      <c r="N1446" s="91"/>
      <c r="O1446" s="90"/>
      <c r="P1446" s="91"/>
      <c r="Q1446" s="92"/>
      <c r="R1446" s="90"/>
      <c r="S1446" s="92"/>
      <c r="T1446" s="90"/>
      <c r="U1446" s="93"/>
      <c r="V1446" s="83"/>
      <c r="W1446" s="83"/>
      <c r="X1446" s="83"/>
      <c r="Y1446" s="92"/>
      <c r="Z1446" s="83"/>
      <c r="AA1446" s="83"/>
      <c r="AB1446" s="90"/>
      <c r="AC1446" s="83"/>
      <c r="AD1446" s="92"/>
      <c r="AE1446" s="83"/>
      <c r="AF1446" s="83"/>
    </row>
    <row r="1447">
      <c r="A1447" s="86"/>
      <c r="B1447" s="87"/>
      <c r="C1447" s="87"/>
      <c r="D1447" s="87"/>
      <c r="E1447" s="83"/>
      <c r="F1447" s="83"/>
      <c r="G1447" s="83"/>
      <c r="H1447" s="83"/>
      <c r="I1447" s="88"/>
      <c r="J1447" s="89"/>
      <c r="K1447" s="90"/>
      <c r="L1447" s="89"/>
      <c r="M1447" s="90"/>
      <c r="N1447" s="91"/>
      <c r="O1447" s="90"/>
      <c r="P1447" s="91"/>
      <c r="Q1447" s="92"/>
      <c r="R1447" s="90"/>
      <c r="S1447" s="92"/>
      <c r="T1447" s="90"/>
      <c r="U1447" s="93"/>
      <c r="V1447" s="83"/>
      <c r="W1447" s="83"/>
      <c r="X1447" s="83"/>
      <c r="Y1447" s="92"/>
      <c r="Z1447" s="83"/>
      <c r="AA1447" s="83"/>
      <c r="AB1447" s="90"/>
      <c r="AC1447" s="83"/>
      <c r="AD1447" s="92"/>
      <c r="AE1447" s="83"/>
      <c r="AF1447" s="83"/>
    </row>
    <row r="1448">
      <c r="A1448" s="86"/>
      <c r="B1448" s="87"/>
      <c r="C1448" s="87"/>
      <c r="D1448" s="87"/>
      <c r="E1448" s="83"/>
      <c r="F1448" s="83"/>
      <c r="G1448" s="83"/>
      <c r="H1448" s="83"/>
      <c r="I1448" s="88"/>
      <c r="J1448" s="89"/>
      <c r="K1448" s="90"/>
      <c r="L1448" s="89"/>
      <c r="M1448" s="90"/>
      <c r="N1448" s="91"/>
      <c r="O1448" s="90"/>
      <c r="P1448" s="91"/>
      <c r="Q1448" s="92"/>
      <c r="R1448" s="90"/>
      <c r="S1448" s="92"/>
      <c r="T1448" s="90"/>
      <c r="U1448" s="93"/>
      <c r="V1448" s="83"/>
      <c r="W1448" s="83"/>
      <c r="X1448" s="83"/>
      <c r="Y1448" s="92"/>
      <c r="Z1448" s="83"/>
      <c r="AA1448" s="83"/>
      <c r="AB1448" s="90"/>
      <c r="AC1448" s="83"/>
      <c r="AD1448" s="92"/>
      <c r="AE1448" s="83"/>
      <c r="AF1448" s="83"/>
    </row>
    <row r="1449">
      <c r="A1449" s="86"/>
      <c r="B1449" s="87"/>
      <c r="C1449" s="87"/>
      <c r="D1449" s="87"/>
      <c r="E1449" s="83"/>
      <c r="F1449" s="83"/>
      <c r="G1449" s="83"/>
      <c r="H1449" s="83"/>
      <c r="I1449" s="88"/>
      <c r="J1449" s="89"/>
      <c r="K1449" s="90"/>
      <c r="L1449" s="89"/>
      <c r="M1449" s="90"/>
      <c r="N1449" s="91"/>
      <c r="O1449" s="90"/>
      <c r="P1449" s="91"/>
      <c r="Q1449" s="92"/>
      <c r="R1449" s="90"/>
      <c r="S1449" s="92"/>
      <c r="T1449" s="90"/>
      <c r="U1449" s="93"/>
      <c r="V1449" s="83"/>
      <c r="W1449" s="83"/>
      <c r="X1449" s="83"/>
      <c r="Y1449" s="92"/>
      <c r="Z1449" s="83"/>
      <c r="AA1449" s="83"/>
      <c r="AB1449" s="90"/>
      <c r="AC1449" s="83"/>
      <c r="AD1449" s="92"/>
      <c r="AE1449" s="83"/>
      <c r="AF1449" s="83"/>
    </row>
    <row r="1450">
      <c r="A1450" s="86"/>
      <c r="B1450" s="87"/>
      <c r="C1450" s="87"/>
      <c r="D1450" s="87"/>
      <c r="E1450" s="83"/>
      <c r="F1450" s="83"/>
      <c r="G1450" s="83"/>
      <c r="H1450" s="83"/>
      <c r="I1450" s="88"/>
      <c r="J1450" s="89"/>
      <c r="K1450" s="90"/>
      <c r="L1450" s="89"/>
      <c r="M1450" s="90"/>
      <c r="N1450" s="91"/>
      <c r="O1450" s="90"/>
      <c r="P1450" s="91"/>
      <c r="Q1450" s="92"/>
      <c r="R1450" s="90"/>
      <c r="S1450" s="92"/>
      <c r="T1450" s="90"/>
      <c r="U1450" s="93"/>
      <c r="V1450" s="83"/>
      <c r="W1450" s="83"/>
      <c r="X1450" s="83"/>
      <c r="Y1450" s="92"/>
      <c r="Z1450" s="83"/>
      <c r="AA1450" s="83"/>
      <c r="AB1450" s="90"/>
      <c r="AC1450" s="83"/>
      <c r="AD1450" s="92"/>
      <c r="AE1450" s="83"/>
      <c r="AF1450" s="83"/>
    </row>
    <row r="1451">
      <c r="A1451" s="86"/>
      <c r="B1451" s="87"/>
      <c r="C1451" s="87"/>
      <c r="D1451" s="87"/>
      <c r="E1451" s="83"/>
      <c r="F1451" s="83"/>
      <c r="G1451" s="83"/>
      <c r="H1451" s="83"/>
      <c r="I1451" s="88"/>
      <c r="J1451" s="89"/>
      <c r="K1451" s="90"/>
      <c r="L1451" s="89"/>
      <c r="M1451" s="90"/>
      <c r="N1451" s="91"/>
      <c r="O1451" s="90"/>
      <c r="P1451" s="91"/>
      <c r="Q1451" s="92"/>
      <c r="R1451" s="90"/>
      <c r="S1451" s="92"/>
      <c r="T1451" s="90"/>
      <c r="U1451" s="93"/>
      <c r="V1451" s="83"/>
      <c r="W1451" s="83"/>
      <c r="X1451" s="83"/>
      <c r="Y1451" s="92"/>
      <c r="Z1451" s="83"/>
      <c r="AA1451" s="83"/>
      <c r="AB1451" s="90"/>
      <c r="AC1451" s="83"/>
      <c r="AD1451" s="92"/>
      <c r="AE1451" s="83"/>
      <c r="AF1451" s="83"/>
    </row>
    <row r="1452">
      <c r="A1452" s="86"/>
      <c r="B1452" s="87"/>
      <c r="C1452" s="87"/>
      <c r="D1452" s="87"/>
      <c r="E1452" s="83"/>
      <c r="F1452" s="83"/>
      <c r="G1452" s="83"/>
      <c r="H1452" s="83"/>
      <c r="I1452" s="88"/>
      <c r="J1452" s="89"/>
      <c r="K1452" s="90"/>
      <c r="L1452" s="89"/>
      <c r="M1452" s="90"/>
      <c r="N1452" s="91"/>
      <c r="O1452" s="90"/>
      <c r="P1452" s="91"/>
      <c r="Q1452" s="92"/>
      <c r="R1452" s="90"/>
      <c r="S1452" s="92"/>
      <c r="T1452" s="90"/>
      <c r="U1452" s="93"/>
      <c r="V1452" s="83"/>
      <c r="W1452" s="83"/>
      <c r="X1452" s="83"/>
      <c r="Y1452" s="92"/>
      <c r="Z1452" s="83"/>
      <c r="AA1452" s="83"/>
      <c r="AB1452" s="90"/>
      <c r="AC1452" s="83"/>
      <c r="AD1452" s="92"/>
      <c r="AE1452" s="83"/>
      <c r="AF1452" s="83"/>
    </row>
    <row r="1453">
      <c r="A1453" s="86"/>
      <c r="B1453" s="87"/>
      <c r="C1453" s="87"/>
      <c r="D1453" s="87"/>
      <c r="E1453" s="83"/>
      <c r="F1453" s="83"/>
      <c r="G1453" s="83"/>
      <c r="H1453" s="83"/>
      <c r="I1453" s="88"/>
      <c r="J1453" s="89"/>
      <c r="K1453" s="90"/>
      <c r="L1453" s="89"/>
      <c r="M1453" s="90"/>
      <c r="N1453" s="91"/>
      <c r="O1453" s="90"/>
      <c r="P1453" s="91"/>
      <c r="Q1453" s="92"/>
      <c r="R1453" s="90"/>
      <c r="S1453" s="92"/>
      <c r="T1453" s="90"/>
      <c r="U1453" s="93"/>
      <c r="V1453" s="83"/>
      <c r="W1453" s="83"/>
      <c r="X1453" s="83"/>
      <c r="Y1453" s="92"/>
      <c r="Z1453" s="83"/>
      <c r="AA1453" s="83"/>
      <c r="AB1453" s="90"/>
      <c r="AC1453" s="83"/>
      <c r="AD1453" s="92"/>
      <c r="AE1453" s="83"/>
      <c r="AF1453" s="83"/>
    </row>
    <row r="1454">
      <c r="A1454" s="86"/>
      <c r="B1454" s="87"/>
      <c r="C1454" s="87"/>
      <c r="D1454" s="87"/>
      <c r="E1454" s="83"/>
      <c r="F1454" s="83"/>
      <c r="G1454" s="83"/>
      <c r="H1454" s="83"/>
      <c r="I1454" s="88"/>
      <c r="J1454" s="89"/>
      <c r="K1454" s="90"/>
      <c r="L1454" s="89"/>
      <c r="M1454" s="90"/>
      <c r="N1454" s="91"/>
      <c r="O1454" s="90"/>
      <c r="P1454" s="91"/>
      <c r="Q1454" s="92"/>
      <c r="R1454" s="90"/>
      <c r="S1454" s="92"/>
      <c r="T1454" s="90"/>
      <c r="U1454" s="93"/>
      <c r="V1454" s="83"/>
      <c r="W1454" s="83"/>
      <c r="X1454" s="83"/>
      <c r="Y1454" s="92"/>
      <c r="Z1454" s="83"/>
      <c r="AA1454" s="83"/>
      <c r="AB1454" s="90"/>
      <c r="AC1454" s="83"/>
      <c r="AD1454" s="92"/>
      <c r="AE1454" s="83"/>
      <c r="AF1454" s="83"/>
    </row>
    <row r="1455">
      <c r="A1455" s="86"/>
      <c r="B1455" s="87"/>
      <c r="C1455" s="87"/>
      <c r="D1455" s="87"/>
      <c r="E1455" s="83"/>
      <c r="F1455" s="83"/>
      <c r="G1455" s="83"/>
      <c r="H1455" s="83"/>
      <c r="I1455" s="88"/>
      <c r="J1455" s="89"/>
      <c r="K1455" s="90"/>
      <c r="L1455" s="89"/>
      <c r="M1455" s="90"/>
      <c r="N1455" s="91"/>
      <c r="O1455" s="90"/>
      <c r="P1455" s="91"/>
      <c r="Q1455" s="92"/>
      <c r="R1455" s="90"/>
      <c r="S1455" s="92"/>
      <c r="T1455" s="90"/>
      <c r="U1455" s="93"/>
      <c r="V1455" s="83"/>
      <c r="W1455" s="83"/>
      <c r="X1455" s="83"/>
      <c r="Y1455" s="92"/>
      <c r="Z1455" s="83"/>
      <c r="AA1455" s="83"/>
      <c r="AB1455" s="90"/>
      <c r="AC1455" s="83"/>
      <c r="AD1455" s="92"/>
      <c r="AE1455" s="83"/>
      <c r="AF1455" s="83"/>
    </row>
    <row r="1456">
      <c r="A1456" s="86"/>
      <c r="B1456" s="87"/>
      <c r="C1456" s="87"/>
      <c r="D1456" s="87"/>
      <c r="E1456" s="83"/>
      <c r="F1456" s="83"/>
      <c r="G1456" s="83"/>
      <c r="H1456" s="83"/>
      <c r="I1456" s="88"/>
      <c r="J1456" s="89"/>
      <c r="K1456" s="90"/>
      <c r="L1456" s="89"/>
      <c r="M1456" s="90"/>
      <c r="N1456" s="91"/>
      <c r="O1456" s="90"/>
      <c r="P1456" s="91"/>
      <c r="Q1456" s="92"/>
      <c r="R1456" s="90"/>
      <c r="S1456" s="92"/>
      <c r="T1456" s="90"/>
      <c r="U1456" s="93"/>
      <c r="V1456" s="83"/>
      <c r="W1456" s="83"/>
      <c r="X1456" s="83"/>
      <c r="Y1456" s="92"/>
      <c r="Z1456" s="83"/>
      <c r="AA1456" s="83"/>
      <c r="AB1456" s="90"/>
      <c r="AC1456" s="83"/>
      <c r="AD1456" s="92"/>
      <c r="AE1456" s="83"/>
      <c r="AF1456" s="83"/>
    </row>
    <row r="1457">
      <c r="A1457" s="86"/>
      <c r="B1457" s="87"/>
      <c r="C1457" s="87"/>
      <c r="D1457" s="87"/>
      <c r="E1457" s="83"/>
      <c r="F1457" s="83"/>
      <c r="G1457" s="83"/>
      <c r="H1457" s="83"/>
      <c r="I1457" s="88"/>
      <c r="J1457" s="89"/>
      <c r="K1457" s="90"/>
      <c r="L1457" s="89"/>
      <c r="M1457" s="90"/>
      <c r="N1457" s="91"/>
      <c r="O1457" s="90"/>
      <c r="P1457" s="91"/>
      <c r="Q1457" s="92"/>
      <c r="R1457" s="90"/>
      <c r="S1457" s="92"/>
      <c r="T1457" s="90"/>
      <c r="U1457" s="93"/>
      <c r="V1457" s="83"/>
      <c r="W1457" s="83"/>
      <c r="X1457" s="83"/>
      <c r="Y1457" s="92"/>
      <c r="Z1457" s="83"/>
      <c r="AA1457" s="83"/>
      <c r="AB1457" s="90"/>
      <c r="AC1457" s="83"/>
      <c r="AD1457" s="92"/>
      <c r="AE1457" s="83"/>
      <c r="AF1457" s="83"/>
    </row>
    <row r="1458">
      <c r="A1458" s="86"/>
      <c r="B1458" s="87"/>
      <c r="C1458" s="87"/>
      <c r="D1458" s="87"/>
      <c r="E1458" s="83"/>
      <c r="F1458" s="83"/>
      <c r="G1458" s="83"/>
      <c r="H1458" s="83"/>
      <c r="I1458" s="88"/>
      <c r="J1458" s="89"/>
      <c r="K1458" s="90"/>
      <c r="L1458" s="89"/>
      <c r="M1458" s="90"/>
      <c r="N1458" s="91"/>
      <c r="O1458" s="90"/>
      <c r="P1458" s="91"/>
      <c r="Q1458" s="92"/>
      <c r="R1458" s="90"/>
      <c r="S1458" s="92"/>
      <c r="T1458" s="90"/>
      <c r="U1458" s="93"/>
      <c r="V1458" s="83"/>
      <c r="W1458" s="83"/>
      <c r="X1458" s="83"/>
      <c r="Y1458" s="92"/>
      <c r="Z1458" s="83"/>
      <c r="AA1458" s="83"/>
      <c r="AB1458" s="90"/>
      <c r="AC1458" s="83"/>
      <c r="AD1458" s="92"/>
      <c r="AE1458" s="83"/>
      <c r="AF1458" s="83"/>
    </row>
    <row r="1459">
      <c r="A1459" s="86"/>
      <c r="B1459" s="87"/>
      <c r="C1459" s="87"/>
      <c r="D1459" s="87"/>
      <c r="E1459" s="83"/>
      <c r="F1459" s="83"/>
      <c r="G1459" s="83"/>
      <c r="H1459" s="83"/>
      <c r="I1459" s="88"/>
      <c r="J1459" s="89"/>
      <c r="K1459" s="90"/>
      <c r="L1459" s="89"/>
      <c r="M1459" s="90"/>
      <c r="N1459" s="91"/>
      <c r="O1459" s="90"/>
      <c r="P1459" s="91"/>
      <c r="Q1459" s="92"/>
      <c r="R1459" s="90"/>
      <c r="S1459" s="92"/>
      <c r="T1459" s="90"/>
      <c r="U1459" s="93"/>
      <c r="V1459" s="83"/>
      <c r="W1459" s="83"/>
      <c r="X1459" s="83"/>
      <c r="Y1459" s="92"/>
      <c r="Z1459" s="83"/>
      <c r="AA1459" s="83"/>
      <c r="AB1459" s="90"/>
      <c r="AC1459" s="83"/>
      <c r="AD1459" s="92"/>
      <c r="AE1459" s="83"/>
      <c r="AF1459" s="83"/>
    </row>
    <row r="1460">
      <c r="A1460" s="86"/>
      <c r="B1460" s="87"/>
      <c r="C1460" s="87"/>
      <c r="D1460" s="87"/>
      <c r="E1460" s="83"/>
      <c r="F1460" s="83"/>
      <c r="G1460" s="83"/>
      <c r="H1460" s="83"/>
      <c r="I1460" s="88"/>
      <c r="J1460" s="89"/>
      <c r="K1460" s="90"/>
      <c r="L1460" s="89"/>
      <c r="M1460" s="90"/>
      <c r="N1460" s="91"/>
      <c r="O1460" s="90"/>
      <c r="P1460" s="91"/>
      <c r="Q1460" s="92"/>
      <c r="R1460" s="90"/>
      <c r="S1460" s="92"/>
      <c r="T1460" s="90"/>
      <c r="U1460" s="93"/>
      <c r="V1460" s="83"/>
      <c r="W1460" s="83"/>
      <c r="X1460" s="83"/>
      <c r="Y1460" s="92"/>
      <c r="Z1460" s="83"/>
      <c r="AA1460" s="83"/>
      <c r="AB1460" s="90"/>
      <c r="AC1460" s="83"/>
      <c r="AD1460" s="92"/>
      <c r="AE1460" s="83"/>
      <c r="AF1460" s="83"/>
    </row>
    <row r="1461">
      <c r="A1461" s="86"/>
      <c r="B1461" s="87"/>
      <c r="C1461" s="87"/>
      <c r="D1461" s="87"/>
      <c r="E1461" s="83"/>
      <c r="F1461" s="83"/>
      <c r="G1461" s="83"/>
      <c r="H1461" s="83"/>
      <c r="I1461" s="88"/>
      <c r="J1461" s="89"/>
      <c r="K1461" s="90"/>
      <c r="L1461" s="89"/>
      <c r="M1461" s="90"/>
      <c r="N1461" s="91"/>
      <c r="O1461" s="90"/>
      <c r="P1461" s="91"/>
      <c r="Q1461" s="92"/>
      <c r="R1461" s="90"/>
      <c r="S1461" s="92"/>
      <c r="T1461" s="90"/>
      <c r="U1461" s="93"/>
      <c r="V1461" s="83"/>
      <c r="W1461" s="83"/>
      <c r="X1461" s="83"/>
      <c r="Y1461" s="92"/>
      <c r="Z1461" s="83"/>
      <c r="AA1461" s="83"/>
      <c r="AB1461" s="90"/>
      <c r="AC1461" s="83"/>
      <c r="AD1461" s="92"/>
      <c r="AE1461" s="83"/>
      <c r="AF1461" s="83"/>
    </row>
    <row r="1462">
      <c r="A1462" s="86"/>
      <c r="B1462" s="87"/>
      <c r="C1462" s="87"/>
      <c r="D1462" s="87"/>
      <c r="E1462" s="83"/>
      <c r="F1462" s="83"/>
      <c r="G1462" s="83"/>
      <c r="H1462" s="83"/>
      <c r="I1462" s="88"/>
      <c r="J1462" s="89"/>
      <c r="K1462" s="90"/>
      <c r="L1462" s="89"/>
      <c r="M1462" s="90"/>
      <c r="N1462" s="91"/>
      <c r="O1462" s="90"/>
      <c r="P1462" s="91"/>
      <c r="Q1462" s="92"/>
      <c r="R1462" s="90"/>
      <c r="S1462" s="92"/>
      <c r="T1462" s="90"/>
      <c r="U1462" s="93"/>
      <c r="V1462" s="83"/>
      <c r="W1462" s="83"/>
      <c r="X1462" s="83"/>
      <c r="Y1462" s="92"/>
      <c r="Z1462" s="83"/>
      <c r="AA1462" s="83"/>
      <c r="AB1462" s="90"/>
      <c r="AC1462" s="83"/>
      <c r="AD1462" s="92"/>
      <c r="AE1462" s="83"/>
      <c r="AF1462" s="83"/>
    </row>
    <row r="1463">
      <c r="A1463" s="86"/>
      <c r="B1463" s="87"/>
      <c r="C1463" s="87"/>
      <c r="D1463" s="87"/>
      <c r="E1463" s="83"/>
      <c r="F1463" s="83"/>
      <c r="G1463" s="83"/>
      <c r="H1463" s="83"/>
      <c r="I1463" s="88"/>
      <c r="J1463" s="89"/>
      <c r="K1463" s="90"/>
      <c r="L1463" s="89"/>
      <c r="M1463" s="90"/>
      <c r="N1463" s="91"/>
      <c r="O1463" s="90"/>
      <c r="P1463" s="91"/>
      <c r="Q1463" s="92"/>
      <c r="R1463" s="90"/>
      <c r="S1463" s="92"/>
      <c r="T1463" s="90"/>
      <c r="U1463" s="93"/>
      <c r="V1463" s="83"/>
      <c r="W1463" s="83"/>
      <c r="X1463" s="83"/>
      <c r="Y1463" s="92"/>
      <c r="Z1463" s="83"/>
      <c r="AA1463" s="83"/>
      <c r="AB1463" s="90"/>
      <c r="AC1463" s="83"/>
      <c r="AD1463" s="92"/>
      <c r="AE1463" s="83"/>
      <c r="AF1463" s="83"/>
    </row>
    <row r="1464">
      <c r="A1464" s="86"/>
      <c r="B1464" s="87"/>
      <c r="C1464" s="87"/>
      <c r="D1464" s="87"/>
      <c r="E1464" s="83"/>
      <c r="F1464" s="83"/>
      <c r="G1464" s="83"/>
      <c r="H1464" s="83"/>
      <c r="I1464" s="88"/>
      <c r="J1464" s="89"/>
      <c r="K1464" s="90"/>
      <c r="L1464" s="89"/>
      <c r="M1464" s="90"/>
      <c r="N1464" s="91"/>
      <c r="O1464" s="90"/>
      <c r="P1464" s="91"/>
      <c r="Q1464" s="92"/>
      <c r="R1464" s="90"/>
      <c r="S1464" s="92"/>
      <c r="T1464" s="90"/>
      <c r="U1464" s="93"/>
      <c r="V1464" s="83"/>
      <c r="W1464" s="83"/>
      <c r="X1464" s="83"/>
      <c r="Y1464" s="92"/>
      <c r="Z1464" s="83"/>
      <c r="AA1464" s="83"/>
      <c r="AB1464" s="90"/>
      <c r="AC1464" s="83"/>
      <c r="AD1464" s="92"/>
      <c r="AE1464" s="83"/>
      <c r="AF1464" s="83"/>
    </row>
    <row r="1465">
      <c r="A1465" s="86"/>
      <c r="B1465" s="87"/>
      <c r="C1465" s="87"/>
      <c r="D1465" s="87"/>
      <c r="E1465" s="83"/>
      <c r="F1465" s="83"/>
      <c r="G1465" s="83"/>
      <c r="H1465" s="83"/>
      <c r="I1465" s="88"/>
      <c r="J1465" s="89"/>
      <c r="K1465" s="90"/>
      <c r="L1465" s="89"/>
      <c r="M1465" s="90"/>
      <c r="N1465" s="91"/>
      <c r="O1465" s="90"/>
      <c r="P1465" s="91"/>
      <c r="Q1465" s="92"/>
      <c r="R1465" s="90"/>
      <c r="S1465" s="92"/>
      <c r="T1465" s="90"/>
      <c r="U1465" s="93"/>
      <c r="V1465" s="83"/>
      <c r="W1465" s="83"/>
      <c r="X1465" s="83"/>
      <c r="Y1465" s="92"/>
      <c r="Z1465" s="83"/>
      <c r="AA1465" s="83"/>
      <c r="AB1465" s="90"/>
      <c r="AC1465" s="83"/>
      <c r="AD1465" s="92"/>
      <c r="AE1465" s="83"/>
      <c r="AF1465" s="83"/>
    </row>
    <row r="1466">
      <c r="A1466" s="86"/>
      <c r="B1466" s="87"/>
      <c r="C1466" s="87"/>
      <c r="D1466" s="87"/>
      <c r="E1466" s="83"/>
      <c r="F1466" s="83"/>
      <c r="G1466" s="83"/>
      <c r="H1466" s="83"/>
      <c r="I1466" s="88"/>
      <c r="J1466" s="89"/>
      <c r="K1466" s="90"/>
      <c r="L1466" s="89"/>
      <c r="M1466" s="90"/>
      <c r="N1466" s="91"/>
      <c r="O1466" s="90"/>
      <c r="P1466" s="91"/>
      <c r="Q1466" s="92"/>
      <c r="R1466" s="90"/>
      <c r="S1466" s="92"/>
      <c r="T1466" s="90"/>
      <c r="U1466" s="93"/>
      <c r="V1466" s="83"/>
      <c r="W1466" s="83"/>
      <c r="X1466" s="83"/>
      <c r="Y1466" s="92"/>
      <c r="Z1466" s="83"/>
      <c r="AA1466" s="83"/>
      <c r="AB1466" s="90"/>
      <c r="AC1466" s="83"/>
      <c r="AD1466" s="92"/>
      <c r="AE1466" s="83"/>
      <c r="AF1466" s="83"/>
    </row>
    <row r="1467">
      <c r="A1467" s="86"/>
      <c r="B1467" s="87"/>
      <c r="C1467" s="87"/>
      <c r="D1467" s="87"/>
      <c r="E1467" s="83"/>
      <c r="F1467" s="83"/>
      <c r="G1467" s="83"/>
      <c r="H1467" s="83"/>
      <c r="I1467" s="88"/>
      <c r="J1467" s="89"/>
      <c r="K1467" s="90"/>
      <c r="L1467" s="89"/>
      <c r="M1467" s="90"/>
      <c r="N1467" s="91"/>
      <c r="O1467" s="90"/>
      <c r="P1467" s="91"/>
      <c r="Q1467" s="92"/>
      <c r="R1467" s="90"/>
      <c r="S1467" s="92"/>
      <c r="T1467" s="90"/>
      <c r="U1467" s="93"/>
      <c r="V1467" s="83"/>
      <c r="W1467" s="83"/>
      <c r="X1467" s="83"/>
      <c r="Y1467" s="92"/>
      <c r="Z1467" s="83"/>
      <c r="AA1467" s="83"/>
      <c r="AB1467" s="90"/>
      <c r="AC1467" s="83"/>
      <c r="AD1467" s="92"/>
      <c r="AE1467" s="83"/>
      <c r="AF1467" s="83"/>
    </row>
    <row r="1468">
      <c r="A1468" s="86"/>
      <c r="B1468" s="87"/>
      <c r="C1468" s="87"/>
      <c r="D1468" s="87"/>
      <c r="E1468" s="83"/>
      <c r="F1468" s="83"/>
      <c r="G1468" s="83"/>
      <c r="H1468" s="83"/>
      <c r="I1468" s="88"/>
      <c r="J1468" s="89"/>
      <c r="K1468" s="90"/>
      <c r="L1468" s="89"/>
      <c r="M1468" s="90"/>
      <c r="N1468" s="91"/>
      <c r="O1468" s="90"/>
      <c r="P1468" s="91"/>
      <c r="Q1468" s="92"/>
      <c r="R1468" s="90"/>
      <c r="S1468" s="92"/>
      <c r="T1468" s="90"/>
      <c r="U1468" s="93"/>
      <c r="V1468" s="83"/>
      <c r="W1468" s="83"/>
      <c r="X1468" s="83"/>
      <c r="Y1468" s="92"/>
      <c r="Z1468" s="83"/>
      <c r="AA1468" s="83"/>
      <c r="AB1468" s="90"/>
      <c r="AC1468" s="83"/>
      <c r="AD1468" s="92"/>
      <c r="AE1468" s="83"/>
      <c r="AF1468" s="83"/>
    </row>
    <row r="1469">
      <c r="A1469" s="86"/>
      <c r="B1469" s="87"/>
      <c r="C1469" s="87"/>
      <c r="D1469" s="87"/>
      <c r="E1469" s="83"/>
      <c r="F1469" s="83"/>
      <c r="G1469" s="83"/>
      <c r="H1469" s="83"/>
      <c r="I1469" s="88"/>
      <c r="J1469" s="89"/>
      <c r="K1469" s="90"/>
      <c r="L1469" s="89"/>
      <c r="M1469" s="90"/>
      <c r="N1469" s="91"/>
      <c r="O1469" s="90"/>
      <c r="P1469" s="91"/>
      <c r="Q1469" s="92"/>
      <c r="R1469" s="90"/>
      <c r="S1469" s="92"/>
      <c r="T1469" s="90"/>
      <c r="U1469" s="93"/>
      <c r="V1469" s="83"/>
      <c r="W1469" s="83"/>
      <c r="X1469" s="83"/>
      <c r="Y1469" s="92"/>
      <c r="Z1469" s="83"/>
      <c r="AA1469" s="83"/>
      <c r="AB1469" s="90"/>
      <c r="AC1469" s="83"/>
      <c r="AD1469" s="92"/>
      <c r="AE1469" s="83"/>
      <c r="AF1469" s="83"/>
    </row>
    <row r="1470">
      <c r="A1470" s="86"/>
      <c r="B1470" s="87"/>
      <c r="C1470" s="87"/>
      <c r="D1470" s="87"/>
      <c r="E1470" s="83"/>
      <c r="F1470" s="83"/>
      <c r="G1470" s="83"/>
      <c r="H1470" s="83"/>
      <c r="I1470" s="88"/>
      <c r="J1470" s="89"/>
      <c r="K1470" s="90"/>
      <c r="L1470" s="89"/>
      <c r="M1470" s="90"/>
      <c r="N1470" s="91"/>
      <c r="O1470" s="90"/>
      <c r="P1470" s="91"/>
      <c r="Q1470" s="92"/>
      <c r="R1470" s="90"/>
      <c r="S1470" s="92"/>
      <c r="T1470" s="90"/>
      <c r="U1470" s="93"/>
      <c r="V1470" s="83"/>
      <c r="W1470" s="83"/>
      <c r="X1470" s="83"/>
      <c r="Y1470" s="92"/>
      <c r="Z1470" s="83"/>
      <c r="AA1470" s="83"/>
      <c r="AB1470" s="90"/>
      <c r="AC1470" s="83"/>
      <c r="AD1470" s="92"/>
      <c r="AE1470" s="83"/>
      <c r="AF1470" s="83"/>
    </row>
    <row r="1471">
      <c r="A1471" s="86"/>
      <c r="B1471" s="87"/>
      <c r="C1471" s="87"/>
      <c r="D1471" s="87"/>
      <c r="E1471" s="83"/>
      <c r="F1471" s="83"/>
      <c r="G1471" s="83"/>
      <c r="H1471" s="83"/>
      <c r="I1471" s="88"/>
      <c r="J1471" s="89"/>
      <c r="K1471" s="90"/>
      <c r="L1471" s="89"/>
      <c r="M1471" s="90"/>
      <c r="N1471" s="91"/>
      <c r="O1471" s="90"/>
      <c r="P1471" s="91"/>
      <c r="Q1471" s="92"/>
      <c r="R1471" s="90"/>
      <c r="S1471" s="92"/>
      <c r="T1471" s="90"/>
      <c r="U1471" s="93"/>
      <c r="V1471" s="83"/>
      <c r="W1471" s="83"/>
      <c r="X1471" s="83"/>
      <c r="Y1471" s="92"/>
      <c r="Z1471" s="83"/>
      <c r="AA1471" s="83"/>
      <c r="AB1471" s="90"/>
      <c r="AC1471" s="83"/>
      <c r="AD1471" s="92"/>
      <c r="AE1471" s="83"/>
      <c r="AF1471" s="83"/>
    </row>
    <row r="1472">
      <c r="A1472" s="86"/>
      <c r="B1472" s="87"/>
      <c r="C1472" s="87"/>
      <c r="D1472" s="87"/>
      <c r="E1472" s="83"/>
      <c r="F1472" s="83"/>
      <c r="G1472" s="83"/>
      <c r="H1472" s="83"/>
      <c r="I1472" s="88"/>
      <c r="J1472" s="89"/>
      <c r="K1472" s="90"/>
      <c r="L1472" s="89"/>
      <c r="M1472" s="90"/>
      <c r="N1472" s="91"/>
      <c r="O1472" s="90"/>
      <c r="P1472" s="91"/>
      <c r="Q1472" s="92"/>
      <c r="R1472" s="90"/>
      <c r="S1472" s="92"/>
      <c r="T1472" s="90"/>
      <c r="U1472" s="93"/>
      <c r="V1472" s="83"/>
      <c r="W1472" s="83"/>
      <c r="X1472" s="83"/>
      <c r="Y1472" s="92"/>
      <c r="Z1472" s="83"/>
      <c r="AA1472" s="83"/>
      <c r="AB1472" s="90"/>
      <c r="AC1472" s="83"/>
      <c r="AD1472" s="92"/>
      <c r="AE1472" s="83"/>
      <c r="AF1472" s="83"/>
    </row>
    <row r="1473">
      <c r="A1473" s="86"/>
      <c r="B1473" s="87"/>
      <c r="C1473" s="87"/>
      <c r="D1473" s="87"/>
      <c r="E1473" s="83"/>
      <c r="F1473" s="83"/>
      <c r="G1473" s="83"/>
      <c r="H1473" s="83"/>
      <c r="I1473" s="88"/>
      <c r="J1473" s="89"/>
      <c r="K1473" s="90"/>
      <c r="L1473" s="89"/>
      <c r="M1473" s="90"/>
      <c r="N1473" s="91"/>
      <c r="O1473" s="90"/>
      <c r="P1473" s="91"/>
      <c r="Q1473" s="92"/>
      <c r="R1473" s="90"/>
      <c r="S1473" s="92"/>
      <c r="T1473" s="90"/>
      <c r="U1473" s="93"/>
      <c r="V1473" s="83"/>
      <c r="W1473" s="83"/>
      <c r="X1473" s="83"/>
      <c r="Y1473" s="92"/>
      <c r="Z1473" s="83"/>
      <c r="AA1473" s="83"/>
      <c r="AB1473" s="90"/>
      <c r="AC1473" s="83"/>
      <c r="AD1473" s="92"/>
      <c r="AE1473" s="83"/>
      <c r="AF1473" s="83"/>
    </row>
    <row r="1474">
      <c r="A1474" s="86"/>
      <c r="B1474" s="87"/>
      <c r="C1474" s="87"/>
      <c r="D1474" s="87"/>
      <c r="E1474" s="83"/>
      <c r="F1474" s="83"/>
      <c r="G1474" s="83"/>
      <c r="H1474" s="83"/>
      <c r="I1474" s="88"/>
      <c r="J1474" s="89"/>
      <c r="K1474" s="90"/>
      <c r="L1474" s="89"/>
      <c r="M1474" s="90"/>
      <c r="N1474" s="91"/>
      <c r="O1474" s="90"/>
      <c r="P1474" s="91"/>
      <c r="Q1474" s="92"/>
      <c r="R1474" s="90"/>
      <c r="S1474" s="92"/>
      <c r="T1474" s="90"/>
      <c r="U1474" s="93"/>
      <c r="V1474" s="83"/>
      <c r="W1474" s="83"/>
      <c r="X1474" s="83"/>
      <c r="Y1474" s="92"/>
      <c r="Z1474" s="83"/>
      <c r="AA1474" s="83"/>
      <c r="AB1474" s="90"/>
      <c r="AC1474" s="83"/>
      <c r="AD1474" s="92"/>
      <c r="AE1474" s="83"/>
      <c r="AF1474" s="83"/>
    </row>
    <row r="1475">
      <c r="A1475" s="86"/>
      <c r="B1475" s="87"/>
      <c r="C1475" s="87"/>
      <c r="D1475" s="87"/>
      <c r="E1475" s="83"/>
      <c r="F1475" s="83"/>
      <c r="G1475" s="83"/>
      <c r="H1475" s="83"/>
      <c r="I1475" s="88"/>
      <c r="J1475" s="89"/>
      <c r="K1475" s="90"/>
      <c r="L1475" s="89"/>
      <c r="M1475" s="90"/>
      <c r="N1475" s="91"/>
      <c r="O1475" s="90"/>
      <c r="P1475" s="91"/>
      <c r="Q1475" s="92"/>
      <c r="R1475" s="90"/>
      <c r="S1475" s="92"/>
      <c r="T1475" s="90"/>
      <c r="U1475" s="93"/>
      <c r="V1475" s="83"/>
      <c r="W1475" s="83"/>
      <c r="X1475" s="83"/>
      <c r="Y1475" s="92"/>
      <c r="Z1475" s="83"/>
      <c r="AA1475" s="83"/>
      <c r="AB1475" s="90"/>
      <c r="AC1475" s="83"/>
      <c r="AD1475" s="92"/>
      <c r="AE1475" s="83"/>
      <c r="AF1475" s="83"/>
    </row>
    <row r="1476">
      <c r="A1476" s="86"/>
      <c r="B1476" s="87"/>
      <c r="C1476" s="87"/>
      <c r="D1476" s="87"/>
      <c r="E1476" s="83"/>
      <c r="F1476" s="83"/>
      <c r="G1476" s="83"/>
      <c r="H1476" s="83"/>
      <c r="I1476" s="88"/>
      <c r="J1476" s="89"/>
      <c r="K1476" s="90"/>
      <c r="L1476" s="89"/>
      <c r="M1476" s="90"/>
      <c r="N1476" s="91"/>
      <c r="O1476" s="90"/>
      <c r="P1476" s="91"/>
      <c r="Q1476" s="92"/>
      <c r="R1476" s="90"/>
      <c r="S1476" s="92"/>
      <c r="T1476" s="90"/>
      <c r="U1476" s="93"/>
      <c r="V1476" s="83"/>
      <c r="W1476" s="83"/>
      <c r="X1476" s="83"/>
      <c r="Y1476" s="92"/>
      <c r="Z1476" s="83"/>
      <c r="AA1476" s="83"/>
      <c r="AB1476" s="90"/>
      <c r="AC1476" s="83"/>
      <c r="AD1476" s="92"/>
      <c r="AE1476" s="83"/>
      <c r="AF1476" s="83"/>
    </row>
    <row r="1477">
      <c r="A1477" s="86"/>
      <c r="B1477" s="87"/>
      <c r="C1477" s="87"/>
      <c r="D1477" s="87"/>
      <c r="E1477" s="83"/>
      <c r="F1477" s="83"/>
      <c r="G1477" s="83"/>
      <c r="H1477" s="83"/>
      <c r="I1477" s="88"/>
      <c r="J1477" s="89"/>
      <c r="K1477" s="90"/>
      <c r="L1477" s="89"/>
      <c r="M1477" s="90"/>
      <c r="N1477" s="91"/>
      <c r="O1477" s="90"/>
      <c r="P1477" s="91"/>
      <c r="Q1477" s="92"/>
      <c r="R1477" s="90"/>
      <c r="S1477" s="92"/>
      <c r="T1477" s="90"/>
      <c r="U1477" s="93"/>
      <c r="V1477" s="83"/>
      <c r="W1477" s="83"/>
      <c r="X1477" s="83"/>
      <c r="Y1477" s="92"/>
      <c r="Z1477" s="83"/>
      <c r="AA1477" s="83"/>
      <c r="AB1477" s="90"/>
      <c r="AC1477" s="83"/>
      <c r="AD1477" s="92"/>
      <c r="AE1477" s="83"/>
      <c r="AF1477" s="83"/>
    </row>
    <row r="1478">
      <c r="A1478" s="86"/>
      <c r="B1478" s="87"/>
      <c r="C1478" s="87"/>
      <c r="D1478" s="87"/>
      <c r="E1478" s="83"/>
      <c r="F1478" s="83"/>
      <c r="G1478" s="83"/>
      <c r="H1478" s="83"/>
      <c r="I1478" s="88"/>
      <c r="J1478" s="89"/>
      <c r="K1478" s="90"/>
      <c r="L1478" s="89"/>
      <c r="M1478" s="90"/>
      <c r="N1478" s="91"/>
      <c r="O1478" s="90"/>
      <c r="P1478" s="91"/>
      <c r="Q1478" s="92"/>
      <c r="R1478" s="90"/>
      <c r="S1478" s="92"/>
      <c r="T1478" s="90"/>
      <c r="U1478" s="93"/>
      <c r="V1478" s="83"/>
      <c r="W1478" s="83"/>
      <c r="X1478" s="83"/>
      <c r="Y1478" s="92"/>
      <c r="Z1478" s="83"/>
      <c r="AA1478" s="83"/>
      <c r="AB1478" s="90"/>
      <c r="AC1478" s="83"/>
      <c r="AD1478" s="92"/>
      <c r="AE1478" s="83"/>
      <c r="AF1478" s="83"/>
    </row>
    <row r="1479">
      <c r="A1479" s="86"/>
      <c r="B1479" s="87"/>
      <c r="C1479" s="87"/>
      <c r="D1479" s="87"/>
      <c r="E1479" s="83"/>
      <c r="F1479" s="83"/>
      <c r="G1479" s="83"/>
      <c r="H1479" s="83"/>
      <c r="I1479" s="88"/>
      <c r="J1479" s="89"/>
      <c r="K1479" s="90"/>
      <c r="L1479" s="89"/>
      <c r="M1479" s="90"/>
      <c r="N1479" s="91"/>
      <c r="O1479" s="90"/>
      <c r="P1479" s="91"/>
      <c r="Q1479" s="92"/>
      <c r="R1479" s="90"/>
      <c r="S1479" s="92"/>
      <c r="T1479" s="90"/>
      <c r="U1479" s="93"/>
      <c r="V1479" s="83"/>
      <c r="W1479" s="83"/>
      <c r="X1479" s="83"/>
      <c r="Y1479" s="92"/>
      <c r="Z1479" s="83"/>
      <c r="AA1479" s="83"/>
      <c r="AB1479" s="90"/>
      <c r="AC1479" s="83"/>
      <c r="AD1479" s="92"/>
      <c r="AE1479" s="83"/>
      <c r="AF1479" s="83"/>
    </row>
    <row r="1480">
      <c r="A1480" s="86"/>
      <c r="B1480" s="87"/>
      <c r="C1480" s="87"/>
      <c r="D1480" s="87"/>
      <c r="E1480" s="83"/>
      <c r="F1480" s="83"/>
      <c r="G1480" s="83"/>
      <c r="H1480" s="83"/>
      <c r="I1480" s="88"/>
      <c r="J1480" s="89"/>
      <c r="K1480" s="90"/>
      <c r="L1480" s="89"/>
      <c r="M1480" s="90"/>
      <c r="N1480" s="91"/>
      <c r="O1480" s="90"/>
      <c r="P1480" s="91"/>
      <c r="Q1480" s="92"/>
      <c r="R1480" s="90"/>
      <c r="S1480" s="92"/>
      <c r="T1480" s="90"/>
      <c r="U1480" s="93"/>
      <c r="V1480" s="83"/>
      <c r="W1480" s="83"/>
      <c r="X1480" s="83"/>
      <c r="Y1480" s="92"/>
      <c r="Z1480" s="83"/>
      <c r="AA1480" s="83"/>
      <c r="AB1480" s="90"/>
      <c r="AC1480" s="83"/>
      <c r="AD1480" s="92"/>
      <c r="AE1480" s="83"/>
      <c r="AF1480" s="83"/>
    </row>
    <row r="1481">
      <c r="A1481" s="86"/>
      <c r="B1481" s="87"/>
      <c r="C1481" s="87"/>
      <c r="D1481" s="87"/>
      <c r="E1481" s="83"/>
      <c r="F1481" s="83"/>
      <c r="G1481" s="83"/>
      <c r="H1481" s="83"/>
      <c r="I1481" s="88"/>
      <c r="J1481" s="89"/>
      <c r="K1481" s="90"/>
      <c r="L1481" s="89"/>
      <c r="M1481" s="90"/>
      <c r="N1481" s="91"/>
      <c r="O1481" s="90"/>
      <c r="P1481" s="91"/>
      <c r="Q1481" s="92"/>
      <c r="R1481" s="90"/>
      <c r="S1481" s="92"/>
      <c r="T1481" s="90"/>
      <c r="U1481" s="93"/>
      <c r="V1481" s="83"/>
      <c r="W1481" s="83"/>
      <c r="X1481" s="83"/>
      <c r="Y1481" s="92"/>
      <c r="Z1481" s="83"/>
      <c r="AA1481" s="83"/>
      <c r="AB1481" s="90"/>
      <c r="AC1481" s="83"/>
      <c r="AD1481" s="92"/>
      <c r="AE1481" s="83"/>
      <c r="AF1481" s="83"/>
    </row>
    <row r="1482">
      <c r="A1482" s="86"/>
      <c r="B1482" s="87"/>
      <c r="C1482" s="87"/>
      <c r="D1482" s="87"/>
      <c r="E1482" s="83"/>
      <c r="F1482" s="83"/>
      <c r="G1482" s="83"/>
      <c r="H1482" s="83"/>
      <c r="I1482" s="88"/>
      <c r="J1482" s="89"/>
      <c r="K1482" s="90"/>
      <c r="L1482" s="89"/>
      <c r="M1482" s="90"/>
      <c r="N1482" s="91"/>
      <c r="O1482" s="90"/>
      <c r="P1482" s="91"/>
      <c r="Q1482" s="92"/>
      <c r="R1482" s="90"/>
      <c r="S1482" s="92"/>
      <c r="T1482" s="90"/>
      <c r="U1482" s="93"/>
      <c r="V1482" s="83"/>
      <c r="W1482" s="83"/>
      <c r="X1482" s="83"/>
      <c r="Y1482" s="92"/>
      <c r="Z1482" s="83"/>
      <c r="AA1482" s="83"/>
      <c r="AB1482" s="90"/>
      <c r="AC1482" s="83"/>
      <c r="AD1482" s="92"/>
      <c r="AE1482" s="83"/>
      <c r="AF1482" s="83"/>
    </row>
    <row r="1483">
      <c r="A1483" s="86"/>
      <c r="B1483" s="87"/>
      <c r="C1483" s="87"/>
      <c r="D1483" s="87"/>
      <c r="E1483" s="83"/>
      <c r="F1483" s="83"/>
      <c r="G1483" s="83"/>
      <c r="H1483" s="83"/>
      <c r="I1483" s="88"/>
      <c r="J1483" s="89"/>
      <c r="K1483" s="90"/>
      <c r="L1483" s="89"/>
      <c r="M1483" s="90"/>
      <c r="N1483" s="91"/>
      <c r="O1483" s="90"/>
      <c r="P1483" s="91"/>
      <c r="Q1483" s="92"/>
      <c r="R1483" s="90"/>
      <c r="S1483" s="92"/>
      <c r="T1483" s="90"/>
      <c r="U1483" s="93"/>
      <c r="V1483" s="83"/>
      <c r="W1483" s="83"/>
      <c r="X1483" s="83"/>
      <c r="Y1483" s="92"/>
      <c r="Z1483" s="83"/>
      <c r="AA1483" s="83"/>
      <c r="AB1483" s="90"/>
      <c r="AC1483" s="83"/>
      <c r="AD1483" s="92"/>
      <c r="AE1483" s="83"/>
      <c r="AF1483" s="83"/>
    </row>
    <row r="1484">
      <c r="A1484" s="86"/>
      <c r="B1484" s="87"/>
      <c r="C1484" s="87"/>
      <c r="D1484" s="87"/>
      <c r="E1484" s="83"/>
      <c r="F1484" s="83"/>
      <c r="G1484" s="83"/>
      <c r="H1484" s="83"/>
      <c r="I1484" s="88"/>
      <c r="J1484" s="89"/>
      <c r="K1484" s="90"/>
      <c r="L1484" s="89"/>
      <c r="M1484" s="90"/>
      <c r="N1484" s="91"/>
      <c r="O1484" s="90"/>
      <c r="P1484" s="91"/>
      <c r="Q1484" s="92"/>
      <c r="R1484" s="90"/>
      <c r="S1484" s="92"/>
      <c r="T1484" s="90"/>
      <c r="U1484" s="93"/>
      <c r="V1484" s="83"/>
      <c r="W1484" s="83"/>
      <c r="X1484" s="83"/>
      <c r="Y1484" s="92"/>
      <c r="Z1484" s="83"/>
      <c r="AA1484" s="83"/>
      <c r="AB1484" s="90"/>
      <c r="AC1484" s="83"/>
      <c r="AD1484" s="92"/>
      <c r="AE1484" s="83"/>
      <c r="AF1484" s="83"/>
    </row>
    <row r="1485">
      <c r="A1485" s="86"/>
      <c r="B1485" s="87"/>
      <c r="C1485" s="87"/>
      <c r="D1485" s="87"/>
      <c r="E1485" s="83"/>
      <c r="F1485" s="83"/>
      <c r="G1485" s="83"/>
      <c r="H1485" s="83"/>
      <c r="I1485" s="88"/>
      <c r="J1485" s="89"/>
      <c r="K1485" s="90"/>
      <c r="L1485" s="89"/>
      <c r="M1485" s="90"/>
      <c r="N1485" s="91"/>
      <c r="O1485" s="90"/>
      <c r="P1485" s="91"/>
      <c r="Q1485" s="92"/>
      <c r="R1485" s="90"/>
      <c r="S1485" s="92"/>
      <c r="T1485" s="90"/>
      <c r="U1485" s="93"/>
      <c r="V1485" s="83"/>
      <c r="W1485" s="83"/>
      <c r="X1485" s="83"/>
      <c r="Y1485" s="92"/>
      <c r="Z1485" s="83"/>
      <c r="AA1485" s="83"/>
      <c r="AB1485" s="90"/>
      <c r="AC1485" s="83"/>
      <c r="AD1485" s="92"/>
      <c r="AE1485" s="83"/>
      <c r="AF1485" s="83"/>
    </row>
    <row r="1486">
      <c r="A1486" s="86"/>
      <c r="B1486" s="87"/>
      <c r="C1486" s="87"/>
      <c r="D1486" s="87"/>
      <c r="E1486" s="83"/>
      <c r="F1486" s="83"/>
      <c r="G1486" s="83"/>
      <c r="H1486" s="83"/>
      <c r="I1486" s="88"/>
      <c r="J1486" s="89"/>
      <c r="K1486" s="90"/>
      <c r="L1486" s="89"/>
      <c r="M1486" s="90"/>
      <c r="N1486" s="91"/>
      <c r="O1486" s="90"/>
      <c r="P1486" s="91"/>
      <c r="Q1486" s="92"/>
      <c r="R1486" s="90"/>
      <c r="S1486" s="92"/>
      <c r="T1486" s="90"/>
      <c r="U1486" s="93"/>
      <c r="V1486" s="83"/>
      <c r="W1486" s="83"/>
      <c r="X1486" s="83"/>
      <c r="Y1486" s="92"/>
      <c r="Z1486" s="83"/>
      <c r="AA1486" s="83"/>
      <c r="AB1486" s="90"/>
      <c r="AC1486" s="83"/>
      <c r="AD1486" s="92"/>
      <c r="AE1486" s="83"/>
      <c r="AF1486" s="83"/>
    </row>
    <row r="1487">
      <c r="A1487" s="86"/>
      <c r="B1487" s="87"/>
      <c r="C1487" s="87"/>
      <c r="D1487" s="87"/>
      <c r="E1487" s="83"/>
      <c r="F1487" s="83"/>
      <c r="G1487" s="83"/>
      <c r="H1487" s="83"/>
      <c r="I1487" s="88"/>
      <c r="J1487" s="89"/>
      <c r="K1487" s="90"/>
      <c r="L1487" s="89"/>
      <c r="M1487" s="90"/>
      <c r="N1487" s="91"/>
      <c r="O1487" s="90"/>
      <c r="P1487" s="91"/>
      <c r="Q1487" s="92"/>
      <c r="R1487" s="90"/>
      <c r="S1487" s="92"/>
      <c r="T1487" s="90"/>
      <c r="U1487" s="93"/>
      <c r="V1487" s="83"/>
      <c r="W1487" s="83"/>
      <c r="X1487" s="83"/>
      <c r="Y1487" s="92"/>
      <c r="Z1487" s="83"/>
      <c r="AA1487" s="83"/>
      <c r="AB1487" s="90"/>
      <c r="AC1487" s="83"/>
      <c r="AD1487" s="92"/>
      <c r="AE1487" s="83"/>
      <c r="AF1487" s="83"/>
    </row>
    <row r="1488">
      <c r="A1488" s="86"/>
      <c r="B1488" s="87"/>
      <c r="C1488" s="87"/>
      <c r="D1488" s="87"/>
      <c r="E1488" s="83"/>
      <c r="F1488" s="83"/>
      <c r="G1488" s="83"/>
      <c r="H1488" s="83"/>
      <c r="I1488" s="88"/>
      <c r="J1488" s="89"/>
      <c r="K1488" s="90"/>
      <c r="L1488" s="89"/>
      <c r="M1488" s="90"/>
      <c r="N1488" s="91"/>
      <c r="O1488" s="90"/>
      <c r="P1488" s="91"/>
      <c r="Q1488" s="92"/>
      <c r="R1488" s="90"/>
      <c r="S1488" s="92"/>
      <c r="T1488" s="90"/>
      <c r="U1488" s="93"/>
      <c r="V1488" s="83"/>
      <c r="W1488" s="83"/>
      <c r="X1488" s="83"/>
      <c r="Y1488" s="92"/>
      <c r="Z1488" s="83"/>
      <c r="AA1488" s="83"/>
      <c r="AB1488" s="90"/>
      <c r="AC1488" s="83"/>
      <c r="AD1488" s="92"/>
      <c r="AE1488" s="83"/>
      <c r="AF1488" s="83"/>
    </row>
    <row r="1489">
      <c r="A1489" s="86"/>
      <c r="B1489" s="87"/>
      <c r="C1489" s="87"/>
      <c r="D1489" s="87"/>
      <c r="E1489" s="83"/>
      <c r="F1489" s="83"/>
      <c r="G1489" s="83"/>
      <c r="H1489" s="83"/>
      <c r="I1489" s="88"/>
      <c r="J1489" s="89"/>
      <c r="K1489" s="90"/>
      <c r="L1489" s="89"/>
      <c r="M1489" s="90"/>
      <c r="N1489" s="91"/>
      <c r="O1489" s="90"/>
      <c r="P1489" s="91"/>
      <c r="Q1489" s="92"/>
      <c r="R1489" s="90"/>
      <c r="S1489" s="92"/>
      <c r="T1489" s="90"/>
      <c r="U1489" s="93"/>
      <c r="V1489" s="83"/>
      <c r="W1489" s="83"/>
      <c r="X1489" s="83"/>
      <c r="Y1489" s="92"/>
      <c r="Z1489" s="83"/>
      <c r="AA1489" s="83"/>
      <c r="AB1489" s="90"/>
      <c r="AC1489" s="83"/>
      <c r="AD1489" s="92"/>
      <c r="AE1489" s="83"/>
      <c r="AF1489" s="83"/>
    </row>
    <row r="1490">
      <c r="A1490" s="86"/>
      <c r="B1490" s="87"/>
      <c r="C1490" s="87"/>
      <c r="D1490" s="87"/>
      <c r="E1490" s="83"/>
      <c r="F1490" s="83"/>
      <c r="G1490" s="83"/>
      <c r="H1490" s="83"/>
      <c r="I1490" s="88"/>
      <c r="J1490" s="89"/>
      <c r="K1490" s="90"/>
      <c r="L1490" s="89"/>
      <c r="M1490" s="90"/>
      <c r="N1490" s="91"/>
      <c r="O1490" s="90"/>
      <c r="P1490" s="91"/>
      <c r="Q1490" s="92"/>
      <c r="R1490" s="90"/>
      <c r="S1490" s="92"/>
      <c r="T1490" s="90"/>
      <c r="U1490" s="93"/>
      <c r="V1490" s="83"/>
      <c r="W1490" s="83"/>
      <c r="X1490" s="83"/>
      <c r="Y1490" s="92"/>
      <c r="Z1490" s="83"/>
      <c r="AA1490" s="83"/>
      <c r="AB1490" s="90"/>
      <c r="AC1490" s="83"/>
      <c r="AD1490" s="92"/>
      <c r="AE1490" s="83"/>
      <c r="AF1490" s="83"/>
    </row>
    <row r="1491">
      <c r="A1491" s="86"/>
      <c r="B1491" s="87"/>
      <c r="C1491" s="87"/>
      <c r="D1491" s="87"/>
      <c r="E1491" s="83"/>
      <c r="F1491" s="83"/>
      <c r="G1491" s="83"/>
      <c r="H1491" s="83"/>
      <c r="I1491" s="88"/>
      <c r="J1491" s="89"/>
      <c r="K1491" s="90"/>
      <c r="L1491" s="89"/>
      <c r="M1491" s="90"/>
      <c r="N1491" s="91"/>
      <c r="O1491" s="90"/>
      <c r="P1491" s="91"/>
      <c r="Q1491" s="92"/>
      <c r="R1491" s="90"/>
      <c r="S1491" s="92"/>
      <c r="T1491" s="90"/>
      <c r="U1491" s="93"/>
      <c r="V1491" s="83"/>
      <c r="W1491" s="83"/>
      <c r="X1491" s="83"/>
      <c r="Y1491" s="92"/>
      <c r="Z1491" s="83"/>
      <c r="AA1491" s="83"/>
      <c r="AB1491" s="90"/>
      <c r="AC1491" s="83"/>
      <c r="AD1491" s="92"/>
      <c r="AE1491" s="83"/>
      <c r="AF1491" s="83"/>
    </row>
    <row r="1492">
      <c r="A1492" s="86"/>
      <c r="B1492" s="87"/>
      <c r="C1492" s="87"/>
      <c r="D1492" s="87"/>
      <c r="E1492" s="83"/>
      <c r="F1492" s="83"/>
      <c r="G1492" s="83"/>
      <c r="H1492" s="83"/>
      <c r="I1492" s="88"/>
      <c r="J1492" s="89"/>
      <c r="K1492" s="90"/>
      <c r="L1492" s="89"/>
      <c r="M1492" s="90"/>
      <c r="N1492" s="91"/>
      <c r="O1492" s="90"/>
      <c r="P1492" s="91"/>
      <c r="Q1492" s="92"/>
      <c r="R1492" s="90"/>
      <c r="S1492" s="92"/>
      <c r="T1492" s="90"/>
      <c r="U1492" s="93"/>
      <c r="V1492" s="83"/>
      <c r="W1492" s="83"/>
      <c r="X1492" s="83"/>
      <c r="Y1492" s="92"/>
      <c r="Z1492" s="83"/>
      <c r="AA1492" s="83"/>
      <c r="AB1492" s="90"/>
      <c r="AC1492" s="83"/>
      <c r="AD1492" s="92"/>
      <c r="AE1492" s="83"/>
      <c r="AF1492" s="83"/>
    </row>
    <row r="1493">
      <c r="A1493" s="86"/>
      <c r="B1493" s="87"/>
      <c r="C1493" s="87"/>
      <c r="D1493" s="87"/>
      <c r="E1493" s="83"/>
      <c r="F1493" s="83"/>
      <c r="G1493" s="83"/>
      <c r="H1493" s="83"/>
      <c r="I1493" s="88"/>
      <c r="J1493" s="89"/>
      <c r="K1493" s="90"/>
      <c r="L1493" s="89"/>
      <c r="M1493" s="90"/>
      <c r="N1493" s="91"/>
      <c r="O1493" s="90"/>
      <c r="P1493" s="91"/>
      <c r="Q1493" s="92"/>
      <c r="R1493" s="90"/>
      <c r="S1493" s="92"/>
      <c r="T1493" s="90"/>
      <c r="U1493" s="93"/>
      <c r="V1493" s="83"/>
      <c r="W1493" s="83"/>
      <c r="X1493" s="83"/>
      <c r="Y1493" s="92"/>
      <c r="Z1493" s="83"/>
      <c r="AA1493" s="83"/>
      <c r="AB1493" s="90"/>
      <c r="AC1493" s="83"/>
      <c r="AD1493" s="92"/>
      <c r="AE1493" s="83"/>
      <c r="AF1493" s="83"/>
    </row>
    <row r="1494">
      <c r="A1494" s="86"/>
      <c r="B1494" s="87"/>
      <c r="C1494" s="87"/>
      <c r="D1494" s="87"/>
      <c r="E1494" s="83"/>
      <c r="F1494" s="83"/>
      <c r="G1494" s="83"/>
      <c r="H1494" s="83"/>
      <c r="I1494" s="88"/>
      <c r="J1494" s="89"/>
      <c r="K1494" s="90"/>
      <c r="L1494" s="89"/>
      <c r="M1494" s="90"/>
      <c r="N1494" s="91"/>
      <c r="O1494" s="90"/>
      <c r="P1494" s="91"/>
      <c r="Q1494" s="92"/>
      <c r="R1494" s="90"/>
      <c r="S1494" s="92"/>
      <c r="T1494" s="90"/>
      <c r="U1494" s="93"/>
      <c r="V1494" s="83"/>
      <c r="W1494" s="83"/>
      <c r="X1494" s="83"/>
      <c r="Y1494" s="92"/>
      <c r="Z1494" s="83"/>
      <c r="AA1494" s="83"/>
      <c r="AB1494" s="90"/>
      <c r="AC1494" s="83"/>
      <c r="AD1494" s="92"/>
      <c r="AE1494" s="83"/>
      <c r="AF1494" s="83"/>
    </row>
    <row r="1495">
      <c r="A1495" s="86"/>
      <c r="B1495" s="87"/>
      <c r="C1495" s="87"/>
      <c r="D1495" s="87"/>
      <c r="E1495" s="83"/>
      <c r="F1495" s="83"/>
      <c r="G1495" s="83"/>
      <c r="H1495" s="83"/>
      <c r="I1495" s="88"/>
      <c r="J1495" s="89"/>
      <c r="K1495" s="90"/>
      <c r="L1495" s="89"/>
      <c r="M1495" s="90"/>
      <c r="N1495" s="91"/>
      <c r="O1495" s="90"/>
      <c r="P1495" s="91"/>
      <c r="Q1495" s="92"/>
      <c r="R1495" s="90"/>
      <c r="S1495" s="92"/>
      <c r="T1495" s="90"/>
      <c r="U1495" s="93"/>
      <c r="V1495" s="83"/>
      <c r="W1495" s="83"/>
      <c r="X1495" s="83"/>
      <c r="Y1495" s="92"/>
      <c r="Z1495" s="83"/>
      <c r="AA1495" s="83"/>
      <c r="AB1495" s="90"/>
      <c r="AC1495" s="83"/>
      <c r="AD1495" s="92"/>
      <c r="AE1495" s="83"/>
      <c r="AF1495" s="83"/>
    </row>
    <row r="1496">
      <c r="A1496" s="86"/>
      <c r="B1496" s="87"/>
      <c r="C1496" s="87"/>
      <c r="D1496" s="87"/>
      <c r="E1496" s="83"/>
      <c r="F1496" s="83"/>
      <c r="G1496" s="83"/>
      <c r="H1496" s="83"/>
      <c r="I1496" s="88"/>
      <c r="J1496" s="89"/>
      <c r="K1496" s="90"/>
      <c r="L1496" s="89"/>
      <c r="M1496" s="90"/>
      <c r="N1496" s="91"/>
      <c r="O1496" s="90"/>
      <c r="P1496" s="91"/>
      <c r="Q1496" s="92"/>
      <c r="R1496" s="90"/>
      <c r="S1496" s="92"/>
      <c r="T1496" s="90"/>
      <c r="U1496" s="93"/>
      <c r="V1496" s="83"/>
      <c r="W1496" s="83"/>
      <c r="X1496" s="83"/>
      <c r="Y1496" s="92"/>
      <c r="Z1496" s="83"/>
      <c r="AA1496" s="83"/>
      <c r="AB1496" s="90"/>
      <c r="AC1496" s="83"/>
      <c r="AD1496" s="92"/>
      <c r="AE1496" s="83"/>
      <c r="AF1496" s="83"/>
    </row>
    <row r="1497">
      <c r="A1497" s="86"/>
      <c r="B1497" s="87"/>
      <c r="C1497" s="87"/>
      <c r="D1497" s="87"/>
      <c r="E1497" s="83"/>
      <c r="F1497" s="83"/>
      <c r="G1497" s="83"/>
      <c r="H1497" s="83"/>
      <c r="I1497" s="88"/>
      <c r="J1497" s="89"/>
      <c r="K1497" s="90"/>
      <c r="L1497" s="89"/>
      <c r="M1497" s="90"/>
      <c r="N1497" s="91"/>
      <c r="O1497" s="90"/>
      <c r="P1497" s="91"/>
      <c r="Q1497" s="92"/>
      <c r="R1497" s="90"/>
      <c r="S1497" s="92"/>
      <c r="T1497" s="90"/>
      <c r="U1497" s="93"/>
      <c r="V1497" s="83"/>
      <c r="W1497" s="83"/>
      <c r="X1497" s="83"/>
      <c r="Y1497" s="92"/>
      <c r="Z1497" s="83"/>
      <c r="AA1497" s="83"/>
      <c r="AB1497" s="90"/>
      <c r="AC1497" s="83"/>
      <c r="AD1497" s="92"/>
      <c r="AE1497" s="83"/>
      <c r="AF1497" s="83"/>
    </row>
    <row r="1498">
      <c r="A1498" s="86"/>
      <c r="B1498" s="87"/>
      <c r="C1498" s="87"/>
      <c r="D1498" s="87"/>
      <c r="E1498" s="83"/>
      <c r="F1498" s="83"/>
      <c r="G1498" s="83"/>
      <c r="H1498" s="83"/>
      <c r="I1498" s="88"/>
      <c r="J1498" s="89"/>
      <c r="K1498" s="90"/>
      <c r="L1498" s="89"/>
      <c r="M1498" s="90"/>
      <c r="N1498" s="91"/>
      <c r="O1498" s="90"/>
      <c r="P1498" s="91"/>
      <c r="Q1498" s="92"/>
      <c r="R1498" s="90"/>
      <c r="S1498" s="92"/>
      <c r="T1498" s="90"/>
      <c r="U1498" s="93"/>
      <c r="V1498" s="83"/>
      <c r="W1498" s="83"/>
      <c r="X1498" s="83"/>
      <c r="Y1498" s="92"/>
      <c r="Z1498" s="83"/>
      <c r="AA1498" s="83"/>
      <c r="AB1498" s="90"/>
      <c r="AC1498" s="83"/>
      <c r="AD1498" s="92"/>
      <c r="AE1498" s="83"/>
      <c r="AF1498" s="83"/>
    </row>
    <row r="1499">
      <c r="A1499" s="86"/>
      <c r="B1499" s="87"/>
      <c r="C1499" s="87"/>
      <c r="D1499" s="87"/>
      <c r="E1499" s="83"/>
      <c r="F1499" s="83"/>
      <c r="G1499" s="83"/>
      <c r="H1499" s="83"/>
      <c r="I1499" s="88"/>
      <c r="J1499" s="89"/>
      <c r="K1499" s="90"/>
      <c r="L1499" s="89"/>
      <c r="M1499" s="90"/>
      <c r="N1499" s="91"/>
      <c r="O1499" s="90"/>
      <c r="P1499" s="91"/>
      <c r="Q1499" s="92"/>
      <c r="R1499" s="90"/>
      <c r="S1499" s="92"/>
      <c r="T1499" s="90"/>
      <c r="U1499" s="93"/>
      <c r="V1499" s="83"/>
      <c r="W1499" s="83"/>
      <c r="X1499" s="83"/>
      <c r="Y1499" s="92"/>
      <c r="Z1499" s="83"/>
      <c r="AA1499" s="83"/>
      <c r="AB1499" s="90"/>
      <c r="AC1499" s="83"/>
      <c r="AD1499" s="92"/>
      <c r="AE1499" s="83"/>
      <c r="AF1499" s="83"/>
    </row>
    <row r="1500">
      <c r="A1500" s="86"/>
      <c r="B1500" s="87"/>
      <c r="C1500" s="87"/>
      <c r="D1500" s="87"/>
      <c r="E1500" s="83"/>
      <c r="F1500" s="83"/>
      <c r="G1500" s="83"/>
      <c r="H1500" s="83"/>
      <c r="I1500" s="88"/>
      <c r="J1500" s="89"/>
      <c r="K1500" s="90"/>
      <c r="L1500" s="89"/>
      <c r="M1500" s="90"/>
      <c r="N1500" s="91"/>
      <c r="O1500" s="90"/>
      <c r="P1500" s="91"/>
      <c r="Q1500" s="92"/>
      <c r="R1500" s="90"/>
      <c r="S1500" s="92"/>
      <c r="T1500" s="90"/>
      <c r="U1500" s="93"/>
      <c r="V1500" s="83"/>
      <c r="W1500" s="83"/>
      <c r="X1500" s="83"/>
      <c r="Y1500" s="92"/>
      <c r="Z1500" s="83"/>
      <c r="AA1500" s="83"/>
      <c r="AB1500" s="90"/>
      <c r="AC1500" s="83"/>
      <c r="AD1500" s="92"/>
      <c r="AE1500" s="83"/>
      <c r="AF1500" s="83"/>
    </row>
    <row r="1501">
      <c r="A1501" s="86"/>
      <c r="B1501" s="87"/>
      <c r="C1501" s="87"/>
      <c r="D1501" s="87"/>
      <c r="E1501" s="83"/>
      <c r="F1501" s="83"/>
      <c r="G1501" s="83"/>
      <c r="H1501" s="83"/>
      <c r="I1501" s="88"/>
      <c r="J1501" s="89"/>
      <c r="K1501" s="90"/>
      <c r="L1501" s="89"/>
      <c r="M1501" s="90"/>
      <c r="N1501" s="91"/>
      <c r="O1501" s="90"/>
      <c r="P1501" s="91"/>
      <c r="Q1501" s="92"/>
      <c r="R1501" s="90"/>
      <c r="S1501" s="92"/>
      <c r="T1501" s="90"/>
      <c r="U1501" s="93"/>
      <c r="V1501" s="83"/>
      <c r="W1501" s="83"/>
      <c r="X1501" s="83"/>
      <c r="Y1501" s="92"/>
      <c r="Z1501" s="83"/>
      <c r="AA1501" s="83"/>
      <c r="AB1501" s="90"/>
      <c r="AC1501" s="83"/>
      <c r="AD1501" s="92"/>
      <c r="AE1501" s="83"/>
      <c r="AF1501" s="83"/>
    </row>
    <row r="1502">
      <c r="A1502" s="86"/>
      <c r="B1502" s="87"/>
      <c r="C1502" s="87"/>
      <c r="D1502" s="87"/>
      <c r="E1502" s="83"/>
      <c r="F1502" s="83"/>
      <c r="G1502" s="83"/>
      <c r="H1502" s="83"/>
      <c r="I1502" s="88"/>
      <c r="J1502" s="89"/>
      <c r="K1502" s="90"/>
      <c r="L1502" s="89"/>
      <c r="M1502" s="90"/>
      <c r="N1502" s="91"/>
      <c r="O1502" s="90"/>
      <c r="P1502" s="91"/>
      <c r="Q1502" s="92"/>
      <c r="R1502" s="90"/>
      <c r="S1502" s="92"/>
      <c r="T1502" s="90"/>
      <c r="U1502" s="93"/>
      <c r="V1502" s="83"/>
      <c r="W1502" s="83"/>
      <c r="X1502" s="83"/>
      <c r="Y1502" s="92"/>
      <c r="Z1502" s="83"/>
      <c r="AA1502" s="83"/>
      <c r="AB1502" s="90"/>
      <c r="AC1502" s="83"/>
      <c r="AD1502" s="92"/>
      <c r="AE1502" s="83"/>
      <c r="AF1502" s="83"/>
    </row>
    <row r="1503">
      <c r="A1503" s="86"/>
      <c r="B1503" s="87"/>
      <c r="C1503" s="87"/>
      <c r="D1503" s="87"/>
      <c r="E1503" s="83"/>
      <c r="F1503" s="83"/>
      <c r="G1503" s="83"/>
      <c r="H1503" s="83"/>
      <c r="I1503" s="88"/>
      <c r="J1503" s="89"/>
      <c r="K1503" s="90"/>
      <c r="L1503" s="89"/>
      <c r="M1503" s="90"/>
      <c r="N1503" s="91"/>
      <c r="O1503" s="90"/>
      <c r="P1503" s="91"/>
      <c r="Q1503" s="92"/>
      <c r="R1503" s="90"/>
      <c r="S1503" s="92"/>
      <c r="T1503" s="90"/>
      <c r="U1503" s="93"/>
      <c r="V1503" s="83"/>
      <c r="W1503" s="83"/>
      <c r="X1503" s="83"/>
      <c r="Y1503" s="92"/>
      <c r="Z1503" s="83"/>
      <c r="AA1503" s="83"/>
      <c r="AB1503" s="90"/>
      <c r="AC1503" s="83"/>
      <c r="AD1503" s="92"/>
      <c r="AE1503" s="83"/>
      <c r="AF1503" s="83"/>
    </row>
    <row r="1504">
      <c r="A1504" s="86"/>
      <c r="B1504" s="87"/>
      <c r="C1504" s="87"/>
      <c r="D1504" s="87"/>
      <c r="E1504" s="83"/>
      <c r="F1504" s="83"/>
      <c r="G1504" s="83"/>
      <c r="H1504" s="83"/>
      <c r="I1504" s="88"/>
      <c r="J1504" s="89"/>
      <c r="K1504" s="90"/>
      <c r="L1504" s="89"/>
      <c r="M1504" s="90"/>
      <c r="N1504" s="91"/>
      <c r="O1504" s="90"/>
      <c r="P1504" s="91"/>
      <c r="Q1504" s="92"/>
      <c r="R1504" s="90"/>
      <c r="S1504" s="92"/>
      <c r="T1504" s="90"/>
      <c r="U1504" s="93"/>
      <c r="V1504" s="83"/>
      <c r="W1504" s="83"/>
      <c r="X1504" s="83"/>
      <c r="Y1504" s="92"/>
      <c r="Z1504" s="83"/>
      <c r="AA1504" s="83"/>
      <c r="AB1504" s="90"/>
      <c r="AC1504" s="83"/>
      <c r="AD1504" s="92"/>
      <c r="AE1504" s="83"/>
      <c r="AF1504" s="83"/>
    </row>
    <row r="1505">
      <c r="A1505" s="86"/>
      <c r="B1505" s="87"/>
      <c r="C1505" s="87"/>
      <c r="D1505" s="87"/>
      <c r="E1505" s="83"/>
      <c r="F1505" s="83"/>
      <c r="G1505" s="83"/>
      <c r="H1505" s="83"/>
      <c r="I1505" s="88"/>
      <c r="J1505" s="89"/>
      <c r="K1505" s="90"/>
      <c r="L1505" s="89"/>
      <c r="M1505" s="90"/>
      <c r="N1505" s="91"/>
      <c r="O1505" s="90"/>
      <c r="P1505" s="91"/>
      <c r="Q1505" s="92"/>
      <c r="R1505" s="90"/>
      <c r="S1505" s="92"/>
      <c r="T1505" s="90"/>
      <c r="U1505" s="93"/>
      <c r="V1505" s="83"/>
      <c r="W1505" s="83"/>
      <c r="X1505" s="83"/>
      <c r="Y1505" s="92"/>
      <c r="Z1505" s="83"/>
      <c r="AA1505" s="83"/>
      <c r="AB1505" s="90"/>
      <c r="AC1505" s="83"/>
      <c r="AD1505" s="92"/>
      <c r="AE1505" s="83"/>
      <c r="AF1505" s="83"/>
    </row>
    <row r="1506">
      <c r="A1506" s="86"/>
      <c r="B1506" s="87"/>
      <c r="C1506" s="87"/>
      <c r="D1506" s="87"/>
      <c r="E1506" s="83"/>
      <c r="F1506" s="83"/>
      <c r="G1506" s="83"/>
      <c r="H1506" s="83"/>
      <c r="I1506" s="88"/>
      <c r="J1506" s="89"/>
      <c r="K1506" s="90"/>
      <c r="L1506" s="89"/>
      <c r="M1506" s="90"/>
      <c r="N1506" s="91"/>
      <c r="O1506" s="90"/>
      <c r="P1506" s="91"/>
      <c r="Q1506" s="92"/>
      <c r="R1506" s="90"/>
      <c r="S1506" s="92"/>
      <c r="T1506" s="90"/>
      <c r="U1506" s="93"/>
      <c r="V1506" s="83"/>
      <c r="W1506" s="83"/>
      <c r="X1506" s="83"/>
      <c r="Y1506" s="92"/>
      <c r="Z1506" s="83"/>
      <c r="AA1506" s="83"/>
      <c r="AB1506" s="90"/>
      <c r="AC1506" s="83"/>
      <c r="AD1506" s="92"/>
      <c r="AE1506" s="83"/>
      <c r="AF1506" s="83"/>
    </row>
    <row r="1507">
      <c r="A1507" s="86"/>
      <c r="B1507" s="87"/>
      <c r="C1507" s="87"/>
      <c r="D1507" s="87"/>
      <c r="E1507" s="83"/>
      <c r="F1507" s="83"/>
      <c r="G1507" s="83"/>
      <c r="H1507" s="83"/>
      <c r="I1507" s="88"/>
      <c r="J1507" s="89"/>
      <c r="K1507" s="90"/>
      <c r="L1507" s="89"/>
      <c r="M1507" s="90"/>
      <c r="N1507" s="91"/>
      <c r="O1507" s="90"/>
      <c r="P1507" s="91"/>
      <c r="Q1507" s="92"/>
      <c r="R1507" s="90"/>
      <c r="S1507" s="92"/>
      <c r="T1507" s="90"/>
      <c r="U1507" s="93"/>
      <c r="V1507" s="83"/>
      <c r="W1507" s="83"/>
      <c r="X1507" s="83"/>
      <c r="Y1507" s="92"/>
      <c r="Z1507" s="83"/>
      <c r="AA1507" s="83"/>
      <c r="AB1507" s="90"/>
      <c r="AC1507" s="83"/>
      <c r="AD1507" s="92"/>
      <c r="AE1507" s="83"/>
      <c r="AF1507" s="83"/>
    </row>
    <row r="1508">
      <c r="A1508" s="86"/>
      <c r="B1508" s="87"/>
      <c r="C1508" s="87"/>
      <c r="D1508" s="87"/>
      <c r="E1508" s="83"/>
      <c r="F1508" s="83"/>
      <c r="G1508" s="83"/>
      <c r="H1508" s="83"/>
      <c r="I1508" s="88"/>
      <c r="J1508" s="89"/>
      <c r="K1508" s="90"/>
      <c r="L1508" s="89"/>
      <c r="M1508" s="90"/>
      <c r="N1508" s="91"/>
      <c r="O1508" s="90"/>
      <c r="P1508" s="91"/>
      <c r="Q1508" s="92"/>
      <c r="R1508" s="90"/>
      <c r="S1508" s="92"/>
      <c r="T1508" s="90"/>
      <c r="U1508" s="93"/>
      <c r="V1508" s="83"/>
      <c r="W1508" s="83"/>
      <c r="X1508" s="83"/>
      <c r="Y1508" s="92"/>
      <c r="Z1508" s="83"/>
      <c r="AA1508" s="83"/>
      <c r="AB1508" s="90"/>
      <c r="AC1508" s="83"/>
      <c r="AD1508" s="92"/>
      <c r="AE1508" s="83"/>
      <c r="AF1508" s="83"/>
    </row>
    <row r="1509">
      <c r="A1509" s="86"/>
      <c r="B1509" s="87"/>
      <c r="C1509" s="87"/>
      <c r="D1509" s="87"/>
      <c r="E1509" s="83"/>
      <c r="F1509" s="83"/>
      <c r="G1509" s="83"/>
      <c r="H1509" s="83"/>
      <c r="I1509" s="88"/>
      <c r="J1509" s="89"/>
      <c r="K1509" s="90"/>
      <c r="L1509" s="89"/>
      <c r="M1509" s="90"/>
      <c r="N1509" s="91"/>
      <c r="O1509" s="90"/>
      <c r="P1509" s="91"/>
      <c r="Q1509" s="92"/>
      <c r="R1509" s="90"/>
      <c r="S1509" s="92"/>
      <c r="T1509" s="90"/>
      <c r="U1509" s="93"/>
      <c r="V1509" s="83"/>
      <c r="W1509" s="83"/>
      <c r="X1509" s="83"/>
      <c r="Y1509" s="92"/>
      <c r="Z1509" s="83"/>
      <c r="AA1509" s="83"/>
      <c r="AB1509" s="90"/>
      <c r="AC1509" s="83"/>
      <c r="AD1509" s="92"/>
      <c r="AE1509" s="83"/>
      <c r="AF1509" s="83"/>
    </row>
    <row r="1510">
      <c r="A1510" s="86"/>
      <c r="B1510" s="87"/>
      <c r="C1510" s="87"/>
      <c r="D1510" s="87"/>
      <c r="E1510" s="83"/>
      <c r="F1510" s="83"/>
      <c r="G1510" s="83"/>
      <c r="H1510" s="83"/>
      <c r="I1510" s="88"/>
      <c r="J1510" s="89"/>
      <c r="K1510" s="90"/>
      <c r="L1510" s="89"/>
      <c r="M1510" s="90"/>
      <c r="N1510" s="91"/>
      <c r="O1510" s="90"/>
      <c r="P1510" s="91"/>
      <c r="Q1510" s="92"/>
      <c r="R1510" s="90"/>
      <c r="S1510" s="92"/>
      <c r="T1510" s="90"/>
      <c r="U1510" s="93"/>
      <c r="V1510" s="83"/>
      <c r="W1510" s="83"/>
      <c r="X1510" s="83"/>
      <c r="Y1510" s="92"/>
      <c r="Z1510" s="83"/>
      <c r="AA1510" s="83"/>
      <c r="AB1510" s="90"/>
      <c r="AC1510" s="83"/>
      <c r="AD1510" s="92"/>
      <c r="AE1510" s="83"/>
      <c r="AF1510" s="83"/>
    </row>
    <row r="1511">
      <c r="A1511" s="86"/>
      <c r="B1511" s="87"/>
      <c r="C1511" s="87"/>
      <c r="D1511" s="87"/>
      <c r="E1511" s="83"/>
      <c r="F1511" s="83"/>
      <c r="G1511" s="83"/>
      <c r="H1511" s="83"/>
      <c r="I1511" s="88"/>
      <c r="J1511" s="89"/>
      <c r="K1511" s="90"/>
      <c r="L1511" s="89"/>
      <c r="M1511" s="90"/>
      <c r="N1511" s="91"/>
      <c r="O1511" s="90"/>
      <c r="P1511" s="91"/>
      <c r="Q1511" s="92"/>
      <c r="R1511" s="90"/>
      <c r="S1511" s="92"/>
      <c r="T1511" s="90"/>
      <c r="U1511" s="93"/>
      <c r="V1511" s="83"/>
      <c r="W1511" s="83"/>
      <c r="X1511" s="83"/>
      <c r="Y1511" s="92"/>
      <c r="Z1511" s="83"/>
      <c r="AA1511" s="83"/>
      <c r="AB1511" s="90"/>
      <c r="AC1511" s="83"/>
      <c r="AD1511" s="92"/>
      <c r="AE1511" s="83"/>
      <c r="AF1511" s="83"/>
    </row>
    <row r="1512">
      <c r="A1512" s="86"/>
      <c r="B1512" s="87"/>
      <c r="C1512" s="87"/>
      <c r="D1512" s="87"/>
      <c r="E1512" s="83"/>
      <c r="F1512" s="83"/>
      <c r="G1512" s="83"/>
      <c r="H1512" s="83"/>
      <c r="I1512" s="88"/>
      <c r="J1512" s="89"/>
      <c r="K1512" s="90"/>
      <c r="L1512" s="89"/>
      <c r="M1512" s="90"/>
      <c r="N1512" s="91"/>
      <c r="O1512" s="90"/>
      <c r="P1512" s="91"/>
      <c r="Q1512" s="92"/>
      <c r="R1512" s="90"/>
      <c r="S1512" s="92"/>
      <c r="T1512" s="90"/>
      <c r="U1512" s="93"/>
      <c r="V1512" s="83"/>
      <c r="W1512" s="83"/>
      <c r="X1512" s="83"/>
      <c r="Y1512" s="92"/>
      <c r="Z1512" s="83"/>
      <c r="AA1512" s="83"/>
      <c r="AB1512" s="90"/>
      <c r="AC1512" s="83"/>
      <c r="AD1512" s="92"/>
      <c r="AE1512" s="83"/>
      <c r="AF1512" s="83"/>
    </row>
    <row r="1513">
      <c r="A1513" s="86"/>
      <c r="B1513" s="87"/>
      <c r="C1513" s="87"/>
      <c r="D1513" s="87"/>
      <c r="E1513" s="83"/>
      <c r="F1513" s="83"/>
      <c r="G1513" s="83"/>
      <c r="H1513" s="83"/>
      <c r="I1513" s="88"/>
      <c r="J1513" s="89"/>
      <c r="K1513" s="90"/>
      <c r="L1513" s="89"/>
      <c r="M1513" s="90"/>
      <c r="N1513" s="91"/>
      <c r="O1513" s="90"/>
      <c r="P1513" s="91"/>
      <c r="Q1513" s="92"/>
      <c r="R1513" s="90"/>
      <c r="S1513" s="92"/>
      <c r="T1513" s="90"/>
      <c r="U1513" s="93"/>
      <c r="V1513" s="83"/>
      <c r="W1513" s="83"/>
      <c r="X1513" s="83"/>
      <c r="Y1513" s="92"/>
      <c r="Z1513" s="83"/>
      <c r="AA1513" s="83"/>
      <c r="AB1513" s="90"/>
      <c r="AC1513" s="83"/>
      <c r="AD1513" s="92"/>
      <c r="AE1513" s="83"/>
      <c r="AF1513" s="83"/>
    </row>
    <row r="1514">
      <c r="A1514" s="86"/>
      <c r="B1514" s="87"/>
      <c r="C1514" s="87"/>
      <c r="D1514" s="87"/>
      <c r="E1514" s="83"/>
      <c r="F1514" s="83"/>
      <c r="G1514" s="83"/>
      <c r="H1514" s="83"/>
      <c r="I1514" s="88"/>
      <c r="J1514" s="89"/>
      <c r="K1514" s="90"/>
      <c r="L1514" s="89"/>
      <c r="M1514" s="90"/>
      <c r="N1514" s="91"/>
      <c r="O1514" s="90"/>
      <c r="P1514" s="91"/>
      <c r="Q1514" s="92"/>
      <c r="R1514" s="90"/>
      <c r="S1514" s="92"/>
      <c r="T1514" s="90"/>
      <c r="U1514" s="93"/>
      <c r="V1514" s="83"/>
      <c r="W1514" s="83"/>
      <c r="X1514" s="83"/>
      <c r="Y1514" s="92"/>
      <c r="Z1514" s="83"/>
      <c r="AA1514" s="83"/>
      <c r="AB1514" s="90"/>
      <c r="AC1514" s="83"/>
      <c r="AD1514" s="92"/>
      <c r="AE1514" s="83"/>
      <c r="AF1514" s="83"/>
    </row>
    <row r="1515">
      <c r="A1515" s="86"/>
      <c r="B1515" s="87"/>
      <c r="C1515" s="87"/>
      <c r="D1515" s="87"/>
      <c r="E1515" s="83"/>
      <c r="F1515" s="83"/>
      <c r="G1515" s="83"/>
      <c r="H1515" s="83"/>
      <c r="I1515" s="88"/>
      <c r="J1515" s="89"/>
      <c r="K1515" s="90"/>
      <c r="L1515" s="89"/>
      <c r="M1515" s="90"/>
      <c r="N1515" s="91"/>
      <c r="O1515" s="90"/>
      <c r="P1515" s="91"/>
      <c r="Q1515" s="92"/>
      <c r="R1515" s="90"/>
      <c r="S1515" s="92"/>
      <c r="T1515" s="90"/>
      <c r="U1515" s="93"/>
      <c r="V1515" s="83"/>
      <c r="W1515" s="83"/>
      <c r="X1515" s="83"/>
      <c r="Y1515" s="92"/>
      <c r="Z1515" s="83"/>
      <c r="AA1515" s="83"/>
      <c r="AB1515" s="90"/>
      <c r="AC1515" s="83"/>
      <c r="AD1515" s="92"/>
      <c r="AE1515" s="83"/>
      <c r="AF1515" s="83"/>
    </row>
    <row r="1516">
      <c r="A1516" s="86"/>
      <c r="B1516" s="87"/>
      <c r="C1516" s="87"/>
      <c r="D1516" s="87"/>
      <c r="E1516" s="83"/>
      <c r="F1516" s="83"/>
      <c r="G1516" s="83"/>
      <c r="H1516" s="83"/>
      <c r="I1516" s="88"/>
      <c r="J1516" s="89"/>
      <c r="K1516" s="90"/>
      <c r="L1516" s="89"/>
      <c r="M1516" s="90"/>
      <c r="N1516" s="91"/>
      <c r="O1516" s="90"/>
      <c r="P1516" s="91"/>
      <c r="Q1516" s="92"/>
      <c r="R1516" s="90"/>
      <c r="S1516" s="92"/>
      <c r="T1516" s="90"/>
      <c r="U1516" s="93"/>
      <c r="V1516" s="83"/>
      <c r="W1516" s="83"/>
      <c r="X1516" s="83"/>
      <c r="Y1516" s="92"/>
      <c r="Z1516" s="83"/>
      <c r="AA1516" s="83"/>
      <c r="AB1516" s="90"/>
      <c r="AC1516" s="83"/>
      <c r="AD1516" s="92"/>
      <c r="AE1516" s="83"/>
      <c r="AF1516" s="83"/>
    </row>
    <row r="1517">
      <c r="A1517" s="86"/>
      <c r="B1517" s="87"/>
      <c r="C1517" s="87"/>
      <c r="D1517" s="87"/>
      <c r="E1517" s="83"/>
      <c r="F1517" s="83"/>
      <c r="G1517" s="83"/>
      <c r="H1517" s="83"/>
      <c r="I1517" s="88"/>
      <c r="J1517" s="89"/>
      <c r="K1517" s="90"/>
      <c r="L1517" s="89"/>
      <c r="M1517" s="90"/>
      <c r="N1517" s="91"/>
      <c r="O1517" s="90"/>
      <c r="P1517" s="91"/>
      <c r="Q1517" s="92"/>
      <c r="R1517" s="90"/>
      <c r="S1517" s="92"/>
      <c r="T1517" s="90"/>
      <c r="U1517" s="93"/>
      <c r="V1517" s="83"/>
      <c r="W1517" s="83"/>
      <c r="X1517" s="83"/>
      <c r="Y1517" s="92"/>
      <c r="Z1517" s="83"/>
      <c r="AA1517" s="83"/>
      <c r="AB1517" s="90"/>
      <c r="AC1517" s="83"/>
      <c r="AD1517" s="92"/>
      <c r="AE1517" s="83"/>
      <c r="AF1517" s="83"/>
    </row>
    <row r="1518">
      <c r="A1518" s="86"/>
      <c r="B1518" s="87"/>
      <c r="C1518" s="87"/>
      <c r="D1518" s="87"/>
      <c r="E1518" s="83"/>
      <c r="F1518" s="83"/>
      <c r="G1518" s="83"/>
      <c r="H1518" s="83"/>
      <c r="I1518" s="88"/>
      <c r="J1518" s="89"/>
      <c r="K1518" s="90"/>
      <c r="L1518" s="89"/>
      <c r="M1518" s="90"/>
      <c r="N1518" s="91"/>
      <c r="O1518" s="90"/>
      <c r="P1518" s="91"/>
      <c r="Q1518" s="92"/>
      <c r="R1518" s="90"/>
      <c r="S1518" s="92"/>
      <c r="T1518" s="90"/>
      <c r="U1518" s="93"/>
      <c r="V1518" s="83"/>
      <c r="W1518" s="83"/>
      <c r="X1518" s="83"/>
      <c r="Y1518" s="92"/>
      <c r="Z1518" s="83"/>
      <c r="AA1518" s="83"/>
      <c r="AB1518" s="90"/>
      <c r="AC1518" s="83"/>
      <c r="AD1518" s="92"/>
      <c r="AE1518" s="83"/>
      <c r="AF1518" s="83"/>
    </row>
    <row r="1519">
      <c r="A1519" s="86"/>
      <c r="B1519" s="87"/>
      <c r="C1519" s="87"/>
      <c r="D1519" s="87"/>
      <c r="E1519" s="83"/>
      <c r="F1519" s="83"/>
      <c r="G1519" s="83"/>
      <c r="H1519" s="83"/>
      <c r="I1519" s="88"/>
      <c r="J1519" s="89"/>
      <c r="K1519" s="90"/>
      <c r="L1519" s="89"/>
      <c r="M1519" s="90"/>
      <c r="N1519" s="91"/>
      <c r="O1519" s="90"/>
      <c r="P1519" s="91"/>
      <c r="Q1519" s="92"/>
      <c r="R1519" s="90"/>
      <c r="S1519" s="92"/>
      <c r="T1519" s="90"/>
      <c r="U1519" s="93"/>
      <c r="V1519" s="83"/>
      <c r="W1519" s="83"/>
      <c r="X1519" s="83"/>
      <c r="Y1519" s="92"/>
      <c r="Z1519" s="83"/>
      <c r="AA1519" s="83"/>
      <c r="AB1519" s="90"/>
      <c r="AC1519" s="83"/>
      <c r="AD1519" s="92"/>
      <c r="AE1519" s="83"/>
      <c r="AF1519" s="83"/>
    </row>
    <row r="1520">
      <c r="A1520" s="86"/>
      <c r="B1520" s="87"/>
      <c r="C1520" s="87"/>
      <c r="D1520" s="87"/>
      <c r="E1520" s="83"/>
      <c r="F1520" s="83"/>
      <c r="G1520" s="83"/>
      <c r="H1520" s="83"/>
      <c r="I1520" s="88"/>
      <c r="J1520" s="89"/>
      <c r="K1520" s="90"/>
      <c r="L1520" s="89"/>
      <c r="M1520" s="90"/>
      <c r="N1520" s="91"/>
      <c r="O1520" s="90"/>
      <c r="P1520" s="91"/>
      <c r="Q1520" s="92"/>
      <c r="R1520" s="90"/>
      <c r="S1520" s="92"/>
      <c r="T1520" s="90"/>
      <c r="U1520" s="93"/>
      <c r="V1520" s="83"/>
      <c r="W1520" s="83"/>
      <c r="X1520" s="83"/>
      <c r="Y1520" s="92"/>
      <c r="Z1520" s="83"/>
      <c r="AA1520" s="83"/>
      <c r="AB1520" s="90"/>
      <c r="AC1520" s="83"/>
      <c r="AD1520" s="92"/>
      <c r="AE1520" s="83"/>
      <c r="AF1520" s="83"/>
    </row>
    <row r="1521">
      <c r="A1521" s="86"/>
      <c r="B1521" s="87"/>
      <c r="C1521" s="87"/>
      <c r="D1521" s="87"/>
      <c r="E1521" s="83"/>
      <c r="F1521" s="83"/>
      <c r="G1521" s="83"/>
      <c r="H1521" s="83"/>
      <c r="I1521" s="88"/>
      <c r="J1521" s="89"/>
      <c r="K1521" s="90"/>
      <c r="L1521" s="89"/>
      <c r="M1521" s="90"/>
      <c r="N1521" s="91"/>
      <c r="O1521" s="90"/>
      <c r="P1521" s="91"/>
      <c r="Q1521" s="92"/>
      <c r="R1521" s="90"/>
      <c r="S1521" s="92"/>
      <c r="T1521" s="90"/>
      <c r="U1521" s="93"/>
      <c r="V1521" s="83"/>
      <c r="W1521" s="83"/>
      <c r="X1521" s="83"/>
      <c r="Y1521" s="92"/>
      <c r="Z1521" s="83"/>
      <c r="AA1521" s="83"/>
      <c r="AB1521" s="90"/>
      <c r="AC1521" s="83"/>
      <c r="AD1521" s="92"/>
      <c r="AE1521" s="83"/>
      <c r="AF1521" s="83"/>
    </row>
    <row r="1522">
      <c r="A1522" s="86"/>
      <c r="B1522" s="87"/>
      <c r="C1522" s="87"/>
      <c r="D1522" s="87"/>
      <c r="E1522" s="83"/>
      <c r="F1522" s="83"/>
      <c r="G1522" s="83"/>
      <c r="H1522" s="83"/>
      <c r="I1522" s="88"/>
      <c r="J1522" s="89"/>
      <c r="K1522" s="90"/>
      <c r="L1522" s="89"/>
      <c r="M1522" s="90"/>
      <c r="N1522" s="91"/>
      <c r="O1522" s="90"/>
      <c r="P1522" s="91"/>
      <c r="Q1522" s="92"/>
      <c r="R1522" s="90"/>
      <c r="S1522" s="92"/>
      <c r="T1522" s="90"/>
      <c r="U1522" s="93"/>
      <c r="V1522" s="83"/>
      <c r="W1522" s="83"/>
      <c r="X1522" s="83"/>
      <c r="Y1522" s="92"/>
      <c r="Z1522" s="83"/>
      <c r="AA1522" s="83"/>
      <c r="AB1522" s="90"/>
      <c r="AC1522" s="83"/>
      <c r="AD1522" s="92"/>
      <c r="AE1522" s="83"/>
      <c r="AF1522" s="83"/>
    </row>
    <row r="1523">
      <c r="A1523" s="86"/>
      <c r="B1523" s="87"/>
      <c r="C1523" s="87"/>
      <c r="D1523" s="87"/>
      <c r="E1523" s="83"/>
      <c r="F1523" s="83"/>
      <c r="G1523" s="83"/>
      <c r="H1523" s="83"/>
      <c r="I1523" s="88"/>
      <c r="J1523" s="89"/>
      <c r="K1523" s="90"/>
      <c r="L1523" s="89"/>
      <c r="M1523" s="90"/>
      <c r="N1523" s="91"/>
      <c r="O1523" s="90"/>
      <c r="P1523" s="91"/>
      <c r="Q1523" s="92"/>
      <c r="R1523" s="90"/>
      <c r="S1523" s="92"/>
      <c r="T1523" s="90"/>
      <c r="U1523" s="93"/>
      <c r="V1523" s="83"/>
      <c r="W1523" s="83"/>
      <c r="X1523" s="83"/>
      <c r="Y1523" s="92"/>
      <c r="Z1523" s="83"/>
      <c r="AA1523" s="83"/>
      <c r="AB1523" s="90"/>
      <c r="AC1523" s="83"/>
      <c r="AD1523" s="92"/>
      <c r="AE1523" s="83"/>
      <c r="AF1523" s="83"/>
    </row>
    <row r="1524">
      <c r="A1524" s="86"/>
      <c r="B1524" s="87"/>
      <c r="C1524" s="87"/>
      <c r="D1524" s="87"/>
      <c r="E1524" s="83"/>
      <c r="F1524" s="83"/>
      <c r="G1524" s="83"/>
      <c r="H1524" s="83"/>
      <c r="I1524" s="88"/>
      <c r="J1524" s="89"/>
      <c r="K1524" s="90"/>
      <c r="L1524" s="89"/>
      <c r="M1524" s="90"/>
      <c r="N1524" s="91"/>
      <c r="O1524" s="90"/>
      <c r="P1524" s="91"/>
      <c r="Q1524" s="92"/>
      <c r="R1524" s="90"/>
      <c r="S1524" s="92"/>
      <c r="T1524" s="90"/>
      <c r="U1524" s="93"/>
      <c r="V1524" s="83"/>
      <c r="W1524" s="83"/>
      <c r="X1524" s="83"/>
      <c r="Y1524" s="92"/>
      <c r="Z1524" s="83"/>
      <c r="AA1524" s="83"/>
      <c r="AB1524" s="90"/>
      <c r="AC1524" s="83"/>
      <c r="AD1524" s="92"/>
      <c r="AE1524" s="83"/>
      <c r="AF1524" s="83"/>
    </row>
    <row r="1525">
      <c r="A1525" s="86"/>
      <c r="B1525" s="87"/>
      <c r="C1525" s="87"/>
      <c r="D1525" s="87"/>
      <c r="E1525" s="83"/>
      <c r="F1525" s="83"/>
      <c r="G1525" s="83"/>
      <c r="H1525" s="83"/>
      <c r="I1525" s="88"/>
      <c r="J1525" s="89"/>
      <c r="K1525" s="90"/>
      <c r="L1525" s="89"/>
      <c r="M1525" s="90"/>
      <c r="N1525" s="91"/>
      <c r="O1525" s="90"/>
      <c r="P1525" s="91"/>
      <c r="Q1525" s="92"/>
      <c r="R1525" s="90"/>
      <c r="S1525" s="92"/>
      <c r="T1525" s="90"/>
      <c r="U1525" s="93"/>
      <c r="V1525" s="83"/>
      <c r="W1525" s="83"/>
      <c r="X1525" s="83"/>
      <c r="Y1525" s="92"/>
      <c r="Z1525" s="83"/>
      <c r="AA1525" s="83"/>
      <c r="AB1525" s="90"/>
      <c r="AC1525" s="83"/>
      <c r="AD1525" s="92"/>
      <c r="AE1525" s="83"/>
      <c r="AF1525" s="83"/>
    </row>
    <row r="1526">
      <c r="A1526" s="86"/>
      <c r="B1526" s="87"/>
      <c r="C1526" s="87"/>
      <c r="D1526" s="87"/>
      <c r="E1526" s="83"/>
      <c r="F1526" s="83"/>
      <c r="G1526" s="83"/>
      <c r="H1526" s="83"/>
      <c r="I1526" s="88"/>
      <c r="J1526" s="89"/>
      <c r="K1526" s="90"/>
      <c r="L1526" s="89"/>
      <c r="M1526" s="90"/>
      <c r="N1526" s="91"/>
      <c r="O1526" s="90"/>
      <c r="P1526" s="91"/>
      <c r="Q1526" s="92"/>
      <c r="R1526" s="90"/>
      <c r="S1526" s="92"/>
      <c r="T1526" s="90"/>
      <c r="U1526" s="93"/>
      <c r="V1526" s="83"/>
      <c r="W1526" s="83"/>
      <c r="X1526" s="83"/>
      <c r="Y1526" s="92"/>
      <c r="Z1526" s="83"/>
      <c r="AA1526" s="83"/>
      <c r="AB1526" s="90"/>
      <c r="AC1526" s="83"/>
      <c r="AD1526" s="92"/>
      <c r="AE1526" s="83"/>
      <c r="AF1526" s="83"/>
    </row>
    <row r="1527">
      <c r="A1527" s="86"/>
      <c r="B1527" s="87"/>
      <c r="C1527" s="87"/>
      <c r="D1527" s="87"/>
      <c r="E1527" s="83"/>
      <c r="F1527" s="83"/>
      <c r="G1527" s="83"/>
      <c r="H1527" s="83"/>
      <c r="I1527" s="88"/>
      <c r="J1527" s="89"/>
      <c r="K1527" s="90"/>
      <c r="L1527" s="89"/>
      <c r="M1527" s="90"/>
      <c r="N1527" s="91"/>
      <c r="O1527" s="90"/>
      <c r="P1527" s="91"/>
      <c r="Q1527" s="92"/>
      <c r="R1527" s="90"/>
      <c r="S1527" s="92"/>
      <c r="T1527" s="90"/>
      <c r="U1527" s="93"/>
      <c r="V1527" s="83"/>
      <c r="W1527" s="83"/>
      <c r="X1527" s="83"/>
      <c r="Y1527" s="92"/>
      <c r="Z1527" s="83"/>
      <c r="AA1527" s="83"/>
      <c r="AB1527" s="90"/>
      <c r="AC1527" s="83"/>
      <c r="AD1527" s="92"/>
      <c r="AE1527" s="83"/>
      <c r="AF1527" s="83"/>
    </row>
    <row r="1528">
      <c r="A1528" s="86"/>
      <c r="B1528" s="87"/>
      <c r="C1528" s="87"/>
      <c r="D1528" s="87"/>
      <c r="E1528" s="83"/>
      <c r="F1528" s="83"/>
      <c r="G1528" s="83"/>
      <c r="H1528" s="83"/>
      <c r="I1528" s="88"/>
      <c r="J1528" s="89"/>
      <c r="K1528" s="90"/>
      <c r="L1528" s="89"/>
      <c r="M1528" s="90"/>
      <c r="N1528" s="91"/>
      <c r="O1528" s="90"/>
      <c r="P1528" s="91"/>
      <c r="Q1528" s="92"/>
      <c r="R1528" s="90"/>
      <c r="S1528" s="92"/>
      <c r="T1528" s="90"/>
      <c r="U1528" s="93"/>
      <c r="V1528" s="83"/>
      <c r="W1528" s="83"/>
      <c r="X1528" s="83"/>
      <c r="Y1528" s="92"/>
      <c r="Z1528" s="83"/>
      <c r="AA1528" s="83"/>
      <c r="AB1528" s="90"/>
      <c r="AC1528" s="83"/>
      <c r="AD1528" s="92"/>
      <c r="AE1528" s="83"/>
      <c r="AF1528" s="83"/>
    </row>
    <row r="1529">
      <c r="A1529" s="86"/>
      <c r="B1529" s="87"/>
      <c r="C1529" s="87"/>
      <c r="D1529" s="87"/>
      <c r="E1529" s="83"/>
      <c r="F1529" s="83"/>
      <c r="G1529" s="83"/>
      <c r="H1529" s="83"/>
      <c r="I1529" s="88"/>
      <c r="J1529" s="89"/>
      <c r="K1529" s="90"/>
      <c r="L1529" s="89"/>
      <c r="M1529" s="90"/>
      <c r="N1529" s="91"/>
      <c r="O1529" s="90"/>
      <c r="P1529" s="91"/>
      <c r="Q1529" s="92"/>
      <c r="R1529" s="90"/>
      <c r="S1529" s="92"/>
      <c r="T1529" s="90"/>
      <c r="U1529" s="93"/>
      <c r="V1529" s="83"/>
      <c r="W1529" s="83"/>
      <c r="X1529" s="83"/>
      <c r="Y1529" s="92"/>
      <c r="Z1529" s="83"/>
      <c r="AA1529" s="83"/>
      <c r="AB1529" s="90"/>
      <c r="AC1529" s="83"/>
      <c r="AD1529" s="92"/>
      <c r="AE1529" s="83"/>
      <c r="AF1529" s="83"/>
    </row>
    <row r="1530">
      <c r="A1530" s="86"/>
      <c r="B1530" s="87"/>
      <c r="C1530" s="87"/>
      <c r="D1530" s="87"/>
      <c r="E1530" s="83"/>
      <c r="F1530" s="83"/>
      <c r="G1530" s="83"/>
      <c r="H1530" s="83"/>
      <c r="I1530" s="88"/>
      <c r="J1530" s="89"/>
      <c r="K1530" s="90"/>
      <c r="L1530" s="89"/>
      <c r="M1530" s="90"/>
      <c r="N1530" s="91"/>
      <c r="O1530" s="90"/>
      <c r="P1530" s="91"/>
      <c r="Q1530" s="92"/>
      <c r="R1530" s="90"/>
      <c r="S1530" s="92"/>
      <c r="T1530" s="90"/>
      <c r="U1530" s="93"/>
      <c r="V1530" s="83"/>
      <c r="W1530" s="83"/>
      <c r="X1530" s="83"/>
      <c r="Y1530" s="92"/>
      <c r="Z1530" s="83"/>
      <c r="AA1530" s="83"/>
      <c r="AB1530" s="90"/>
      <c r="AC1530" s="83"/>
      <c r="AD1530" s="92"/>
      <c r="AE1530" s="83"/>
      <c r="AF1530" s="83"/>
    </row>
    <row r="1531">
      <c r="A1531" s="86"/>
      <c r="B1531" s="87"/>
      <c r="C1531" s="87"/>
      <c r="D1531" s="87"/>
      <c r="E1531" s="83"/>
      <c r="F1531" s="83"/>
      <c r="G1531" s="83"/>
      <c r="H1531" s="83"/>
      <c r="I1531" s="88"/>
      <c r="J1531" s="89"/>
      <c r="K1531" s="90"/>
      <c r="L1531" s="89"/>
      <c r="M1531" s="90"/>
      <c r="N1531" s="91"/>
      <c r="O1531" s="90"/>
      <c r="P1531" s="91"/>
      <c r="Q1531" s="92"/>
      <c r="R1531" s="90"/>
      <c r="S1531" s="92"/>
      <c r="T1531" s="90"/>
      <c r="U1531" s="93"/>
      <c r="V1531" s="83"/>
      <c r="W1531" s="83"/>
      <c r="X1531" s="83"/>
      <c r="Y1531" s="92"/>
      <c r="Z1531" s="83"/>
      <c r="AA1531" s="83"/>
      <c r="AB1531" s="90"/>
      <c r="AC1531" s="83"/>
      <c r="AD1531" s="92"/>
      <c r="AE1531" s="83"/>
      <c r="AF1531" s="83"/>
    </row>
    <row r="1532">
      <c r="A1532" s="86"/>
      <c r="B1532" s="87"/>
      <c r="C1532" s="87"/>
      <c r="D1532" s="87"/>
      <c r="E1532" s="83"/>
      <c r="F1532" s="83"/>
      <c r="G1532" s="83"/>
      <c r="H1532" s="83"/>
      <c r="I1532" s="88"/>
      <c r="J1532" s="89"/>
      <c r="K1532" s="90"/>
      <c r="L1532" s="89"/>
      <c r="M1532" s="90"/>
      <c r="N1532" s="91"/>
      <c r="O1532" s="90"/>
      <c r="P1532" s="91"/>
      <c r="Q1532" s="92"/>
      <c r="R1532" s="90"/>
      <c r="S1532" s="92"/>
      <c r="T1532" s="90"/>
      <c r="U1532" s="93"/>
      <c r="V1532" s="83"/>
      <c r="W1532" s="83"/>
      <c r="X1532" s="83"/>
      <c r="Y1532" s="92"/>
      <c r="Z1532" s="83"/>
      <c r="AA1532" s="83"/>
      <c r="AB1532" s="90"/>
      <c r="AC1532" s="83"/>
      <c r="AD1532" s="92"/>
      <c r="AE1532" s="83"/>
      <c r="AF1532" s="83"/>
    </row>
    <row r="1533">
      <c r="A1533" s="86"/>
      <c r="B1533" s="87"/>
      <c r="C1533" s="87"/>
      <c r="D1533" s="87"/>
      <c r="E1533" s="83"/>
      <c r="F1533" s="83"/>
      <c r="G1533" s="83"/>
      <c r="H1533" s="83"/>
      <c r="I1533" s="88"/>
      <c r="J1533" s="89"/>
      <c r="K1533" s="90"/>
      <c r="L1533" s="89"/>
      <c r="M1533" s="90"/>
      <c r="N1533" s="91"/>
      <c r="O1533" s="90"/>
      <c r="P1533" s="91"/>
      <c r="Q1533" s="92"/>
      <c r="R1533" s="90"/>
      <c r="S1533" s="92"/>
      <c r="T1533" s="90"/>
      <c r="U1533" s="93"/>
      <c r="V1533" s="83"/>
      <c r="W1533" s="83"/>
      <c r="X1533" s="83"/>
      <c r="Y1533" s="92"/>
      <c r="Z1533" s="83"/>
      <c r="AA1533" s="83"/>
      <c r="AB1533" s="90"/>
      <c r="AC1533" s="83"/>
      <c r="AD1533" s="92"/>
      <c r="AE1533" s="83"/>
      <c r="AF1533" s="83"/>
    </row>
    <row r="1534">
      <c r="A1534" s="86"/>
      <c r="B1534" s="87"/>
      <c r="C1534" s="87"/>
      <c r="D1534" s="87"/>
      <c r="E1534" s="83"/>
      <c r="F1534" s="83"/>
      <c r="G1534" s="83"/>
      <c r="H1534" s="83"/>
      <c r="I1534" s="88"/>
      <c r="J1534" s="89"/>
      <c r="K1534" s="90"/>
      <c r="L1534" s="89"/>
      <c r="M1534" s="90"/>
      <c r="N1534" s="91"/>
      <c r="O1534" s="90"/>
      <c r="P1534" s="91"/>
      <c r="Q1534" s="92"/>
      <c r="R1534" s="90"/>
      <c r="S1534" s="92"/>
      <c r="T1534" s="90"/>
      <c r="U1534" s="93"/>
      <c r="V1534" s="83"/>
      <c r="W1534" s="83"/>
      <c r="X1534" s="83"/>
      <c r="Y1534" s="92"/>
      <c r="Z1534" s="83"/>
      <c r="AA1534" s="83"/>
      <c r="AB1534" s="90"/>
      <c r="AC1534" s="83"/>
      <c r="AD1534" s="92"/>
      <c r="AE1534" s="83"/>
      <c r="AF1534" s="83"/>
    </row>
    <row r="1535">
      <c r="A1535" s="86"/>
      <c r="B1535" s="87"/>
      <c r="C1535" s="87"/>
      <c r="D1535" s="87"/>
      <c r="E1535" s="83"/>
      <c r="F1535" s="83"/>
      <c r="G1535" s="83"/>
      <c r="H1535" s="83"/>
      <c r="I1535" s="88"/>
      <c r="J1535" s="89"/>
      <c r="K1535" s="90"/>
      <c r="L1535" s="89"/>
      <c r="M1535" s="90"/>
      <c r="N1535" s="91"/>
      <c r="O1535" s="90"/>
      <c r="P1535" s="91"/>
      <c r="Q1535" s="92"/>
      <c r="R1535" s="90"/>
      <c r="S1535" s="92"/>
      <c r="T1535" s="90"/>
      <c r="U1535" s="93"/>
      <c r="V1535" s="83"/>
      <c r="W1535" s="83"/>
      <c r="X1535" s="83"/>
      <c r="Y1535" s="92"/>
      <c r="Z1535" s="83"/>
      <c r="AA1535" s="83"/>
      <c r="AB1535" s="90"/>
      <c r="AC1535" s="83"/>
      <c r="AD1535" s="92"/>
      <c r="AE1535" s="83"/>
      <c r="AF1535" s="83"/>
    </row>
    <row r="1536">
      <c r="A1536" s="86"/>
      <c r="B1536" s="87"/>
      <c r="C1536" s="87"/>
      <c r="D1536" s="87"/>
      <c r="E1536" s="83"/>
      <c r="F1536" s="83"/>
      <c r="G1536" s="83"/>
      <c r="H1536" s="83"/>
      <c r="I1536" s="88"/>
      <c r="J1536" s="89"/>
      <c r="K1536" s="90"/>
      <c r="L1536" s="89"/>
      <c r="M1536" s="90"/>
      <c r="N1536" s="91"/>
      <c r="O1536" s="90"/>
      <c r="P1536" s="91"/>
      <c r="Q1536" s="92"/>
      <c r="R1536" s="90"/>
      <c r="S1536" s="92"/>
      <c r="T1536" s="90"/>
      <c r="U1536" s="93"/>
      <c r="V1536" s="83"/>
      <c r="W1536" s="83"/>
      <c r="X1536" s="83"/>
      <c r="Y1536" s="92"/>
      <c r="Z1536" s="83"/>
      <c r="AA1536" s="83"/>
      <c r="AB1536" s="90"/>
      <c r="AC1536" s="83"/>
      <c r="AD1536" s="92"/>
      <c r="AE1536" s="83"/>
      <c r="AF1536" s="83"/>
    </row>
    <row r="1537">
      <c r="A1537" s="86"/>
      <c r="B1537" s="87"/>
      <c r="C1537" s="87"/>
      <c r="D1537" s="87"/>
      <c r="E1537" s="83"/>
      <c r="F1537" s="83"/>
      <c r="G1537" s="83"/>
      <c r="H1537" s="83"/>
      <c r="I1537" s="88"/>
      <c r="J1537" s="89"/>
      <c r="K1537" s="90"/>
      <c r="L1537" s="89"/>
      <c r="M1537" s="90"/>
      <c r="N1537" s="91"/>
      <c r="O1537" s="90"/>
      <c r="P1537" s="91"/>
      <c r="Q1537" s="92"/>
      <c r="R1537" s="90"/>
      <c r="S1537" s="92"/>
      <c r="T1537" s="90"/>
      <c r="U1537" s="93"/>
      <c r="V1537" s="83"/>
      <c r="W1537" s="83"/>
      <c r="X1537" s="83"/>
      <c r="Y1537" s="92"/>
      <c r="Z1537" s="83"/>
      <c r="AA1537" s="83"/>
      <c r="AB1537" s="90"/>
      <c r="AC1537" s="83"/>
      <c r="AD1537" s="92"/>
      <c r="AE1537" s="83"/>
      <c r="AF1537" s="83"/>
    </row>
    <row r="1538">
      <c r="A1538" s="86"/>
      <c r="B1538" s="87"/>
      <c r="C1538" s="87"/>
      <c r="D1538" s="87"/>
      <c r="E1538" s="83"/>
      <c r="F1538" s="83"/>
      <c r="G1538" s="83"/>
      <c r="H1538" s="83"/>
      <c r="I1538" s="88"/>
      <c r="J1538" s="89"/>
      <c r="K1538" s="90"/>
      <c r="L1538" s="89"/>
      <c r="M1538" s="90"/>
      <c r="N1538" s="91"/>
      <c r="O1538" s="90"/>
      <c r="P1538" s="91"/>
      <c r="Q1538" s="92"/>
      <c r="R1538" s="90"/>
      <c r="S1538" s="92"/>
      <c r="T1538" s="90"/>
      <c r="U1538" s="93"/>
      <c r="V1538" s="83"/>
      <c r="W1538" s="83"/>
      <c r="X1538" s="83"/>
      <c r="Y1538" s="92"/>
      <c r="Z1538" s="83"/>
      <c r="AA1538" s="83"/>
      <c r="AB1538" s="90"/>
      <c r="AC1538" s="83"/>
      <c r="AD1538" s="92"/>
      <c r="AE1538" s="83"/>
      <c r="AF1538" s="83"/>
    </row>
    <row r="1539">
      <c r="A1539" s="86"/>
      <c r="B1539" s="87"/>
      <c r="C1539" s="87"/>
      <c r="D1539" s="87"/>
      <c r="E1539" s="83"/>
      <c r="F1539" s="83"/>
      <c r="G1539" s="83"/>
      <c r="H1539" s="83"/>
      <c r="I1539" s="88"/>
      <c r="J1539" s="89"/>
      <c r="K1539" s="90"/>
      <c r="L1539" s="89"/>
      <c r="M1539" s="90"/>
      <c r="N1539" s="91"/>
      <c r="O1539" s="90"/>
      <c r="P1539" s="91"/>
      <c r="Q1539" s="92"/>
      <c r="R1539" s="90"/>
      <c r="S1539" s="92"/>
      <c r="T1539" s="90"/>
      <c r="U1539" s="93"/>
      <c r="V1539" s="83"/>
      <c r="W1539" s="83"/>
      <c r="X1539" s="83"/>
      <c r="Y1539" s="92"/>
      <c r="Z1539" s="83"/>
      <c r="AA1539" s="83"/>
      <c r="AB1539" s="90"/>
      <c r="AC1539" s="83"/>
      <c r="AD1539" s="92"/>
      <c r="AE1539" s="83"/>
      <c r="AF1539" s="83"/>
    </row>
    <row r="1540">
      <c r="A1540" s="86"/>
      <c r="B1540" s="87"/>
      <c r="C1540" s="87"/>
      <c r="D1540" s="87"/>
      <c r="E1540" s="83"/>
      <c r="F1540" s="83"/>
      <c r="G1540" s="83"/>
      <c r="H1540" s="83"/>
      <c r="I1540" s="88"/>
      <c r="J1540" s="89"/>
      <c r="K1540" s="90"/>
      <c r="L1540" s="89"/>
      <c r="M1540" s="90"/>
      <c r="N1540" s="91"/>
      <c r="O1540" s="90"/>
      <c r="P1540" s="91"/>
      <c r="Q1540" s="92"/>
      <c r="R1540" s="90"/>
      <c r="S1540" s="92"/>
      <c r="T1540" s="90"/>
      <c r="U1540" s="93"/>
      <c r="V1540" s="83"/>
      <c r="W1540" s="83"/>
      <c r="X1540" s="83"/>
      <c r="Y1540" s="92"/>
      <c r="Z1540" s="83"/>
      <c r="AA1540" s="83"/>
      <c r="AB1540" s="90"/>
      <c r="AC1540" s="83"/>
      <c r="AD1540" s="92"/>
      <c r="AE1540" s="83"/>
      <c r="AF1540" s="83"/>
    </row>
    <row r="1541">
      <c r="A1541" s="86"/>
      <c r="B1541" s="87"/>
      <c r="C1541" s="87"/>
      <c r="D1541" s="87"/>
      <c r="E1541" s="83"/>
      <c r="F1541" s="83"/>
      <c r="G1541" s="83"/>
      <c r="H1541" s="83"/>
      <c r="I1541" s="88"/>
      <c r="J1541" s="89"/>
      <c r="K1541" s="90"/>
      <c r="L1541" s="89"/>
      <c r="M1541" s="90"/>
      <c r="N1541" s="91"/>
      <c r="O1541" s="90"/>
      <c r="P1541" s="91"/>
      <c r="Q1541" s="92"/>
      <c r="R1541" s="90"/>
      <c r="S1541" s="92"/>
      <c r="T1541" s="90"/>
      <c r="U1541" s="93"/>
      <c r="V1541" s="83"/>
      <c r="W1541" s="83"/>
      <c r="X1541" s="83"/>
      <c r="Y1541" s="92"/>
      <c r="Z1541" s="83"/>
      <c r="AA1541" s="83"/>
      <c r="AB1541" s="90"/>
      <c r="AC1541" s="83"/>
      <c r="AD1541" s="92"/>
      <c r="AE1541" s="83"/>
      <c r="AF1541" s="83"/>
    </row>
    <row r="1542">
      <c r="A1542" s="86"/>
      <c r="B1542" s="87"/>
      <c r="C1542" s="87"/>
      <c r="D1542" s="87"/>
      <c r="E1542" s="83"/>
      <c r="F1542" s="83"/>
      <c r="G1542" s="83"/>
      <c r="H1542" s="83"/>
      <c r="I1542" s="88"/>
      <c r="J1542" s="89"/>
      <c r="K1542" s="90"/>
      <c r="L1542" s="89"/>
      <c r="M1542" s="90"/>
      <c r="N1542" s="91"/>
      <c r="O1542" s="90"/>
      <c r="P1542" s="91"/>
      <c r="Q1542" s="92"/>
      <c r="R1542" s="90"/>
      <c r="S1542" s="92"/>
      <c r="T1542" s="90"/>
      <c r="U1542" s="93"/>
      <c r="V1542" s="83"/>
      <c r="W1542" s="83"/>
      <c r="X1542" s="83"/>
      <c r="Y1542" s="92"/>
      <c r="Z1542" s="83"/>
      <c r="AA1542" s="83"/>
      <c r="AB1542" s="90"/>
      <c r="AC1542" s="83"/>
      <c r="AD1542" s="92"/>
      <c r="AE1542" s="83"/>
      <c r="AF1542" s="83"/>
    </row>
    <row r="1543">
      <c r="A1543" s="86"/>
      <c r="B1543" s="87"/>
      <c r="C1543" s="87"/>
      <c r="D1543" s="87"/>
      <c r="E1543" s="83"/>
      <c r="F1543" s="83"/>
      <c r="G1543" s="83"/>
      <c r="H1543" s="83"/>
      <c r="I1543" s="88"/>
      <c r="J1543" s="89"/>
      <c r="K1543" s="90"/>
      <c r="L1543" s="89"/>
      <c r="M1543" s="90"/>
      <c r="N1543" s="91"/>
      <c r="O1543" s="90"/>
      <c r="P1543" s="91"/>
      <c r="Q1543" s="92"/>
      <c r="R1543" s="90"/>
      <c r="S1543" s="92"/>
      <c r="T1543" s="90"/>
      <c r="U1543" s="93"/>
      <c r="V1543" s="83"/>
      <c r="W1543" s="83"/>
      <c r="X1543" s="83"/>
      <c r="Y1543" s="92"/>
      <c r="Z1543" s="83"/>
      <c r="AA1543" s="83"/>
      <c r="AB1543" s="90"/>
      <c r="AC1543" s="83"/>
      <c r="AD1543" s="92"/>
      <c r="AE1543" s="83"/>
      <c r="AF1543" s="83"/>
    </row>
    <row r="1544">
      <c r="A1544" s="86"/>
      <c r="B1544" s="87"/>
      <c r="C1544" s="87"/>
      <c r="D1544" s="87"/>
      <c r="E1544" s="83"/>
      <c r="F1544" s="83"/>
      <c r="G1544" s="83"/>
      <c r="H1544" s="83"/>
      <c r="I1544" s="88"/>
      <c r="J1544" s="89"/>
      <c r="K1544" s="90"/>
      <c r="L1544" s="89"/>
      <c r="M1544" s="90"/>
      <c r="N1544" s="91"/>
      <c r="O1544" s="90"/>
      <c r="P1544" s="91"/>
      <c r="Q1544" s="92"/>
      <c r="R1544" s="90"/>
      <c r="S1544" s="92"/>
      <c r="T1544" s="90"/>
      <c r="U1544" s="93"/>
      <c r="V1544" s="83"/>
      <c r="W1544" s="83"/>
      <c r="X1544" s="83"/>
      <c r="Y1544" s="92"/>
      <c r="Z1544" s="83"/>
      <c r="AA1544" s="83"/>
      <c r="AB1544" s="90"/>
      <c r="AC1544" s="83"/>
      <c r="AD1544" s="92"/>
      <c r="AE1544" s="83"/>
      <c r="AF1544" s="83"/>
    </row>
    <row r="1545">
      <c r="A1545" s="86"/>
      <c r="B1545" s="87"/>
      <c r="C1545" s="87"/>
      <c r="D1545" s="87"/>
      <c r="E1545" s="83"/>
      <c r="F1545" s="83"/>
      <c r="G1545" s="83"/>
      <c r="H1545" s="83"/>
      <c r="I1545" s="88"/>
      <c r="J1545" s="89"/>
      <c r="K1545" s="90"/>
      <c r="L1545" s="89"/>
      <c r="M1545" s="90"/>
      <c r="N1545" s="91"/>
      <c r="O1545" s="90"/>
      <c r="P1545" s="91"/>
      <c r="Q1545" s="92"/>
      <c r="R1545" s="90"/>
      <c r="S1545" s="92"/>
      <c r="T1545" s="90"/>
      <c r="U1545" s="93"/>
      <c r="V1545" s="83"/>
      <c r="W1545" s="83"/>
      <c r="X1545" s="83"/>
      <c r="Y1545" s="92"/>
      <c r="Z1545" s="83"/>
      <c r="AA1545" s="83"/>
      <c r="AB1545" s="90"/>
      <c r="AC1545" s="83"/>
      <c r="AD1545" s="92"/>
      <c r="AE1545" s="83"/>
      <c r="AF1545" s="83"/>
    </row>
    <row r="1546">
      <c r="A1546" s="86"/>
      <c r="B1546" s="87"/>
      <c r="C1546" s="87"/>
      <c r="D1546" s="87"/>
      <c r="E1546" s="83"/>
      <c r="F1546" s="83"/>
      <c r="G1546" s="83"/>
      <c r="H1546" s="83"/>
      <c r="I1546" s="88"/>
      <c r="J1546" s="89"/>
      <c r="K1546" s="90"/>
      <c r="L1546" s="89"/>
      <c r="M1546" s="90"/>
      <c r="N1546" s="91"/>
      <c r="O1546" s="90"/>
      <c r="P1546" s="91"/>
      <c r="Q1546" s="92"/>
      <c r="R1546" s="90"/>
      <c r="S1546" s="92"/>
      <c r="T1546" s="90"/>
      <c r="U1546" s="93"/>
      <c r="V1546" s="83"/>
      <c r="W1546" s="83"/>
      <c r="X1546" s="83"/>
      <c r="Y1546" s="92"/>
      <c r="Z1546" s="83"/>
      <c r="AA1546" s="83"/>
      <c r="AB1546" s="90"/>
      <c r="AC1546" s="83"/>
      <c r="AD1546" s="92"/>
      <c r="AE1546" s="83"/>
      <c r="AF1546" s="83"/>
    </row>
    <row r="1547">
      <c r="A1547" s="86"/>
      <c r="B1547" s="87"/>
      <c r="C1547" s="87"/>
      <c r="D1547" s="87"/>
      <c r="E1547" s="83"/>
      <c r="F1547" s="83"/>
      <c r="G1547" s="83"/>
      <c r="H1547" s="83"/>
      <c r="I1547" s="88"/>
      <c r="J1547" s="89"/>
      <c r="K1547" s="90"/>
      <c r="L1547" s="89"/>
      <c r="M1547" s="90"/>
      <c r="N1547" s="91"/>
      <c r="O1547" s="90"/>
      <c r="P1547" s="91"/>
      <c r="Q1547" s="92"/>
      <c r="R1547" s="90"/>
      <c r="S1547" s="92"/>
      <c r="T1547" s="90"/>
      <c r="U1547" s="93"/>
      <c r="V1547" s="83"/>
      <c r="W1547" s="83"/>
      <c r="X1547" s="83"/>
      <c r="Y1547" s="92"/>
      <c r="Z1547" s="83"/>
      <c r="AA1547" s="83"/>
      <c r="AB1547" s="90"/>
      <c r="AC1547" s="83"/>
      <c r="AD1547" s="92"/>
      <c r="AE1547" s="83"/>
      <c r="AF1547" s="83"/>
    </row>
    <row r="1548">
      <c r="A1548" s="86"/>
      <c r="B1548" s="87"/>
      <c r="C1548" s="87"/>
      <c r="D1548" s="87"/>
      <c r="E1548" s="83"/>
      <c r="F1548" s="83"/>
      <c r="G1548" s="83"/>
      <c r="H1548" s="83"/>
      <c r="I1548" s="88"/>
      <c r="J1548" s="89"/>
      <c r="K1548" s="90"/>
      <c r="L1548" s="89"/>
      <c r="M1548" s="90"/>
      <c r="N1548" s="91"/>
      <c r="O1548" s="90"/>
      <c r="P1548" s="91"/>
      <c r="Q1548" s="92"/>
      <c r="R1548" s="90"/>
      <c r="S1548" s="92"/>
      <c r="T1548" s="90"/>
      <c r="U1548" s="93"/>
      <c r="V1548" s="83"/>
      <c r="W1548" s="83"/>
      <c r="X1548" s="83"/>
      <c r="Y1548" s="92"/>
      <c r="Z1548" s="83"/>
      <c r="AA1548" s="83"/>
      <c r="AB1548" s="90"/>
      <c r="AC1548" s="83"/>
      <c r="AD1548" s="92"/>
      <c r="AE1548" s="83"/>
      <c r="AF1548" s="83"/>
    </row>
    <row r="1549">
      <c r="A1549" s="86"/>
      <c r="B1549" s="87"/>
      <c r="C1549" s="87"/>
      <c r="D1549" s="87"/>
      <c r="E1549" s="83"/>
      <c r="F1549" s="83"/>
      <c r="G1549" s="83"/>
      <c r="H1549" s="83"/>
      <c r="I1549" s="88"/>
      <c r="J1549" s="89"/>
      <c r="K1549" s="90"/>
      <c r="L1549" s="89"/>
      <c r="M1549" s="90"/>
      <c r="N1549" s="91"/>
      <c r="O1549" s="90"/>
      <c r="P1549" s="91"/>
      <c r="Q1549" s="92"/>
      <c r="R1549" s="90"/>
      <c r="S1549" s="92"/>
      <c r="T1549" s="90"/>
      <c r="U1549" s="93"/>
      <c r="V1549" s="83"/>
      <c r="W1549" s="83"/>
      <c r="X1549" s="83"/>
      <c r="Y1549" s="92"/>
      <c r="Z1549" s="83"/>
      <c r="AA1549" s="83"/>
      <c r="AB1549" s="90"/>
      <c r="AC1549" s="83"/>
      <c r="AD1549" s="92"/>
      <c r="AE1549" s="83"/>
      <c r="AF1549" s="83"/>
    </row>
    <row r="1550">
      <c r="A1550" s="86"/>
      <c r="B1550" s="87"/>
      <c r="C1550" s="87"/>
      <c r="D1550" s="87"/>
      <c r="E1550" s="83"/>
      <c r="F1550" s="83"/>
      <c r="G1550" s="83"/>
      <c r="H1550" s="83"/>
      <c r="I1550" s="88"/>
      <c r="J1550" s="89"/>
      <c r="K1550" s="90"/>
      <c r="L1550" s="89"/>
      <c r="M1550" s="90"/>
      <c r="N1550" s="91"/>
      <c r="O1550" s="90"/>
      <c r="P1550" s="91"/>
      <c r="Q1550" s="92"/>
      <c r="R1550" s="90"/>
      <c r="S1550" s="92"/>
      <c r="T1550" s="90"/>
      <c r="U1550" s="93"/>
      <c r="V1550" s="83"/>
      <c r="W1550" s="83"/>
      <c r="X1550" s="83"/>
      <c r="Y1550" s="92"/>
      <c r="Z1550" s="83"/>
      <c r="AA1550" s="83"/>
      <c r="AB1550" s="90"/>
      <c r="AC1550" s="83"/>
      <c r="AD1550" s="92"/>
      <c r="AE1550" s="83"/>
      <c r="AF1550" s="83"/>
    </row>
    <row r="1551">
      <c r="A1551" s="86"/>
      <c r="B1551" s="87"/>
      <c r="C1551" s="87"/>
      <c r="D1551" s="87"/>
      <c r="E1551" s="83"/>
      <c r="F1551" s="83"/>
      <c r="G1551" s="83"/>
      <c r="H1551" s="83"/>
      <c r="I1551" s="88"/>
      <c r="J1551" s="89"/>
      <c r="K1551" s="90"/>
      <c r="L1551" s="89"/>
      <c r="M1551" s="90"/>
      <c r="N1551" s="91"/>
      <c r="O1551" s="90"/>
      <c r="P1551" s="91"/>
      <c r="Q1551" s="92"/>
      <c r="R1551" s="90"/>
      <c r="S1551" s="92"/>
      <c r="T1551" s="90"/>
      <c r="U1551" s="93"/>
      <c r="V1551" s="83"/>
      <c r="W1551" s="83"/>
      <c r="X1551" s="83"/>
      <c r="Y1551" s="92"/>
      <c r="Z1551" s="83"/>
      <c r="AA1551" s="83"/>
      <c r="AB1551" s="90"/>
      <c r="AC1551" s="83"/>
      <c r="AD1551" s="92"/>
      <c r="AE1551" s="83"/>
      <c r="AF1551" s="83"/>
    </row>
    <row r="1552">
      <c r="A1552" s="86"/>
      <c r="B1552" s="87"/>
      <c r="C1552" s="87"/>
      <c r="D1552" s="87"/>
      <c r="E1552" s="83"/>
      <c r="F1552" s="83"/>
      <c r="G1552" s="83"/>
      <c r="H1552" s="83"/>
      <c r="I1552" s="88"/>
      <c r="J1552" s="89"/>
      <c r="K1552" s="90"/>
      <c r="L1552" s="89"/>
      <c r="M1552" s="90"/>
      <c r="N1552" s="91"/>
      <c r="O1552" s="90"/>
      <c r="P1552" s="91"/>
      <c r="Q1552" s="92"/>
      <c r="R1552" s="90"/>
      <c r="S1552" s="92"/>
      <c r="T1552" s="90"/>
      <c r="U1552" s="93"/>
      <c r="V1552" s="83"/>
      <c r="W1552" s="83"/>
      <c r="X1552" s="83"/>
      <c r="Y1552" s="92"/>
      <c r="Z1552" s="83"/>
      <c r="AA1552" s="83"/>
      <c r="AB1552" s="90"/>
      <c r="AC1552" s="83"/>
      <c r="AD1552" s="92"/>
      <c r="AE1552" s="83"/>
      <c r="AF1552" s="83"/>
    </row>
    <row r="1553">
      <c r="A1553" s="86"/>
      <c r="B1553" s="87"/>
      <c r="C1553" s="87"/>
      <c r="D1553" s="87"/>
      <c r="E1553" s="83"/>
      <c r="F1553" s="83"/>
      <c r="G1553" s="83"/>
      <c r="H1553" s="83"/>
      <c r="I1553" s="88"/>
      <c r="J1553" s="89"/>
      <c r="K1553" s="90"/>
      <c r="L1553" s="89"/>
      <c r="M1553" s="90"/>
      <c r="N1553" s="91"/>
      <c r="O1553" s="90"/>
      <c r="P1553" s="91"/>
      <c r="Q1553" s="92"/>
      <c r="R1553" s="90"/>
      <c r="S1553" s="92"/>
      <c r="T1553" s="90"/>
      <c r="U1553" s="93"/>
      <c r="V1553" s="83"/>
      <c r="W1553" s="83"/>
      <c r="X1553" s="83"/>
      <c r="Y1553" s="92"/>
      <c r="Z1553" s="83"/>
      <c r="AA1553" s="83"/>
      <c r="AB1553" s="90"/>
      <c r="AC1553" s="83"/>
      <c r="AD1553" s="92"/>
      <c r="AE1553" s="83"/>
      <c r="AF1553" s="83"/>
    </row>
    <row r="1554">
      <c r="A1554" s="86"/>
      <c r="B1554" s="87"/>
      <c r="C1554" s="87"/>
      <c r="D1554" s="87"/>
      <c r="E1554" s="83"/>
      <c r="F1554" s="83"/>
      <c r="G1554" s="83"/>
      <c r="H1554" s="83"/>
      <c r="I1554" s="88"/>
      <c r="J1554" s="89"/>
      <c r="K1554" s="90"/>
      <c r="L1554" s="89"/>
      <c r="M1554" s="90"/>
      <c r="N1554" s="91"/>
      <c r="O1554" s="90"/>
      <c r="P1554" s="91"/>
      <c r="Q1554" s="92"/>
      <c r="R1554" s="90"/>
      <c r="S1554" s="92"/>
      <c r="T1554" s="90"/>
      <c r="U1554" s="93"/>
      <c r="V1554" s="83"/>
      <c r="W1554" s="83"/>
      <c r="X1554" s="83"/>
      <c r="Y1554" s="92"/>
      <c r="Z1554" s="83"/>
      <c r="AA1554" s="83"/>
      <c r="AB1554" s="90"/>
      <c r="AC1554" s="83"/>
      <c r="AD1554" s="92"/>
      <c r="AE1554" s="83"/>
      <c r="AF1554" s="83"/>
    </row>
    <row r="1555">
      <c r="A1555" s="86"/>
      <c r="B1555" s="87"/>
      <c r="C1555" s="87"/>
      <c r="D1555" s="87"/>
      <c r="E1555" s="83"/>
      <c r="F1555" s="83"/>
      <c r="G1555" s="83"/>
      <c r="H1555" s="83"/>
      <c r="I1555" s="88"/>
      <c r="J1555" s="89"/>
      <c r="K1555" s="90"/>
      <c r="L1555" s="89"/>
      <c r="M1555" s="90"/>
      <c r="N1555" s="91"/>
      <c r="O1555" s="90"/>
      <c r="P1555" s="91"/>
      <c r="Q1555" s="92"/>
      <c r="R1555" s="90"/>
      <c r="S1555" s="92"/>
      <c r="T1555" s="90"/>
      <c r="U1555" s="93"/>
      <c r="V1555" s="83"/>
      <c r="W1555" s="83"/>
      <c r="X1555" s="83"/>
      <c r="Y1555" s="92"/>
      <c r="Z1555" s="83"/>
      <c r="AA1555" s="83"/>
      <c r="AB1555" s="90"/>
      <c r="AC1555" s="83"/>
      <c r="AD1555" s="92"/>
      <c r="AE1555" s="83"/>
      <c r="AF1555" s="83"/>
    </row>
    <row r="1556">
      <c r="A1556" s="86"/>
      <c r="B1556" s="87"/>
      <c r="C1556" s="87"/>
      <c r="D1556" s="87"/>
      <c r="E1556" s="83"/>
      <c r="F1556" s="83"/>
      <c r="G1556" s="83"/>
      <c r="H1556" s="83"/>
      <c r="I1556" s="88"/>
      <c r="J1556" s="89"/>
      <c r="K1556" s="90"/>
      <c r="L1556" s="89"/>
      <c r="M1556" s="90"/>
      <c r="N1556" s="91"/>
      <c r="O1556" s="90"/>
      <c r="P1556" s="91"/>
      <c r="Q1556" s="92"/>
      <c r="R1556" s="90"/>
      <c r="S1556" s="92"/>
      <c r="T1556" s="90"/>
      <c r="U1556" s="93"/>
      <c r="V1556" s="83"/>
      <c r="W1556" s="83"/>
      <c r="X1556" s="83"/>
      <c r="Y1556" s="92"/>
      <c r="Z1556" s="83"/>
      <c r="AA1556" s="83"/>
      <c r="AB1556" s="90"/>
      <c r="AC1556" s="83"/>
      <c r="AD1556" s="92"/>
      <c r="AE1556" s="83"/>
      <c r="AF1556" s="83"/>
    </row>
    <row r="1557">
      <c r="A1557" s="86"/>
      <c r="B1557" s="87"/>
      <c r="C1557" s="87"/>
      <c r="D1557" s="87"/>
      <c r="E1557" s="83"/>
      <c r="F1557" s="83"/>
      <c r="G1557" s="83"/>
      <c r="H1557" s="83"/>
      <c r="I1557" s="88"/>
      <c r="J1557" s="89"/>
      <c r="K1557" s="90"/>
      <c r="L1557" s="89"/>
      <c r="M1557" s="90"/>
      <c r="N1557" s="91"/>
      <c r="O1557" s="90"/>
      <c r="P1557" s="91"/>
      <c r="Q1557" s="92"/>
      <c r="R1557" s="90"/>
      <c r="S1557" s="92"/>
      <c r="T1557" s="90"/>
      <c r="U1557" s="93"/>
      <c r="V1557" s="83"/>
      <c r="W1557" s="83"/>
      <c r="X1557" s="83"/>
      <c r="Y1557" s="92"/>
      <c r="Z1557" s="83"/>
      <c r="AA1557" s="83"/>
      <c r="AB1557" s="90"/>
      <c r="AC1557" s="83"/>
      <c r="AD1557" s="92"/>
      <c r="AE1557" s="83"/>
      <c r="AF1557" s="83"/>
    </row>
    <row r="1558">
      <c r="A1558" s="86"/>
      <c r="B1558" s="87"/>
      <c r="C1558" s="87"/>
      <c r="D1558" s="87"/>
      <c r="E1558" s="83"/>
      <c r="F1558" s="83"/>
      <c r="G1558" s="83"/>
      <c r="H1558" s="83"/>
      <c r="I1558" s="88"/>
      <c r="J1558" s="89"/>
      <c r="K1558" s="90"/>
      <c r="L1558" s="89"/>
      <c r="M1558" s="90"/>
      <c r="N1558" s="91"/>
      <c r="O1558" s="90"/>
      <c r="P1558" s="91"/>
      <c r="Q1558" s="92"/>
      <c r="R1558" s="90"/>
      <c r="S1558" s="92"/>
      <c r="T1558" s="90"/>
      <c r="U1558" s="93"/>
      <c r="V1558" s="83"/>
      <c r="W1558" s="83"/>
      <c r="X1558" s="83"/>
      <c r="Y1558" s="92"/>
      <c r="Z1558" s="83"/>
      <c r="AA1558" s="83"/>
      <c r="AB1558" s="90"/>
      <c r="AC1558" s="83"/>
      <c r="AD1558" s="92"/>
      <c r="AE1558" s="83"/>
      <c r="AF1558" s="83"/>
    </row>
    <row r="1559">
      <c r="A1559" s="86"/>
      <c r="B1559" s="87"/>
      <c r="C1559" s="87"/>
      <c r="D1559" s="87"/>
      <c r="E1559" s="83"/>
      <c r="F1559" s="83"/>
      <c r="G1559" s="83"/>
      <c r="H1559" s="83"/>
      <c r="I1559" s="88"/>
      <c r="J1559" s="89"/>
      <c r="K1559" s="90"/>
      <c r="L1559" s="89"/>
      <c r="M1559" s="90"/>
      <c r="N1559" s="91"/>
      <c r="O1559" s="90"/>
      <c r="P1559" s="91"/>
      <c r="Q1559" s="92"/>
      <c r="R1559" s="90"/>
      <c r="S1559" s="92"/>
      <c r="T1559" s="90"/>
      <c r="U1559" s="93"/>
      <c r="V1559" s="83"/>
      <c r="W1559" s="83"/>
      <c r="X1559" s="83"/>
      <c r="Y1559" s="92"/>
      <c r="Z1559" s="83"/>
      <c r="AA1559" s="83"/>
      <c r="AB1559" s="90"/>
      <c r="AC1559" s="83"/>
      <c r="AD1559" s="92"/>
      <c r="AE1559" s="83"/>
      <c r="AF1559" s="83"/>
    </row>
    <row r="1560">
      <c r="A1560" s="86"/>
      <c r="B1560" s="87"/>
      <c r="C1560" s="87"/>
      <c r="D1560" s="87"/>
      <c r="E1560" s="83"/>
      <c r="F1560" s="83"/>
      <c r="G1560" s="83"/>
      <c r="H1560" s="83"/>
      <c r="I1560" s="88"/>
      <c r="J1560" s="89"/>
      <c r="K1560" s="90"/>
      <c r="L1560" s="89"/>
      <c r="M1560" s="90"/>
      <c r="N1560" s="91"/>
      <c r="O1560" s="90"/>
      <c r="P1560" s="91"/>
      <c r="Q1560" s="92"/>
      <c r="R1560" s="90"/>
      <c r="S1560" s="92"/>
      <c r="T1560" s="90"/>
      <c r="U1560" s="93"/>
      <c r="V1560" s="83"/>
      <c r="W1560" s="83"/>
      <c r="X1560" s="83"/>
      <c r="Y1560" s="92"/>
      <c r="Z1560" s="83"/>
      <c r="AA1560" s="83"/>
      <c r="AB1560" s="90"/>
      <c r="AC1560" s="83"/>
      <c r="AD1560" s="92"/>
      <c r="AE1560" s="83"/>
      <c r="AF1560" s="83"/>
    </row>
    <row r="1561">
      <c r="A1561" s="86"/>
      <c r="B1561" s="87"/>
      <c r="C1561" s="87"/>
      <c r="D1561" s="87"/>
      <c r="E1561" s="83"/>
      <c r="F1561" s="83"/>
      <c r="G1561" s="83"/>
      <c r="H1561" s="83"/>
      <c r="I1561" s="88"/>
      <c r="J1561" s="89"/>
      <c r="K1561" s="90"/>
      <c r="L1561" s="89"/>
      <c r="M1561" s="90"/>
      <c r="N1561" s="91"/>
      <c r="O1561" s="90"/>
      <c r="P1561" s="91"/>
      <c r="Q1561" s="92"/>
      <c r="R1561" s="90"/>
      <c r="S1561" s="92"/>
      <c r="T1561" s="90"/>
      <c r="U1561" s="93"/>
      <c r="V1561" s="83"/>
      <c r="W1561" s="83"/>
      <c r="X1561" s="83"/>
      <c r="Y1561" s="92"/>
      <c r="Z1561" s="83"/>
      <c r="AA1561" s="83"/>
      <c r="AB1561" s="90"/>
      <c r="AC1561" s="83"/>
      <c r="AD1561" s="92"/>
      <c r="AE1561" s="83"/>
      <c r="AF1561" s="83"/>
    </row>
    <row r="1562">
      <c r="A1562" s="86"/>
      <c r="B1562" s="87"/>
      <c r="C1562" s="87"/>
      <c r="D1562" s="87"/>
      <c r="E1562" s="83"/>
      <c r="F1562" s="83"/>
      <c r="G1562" s="83"/>
      <c r="H1562" s="83"/>
      <c r="I1562" s="88"/>
      <c r="J1562" s="89"/>
      <c r="K1562" s="90"/>
      <c r="L1562" s="89"/>
      <c r="M1562" s="90"/>
      <c r="N1562" s="91"/>
      <c r="O1562" s="90"/>
      <c r="P1562" s="91"/>
      <c r="Q1562" s="92"/>
      <c r="R1562" s="90"/>
      <c r="S1562" s="92"/>
      <c r="T1562" s="90"/>
      <c r="U1562" s="93"/>
      <c r="V1562" s="83"/>
      <c r="W1562" s="83"/>
      <c r="X1562" s="83"/>
      <c r="Y1562" s="92"/>
      <c r="Z1562" s="83"/>
      <c r="AA1562" s="83"/>
      <c r="AB1562" s="90"/>
      <c r="AC1562" s="83"/>
      <c r="AD1562" s="92"/>
      <c r="AE1562" s="83"/>
      <c r="AF1562" s="83"/>
    </row>
    <row r="1563">
      <c r="A1563" s="86"/>
      <c r="B1563" s="87"/>
      <c r="C1563" s="87"/>
      <c r="D1563" s="87"/>
      <c r="E1563" s="83"/>
      <c r="F1563" s="83"/>
      <c r="G1563" s="83"/>
      <c r="H1563" s="83"/>
      <c r="I1563" s="88"/>
      <c r="J1563" s="89"/>
      <c r="K1563" s="90"/>
      <c r="L1563" s="89"/>
      <c r="M1563" s="90"/>
      <c r="N1563" s="91"/>
      <c r="O1563" s="90"/>
      <c r="P1563" s="91"/>
      <c r="Q1563" s="92"/>
      <c r="R1563" s="90"/>
      <c r="S1563" s="92"/>
      <c r="T1563" s="90"/>
      <c r="U1563" s="93"/>
      <c r="V1563" s="83"/>
      <c r="W1563" s="83"/>
      <c r="X1563" s="83"/>
      <c r="Y1563" s="92"/>
      <c r="Z1563" s="83"/>
      <c r="AA1563" s="83"/>
      <c r="AB1563" s="90"/>
      <c r="AC1563" s="83"/>
      <c r="AD1563" s="92"/>
      <c r="AE1563" s="83"/>
      <c r="AF1563" s="83"/>
    </row>
    <row r="1564">
      <c r="A1564" s="86"/>
      <c r="B1564" s="87"/>
      <c r="C1564" s="87"/>
      <c r="D1564" s="87"/>
      <c r="E1564" s="83"/>
      <c r="F1564" s="83"/>
      <c r="G1564" s="83"/>
      <c r="H1564" s="83"/>
      <c r="I1564" s="88"/>
      <c r="J1564" s="89"/>
      <c r="K1564" s="90"/>
      <c r="L1564" s="89"/>
      <c r="M1564" s="90"/>
      <c r="N1564" s="91"/>
      <c r="O1564" s="90"/>
      <c r="P1564" s="91"/>
      <c r="Q1564" s="92"/>
      <c r="R1564" s="90"/>
      <c r="S1564" s="92"/>
      <c r="T1564" s="90"/>
      <c r="U1564" s="93"/>
      <c r="V1564" s="83"/>
      <c r="W1564" s="83"/>
      <c r="X1564" s="83"/>
      <c r="Y1564" s="92"/>
      <c r="Z1564" s="83"/>
      <c r="AA1564" s="83"/>
      <c r="AB1564" s="90"/>
      <c r="AC1564" s="83"/>
      <c r="AD1564" s="92"/>
      <c r="AE1564" s="83"/>
      <c r="AF1564" s="83"/>
    </row>
    <row r="1565">
      <c r="A1565" s="86"/>
      <c r="B1565" s="87"/>
      <c r="C1565" s="87"/>
      <c r="D1565" s="87"/>
      <c r="E1565" s="83"/>
      <c r="F1565" s="83"/>
      <c r="G1565" s="83"/>
      <c r="H1565" s="83"/>
      <c r="I1565" s="88"/>
      <c r="J1565" s="89"/>
      <c r="K1565" s="90"/>
      <c r="L1565" s="89"/>
      <c r="M1565" s="90"/>
      <c r="N1565" s="91"/>
      <c r="O1565" s="90"/>
      <c r="P1565" s="91"/>
      <c r="Q1565" s="92"/>
      <c r="R1565" s="90"/>
      <c r="S1565" s="92"/>
      <c r="T1565" s="90"/>
      <c r="U1565" s="93"/>
      <c r="V1565" s="83"/>
      <c r="W1565" s="83"/>
      <c r="X1565" s="83"/>
      <c r="Y1565" s="92"/>
      <c r="Z1565" s="83"/>
      <c r="AA1565" s="83"/>
      <c r="AB1565" s="90"/>
      <c r="AC1565" s="83"/>
      <c r="AD1565" s="92"/>
      <c r="AE1565" s="83"/>
      <c r="AF1565" s="83"/>
    </row>
    <row r="1566">
      <c r="A1566" s="86"/>
      <c r="B1566" s="87"/>
      <c r="C1566" s="87"/>
      <c r="D1566" s="87"/>
      <c r="E1566" s="83"/>
      <c r="F1566" s="83"/>
      <c r="G1566" s="83"/>
      <c r="H1566" s="83"/>
      <c r="I1566" s="88"/>
      <c r="J1566" s="89"/>
      <c r="K1566" s="90"/>
      <c r="L1566" s="89"/>
      <c r="M1566" s="90"/>
      <c r="N1566" s="91"/>
      <c r="O1566" s="90"/>
      <c r="P1566" s="91"/>
      <c r="Q1566" s="92"/>
      <c r="R1566" s="90"/>
      <c r="S1566" s="92"/>
      <c r="T1566" s="90"/>
      <c r="U1566" s="93"/>
      <c r="V1566" s="83"/>
      <c r="W1566" s="83"/>
      <c r="X1566" s="83"/>
      <c r="Y1566" s="92"/>
      <c r="Z1566" s="83"/>
      <c r="AA1566" s="83"/>
      <c r="AB1566" s="90"/>
      <c r="AC1566" s="83"/>
      <c r="AD1566" s="92"/>
      <c r="AE1566" s="83"/>
      <c r="AF1566" s="83"/>
    </row>
    <row r="1567">
      <c r="A1567" s="86"/>
      <c r="B1567" s="87"/>
      <c r="C1567" s="87"/>
      <c r="D1567" s="87"/>
      <c r="E1567" s="83"/>
      <c r="F1567" s="83"/>
      <c r="G1567" s="83"/>
      <c r="H1567" s="83"/>
      <c r="I1567" s="88"/>
      <c r="J1567" s="89"/>
      <c r="K1567" s="90"/>
      <c r="L1567" s="89"/>
      <c r="M1567" s="90"/>
      <c r="N1567" s="91"/>
      <c r="O1567" s="90"/>
      <c r="P1567" s="91"/>
      <c r="Q1567" s="92"/>
      <c r="R1567" s="90"/>
      <c r="S1567" s="92"/>
      <c r="T1567" s="90"/>
      <c r="U1567" s="93"/>
      <c r="V1567" s="83"/>
      <c r="W1567" s="83"/>
      <c r="X1567" s="83"/>
      <c r="Y1567" s="92"/>
      <c r="Z1567" s="83"/>
      <c r="AA1567" s="83"/>
      <c r="AB1567" s="90"/>
      <c r="AC1567" s="83"/>
      <c r="AD1567" s="92"/>
      <c r="AE1567" s="83"/>
      <c r="AF1567" s="83"/>
    </row>
    <row r="1568">
      <c r="A1568" s="86"/>
      <c r="B1568" s="87"/>
      <c r="C1568" s="87"/>
      <c r="D1568" s="87"/>
      <c r="E1568" s="83"/>
      <c r="F1568" s="83"/>
      <c r="G1568" s="83"/>
      <c r="H1568" s="83"/>
      <c r="I1568" s="88"/>
      <c r="J1568" s="89"/>
      <c r="K1568" s="90"/>
      <c r="L1568" s="89"/>
      <c r="M1568" s="90"/>
      <c r="N1568" s="91"/>
      <c r="O1568" s="90"/>
      <c r="P1568" s="91"/>
      <c r="Q1568" s="92"/>
      <c r="R1568" s="90"/>
      <c r="S1568" s="92"/>
      <c r="T1568" s="90"/>
      <c r="U1568" s="93"/>
      <c r="V1568" s="83"/>
      <c r="W1568" s="83"/>
      <c r="X1568" s="83"/>
      <c r="Y1568" s="92"/>
      <c r="Z1568" s="83"/>
      <c r="AA1568" s="83"/>
      <c r="AB1568" s="90"/>
      <c r="AC1568" s="83"/>
      <c r="AD1568" s="92"/>
      <c r="AE1568" s="83"/>
      <c r="AF1568" s="83"/>
    </row>
    <row r="1569">
      <c r="A1569" s="86"/>
      <c r="B1569" s="87"/>
      <c r="C1569" s="87"/>
      <c r="D1569" s="87"/>
      <c r="E1569" s="83"/>
      <c r="F1569" s="83"/>
      <c r="G1569" s="83"/>
      <c r="H1569" s="83"/>
      <c r="I1569" s="88"/>
      <c r="J1569" s="89"/>
      <c r="K1569" s="90"/>
      <c r="L1569" s="89"/>
      <c r="M1569" s="90"/>
      <c r="N1569" s="91"/>
      <c r="O1569" s="90"/>
      <c r="P1569" s="91"/>
      <c r="Q1569" s="92"/>
      <c r="R1569" s="90"/>
      <c r="S1569" s="92"/>
      <c r="T1569" s="90"/>
      <c r="U1569" s="93"/>
      <c r="V1569" s="83"/>
      <c r="W1569" s="83"/>
      <c r="X1569" s="83"/>
      <c r="Y1569" s="92"/>
      <c r="Z1569" s="83"/>
      <c r="AA1569" s="83"/>
      <c r="AB1569" s="90"/>
      <c r="AC1569" s="83"/>
      <c r="AD1569" s="92"/>
      <c r="AE1569" s="83"/>
      <c r="AF1569" s="83"/>
    </row>
    <row r="1570">
      <c r="A1570" s="86"/>
      <c r="B1570" s="87"/>
      <c r="C1570" s="87"/>
      <c r="D1570" s="87"/>
      <c r="E1570" s="83"/>
      <c r="F1570" s="83"/>
      <c r="G1570" s="83"/>
      <c r="H1570" s="83"/>
      <c r="I1570" s="88"/>
      <c r="J1570" s="89"/>
      <c r="K1570" s="90"/>
      <c r="L1570" s="89"/>
      <c r="M1570" s="90"/>
      <c r="N1570" s="91"/>
      <c r="O1570" s="90"/>
      <c r="P1570" s="91"/>
      <c r="Q1570" s="92"/>
      <c r="R1570" s="90"/>
      <c r="S1570" s="92"/>
      <c r="T1570" s="90"/>
      <c r="U1570" s="93"/>
      <c r="V1570" s="83"/>
      <c r="W1570" s="83"/>
      <c r="X1570" s="83"/>
      <c r="Y1570" s="92"/>
      <c r="Z1570" s="83"/>
      <c r="AA1570" s="83"/>
      <c r="AB1570" s="90"/>
      <c r="AC1570" s="83"/>
      <c r="AD1570" s="92"/>
      <c r="AE1570" s="83"/>
      <c r="AF1570" s="83"/>
    </row>
    <row r="1571">
      <c r="A1571" s="86"/>
      <c r="B1571" s="87"/>
      <c r="C1571" s="87"/>
      <c r="D1571" s="87"/>
      <c r="E1571" s="83"/>
      <c r="F1571" s="83"/>
      <c r="G1571" s="83"/>
      <c r="H1571" s="83"/>
      <c r="I1571" s="88"/>
      <c r="J1571" s="89"/>
      <c r="K1571" s="90"/>
      <c r="L1571" s="89"/>
      <c r="M1571" s="90"/>
      <c r="N1571" s="91"/>
      <c r="O1571" s="90"/>
      <c r="P1571" s="91"/>
      <c r="Q1571" s="92"/>
      <c r="R1571" s="90"/>
      <c r="S1571" s="92"/>
      <c r="T1571" s="90"/>
      <c r="U1571" s="93"/>
      <c r="V1571" s="83"/>
      <c r="W1571" s="83"/>
      <c r="X1571" s="83"/>
      <c r="Y1571" s="92"/>
      <c r="Z1571" s="83"/>
      <c r="AA1571" s="83"/>
      <c r="AB1571" s="90"/>
      <c r="AC1571" s="83"/>
      <c r="AD1571" s="92"/>
      <c r="AE1571" s="83"/>
      <c r="AF1571" s="83"/>
    </row>
    <row r="1572">
      <c r="A1572" s="86"/>
      <c r="B1572" s="87"/>
      <c r="C1572" s="87"/>
      <c r="D1572" s="87"/>
      <c r="E1572" s="83"/>
      <c r="F1572" s="83"/>
      <c r="G1572" s="83"/>
      <c r="H1572" s="83"/>
      <c r="I1572" s="88"/>
      <c r="J1572" s="89"/>
      <c r="K1572" s="90"/>
      <c r="L1572" s="89"/>
      <c r="M1572" s="90"/>
      <c r="N1572" s="91"/>
      <c r="O1572" s="90"/>
      <c r="P1572" s="91"/>
      <c r="Q1572" s="92"/>
      <c r="R1572" s="90"/>
      <c r="S1572" s="92"/>
      <c r="T1572" s="90"/>
      <c r="U1572" s="93"/>
      <c r="V1572" s="83"/>
      <c r="W1572" s="83"/>
      <c r="X1572" s="83"/>
      <c r="Y1572" s="92"/>
      <c r="Z1572" s="83"/>
      <c r="AA1572" s="83"/>
      <c r="AB1572" s="90"/>
      <c r="AC1572" s="83"/>
      <c r="AD1572" s="92"/>
      <c r="AE1572" s="83"/>
      <c r="AF1572" s="83"/>
    </row>
    <row r="1573">
      <c r="A1573" s="86"/>
      <c r="B1573" s="87"/>
      <c r="C1573" s="87"/>
      <c r="D1573" s="87"/>
      <c r="E1573" s="83"/>
      <c r="F1573" s="83"/>
      <c r="G1573" s="83"/>
      <c r="H1573" s="83"/>
      <c r="I1573" s="88"/>
      <c r="J1573" s="89"/>
      <c r="K1573" s="90"/>
      <c r="L1573" s="89"/>
      <c r="M1573" s="90"/>
      <c r="N1573" s="91"/>
      <c r="O1573" s="90"/>
      <c r="P1573" s="91"/>
      <c r="Q1573" s="92"/>
      <c r="R1573" s="90"/>
      <c r="S1573" s="92"/>
      <c r="T1573" s="90"/>
      <c r="U1573" s="93"/>
      <c r="V1573" s="83"/>
      <c r="W1573" s="83"/>
      <c r="X1573" s="83"/>
      <c r="Y1573" s="92"/>
      <c r="Z1573" s="83"/>
      <c r="AA1573" s="83"/>
      <c r="AB1573" s="90"/>
      <c r="AC1573" s="83"/>
      <c r="AD1573" s="92"/>
      <c r="AE1573" s="83"/>
      <c r="AF1573" s="83"/>
    </row>
    <row r="1574">
      <c r="A1574" s="86"/>
      <c r="B1574" s="87"/>
      <c r="C1574" s="87"/>
      <c r="D1574" s="87"/>
      <c r="E1574" s="83"/>
      <c r="F1574" s="83"/>
      <c r="G1574" s="83"/>
      <c r="H1574" s="83"/>
      <c r="I1574" s="88"/>
      <c r="J1574" s="89"/>
      <c r="K1574" s="90"/>
      <c r="L1574" s="89"/>
      <c r="M1574" s="90"/>
      <c r="N1574" s="91"/>
      <c r="O1574" s="90"/>
      <c r="P1574" s="91"/>
      <c r="Q1574" s="92"/>
      <c r="R1574" s="90"/>
      <c r="S1574" s="92"/>
      <c r="T1574" s="90"/>
      <c r="U1574" s="93"/>
      <c r="V1574" s="83"/>
      <c r="W1574" s="83"/>
      <c r="X1574" s="83"/>
      <c r="Y1574" s="92"/>
      <c r="Z1574" s="83"/>
      <c r="AA1574" s="83"/>
      <c r="AB1574" s="90"/>
      <c r="AC1574" s="83"/>
      <c r="AD1574" s="92"/>
      <c r="AE1574" s="83"/>
      <c r="AF1574" s="83"/>
    </row>
    <row r="1575">
      <c r="A1575" s="86"/>
      <c r="B1575" s="87"/>
      <c r="C1575" s="87"/>
      <c r="D1575" s="87"/>
      <c r="E1575" s="83"/>
      <c r="F1575" s="83"/>
      <c r="G1575" s="83"/>
      <c r="H1575" s="83"/>
      <c r="I1575" s="88"/>
      <c r="J1575" s="89"/>
      <c r="K1575" s="90"/>
      <c r="L1575" s="89"/>
      <c r="M1575" s="90"/>
      <c r="N1575" s="91"/>
      <c r="O1575" s="90"/>
      <c r="P1575" s="91"/>
      <c r="Q1575" s="92"/>
      <c r="R1575" s="90"/>
      <c r="S1575" s="92"/>
      <c r="T1575" s="90"/>
      <c r="U1575" s="93"/>
      <c r="V1575" s="83"/>
      <c r="W1575" s="83"/>
      <c r="X1575" s="83"/>
      <c r="Y1575" s="92"/>
      <c r="Z1575" s="83"/>
      <c r="AA1575" s="83"/>
      <c r="AB1575" s="90"/>
      <c r="AC1575" s="83"/>
      <c r="AD1575" s="92"/>
      <c r="AE1575" s="83"/>
      <c r="AF1575" s="83"/>
    </row>
    <row r="1576">
      <c r="A1576" s="86"/>
      <c r="B1576" s="87"/>
      <c r="C1576" s="87"/>
      <c r="D1576" s="87"/>
      <c r="E1576" s="83"/>
      <c r="F1576" s="83"/>
      <c r="G1576" s="83"/>
      <c r="H1576" s="83"/>
      <c r="I1576" s="88"/>
      <c r="J1576" s="89"/>
      <c r="K1576" s="90"/>
      <c r="L1576" s="89"/>
      <c r="M1576" s="90"/>
      <c r="N1576" s="91"/>
      <c r="O1576" s="90"/>
      <c r="P1576" s="91"/>
      <c r="Q1576" s="92"/>
      <c r="R1576" s="90"/>
      <c r="S1576" s="92"/>
      <c r="T1576" s="90"/>
      <c r="U1576" s="93"/>
      <c r="V1576" s="83"/>
      <c r="W1576" s="83"/>
      <c r="X1576" s="83"/>
      <c r="Y1576" s="92"/>
      <c r="Z1576" s="83"/>
      <c r="AA1576" s="83"/>
      <c r="AB1576" s="90"/>
      <c r="AC1576" s="83"/>
      <c r="AD1576" s="92"/>
      <c r="AE1576" s="83"/>
      <c r="AF1576" s="83"/>
    </row>
    <row r="1577">
      <c r="A1577" s="86"/>
      <c r="B1577" s="87"/>
      <c r="C1577" s="87"/>
      <c r="D1577" s="87"/>
      <c r="E1577" s="83"/>
      <c r="F1577" s="83"/>
      <c r="G1577" s="83"/>
      <c r="H1577" s="83"/>
      <c r="I1577" s="88"/>
      <c r="J1577" s="89"/>
      <c r="K1577" s="90"/>
      <c r="L1577" s="89"/>
      <c r="M1577" s="90"/>
      <c r="N1577" s="91"/>
      <c r="O1577" s="90"/>
      <c r="P1577" s="91"/>
      <c r="Q1577" s="92"/>
      <c r="R1577" s="90"/>
      <c r="S1577" s="92"/>
      <c r="T1577" s="90"/>
      <c r="U1577" s="93"/>
      <c r="V1577" s="83"/>
      <c r="W1577" s="83"/>
      <c r="X1577" s="83"/>
      <c r="Y1577" s="92"/>
      <c r="Z1577" s="83"/>
      <c r="AA1577" s="83"/>
      <c r="AB1577" s="90"/>
      <c r="AC1577" s="83"/>
      <c r="AD1577" s="92"/>
      <c r="AE1577" s="83"/>
      <c r="AF1577" s="83"/>
    </row>
    <row r="1578">
      <c r="A1578" s="86"/>
      <c r="B1578" s="87"/>
      <c r="C1578" s="87"/>
      <c r="D1578" s="87"/>
      <c r="E1578" s="83"/>
      <c r="F1578" s="83"/>
      <c r="G1578" s="83"/>
      <c r="H1578" s="83"/>
      <c r="I1578" s="88"/>
      <c r="J1578" s="89"/>
      <c r="K1578" s="90"/>
      <c r="L1578" s="89"/>
      <c r="M1578" s="90"/>
      <c r="N1578" s="91"/>
      <c r="O1578" s="90"/>
      <c r="P1578" s="91"/>
      <c r="Q1578" s="92"/>
      <c r="R1578" s="90"/>
      <c r="S1578" s="92"/>
      <c r="T1578" s="90"/>
      <c r="U1578" s="93"/>
      <c r="V1578" s="83"/>
      <c r="W1578" s="83"/>
      <c r="X1578" s="83"/>
      <c r="Y1578" s="92"/>
      <c r="Z1578" s="83"/>
      <c r="AA1578" s="83"/>
      <c r="AB1578" s="90"/>
      <c r="AC1578" s="83"/>
      <c r="AD1578" s="92"/>
      <c r="AE1578" s="83"/>
      <c r="AF1578" s="83"/>
    </row>
    <row r="1579">
      <c r="A1579" s="86"/>
      <c r="B1579" s="87"/>
      <c r="C1579" s="87"/>
      <c r="D1579" s="87"/>
      <c r="E1579" s="83"/>
      <c r="F1579" s="83"/>
      <c r="G1579" s="83"/>
      <c r="H1579" s="83"/>
      <c r="I1579" s="88"/>
      <c r="J1579" s="89"/>
      <c r="K1579" s="90"/>
      <c r="L1579" s="89"/>
      <c r="M1579" s="90"/>
      <c r="N1579" s="91"/>
      <c r="O1579" s="90"/>
      <c r="P1579" s="91"/>
      <c r="Q1579" s="92"/>
      <c r="R1579" s="90"/>
      <c r="S1579" s="92"/>
      <c r="T1579" s="90"/>
      <c r="U1579" s="93"/>
      <c r="V1579" s="83"/>
      <c r="W1579" s="83"/>
      <c r="X1579" s="83"/>
      <c r="Y1579" s="92"/>
      <c r="Z1579" s="83"/>
      <c r="AA1579" s="83"/>
      <c r="AB1579" s="90"/>
      <c r="AC1579" s="83"/>
      <c r="AD1579" s="92"/>
      <c r="AE1579" s="83"/>
      <c r="AF1579" s="83"/>
    </row>
    <row r="1580">
      <c r="A1580" s="86"/>
      <c r="B1580" s="87"/>
      <c r="C1580" s="87"/>
      <c r="D1580" s="87"/>
      <c r="E1580" s="83"/>
      <c r="F1580" s="83"/>
      <c r="G1580" s="83"/>
      <c r="H1580" s="83"/>
      <c r="I1580" s="88"/>
      <c r="J1580" s="89"/>
      <c r="K1580" s="90"/>
      <c r="L1580" s="89"/>
      <c r="M1580" s="90"/>
      <c r="N1580" s="91"/>
      <c r="O1580" s="90"/>
      <c r="P1580" s="91"/>
      <c r="Q1580" s="92"/>
      <c r="R1580" s="90"/>
      <c r="S1580" s="92"/>
      <c r="T1580" s="90"/>
      <c r="U1580" s="93"/>
      <c r="V1580" s="83"/>
      <c r="W1580" s="83"/>
      <c r="X1580" s="83"/>
      <c r="Y1580" s="92"/>
      <c r="Z1580" s="83"/>
      <c r="AA1580" s="83"/>
      <c r="AB1580" s="90"/>
      <c r="AC1580" s="83"/>
      <c r="AD1580" s="92"/>
      <c r="AE1580" s="83"/>
      <c r="AF1580" s="83"/>
    </row>
    <row r="1581">
      <c r="A1581" s="86"/>
      <c r="B1581" s="87"/>
      <c r="C1581" s="87"/>
      <c r="D1581" s="87"/>
      <c r="E1581" s="83"/>
      <c r="F1581" s="83"/>
      <c r="G1581" s="83"/>
      <c r="H1581" s="83"/>
      <c r="I1581" s="88"/>
      <c r="J1581" s="89"/>
      <c r="K1581" s="90"/>
      <c r="L1581" s="89"/>
      <c r="M1581" s="90"/>
      <c r="N1581" s="91"/>
      <c r="O1581" s="90"/>
      <c r="P1581" s="91"/>
      <c r="Q1581" s="92"/>
      <c r="R1581" s="90"/>
      <c r="S1581" s="92"/>
      <c r="T1581" s="90"/>
      <c r="U1581" s="93"/>
      <c r="V1581" s="83"/>
      <c r="W1581" s="83"/>
      <c r="X1581" s="83"/>
      <c r="Y1581" s="92"/>
      <c r="Z1581" s="83"/>
      <c r="AA1581" s="83"/>
      <c r="AB1581" s="90"/>
      <c r="AC1581" s="83"/>
      <c r="AD1581" s="92"/>
      <c r="AE1581" s="83"/>
      <c r="AF1581" s="83"/>
    </row>
    <row r="1582">
      <c r="A1582" s="86"/>
      <c r="B1582" s="87"/>
      <c r="C1582" s="87"/>
      <c r="D1582" s="87"/>
      <c r="E1582" s="83"/>
      <c r="F1582" s="83"/>
      <c r="G1582" s="83"/>
      <c r="H1582" s="83"/>
      <c r="I1582" s="88"/>
      <c r="J1582" s="89"/>
      <c r="K1582" s="90"/>
      <c r="L1582" s="89"/>
      <c r="M1582" s="90"/>
      <c r="N1582" s="91"/>
      <c r="O1582" s="90"/>
      <c r="P1582" s="91"/>
      <c r="Q1582" s="92"/>
      <c r="R1582" s="90"/>
      <c r="S1582" s="92"/>
      <c r="T1582" s="90"/>
      <c r="U1582" s="93"/>
      <c r="V1582" s="83"/>
      <c r="W1582" s="83"/>
      <c r="X1582" s="83"/>
      <c r="Y1582" s="92"/>
      <c r="Z1582" s="83"/>
      <c r="AA1582" s="83"/>
      <c r="AB1582" s="90"/>
      <c r="AC1582" s="83"/>
      <c r="AD1582" s="92"/>
      <c r="AE1582" s="83"/>
      <c r="AF1582" s="83"/>
    </row>
    <row r="1583">
      <c r="A1583" s="86"/>
      <c r="B1583" s="87"/>
      <c r="C1583" s="87"/>
      <c r="D1583" s="87"/>
      <c r="E1583" s="83"/>
      <c r="F1583" s="83"/>
      <c r="G1583" s="83"/>
      <c r="H1583" s="83"/>
      <c r="I1583" s="88"/>
      <c r="J1583" s="89"/>
      <c r="K1583" s="90"/>
      <c r="L1583" s="89"/>
      <c r="M1583" s="90"/>
      <c r="N1583" s="91"/>
      <c r="O1583" s="90"/>
      <c r="P1583" s="91"/>
      <c r="Q1583" s="92"/>
      <c r="R1583" s="90"/>
      <c r="S1583" s="92"/>
      <c r="T1583" s="90"/>
      <c r="U1583" s="93"/>
      <c r="V1583" s="83"/>
      <c r="W1583" s="83"/>
      <c r="X1583" s="83"/>
      <c r="Y1583" s="92"/>
      <c r="Z1583" s="83"/>
      <c r="AA1583" s="83"/>
      <c r="AB1583" s="90"/>
      <c r="AC1583" s="83"/>
      <c r="AD1583" s="92"/>
      <c r="AE1583" s="83"/>
      <c r="AF1583" s="83"/>
    </row>
    <row r="1584">
      <c r="A1584" s="86"/>
      <c r="B1584" s="87"/>
      <c r="C1584" s="87"/>
      <c r="D1584" s="87"/>
      <c r="E1584" s="83"/>
      <c r="F1584" s="83"/>
      <c r="G1584" s="83"/>
      <c r="H1584" s="83"/>
      <c r="I1584" s="88"/>
      <c r="J1584" s="89"/>
      <c r="K1584" s="90"/>
      <c r="L1584" s="89"/>
      <c r="M1584" s="90"/>
      <c r="N1584" s="91"/>
      <c r="O1584" s="90"/>
      <c r="P1584" s="91"/>
      <c r="Q1584" s="92"/>
      <c r="R1584" s="90"/>
      <c r="S1584" s="92"/>
      <c r="T1584" s="90"/>
      <c r="U1584" s="93"/>
      <c r="V1584" s="83"/>
      <c r="W1584" s="83"/>
      <c r="X1584" s="83"/>
      <c r="Y1584" s="92"/>
      <c r="Z1584" s="83"/>
      <c r="AA1584" s="83"/>
      <c r="AB1584" s="90"/>
      <c r="AC1584" s="83"/>
      <c r="AD1584" s="92"/>
      <c r="AE1584" s="83"/>
      <c r="AF1584" s="83"/>
    </row>
    <row r="1585">
      <c r="A1585" s="86"/>
      <c r="B1585" s="87"/>
      <c r="C1585" s="87"/>
      <c r="D1585" s="87"/>
      <c r="E1585" s="83"/>
      <c r="F1585" s="83"/>
      <c r="G1585" s="83"/>
      <c r="H1585" s="83"/>
      <c r="I1585" s="88"/>
      <c r="J1585" s="89"/>
      <c r="K1585" s="90"/>
      <c r="L1585" s="89"/>
      <c r="M1585" s="90"/>
      <c r="N1585" s="91"/>
      <c r="O1585" s="90"/>
      <c r="P1585" s="91"/>
      <c r="Q1585" s="92"/>
      <c r="R1585" s="90"/>
      <c r="S1585" s="92"/>
      <c r="T1585" s="90"/>
      <c r="U1585" s="93"/>
      <c r="V1585" s="83"/>
      <c r="W1585" s="83"/>
      <c r="X1585" s="83"/>
      <c r="Y1585" s="92"/>
      <c r="Z1585" s="83"/>
      <c r="AA1585" s="83"/>
      <c r="AB1585" s="90"/>
      <c r="AC1585" s="83"/>
      <c r="AD1585" s="92"/>
      <c r="AE1585" s="83"/>
      <c r="AF1585" s="83"/>
    </row>
    <row r="1586">
      <c r="A1586" s="86"/>
      <c r="B1586" s="87"/>
      <c r="C1586" s="87"/>
      <c r="D1586" s="87"/>
      <c r="E1586" s="83"/>
      <c r="F1586" s="83"/>
      <c r="G1586" s="83"/>
      <c r="H1586" s="83"/>
      <c r="I1586" s="88"/>
      <c r="J1586" s="89"/>
      <c r="K1586" s="90"/>
      <c r="L1586" s="89"/>
      <c r="M1586" s="90"/>
      <c r="N1586" s="91"/>
      <c r="O1586" s="90"/>
      <c r="P1586" s="91"/>
      <c r="Q1586" s="92"/>
      <c r="R1586" s="90"/>
      <c r="S1586" s="92"/>
      <c r="T1586" s="90"/>
      <c r="U1586" s="93"/>
      <c r="V1586" s="83"/>
      <c r="W1586" s="83"/>
      <c r="X1586" s="83"/>
      <c r="Y1586" s="92"/>
      <c r="Z1586" s="83"/>
      <c r="AA1586" s="83"/>
      <c r="AB1586" s="90"/>
      <c r="AC1586" s="83"/>
      <c r="AD1586" s="92"/>
      <c r="AE1586" s="83"/>
      <c r="AF1586" s="83"/>
    </row>
    <row r="1587">
      <c r="A1587" s="86"/>
      <c r="B1587" s="87"/>
      <c r="C1587" s="87"/>
      <c r="D1587" s="87"/>
      <c r="E1587" s="83"/>
      <c r="F1587" s="83"/>
      <c r="G1587" s="83"/>
      <c r="H1587" s="83"/>
      <c r="I1587" s="88"/>
      <c r="J1587" s="89"/>
      <c r="K1587" s="90"/>
      <c r="L1587" s="89"/>
      <c r="M1587" s="90"/>
      <c r="N1587" s="91"/>
      <c r="O1587" s="90"/>
      <c r="P1587" s="91"/>
      <c r="Q1587" s="92"/>
      <c r="R1587" s="90"/>
      <c r="S1587" s="92"/>
      <c r="T1587" s="90"/>
      <c r="U1587" s="93"/>
      <c r="V1587" s="83"/>
      <c r="W1587" s="83"/>
      <c r="X1587" s="83"/>
      <c r="Y1587" s="92"/>
      <c r="Z1587" s="83"/>
      <c r="AA1587" s="83"/>
      <c r="AB1587" s="90"/>
      <c r="AC1587" s="83"/>
      <c r="AD1587" s="92"/>
      <c r="AE1587" s="83"/>
      <c r="AF1587" s="83"/>
    </row>
    <row r="1588">
      <c r="A1588" s="86"/>
      <c r="B1588" s="87"/>
      <c r="C1588" s="87"/>
      <c r="D1588" s="87"/>
      <c r="E1588" s="83"/>
      <c r="F1588" s="83"/>
      <c r="G1588" s="83"/>
      <c r="H1588" s="83"/>
      <c r="I1588" s="88"/>
      <c r="J1588" s="89"/>
      <c r="K1588" s="90"/>
      <c r="L1588" s="89"/>
      <c r="M1588" s="90"/>
      <c r="N1588" s="91"/>
      <c r="O1588" s="90"/>
      <c r="P1588" s="91"/>
      <c r="Q1588" s="92"/>
      <c r="R1588" s="90"/>
      <c r="S1588" s="92"/>
      <c r="T1588" s="90"/>
      <c r="U1588" s="93"/>
      <c r="V1588" s="83"/>
      <c r="W1588" s="83"/>
      <c r="X1588" s="83"/>
      <c r="Y1588" s="92"/>
      <c r="Z1588" s="83"/>
      <c r="AA1588" s="83"/>
      <c r="AB1588" s="90"/>
      <c r="AC1588" s="83"/>
      <c r="AD1588" s="92"/>
      <c r="AE1588" s="83"/>
      <c r="AF1588" s="83"/>
    </row>
    <row r="1589">
      <c r="A1589" s="86"/>
      <c r="B1589" s="87"/>
      <c r="C1589" s="87"/>
      <c r="D1589" s="87"/>
      <c r="E1589" s="83"/>
      <c r="F1589" s="83"/>
      <c r="G1589" s="83"/>
      <c r="H1589" s="83"/>
      <c r="I1589" s="88"/>
      <c r="J1589" s="89"/>
      <c r="K1589" s="90"/>
      <c r="L1589" s="89"/>
      <c r="M1589" s="90"/>
      <c r="N1589" s="91"/>
      <c r="O1589" s="90"/>
      <c r="P1589" s="91"/>
      <c r="Q1589" s="92"/>
      <c r="R1589" s="90"/>
      <c r="S1589" s="92"/>
      <c r="T1589" s="90"/>
      <c r="U1589" s="93"/>
      <c r="V1589" s="83"/>
      <c r="W1589" s="83"/>
      <c r="X1589" s="83"/>
      <c r="Y1589" s="92"/>
      <c r="Z1589" s="83"/>
      <c r="AA1589" s="83"/>
      <c r="AB1589" s="90"/>
      <c r="AC1589" s="83"/>
      <c r="AD1589" s="92"/>
      <c r="AE1589" s="83"/>
      <c r="AF1589" s="83"/>
    </row>
    <row r="1590">
      <c r="A1590" s="86"/>
      <c r="B1590" s="87"/>
      <c r="C1590" s="87"/>
      <c r="D1590" s="87"/>
      <c r="E1590" s="83"/>
      <c r="F1590" s="83"/>
      <c r="G1590" s="83"/>
      <c r="H1590" s="83"/>
      <c r="I1590" s="88"/>
      <c r="J1590" s="89"/>
      <c r="K1590" s="90"/>
      <c r="L1590" s="89"/>
      <c r="M1590" s="90"/>
      <c r="N1590" s="91"/>
      <c r="O1590" s="90"/>
      <c r="P1590" s="91"/>
      <c r="Q1590" s="92"/>
      <c r="R1590" s="90"/>
      <c r="S1590" s="92"/>
      <c r="T1590" s="90"/>
      <c r="U1590" s="93"/>
      <c r="V1590" s="83"/>
      <c r="W1590" s="83"/>
      <c r="X1590" s="83"/>
      <c r="Y1590" s="92"/>
      <c r="Z1590" s="83"/>
      <c r="AA1590" s="83"/>
      <c r="AB1590" s="90"/>
      <c r="AC1590" s="83"/>
      <c r="AD1590" s="92"/>
      <c r="AE1590" s="83"/>
      <c r="AF1590" s="83"/>
    </row>
    <row r="1591">
      <c r="A1591" s="86"/>
      <c r="B1591" s="87"/>
      <c r="C1591" s="87"/>
      <c r="D1591" s="87"/>
      <c r="E1591" s="83"/>
      <c r="F1591" s="83"/>
      <c r="G1591" s="83"/>
      <c r="H1591" s="83"/>
      <c r="I1591" s="88"/>
      <c r="J1591" s="89"/>
      <c r="K1591" s="90"/>
      <c r="L1591" s="89"/>
      <c r="M1591" s="90"/>
      <c r="N1591" s="91"/>
      <c r="O1591" s="90"/>
      <c r="P1591" s="91"/>
      <c r="Q1591" s="92"/>
      <c r="R1591" s="90"/>
      <c r="S1591" s="92"/>
      <c r="T1591" s="90"/>
      <c r="U1591" s="93"/>
      <c r="V1591" s="83"/>
      <c r="W1591" s="83"/>
      <c r="X1591" s="83"/>
      <c r="Y1591" s="92"/>
      <c r="Z1591" s="83"/>
      <c r="AA1591" s="83"/>
      <c r="AB1591" s="90"/>
      <c r="AC1591" s="83"/>
      <c r="AD1591" s="92"/>
      <c r="AE1591" s="83"/>
      <c r="AF1591" s="83"/>
    </row>
    <row r="1592">
      <c r="A1592" s="86"/>
      <c r="B1592" s="87"/>
      <c r="C1592" s="87"/>
      <c r="D1592" s="87"/>
      <c r="E1592" s="83"/>
      <c r="F1592" s="83"/>
      <c r="G1592" s="83"/>
      <c r="H1592" s="83"/>
      <c r="I1592" s="88"/>
      <c r="J1592" s="89"/>
      <c r="K1592" s="90"/>
      <c r="L1592" s="89"/>
      <c r="M1592" s="90"/>
      <c r="N1592" s="91"/>
      <c r="O1592" s="90"/>
      <c r="P1592" s="91"/>
      <c r="Q1592" s="92"/>
      <c r="R1592" s="90"/>
      <c r="S1592" s="92"/>
      <c r="T1592" s="90"/>
      <c r="U1592" s="93"/>
      <c r="V1592" s="83"/>
      <c r="W1592" s="83"/>
      <c r="X1592" s="83"/>
      <c r="Y1592" s="92"/>
      <c r="Z1592" s="83"/>
      <c r="AA1592" s="83"/>
      <c r="AB1592" s="90"/>
      <c r="AC1592" s="83"/>
      <c r="AD1592" s="92"/>
      <c r="AE1592" s="83"/>
      <c r="AF1592" s="83"/>
    </row>
    <row r="1593">
      <c r="A1593" s="86"/>
      <c r="B1593" s="87"/>
      <c r="C1593" s="87"/>
      <c r="D1593" s="87"/>
      <c r="E1593" s="83"/>
      <c r="F1593" s="83"/>
      <c r="G1593" s="83"/>
      <c r="H1593" s="83"/>
      <c r="I1593" s="88"/>
      <c r="J1593" s="89"/>
      <c r="K1593" s="90"/>
      <c r="L1593" s="89"/>
      <c r="M1593" s="90"/>
      <c r="N1593" s="91"/>
      <c r="O1593" s="90"/>
      <c r="P1593" s="91"/>
      <c r="Q1593" s="92"/>
      <c r="R1593" s="90"/>
      <c r="S1593" s="92"/>
      <c r="T1593" s="90"/>
      <c r="U1593" s="93"/>
      <c r="V1593" s="83"/>
      <c r="W1593" s="83"/>
      <c r="X1593" s="83"/>
      <c r="Y1593" s="92"/>
      <c r="Z1593" s="83"/>
      <c r="AA1593" s="83"/>
      <c r="AB1593" s="90"/>
      <c r="AC1593" s="83"/>
      <c r="AD1593" s="92"/>
      <c r="AE1593" s="83"/>
      <c r="AF1593" s="83"/>
    </row>
    <row r="1594">
      <c r="A1594" s="86"/>
      <c r="B1594" s="87"/>
      <c r="C1594" s="87"/>
      <c r="D1594" s="87"/>
      <c r="E1594" s="83"/>
      <c r="F1594" s="83"/>
      <c r="G1594" s="83"/>
      <c r="H1594" s="83"/>
      <c r="I1594" s="88"/>
      <c r="J1594" s="89"/>
      <c r="K1594" s="90"/>
      <c r="L1594" s="89"/>
      <c r="M1594" s="90"/>
      <c r="N1594" s="91"/>
      <c r="O1594" s="90"/>
      <c r="P1594" s="91"/>
      <c r="Q1594" s="92"/>
      <c r="R1594" s="90"/>
      <c r="S1594" s="92"/>
      <c r="T1594" s="90"/>
      <c r="U1594" s="93"/>
      <c r="V1594" s="83"/>
      <c r="W1594" s="83"/>
      <c r="X1594" s="83"/>
      <c r="Y1594" s="92"/>
      <c r="Z1594" s="83"/>
      <c r="AA1594" s="83"/>
      <c r="AB1594" s="90"/>
      <c r="AC1594" s="83"/>
      <c r="AD1594" s="92"/>
      <c r="AE1594" s="83"/>
      <c r="AF1594" s="83"/>
    </row>
    <row r="1595">
      <c r="A1595" s="86"/>
      <c r="B1595" s="87"/>
      <c r="C1595" s="87"/>
      <c r="D1595" s="87"/>
      <c r="E1595" s="83"/>
      <c r="F1595" s="83"/>
      <c r="G1595" s="83"/>
      <c r="H1595" s="83"/>
      <c r="I1595" s="88"/>
      <c r="J1595" s="89"/>
      <c r="K1595" s="90"/>
      <c r="L1595" s="89"/>
      <c r="M1595" s="90"/>
      <c r="N1595" s="91"/>
      <c r="O1595" s="90"/>
      <c r="P1595" s="91"/>
      <c r="Q1595" s="92"/>
      <c r="R1595" s="90"/>
      <c r="S1595" s="92"/>
      <c r="T1595" s="90"/>
      <c r="U1595" s="93"/>
      <c r="V1595" s="83"/>
      <c r="W1595" s="83"/>
      <c r="X1595" s="83"/>
      <c r="Y1595" s="92"/>
      <c r="Z1595" s="83"/>
      <c r="AA1595" s="83"/>
      <c r="AB1595" s="90"/>
      <c r="AC1595" s="83"/>
      <c r="AD1595" s="92"/>
      <c r="AE1595" s="83"/>
      <c r="AF1595" s="83"/>
    </row>
    <row r="1596">
      <c r="A1596" s="86"/>
      <c r="B1596" s="87"/>
      <c r="C1596" s="87"/>
      <c r="D1596" s="87"/>
      <c r="E1596" s="83"/>
      <c r="F1596" s="83"/>
      <c r="G1596" s="83"/>
      <c r="H1596" s="83"/>
      <c r="I1596" s="88"/>
      <c r="J1596" s="89"/>
      <c r="K1596" s="90"/>
      <c r="L1596" s="89"/>
      <c r="M1596" s="90"/>
      <c r="N1596" s="91"/>
      <c r="O1596" s="90"/>
      <c r="P1596" s="91"/>
      <c r="Q1596" s="92"/>
      <c r="R1596" s="90"/>
      <c r="S1596" s="92"/>
      <c r="T1596" s="90"/>
      <c r="U1596" s="93"/>
      <c r="V1596" s="83"/>
      <c r="W1596" s="83"/>
      <c r="X1596" s="83"/>
      <c r="Y1596" s="92"/>
      <c r="Z1596" s="83"/>
      <c r="AA1596" s="83"/>
      <c r="AB1596" s="90"/>
      <c r="AC1596" s="83"/>
      <c r="AD1596" s="92"/>
      <c r="AE1596" s="83"/>
      <c r="AF1596" s="83"/>
    </row>
    <row r="1597">
      <c r="A1597" s="86"/>
      <c r="B1597" s="87"/>
      <c r="C1597" s="87"/>
      <c r="D1597" s="87"/>
      <c r="E1597" s="83"/>
      <c r="F1597" s="83"/>
      <c r="G1597" s="83"/>
      <c r="H1597" s="83"/>
      <c r="I1597" s="88"/>
      <c r="J1597" s="89"/>
      <c r="K1597" s="90"/>
      <c r="L1597" s="89"/>
      <c r="M1597" s="90"/>
      <c r="N1597" s="91"/>
      <c r="O1597" s="90"/>
      <c r="P1597" s="91"/>
      <c r="Q1597" s="92"/>
      <c r="R1597" s="90"/>
      <c r="S1597" s="92"/>
      <c r="T1597" s="90"/>
      <c r="U1597" s="93"/>
      <c r="V1597" s="83"/>
      <c r="W1597" s="83"/>
      <c r="X1597" s="83"/>
      <c r="Y1597" s="92"/>
      <c r="Z1597" s="83"/>
      <c r="AA1597" s="83"/>
      <c r="AB1597" s="90"/>
      <c r="AC1597" s="83"/>
      <c r="AD1597" s="92"/>
      <c r="AE1597" s="83"/>
      <c r="AF1597" s="83"/>
    </row>
    <row r="1598">
      <c r="A1598" s="86"/>
      <c r="B1598" s="87"/>
      <c r="C1598" s="87"/>
      <c r="D1598" s="87"/>
      <c r="E1598" s="83"/>
      <c r="F1598" s="83"/>
      <c r="G1598" s="83"/>
      <c r="H1598" s="83"/>
      <c r="I1598" s="88"/>
      <c r="J1598" s="89"/>
      <c r="K1598" s="90"/>
      <c r="L1598" s="89"/>
      <c r="M1598" s="90"/>
      <c r="N1598" s="91"/>
      <c r="O1598" s="90"/>
      <c r="P1598" s="91"/>
      <c r="Q1598" s="92"/>
      <c r="R1598" s="90"/>
      <c r="S1598" s="92"/>
      <c r="T1598" s="90"/>
      <c r="U1598" s="93"/>
      <c r="V1598" s="83"/>
      <c r="W1598" s="83"/>
      <c r="X1598" s="83"/>
      <c r="Y1598" s="92"/>
      <c r="Z1598" s="83"/>
      <c r="AA1598" s="83"/>
      <c r="AB1598" s="90"/>
      <c r="AC1598" s="83"/>
      <c r="AD1598" s="92"/>
      <c r="AE1598" s="83"/>
      <c r="AF1598" s="83"/>
    </row>
    <row r="1599">
      <c r="A1599" s="86"/>
      <c r="B1599" s="87"/>
      <c r="C1599" s="87"/>
      <c r="D1599" s="87"/>
      <c r="E1599" s="83"/>
      <c r="F1599" s="83"/>
      <c r="G1599" s="83"/>
      <c r="H1599" s="83"/>
      <c r="I1599" s="88"/>
      <c r="J1599" s="89"/>
      <c r="K1599" s="90"/>
      <c r="L1599" s="89"/>
      <c r="M1599" s="90"/>
      <c r="N1599" s="91"/>
      <c r="O1599" s="90"/>
      <c r="P1599" s="91"/>
      <c r="Q1599" s="92"/>
      <c r="R1599" s="90"/>
      <c r="S1599" s="92"/>
      <c r="T1599" s="90"/>
      <c r="U1599" s="93"/>
      <c r="V1599" s="83"/>
      <c r="W1599" s="83"/>
      <c r="X1599" s="83"/>
      <c r="Y1599" s="92"/>
      <c r="Z1599" s="83"/>
      <c r="AA1599" s="83"/>
      <c r="AB1599" s="90"/>
      <c r="AC1599" s="83"/>
      <c r="AD1599" s="92"/>
      <c r="AE1599" s="83"/>
      <c r="AF1599" s="83"/>
    </row>
    <row r="1600">
      <c r="A1600" s="86"/>
      <c r="B1600" s="87"/>
      <c r="C1600" s="87"/>
      <c r="D1600" s="87"/>
      <c r="E1600" s="83"/>
      <c r="F1600" s="83"/>
      <c r="G1600" s="83"/>
      <c r="H1600" s="83"/>
      <c r="I1600" s="88"/>
      <c r="J1600" s="89"/>
      <c r="K1600" s="90"/>
      <c r="L1600" s="89"/>
      <c r="M1600" s="90"/>
      <c r="N1600" s="91"/>
      <c r="O1600" s="90"/>
      <c r="P1600" s="91"/>
      <c r="Q1600" s="92"/>
      <c r="R1600" s="90"/>
      <c r="S1600" s="92"/>
      <c r="T1600" s="90"/>
      <c r="U1600" s="93"/>
      <c r="V1600" s="83"/>
      <c r="W1600" s="83"/>
      <c r="X1600" s="83"/>
      <c r="Y1600" s="92"/>
      <c r="Z1600" s="83"/>
      <c r="AA1600" s="83"/>
      <c r="AB1600" s="90"/>
      <c r="AC1600" s="83"/>
      <c r="AD1600" s="92"/>
      <c r="AE1600" s="83"/>
      <c r="AF1600" s="83"/>
    </row>
    <row r="1601">
      <c r="A1601" s="86"/>
      <c r="B1601" s="87"/>
      <c r="C1601" s="87"/>
      <c r="D1601" s="87"/>
      <c r="E1601" s="83"/>
      <c r="F1601" s="83"/>
      <c r="G1601" s="83"/>
      <c r="H1601" s="83"/>
      <c r="I1601" s="88"/>
      <c r="J1601" s="89"/>
      <c r="K1601" s="90"/>
      <c r="L1601" s="89"/>
      <c r="M1601" s="90"/>
      <c r="N1601" s="91"/>
      <c r="O1601" s="90"/>
      <c r="P1601" s="91"/>
      <c r="Q1601" s="92"/>
      <c r="R1601" s="90"/>
      <c r="S1601" s="92"/>
      <c r="T1601" s="90"/>
      <c r="U1601" s="93"/>
      <c r="V1601" s="83"/>
      <c r="W1601" s="83"/>
      <c r="X1601" s="83"/>
      <c r="Y1601" s="92"/>
      <c r="Z1601" s="83"/>
      <c r="AA1601" s="83"/>
      <c r="AB1601" s="90"/>
      <c r="AC1601" s="83"/>
      <c r="AD1601" s="92"/>
      <c r="AE1601" s="83"/>
      <c r="AF1601" s="83"/>
    </row>
    <row r="1602">
      <c r="A1602" s="86"/>
      <c r="B1602" s="87"/>
      <c r="C1602" s="87"/>
      <c r="D1602" s="87"/>
      <c r="E1602" s="83"/>
      <c r="F1602" s="83"/>
      <c r="G1602" s="83"/>
      <c r="H1602" s="83"/>
      <c r="I1602" s="88"/>
      <c r="J1602" s="89"/>
      <c r="K1602" s="90"/>
      <c r="L1602" s="89"/>
      <c r="M1602" s="90"/>
      <c r="N1602" s="91"/>
      <c r="O1602" s="90"/>
      <c r="P1602" s="91"/>
      <c r="Q1602" s="92"/>
      <c r="R1602" s="90"/>
      <c r="S1602" s="92"/>
      <c r="T1602" s="90"/>
      <c r="U1602" s="93"/>
      <c r="V1602" s="83"/>
      <c r="W1602" s="83"/>
      <c r="X1602" s="83"/>
      <c r="Y1602" s="92"/>
      <c r="Z1602" s="83"/>
      <c r="AA1602" s="83"/>
      <c r="AB1602" s="90"/>
      <c r="AC1602" s="83"/>
      <c r="AD1602" s="92"/>
      <c r="AE1602" s="83"/>
      <c r="AF1602" s="83"/>
    </row>
    <row r="1603">
      <c r="A1603" s="86"/>
      <c r="B1603" s="87"/>
      <c r="C1603" s="87"/>
      <c r="D1603" s="87"/>
      <c r="E1603" s="83"/>
      <c r="F1603" s="83"/>
      <c r="G1603" s="83"/>
      <c r="H1603" s="83"/>
      <c r="I1603" s="88"/>
      <c r="J1603" s="89"/>
      <c r="K1603" s="90"/>
      <c r="L1603" s="89"/>
      <c r="M1603" s="90"/>
      <c r="N1603" s="91"/>
      <c r="O1603" s="90"/>
      <c r="P1603" s="91"/>
      <c r="Q1603" s="92"/>
      <c r="R1603" s="90"/>
      <c r="S1603" s="92"/>
      <c r="T1603" s="90"/>
      <c r="U1603" s="93"/>
      <c r="V1603" s="83"/>
      <c r="W1603" s="83"/>
      <c r="X1603" s="83"/>
      <c r="Y1603" s="92"/>
      <c r="Z1603" s="83"/>
      <c r="AA1603" s="83"/>
      <c r="AB1603" s="90"/>
      <c r="AC1603" s="83"/>
      <c r="AD1603" s="92"/>
      <c r="AE1603" s="83"/>
      <c r="AF1603" s="83"/>
    </row>
    <row r="1604">
      <c r="A1604" s="86"/>
      <c r="B1604" s="87"/>
      <c r="C1604" s="87"/>
      <c r="D1604" s="87"/>
      <c r="E1604" s="83"/>
      <c r="F1604" s="83"/>
      <c r="G1604" s="83"/>
      <c r="H1604" s="83"/>
      <c r="I1604" s="88"/>
      <c r="J1604" s="89"/>
      <c r="K1604" s="90"/>
      <c r="L1604" s="89"/>
      <c r="M1604" s="90"/>
      <c r="N1604" s="91"/>
      <c r="O1604" s="90"/>
      <c r="P1604" s="91"/>
      <c r="Q1604" s="92"/>
      <c r="R1604" s="90"/>
      <c r="S1604" s="92"/>
      <c r="T1604" s="90"/>
      <c r="U1604" s="93"/>
      <c r="V1604" s="83"/>
      <c r="W1604" s="83"/>
      <c r="X1604" s="83"/>
      <c r="Y1604" s="92"/>
      <c r="Z1604" s="83"/>
      <c r="AA1604" s="83"/>
      <c r="AB1604" s="90"/>
      <c r="AC1604" s="83"/>
      <c r="AD1604" s="92"/>
      <c r="AE1604" s="83"/>
      <c r="AF1604" s="83"/>
    </row>
    <row r="1605">
      <c r="A1605" s="86"/>
      <c r="B1605" s="87"/>
      <c r="C1605" s="87"/>
      <c r="D1605" s="87"/>
      <c r="E1605" s="83"/>
      <c r="F1605" s="83"/>
      <c r="G1605" s="83"/>
      <c r="H1605" s="83"/>
      <c r="I1605" s="88"/>
      <c r="J1605" s="89"/>
      <c r="K1605" s="90"/>
      <c r="L1605" s="89"/>
      <c r="M1605" s="90"/>
      <c r="N1605" s="91"/>
      <c r="O1605" s="90"/>
      <c r="P1605" s="91"/>
      <c r="Q1605" s="92"/>
      <c r="R1605" s="90"/>
      <c r="S1605" s="92"/>
      <c r="T1605" s="90"/>
      <c r="U1605" s="93"/>
      <c r="V1605" s="83"/>
      <c r="W1605" s="83"/>
      <c r="X1605" s="83"/>
      <c r="Y1605" s="92"/>
      <c r="Z1605" s="83"/>
      <c r="AA1605" s="83"/>
      <c r="AB1605" s="90"/>
      <c r="AC1605" s="83"/>
      <c r="AD1605" s="92"/>
      <c r="AE1605" s="83"/>
      <c r="AF1605" s="83"/>
    </row>
    <row r="1606">
      <c r="A1606" s="86"/>
      <c r="B1606" s="87"/>
      <c r="C1606" s="87"/>
      <c r="D1606" s="87"/>
      <c r="E1606" s="83"/>
      <c r="F1606" s="83"/>
      <c r="G1606" s="83"/>
      <c r="H1606" s="83"/>
      <c r="I1606" s="88"/>
      <c r="J1606" s="89"/>
      <c r="K1606" s="90"/>
      <c r="L1606" s="89"/>
      <c r="M1606" s="90"/>
      <c r="N1606" s="91"/>
      <c r="O1606" s="90"/>
      <c r="P1606" s="91"/>
      <c r="Q1606" s="92"/>
      <c r="R1606" s="90"/>
      <c r="S1606" s="92"/>
      <c r="T1606" s="90"/>
      <c r="U1606" s="93"/>
      <c r="V1606" s="83"/>
      <c r="W1606" s="83"/>
      <c r="X1606" s="83"/>
      <c r="Y1606" s="92"/>
      <c r="Z1606" s="83"/>
      <c r="AA1606" s="83"/>
      <c r="AB1606" s="90"/>
      <c r="AC1606" s="83"/>
      <c r="AD1606" s="92"/>
      <c r="AE1606" s="83"/>
      <c r="AF1606" s="83"/>
    </row>
    <row r="1607">
      <c r="A1607" s="86"/>
      <c r="B1607" s="87"/>
      <c r="C1607" s="87"/>
      <c r="D1607" s="87"/>
      <c r="E1607" s="83"/>
      <c r="F1607" s="83"/>
      <c r="G1607" s="83"/>
      <c r="H1607" s="83"/>
      <c r="I1607" s="88"/>
      <c r="J1607" s="89"/>
      <c r="K1607" s="90"/>
      <c r="L1607" s="89"/>
      <c r="M1607" s="90"/>
      <c r="N1607" s="91"/>
      <c r="O1607" s="90"/>
      <c r="P1607" s="91"/>
      <c r="Q1607" s="92"/>
      <c r="R1607" s="90"/>
      <c r="S1607" s="92"/>
      <c r="T1607" s="90"/>
      <c r="U1607" s="93"/>
      <c r="V1607" s="83"/>
      <c r="W1607" s="83"/>
      <c r="X1607" s="83"/>
      <c r="Y1607" s="92"/>
      <c r="Z1607" s="83"/>
      <c r="AA1607" s="83"/>
      <c r="AB1607" s="90"/>
      <c r="AC1607" s="83"/>
      <c r="AD1607" s="92"/>
      <c r="AE1607" s="83"/>
      <c r="AF1607" s="83"/>
    </row>
    <row r="1608">
      <c r="A1608" s="86"/>
      <c r="B1608" s="87"/>
      <c r="C1608" s="87"/>
      <c r="D1608" s="87"/>
      <c r="E1608" s="83"/>
      <c r="F1608" s="83"/>
      <c r="G1608" s="83"/>
      <c r="H1608" s="83"/>
      <c r="I1608" s="88"/>
      <c r="J1608" s="89"/>
      <c r="K1608" s="90"/>
      <c r="L1608" s="89"/>
      <c r="M1608" s="90"/>
      <c r="N1608" s="91"/>
      <c r="O1608" s="90"/>
      <c r="P1608" s="91"/>
      <c r="Q1608" s="92"/>
      <c r="R1608" s="90"/>
      <c r="S1608" s="92"/>
      <c r="T1608" s="90"/>
      <c r="U1608" s="93"/>
      <c r="V1608" s="83"/>
      <c r="W1608" s="83"/>
      <c r="X1608" s="83"/>
      <c r="Y1608" s="92"/>
      <c r="Z1608" s="83"/>
      <c r="AA1608" s="83"/>
      <c r="AB1608" s="90"/>
      <c r="AC1608" s="83"/>
      <c r="AD1608" s="92"/>
      <c r="AE1608" s="83"/>
      <c r="AF1608" s="83"/>
    </row>
    <row r="1609">
      <c r="A1609" s="86"/>
      <c r="B1609" s="87"/>
      <c r="C1609" s="87"/>
      <c r="D1609" s="87"/>
      <c r="E1609" s="83"/>
      <c r="F1609" s="83"/>
      <c r="G1609" s="83"/>
      <c r="H1609" s="83"/>
      <c r="I1609" s="88"/>
      <c r="J1609" s="89"/>
      <c r="K1609" s="90"/>
      <c r="L1609" s="89"/>
      <c r="M1609" s="90"/>
      <c r="N1609" s="91"/>
      <c r="O1609" s="90"/>
      <c r="P1609" s="91"/>
      <c r="Q1609" s="92"/>
      <c r="R1609" s="90"/>
      <c r="S1609" s="92"/>
      <c r="T1609" s="90"/>
      <c r="U1609" s="93"/>
      <c r="V1609" s="83"/>
      <c r="W1609" s="83"/>
      <c r="X1609" s="83"/>
      <c r="Y1609" s="92"/>
      <c r="Z1609" s="83"/>
      <c r="AA1609" s="83"/>
      <c r="AB1609" s="90"/>
      <c r="AC1609" s="83"/>
      <c r="AD1609" s="92"/>
      <c r="AE1609" s="83"/>
      <c r="AF1609" s="83"/>
    </row>
    <row r="1610">
      <c r="A1610" s="86"/>
      <c r="B1610" s="87"/>
      <c r="C1610" s="87"/>
      <c r="D1610" s="87"/>
      <c r="E1610" s="83"/>
      <c r="F1610" s="83"/>
      <c r="G1610" s="83"/>
      <c r="H1610" s="83"/>
      <c r="I1610" s="88"/>
      <c r="J1610" s="89"/>
      <c r="K1610" s="90"/>
      <c r="L1610" s="89"/>
      <c r="M1610" s="90"/>
      <c r="N1610" s="91"/>
      <c r="O1610" s="90"/>
      <c r="P1610" s="91"/>
      <c r="Q1610" s="92"/>
      <c r="R1610" s="90"/>
      <c r="S1610" s="92"/>
      <c r="T1610" s="90"/>
      <c r="U1610" s="93"/>
      <c r="V1610" s="83"/>
      <c r="W1610" s="83"/>
      <c r="X1610" s="83"/>
      <c r="Y1610" s="92"/>
      <c r="Z1610" s="83"/>
      <c r="AA1610" s="83"/>
      <c r="AB1610" s="90"/>
      <c r="AC1610" s="83"/>
      <c r="AD1610" s="92"/>
      <c r="AE1610" s="83"/>
      <c r="AF1610" s="83"/>
    </row>
    <row r="1611">
      <c r="A1611" s="86"/>
      <c r="B1611" s="87"/>
      <c r="C1611" s="87"/>
      <c r="D1611" s="87"/>
      <c r="E1611" s="83"/>
      <c r="F1611" s="83"/>
      <c r="G1611" s="83"/>
      <c r="H1611" s="83"/>
      <c r="I1611" s="88"/>
      <c r="J1611" s="89"/>
      <c r="K1611" s="90"/>
      <c r="L1611" s="89"/>
      <c r="M1611" s="90"/>
      <c r="N1611" s="91"/>
      <c r="O1611" s="90"/>
      <c r="P1611" s="91"/>
      <c r="Q1611" s="92"/>
      <c r="R1611" s="90"/>
      <c r="S1611" s="92"/>
      <c r="T1611" s="90"/>
      <c r="U1611" s="93"/>
      <c r="V1611" s="83"/>
      <c r="W1611" s="83"/>
      <c r="X1611" s="83"/>
      <c r="Y1611" s="92"/>
      <c r="Z1611" s="83"/>
      <c r="AA1611" s="83"/>
      <c r="AB1611" s="90"/>
      <c r="AC1611" s="83"/>
      <c r="AD1611" s="92"/>
      <c r="AE1611" s="83"/>
      <c r="AF1611" s="83"/>
    </row>
    <row r="1612">
      <c r="A1612" s="86"/>
      <c r="B1612" s="87"/>
      <c r="C1612" s="87"/>
      <c r="D1612" s="87"/>
      <c r="E1612" s="83"/>
      <c r="F1612" s="83"/>
      <c r="G1612" s="83"/>
      <c r="H1612" s="83"/>
      <c r="I1612" s="88"/>
      <c r="J1612" s="89"/>
      <c r="K1612" s="90"/>
      <c r="L1612" s="89"/>
      <c r="M1612" s="90"/>
      <c r="N1612" s="91"/>
      <c r="O1612" s="90"/>
      <c r="P1612" s="91"/>
      <c r="Q1612" s="92"/>
      <c r="R1612" s="90"/>
      <c r="S1612" s="92"/>
      <c r="T1612" s="90"/>
      <c r="U1612" s="93"/>
      <c r="V1612" s="83"/>
      <c r="W1612" s="83"/>
      <c r="X1612" s="83"/>
      <c r="Y1612" s="92"/>
      <c r="Z1612" s="83"/>
      <c r="AA1612" s="83"/>
      <c r="AB1612" s="90"/>
      <c r="AC1612" s="83"/>
      <c r="AD1612" s="92"/>
      <c r="AE1612" s="83"/>
      <c r="AF1612" s="83"/>
    </row>
    <row r="1613">
      <c r="A1613" s="86"/>
      <c r="B1613" s="87"/>
      <c r="C1613" s="87"/>
      <c r="D1613" s="87"/>
      <c r="E1613" s="83"/>
      <c r="F1613" s="83"/>
      <c r="G1613" s="83"/>
      <c r="H1613" s="83"/>
      <c r="I1613" s="88"/>
      <c r="J1613" s="89"/>
      <c r="K1613" s="90"/>
      <c r="L1613" s="89"/>
      <c r="M1613" s="90"/>
      <c r="N1613" s="91"/>
      <c r="O1613" s="90"/>
      <c r="P1613" s="91"/>
      <c r="Q1613" s="92"/>
      <c r="R1613" s="90"/>
      <c r="S1613" s="92"/>
      <c r="T1613" s="90"/>
      <c r="U1613" s="93"/>
      <c r="V1613" s="83"/>
      <c r="W1613" s="83"/>
      <c r="X1613" s="83"/>
      <c r="Y1613" s="92"/>
      <c r="Z1613" s="83"/>
      <c r="AA1613" s="83"/>
      <c r="AB1613" s="90"/>
      <c r="AC1613" s="83"/>
      <c r="AD1613" s="92"/>
      <c r="AE1613" s="83"/>
      <c r="AF1613" s="83"/>
    </row>
    <row r="1614">
      <c r="A1614" s="86"/>
      <c r="B1614" s="87"/>
      <c r="C1614" s="87"/>
      <c r="D1614" s="87"/>
      <c r="E1614" s="83"/>
      <c r="F1614" s="83"/>
      <c r="G1614" s="83"/>
      <c r="H1614" s="83"/>
      <c r="I1614" s="88"/>
      <c r="J1614" s="89"/>
      <c r="K1614" s="90"/>
      <c r="L1614" s="89"/>
      <c r="M1614" s="90"/>
      <c r="N1614" s="91"/>
      <c r="O1614" s="90"/>
      <c r="P1614" s="91"/>
      <c r="Q1614" s="92"/>
      <c r="R1614" s="90"/>
      <c r="S1614" s="92"/>
      <c r="T1614" s="90"/>
      <c r="U1614" s="93"/>
      <c r="V1614" s="83"/>
      <c r="W1614" s="83"/>
      <c r="X1614" s="83"/>
      <c r="Y1614" s="92"/>
      <c r="Z1614" s="83"/>
      <c r="AA1614" s="83"/>
      <c r="AB1614" s="90"/>
      <c r="AC1614" s="83"/>
      <c r="AD1614" s="92"/>
      <c r="AE1614" s="83"/>
      <c r="AF1614" s="83"/>
    </row>
    <row r="1615">
      <c r="A1615" s="86"/>
      <c r="B1615" s="87"/>
      <c r="C1615" s="87"/>
      <c r="D1615" s="87"/>
      <c r="E1615" s="83"/>
      <c r="F1615" s="83"/>
      <c r="G1615" s="83"/>
      <c r="H1615" s="83"/>
      <c r="I1615" s="88"/>
      <c r="J1615" s="89"/>
      <c r="K1615" s="90"/>
      <c r="L1615" s="89"/>
      <c r="M1615" s="90"/>
      <c r="N1615" s="91"/>
      <c r="O1615" s="90"/>
      <c r="P1615" s="91"/>
      <c r="Q1615" s="92"/>
      <c r="R1615" s="90"/>
      <c r="S1615" s="92"/>
      <c r="T1615" s="90"/>
      <c r="U1615" s="93"/>
      <c r="V1615" s="83"/>
      <c r="W1615" s="83"/>
      <c r="X1615" s="83"/>
      <c r="Y1615" s="92"/>
      <c r="Z1615" s="83"/>
      <c r="AA1615" s="83"/>
      <c r="AB1615" s="90"/>
      <c r="AC1615" s="83"/>
      <c r="AD1615" s="92"/>
      <c r="AE1615" s="83"/>
      <c r="AF1615" s="83"/>
    </row>
    <row r="1616">
      <c r="A1616" s="86"/>
      <c r="B1616" s="87"/>
      <c r="C1616" s="87"/>
      <c r="D1616" s="87"/>
      <c r="E1616" s="83"/>
      <c r="F1616" s="83"/>
      <c r="G1616" s="83"/>
      <c r="H1616" s="83"/>
      <c r="I1616" s="88"/>
      <c r="J1616" s="89"/>
      <c r="K1616" s="90"/>
      <c r="L1616" s="89"/>
      <c r="M1616" s="90"/>
      <c r="N1616" s="91"/>
      <c r="O1616" s="90"/>
      <c r="P1616" s="91"/>
      <c r="Q1616" s="92"/>
      <c r="R1616" s="90"/>
      <c r="S1616" s="92"/>
      <c r="T1616" s="90"/>
      <c r="U1616" s="93"/>
      <c r="V1616" s="83"/>
      <c r="W1616" s="83"/>
      <c r="X1616" s="83"/>
      <c r="Y1616" s="92"/>
      <c r="Z1616" s="83"/>
      <c r="AA1616" s="83"/>
      <c r="AB1616" s="90"/>
      <c r="AC1616" s="83"/>
      <c r="AD1616" s="92"/>
      <c r="AE1616" s="83"/>
      <c r="AF1616" s="83"/>
    </row>
    <row r="1617">
      <c r="A1617" s="86"/>
      <c r="B1617" s="87"/>
      <c r="C1617" s="87"/>
      <c r="D1617" s="87"/>
      <c r="E1617" s="83"/>
      <c r="F1617" s="83"/>
      <c r="G1617" s="83"/>
      <c r="H1617" s="83"/>
      <c r="I1617" s="88"/>
      <c r="J1617" s="89"/>
      <c r="K1617" s="90"/>
      <c r="L1617" s="89"/>
      <c r="M1617" s="90"/>
      <c r="N1617" s="91"/>
      <c r="O1617" s="90"/>
      <c r="P1617" s="91"/>
      <c r="Q1617" s="92"/>
      <c r="R1617" s="90"/>
      <c r="S1617" s="92"/>
      <c r="T1617" s="90"/>
      <c r="U1617" s="93"/>
      <c r="V1617" s="83"/>
      <c r="W1617" s="83"/>
      <c r="X1617" s="83"/>
      <c r="Y1617" s="92"/>
      <c r="Z1617" s="83"/>
      <c r="AA1617" s="83"/>
      <c r="AB1617" s="90"/>
      <c r="AC1617" s="83"/>
      <c r="AD1617" s="92"/>
      <c r="AE1617" s="83"/>
      <c r="AF1617" s="83"/>
    </row>
    <row r="1618">
      <c r="A1618" s="86"/>
      <c r="B1618" s="87"/>
      <c r="C1618" s="87"/>
      <c r="D1618" s="87"/>
      <c r="E1618" s="83"/>
      <c r="F1618" s="83"/>
      <c r="G1618" s="83"/>
      <c r="H1618" s="83"/>
      <c r="I1618" s="88"/>
      <c r="J1618" s="89"/>
      <c r="K1618" s="90"/>
      <c r="L1618" s="89"/>
      <c r="M1618" s="90"/>
      <c r="N1618" s="91"/>
      <c r="O1618" s="90"/>
      <c r="P1618" s="91"/>
      <c r="Q1618" s="92"/>
      <c r="R1618" s="90"/>
      <c r="S1618" s="92"/>
      <c r="T1618" s="90"/>
      <c r="U1618" s="93"/>
      <c r="V1618" s="83"/>
      <c r="W1618" s="83"/>
      <c r="X1618" s="83"/>
      <c r="Y1618" s="92"/>
      <c r="Z1618" s="83"/>
      <c r="AA1618" s="83"/>
      <c r="AB1618" s="90"/>
      <c r="AC1618" s="83"/>
      <c r="AD1618" s="92"/>
      <c r="AE1618" s="83"/>
      <c r="AF1618" s="83"/>
    </row>
    <row r="1619">
      <c r="A1619" s="86"/>
      <c r="B1619" s="87"/>
      <c r="C1619" s="87"/>
      <c r="D1619" s="87"/>
      <c r="E1619" s="83"/>
      <c r="F1619" s="83"/>
      <c r="G1619" s="83"/>
      <c r="H1619" s="83"/>
      <c r="I1619" s="88"/>
      <c r="J1619" s="89"/>
      <c r="K1619" s="90"/>
      <c r="L1619" s="89"/>
      <c r="M1619" s="90"/>
      <c r="N1619" s="91"/>
      <c r="O1619" s="90"/>
      <c r="P1619" s="91"/>
      <c r="Q1619" s="92"/>
      <c r="R1619" s="90"/>
      <c r="S1619" s="92"/>
      <c r="T1619" s="90"/>
      <c r="U1619" s="93"/>
      <c r="V1619" s="83"/>
      <c r="W1619" s="83"/>
      <c r="X1619" s="83"/>
      <c r="Y1619" s="92"/>
      <c r="Z1619" s="83"/>
      <c r="AA1619" s="83"/>
      <c r="AB1619" s="90"/>
      <c r="AC1619" s="83"/>
      <c r="AD1619" s="92"/>
      <c r="AE1619" s="83"/>
      <c r="AF1619" s="83"/>
    </row>
    <row r="1620">
      <c r="A1620" s="86"/>
      <c r="B1620" s="87"/>
      <c r="C1620" s="87"/>
      <c r="D1620" s="87"/>
      <c r="E1620" s="83"/>
      <c r="F1620" s="83"/>
      <c r="G1620" s="83"/>
      <c r="H1620" s="83"/>
      <c r="I1620" s="88"/>
      <c r="J1620" s="89"/>
      <c r="K1620" s="90"/>
      <c r="L1620" s="89"/>
      <c r="M1620" s="90"/>
      <c r="N1620" s="91"/>
      <c r="O1620" s="90"/>
      <c r="P1620" s="91"/>
      <c r="Q1620" s="92"/>
      <c r="R1620" s="90"/>
      <c r="S1620" s="92"/>
      <c r="T1620" s="90"/>
      <c r="U1620" s="93"/>
      <c r="V1620" s="83"/>
      <c r="W1620" s="83"/>
      <c r="X1620" s="83"/>
      <c r="Y1620" s="92"/>
      <c r="Z1620" s="83"/>
      <c r="AA1620" s="83"/>
      <c r="AB1620" s="90"/>
      <c r="AC1620" s="83"/>
      <c r="AD1620" s="92"/>
      <c r="AE1620" s="83"/>
      <c r="AF1620" s="83"/>
    </row>
    <row r="1621">
      <c r="A1621" s="86"/>
      <c r="B1621" s="87"/>
      <c r="C1621" s="87"/>
      <c r="D1621" s="87"/>
      <c r="E1621" s="83"/>
      <c r="F1621" s="83"/>
      <c r="G1621" s="83"/>
      <c r="H1621" s="83"/>
      <c r="I1621" s="88"/>
      <c r="J1621" s="89"/>
      <c r="K1621" s="90"/>
      <c r="L1621" s="89"/>
      <c r="M1621" s="90"/>
      <c r="N1621" s="91"/>
      <c r="O1621" s="90"/>
      <c r="P1621" s="91"/>
      <c r="Q1621" s="92"/>
      <c r="R1621" s="90"/>
      <c r="S1621" s="92"/>
      <c r="T1621" s="90"/>
      <c r="U1621" s="93"/>
      <c r="V1621" s="83"/>
      <c r="W1621" s="83"/>
      <c r="X1621" s="83"/>
      <c r="Y1621" s="92"/>
      <c r="Z1621" s="83"/>
      <c r="AA1621" s="83"/>
      <c r="AB1621" s="90"/>
      <c r="AC1621" s="83"/>
      <c r="AD1621" s="92"/>
      <c r="AE1621" s="83"/>
      <c r="AF1621" s="83"/>
    </row>
    <row r="1622">
      <c r="A1622" s="86"/>
      <c r="B1622" s="87"/>
      <c r="C1622" s="87"/>
      <c r="D1622" s="87"/>
      <c r="E1622" s="83"/>
      <c r="F1622" s="83"/>
      <c r="G1622" s="83"/>
      <c r="H1622" s="83"/>
      <c r="I1622" s="88"/>
      <c r="J1622" s="89"/>
      <c r="K1622" s="90"/>
      <c r="L1622" s="89"/>
      <c r="M1622" s="90"/>
      <c r="N1622" s="91"/>
      <c r="O1622" s="90"/>
      <c r="P1622" s="91"/>
      <c r="Q1622" s="92"/>
      <c r="R1622" s="90"/>
      <c r="S1622" s="92"/>
      <c r="T1622" s="90"/>
      <c r="U1622" s="93"/>
      <c r="V1622" s="83"/>
      <c r="W1622" s="83"/>
      <c r="X1622" s="83"/>
      <c r="Y1622" s="92"/>
      <c r="Z1622" s="83"/>
      <c r="AA1622" s="83"/>
      <c r="AB1622" s="90"/>
      <c r="AC1622" s="83"/>
      <c r="AD1622" s="92"/>
      <c r="AE1622" s="83"/>
      <c r="AF1622" s="83"/>
    </row>
    <row r="1623">
      <c r="A1623" s="86"/>
      <c r="B1623" s="87"/>
      <c r="C1623" s="87"/>
      <c r="D1623" s="87"/>
      <c r="E1623" s="83"/>
      <c r="F1623" s="83"/>
      <c r="G1623" s="83"/>
      <c r="H1623" s="83"/>
      <c r="I1623" s="88"/>
      <c r="J1623" s="89"/>
      <c r="K1623" s="90"/>
      <c r="L1623" s="89"/>
      <c r="M1623" s="90"/>
      <c r="N1623" s="91"/>
      <c r="O1623" s="90"/>
      <c r="P1623" s="91"/>
      <c r="Q1623" s="92"/>
      <c r="R1623" s="90"/>
      <c r="S1623" s="92"/>
      <c r="T1623" s="90"/>
      <c r="U1623" s="93"/>
      <c r="V1623" s="83"/>
      <c r="W1623" s="83"/>
      <c r="X1623" s="83"/>
      <c r="Y1623" s="92"/>
      <c r="Z1623" s="83"/>
      <c r="AA1623" s="83"/>
      <c r="AB1623" s="90"/>
      <c r="AC1623" s="83"/>
      <c r="AD1623" s="92"/>
      <c r="AE1623" s="83"/>
      <c r="AF1623" s="83"/>
    </row>
    <row r="1624">
      <c r="A1624" s="86"/>
      <c r="B1624" s="87"/>
      <c r="C1624" s="87"/>
      <c r="D1624" s="87"/>
      <c r="E1624" s="83"/>
      <c r="F1624" s="83"/>
      <c r="G1624" s="83"/>
      <c r="H1624" s="83"/>
      <c r="I1624" s="88"/>
      <c r="J1624" s="89"/>
      <c r="K1624" s="90"/>
      <c r="L1624" s="89"/>
      <c r="M1624" s="90"/>
      <c r="N1624" s="91"/>
      <c r="O1624" s="90"/>
      <c r="P1624" s="91"/>
      <c r="Q1624" s="92"/>
      <c r="R1624" s="90"/>
      <c r="S1624" s="92"/>
      <c r="T1624" s="90"/>
      <c r="U1624" s="93"/>
      <c r="V1624" s="83"/>
      <c r="W1624" s="83"/>
      <c r="X1624" s="83"/>
      <c r="Y1624" s="92"/>
      <c r="Z1624" s="83"/>
      <c r="AA1624" s="83"/>
      <c r="AB1624" s="90"/>
      <c r="AC1624" s="83"/>
      <c r="AD1624" s="92"/>
      <c r="AE1624" s="83"/>
      <c r="AF1624" s="83"/>
    </row>
    <row r="1625">
      <c r="A1625" s="86"/>
      <c r="B1625" s="87"/>
      <c r="C1625" s="87"/>
      <c r="D1625" s="87"/>
      <c r="E1625" s="83"/>
      <c r="F1625" s="83"/>
      <c r="G1625" s="83"/>
      <c r="H1625" s="83"/>
      <c r="I1625" s="88"/>
      <c r="J1625" s="89"/>
      <c r="K1625" s="90"/>
      <c r="L1625" s="89"/>
      <c r="M1625" s="90"/>
      <c r="N1625" s="91"/>
      <c r="O1625" s="90"/>
      <c r="P1625" s="91"/>
      <c r="Q1625" s="92"/>
      <c r="R1625" s="90"/>
      <c r="S1625" s="92"/>
      <c r="T1625" s="90"/>
      <c r="U1625" s="93"/>
      <c r="V1625" s="83"/>
      <c r="W1625" s="83"/>
      <c r="X1625" s="83"/>
      <c r="Y1625" s="92"/>
      <c r="Z1625" s="83"/>
      <c r="AA1625" s="83"/>
      <c r="AB1625" s="90"/>
      <c r="AC1625" s="83"/>
      <c r="AD1625" s="92"/>
      <c r="AE1625" s="83"/>
      <c r="AF1625" s="83"/>
    </row>
    <row r="1626">
      <c r="A1626" s="86"/>
      <c r="B1626" s="87"/>
      <c r="C1626" s="87"/>
      <c r="D1626" s="87"/>
      <c r="E1626" s="83"/>
      <c r="F1626" s="83"/>
      <c r="G1626" s="83"/>
      <c r="H1626" s="83"/>
      <c r="I1626" s="88"/>
      <c r="J1626" s="89"/>
      <c r="K1626" s="90"/>
      <c r="L1626" s="89"/>
      <c r="M1626" s="90"/>
      <c r="N1626" s="91"/>
      <c r="O1626" s="90"/>
      <c r="P1626" s="91"/>
      <c r="Q1626" s="92"/>
      <c r="R1626" s="90"/>
      <c r="S1626" s="92"/>
      <c r="T1626" s="90"/>
      <c r="U1626" s="93"/>
      <c r="V1626" s="83"/>
      <c r="W1626" s="83"/>
      <c r="X1626" s="83"/>
      <c r="Y1626" s="92"/>
      <c r="Z1626" s="83"/>
      <c r="AA1626" s="83"/>
      <c r="AB1626" s="90"/>
      <c r="AC1626" s="83"/>
      <c r="AD1626" s="92"/>
      <c r="AE1626" s="83"/>
      <c r="AF1626" s="83"/>
    </row>
    <row r="1627">
      <c r="A1627" s="86"/>
      <c r="B1627" s="87"/>
      <c r="C1627" s="87"/>
      <c r="D1627" s="87"/>
      <c r="E1627" s="83"/>
      <c r="F1627" s="83"/>
      <c r="G1627" s="83"/>
      <c r="H1627" s="83"/>
      <c r="I1627" s="88"/>
      <c r="J1627" s="89"/>
      <c r="K1627" s="90"/>
      <c r="L1627" s="89"/>
      <c r="M1627" s="90"/>
      <c r="N1627" s="91"/>
      <c r="O1627" s="90"/>
      <c r="P1627" s="91"/>
      <c r="Q1627" s="92"/>
      <c r="R1627" s="90"/>
      <c r="S1627" s="92"/>
      <c r="T1627" s="90"/>
      <c r="U1627" s="93"/>
      <c r="V1627" s="83"/>
      <c r="W1627" s="83"/>
      <c r="X1627" s="83"/>
      <c r="Y1627" s="92"/>
      <c r="Z1627" s="83"/>
      <c r="AA1627" s="83"/>
      <c r="AB1627" s="90"/>
      <c r="AC1627" s="83"/>
      <c r="AD1627" s="92"/>
      <c r="AE1627" s="83"/>
      <c r="AF1627" s="83"/>
    </row>
    <row r="1628">
      <c r="A1628" s="86"/>
      <c r="B1628" s="87"/>
      <c r="C1628" s="87"/>
      <c r="D1628" s="87"/>
      <c r="E1628" s="83"/>
      <c r="F1628" s="83"/>
      <c r="G1628" s="83"/>
      <c r="H1628" s="83"/>
      <c r="I1628" s="88"/>
      <c r="J1628" s="89"/>
      <c r="K1628" s="90"/>
      <c r="L1628" s="89"/>
      <c r="M1628" s="90"/>
      <c r="N1628" s="91"/>
      <c r="O1628" s="90"/>
      <c r="P1628" s="91"/>
      <c r="Q1628" s="92"/>
      <c r="R1628" s="90"/>
      <c r="S1628" s="92"/>
      <c r="T1628" s="90"/>
      <c r="U1628" s="93"/>
      <c r="V1628" s="83"/>
      <c r="W1628" s="83"/>
      <c r="X1628" s="83"/>
      <c r="Y1628" s="92"/>
      <c r="Z1628" s="83"/>
      <c r="AA1628" s="83"/>
      <c r="AB1628" s="90"/>
      <c r="AC1628" s="83"/>
      <c r="AD1628" s="92"/>
      <c r="AE1628" s="83"/>
      <c r="AF1628" s="83"/>
    </row>
    <row r="1629">
      <c r="A1629" s="86"/>
      <c r="B1629" s="87"/>
      <c r="C1629" s="87"/>
      <c r="D1629" s="87"/>
      <c r="E1629" s="83"/>
      <c r="F1629" s="83"/>
      <c r="G1629" s="83"/>
      <c r="H1629" s="83"/>
      <c r="I1629" s="88"/>
      <c r="J1629" s="89"/>
      <c r="K1629" s="90"/>
      <c r="L1629" s="89"/>
      <c r="M1629" s="90"/>
      <c r="N1629" s="91"/>
      <c r="O1629" s="90"/>
      <c r="P1629" s="91"/>
      <c r="Q1629" s="92"/>
      <c r="R1629" s="90"/>
      <c r="S1629" s="92"/>
      <c r="T1629" s="90"/>
      <c r="U1629" s="93"/>
      <c r="V1629" s="83"/>
      <c r="W1629" s="83"/>
      <c r="X1629" s="83"/>
      <c r="Y1629" s="92"/>
      <c r="Z1629" s="83"/>
      <c r="AA1629" s="83"/>
      <c r="AB1629" s="90"/>
      <c r="AC1629" s="83"/>
      <c r="AD1629" s="92"/>
      <c r="AE1629" s="83"/>
      <c r="AF1629" s="83"/>
    </row>
    <row r="1630">
      <c r="A1630" s="86"/>
      <c r="B1630" s="87"/>
      <c r="C1630" s="87"/>
      <c r="D1630" s="87"/>
      <c r="E1630" s="83"/>
      <c r="F1630" s="83"/>
      <c r="G1630" s="83"/>
      <c r="H1630" s="83"/>
      <c r="I1630" s="88"/>
      <c r="J1630" s="89"/>
      <c r="K1630" s="90"/>
      <c r="L1630" s="89"/>
      <c r="M1630" s="90"/>
      <c r="N1630" s="91"/>
      <c r="O1630" s="90"/>
      <c r="P1630" s="91"/>
      <c r="Q1630" s="92"/>
      <c r="R1630" s="90"/>
      <c r="S1630" s="92"/>
      <c r="T1630" s="90"/>
      <c r="U1630" s="93"/>
      <c r="V1630" s="83"/>
      <c r="W1630" s="83"/>
      <c r="X1630" s="83"/>
      <c r="Y1630" s="92"/>
      <c r="Z1630" s="83"/>
      <c r="AA1630" s="83"/>
      <c r="AB1630" s="90"/>
      <c r="AC1630" s="83"/>
      <c r="AD1630" s="92"/>
      <c r="AE1630" s="83"/>
      <c r="AF1630" s="83"/>
    </row>
    <row r="1631">
      <c r="A1631" s="86"/>
      <c r="B1631" s="87"/>
      <c r="C1631" s="87"/>
      <c r="D1631" s="87"/>
      <c r="E1631" s="83"/>
      <c r="F1631" s="83"/>
      <c r="G1631" s="83"/>
      <c r="H1631" s="83"/>
      <c r="I1631" s="88"/>
      <c r="J1631" s="89"/>
      <c r="K1631" s="90"/>
      <c r="L1631" s="89"/>
      <c r="M1631" s="90"/>
      <c r="N1631" s="91"/>
      <c r="O1631" s="90"/>
      <c r="P1631" s="91"/>
      <c r="Q1631" s="92"/>
      <c r="R1631" s="90"/>
      <c r="S1631" s="92"/>
      <c r="T1631" s="90"/>
      <c r="U1631" s="93"/>
      <c r="V1631" s="83"/>
      <c r="W1631" s="83"/>
      <c r="X1631" s="83"/>
      <c r="Y1631" s="92"/>
      <c r="Z1631" s="83"/>
      <c r="AA1631" s="83"/>
      <c r="AB1631" s="90"/>
      <c r="AC1631" s="83"/>
      <c r="AD1631" s="92"/>
      <c r="AE1631" s="83"/>
      <c r="AF1631" s="83"/>
    </row>
    <row r="1632">
      <c r="A1632" s="86"/>
      <c r="B1632" s="87"/>
      <c r="C1632" s="87"/>
      <c r="D1632" s="87"/>
      <c r="E1632" s="83"/>
      <c r="F1632" s="83"/>
      <c r="G1632" s="83"/>
      <c r="H1632" s="83"/>
      <c r="I1632" s="88"/>
      <c r="J1632" s="89"/>
      <c r="K1632" s="90"/>
      <c r="L1632" s="89"/>
      <c r="M1632" s="90"/>
      <c r="N1632" s="91"/>
      <c r="O1632" s="90"/>
      <c r="P1632" s="91"/>
      <c r="Q1632" s="92"/>
      <c r="R1632" s="90"/>
      <c r="S1632" s="92"/>
      <c r="T1632" s="90"/>
      <c r="U1632" s="93"/>
      <c r="V1632" s="83"/>
      <c r="W1632" s="83"/>
      <c r="X1632" s="83"/>
      <c r="Y1632" s="92"/>
      <c r="Z1632" s="83"/>
      <c r="AA1632" s="83"/>
      <c r="AB1632" s="90"/>
      <c r="AC1632" s="83"/>
      <c r="AD1632" s="92"/>
      <c r="AE1632" s="83"/>
      <c r="AF1632" s="83"/>
    </row>
    <row r="1633">
      <c r="A1633" s="86"/>
      <c r="B1633" s="87"/>
      <c r="C1633" s="87"/>
      <c r="D1633" s="87"/>
      <c r="E1633" s="83"/>
      <c r="F1633" s="83"/>
      <c r="G1633" s="83"/>
      <c r="H1633" s="83"/>
      <c r="I1633" s="88"/>
      <c r="J1633" s="89"/>
      <c r="K1633" s="90"/>
      <c r="L1633" s="89"/>
      <c r="M1633" s="90"/>
      <c r="N1633" s="91"/>
      <c r="O1633" s="90"/>
      <c r="P1633" s="91"/>
      <c r="Q1633" s="92"/>
      <c r="R1633" s="90"/>
      <c r="S1633" s="92"/>
      <c r="T1633" s="90"/>
      <c r="U1633" s="93"/>
      <c r="V1633" s="83"/>
      <c r="W1633" s="83"/>
      <c r="X1633" s="83"/>
      <c r="Y1633" s="92"/>
      <c r="Z1633" s="83"/>
      <c r="AA1633" s="83"/>
      <c r="AB1633" s="90"/>
      <c r="AC1633" s="83"/>
      <c r="AD1633" s="92"/>
      <c r="AE1633" s="83"/>
      <c r="AF1633" s="83"/>
    </row>
    <row r="1634">
      <c r="A1634" s="86"/>
      <c r="B1634" s="87"/>
      <c r="C1634" s="87"/>
      <c r="D1634" s="87"/>
      <c r="E1634" s="83"/>
      <c r="F1634" s="83"/>
      <c r="G1634" s="83"/>
      <c r="H1634" s="83"/>
      <c r="I1634" s="88"/>
      <c r="J1634" s="89"/>
      <c r="K1634" s="90"/>
      <c r="L1634" s="89"/>
      <c r="M1634" s="90"/>
      <c r="N1634" s="91"/>
      <c r="O1634" s="90"/>
      <c r="P1634" s="91"/>
      <c r="Q1634" s="92"/>
      <c r="R1634" s="90"/>
      <c r="S1634" s="92"/>
      <c r="T1634" s="90"/>
      <c r="U1634" s="93"/>
      <c r="V1634" s="83"/>
      <c r="W1634" s="83"/>
      <c r="X1634" s="83"/>
      <c r="Y1634" s="92"/>
      <c r="Z1634" s="83"/>
      <c r="AA1634" s="83"/>
      <c r="AB1634" s="90"/>
      <c r="AC1634" s="83"/>
      <c r="AD1634" s="92"/>
      <c r="AE1634" s="83"/>
      <c r="AF1634" s="83"/>
    </row>
    <row r="1635">
      <c r="A1635" s="86"/>
      <c r="B1635" s="87"/>
      <c r="C1635" s="87"/>
      <c r="D1635" s="87"/>
      <c r="E1635" s="83"/>
      <c r="F1635" s="83"/>
      <c r="G1635" s="83"/>
      <c r="H1635" s="83"/>
      <c r="I1635" s="88"/>
      <c r="J1635" s="89"/>
      <c r="K1635" s="90"/>
      <c r="L1635" s="89"/>
      <c r="M1635" s="90"/>
      <c r="N1635" s="91"/>
      <c r="O1635" s="90"/>
      <c r="P1635" s="91"/>
      <c r="Q1635" s="92"/>
      <c r="R1635" s="90"/>
      <c r="S1635" s="92"/>
      <c r="T1635" s="90"/>
      <c r="U1635" s="93"/>
      <c r="V1635" s="83"/>
      <c r="W1635" s="83"/>
      <c r="X1635" s="83"/>
      <c r="Y1635" s="92"/>
      <c r="Z1635" s="83"/>
      <c r="AA1635" s="83"/>
      <c r="AB1635" s="90"/>
      <c r="AC1635" s="83"/>
      <c r="AD1635" s="92"/>
      <c r="AE1635" s="83"/>
      <c r="AF1635" s="83"/>
    </row>
    <row r="1636">
      <c r="A1636" s="86"/>
      <c r="B1636" s="87"/>
      <c r="C1636" s="87"/>
      <c r="D1636" s="87"/>
      <c r="E1636" s="83"/>
      <c r="F1636" s="83"/>
      <c r="G1636" s="83"/>
      <c r="H1636" s="83"/>
      <c r="I1636" s="88"/>
      <c r="J1636" s="89"/>
      <c r="K1636" s="90"/>
      <c r="L1636" s="89"/>
      <c r="M1636" s="90"/>
      <c r="N1636" s="91"/>
      <c r="O1636" s="90"/>
      <c r="P1636" s="91"/>
      <c r="Q1636" s="92"/>
      <c r="R1636" s="90"/>
      <c r="S1636" s="92"/>
      <c r="T1636" s="90"/>
      <c r="U1636" s="93"/>
      <c r="V1636" s="83"/>
      <c r="W1636" s="83"/>
      <c r="X1636" s="83"/>
      <c r="Y1636" s="92"/>
      <c r="Z1636" s="83"/>
      <c r="AA1636" s="83"/>
      <c r="AB1636" s="90"/>
      <c r="AC1636" s="83"/>
      <c r="AD1636" s="92"/>
      <c r="AE1636" s="83"/>
      <c r="AF1636" s="83"/>
    </row>
    <row r="1637">
      <c r="A1637" s="86"/>
      <c r="B1637" s="87"/>
      <c r="C1637" s="87"/>
      <c r="D1637" s="87"/>
      <c r="E1637" s="83"/>
      <c r="F1637" s="83"/>
      <c r="G1637" s="83"/>
      <c r="H1637" s="83"/>
      <c r="I1637" s="88"/>
      <c r="J1637" s="89"/>
      <c r="K1637" s="90"/>
      <c r="L1637" s="89"/>
      <c r="M1637" s="90"/>
      <c r="N1637" s="91"/>
      <c r="O1637" s="90"/>
      <c r="P1637" s="91"/>
      <c r="Q1637" s="92"/>
      <c r="R1637" s="90"/>
      <c r="S1637" s="92"/>
      <c r="T1637" s="90"/>
      <c r="U1637" s="93"/>
      <c r="V1637" s="83"/>
      <c r="W1637" s="83"/>
      <c r="X1637" s="83"/>
      <c r="Y1637" s="92"/>
      <c r="Z1637" s="83"/>
      <c r="AA1637" s="83"/>
      <c r="AB1637" s="90"/>
      <c r="AC1637" s="83"/>
      <c r="AD1637" s="92"/>
      <c r="AE1637" s="83"/>
      <c r="AF1637" s="83"/>
    </row>
    <row r="1638">
      <c r="A1638" s="86"/>
      <c r="B1638" s="87"/>
      <c r="C1638" s="87"/>
      <c r="D1638" s="87"/>
      <c r="E1638" s="83"/>
      <c r="F1638" s="83"/>
      <c r="G1638" s="83"/>
      <c r="H1638" s="83"/>
      <c r="I1638" s="88"/>
      <c r="J1638" s="89"/>
      <c r="K1638" s="90"/>
      <c r="L1638" s="89"/>
      <c r="M1638" s="90"/>
      <c r="N1638" s="91"/>
      <c r="O1638" s="90"/>
      <c r="P1638" s="91"/>
      <c r="Q1638" s="92"/>
      <c r="R1638" s="90"/>
      <c r="S1638" s="92"/>
      <c r="T1638" s="90"/>
      <c r="U1638" s="93"/>
      <c r="V1638" s="83"/>
      <c r="W1638" s="83"/>
      <c r="X1638" s="83"/>
      <c r="Y1638" s="92"/>
      <c r="Z1638" s="83"/>
      <c r="AA1638" s="83"/>
      <c r="AB1638" s="90"/>
      <c r="AC1638" s="83"/>
      <c r="AD1638" s="92"/>
      <c r="AE1638" s="83"/>
      <c r="AF1638" s="83"/>
    </row>
    <row r="1639">
      <c r="A1639" s="86"/>
      <c r="B1639" s="87"/>
      <c r="C1639" s="87"/>
      <c r="D1639" s="87"/>
      <c r="E1639" s="83"/>
      <c r="F1639" s="83"/>
      <c r="G1639" s="83"/>
      <c r="H1639" s="83"/>
      <c r="I1639" s="88"/>
      <c r="J1639" s="89"/>
      <c r="K1639" s="90"/>
      <c r="L1639" s="89"/>
      <c r="M1639" s="90"/>
      <c r="N1639" s="91"/>
      <c r="O1639" s="90"/>
      <c r="P1639" s="91"/>
      <c r="Q1639" s="92"/>
      <c r="R1639" s="90"/>
      <c r="S1639" s="92"/>
      <c r="T1639" s="90"/>
      <c r="U1639" s="93"/>
      <c r="V1639" s="83"/>
      <c r="W1639" s="83"/>
      <c r="X1639" s="83"/>
      <c r="Y1639" s="92"/>
      <c r="Z1639" s="83"/>
      <c r="AA1639" s="83"/>
      <c r="AB1639" s="90"/>
      <c r="AC1639" s="83"/>
      <c r="AD1639" s="92"/>
      <c r="AE1639" s="83"/>
      <c r="AF1639" s="83"/>
    </row>
    <row r="1640">
      <c r="A1640" s="86"/>
      <c r="B1640" s="87"/>
      <c r="C1640" s="87"/>
      <c r="D1640" s="87"/>
      <c r="E1640" s="83"/>
      <c r="F1640" s="83"/>
      <c r="G1640" s="83"/>
      <c r="H1640" s="83"/>
      <c r="I1640" s="88"/>
      <c r="J1640" s="89"/>
      <c r="K1640" s="90"/>
      <c r="L1640" s="89"/>
      <c r="M1640" s="90"/>
      <c r="N1640" s="91"/>
      <c r="O1640" s="90"/>
      <c r="P1640" s="91"/>
      <c r="Q1640" s="92"/>
      <c r="R1640" s="90"/>
      <c r="S1640" s="92"/>
      <c r="T1640" s="90"/>
      <c r="U1640" s="93"/>
      <c r="V1640" s="83"/>
      <c r="W1640" s="83"/>
      <c r="X1640" s="83"/>
      <c r="Y1640" s="92"/>
      <c r="Z1640" s="83"/>
      <c r="AA1640" s="83"/>
      <c r="AB1640" s="90"/>
      <c r="AC1640" s="83"/>
      <c r="AD1640" s="92"/>
      <c r="AE1640" s="83"/>
      <c r="AF1640" s="83"/>
    </row>
    <row r="1641">
      <c r="A1641" s="86"/>
      <c r="B1641" s="87"/>
      <c r="C1641" s="87"/>
      <c r="D1641" s="87"/>
      <c r="E1641" s="83"/>
      <c r="F1641" s="83"/>
      <c r="G1641" s="83"/>
      <c r="H1641" s="83"/>
      <c r="I1641" s="88"/>
      <c r="J1641" s="89"/>
      <c r="K1641" s="90"/>
      <c r="L1641" s="89"/>
      <c r="M1641" s="90"/>
      <c r="N1641" s="91"/>
      <c r="O1641" s="90"/>
      <c r="P1641" s="91"/>
      <c r="Q1641" s="92"/>
      <c r="R1641" s="90"/>
      <c r="S1641" s="92"/>
      <c r="T1641" s="90"/>
      <c r="U1641" s="93"/>
      <c r="V1641" s="83"/>
      <c r="W1641" s="83"/>
      <c r="X1641" s="83"/>
      <c r="Y1641" s="92"/>
      <c r="Z1641" s="83"/>
      <c r="AA1641" s="83"/>
      <c r="AB1641" s="90"/>
      <c r="AC1641" s="83"/>
      <c r="AD1641" s="92"/>
      <c r="AE1641" s="83"/>
      <c r="AF1641" s="83"/>
    </row>
    <row r="1642">
      <c r="A1642" s="86"/>
      <c r="B1642" s="87"/>
      <c r="C1642" s="87"/>
      <c r="D1642" s="87"/>
      <c r="E1642" s="83"/>
      <c r="F1642" s="83"/>
      <c r="G1642" s="83"/>
      <c r="H1642" s="83"/>
      <c r="I1642" s="88"/>
      <c r="J1642" s="89"/>
      <c r="K1642" s="90"/>
      <c r="L1642" s="89"/>
      <c r="M1642" s="90"/>
      <c r="N1642" s="91"/>
      <c r="O1642" s="90"/>
      <c r="P1642" s="91"/>
      <c r="Q1642" s="92"/>
      <c r="R1642" s="90"/>
      <c r="S1642" s="92"/>
      <c r="T1642" s="90"/>
      <c r="U1642" s="93"/>
      <c r="V1642" s="83"/>
      <c r="W1642" s="83"/>
      <c r="X1642" s="83"/>
      <c r="Y1642" s="92"/>
      <c r="Z1642" s="83"/>
      <c r="AA1642" s="83"/>
      <c r="AB1642" s="90"/>
      <c r="AC1642" s="83"/>
      <c r="AD1642" s="92"/>
      <c r="AE1642" s="83"/>
      <c r="AF1642" s="83"/>
    </row>
    <row r="1643">
      <c r="A1643" s="86"/>
      <c r="B1643" s="87"/>
      <c r="C1643" s="87"/>
      <c r="D1643" s="87"/>
      <c r="E1643" s="83"/>
      <c r="F1643" s="83"/>
      <c r="G1643" s="83"/>
      <c r="H1643" s="83"/>
      <c r="I1643" s="88"/>
      <c r="J1643" s="89"/>
      <c r="K1643" s="90"/>
      <c r="L1643" s="89"/>
      <c r="M1643" s="90"/>
      <c r="N1643" s="91"/>
      <c r="O1643" s="90"/>
      <c r="P1643" s="91"/>
      <c r="Q1643" s="92"/>
      <c r="R1643" s="90"/>
      <c r="S1643" s="92"/>
      <c r="T1643" s="90"/>
      <c r="U1643" s="93"/>
      <c r="V1643" s="83"/>
      <c r="W1643" s="83"/>
      <c r="X1643" s="83"/>
      <c r="Y1643" s="92"/>
      <c r="Z1643" s="83"/>
      <c r="AA1643" s="83"/>
      <c r="AB1643" s="90"/>
      <c r="AC1643" s="83"/>
      <c r="AD1643" s="92"/>
      <c r="AE1643" s="83"/>
      <c r="AF1643" s="83"/>
    </row>
    <row r="1644">
      <c r="A1644" s="86"/>
      <c r="B1644" s="87"/>
      <c r="C1644" s="87"/>
      <c r="D1644" s="87"/>
      <c r="E1644" s="83"/>
      <c r="F1644" s="83"/>
      <c r="G1644" s="83"/>
      <c r="H1644" s="83"/>
      <c r="I1644" s="88"/>
      <c r="J1644" s="89"/>
      <c r="K1644" s="90"/>
      <c r="L1644" s="89"/>
      <c r="M1644" s="90"/>
      <c r="N1644" s="91"/>
      <c r="O1644" s="90"/>
      <c r="P1644" s="91"/>
      <c r="Q1644" s="92"/>
      <c r="R1644" s="90"/>
      <c r="S1644" s="92"/>
      <c r="T1644" s="90"/>
      <c r="U1644" s="93"/>
      <c r="V1644" s="83"/>
      <c r="W1644" s="83"/>
      <c r="X1644" s="83"/>
      <c r="Y1644" s="92"/>
      <c r="Z1644" s="83"/>
      <c r="AA1644" s="83"/>
      <c r="AB1644" s="90"/>
      <c r="AC1644" s="83"/>
      <c r="AD1644" s="92"/>
      <c r="AE1644" s="83"/>
      <c r="AF1644" s="83"/>
    </row>
    <row r="1645">
      <c r="A1645" s="86"/>
      <c r="B1645" s="87"/>
      <c r="C1645" s="87"/>
      <c r="D1645" s="87"/>
      <c r="E1645" s="83"/>
      <c r="F1645" s="83"/>
      <c r="G1645" s="83"/>
      <c r="H1645" s="83"/>
      <c r="I1645" s="88"/>
      <c r="J1645" s="89"/>
      <c r="K1645" s="90"/>
      <c r="L1645" s="89"/>
      <c r="M1645" s="90"/>
      <c r="N1645" s="91"/>
      <c r="O1645" s="90"/>
      <c r="P1645" s="91"/>
      <c r="Q1645" s="92"/>
      <c r="R1645" s="90"/>
      <c r="S1645" s="92"/>
      <c r="T1645" s="90"/>
      <c r="U1645" s="93"/>
      <c r="V1645" s="83"/>
      <c r="W1645" s="83"/>
      <c r="X1645" s="83"/>
      <c r="Y1645" s="92"/>
      <c r="Z1645" s="83"/>
      <c r="AA1645" s="83"/>
      <c r="AB1645" s="90"/>
      <c r="AC1645" s="83"/>
      <c r="AD1645" s="92"/>
      <c r="AE1645" s="83"/>
      <c r="AF1645" s="83"/>
    </row>
    <row r="1646">
      <c r="A1646" s="86"/>
      <c r="B1646" s="87"/>
      <c r="C1646" s="87"/>
      <c r="D1646" s="87"/>
      <c r="E1646" s="83"/>
      <c r="F1646" s="83"/>
      <c r="G1646" s="83"/>
      <c r="H1646" s="83"/>
      <c r="I1646" s="88"/>
      <c r="J1646" s="89"/>
      <c r="K1646" s="90"/>
      <c r="L1646" s="89"/>
      <c r="M1646" s="90"/>
      <c r="N1646" s="91"/>
      <c r="O1646" s="90"/>
      <c r="P1646" s="91"/>
      <c r="Q1646" s="92"/>
      <c r="R1646" s="90"/>
      <c r="S1646" s="92"/>
      <c r="T1646" s="90"/>
      <c r="U1646" s="93"/>
      <c r="V1646" s="83"/>
      <c r="W1646" s="83"/>
      <c r="X1646" s="83"/>
      <c r="Y1646" s="92"/>
      <c r="Z1646" s="83"/>
      <c r="AA1646" s="83"/>
      <c r="AB1646" s="90"/>
      <c r="AC1646" s="83"/>
      <c r="AD1646" s="92"/>
      <c r="AE1646" s="83"/>
      <c r="AF1646" s="83"/>
    </row>
    <row r="1647">
      <c r="A1647" s="86"/>
      <c r="B1647" s="87"/>
      <c r="C1647" s="87"/>
      <c r="D1647" s="87"/>
      <c r="E1647" s="83"/>
      <c r="F1647" s="83"/>
      <c r="G1647" s="83"/>
      <c r="H1647" s="83"/>
      <c r="I1647" s="88"/>
      <c r="J1647" s="89"/>
      <c r="K1647" s="90"/>
      <c r="L1647" s="89"/>
      <c r="M1647" s="90"/>
      <c r="N1647" s="91"/>
      <c r="O1647" s="90"/>
      <c r="P1647" s="91"/>
      <c r="Q1647" s="92"/>
      <c r="R1647" s="90"/>
      <c r="S1647" s="92"/>
      <c r="T1647" s="90"/>
      <c r="U1647" s="93"/>
      <c r="V1647" s="83"/>
      <c r="W1647" s="83"/>
      <c r="X1647" s="83"/>
      <c r="Y1647" s="92"/>
      <c r="Z1647" s="83"/>
      <c r="AA1647" s="83"/>
      <c r="AB1647" s="90"/>
      <c r="AC1647" s="83"/>
      <c r="AD1647" s="92"/>
      <c r="AE1647" s="83"/>
      <c r="AF1647" s="83"/>
    </row>
    <row r="1648">
      <c r="A1648" s="86"/>
      <c r="B1648" s="87"/>
      <c r="C1648" s="87"/>
      <c r="D1648" s="87"/>
      <c r="E1648" s="83"/>
      <c r="F1648" s="83"/>
      <c r="G1648" s="83"/>
      <c r="H1648" s="83"/>
      <c r="I1648" s="88"/>
      <c r="J1648" s="89"/>
      <c r="K1648" s="90"/>
      <c r="L1648" s="89"/>
      <c r="M1648" s="90"/>
      <c r="N1648" s="91"/>
      <c r="O1648" s="90"/>
      <c r="P1648" s="91"/>
      <c r="Q1648" s="92"/>
      <c r="R1648" s="90"/>
      <c r="S1648" s="92"/>
      <c r="T1648" s="90"/>
      <c r="U1648" s="93"/>
      <c r="V1648" s="83"/>
      <c r="W1648" s="83"/>
      <c r="X1648" s="83"/>
      <c r="Y1648" s="92"/>
      <c r="Z1648" s="83"/>
      <c r="AA1648" s="83"/>
      <c r="AB1648" s="90"/>
      <c r="AC1648" s="83"/>
      <c r="AD1648" s="92"/>
      <c r="AE1648" s="83"/>
      <c r="AF1648" s="83"/>
    </row>
    <row r="1649">
      <c r="A1649" s="86"/>
      <c r="B1649" s="87"/>
      <c r="C1649" s="87"/>
      <c r="D1649" s="87"/>
      <c r="E1649" s="83"/>
      <c r="F1649" s="83"/>
      <c r="G1649" s="83"/>
      <c r="H1649" s="83"/>
      <c r="I1649" s="88"/>
      <c r="J1649" s="89"/>
      <c r="K1649" s="90"/>
      <c r="L1649" s="89"/>
      <c r="M1649" s="90"/>
      <c r="N1649" s="91"/>
      <c r="O1649" s="90"/>
      <c r="P1649" s="91"/>
      <c r="Q1649" s="92"/>
      <c r="R1649" s="90"/>
      <c r="S1649" s="92"/>
      <c r="T1649" s="90"/>
      <c r="U1649" s="93"/>
      <c r="V1649" s="83"/>
      <c r="W1649" s="83"/>
      <c r="X1649" s="83"/>
      <c r="Y1649" s="92"/>
      <c r="Z1649" s="83"/>
      <c r="AA1649" s="83"/>
      <c r="AB1649" s="90"/>
      <c r="AC1649" s="83"/>
      <c r="AD1649" s="92"/>
      <c r="AE1649" s="83"/>
      <c r="AF1649" s="83"/>
    </row>
    <row r="1650">
      <c r="A1650" s="86"/>
      <c r="B1650" s="87"/>
      <c r="C1650" s="87"/>
      <c r="D1650" s="87"/>
      <c r="E1650" s="83"/>
      <c r="F1650" s="83"/>
      <c r="G1650" s="83"/>
      <c r="H1650" s="83"/>
      <c r="I1650" s="88"/>
      <c r="J1650" s="89"/>
      <c r="K1650" s="90"/>
      <c r="L1650" s="89"/>
      <c r="M1650" s="90"/>
      <c r="N1650" s="91"/>
      <c r="O1650" s="90"/>
      <c r="P1650" s="91"/>
      <c r="Q1650" s="92"/>
      <c r="R1650" s="90"/>
      <c r="S1650" s="92"/>
      <c r="T1650" s="90"/>
      <c r="U1650" s="93"/>
      <c r="V1650" s="83"/>
      <c r="W1650" s="83"/>
      <c r="X1650" s="83"/>
      <c r="Y1650" s="92"/>
      <c r="Z1650" s="83"/>
      <c r="AA1650" s="83"/>
      <c r="AB1650" s="90"/>
      <c r="AC1650" s="83"/>
      <c r="AD1650" s="92"/>
      <c r="AE1650" s="83"/>
      <c r="AF1650" s="83"/>
    </row>
    <row r="1651">
      <c r="A1651" s="86"/>
      <c r="B1651" s="87"/>
      <c r="C1651" s="87"/>
      <c r="D1651" s="87"/>
      <c r="E1651" s="83"/>
      <c r="F1651" s="83"/>
      <c r="G1651" s="83"/>
      <c r="H1651" s="83"/>
      <c r="I1651" s="88"/>
      <c r="J1651" s="89"/>
      <c r="K1651" s="90"/>
      <c r="L1651" s="89"/>
      <c r="M1651" s="90"/>
      <c r="N1651" s="91"/>
      <c r="O1651" s="90"/>
      <c r="P1651" s="91"/>
      <c r="Q1651" s="92"/>
      <c r="R1651" s="90"/>
      <c r="S1651" s="92"/>
      <c r="T1651" s="90"/>
      <c r="U1651" s="93"/>
      <c r="V1651" s="83"/>
      <c r="W1651" s="83"/>
      <c r="X1651" s="83"/>
      <c r="Y1651" s="92"/>
      <c r="Z1651" s="83"/>
      <c r="AA1651" s="83"/>
      <c r="AB1651" s="90"/>
      <c r="AC1651" s="83"/>
      <c r="AD1651" s="92"/>
      <c r="AE1651" s="83"/>
      <c r="AF1651" s="83"/>
    </row>
    <row r="1652">
      <c r="A1652" s="86"/>
      <c r="B1652" s="87"/>
      <c r="C1652" s="87"/>
      <c r="D1652" s="87"/>
      <c r="E1652" s="83"/>
      <c r="F1652" s="83"/>
      <c r="G1652" s="83"/>
      <c r="H1652" s="83"/>
      <c r="I1652" s="88"/>
      <c r="J1652" s="89"/>
      <c r="K1652" s="90"/>
      <c r="L1652" s="89"/>
      <c r="M1652" s="90"/>
      <c r="N1652" s="91"/>
      <c r="O1652" s="90"/>
      <c r="P1652" s="91"/>
      <c r="Q1652" s="92"/>
      <c r="R1652" s="90"/>
      <c r="S1652" s="92"/>
      <c r="T1652" s="90"/>
      <c r="U1652" s="93"/>
      <c r="V1652" s="83"/>
      <c r="W1652" s="83"/>
      <c r="X1652" s="83"/>
      <c r="Y1652" s="92"/>
      <c r="Z1652" s="83"/>
      <c r="AA1652" s="83"/>
      <c r="AB1652" s="90"/>
      <c r="AC1652" s="83"/>
      <c r="AD1652" s="92"/>
      <c r="AE1652" s="83"/>
      <c r="AF1652" s="83"/>
    </row>
    <row r="1653">
      <c r="A1653" s="86"/>
      <c r="B1653" s="87"/>
      <c r="C1653" s="87"/>
      <c r="D1653" s="87"/>
      <c r="E1653" s="83"/>
      <c r="F1653" s="83"/>
      <c r="G1653" s="83"/>
      <c r="H1653" s="83"/>
      <c r="I1653" s="88"/>
      <c r="J1653" s="89"/>
      <c r="K1653" s="90"/>
      <c r="L1653" s="89"/>
      <c r="M1653" s="90"/>
      <c r="N1653" s="91"/>
      <c r="O1653" s="90"/>
      <c r="P1653" s="91"/>
      <c r="Q1653" s="92"/>
      <c r="R1653" s="90"/>
      <c r="S1653" s="92"/>
      <c r="T1653" s="90"/>
      <c r="U1653" s="93"/>
      <c r="V1653" s="83"/>
      <c r="W1653" s="83"/>
      <c r="X1653" s="83"/>
      <c r="Y1653" s="92"/>
      <c r="Z1653" s="83"/>
      <c r="AA1653" s="83"/>
      <c r="AB1653" s="90"/>
      <c r="AC1653" s="83"/>
      <c r="AD1653" s="92"/>
      <c r="AE1653" s="83"/>
      <c r="AF1653" s="83"/>
    </row>
    <row r="1654">
      <c r="A1654" s="86"/>
      <c r="B1654" s="87"/>
      <c r="C1654" s="87"/>
      <c r="D1654" s="87"/>
      <c r="E1654" s="83"/>
      <c r="F1654" s="83"/>
      <c r="G1654" s="83"/>
      <c r="H1654" s="83"/>
      <c r="I1654" s="88"/>
      <c r="J1654" s="89"/>
      <c r="K1654" s="90"/>
      <c r="L1654" s="89"/>
      <c r="M1654" s="90"/>
      <c r="N1654" s="91"/>
      <c r="O1654" s="90"/>
      <c r="P1654" s="91"/>
      <c r="Q1654" s="92"/>
      <c r="R1654" s="90"/>
      <c r="S1654" s="92"/>
      <c r="T1654" s="90"/>
      <c r="U1654" s="93"/>
      <c r="V1654" s="83"/>
      <c r="W1654" s="83"/>
      <c r="X1654" s="83"/>
      <c r="Y1654" s="92"/>
      <c r="Z1654" s="83"/>
      <c r="AA1654" s="83"/>
      <c r="AB1654" s="90"/>
      <c r="AC1654" s="83"/>
      <c r="AD1654" s="92"/>
      <c r="AE1654" s="83"/>
      <c r="AF1654" s="83"/>
    </row>
    <row r="1655">
      <c r="A1655" s="86"/>
      <c r="B1655" s="87"/>
      <c r="C1655" s="87"/>
      <c r="D1655" s="87"/>
      <c r="E1655" s="83"/>
      <c r="F1655" s="83"/>
      <c r="G1655" s="83"/>
      <c r="H1655" s="83"/>
      <c r="I1655" s="88"/>
      <c r="J1655" s="89"/>
      <c r="K1655" s="90"/>
      <c r="L1655" s="89"/>
      <c r="M1655" s="90"/>
      <c r="N1655" s="91"/>
      <c r="O1655" s="90"/>
      <c r="P1655" s="91"/>
      <c r="Q1655" s="92"/>
      <c r="R1655" s="90"/>
      <c r="S1655" s="92"/>
      <c r="T1655" s="90"/>
      <c r="U1655" s="93"/>
      <c r="V1655" s="83"/>
      <c r="W1655" s="83"/>
      <c r="X1655" s="83"/>
      <c r="Y1655" s="92"/>
      <c r="Z1655" s="83"/>
      <c r="AA1655" s="83"/>
      <c r="AB1655" s="90"/>
      <c r="AC1655" s="83"/>
      <c r="AD1655" s="92"/>
      <c r="AE1655" s="83"/>
      <c r="AF1655" s="83"/>
    </row>
    <row r="1656">
      <c r="A1656" s="86"/>
      <c r="B1656" s="87"/>
      <c r="C1656" s="87"/>
      <c r="D1656" s="87"/>
      <c r="E1656" s="83"/>
      <c r="F1656" s="83"/>
      <c r="G1656" s="83"/>
      <c r="H1656" s="83"/>
      <c r="I1656" s="88"/>
      <c r="J1656" s="89"/>
      <c r="K1656" s="90"/>
      <c r="L1656" s="89"/>
      <c r="M1656" s="90"/>
      <c r="N1656" s="91"/>
      <c r="O1656" s="90"/>
      <c r="P1656" s="91"/>
      <c r="Q1656" s="92"/>
      <c r="R1656" s="90"/>
      <c r="S1656" s="92"/>
      <c r="T1656" s="90"/>
      <c r="U1656" s="93"/>
      <c r="V1656" s="83"/>
      <c r="W1656" s="83"/>
      <c r="X1656" s="83"/>
      <c r="Y1656" s="92"/>
      <c r="Z1656" s="83"/>
      <c r="AA1656" s="83"/>
      <c r="AB1656" s="90"/>
      <c r="AC1656" s="83"/>
      <c r="AD1656" s="92"/>
      <c r="AE1656" s="83"/>
      <c r="AF1656" s="83"/>
    </row>
    <row r="1657">
      <c r="A1657" s="86"/>
      <c r="B1657" s="87"/>
      <c r="C1657" s="87"/>
      <c r="D1657" s="87"/>
      <c r="E1657" s="83"/>
      <c r="F1657" s="83"/>
      <c r="G1657" s="83"/>
      <c r="H1657" s="83"/>
      <c r="I1657" s="88"/>
      <c r="J1657" s="89"/>
      <c r="K1657" s="90"/>
      <c r="L1657" s="89"/>
      <c r="M1657" s="90"/>
      <c r="N1657" s="91"/>
      <c r="O1657" s="90"/>
      <c r="P1657" s="91"/>
      <c r="Q1657" s="92"/>
      <c r="R1657" s="90"/>
      <c r="S1657" s="92"/>
      <c r="T1657" s="90"/>
      <c r="U1657" s="93"/>
      <c r="V1657" s="83"/>
      <c r="W1657" s="83"/>
      <c r="X1657" s="83"/>
      <c r="Y1657" s="92"/>
      <c r="Z1657" s="83"/>
      <c r="AA1657" s="83"/>
      <c r="AB1657" s="90"/>
      <c r="AC1657" s="83"/>
      <c r="AD1657" s="92"/>
      <c r="AE1657" s="83"/>
      <c r="AF1657" s="83"/>
    </row>
    <row r="1658">
      <c r="A1658" s="86"/>
      <c r="B1658" s="87"/>
      <c r="C1658" s="87"/>
      <c r="D1658" s="87"/>
      <c r="E1658" s="83"/>
      <c r="F1658" s="83"/>
      <c r="G1658" s="83"/>
      <c r="H1658" s="83"/>
      <c r="I1658" s="88"/>
      <c r="J1658" s="89"/>
      <c r="K1658" s="90"/>
      <c r="L1658" s="89"/>
      <c r="M1658" s="90"/>
      <c r="N1658" s="91"/>
      <c r="O1658" s="90"/>
      <c r="P1658" s="91"/>
      <c r="Q1658" s="92"/>
      <c r="R1658" s="90"/>
      <c r="S1658" s="92"/>
      <c r="T1658" s="90"/>
      <c r="U1658" s="93"/>
      <c r="V1658" s="83"/>
      <c r="W1658" s="83"/>
      <c r="X1658" s="83"/>
      <c r="Y1658" s="92"/>
      <c r="Z1658" s="83"/>
      <c r="AA1658" s="83"/>
      <c r="AB1658" s="90"/>
      <c r="AC1658" s="83"/>
      <c r="AD1658" s="92"/>
      <c r="AE1658" s="83"/>
      <c r="AF1658" s="83"/>
    </row>
    <row r="1659">
      <c r="A1659" s="86"/>
      <c r="B1659" s="87"/>
      <c r="C1659" s="87"/>
      <c r="D1659" s="87"/>
      <c r="E1659" s="83"/>
      <c r="F1659" s="83"/>
      <c r="G1659" s="83"/>
      <c r="H1659" s="83"/>
      <c r="I1659" s="88"/>
      <c r="J1659" s="89"/>
      <c r="K1659" s="90"/>
      <c r="L1659" s="89"/>
      <c r="M1659" s="90"/>
      <c r="N1659" s="91"/>
      <c r="O1659" s="90"/>
      <c r="P1659" s="91"/>
      <c r="Q1659" s="92"/>
      <c r="R1659" s="90"/>
      <c r="S1659" s="92"/>
      <c r="T1659" s="90"/>
      <c r="U1659" s="93"/>
      <c r="V1659" s="83"/>
      <c r="W1659" s="83"/>
      <c r="X1659" s="83"/>
      <c r="Y1659" s="92"/>
      <c r="Z1659" s="83"/>
      <c r="AA1659" s="83"/>
      <c r="AB1659" s="90"/>
      <c r="AC1659" s="83"/>
      <c r="AD1659" s="92"/>
      <c r="AE1659" s="83"/>
      <c r="AF1659" s="83"/>
    </row>
    <row r="1660">
      <c r="A1660" s="86"/>
      <c r="B1660" s="87"/>
      <c r="C1660" s="87"/>
      <c r="D1660" s="87"/>
      <c r="E1660" s="83"/>
      <c r="F1660" s="83"/>
      <c r="G1660" s="83"/>
      <c r="H1660" s="83"/>
      <c r="I1660" s="88"/>
      <c r="J1660" s="89"/>
      <c r="K1660" s="90"/>
      <c r="L1660" s="89"/>
      <c r="M1660" s="90"/>
      <c r="N1660" s="91"/>
      <c r="O1660" s="90"/>
      <c r="P1660" s="91"/>
      <c r="Q1660" s="92"/>
      <c r="R1660" s="90"/>
      <c r="S1660" s="92"/>
      <c r="T1660" s="90"/>
      <c r="U1660" s="93"/>
      <c r="V1660" s="83"/>
      <c r="W1660" s="83"/>
      <c r="X1660" s="83"/>
      <c r="Y1660" s="92"/>
      <c r="Z1660" s="83"/>
      <c r="AA1660" s="83"/>
      <c r="AB1660" s="90"/>
      <c r="AC1660" s="83"/>
      <c r="AD1660" s="92"/>
      <c r="AE1660" s="83"/>
      <c r="AF1660" s="83"/>
    </row>
    <row r="1661">
      <c r="A1661" s="86"/>
      <c r="B1661" s="87"/>
      <c r="C1661" s="87"/>
      <c r="D1661" s="87"/>
      <c r="E1661" s="83"/>
      <c r="F1661" s="83"/>
      <c r="G1661" s="83"/>
      <c r="H1661" s="83"/>
      <c r="I1661" s="88"/>
      <c r="J1661" s="89"/>
      <c r="K1661" s="90"/>
      <c r="L1661" s="89"/>
      <c r="M1661" s="90"/>
      <c r="N1661" s="91"/>
      <c r="O1661" s="90"/>
      <c r="P1661" s="91"/>
      <c r="Q1661" s="92"/>
      <c r="R1661" s="90"/>
      <c r="S1661" s="92"/>
      <c r="T1661" s="90"/>
      <c r="U1661" s="93"/>
      <c r="V1661" s="83"/>
      <c r="W1661" s="83"/>
      <c r="X1661" s="83"/>
      <c r="Y1661" s="92"/>
      <c r="Z1661" s="83"/>
      <c r="AA1661" s="83"/>
      <c r="AB1661" s="90"/>
      <c r="AC1661" s="83"/>
      <c r="AD1661" s="92"/>
      <c r="AE1661" s="83"/>
      <c r="AF1661" s="83"/>
    </row>
    <row r="1662">
      <c r="A1662" s="86"/>
      <c r="B1662" s="87"/>
      <c r="C1662" s="87"/>
      <c r="D1662" s="87"/>
      <c r="E1662" s="83"/>
      <c r="F1662" s="83"/>
      <c r="G1662" s="83"/>
      <c r="H1662" s="83"/>
      <c r="I1662" s="88"/>
      <c r="J1662" s="89"/>
      <c r="K1662" s="90"/>
      <c r="L1662" s="89"/>
      <c r="M1662" s="90"/>
      <c r="N1662" s="91"/>
      <c r="O1662" s="90"/>
      <c r="P1662" s="91"/>
      <c r="Q1662" s="92"/>
      <c r="R1662" s="90"/>
      <c r="S1662" s="92"/>
      <c r="T1662" s="90"/>
      <c r="U1662" s="93"/>
      <c r="V1662" s="83"/>
      <c r="W1662" s="83"/>
      <c r="X1662" s="83"/>
      <c r="Y1662" s="92"/>
      <c r="Z1662" s="83"/>
      <c r="AA1662" s="83"/>
      <c r="AB1662" s="90"/>
      <c r="AC1662" s="83"/>
      <c r="AD1662" s="92"/>
      <c r="AE1662" s="83"/>
      <c r="AF1662" s="83"/>
    </row>
    <row r="1663">
      <c r="A1663" s="86"/>
      <c r="B1663" s="87"/>
      <c r="C1663" s="87"/>
      <c r="D1663" s="87"/>
      <c r="E1663" s="83"/>
      <c r="F1663" s="83"/>
      <c r="G1663" s="83"/>
      <c r="H1663" s="83"/>
      <c r="I1663" s="88"/>
      <c r="J1663" s="89"/>
      <c r="K1663" s="90"/>
      <c r="L1663" s="89"/>
      <c r="M1663" s="90"/>
      <c r="N1663" s="91"/>
      <c r="O1663" s="90"/>
      <c r="P1663" s="91"/>
      <c r="Q1663" s="92"/>
      <c r="R1663" s="90"/>
      <c r="S1663" s="92"/>
      <c r="T1663" s="90"/>
      <c r="U1663" s="93"/>
      <c r="V1663" s="83"/>
      <c r="W1663" s="83"/>
      <c r="X1663" s="83"/>
      <c r="Y1663" s="92"/>
      <c r="Z1663" s="83"/>
      <c r="AA1663" s="83"/>
      <c r="AB1663" s="90"/>
      <c r="AC1663" s="83"/>
      <c r="AD1663" s="92"/>
      <c r="AE1663" s="83"/>
      <c r="AF1663" s="83"/>
    </row>
    <row r="1664">
      <c r="A1664" s="86"/>
      <c r="B1664" s="87"/>
      <c r="C1664" s="87"/>
      <c r="D1664" s="87"/>
      <c r="E1664" s="83"/>
      <c r="F1664" s="83"/>
      <c r="G1664" s="83"/>
      <c r="H1664" s="83"/>
      <c r="I1664" s="88"/>
      <c r="J1664" s="89"/>
      <c r="K1664" s="90"/>
      <c r="L1664" s="89"/>
      <c r="M1664" s="90"/>
      <c r="N1664" s="91"/>
      <c r="O1664" s="90"/>
      <c r="P1664" s="91"/>
      <c r="Q1664" s="92"/>
      <c r="R1664" s="90"/>
      <c r="S1664" s="92"/>
      <c r="T1664" s="90"/>
      <c r="U1664" s="93"/>
      <c r="V1664" s="83"/>
      <c r="W1664" s="83"/>
      <c r="X1664" s="83"/>
      <c r="Y1664" s="92"/>
      <c r="Z1664" s="83"/>
      <c r="AA1664" s="83"/>
      <c r="AB1664" s="90"/>
      <c r="AC1664" s="83"/>
      <c r="AD1664" s="92"/>
      <c r="AE1664" s="83"/>
      <c r="AF1664" s="83"/>
    </row>
    <row r="1665">
      <c r="A1665" s="86"/>
      <c r="B1665" s="87"/>
      <c r="C1665" s="87"/>
      <c r="D1665" s="87"/>
      <c r="E1665" s="83"/>
      <c r="F1665" s="83"/>
      <c r="G1665" s="83"/>
      <c r="H1665" s="83"/>
      <c r="I1665" s="88"/>
      <c r="J1665" s="89"/>
      <c r="K1665" s="90"/>
      <c r="L1665" s="89"/>
      <c r="M1665" s="90"/>
      <c r="N1665" s="91"/>
      <c r="O1665" s="90"/>
      <c r="P1665" s="91"/>
      <c r="Q1665" s="92"/>
      <c r="R1665" s="90"/>
      <c r="S1665" s="92"/>
      <c r="T1665" s="90"/>
      <c r="U1665" s="93"/>
      <c r="V1665" s="83"/>
      <c r="W1665" s="83"/>
      <c r="X1665" s="83"/>
      <c r="Y1665" s="92"/>
      <c r="Z1665" s="83"/>
      <c r="AA1665" s="83"/>
      <c r="AB1665" s="90"/>
      <c r="AC1665" s="83"/>
      <c r="AD1665" s="92"/>
      <c r="AE1665" s="83"/>
      <c r="AF1665" s="83"/>
    </row>
    <row r="1666">
      <c r="A1666" s="86"/>
      <c r="B1666" s="87"/>
      <c r="C1666" s="87"/>
      <c r="D1666" s="87"/>
      <c r="E1666" s="83"/>
      <c r="F1666" s="83"/>
      <c r="G1666" s="83"/>
      <c r="H1666" s="83"/>
      <c r="I1666" s="88"/>
      <c r="J1666" s="89"/>
      <c r="K1666" s="90"/>
      <c r="L1666" s="89"/>
      <c r="M1666" s="90"/>
      <c r="N1666" s="91"/>
      <c r="O1666" s="90"/>
      <c r="P1666" s="91"/>
      <c r="Q1666" s="92"/>
      <c r="R1666" s="90"/>
      <c r="S1666" s="92"/>
      <c r="T1666" s="90"/>
      <c r="U1666" s="93"/>
      <c r="V1666" s="83"/>
      <c r="W1666" s="83"/>
      <c r="X1666" s="83"/>
      <c r="Y1666" s="92"/>
      <c r="Z1666" s="83"/>
      <c r="AA1666" s="83"/>
      <c r="AB1666" s="90"/>
      <c r="AC1666" s="83"/>
      <c r="AD1666" s="92"/>
      <c r="AE1666" s="83"/>
      <c r="AF1666" s="83"/>
    </row>
    <row r="1667">
      <c r="A1667" s="86"/>
      <c r="B1667" s="87"/>
      <c r="C1667" s="87"/>
      <c r="D1667" s="87"/>
      <c r="E1667" s="83"/>
      <c r="F1667" s="83"/>
      <c r="G1667" s="83"/>
      <c r="H1667" s="83"/>
      <c r="I1667" s="88"/>
      <c r="J1667" s="89"/>
      <c r="K1667" s="90"/>
      <c r="L1667" s="89"/>
      <c r="M1667" s="90"/>
      <c r="N1667" s="91"/>
      <c r="O1667" s="90"/>
      <c r="P1667" s="91"/>
      <c r="Q1667" s="92"/>
      <c r="R1667" s="90"/>
      <c r="S1667" s="92"/>
      <c r="T1667" s="90"/>
      <c r="U1667" s="93"/>
      <c r="V1667" s="83"/>
      <c r="W1667" s="83"/>
      <c r="X1667" s="83"/>
      <c r="Y1667" s="92"/>
      <c r="Z1667" s="83"/>
      <c r="AA1667" s="83"/>
      <c r="AB1667" s="90"/>
      <c r="AC1667" s="83"/>
      <c r="AD1667" s="92"/>
      <c r="AE1667" s="83"/>
      <c r="AF1667" s="83"/>
    </row>
    <row r="1668">
      <c r="A1668" s="86"/>
      <c r="B1668" s="87"/>
      <c r="C1668" s="87"/>
      <c r="D1668" s="87"/>
      <c r="E1668" s="83"/>
      <c r="F1668" s="83"/>
      <c r="G1668" s="83"/>
      <c r="H1668" s="83"/>
      <c r="I1668" s="88"/>
      <c r="J1668" s="89"/>
      <c r="K1668" s="90"/>
      <c r="L1668" s="89"/>
      <c r="M1668" s="90"/>
      <c r="N1668" s="91"/>
      <c r="O1668" s="90"/>
      <c r="P1668" s="91"/>
      <c r="Q1668" s="92"/>
      <c r="R1668" s="90"/>
      <c r="S1668" s="92"/>
      <c r="T1668" s="90"/>
      <c r="U1668" s="93"/>
      <c r="V1668" s="83"/>
      <c r="W1668" s="83"/>
      <c r="X1668" s="83"/>
      <c r="Y1668" s="92"/>
      <c r="Z1668" s="83"/>
      <c r="AA1668" s="83"/>
      <c r="AB1668" s="90"/>
      <c r="AC1668" s="83"/>
      <c r="AD1668" s="92"/>
      <c r="AE1668" s="83"/>
      <c r="AF1668" s="83"/>
    </row>
    <row r="1669">
      <c r="A1669" s="86"/>
      <c r="B1669" s="87"/>
      <c r="C1669" s="87"/>
      <c r="D1669" s="87"/>
      <c r="E1669" s="83"/>
      <c r="F1669" s="83"/>
      <c r="G1669" s="83"/>
      <c r="H1669" s="83"/>
      <c r="I1669" s="88"/>
      <c r="J1669" s="89"/>
      <c r="K1669" s="90"/>
      <c r="L1669" s="89"/>
      <c r="M1669" s="90"/>
      <c r="N1669" s="91"/>
      <c r="O1669" s="90"/>
      <c r="P1669" s="91"/>
      <c r="Q1669" s="92"/>
      <c r="R1669" s="90"/>
      <c r="S1669" s="92"/>
      <c r="T1669" s="90"/>
      <c r="U1669" s="93"/>
      <c r="V1669" s="83"/>
      <c r="W1669" s="83"/>
      <c r="X1669" s="83"/>
      <c r="Y1669" s="92"/>
      <c r="Z1669" s="83"/>
      <c r="AA1669" s="83"/>
      <c r="AB1669" s="90"/>
      <c r="AC1669" s="83"/>
      <c r="AD1669" s="92"/>
      <c r="AE1669" s="83"/>
      <c r="AF1669" s="83"/>
    </row>
    <row r="1670">
      <c r="A1670" s="86"/>
      <c r="B1670" s="87"/>
      <c r="C1670" s="87"/>
      <c r="D1670" s="87"/>
      <c r="E1670" s="83"/>
      <c r="F1670" s="83"/>
      <c r="G1670" s="83"/>
      <c r="H1670" s="83"/>
      <c r="I1670" s="88"/>
      <c r="J1670" s="89"/>
      <c r="K1670" s="90"/>
      <c r="L1670" s="89"/>
      <c r="M1670" s="90"/>
      <c r="N1670" s="91"/>
      <c r="O1670" s="90"/>
      <c r="P1670" s="91"/>
      <c r="Q1670" s="92"/>
      <c r="R1670" s="90"/>
      <c r="S1670" s="92"/>
      <c r="T1670" s="90"/>
      <c r="U1670" s="93"/>
      <c r="V1670" s="83"/>
      <c r="W1670" s="83"/>
      <c r="X1670" s="83"/>
      <c r="Y1670" s="92"/>
      <c r="Z1670" s="83"/>
      <c r="AA1670" s="83"/>
      <c r="AB1670" s="90"/>
      <c r="AC1670" s="83"/>
      <c r="AD1670" s="92"/>
      <c r="AE1670" s="83"/>
      <c r="AF1670" s="83"/>
    </row>
    <row r="1671">
      <c r="A1671" s="86"/>
      <c r="B1671" s="87"/>
      <c r="C1671" s="87"/>
      <c r="D1671" s="87"/>
      <c r="E1671" s="83"/>
      <c r="F1671" s="83"/>
      <c r="G1671" s="83"/>
      <c r="H1671" s="83"/>
      <c r="I1671" s="88"/>
      <c r="J1671" s="89"/>
      <c r="K1671" s="90"/>
      <c r="L1671" s="89"/>
      <c r="M1671" s="90"/>
      <c r="N1671" s="91"/>
      <c r="O1671" s="90"/>
      <c r="P1671" s="91"/>
      <c r="Q1671" s="92"/>
      <c r="R1671" s="90"/>
      <c r="S1671" s="92"/>
      <c r="T1671" s="90"/>
      <c r="U1671" s="93"/>
      <c r="V1671" s="83"/>
      <c r="W1671" s="83"/>
      <c r="X1671" s="83"/>
      <c r="Y1671" s="92"/>
      <c r="Z1671" s="83"/>
      <c r="AA1671" s="83"/>
      <c r="AB1671" s="90"/>
      <c r="AC1671" s="83"/>
      <c r="AD1671" s="92"/>
      <c r="AE1671" s="83"/>
      <c r="AF1671" s="83"/>
    </row>
    <row r="1672">
      <c r="A1672" s="86"/>
      <c r="B1672" s="87"/>
      <c r="C1672" s="87"/>
      <c r="D1672" s="87"/>
      <c r="E1672" s="83"/>
      <c r="F1672" s="83"/>
      <c r="G1672" s="83"/>
      <c r="H1672" s="83"/>
      <c r="I1672" s="88"/>
      <c r="J1672" s="89"/>
      <c r="K1672" s="90"/>
      <c r="L1672" s="89"/>
      <c r="M1672" s="90"/>
      <c r="N1672" s="91"/>
      <c r="O1672" s="90"/>
      <c r="P1672" s="91"/>
      <c r="Q1672" s="92"/>
      <c r="R1672" s="90"/>
      <c r="S1672" s="92"/>
      <c r="T1672" s="90"/>
      <c r="U1672" s="93"/>
      <c r="V1672" s="83"/>
      <c r="W1672" s="83"/>
      <c r="X1672" s="83"/>
      <c r="Y1672" s="92"/>
      <c r="Z1672" s="83"/>
      <c r="AA1672" s="83"/>
      <c r="AB1672" s="90"/>
      <c r="AC1672" s="83"/>
      <c r="AD1672" s="92"/>
      <c r="AE1672" s="83"/>
      <c r="AF1672" s="83"/>
    </row>
    <row r="1673">
      <c r="A1673" s="86"/>
      <c r="B1673" s="87"/>
      <c r="C1673" s="87"/>
      <c r="D1673" s="87"/>
      <c r="E1673" s="83"/>
      <c r="F1673" s="83"/>
      <c r="G1673" s="83"/>
      <c r="H1673" s="83"/>
      <c r="I1673" s="88"/>
      <c r="J1673" s="89"/>
      <c r="K1673" s="90"/>
      <c r="L1673" s="89"/>
      <c r="M1673" s="90"/>
      <c r="N1673" s="91"/>
      <c r="O1673" s="90"/>
      <c r="P1673" s="91"/>
      <c r="Q1673" s="92"/>
      <c r="R1673" s="90"/>
      <c r="S1673" s="92"/>
      <c r="T1673" s="90"/>
      <c r="U1673" s="93"/>
      <c r="V1673" s="83"/>
      <c r="W1673" s="83"/>
      <c r="X1673" s="83"/>
      <c r="Y1673" s="92"/>
      <c r="Z1673" s="83"/>
      <c r="AA1673" s="83"/>
      <c r="AB1673" s="90"/>
      <c r="AC1673" s="83"/>
      <c r="AD1673" s="92"/>
      <c r="AE1673" s="83"/>
      <c r="AF1673" s="83"/>
    </row>
    <row r="1674">
      <c r="A1674" s="86"/>
      <c r="B1674" s="87"/>
      <c r="C1674" s="87"/>
      <c r="D1674" s="87"/>
      <c r="E1674" s="83"/>
      <c r="F1674" s="83"/>
      <c r="G1674" s="83"/>
      <c r="H1674" s="83"/>
      <c r="I1674" s="88"/>
      <c r="J1674" s="89"/>
      <c r="K1674" s="90"/>
      <c r="L1674" s="89"/>
      <c r="M1674" s="90"/>
      <c r="N1674" s="91"/>
      <c r="O1674" s="90"/>
      <c r="P1674" s="91"/>
      <c r="Q1674" s="92"/>
      <c r="R1674" s="90"/>
      <c r="S1674" s="92"/>
      <c r="T1674" s="90"/>
      <c r="U1674" s="93"/>
      <c r="V1674" s="83"/>
      <c r="W1674" s="83"/>
      <c r="X1674" s="83"/>
      <c r="Y1674" s="92"/>
      <c r="Z1674" s="83"/>
      <c r="AA1674" s="83"/>
      <c r="AB1674" s="90"/>
      <c r="AC1674" s="83"/>
      <c r="AD1674" s="92"/>
      <c r="AE1674" s="83"/>
      <c r="AF1674" s="83"/>
    </row>
    <row r="1675">
      <c r="A1675" s="86"/>
      <c r="B1675" s="87"/>
      <c r="C1675" s="87"/>
      <c r="D1675" s="87"/>
      <c r="E1675" s="83"/>
      <c r="F1675" s="83"/>
      <c r="G1675" s="83"/>
      <c r="H1675" s="83"/>
      <c r="I1675" s="88"/>
      <c r="J1675" s="89"/>
      <c r="K1675" s="90"/>
      <c r="L1675" s="89"/>
      <c r="M1675" s="90"/>
      <c r="N1675" s="91"/>
      <c r="O1675" s="90"/>
      <c r="P1675" s="91"/>
      <c r="Q1675" s="92"/>
      <c r="R1675" s="90"/>
      <c r="S1675" s="92"/>
      <c r="T1675" s="90"/>
      <c r="U1675" s="93"/>
      <c r="V1675" s="83"/>
      <c r="W1675" s="83"/>
      <c r="X1675" s="83"/>
      <c r="Y1675" s="92"/>
      <c r="Z1675" s="83"/>
      <c r="AA1675" s="83"/>
      <c r="AB1675" s="90"/>
      <c r="AC1675" s="83"/>
      <c r="AD1675" s="92"/>
      <c r="AE1675" s="83"/>
      <c r="AF1675" s="83"/>
    </row>
    <row r="1676">
      <c r="A1676" s="86"/>
      <c r="B1676" s="87"/>
      <c r="C1676" s="87"/>
      <c r="D1676" s="87"/>
      <c r="E1676" s="83"/>
      <c r="F1676" s="83"/>
      <c r="G1676" s="83"/>
      <c r="H1676" s="83"/>
      <c r="I1676" s="88"/>
      <c r="J1676" s="89"/>
      <c r="K1676" s="90"/>
      <c r="L1676" s="89"/>
      <c r="M1676" s="90"/>
      <c r="N1676" s="91"/>
      <c r="O1676" s="90"/>
      <c r="P1676" s="91"/>
      <c r="Q1676" s="92"/>
      <c r="R1676" s="90"/>
      <c r="S1676" s="92"/>
      <c r="T1676" s="90"/>
      <c r="U1676" s="93"/>
      <c r="V1676" s="83"/>
      <c r="W1676" s="83"/>
      <c r="X1676" s="83"/>
      <c r="Y1676" s="92"/>
      <c r="Z1676" s="83"/>
      <c r="AA1676" s="83"/>
      <c r="AB1676" s="90"/>
      <c r="AC1676" s="83"/>
      <c r="AD1676" s="92"/>
      <c r="AE1676" s="83"/>
      <c r="AF1676" s="83"/>
    </row>
    <row r="1677">
      <c r="A1677" s="86"/>
      <c r="B1677" s="87"/>
      <c r="C1677" s="87"/>
      <c r="D1677" s="87"/>
      <c r="E1677" s="83"/>
      <c r="F1677" s="83"/>
      <c r="G1677" s="83"/>
      <c r="H1677" s="83"/>
      <c r="I1677" s="88"/>
      <c r="J1677" s="89"/>
      <c r="K1677" s="90"/>
      <c r="L1677" s="89"/>
      <c r="M1677" s="90"/>
      <c r="N1677" s="91"/>
      <c r="O1677" s="90"/>
      <c r="P1677" s="91"/>
      <c r="Q1677" s="92"/>
      <c r="R1677" s="90"/>
      <c r="S1677" s="92"/>
      <c r="T1677" s="90"/>
      <c r="U1677" s="93"/>
      <c r="V1677" s="83"/>
      <c r="W1677" s="83"/>
      <c r="X1677" s="83"/>
      <c r="Y1677" s="92"/>
      <c r="Z1677" s="83"/>
      <c r="AA1677" s="83"/>
      <c r="AB1677" s="90"/>
      <c r="AC1677" s="83"/>
      <c r="AD1677" s="92"/>
      <c r="AE1677" s="83"/>
      <c r="AF1677" s="83"/>
    </row>
    <row r="1678">
      <c r="A1678" s="86"/>
      <c r="B1678" s="87"/>
      <c r="C1678" s="87"/>
      <c r="D1678" s="87"/>
      <c r="E1678" s="83"/>
      <c r="F1678" s="83"/>
      <c r="G1678" s="83"/>
      <c r="H1678" s="83"/>
      <c r="I1678" s="88"/>
      <c r="J1678" s="89"/>
      <c r="K1678" s="90"/>
      <c r="L1678" s="89"/>
      <c r="M1678" s="90"/>
      <c r="N1678" s="91"/>
      <c r="O1678" s="90"/>
      <c r="P1678" s="91"/>
      <c r="Q1678" s="92"/>
      <c r="R1678" s="90"/>
      <c r="S1678" s="92"/>
      <c r="T1678" s="90"/>
      <c r="U1678" s="93"/>
      <c r="V1678" s="83"/>
      <c r="W1678" s="83"/>
      <c r="X1678" s="83"/>
      <c r="Y1678" s="92"/>
      <c r="Z1678" s="83"/>
      <c r="AA1678" s="83"/>
      <c r="AB1678" s="90"/>
      <c r="AC1678" s="83"/>
      <c r="AD1678" s="92"/>
      <c r="AE1678" s="83"/>
      <c r="AF1678" s="83"/>
    </row>
    <row r="1679">
      <c r="A1679" s="86"/>
      <c r="B1679" s="87"/>
      <c r="C1679" s="87"/>
      <c r="D1679" s="87"/>
      <c r="E1679" s="83"/>
      <c r="F1679" s="83"/>
      <c r="G1679" s="83"/>
      <c r="H1679" s="83"/>
      <c r="I1679" s="88"/>
      <c r="J1679" s="89"/>
      <c r="K1679" s="90"/>
      <c r="L1679" s="89"/>
      <c r="M1679" s="90"/>
      <c r="N1679" s="91"/>
      <c r="O1679" s="90"/>
      <c r="P1679" s="91"/>
      <c r="Q1679" s="92"/>
      <c r="R1679" s="90"/>
      <c r="S1679" s="92"/>
      <c r="T1679" s="90"/>
      <c r="U1679" s="93"/>
      <c r="V1679" s="83"/>
      <c r="W1679" s="83"/>
      <c r="X1679" s="83"/>
      <c r="Y1679" s="92"/>
      <c r="Z1679" s="83"/>
      <c r="AA1679" s="83"/>
      <c r="AB1679" s="90"/>
      <c r="AC1679" s="83"/>
      <c r="AD1679" s="92"/>
      <c r="AE1679" s="83"/>
      <c r="AF1679" s="83"/>
    </row>
    <row r="1680">
      <c r="A1680" s="86"/>
      <c r="B1680" s="87"/>
      <c r="C1680" s="87"/>
      <c r="D1680" s="87"/>
      <c r="E1680" s="83"/>
      <c r="F1680" s="83"/>
      <c r="G1680" s="83"/>
      <c r="H1680" s="83"/>
      <c r="I1680" s="88"/>
      <c r="J1680" s="89"/>
      <c r="K1680" s="90"/>
      <c r="L1680" s="89"/>
      <c r="M1680" s="90"/>
      <c r="N1680" s="91"/>
      <c r="O1680" s="90"/>
      <c r="P1680" s="91"/>
      <c r="Q1680" s="92"/>
      <c r="R1680" s="90"/>
      <c r="S1680" s="92"/>
      <c r="T1680" s="90"/>
      <c r="U1680" s="93"/>
      <c r="V1680" s="83"/>
      <c r="W1680" s="83"/>
      <c r="X1680" s="83"/>
      <c r="Y1680" s="92"/>
      <c r="Z1680" s="83"/>
      <c r="AA1680" s="83"/>
      <c r="AB1680" s="90"/>
      <c r="AC1680" s="83"/>
      <c r="AD1680" s="92"/>
      <c r="AE1680" s="83"/>
      <c r="AF1680" s="83"/>
    </row>
    <row r="1681">
      <c r="A1681" s="86"/>
      <c r="B1681" s="87"/>
      <c r="C1681" s="87"/>
      <c r="D1681" s="87"/>
      <c r="E1681" s="83"/>
      <c r="F1681" s="83"/>
      <c r="G1681" s="83"/>
      <c r="H1681" s="83"/>
      <c r="I1681" s="88"/>
      <c r="J1681" s="89"/>
      <c r="K1681" s="90"/>
      <c r="L1681" s="89"/>
      <c r="M1681" s="90"/>
      <c r="N1681" s="91"/>
      <c r="O1681" s="90"/>
      <c r="P1681" s="91"/>
      <c r="Q1681" s="92"/>
      <c r="R1681" s="90"/>
      <c r="S1681" s="92"/>
      <c r="T1681" s="90"/>
      <c r="U1681" s="93"/>
      <c r="V1681" s="83"/>
      <c r="W1681" s="83"/>
      <c r="X1681" s="83"/>
      <c r="Y1681" s="92"/>
      <c r="Z1681" s="83"/>
      <c r="AA1681" s="83"/>
      <c r="AB1681" s="90"/>
      <c r="AC1681" s="83"/>
      <c r="AD1681" s="92"/>
      <c r="AE1681" s="83"/>
      <c r="AF1681" s="83"/>
    </row>
    <row r="1682">
      <c r="A1682" s="86"/>
      <c r="B1682" s="87"/>
      <c r="C1682" s="87"/>
      <c r="D1682" s="87"/>
      <c r="E1682" s="83"/>
      <c r="F1682" s="83"/>
      <c r="G1682" s="83"/>
      <c r="H1682" s="83"/>
      <c r="I1682" s="88"/>
      <c r="J1682" s="89"/>
      <c r="K1682" s="90"/>
      <c r="L1682" s="89"/>
      <c r="M1682" s="90"/>
      <c r="N1682" s="91"/>
      <c r="O1682" s="90"/>
      <c r="P1682" s="91"/>
      <c r="Q1682" s="92"/>
      <c r="R1682" s="90"/>
      <c r="S1682" s="92"/>
      <c r="T1682" s="90"/>
      <c r="U1682" s="93"/>
      <c r="V1682" s="83"/>
      <c r="W1682" s="83"/>
      <c r="X1682" s="83"/>
      <c r="Y1682" s="92"/>
      <c r="Z1682" s="83"/>
      <c r="AA1682" s="83"/>
      <c r="AB1682" s="90"/>
      <c r="AC1682" s="83"/>
      <c r="AD1682" s="92"/>
      <c r="AE1682" s="83"/>
      <c r="AF1682" s="83"/>
    </row>
    <row r="1683">
      <c r="A1683" s="86"/>
      <c r="B1683" s="87"/>
      <c r="C1683" s="87"/>
      <c r="D1683" s="87"/>
      <c r="E1683" s="83"/>
      <c r="F1683" s="83"/>
      <c r="G1683" s="83"/>
      <c r="H1683" s="83"/>
      <c r="I1683" s="88"/>
      <c r="J1683" s="89"/>
      <c r="K1683" s="90"/>
      <c r="L1683" s="89"/>
      <c r="M1683" s="90"/>
      <c r="N1683" s="91"/>
      <c r="O1683" s="90"/>
      <c r="P1683" s="91"/>
      <c r="Q1683" s="92"/>
      <c r="R1683" s="90"/>
      <c r="S1683" s="92"/>
      <c r="T1683" s="90"/>
      <c r="U1683" s="93"/>
      <c r="V1683" s="83"/>
      <c r="W1683" s="83"/>
      <c r="X1683" s="83"/>
      <c r="Y1683" s="92"/>
      <c r="Z1683" s="83"/>
      <c r="AA1683" s="83"/>
      <c r="AB1683" s="90"/>
      <c r="AC1683" s="83"/>
      <c r="AD1683" s="92"/>
      <c r="AE1683" s="83"/>
      <c r="AF1683" s="83"/>
    </row>
    <row r="1684">
      <c r="A1684" s="86"/>
      <c r="B1684" s="87"/>
      <c r="C1684" s="87"/>
      <c r="D1684" s="87"/>
      <c r="E1684" s="83"/>
      <c r="F1684" s="83"/>
      <c r="G1684" s="83"/>
      <c r="H1684" s="83"/>
      <c r="I1684" s="88"/>
      <c r="J1684" s="89"/>
      <c r="K1684" s="90"/>
      <c r="L1684" s="89"/>
      <c r="M1684" s="90"/>
      <c r="N1684" s="91"/>
      <c r="O1684" s="90"/>
      <c r="P1684" s="91"/>
      <c r="Q1684" s="92"/>
      <c r="R1684" s="90"/>
      <c r="S1684" s="92"/>
      <c r="T1684" s="90"/>
      <c r="U1684" s="93"/>
      <c r="V1684" s="83"/>
      <c r="W1684" s="83"/>
      <c r="X1684" s="83"/>
      <c r="Y1684" s="92"/>
      <c r="Z1684" s="83"/>
      <c r="AA1684" s="83"/>
      <c r="AB1684" s="90"/>
      <c r="AC1684" s="83"/>
      <c r="AD1684" s="92"/>
      <c r="AE1684" s="83"/>
      <c r="AF1684" s="83"/>
    </row>
    <row r="1685">
      <c r="A1685" s="86"/>
      <c r="B1685" s="87"/>
      <c r="C1685" s="87"/>
      <c r="D1685" s="87"/>
      <c r="E1685" s="83"/>
      <c r="F1685" s="83"/>
      <c r="G1685" s="83"/>
      <c r="H1685" s="83"/>
      <c r="I1685" s="88"/>
      <c r="J1685" s="89"/>
      <c r="K1685" s="90"/>
      <c r="L1685" s="89"/>
      <c r="M1685" s="90"/>
      <c r="N1685" s="91"/>
      <c r="O1685" s="90"/>
      <c r="P1685" s="91"/>
      <c r="Q1685" s="92"/>
      <c r="R1685" s="90"/>
      <c r="S1685" s="92"/>
      <c r="T1685" s="90"/>
      <c r="U1685" s="93"/>
      <c r="V1685" s="83"/>
      <c r="W1685" s="83"/>
      <c r="X1685" s="83"/>
      <c r="Y1685" s="92"/>
      <c r="Z1685" s="83"/>
      <c r="AA1685" s="83"/>
      <c r="AB1685" s="90"/>
      <c r="AC1685" s="83"/>
      <c r="AD1685" s="92"/>
      <c r="AE1685" s="83"/>
      <c r="AF1685" s="83"/>
    </row>
    <row r="1686">
      <c r="A1686" s="86"/>
      <c r="B1686" s="87"/>
      <c r="C1686" s="87"/>
      <c r="D1686" s="87"/>
      <c r="E1686" s="83"/>
      <c r="F1686" s="83"/>
      <c r="G1686" s="83"/>
      <c r="H1686" s="83"/>
      <c r="I1686" s="88"/>
      <c r="J1686" s="89"/>
      <c r="K1686" s="90"/>
      <c r="L1686" s="89"/>
      <c r="M1686" s="90"/>
      <c r="N1686" s="91"/>
      <c r="O1686" s="90"/>
      <c r="P1686" s="91"/>
      <c r="Q1686" s="92"/>
      <c r="R1686" s="90"/>
      <c r="S1686" s="92"/>
      <c r="T1686" s="90"/>
      <c r="U1686" s="93"/>
      <c r="V1686" s="83"/>
      <c r="W1686" s="83"/>
      <c r="X1686" s="83"/>
      <c r="Y1686" s="92"/>
      <c r="Z1686" s="83"/>
      <c r="AA1686" s="83"/>
      <c r="AB1686" s="90"/>
      <c r="AC1686" s="83"/>
      <c r="AD1686" s="92"/>
      <c r="AE1686" s="83"/>
      <c r="AF1686" s="83"/>
    </row>
    <row r="1687">
      <c r="A1687" s="86"/>
      <c r="B1687" s="87"/>
      <c r="C1687" s="87"/>
      <c r="D1687" s="87"/>
      <c r="E1687" s="83"/>
      <c r="F1687" s="83"/>
      <c r="G1687" s="83"/>
      <c r="H1687" s="83"/>
      <c r="I1687" s="88"/>
      <c r="J1687" s="89"/>
      <c r="K1687" s="90"/>
      <c r="L1687" s="89"/>
      <c r="M1687" s="90"/>
      <c r="N1687" s="91"/>
      <c r="O1687" s="90"/>
      <c r="P1687" s="91"/>
      <c r="Q1687" s="92"/>
      <c r="R1687" s="90"/>
      <c r="S1687" s="92"/>
      <c r="T1687" s="90"/>
      <c r="U1687" s="93"/>
      <c r="V1687" s="83"/>
      <c r="W1687" s="83"/>
      <c r="X1687" s="83"/>
      <c r="Y1687" s="92"/>
      <c r="Z1687" s="83"/>
      <c r="AA1687" s="83"/>
      <c r="AB1687" s="90"/>
      <c r="AC1687" s="83"/>
      <c r="AD1687" s="92"/>
      <c r="AE1687" s="83"/>
      <c r="AF1687" s="83"/>
    </row>
    <row r="1688">
      <c r="A1688" s="86"/>
      <c r="B1688" s="87"/>
      <c r="C1688" s="87"/>
      <c r="D1688" s="87"/>
      <c r="E1688" s="83"/>
      <c r="F1688" s="83"/>
      <c r="G1688" s="83"/>
      <c r="H1688" s="83"/>
      <c r="I1688" s="88"/>
      <c r="J1688" s="89"/>
      <c r="K1688" s="90"/>
      <c r="L1688" s="89"/>
      <c r="M1688" s="90"/>
      <c r="N1688" s="91"/>
      <c r="O1688" s="90"/>
      <c r="P1688" s="91"/>
      <c r="Q1688" s="92"/>
      <c r="R1688" s="90"/>
      <c r="S1688" s="92"/>
      <c r="T1688" s="90"/>
      <c r="U1688" s="93"/>
      <c r="V1688" s="83"/>
      <c r="W1688" s="83"/>
      <c r="X1688" s="83"/>
      <c r="Y1688" s="92"/>
      <c r="Z1688" s="83"/>
      <c r="AA1688" s="83"/>
      <c r="AB1688" s="90"/>
      <c r="AC1688" s="83"/>
      <c r="AD1688" s="92"/>
      <c r="AE1688" s="83"/>
      <c r="AF1688" s="83"/>
    </row>
    <row r="1689">
      <c r="A1689" s="86"/>
      <c r="B1689" s="87"/>
      <c r="C1689" s="87"/>
      <c r="D1689" s="87"/>
      <c r="E1689" s="83"/>
      <c r="F1689" s="83"/>
      <c r="G1689" s="83"/>
      <c r="H1689" s="83"/>
      <c r="I1689" s="88"/>
      <c r="J1689" s="89"/>
      <c r="K1689" s="90"/>
      <c r="L1689" s="89"/>
      <c r="M1689" s="90"/>
      <c r="N1689" s="91"/>
      <c r="O1689" s="90"/>
      <c r="P1689" s="91"/>
      <c r="Q1689" s="92"/>
      <c r="R1689" s="90"/>
      <c r="S1689" s="92"/>
      <c r="T1689" s="90"/>
      <c r="U1689" s="93"/>
      <c r="V1689" s="83"/>
      <c r="W1689" s="83"/>
      <c r="X1689" s="83"/>
      <c r="Y1689" s="92"/>
      <c r="Z1689" s="83"/>
      <c r="AA1689" s="83"/>
      <c r="AB1689" s="90"/>
      <c r="AC1689" s="83"/>
      <c r="AD1689" s="92"/>
      <c r="AE1689" s="83"/>
      <c r="AF1689" s="83"/>
    </row>
    <row r="1690">
      <c r="A1690" s="86"/>
      <c r="B1690" s="87"/>
      <c r="C1690" s="87"/>
      <c r="D1690" s="87"/>
      <c r="E1690" s="83"/>
      <c r="F1690" s="83"/>
      <c r="G1690" s="83"/>
      <c r="H1690" s="83"/>
      <c r="I1690" s="88"/>
      <c r="J1690" s="89"/>
      <c r="K1690" s="90"/>
      <c r="L1690" s="89"/>
      <c r="M1690" s="90"/>
      <c r="N1690" s="91"/>
      <c r="O1690" s="90"/>
      <c r="P1690" s="91"/>
      <c r="Q1690" s="92"/>
      <c r="R1690" s="90"/>
      <c r="S1690" s="92"/>
      <c r="T1690" s="90"/>
      <c r="U1690" s="93"/>
      <c r="V1690" s="83"/>
      <c r="W1690" s="83"/>
      <c r="X1690" s="83"/>
      <c r="Y1690" s="92"/>
      <c r="Z1690" s="83"/>
      <c r="AA1690" s="83"/>
      <c r="AB1690" s="90"/>
      <c r="AC1690" s="83"/>
      <c r="AD1690" s="92"/>
      <c r="AE1690" s="83"/>
      <c r="AF1690" s="83"/>
    </row>
    <row r="1691">
      <c r="A1691" s="86"/>
      <c r="B1691" s="87"/>
      <c r="C1691" s="87"/>
      <c r="D1691" s="87"/>
      <c r="E1691" s="83"/>
      <c r="F1691" s="83"/>
      <c r="G1691" s="83"/>
      <c r="H1691" s="83"/>
      <c r="I1691" s="88"/>
      <c r="J1691" s="89"/>
      <c r="K1691" s="90"/>
      <c r="L1691" s="89"/>
      <c r="M1691" s="90"/>
      <c r="N1691" s="91"/>
      <c r="O1691" s="90"/>
      <c r="P1691" s="91"/>
      <c r="Q1691" s="92"/>
      <c r="R1691" s="90"/>
      <c r="S1691" s="92"/>
      <c r="T1691" s="90"/>
      <c r="U1691" s="93"/>
      <c r="V1691" s="83"/>
      <c r="W1691" s="83"/>
      <c r="X1691" s="83"/>
      <c r="Y1691" s="92"/>
      <c r="Z1691" s="83"/>
      <c r="AA1691" s="83"/>
      <c r="AB1691" s="90"/>
      <c r="AC1691" s="83"/>
      <c r="AD1691" s="92"/>
      <c r="AE1691" s="83"/>
      <c r="AF1691" s="83"/>
    </row>
    <row r="1692">
      <c r="A1692" s="86"/>
      <c r="B1692" s="87"/>
      <c r="C1692" s="87"/>
      <c r="D1692" s="87"/>
      <c r="E1692" s="83"/>
      <c r="F1692" s="83"/>
      <c r="G1692" s="83"/>
      <c r="H1692" s="83"/>
      <c r="I1692" s="88"/>
      <c r="J1692" s="89"/>
      <c r="K1692" s="90"/>
      <c r="L1692" s="89"/>
      <c r="M1692" s="90"/>
      <c r="N1692" s="91"/>
      <c r="O1692" s="90"/>
      <c r="P1692" s="91"/>
      <c r="Q1692" s="92"/>
      <c r="R1692" s="90"/>
      <c r="S1692" s="92"/>
      <c r="T1692" s="90"/>
      <c r="U1692" s="93"/>
      <c r="V1692" s="83"/>
      <c r="W1692" s="83"/>
      <c r="X1692" s="83"/>
      <c r="Y1692" s="92"/>
      <c r="Z1692" s="83"/>
      <c r="AA1692" s="83"/>
      <c r="AB1692" s="90"/>
      <c r="AC1692" s="83"/>
      <c r="AD1692" s="92"/>
      <c r="AE1692" s="83"/>
      <c r="AF1692" s="83"/>
    </row>
    <row r="1693">
      <c r="A1693" s="86"/>
      <c r="B1693" s="87"/>
      <c r="C1693" s="87"/>
      <c r="D1693" s="87"/>
      <c r="E1693" s="83"/>
      <c r="F1693" s="83"/>
      <c r="G1693" s="83"/>
      <c r="H1693" s="83"/>
      <c r="I1693" s="88"/>
      <c r="J1693" s="89"/>
      <c r="K1693" s="90"/>
      <c r="L1693" s="89"/>
      <c r="M1693" s="90"/>
      <c r="N1693" s="91"/>
      <c r="O1693" s="90"/>
      <c r="P1693" s="91"/>
      <c r="Q1693" s="92"/>
      <c r="R1693" s="90"/>
      <c r="S1693" s="92"/>
      <c r="T1693" s="90"/>
      <c r="U1693" s="93"/>
      <c r="V1693" s="83"/>
      <c r="W1693" s="83"/>
      <c r="X1693" s="83"/>
      <c r="Y1693" s="92"/>
      <c r="Z1693" s="83"/>
      <c r="AA1693" s="83"/>
      <c r="AB1693" s="90"/>
      <c r="AC1693" s="83"/>
      <c r="AD1693" s="92"/>
      <c r="AE1693" s="83"/>
      <c r="AF1693" s="83"/>
    </row>
    <row r="1694">
      <c r="A1694" s="86"/>
      <c r="B1694" s="87"/>
      <c r="C1694" s="87"/>
      <c r="D1694" s="87"/>
      <c r="E1694" s="83"/>
      <c r="F1694" s="83"/>
      <c r="G1694" s="83"/>
      <c r="H1694" s="83"/>
      <c r="I1694" s="88"/>
      <c r="J1694" s="89"/>
      <c r="K1694" s="90"/>
      <c r="L1694" s="89"/>
      <c r="M1694" s="90"/>
      <c r="N1694" s="91"/>
      <c r="O1694" s="90"/>
      <c r="P1694" s="91"/>
      <c r="Q1694" s="92"/>
      <c r="R1694" s="90"/>
      <c r="S1694" s="92"/>
      <c r="T1694" s="90"/>
      <c r="U1694" s="93"/>
      <c r="V1694" s="83"/>
      <c r="W1694" s="83"/>
      <c r="X1694" s="83"/>
      <c r="Y1694" s="92"/>
      <c r="Z1694" s="83"/>
      <c r="AA1694" s="83"/>
      <c r="AB1694" s="90"/>
      <c r="AC1694" s="83"/>
      <c r="AD1694" s="92"/>
      <c r="AE1694" s="83"/>
      <c r="AF1694" s="83"/>
    </row>
    <row r="1695">
      <c r="A1695" s="86"/>
      <c r="B1695" s="87"/>
      <c r="C1695" s="87"/>
      <c r="D1695" s="87"/>
      <c r="E1695" s="83"/>
      <c r="F1695" s="83"/>
      <c r="G1695" s="83"/>
      <c r="H1695" s="83"/>
      <c r="I1695" s="88"/>
      <c r="J1695" s="89"/>
      <c r="K1695" s="90"/>
      <c r="L1695" s="89"/>
      <c r="M1695" s="90"/>
      <c r="N1695" s="91"/>
      <c r="O1695" s="90"/>
      <c r="P1695" s="91"/>
      <c r="Q1695" s="92"/>
      <c r="R1695" s="90"/>
      <c r="S1695" s="92"/>
      <c r="T1695" s="90"/>
      <c r="U1695" s="93"/>
      <c r="V1695" s="83"/>
      <c r="W1695" s="83"/>
      <c r="X1695" s="83"/>
      <c r="Y1695" s="92"/>
      <c r="Z1695" s="83"/>
      <c r="AA1695" s="83"/>
      <c r="AB1695" s="90"/>
      <c r="AC1695" s="83"/>
      <c r="AD1695" s="92"/>
      <c r="AE1695" s="83"/>
      <c r="AF1695" s="83"/>
    </row>
    <row r="1696">
      <c r="A1696" s="86"/>
      <c r="B1696" s="87"/>
      <c r="C1696" s="87"/>
      <c r="D1696" s="87"/>
      <c r="E1696" s="83"/>
      <c r="F1696" s="83"/>
      <c r="G1696" s="83"/>
      <c r="H1696" s="83"/>
      <c r="I1696" s="88"/>
      <c r="J1696" s="89"/>
      <c r="K1696" s="90"/>
      <c r="L1696" s="89"/>
      <c r="M1696" s="90"/>
      <c r="N1696" s="91"/>
      <c r="O1696" s="90"/>
      <c r="P1696" s="91"/>
      <c r="Q1696" s="92"/>
      <c r="R1696" s="90"/>
      <c r="S1696" s="92"/>
      <c r="T1696" s="90"/>
      <c r="U1696" s="93"/>
      <c r="V1696" s="83"/>
      <c r="W1696" s="83"/>
      <c r="X1696" s="83"/>
      <c r="Y1696" s="92"/>
      <c r="Z1696" s="83"/>
      <c r="AA1696" s="83"/>
      <c r="AB1696" s="90"/>
      <c r="AC1696" s="83"/>
      <c r="AD1696" s="92"/>
      <c r="AE1696" s="83"/>
      <c r="AF1696" s="83"/>
    </row>
    <row r="1697">
      <c r="A1697" s="86"/>
      <c r="B1697" s="87"/>
      <c r="C1697" s="87"/>
      <c r="D1697" s="87"/>
      <c r="E1697" s="83"/>
      <c r="F1697" s="83"/>
      <c r="G1697" s="83"/>
      <c r="H1697" s="83"/>
      <c r="I1697" s="88"/>
      <c r="J1697" s="89"/>
      <c r="K1697" s="90"/>
      <c r="L1697" s="89"/>
      <c r="M1697" s="90"/>
      <c r="N1697" s="91"/>
      <c r="O1697" s="90"/>
      <c r="P1697" s="91"/>
      <c r="Q1697" s="92"/>
      <c r="R1697" s="90"/>
      <c r="S1697" s="92"/>
      <c r="T1697" s="90"/>
      <c r="U1697" s="93"/>
      <c r="V1697" s="83"/>
      <c r="W1697" s="83"/>
      <c r="X1697" s="83"/>
      <c r="Y1697" s="92"/>
      <c r="Z1697" s="83"/>
      <c r="AA1697" s="83"/>
      <c r="AB1697" s="90"/>
      <c r="AC1697" s="83"/>
      <c r="AD1697" s="92"/>
      <c r="AE1697" s="83"/>
      <c r="AF1697" s="83"/>
    </row>
    <row r="1698">
      <c r="A1698" s="86"/>
      <c r="B1698" s="87"/>
      <c r="C1698" s="87"/>
      <c r="D1698" s="87"/>
      <c r="E1698" s="83"/>
      <c r="F1698" s="83"/>
      <c r="G1698" s="83"/>
      <c r="H1698" s="83"/>
      <c r="I1698" s="88"/>
      <c r="J1698" s="89"/>
      <c r="K1698" s="90"/>
      <c r="L1698" s="89"/>
      <c r="M1698" s="90"/>
      <c r="N1698" s="91"/>
      <c r="O1698" s="90"/>
      <c r="P1698" s="91"/>
      <c r="Q1698" s="92"/>
      <c r="R1698" s="90"/>
      <c r="S1698" s="92"/>
      <c r="T1698" s="90"/>
      <c r="U1698" s="93"/>
      <c r="V1698" s="83"/>
      <c r="W1698" s="83"/>
      <c r="X1698" s="83"/>
      <c r="Y1698" s="92"/>
      <c r="Z1698" s="83"/>
      <c r="AA1698" s="83"/>
      <c r="AB1698" s="90"/>
      <c r="AC1698" s="83"/>
      <c r="AD1698" s="92"/>
      <c r="AE1698" s="83"/>
      <c r="AF1698" s="83"/>
    </row>
    <row r="1699">
      <c r="A1699" s="86"/>
      <c r="B1699" s="87"/>
      <c r="C1699" s="87"/>
      <c r="D1699" s="87"/>
      <c r="E1699" s="83"/>
      <c r="F1699" s="83"/>
      <c r="G1699" s="83"/>
      <c r="H1699" s="83"/>
      <c r="I1699" s="88"/>
      <c r="J1699" s="89"/>
      <c r="K1699" s="90"/>
      <c r="L1699" s="89"/>
      <c r="M1699" s="90"/>
      <c r="N1699" s="91"/>
      <c r="O1699" s="90"/>
      <c r="P1699" s="91"/>
      <c r="Q1699" s="92"/>
      <c r="R1699" s="90"/>
      <c r="S1699" s="92"/>
      <c r="T1699" s="90"/>
      <c r="U1699" s="93"/>
      <c r="V1699" s="83"/>
      <c r="W1699" s="83"/>
      <c r="X1699" s="83"/>
      <c r="Y1699" s="92"/>
      <c r="Z1699" s="83"/>
      <c r="AA1699" s="83"/>
      <c r="AB1699" s="90"/>
      <c r="AC1699" s="83"/>
      <c r="AD1699" s="92"/>
      <c r="AE1699" s="83"/>
      <c r="AF1699" s="83"/>
    </row>
    <row r="1700">
      <c r="A1700" s="86"/>
      <c r="B1700" s="87"/>
      <c r="C1700" s="87"/>
      <c r="D1700" s="87"/>
      <c r="E1700" s="83"/>
      <c r="F1700" s="83"/>
      <c r="G1700" s="83"/>
      <c r="H1700" s="83"/>
      <c r="I1700" s="88"/>
      <c r="J1700" s="89"/>
      <c r="K1700" s="90"/>
      <c r="L1700" s="89"/>
      <c r="M1700" s="90"/>
      <c r="N1700" s="91"/>
      <c r="O1700" s="90"/>
      <c r="P1700" s="91"/>
      <c r="Q1700" s="92"/>
      <c r="R1700" s="90"/>
      <c r="S1700" s="92"/>
      <c r="T1700" s="90"/>
      <c r="U1700" s="93"/>
      <c r="V1700" s="83"/>
      <c r="W1700" s="83"/>
      <c r="X1700" s="83"/>
      <c r="Y1700" s="92"/>
      <c r="Z1700" s="83"/>
      <c r="AA1700" s="83"/>
      <c r="AB1700" s="90"/>
      <c r="AC1700" s="83"/>
      <c r="AD1700" s="92"/>
      <c r="AE1700" s="83"/>
      <c r="AF1700" s="83"/>
    </row>
    <row r="1701">
      <c r="A1701" s="86"/>
      <c r="B1701" s="87"/>
      <c r="C1701" s="87"/>
      <c r="D1701" s="87"/>
      <c r="E1701" s="83"/>
      <c r="F1701" s="83"/>
      <c r="G1701" s="83"/>
      <c r="H1701" s="83"/>
      <c r="I1701" s="88"/>
      <c r="J1701" s="89"/>
      <c r="K1701" s="90"/>
      <c r="L1701" s="89"/>
      <c r="M1701" s="90"/>
      <c r="N1701" s="91"/>
      <c r="O1701" s="90"/>
      <c r="P1701" s="91"/>
      <c r="Q1701" s="92"/>
      <c r="R1701" s="90"/>
      <c r="S1701" s="92"/>
      <c r="T1701" s="90"/>
      <c r="U1701" s="93"/>
      <c r="V1701" s="83"/>
      <c r="W1701" s="83"/>
      <c r="X1701" s="83"/>
      <c r="Y1701" s="92"/>
      <c r="Z1701" s="83"/>
      <c r="AA1701" s="83"/>
      <c r="AB1701" s="90"/>
      <c r="AC1701" s="83"/>
      <c r="AD1701" s="92"/>
      <c r="AE1701" s="83"/>
      <c r="AF1701" s="83"/>
    </row>
    <row r="1702">
      <c r="A1702" s="86"/>
      <c r="B1702" s="87"/>
      <c r="C1702" s="87"/>
      <c r="D1702" s="87"/>
      <c r="E1702" s="83"/>
      <c r="F1702" s="83"/>
      <c r="G1702" s="83"/>
      <c r="H1702" s="83"/>
      <c r="I1702" s="88"/>
      <c r="J1702" s="89"/>
      <c r="K1702" s="90"/>
      <c r="L1702" s="89"/>
      <c r="M1702" s="90"/>
      <c r="N1702" s="91"/>
      <c r="O1702" s="90"/>
      <c r="P1702" s="91"/>
      <c r="Q1702" s="92"/>
      <c r="R1702" s="90"/>
      <c r="S1702" s="92"/>
      <c r="T1702" s="90"/>
      <c r="U1702" s="93"/>
      <c r="V1702" s="83"/>
      <c r="W1702" s="83"/>
      <c r="X1702" s="83"/>
      <c r="Y1702" s="92"/>
      <c r="Z1702" s="83"/>
      <c r="AA1702" s="83"/>
      <c r="AB1702" s="90"/>
      <c r="AC1702" s="83"/>
      <c r="AD1702" s="92"/>
      <c r="AE1702" s="83"/>
      <c r="AF1702" s="83"/>
    </row>
    <row r="1703">
      <c r="A1703" s="86"/>
      <c r="B1703" s="87"/>
      <c r="C1703" s="87"/>
      <c r="D1703" s="87"/>
      <c r="E1703" s="83"/>
      <c r="F1703" s="83"/>
      <c r="G1703" s="83"/>
      <c r="H1703" s="83"/>
      <c r="I1703" s="88"/>
      <c r="J1703" s="89"/>
      <c r="K1703" s="90"/>
      <c r="L1703" s="89"/>
      <c r="M1703" s="90"/>
      <c r="N1703" s="91"/>
      <c r="O1703" s="90"/>
      <c r="P1703" s="91"/>
      <c r="Q1703" s="92"/>
      <c r="R1703" s="90"/>
      <c r="S1703" s="92"/>
      <c r="T1703" s="90"/>
      <c r="U1703" s="93"/>
      <c r="V1703" s="83"/>
      <c r="W1703" s="83"/>
      <c r="X1703" s="83"/>
      <c r="Y1703" s="92"/>
      <c r="Z1703" s="83"/>
      <c r="AA1703" s="83"/>
      <c r="AB1703" s="90"/>
      <c r="AC1703" s="83"/>
      <c r="AD1703" s="92"/>
      <c r="AE1703" s="83"/>
      <c r="AF1703" s="83"/>
    </row>
    <row r="1704">
      <c r="A1704" s="86"/>
      <c r="B1704" s="87"/>
      <c r="C1704" s="87"/>
      <c r="D1704" s="87"/>
      <c r="E1704" s="83"/>
      <c r="F1704" s="83"/>
      <c r="G1704" s="83"/>
      <c r="H1704" s="83"/>
      <c r="I1704" s="88"/>
      <c r="J1704" s="89"/>
      <c r="K1704" s="90"/>
      <c r="L1704" s="89"/>
      <c r="M1704" s="90"/>
      <c r="N1704" s="91"/>
      <c r="O1704" s="90"/>
      <c r="P1704" s="91"/>
      <c r="Q1704" s="92"/>
      <c r="R1704" s="90"/>
      <c r="S1704" s="92"/>
      <c r="T1704" s="90"/>
      <c r="U1704" s="93"/>
      <c r="V1704" s="83"/>
      <c r="W1704" s="83"/>
      <c r="X1704" s="83"/>
      <c r="Y1704" s="92"/>
      <c r="Z1704" s="83"/>
      <c r="AA1704" s="83"/>
      <c r="AB1704" s="90"/>
      <c r="AC1704" s="83"/>
      <c r="AD1704" s="92"/>
      <c r="AE1704" s="83"/>
      <c r="AF1704" s="83"/>
    </row>
    <row r="1705">
      <c r="A1705" s="86"/>
      <c r="B1705" s="87"/>
      <c r="C1705" s="87"/>
      <c r="D1705" s="87"/>
      <c r="E1705" s="83"/>
      <c r="F1705" s="83"/>
      <c r="G1705" s="83"/>
      <c r="H1705" s="83"/>
      <c r="I1705" s="88"/>
      <c r="J1705" s="89"/>
      <c r="K1705" s="90"/>
      <c r="L1705" s="89"/>
      <c r="M1705" s="90"/>
      <c r="N1705" s="91"/>
      <c r="O1705" s="90"/>
      <c r="P1705" s="91"/>
      <c r="Q1705" s="92"/>
      <c r="R1705" s="90"/>
      <c r="S1705" s="92"/>
      <c r="T1705" s="90"/>
      <c r="U1705" s="93"/>
      <c r="V1705" s="83"/>
      <c r="W1705" s="83"/>
      <c r="X1705" s="83"/>
      <c r="Y1705" s="92"/>
      <c r="Z1705" s="83"/>
      <c r="AA1705" s="83"/>
      <c r="AB1705" s="90"/>
      <c r="AC1705" s="83"/>
      <c r="AD1705" s="92"/>
      <c r="AE1705" s="83"/>
      <c r="AF1705" s="83"/>
    </row>
    <row r="1706">
      <c r="A1706" s="86"/>
      <c r="B1706" s="87"/>
      <c r="C1706" s="87"/>
      <c r="D1706" s="87"/>
      <c r="E1706" s="83"/>
      <c r="F1706" s="83"/>
      <c r="G1706" s="83"/>
      <c r="H1706" s="83"/>
      <c r="I1706" s="88"/>
      <c r="J1706" s="89"/>
      <c r="K1706" s="90"/>
      <c r="L1706" s="89"/>
      <c r="M1706" s="90"/>
      <c r="N1706" s="91"/>
      <c r="O1706" s="90"/>
      <c r="P1706" s="91"/>
      <c r="Q1706" s="92"/>
      <c r="R1706" s="90"/>
      <c r="S1706" s="92"/>
      <c r="T1706" s="90"/>
      <c r="U1706" s="93"/>
      <c r="V1706" s="83"/>
      <c r="W1706" s="83"/>
      <c r="X1706" s="83"/>
      <c r="Y1706" s="92"/>
      <c r="Z1706" s="83"/>
      <c r="AA1706" s="83"/>
      <c r="AB1706" s="90"/>
      <c r="AC1706" s="83"/>
      <c r="AD1706" s="92"/>
      <c r="AE1706" s="83"/>
      <c r="AF1706" s="83"/>
    </row>
    <row r="1707">
      <c r="A1707" s="86"/>
      <c r="B1707" s="87"/>
      <c r="C1707" s="87"/>
      <c r="D1707" s="87"/>
      <c r="E1707" s="83"/>
      <c r="F1707" s="83"/>
      <c r="G1707" s="83"/>
      <c r="H1707" s="83"/>
      <c r="I1707" s="88"/>
      <c r="J1707" s="89"/>
      <c r="K1707" s="90"/>
      <c r="L1707" s="89"/>
      <c r="M1707" s="90"/>
      <c r="N1707" s="91"/>
      <c r="O1707" s="90"/>
      <c r="P1707" s="91"/>
      <c r="Q1707" s="92"/>
      <c r="R1707" s="90"/>
      <c r="S1707" s="92"/>
      <c r="T1707" s="90"/>
      <c r="U1707" s="93"/>
      <c r="V1707" s="83"/>
      <c r="W1707" s="83"/>
      <c r="X1707" s="83"/>
      <c r="Y1707" s="92"/>
      <c r="Z1707" s="83"/>
      <c r="AA1707" s="83"/>
      <c r="AB1707" s="90"/>
      <c r="AC1707" s="83"/>
      <c r="AD1707" s="92"/>
      <c r="AE1707" s="83"/>
      <c r="AF1707" s="83"/>
    </row>
    <row r="1708">
      <c r="A1708" s="86"/>
      <c r="B1708" s="87"/>
      <c r="C1708" s="87"/>
      <c r="D1708" s="87"/>
      <c r="E1708" s="83"/>
      <c r="F1708" s="83"/>
      <c r="G1708" s="83"/>
      <c r="H1708" s="83"/>
      <c r="I1708" s="88"/>
      <c r="J1708" s="89"/>
      <c r="K1708" s="90"/>
      <c r="L1708" s="89"/>
      <c r="M1708" s="90"/>
      <c r="N1708" s="91"/>
      <c r="O1708" s="90"/>
      <c r="P1708" s="91"/>
      <c r="Q1708" s="92"/>
      <c r="R1708" s="90"/>
      <c r="S1708" s="92"/>
      <c r="T1708" s="90"/>
      <c r="U1708" s="93"/>
      <c r="V1708" s="83"/>
      <c r="W1708" s="83"/>
      <c r="X1708" s="83"/>
      <c r="Y1708" s="92"/>
      <c r="Z1708" s="83"/>
      <c r="AA1708" s="83"/>
      <c r="AB1708" s="90"/>
      <c r="AC1708" s="83"/>
      <c r="AD1708" s="92"/>
      <c r="AE1708" s="83"/>
      <c r="AF1708" s="83"/>
    </row>
    <row r="1709">
      <c r="A1709" s="86"/>
      <c r="B1709" s="87"/>
      <c r="C1709" s="87"/>
      <c r="D1709" s="87"/>
      <c r="E1709" s="83"/>
      <c r="F1709" s="83"/>
      <c r="G1709" s="83"/>
      <c r="H1709" s="83"/>
      <c r="I1709" s="88"/>
      <c r="J1709" s="89"/>
      <c r="K1709" s="90"/>
      <c r="L1709" s="89"/>
      <c r="M1709" s="90"/>
      <c r="N1709" s="91"/>
      <c r="O1709" s="90"/>
      <c r="P1709" s="91"/>
      <c r="Q1709" s="92"/>
      <c r="R1709" s="90"/>
      <c r="S1709" s="92"/>
      <c r="T1709" s="90"/>
      <c r="U1709" s="93"/>
      <c r="V1709" s="83"/>
      <c r="W1709" s="83"/>
      <c r="X1709" s="83"/>
      <c r="Y1709" s="92"/>
      <c r="Z1709" s="83"/>
      <c r="AA1709" s="83"/>
      <c r="AB1709" s="90"/>
      <c r="AC1709" s="83"/>
      <c r="AD1709" s="92"/>
      <c r="AE1709" s="83"/>
      <c r="AF1709" s="83"/>
    </row>
    <row r="1710">
      <c r="A1710" s="86"/>
      <c r="B1710" s="87"/>
      <c r="C1710" s="87"/>
      <c r="D1710" s="87"/>
      <c r="E1710" s="83"/>
      <c r="F1710" s="83"/>
      <c r="G1710" s="83"/>
      <c r="H1710" s="83"/>
      <c r="I1710" s="88"/>
      <c r="J1710" s="89"/>
      <c r="K1710" s="90"/>
      <c r="L1710" s="89"/>
      <c r="M1710" s="90"/>
      <c r="N1710" s="91"/>
      <c r="O1710" s="90"/>
      <c r="P1710" s="91"/>
      <c r="Q1710" s="92"/>
      <c r="R1710" s="90"/>
      <c r="S1710" s="92"/>
      <c r="T1710" s="90"/>
      <c r="U1710" s="93"/>
      <c r="V1710" s="83"/>
      <c r="W1710" s="83"/>
      <c r="X1710" s="83"/>
      <c r="Y1710" s="92"/>
      <c r="Z1710" s="83"/>
      <c r="AA1710" s="83"/>
      <c r="AB1710" s="90"/>
      <c r="AC1710" s="83"/>
      <c r="AD1710" s="92"/>
      <c r="AE1710" s="83"/>
      <c r="AF1710" s="83"/>
    </row>
    <row r="1711">
      <c r="A1711" s="86"/>
      <c r="B1711" s="87"/>
      <c r="C1711" s="87"/>
      <c r="D1711" s="87"/>
      <c r="E1711" s="83"/>
      <c r="F1711" s="83"/>
      <c r="G1711" s="83"/>
      <c r="H1711" s="83"/>
      <c r="I1711" s="88"/>
      <c r="J1711" s="89"/>
      <c r="K1711" s="90"/>
      <c r="L1711" s="89"/>
      <c r="M1711" s="90"/>
      <c r="N1711" s="91"/>
      <c r="O1711" s="90"/>
      <c r="P1711" s="91"/>
      <c r="Q1711" s="92"/>
      <c r="R1711" s="90"/>
      <c r="S1711" s="92"/>
      <c r="T1711" s="90"/>
      <c r="U1711" s="93"/>
      <c r="V1711" s="83"/>
      <c r="W1711" s="83"/>
      <c r="X1711" s="83"/>
      <c r="Y1711" s="92"/>
      <c r="Z1711" s="83"/>
      <c r="AA1711" s="83"/>
      <c r="AB1711" s="90"/>
      <c r="AC1711" s="83"/>
      <c r="AD1711" s="92"/>
      <c r="AE1711" s="83"/>
      <c r="AF1711" s="83"/>
    </row>
    <row r="1712">
      <c r="A1712" s="86"/>
      <c r="B1712" s="87"/>
      <c r="C1712" s="87"/>
      <c r="D1712" s="87"/>
      <c r="E1712" s="83"/>
      <c r="F1712" s="83"/>
      <c r="G1712" s="83"/>
      <c r="H1712" s="83"/>
      <c r="I1712" s="88"/>
      <c r="J1712" s="89"/>
      <c r="K1712" s="90"/>
      <c r="L1712" s="89"/>
      <c r="M1712" s="90"/>
      <c r="N1712" s="91"/>
      <c r="O1712" s="90"/>
      <c r="P1712" s="91"/>
      <c r="Q1712" s="92"/>
      <c r="R1712" s="90"/>
      <c r="S1712" s="92"/>
      <c r="T1712" s="90"/>
      <c r="U1712" s="93"/>
      <c r="V1712" s="83"/>
      <c r="W1712" s="83"/>
      <c r="X1712" s="83"/>
      <c r="Y1712" s="92"/>
      <c r="Z1712" s="83"/>
      <c r="AA1712" s="83"/>
      <c r="AB1712" s="90"/>
      <c r="AC1712" s="83"/>
      <c r="AD1712" s="92"/>
      <c r="AE1712" s="83"/>
      <c r="AF1712" s="83"/>
    </row>
    <row r="1713">
      <c r="A1713" s="86"/>
      <c r="B1713" s="87"/>
      <c r="C1713" s="87"/>
      <c r="D1713" s="87"/>
      <c r="E1713" s="83"/>
      <c r="F1713" s="83"/>
      <c r="G1713" s="83"/>
      <c r="H1713" s="83"/>
      <c r="I1713" s="88"/>
      <c r="J1713" s="89"/>
      <c r="K1713" s="90"/>
      <c r="L1713" s="89"/>
      <c r="M1713" s="90"/>
      <c r="N1713" s="91"/>
      <c r="O1713" s="90"/>
      <c r="P1713" s="91"/>
      <c r="Q1713" s="92"/>
      <c r="R1713" s="90"/>
      <c r="S1713" s="92"/>
      <c r="T1713" s="90"/>
      <c r="U1713" s="93"/>
      <c r="V1713" s="83"/>
      <c r="W1713" s="83"/>
      <c r="X1713" s="83"/>
      <c r="Y1713" s="92"/>
      <c r="Z1713" s="83"/>
      <c r="AA1713" s="83"/>
      <c r="AB1713" s="90"/>
      <c r="AC1713" s="83"/>
      <c r="AD1713" s="92"/>
      <c r="AE1713" s="83"/>
      <c r="AF1713" s="83"/>
    </row>
    <row r="1714">
      <c r="A1714" s="86"/>
      <c r="B1714" s="87"/>
      <c r="C1714" s="87"/>
      <c r="D1714" s="87"/>
      <c r="E1714" s="83"/>
      <c r="F1714" s="83"/>
      <c r="G1714" s="83"/>
      <c r="H1714" s="83"/>
      <c r="I1714" s="88"/>
      <c r="J1714" s="89"/>
      <c r="K1714" s="90"/>
      <c r="L1714" s="89"/>
      <c r="M1714" s="90"/>
      <c r="N1714" s="91"/>
      <c r="O1714" s="90"/>
      <c r="P1714" s="91"/>
      <c r="Q1714" s="92"/>
      <c r="R1714" s="90"/>
      <c r="S1714" s="92"/>
      <c r="T1714" s="90"/>
      <c r="U1714" s="93"/>
      <c r="V1714" s="83"/>
      <c r="W1714" s="83"/>
      <c r="X1714" s="83"/>
      <c r="Y1714" s="92"/>
      <c r="Z1714" s="83"/>
      <c r="AA1714" s="83"/>
      <c r="AB1714" s="90"/>
      <c r="AC1714" s="83"/>
      <c r="AD1714" s="92"/>
      <c r="AE1714" s="83"/>
      <c r="AF1714" s="83"/>
    </row>
    <row r="1715">
      <c r="A1715" s="86"/>
      <c r="B1715" s="87"/>
      <c r="C1715" s="87"/>
      <c r="D1715" s="87"/>
      <c r="E1715" s="83"/>
      <c r="F1715" s="83"/>
      <c r="G1715" s="83"/>
      <c r="H1715" s="83"/>
      <c r="I1715" s="88"/>
      <c r="J1715" s="89"/>
      <c r="K1715" s="90"/>
      <c r="L1715" s="89"/>
      <c r="M1715" s="90"/>
      <c r="N1715" s="91"/>
      <c r="O1715" s="90"/>
      <c r="P1715" s="91"/>
      <c r="Q1715" s="92"/>
      <c r="R1715" s="90"/>
      <c r="S1715" s="92"/>
      <c r="T1715" s="90"/>
      <c r="U1715" s="93"/>
      <c r="V1715" s="83"/>
      <c r="W1715" s="83"/>
      <c r="X1715" s="83"/>
      <c r="Y1715" s="92"/>
      <c r="Z1715" s="83"/>
      <c r="AA1715" s="83"/>
      <c r="AB1715" s="90"/>
      <c r="AC1715" s="83"/>
      <c r="AD1715" s="92"/>
      <c r="AE1715" s="83"/>
      <c r="AF1715" s="83"/>
    </row>
    <row r="1716">
      <c r="A1716" s="86"/>
      <c r="B1716" s="87"/>
      <c r="C1716" s="87"/>
      <c r="D1716" s="87"/>
      <c r="E1716" s="83"/>
      <c r="F1716" s="83"/>
      <c r="G1716" s="83"/>
      <c r="H1716" s="83"/>
      <c r="I1716" s="88"/>
      <c r="J1716" s="89"/>
      <c r="K1716" s="90"/>
      <c r="L1716" s="89"/>
      <c r="M1716" s="90"/>
      <c r="N1716" s="91"/>
      <c r="O1716" s="90"/>
      <c r="P1716" s="91"/>
      <c r="Q1716" s="92"/>
      <c r="R1716" s="90"/>
      <c r="S1716" s="92"/>
      <c r="T1716" s="90"/>
      <c r="U1716" s="93"/>
      <c r="V1716" s="83"/>
      <c r="W1716" s="83"/>
      <c r="X1716" s="83"/>
      <c r="Y1716" s="92"/>
      <c r="Z1716" s="83"/>
      <c r="AA1716" s="83"/>
      <c r="AB1716" s="90"/>
      <c r="AC1716" s="83"/>
      <c r="AD1716" s="92"/>
      <c r="AE1716" s="83"/>
      <c r="AF1716" s="83"/>
    </row>
    <row r="1717">
      <c r="A1717" s="86"/>
      <c r="B1717" s="87"/>
      <c r="C1717" s="87"/>
      <c r="D1717" s="87"/>
      <c r="E1717" s="83"/>
      <c r="F1717" s="83"/>
      <c r="G1717" s="83"/>
      <c r="H1717" s="83"/>
      <c r="I1717" s="88"/>
      <c r="J1717" s="89"/>
      <c r="K1717" s="90"/>
      <c r="L1717" s="89"/>
      <c r="M1717" s="90"/>
      <c r="N1717" s="91"/>
      <c r="O1717" s="90"/>
      <c r="P1717" s="91"/>
      <c r="Q1717" s="92"/>
      <c r="R1717" s="90"/>
      <c r="S1717" s="92"/>
      <c r="T1717" s="90"/>
      <c r="U1717" s="93"/>
      <c r="V1717" s="83"/>
      <c r="W1717" s="83"/>
      <c r="X1717" s="83"/>
      <c r="Y1717" s="92"/>
      <c r="Z1717" s="83"/>
      <c r="AA1717" s="83"/>
      <c r="AB1717" s="90"/>
      <c r="AC1717" s="83"/>
      <c r="AD1717" s="92"/>
      <c r="AE1717" s="83"/>
      <c r="AF1717" s="83"/>
    </row>
    <row r="1718">
      <c r="A1718" s="86"/>
      <c r="B1718" s="87"/>
      <c r="C1718" s="87"/>
      <c r="D1718" s="87"/>
      <c r="E1718" s="83"/>
      <c r="F1718" s="83"/>
      <c r="G1718" s="83"/>
      <c r="H1718" s="83"/>
      <c r="I1718" s="88"/>
      <c r="J1718" s="89"/>
      <c r="K1718" s="90"/>
      <c r="L1718" s="89"/>
      <c r="M1718" s="90"/>
      <c r="N1718" s="91"/>
      <c r="O1718" s="90"/>
      <c r="P1718" s="91"/>
      <c r="Q1718" s="92"/>
      <c r="R1718" s="90"/>
      <c r="S1718" s="92"/>
      <c r="T1718" s="90"/>
      <c r="U1718" s="93"/>
      <c r="V1718" s="83"/>
      <c r="W1718" s="83"/>
      <c r="X1718" s="83"/>
      <c r="Y1718" s="92"/>
      <c r="Z1718" s="83"/>
      <c r="AA1718" s="83"/>
      <c r="AB1718" s="90"/>
      <c r="AC1718" s="83"/>
      <c r="AD1718" s="92"/>
      <c r="AE1718" s="83"/>
      <c r="AF1718" s="83"/>
    </row>
    <row r="1719">
      <c r="A1719" s="86"/>
      <c r="B1719" s="87"/>
      <c r="C1719" s="87"/>
      <c r="D1719" s="87"/>
      <c r="E1719" s="83"/>
      <c r="F1719" s="83"/>
      <c r="G1719" s="83"/>
      <c r="H1719" s="83"/>
      <c r="I1719" s="88"/>
      <c r="J1719" s="89"/>
      <c r="K1719" s="90"/>
      <c r="L1719" s="89"/>
      <c r="M1719" s="90"/>
      <c r="N1719" s="91"/>
      <c r="O1719" s="90"/>
      <c r="P1719" s="91"/>
      <c r="Q1719" s="92"/>
      <c r="R1719" s="90"/>
      <c r="S1719" s="92"/>
      <c r="T1719" s="90"/>
      <c r="U1719" s="93"/>
      <c r="V1719" s="83"/>
      <c r="W1719" s="83"/>
      <c r="X1719" s="83"/>
      <c r="Y1719" s="92"/>
      <c r="Z1719" s="83"/>
      <c r="AA1719" s="83"/>
      <c r="AB1719" s="90"/>
      <c r="AC1719" s="83"/>
      <c r="AD1719" s="92"/>
      <c r="AE1719" s="83"/>
      <c r="AF1719" s="83"/>
    </row>
    <row r="1720">
      <c r="A1720" s="86"/>
      <c r="B1720" s="87"/>
      <c r="C1720" s="87"/>
      <c r="D1720" s="87"/>
      <c r="E1720" s="83"/>
      <c r="F1720" s="83"/>
      <c r="G1720" s="83"/>
      <c r="H1720" s="83"/>
      <c r="I1720" s="88"/>
      <c r="J1720" s="89"/>
      <c r="K1720" s="90"/>
      <c r="L1720" s="89"/>
      <c r="M1720" s="90"/>
      <c r="N1720" s="91"/>
      <c r="O1720" s="90"/>
      <c r="P1720" s="91"/>
      <c r="Q1720" s="92"/>
      <c r="R1720" s="90"/>
      <c r="S1720" s="92"/>
      <c r="T1720" s="90"/>
      <c r="U1720" s="93"/>
      <c r="V1720" s="83"/>
      <c r="W1720" s="83"/>
      <c r="X1720" s="83"/>
      <c r="Y1720" s="92"/>
      <c r="Z1720" s="83"/>
      <c r="AA1720" s="83"/>
      <c r="AB1720" s="90"/>
      <c r="AC1720" s="83"/>
      <c r="AD1720" s="92"/>
      <c r="AE1720" s="83"/>
      <c r="AF1720" s="83"/>
    </row>
    <row r="1721">
      <c r="A1721" s="86"/>
      <c r="B1721" s="87"/>
      <c r="C1721" s="87"/>
      <c r="D1721" s="87"/>
      <c r="E1721" s="83"/>
      <c r="F1721" s="83"/>
      <c r="G1721" s="83"/>
      <c r="H1721" s="83"/>
      <c r="I1721" s="88"/>
      <c r="J1721" s="89"/>
      <c r="K1721" s="90"/>
      <c r="L1721" s="89"/>
      <c r="M1721" s="90"/>
      <c r="N1721" s="91"/>
      <c r="O1721" s="90"/>
      <c r="P1721" s="91"/>
      <c r="Q1721" s="92"/>
      <c r="R1721" s="90"/>
      <c r="S1721" s="92"/>
      <c r="T1721" s="90"/>
      <c r="U1721" s="93"/>
      <c r="V1721" s="83"/>
      <c r="W1721" s="83"/>
      <c r="X1721" s="83"/>
      <c r="Y1721" s="92"/>
      <c r="Z1721" s="83"/>
      <c r="AA1721" s="83"/>
      <c r="AB1721" s="90"/>
      <c r="AC1721" s="83"/>
      <c r="AD1721" s="92"/>
      <c r="AE1721" s="83"/>
      <c r="AF1721" s="83"/>
    </row>
    <row r="1722">
      <c r="A1722" s="86"/>
      <c r="B1722" s="87"/>
      <c r="C1722" s="87"/>
      <c r="D1722" s="87"/>
      <c r="E1722" s="83"/>
      <c r="F1722" s="83"/>
      <c r="G1722" s="83"/>
      <c r="H1722" s="83"/>
      <c r="I1722" s="88"/>
      <c r="J1722" s="89"/>
      <c r="K1722" s="90"/>
      <c r="L1722" s="89"/>
      <c r="M1722" s="90"/>
      <c r="N1722" s="91"/>
      <c r="O1722" s="90"/>
      <c r="P1722" s="91"/>
      <c r="Q1722" s="92"/>
      <c r="R1722" s="90"/>
      <c r="S1722" s="92"/>
      <c r="T1722" s="90"/>
      <c r="U1722" s="93"/>
      <c r="V1722" s="83"/>
      <c r="W1722" s="83"/>
      <c r="X1722" s="83"/>
      <c r="Y1722" s="92"/>
      <c r="Z1722" s="83"/>
      <c r="AA1722" s="83"/>
      <c r="AB1722" s="90"/>
      <c r="AC1722" s="83"/>
      <c r="AD1722" s="92"/>
      <c r="AE1722" s="83"/>
      <c r="AF1722" s="83"/>
    </row>
    <row r="1723">
      <c r="A1723" s="86"/>
      <c r="B1723" s="87"/>
      <c r="C1723" s="87"/>
      <c r="D1723" s="87"/>
      <c r="E1723" s="83"/>
      <c r="F1723" s="83"/>
      <c r="G1723" s="83"/>
      <c r="H1723" s="83"/>
      <c r="I1723" s="88"/>
      <c r="J1723" s="89"/>
      <c r="K1723" s="90"/>
      <c r="L1723" s="89"/>
      <c r="M1723" s="90"/>
      <c r="N1723" s="91"/>
      <c r="O1723" s="90"/>
      <c r="P1723" s="91"/>
      <c r="Q1723" s="92"/>
      <c r="R1723" s="90"/>
      <c r="S1723" s="92"/>
      <c r="T1723" s="90"/>
      <c r="U1723" s="93"/>
      <c r="V1723" s="83"/>
      <c r="W1723" s="83"/>
      <c r="X1723" s="83"/>
      <c r="Y1723" s="92"/>
      <c r="Z1723" s="83"/>
      <c r="AA1723" s="83"/>
      <c r="AB1723" s="90"/>
      <c r="AC1723" s="83"/>
      <c r="AD1723" s="92"/>
      <c r="AE1723" s="83"/>
      <c r="AF1723" s="83"/>
    </row>
    <row r="1724">
      <c r="A1724" s="86"/>
      <c r="B1724" s="87"/>
      <c r="C1724" s="87"/>
      <c r="D1724" s="87"/>
      <c r="E1724" s="83"/>
      <c r="F1724" s="83"/>
      <c r="G1724" s="83"/>
      <c r="H1724" s="83"/>
      <c r="I1724" s="88"/>
      <c r="J1724" s="89"/>
      <c r="K1724" s="90"/>
      <c r="L1724" s="89"/>
      <c r="M1724" s="90"/>
      <c r="N1724" s="91"/>
      <c r="O1724" s="90"/>
      <c r="P1724" s="91"/>
      <c r="Q1724" s="92"/>
      <c r="R1724" s="90"/>
      <c r="S1724" s="92"/>
      <c r="T1724" s="90"/>
      <c r="U1724" s="93"/>
      <c r="V1724" s="83"/>
      <c r="W1724" s="83"/>
      <c r="X1724" s="83"/>
      <c r="Y1724" s="92"/>
      <c r="Z1724" s="83"/>
      <c r="AA1724" s="83"/>
      <c r="AB1724" s="90"/>
      <c r="AC1724" s="83"/>
      <c r="AD1724" s="92"/>
      <c r="AE1724" s="83"/>
      <c r="AF1724" s="83"/>
    </row>
    <row r="1725">
      <c r="A1725" s="86"/>
      <c r="B1725" s="87"/>
      <c r="C1725" s="87"/>
      <c r="D1725" s="87"/>
      <c r="E1725" s="83"/>
      <c r="F1725" s="83"/>
      <c r="G1725" s="83"/>
      <c r="H1725" s="83"/>
      <c r="I1725" s="88"/>
      <c r="J1725" s="89"/>
      <c r="K1725" s="90"/>
      <c r="L1725" s="89"/>
      <c r="M1725" s="90"/>
      <c r="N1725" s="91"/>
      <c r="O1725" s="90"/>
      <c r="P1725" s="91"/>
      <c r="Q1725" s="92"/>
      <c r="R1725" s="90"/>
      <c r="S1725" s="92"/>
      <c r="T1725" s="90"/>
      <c r="U1725" s="93"/>
      <c r="V1725" s="83"/>
      <c r="W1725" s="83"/>
      <c r="X1725" s="83"/>
      <c r="Y1725" s="92"/>
      <c r="Z1725" s="83"/>
      <c r="AA1725" s="83"/>
      <c r="AB1725" s="90"/>
      <c r="AC1725" s="83"/>
      <c r="AD1725" s="92"/>
      <c r="AE1725" s="83"/>
      <c r="AF1725" s="83"/>
    </row>
    <row r="1726">
      <c r="A1726" s="86"/>
      <c r="B1726" s="87"/>
      <c r="C1726" s="87"/>
      <c r="D1726" s="87"/>
      <c r="E1726" s="83"/>
      <c r="F1726" s="83"/>
      <c r="G1726" s="83"/>
      <c r="H1726" s="83"/>
      <c r="I1726" s="88"/>
      <c r="J1726" s="89"/>
      <c r="K1726" s="90"/>
      <c r="L1726" s="89"/>
      <c r="M1726" s="90"/>
      <c r="N1726" s="91"/>
      <c r="O1726" s="90"/>
      <c r="P1726" s="91"/>
      <c r="Q1726" s="92"/>
      <c r="R1726" s="90"/>
      <c r="S1726" s="92"/>
      <c r="T1726" s="90"/>
      <c r="U1726" s="93"/>
      <c r="V1726" s="83"/>
      <c r="W1726" s="83"/>
      <c r="X1726" s="83"/>
      <c r="Y1726" s="92"/>
      <c r="Z1726" s="83"/>
      <c r="AA1726" s="83"/>
      <c r="AB1726" s="90"/>
      <c r="AC1726" s="83"/>
      <c r="AD1726" s="92"/>
      <c r="AE1726" s="83"/>
      <c r="AF1726" s="83"/>
    </row>
    <row r="1727">
      <c r="A1727" s="86"/>
      <c r="B1727" s="87"/>
      <c r="C1727" s="87"/>
      <c r="D1727" s="87"/>
      <c r="E1727" s="83"/>
      <c r="F1727" s="83"/>
      <c r="G1727" s="83"/>
      <c r="H1727" s="83"/>
      <c r="I1727" s="88"/>
      <c r="J1727" s="89"/>
      <c r="K1727" s="90"/>
      <c r="L1727" s="89"/>
      <c r="M1727" s="90"/>
      <c r="N1727" s="91"/>
      <c r="O1727" s="90"/>
      <c r="P1727" s="91"/>
      <c r="Q1727" s="92"/>
      <c r="R1727" s="90"/>
      <c r="S1727" s="92"/>
      <c r="T1727" s="90"/>
      <c r="U1727" s="93"/>
      <c r="V1727" s="83"/>
      <c r="W1727" s="83"/>
      <c r="X1727" s="83"/>
      <c r="Y1727" s="92"/>
      <c r="Z1727" s="83"/>
      <c r="AA1727" s="83"/>
      <c r="AB1727" s="90"/>
      <c r="AC1727" s="83"/>
      <c r="AD1727" s="92"/>
      <c r="AE1727" s="83"/>
      <c r="AF1727" s="83"/>
    </row>
    <row r="1728">
      <c r="A1728" s="86"/>
      <c r="B1728" s="87"/>
      <c r="C1728" s="87"/>
      <c r="D1728" s="87"/>
      <c r="E1728" s="83"/>
      <c r="F1728" s="83"/>
      <c r="G1728" s="83"/>
      <c r="H1728" s="83"/>
      <c r="I1728" s="88"/>
      <c r="J1728" s="89"/>
      <c r="K1728" s="90"/>
      <c r="L1728" s="89"/>
      <c r="M1728" s="90"/>
      <c r="N1728" s="91"/>
      <c r="O1728" s="90"/>
      <c r="P1728" s="91"/>
      <c r="Q1728" s="92"/>
      <c r="R1728" s="90"/>
      <c r="S1728" s="92"/>
      <c r="T1728" s="90"/>
      <c r="U1728" s="93"/>
      <c r="V1728" s="83"/>
      <c r="W1728" s="83"/>
      <c r="X1728" s="83"/>
      <c r="Y1728" s="92"/>
      <c r="Z1728" s="83"/>
      <c r="AA1728" s="83"/>
      <c r="AB1728" s="90"/>
      <c r="AC1728" s="83"/>
      <c r="AD1728" s="92"/>
      <c r="AE1728" s="83"/>
      <c r="AF1728" s="83"/>
    </row>
    <row r="1729">
      <c r="A1729" s="86"/>
      <c r="B1729" s="87"/>
      <c r="C1729" s="87"/>
      <c r="D1729" s="87"/>
      <c r="E1729" s="83"/>
      <c r="F1729" s="83"/>
      <c r="G1729" s="83"/>
      <c r="H1729" s="83"/>
      <c r="I1729" s="88"/>
      <c r="J1729" s="89"/>
      <c r="K1729" s="90"/>
      <c r="L1729" s="89"/>
      <c r="M1729" s="90"/>
      <c r="N1729" s="91"/>
      <c r="O1729" s="90"/>
      <c r="P1729" s="91"/>
      <c r="Q1729" s="92"/>
      <c r="R1729" s="90"/>
      <c r="S1729" s="92"/>
      <c r="T1729" s="90"/>
      <c r="U1729" s="93"/>
      <c r="V1729" s="83"/>
      <c r="W1729" s="83"/>
      <c r="X1729" s="83"/>
      <c r="Y1729" s="92"/>
      <c r="Z1729" s="83"/>
      <c r="AA1729" s="83"/>
      <c r="AB1729" s="90"/>
      <c r="AC1729" s="83"/>
      <c r="AD1729" s="92"/>
      <c r="AE1729" s="83"/>
      <c r="AF1729" s="83"/>
    </row>
    <row r="1730">
      <c r="A1730" s="86"/>
      <c r="B1730" s="87"/>
      <c r="C1730" s="87"/>
      <c r="D1730" s="87"/>
      <c r="E1730" s="83"/>
      <c r="F1730" s="83"/>
      <c r="G1730" s="83"/>
      <c r="H1730" s="83"/>
      <c r="I1730" s="88"/>
      <c r="J1730" s="89"/>
      <c r="K1730" s="90"/>
      <c r="L1730" s="89"/>
      <c r="M1730" s="90"/>
      <c r="N1730" s="91"/>
      <c r="O1730" s="90"/>
      <c r="P1730" s="91"/>
      <c r="Q1730" s="92"/>
      <c r="R1730" s="90"/>
      <c r="S1730" s="92"/>
      <c r="T1730" s="90"/>
      <c r="U1730" s="93"/>
      <c r="V1730" s="83"/>
      <c r="W1730" s="83"/>
      <c r="X1730" s="83"/>
      <c r="Y1730" s="92"/>
      <c r="Z1730" s="83"/>
      <c r="AA1730" s="83"/>
      <c r="AB1730" s="90"/>
      <c r="AC1730" s="83"/>
      <c r="AD1730" s="92"/>
      <c r="AE1730" s="83"/>
      <c r="AF1730" s="83"/>
    </row>
    <row r="1731">
      <c r="A1731" s="86"/>
      <c r="B1731" s="87"/>
      <c r="C1731" s="87"/>
      <c r="D1731" s="87"/>
      <c r="E1731" s="83"/>
      <c r="F1731" s="83"/>
      <c r="G1731" s="83"/>
      <c r="H1731" s="83"/>
      <c r="I1731" s="88"/>
      <c r="J1731" s="89"/>
      <c r="K1731" s="90"/>
      <c r="L1731" s="89"/>
      <c r="M1731" s="90"/>
      <c r="N1731" s="91"/>
      <c r="O1731" s="90"/>
      <c r="P1731" s="91"/>
      <c r="Q1731" s="92"/>
      <c r="R1731" s="90"/>
      <c r="S1731" s="92"/>
      <c r="T1731" s="90"/>
      <c r="U1731" s="93"/>
      <c r="V1731" s="83"/>
      <c r="W1731" s="83"/>
      <c r="X1731" s="83"/>
      <c r="Y1731" s="92"/>
      <c r="Z1731" s="83"/>
      <c r="AA1731" s="83"/>
      <c r="AB1731" s="90"/>
      <c r="AC1731" s="83"/>
      <c r="AD1731" s="92"/>
      <c r="AE1731" s="83"/>
      <c r="AF1731" s="83"/>
    </row>
    <row r="1732">
      <c r="A1732" s="86"/>
      <c r="B1732" s="87"/>
      <c r="C1732" s="87"/>
      <c r="D1732" s="87"/>
      <c r="E1732" s="83"/>
      <c r="F1732" s="83"/>
      <c r="G1732" s="83"/>
      <c r="H1732" s="83"/>
      <c r="I1732" s="88"/>
      <c r="J1732" s="89"/>
      <c r="K1732" s="90"/>
      <c r="L1732" s="89"/>
      <c r="M1732" s="90"/>
      <c r="N1732" s="91"/>
      <c r="O1732" s="90"/>
      <c r="P1732" s="91"/>
      <c r="Q1732" s="92"/>
      <c r="R1732" s="90"/>
      <c r="S1732" s="92"/>
      <c r="T1732" s="90"/>
      <c r="U1732" s="93"/>
      <c r="V1732" s="83"/>
      <c r="W1732" s="83"/>
      <c r="X1732" s="83"/>
      <c r="Y1732" s="92"/>
      <c r="Z1732" s="83"/>
      <c r="AA1732" s="83"/>
      <c r="AB1732" s="90"/>
      <c r="AC1732" s="83"/>
      <c r="AD1732" s="92"/>
      <c r="AE1732" s="83"/>
      <c r="AF1732" s="83"/>
    </row>
    <row r="1733">
      <c r="A1733" s="86"/>
      <c r="B1733" s="87"/>
      <c r="C1733" s="87"/>
      <c r="D1733" s="87"/>
      <c r="E1733" s="83"/>
      <c r="F1733" s="83"/>
      <c r="G1733" s="83"/>
      <c r="H1733" s="83"/>
      <c r="I1733" s="88"/>
      <c r="J1733" s="89"/>
      <c r="K1733" s="90"/>
      <c r="L1733" s="89"/>
      <c r="M1733" s="90"/>
      <c r="N1733" s="91"/>
      <c r="O1733" s="90"/>
      <c r="P1733" s="91"/>
      <c r="Q1733" s="92"/>
      <c r="R1733" s="90"/>
      <c r="S1733" s="92"/>
      <c r="T1733" s="90"/>
      <c r="U1733" s="93"/>
      <c r="V1733" s="83"/>
      <c r="W1733" s="83"/>
      <c r="X1733" s="83"/>
      <c r="Y1733" s="92"/>
      <c r="Z1733" s="83"/>
      <c r="AA1733" s="83"/>
      <c r="AB1733" s="90"/>
      <c r="AC1733" s="83"/>
      <c r="AD1733" s="92"/>
      <c r="AE1733" s="83"/>
      <c r="AF1733" s="83"/>
    </row>
    <row r="1734">
      <c r="A1734" s="86"/>
      <c r="B1734" s="87"/>
      <c r="C1734" s="87"/>
      <c r="D1734" s="87"/>
      <c r="E1734" s="83"/>
      <c r="F1734" s="83"/>
      <c r="G1734" s="83"/>
      <c r="H1734" s="83"/>
      <c r="I1734" s="88"/>
      <c r="J1734" s="89"/>
      <c r="K1734" s="90"/>
      <c r="L1734" s="89"/>
      <c r="M1734" s="90"/>
      <c r="N1734" s="91"/>
      <c r="O1734" s="90"/>
      <c r="P1734" s="91"/>
      <c r="Q1734" s="92"/>
      <c r="R1734" s="90"/>
      <c r="S1734" s="92"/>
      <c r="T1734" s="90"/>
      <c r="U1734" s="93"/>
      <c r="V1734" s="83"/>
      <c r="W1734" s="83"/>
      <c r="X1734" s="83"/>
      <c r="Y1734" s="92"/>
      <c r="Z1734" s="83"/>
      <c r="AA1734" s="83"/>
      <c r="AB1734" s="90"/>
      <c r="AC1734" s="83"/>
      <c r="AD1734" s="92"/>
      <c r="AE1734" s="83"/>
      <c r="AF1734" s="83"/>
    </row>
    <row r="1735">
      <c r="A1735" s="86"/>
      <c r="B1735" s="87"/>
      <c r="C1735" s="87"/>
      <c r="D1735" s="87"/>
      <c r="E1735" s="83"/>
      <c r="F1735" s="83"/>
      <c r="G1735" s="83"/>
      <c r="H1735" s="83"/>
      <c r="I1735" s="88"/>
      <c r="J1735" s="89"/>
      <c r="K1735" s="90"/>
      <c r="L1735" s="89"/>
      <c r="M1735" s="90"/>
      <c r="N1735" s="91"/>
      <c r="O1735" s="90"/>
      <c r="P1735" s="91"/>
      <c r="Q1735" s="92"/>
      <c r="R1735" s="90"/>
      <c r="S1735" s="92"/>
      <c r="T1735" s="90"/>
      <c r="U1735" s="93"/>
      <c r="V1735" s="83"/>
      <c r="W1735" s="83"/>
      <c r="X1735" s="83"/>
      <c r="Y1735" s="92"/>
      <c r="Z1735" s="83"/>
      <c r="AA1735" s="83"/>
      <c r="AB1735" s="90"/>
      <c r="AC1735" s="83"/>
      <c r="AD1735" s="92"/>
      <c r="AE1735" s="83"/>
      <c r="AF1735" s="83"/>
    </row>
    <row r="1736">
      <c r="A1736" s="86"/>
      <c r="B1736" s="87"/>
      <c r="C1736" s="87"/>
      <c r="D1736" s="87"/>
      <c r="E1736" s="83"/>
      <c r="F1736" s="83"/>
      <c r="G1736" s="83"/>
      <c r="H1736" s="83"/>
      <c r="I1736" s="88"/>
      <c r="J1736" s="89"/>
      <c r="K1736" s="90"/>
      <c r="L1736" s="89"/>
      <c r="M1736" s="90"/>
      <c r="N1736" s="91"/>
      <c r="O1736" s="90"/>
      <c r="P1736" s="91"/>
      <c r="Q1736" s="92"/>
      <c r="R1736" s="90"/>
      <c r="S1736" s="92"/>
      <c r="T1736" s="90"/>
      <c r="U1736" s="93"/>
      <c r="V1736" s="83"/>
      <c r="W1736" s="83"/>
      <c r="X1736" s="83"/>
      <c r="Y1736" s="92"/>
      <c r="Z1736" s="83"/>
      <c r="AA1736" s="83"/>
      <c r="AB1736" s="90"/>
      <c r="AC1736" s="83"/>
      <c r="AD1736" s="92"/>
      <c r="AE1736" s="83"/>
      <c r="AF1736" s="83"/>
    </row>
    <row r="1737">
      <c r="A1737" s="86"/>
      <c r="B1737" s="87"/>
      <c r="C1737" s="87"/>
      <c r="D1737" s="87"/>
      <c r="E1737" s="83"/>
      <c r="F1737" s="83"/>
      <c r="G1737" s="83"/>
      <c r="H1737" s="83"/>
      <c r="I1737" s="88"/>
      <c r="J1737" s="89"/>
      <c r="K1737" s="90"/>
      <c r="L1737" s="89"/>
      <c r="M1737" s="90"/>
      <c r="N1737" s="91"/>
      <c r="O1737" s="90"/>
      <c r="P1737" s="91"/>
      <c r="Q1737" s="92"/>
      <c r="R1737" s="90"/>
      <c r="S1737" s="92"/>
      <c r="T1737" s="90"/>
      <c r="U1737" s="93"/>
      <c r="V1737" s="83"/>
      <c r="W1737" s="83"/>
      <c r="X1737" s="83"/>
      <c r="Y1737" s="92"/>
      <c r="Z1737" s="83"/>
      <c r="AA1737" s="83"/>
      <c r="AB1737" s="90"/>
      <c r="AC1737" s="83"/>
      <c r="AD1737" s="92"/>
      <c r="AE1737" s="83"/>
      <c r="AF1737" s="83"/>
    </row>
    <row r="1738">
      <c r="A1738" s="86"/>
      <c r="B1738" s="87"/>
      <c r="C1738" s="87"/>
      <c r="D1738" s="87"/>
      <c r="E1738" s="83"/>
      <c r="F1738" s="83"/>
      <c r="G1738" s="83"/>
      <c r="H1738" s="83"/>
      <c r="I1738" s="88"/>
      <c r="J1738" s="89"/>
      <c r="K1738" s="90"/>
      <c r="L1738" s="89"/>
      <c r="M1738" s="90"/>
      <c r="N1738" s="91"/>
      <c r="O1738" s="90"/>
      <c r="P1738" s="91"/>
      <c r="Q1738" s="92"/>
      <c r="R1738" s="90"/>
      <c r="S1738" s="92"/>
      <c r="T1738" s="90"/>
      <c r="U1738" s="93"/>
      <c r="V1738" s="83"/>
      <c r="W1738" s="83"/>
      <c r="X1738" s="83"/>
      <c r="Y1738" s="92"/>
      <c r="Z1738" s="83"/>
      <c r="AA1738" s="83"/>
      <c r="AB1738" s="90"/>
      <c r="AC1738" s="83"/>
      <c r="AD1738" s="92"/>
      <c r="AE1738" s="83"/>
      <c r="AF1738" s="83"/>
    </row>
    <row r="1739">
      <c r="A1739" s="86"/>
      <c r="B1739" s="87"/>
      <c r="C1739" s="87"/>
      <c r="D1739" s="87"/>
      <c r="E1739" s="83"/>
      <c r="F1739" s="83"/>
      <c r="G1739" s="83"/>
      <c r="H1739" s="83"/>
      <c r="I1739" s="88"/>
      <c r="J1739" s="89"/>
      <c r="K1739" s="90"/>
      <c r="L1739" s="89"/>
      <c r="M1739" s="90"/>
      <c r="N1739" s="91"/>
      <c r="O1739" s="90"/>
      <c r="P1739" s="91"/>
      <c r="Q1739" s="92"/>
      <c r="R1739" s="90"/>
      <c r="S1739" s="92"/>
      <c r="T1739" s="90"/>
      <c r="U1739" s="93"/>
      <c r="V1739" s="83"/>
      <c r="W1739" s="83"/>
      <c r="X1739" s="83"/>
      <c r="Y1739" s="92"/>
      <c r="Z1739" s="83"/>
      <c r="AA1739" s="83"/>
      <c r="AB1739" s="90"/>
      <c r="AC1739" s="83"/>
      <c r="AD1739" s="92"/>
      <c r="AE1739" s="83"/>
      <c r="AF1739" s="83"/>
    </row>
    <row r="1740">
      <c r="A1740" s="86"/>
      <c r="B1740" s="87"/>
      <c r="C1740" s="87"/>
      <c r="D1740" s="87"/>
      <c r="E1740" s="83"/>
      <c r="F1740" s="83"/>
      <c r="G1740" s="83"/>
      <c r="H1740" s="83"/>
      <c r="I1740" s="88"/>
      <c r="J1740" s="89"/>
      <c r="K1740" s="90"/>
      <c r="L1740" s="89"/>
      <c r="M1740" s="90"/>
      <c r="N1740" s="91"/>
      <c r="O1740" s="90"/>
      <c r="P1740" s="91"/>
      <c r="Q1740" s="92"/>
      <c r="R1740" s="90"/>
      <c r="S1740" s="92"/>
      <c r="T1740" s="90"/>
      <c r="U1740" s="93"/>
      <c r="V1740" s="83"/>
      <c r="W1740" s="83"/>
      <c r="X1740" s="83"/>
      <c r="Y1740" s="92"/>
      <c r="Z1740" s="83"/>
      <c r="AA1740" s="83"/>
      <c r="AB1740" s="90"/>
      <c r="AC1740" s="83"/>
      <c r="AD1740" s="92"/>
      <c r="AE1740" s="83"/>
      <c r="AF1740" s="83"/>
    </row>
    <row r="1741">
      <c r="A1741" s="86"/>
      <c r="B1741" s="87"/>
      <c r="C1741" s="87"/>
      <c r="D1741" s="87"/>
      <c r="E1741" s="83"/>
      <c r="F1741" s="83"/>
      <c r="G1741" s="83"/>
      <c r="H1741" s="83"/>
      <c r="I1741" s="88"/>
      <c r="J1741" s="89"/>
      <c r="K1741" s="90"/>
      <c r="L1741" s="89"/>
      <c r="M1741" s="90"/>
      <c r="N1741" s="91"/>
      <c r="O1741" s="90"/>
      <c r="P1741" s="91"/>
      <c r="Q1741" s="92"/>
      <c r="R1741" s="90"/>
      <c r="S1741" s="92"/>
      <c r="T1741" s="90"/>
      <c r="U1741" s="93"/>
      <c r="V1741" s="83"/>
      <c r="W1741" s="83"/>
      <c r="X1741" s="83"/>
      <c r="Y1741" s="92"/>
      <c r="Z1741" s="83"/>
      <c r="AA1741" s="83"/>
      <c r="AB1741" s="90"/>
      <c r="AC1741" s="83"/>
      <c r="AD1741" s="92"/>
      <c r="AE1741" s="83"/>
      <c r="AF1741" s="83"/>
    </row>
    <row r="1742">
      <c r="A1742" s="86"/>
      <c r="B1742" s="87"/>
      <c r="C1742" s="87"/>
      <c r="D1742" s="87"/>
      <c r="E1742" s="83"/>
      <c r="F1742" s="83"/>
      <c r="G1742" s="83"/>
      <c r="H1742" s="83"/>
      <c r="I1742" s="88"/>
      <c r="J1742" s="89"/>
      <c r="K1742" s="90"/>
      <c r="L1742" s="89"/>
      <c r="M1742" s="90"/>
      <c r="N1742" s="91"/>
      <c r="O1742" s="90"/>
      <c r="P1742" s="91"/>
      <c r="Q1742" s="92"/>
      <c r="R1742" s="90"/>
      <c r="S1742" s="92"/>
      <c r="T1742" s="90"/>
      <c r="U1742" s="93"/>
      <c r="V1742" s="83"/>
      <c r="W1742" s="83"/>
      <c r="X1742" s="83"/>
      <c r="Y1742" s="92"/>
      <c r="Z1742" s="83"/>
      <c r="AA1742" s="83"/>
      <c r="AB1742" s="90"/>
      <c r="AC1742" s="83"/>
      <c r="AD1742" s="92"/>
      <c r="AE1742" s="83"/>
      <c r="AF1742" s="83"/>
    </row>
    <row r="1743">
      <c r="A1743" s="86"/>
      <c r="B1743" s="87"/>
      <c r="C1743" s="87"/>
      <c r="D1743" s="87"/>
      <c r="E1743" s="83"/>
      <c r="F1743" s="83"/>
      <c r="G1743" s="83"/>
      <c r="H1743" s="83"/>
      <c r="I1743" s="88"/>
      <c r="J1743" s="89"/>
      <c r="K1743" s="90"/>
      <c r="L1743" s="89"/>
      <c r="M1743" s="90"/>
      <c r="N1743" s="91"/>
      <c r="O1743" s="90"/>
      <c r="P1743" s="91"/>
      <c r="Q1743" s="92"/>
      <c r="R1743" s="90"/>
      <c r="S1743" s="92"/>
      <c r="T1743" s="90"/>
      <c r="U1743" s="93"/>
      <c r="V1743" s="83"/>
      <c r="W1743" s="83"/>
      <c r="X1743" s="83"/>
      <c r="Y1743" s="92"/>
      <c r="Z1743" s="83"/>
      <c r="AA1743" s="83"/>
      <c r="AB1743" s="90"/>
      <c r="AC1743" s="83"/>
      <c r="AD1743" s="92"/>
      <c r="AE1743" s="83"/>
      <c r="AF1743" s="83"/>
    </row>
    <row r="1744">
      <c r="A1744" s="86"/>
      <c r="B1744" s="87"/>
      <c r="C1744" s="87"/>
      <c r="D1744" s="87"/>
      <c r="E1744" s="83"/>
      <c r="F1744" s="83"/>
      <c r="G1744" s="83"/>
      <c r="H1744" s="83"/>
      <c r="I1744" s="88"/>
      <c r="J1744" s="89"/>
      <c r="K1744" s="90"/>
      <c r="L1744" s="89"/>
      <c r="M1744" s="90"/>
      <c r="N1744" s="91"/>
      <c r="O1744" s="90"/>
      <c r="P1744" s="91"/>
      <c r="Q1744" s="92"/>
      <c r="R1744" s="90"/>
      <c r="S1744" s="92"/>
      <c r="T1744" s="90"/>
      <c r="U1744" s="93"/>
      <c r="V1744" s="83"/>
      <c r="W1744" s="83"/>
      <c r="X1744" s="83"/>
      <c r="Y1744" s="92"/>
      <c r="Z1744" s="83"/>
      <c r="AA1744" s="83"/>
      <c r="AB1744" s="90"/>
      <c r="AC1744" s="83"/>
      <c r="AD1744" s="92"/>
      <c r="AE1744" s="83"/>
      <c r="AF1744" s="83"/>
    </row>
    <row r="1745">
      <c r="A1745" s="86"/>
      <c r="B1745" s="87"/>
      <c r="C1745" s="87"/>
      <c r="D1745" s="87"/>
      <c r="E1745" s="83"/>
      <c r="F1745" s="83"/>
      <c r="G1745" s="83"/>
      <c r="H1745" s="83"/>
      <c r="I1745" s="88"/>
      <c r="J1745" s="89"/>
      <c r="K1745" s="90"/>
      <c r="L1745" s="89"/>
      <c r="M1745" s="90"/>
      <c r="N1745" s="91"/>
      <c r="O1745" s="90"/>
      <c r="P1745" s="91"/>
      <c r="Q1745" s="92"/>
      <c r="R1745" s="90"/>
      <c r="S1745" s="92"/>
      <c r="T1745" s="90"/>
      <c r="U1745" s="93"/>
      <c r="V1745" s="83"/>
      <c r="W1745" s="83"/>
      <c r="X1745" s="83"/>
      <c r="Y1745" s="92"/>
      <c r="Z1745" s="83"/>
      <c r="AA1745" s="83"/>
      <c r="AB1745" s="90"/>
      <c r="AC1745" s="83"/>
      <c r="AD1745" s="92"/>
      <c r="AE1745" s="83"/>
      <c r="AF1745" s="83"/>
    </row>
    <row r="1746">
      <c r="A1746" s="86"/>
      <c r="B1746" s="87"/>
      <c r="C1746" s="87"/>
      <c r="D1746" s="87"/>
      <c r="E1746" s="83"/>
      <c r="F1746" s="83"/>
      <c r="G1746" s="83"/>
      <c r="H1746" s="83"/>
      <c r="I1746" s="88"/>
      <c r="J1746" s="89"/>
      <c r="K1746" s="90"/>
      <c r="L1746" s="89"/>
      <c r="M1746" s="90"/>
      <c r="N1746" s="91"/>
      <c r="O1746" s="90"/>
      <c r="P1746" s="91"/>
      <c r="Q1746" s="92"/>
      <c r="R1746" s="90"/>
      <c r="S1746" s="92"/>
      <c r="T1746" s="90"/>
      <c r="U1746" s="93"/>
      <c r="V1746" s="83"/>
      <c r="W1746" s="83"/>
      <c r="X1746" s="83"/>
      <c r="Y1746" s="92"/>
      <c r="Z1746" s="83"/>
      <c r="AA1746" s="83"/>
      <c r="AB1746" s="90"/>
      <c r="AC1746" s="83"/>
      <c r="AD1746" s="92"/>
      <c r="AE1746" s="83"/>
      <c r="AF1746" s="83"/>
    </row>
    <row r="1747">
      <c r="A1747" s="86"/>
      <c r="B1747" s="87"/>
      <c r="C1747" s="87"/>
      <c r="D1747" s="87"/>
      <c r="E1747" s="83"/>
      <c r="F1747" s="83"/>
      <c r="G1747" s="83"/>
      <c r="H1747" s="83"/>
      <c r="I1747" s="88"/>
      <c r="J1747" s="89"/>
      <c r="K1747" s="90"/>
      <c r="L1747" s="89"/>
      <c r="M1747" s="90"/>
      <c r="N1747" s="91"/>
      <c r="O1747" s="90"/>
      <c r="P1747" s="91"/>
      <c r="Q1747" s="92"/>
      <c r="R1747" s="90"/>
      <c r="S1747" s="92"/>
      <c r="T1747" s="90"/>
      <c r="U1747" s="93"/>
      <c r="V1747" s="83"/>
      <c r="W1747" s="83"/>
      <c r="X1747" s="83"/>
      <c r="Y1747" s="92"/>
      <c r="Z1747" s="83"/>
      <c r="AA1747" s="83"/>
      <c r="AB1747" s="90"/>
      <c r="AC1747" s="83"/>
      <c r="AD1747" s="92"/>
      <c r="AE1747" s="83"/>
      <c r="AF1747" s="83"/>
    </row>
    <row r="1748">
      <c r="A1748" s="86"/>
      <c r="B1748" s="87"/>
      <c r="C1748" s="87"/>
      <c r="D1748" s="87"/>
      <c r="E1748" s="83"/>
      <c r="F1748" s="83"/>
      <c r="G1748" s="83"/>
      <c r="H1748" s="83"/>
      <c r="I1748" s="88"/>
      <c r="J1748" s="89"/>
      <c r="K1748" s="90"/>
      <c r="L1748" s="89"/>
      <c r="M1748" s="90"/>
      <c r="N1748" s="91"/>
      <c r="O1748" s="90"/>
      <c r="P1748" s="91"/>
      <c r="Q1748" s="92"/>
      <c r="R1748" s="90"/>
      <c r="S1748" s="92"/>
      <c r="T1748" s="90"/>
      <c r="U1748" s="93"/>
      <c r="V1748" s="83"/>
      <c r="W1748" s="83"/>
      <c r="X1748" s="83"/>
      <c r="Y1748" s="92"/>
      <c r="Z1748" s="83"/>
      <c r="AA1748" s="83"/>
      <c r="AB1748" s="90"/>
      <c r="AC1748" s="83"/>
      <c r="AD1748" s="92"/>
      <c r="AE1748" s="83"/>
      <c r="AF1748" s="83"/>
    </row>
    <row r="1749">
      <c r="A1749" s="86"/>
      <c r="B1749" s="87"/>
      <c r="C1749" s="87"/>
      <c r="D1749" s="87"/>
      <c r="E1749" s="83"/>
      <c r="F1749" s="83"/>
      <c r="G1749" s="83"/>
      <c r="H1749" s="83"/>
      <c r="I1749" s="88"/>
      <c r="J1749" s="89"/>
      <c r="K1749" s="90"/>
      <c r="L1749" s="89"/>
      <c r="M1749" s="90"/>
      <c r="N1749" s="91"/>
      <c r="O1749" s="90"/>
      <c r="P1749" s="91"/>
      <c r="Q1749" s="92"/>
      <c r="R1749" s="90"/>
      <c r="S1749" s="92"/>
      <c r="T1749" s="90"/>
      <c r="U1749" s="93"/>
      <c r="V1749" s="83"/>
      <c r="W1749" s="83"/>
      <c r="X1749" s="83"/>
      <c r="Y1749" s="92"/>
      <c r="Z1749" s="83"/>
      <c r="AA1749" s="83"/>
      <c r="AB1749" s="90"/>
      <c r="AC1749" s="83"/>
      <c r="AD1749" s="92"/>
      <c r="AE1749" s="83"/>
      <c r="AF1749" s="83"/>
    </row>
    <row r="1750">
      <c r="A1750" s="86"/>
      <c r="B1750" s="87"/>
      <c r="C1750" s="87"/>
      <c r="D1750" s="87"/>
      <c r="E1750" s="83"/>
      <c r="F1750" s="83"/>
      <c r="G1750" s="83"/>
      <c r="H1750" s="83"/>
      <c r="I1750" s="88"/>
      <c r="J1750" s="89"/>
      <c r="K1750" s="90"/>
      <c r="L1750" s="89"/>
      <c r="M1750" s="90"/>
      <c r="N1750" s="91"/>
      <c r="O1750" s="90"/>
      <c r="P1750" s="91"/>
      <c r="Q1750" s="92"/>
      <c r="R1750" s="90"/>
      <c r="S1750" s="92"/>
      <c r="T1750" s="90"/>
      <c r="U1750" s="93"/>
      <c r="V1750" s="83"/>
      <c r="W1750" s="83"/>
      <c r="X1750" s="83"/>
      <c r="Y1750" s="92"/>
      <c r="Z1750" s="83"/>
      <c r="AA1750" s="83"/>
      <c r="AB1750" s="90"/>
      <c r="AC1750" s="83"/>
      <c r="AD1750" s="92"/>
      <c r="AE1750" s="83"/>
      <c r="AF1750" s="83"/>
    </row>
    <row r="1751">
      <c r="A1751" s="86"/>
      <c r="B1751" s="87"/>
      <c r="C1751" s="87"/>
      <c r="D1751" s="87"/>
      <c r="E1751" s="83"/>
      <c r="F1751" s="83"/>
      <c r="G1751" s="83"/>
      <c r="H1751" s="83"/>
      <c r="I1751" s="88"/>
      <c r="J1751" s="89"/>
      <c r="K1751" s="90"/>
      <c r="L1751" s="89"/>
      <c r="M1751" s="90"/>
      <c r="N1751" s="91"/>
      <c r="O1751" s="90"/>
      <c r="P1751" s="91"/>
      <c r="Q1751" s="92"/>
      <c r="R1751" s="90"/>
      <c r="S1751" s="92"/>
      <c r="T1751" s="90"/>
      <c r="U1751" s="93"/>
      <c r="V1751" s="83"/>
      <c r="W1751" s="83"/>
      <c r="X1751" s="83"/>
      <c r="Y1751" s="92"/>
      <c r="Z1751" s="83"/>
      <c r="AA1751" s="83"/>
      <c r="AB1751" s="90"/>
      <c r="AC1751" s="83"/>
      <c r="AD1751" s="92"/>
      <c r="AE1751" s="83"/>
      <c r="AF1751" s="83"/>
    </row>
    <row r="1752">
      <c r="A1752" s="86"/>
      <c r="B1752" s="87"/>
      <c r="C1752" s="87"/>
      <c r="D1752" s="87"/>
      <c r="E1752" s="83"/>
      <c r="F1752" s="83"/>
      <c r="G1752" s="83"/>
      <c r="H1752" s="83"/>
      <c r="I1752" s="88"/>
      <c r="J1752" s="89"/>
      <c r="K1752" s="90"/>
      <c r="L1752" s="89"/>
      <c r="M1752" s="90"/>
      <c r="N1752" s="91"/>
      <c r="O1752" s="90"/>
      <c r="P1752" s="91"/>
      <c r="Q1752" s="92"/>
      <c r="R1752" s="90"/>
      <c r="S1752" s="92"/>
      <c r="T1752" s="90"/>
      <c r="U1752" s="93"/>
      <c r="V1752" s="83"/>
      <c r="W1752" s="83"/>
      <c r="X1752" s="83"/>
      <c r="Y1752" s="92"/>
      <c r="Z1752" s="83"/>
      <c r="AA1752" s="83"/>
      <c r="AB1752" s="90"/>
      <c r="AC1752" s="83"/>
      <c r="AD1752" s="92"/>
      <c r="AE1752" s="83"/>
      <c r="AF1752" s="83"/>
    </row>
    <row r="1753">
      <c r="A1753" s="86"/>
      <c r="B1753" s="87"/>
      <c r="C1753" s="87"/>
      <c r="D1753" s="87"/>
      <c r="E1753" s="83"/>
      <c r="F1753" s="83"/>
      <c r="G1753" s="83"/>
      <c r="H1753" s="83"/>
      <c r="I1753" s="88"/>
      <c r="J1753" s="89"/>
      <c r="K1753" s="90"/>
      <c r="L1753" s="89"/>
      <c r="M1753" s="90"/>
      <c r="N1753" s="91"/>
      <c r="O1753" s="90"/>
      <c r="P1753" s="91"/>
      <c r="Q1753" s="92"/>
      <c r="R1753" s="90"/>
      <c r="S1753" s="92"/>
      <c r="T1753" s="90"/>
      <c r="U1753" s="93"/>
      <c r="V1753" s="83"/>
      <c r="W1753" s="83"/>
      <c r="X1753" s="83"/>
      <c r="Y1753" s="92"/>
      <c r="Z1753" s="83"/>
      <c r="AA1753" s="83"/>
      <c r="AB1753" s="90"/>
      <c r="AC1753" s="83"/>
      <c r="AD1753" s="92"/>
      <c r="AE1753" s="83"/>
      <c r="AF1753" s="83"/>
    </row>
    <row r="1754">
      <c r="A1754" s="86"/>
      <c r="B1754" s="87"/>
      <c r="C1754" s="87"/>
      <c r="D1754" s="87"/>
      <c r="E1754" s="83"/>
      <c r="F1754" s="83"/>
      <c r="G1754" s="83"/>
      <c r="H1754" s="83"/>
      <c r="I1754" s="88"/>
      <c r="J1754" s="89"/>
      <c r="K1754" s="90"/>
      <c r="L1754" s="89"/>
      <c r="M1754" s="90"/>
      <c r="N1754" s="91"/>
      <c r="O1754" s="90"/>
      <c r="P1754" s="91"/>
      <c r="Q1754" s="92"/>
      <c r="R1754" s="90"/>
      <c r="S1754" s="92"/>
      <c r="T1754" s="90"/>
      <c r="U1754" s="93"/>
      <c r="V1754" s="83"/>
      <c r="W1754" s="83"/>
      <c r="X1754" s="83"/>
      <c r="Y1754" s="92"/>
      <c r="Z1754" s="83"/>
      <c r="AA1754" s="83"/>
      <c r="AB1754" s="90"/>
      <c r="AC1754" s="83"/>
      <c r="AD1754" s="92"/>
      <c r="AE1754" s="83"/>
      <c r="AF1754" s="83"/>
    </row>
    <row r="1755">
      <c r="A1755" s="86"/>
      <c r="B1755" s="87"/>
      <c r="C1755" s="87"/>
      <c r="D1755" s="87"/>
      <c r="E1755" s="83"/>
      <c r="F1755" s="83"/>
      <c r="G1755" s="83"/>
      <c r="H1755" s="83"/>
      <c r="I1755" s="88"/>
      <c r="J1755" s="89"/>
      <c r="K1755" s="90"/>
      <c r="L1755" s="89"/>
      <c r="M1755" s="90"/>
      <c r="N1755" s="91"/>
      <c r="O1755" s="90"/>
      <c r="P1755" s="91"/>
      <c r="Q1755" s="92"/>
      <c r="R1755" s="90"/>
      <c r="S1755" s="92"/>
      <c r="T1755" s="90"/>
      <c r="U1755" s="93"/>
      <c r="V1755" s="83"/>
      <c r="W1755" s="83"/>
      <c r="X1755" s="83"/>
      <c r="Y1755" s="92"/>
      <c r="Z1755" s="83"/>
      <c r="AA1755" s="83"/>
      <c r="AB1755" s="90"/>
      <c r="AC1755" s="83"/>
      <c r="AD1755" s="92"/>
      <c r="AE1755" s="83"/>
      <c r="AF1755" s="83"/>
    </row>
    <row r="1756">
      <c r="A1756" s="86"/>
      <c r="B1756" s="87"/>
      <c r="C1756" s="87"/>
      <c r="D1756" s="87"/>
      <c r="E1756" s="83"/>
      <c r="F1756" s="83"/>
      <c r="G1756" s="83"/>
      <c r="H1756" s="83"/>
      <c r="I1756" s="88"/>
      <c r="J1756" s="89"/>
      <c r="K1756" s="90"/>
      <c r="L1756" s="89"/>
      <c r="M1756" s="90"/>
      <c r="N1756" s="91"/>
      <c r="O1756" s="90"/>
      <c r="P1756" s="91"/>
      <c r="Q1756" s="92"/>
      <c r="R1756" s="90"/>
      <c r="S1756" s="92"/>
      <c r="T1756" s="90"/>
      <c r="U1756" s="93"/>
      <c r="V1756" s="83"/>
      <c r="W1756" s="83"/>
      <c r="X1756" s="83"/>
      <c r="Y1756" s="92"/>
      <c r="Z1756" s="83"/>
      <c r="AA1756" s="83"/>
      <c r="AB1756" s="90"/>
      <c r="AC1756" s="83"/>
      <c r="AD1756" s="92"/>
      <c r="AE1756" s="83"/>
      <c r="AF1756" s="83"/>
    </row>
    <row r="1757">
      <c r="A1757" s="86"/>
      <c r="B1757" s="87"/>
      <c r="C1757" s="87"/>
      <c r="D1757" s="87"/>
      <c r="E1757" s="83"/>
      <c r="F1757" s="83"/>
      <c r="G1757" s="83"/>
      <c r="H1757" s="83"/>
      <c r="I1757" s="88"/>
      <c r="J1757" s="89"/>
      <c r="K1757" s="90"/>
      <c r="L1757" s="89"/>
      <c r="M1757" s="90"/>
      <c r="N1757" s="91"/>
      <c r="O1757" s="90"/>
      <c r="P1757" s="91"/>
      <c r="Q1757" s="92"/>
      <c r="R1757" s="90"/>
      <c r="S1757" s="92"/>
      <c r="T1757" s="90"/>
      <c r="U1757" s="93"/>
      <c r="V1757" s="83"/>
      <c r="W1757" s="83"/>
      <c r="X1757" s="83"/>
      <c r="Y1757" s="92"/>
      <c r="Z1757" s="83"/>
      <c r="AA1757" s="83"/>
      <c r="AB1757" s="90"/>
      <c r="AC1757" s="83"/>
      <c r="AD1757" s="92"/>
      <c r="AE1757" s="83"/>
      <c r="AF1757" s="83"/>
    </row>
    <row r="1758">
      <c r="A1758" s="86"/>
      <c r="B1758" s="87"/>
      <c r="C1758" s="87"/>
      <c r="D1758" s="87"/>
      <c r="E1758" s="83"/>
      <c r="F1758" s="83"/>
      <c r="G1758" s="83"/>
      <c r="H1758" s="83"/>
      <c r="I1758" s="88"/>
      <c r="J1758" s="89"/>
      <c r="K1758" s="90"/>
      <c r="L1758" s="89"/>
      <c r="M1758" s="90"/>
      <c r="N1758" s="91"/>
      <c r="O1758" s="90"/>
      <c r="P1758" s="91"/>
      <c r="Q1758" s="92"/>
      <c r="R1758" s="90"/>
      <c r="S1758" s="92"/>
      <c r="T1758" s="90"/>
      <c r="U1758" s="93"/>
      <c r="V1758" s="83"/>
      <c r="W1758" s="83"/>
      <c r="X1758" s="83"/>
      <c r="Y1758" s="92"/>
      <c r="Z1758" s="83"/>
      <c r="AA1758" s="83"/>
      <c r="AB1758" s="90"/>
      <c r="AC1758" s="83"/>
      <c r="AD1758" s="92"/>
      <c r="AE1758" s="83"/>
      <c r="AF1758" s="83"/>
    </row>
    <row r="1759">
      <c r="A1759" s="86"/>
      <c r="B1759" s="87"/>
      <c r="C1759" s="87"/>
      <c r="D1759" s="87"/>
      <c r="E1759" s="83"/>
      <c r="F1759" s="83"/>
      <c r="G1759" s="83"/>
      <c r="H1759" s="83"/>
      <c r="I1759" s="88"/>
      <c r="J1759" s="89"/>
      <c r="K1759" s="90"/>
      <c r="L1759" s="89"/>
      <c r="M1759" s="90"/>
      <c r="N1759" s="91"/>
      <c r="O1759" s="90"/>
      <c r="P1759" s="91"/>
      <c r="Q1759" s="92"/>
      <c r="R1759" s="90"/>
      <c r="S1759" s="92"/>
      <c r="T1759" s="90"/>
      <c r="U1759" s="93"/>
      <c r="V1759" s="83"/>
      <c r="W1759" s="83"/>
      <c r="X1759" s="83"/>
      <c r="Y1759" s="92"/>
      <c r="Z1759" s="83"/>
      <c r="AA1759" s="83"/>
      <c r="AB1759" s="90"/>
      <c r="AC1759" s="83"/>
      <c r="AD1759" s="92"/>
      <c r="AE1759" s="83"/>
      <c r="AF1759" s="83"/>
    </row>
    <row r="1760">
      <c r="A1760" s="86"/>
      <c r="B1760" s="87"/>
      <c r="C1760" s="87"/>
      <c r="D1760" s="87"/>
      <c r="E1760" s="83"/>
      <c r="F1760" s="83"/>
      <c r="G1760" s="83"/>
      <c r="H1760" s="83"/>
      <c r="I1760" s="88"/>
      <c r="J1760" s="89"/>
      <c r="K1760" s="90"/>
      <c r="L1760" s="89"/>
      <c r="M1760" s="90"/>
      <c r="N1760" s="91"/>
      <c r="O1760" s="90"/>
      <c r="P1760" s="91"/>
      <c r="Q1760" s="92"/>
      <c r="R1760" s="90"/>
      <c r="S1760" s="92"/>
      <c r="T1760" s="90"/>
      <c r="U1760" s="93"/>
      <c r="V1760" s="83"/>
      <c r="W1760" s="83"/>
      <c r="X1760" s="83"/>
      <c r="Y1760" s="92"/>
      <c r="Z1760" s="83"/>
      <c r="AA1760" s="83"/>
      <c r="AB1760" s="90"/>
      <c r="AC1760" s="83"/>
      <c r="AD1760" s="92"/>
      <c r="AE1760" s="83"/>
      <c r="AF1760" s="83"/>
    </row>
    <row r="1761">
      <c r="A1761" s="86"/>
      <c r="B1761" s="87"/>
      <c r="C1761" s="87"/>
      <c r="D1761" s="87"/>
      <c r="E1761" s="83"/>
      <c r="F1761" s="83"/>
      <c r="G1761" s="83"/>
      <c r="H1761" s="83"/>
      <c r="I1761" s="88"/>
      <c r="J1761" s="89"/>
      <c r="K1761" s="90"/>
      <c r="L1761" s="89"/>
      <c r="M1761" s="90"/>
      <c r="N1761" s="91"/>
      <c r="O1761" s="90"/>
      <c r="P1761" s="91"/>
      <c r="Q1761" s="92"/>
      <c r="R1761" s="90"/>
      <c r="S1761" s="92"/>
      <c r="T1761" s="90"/>
      <c r="U1761" s="93"/>
      <c r="V1761" s="83"/>
      <c r="W1761" s="83"/>
      <c r="X1761" s="83"/>
      <c r="Y1761" s="92"/>
      <c r="Z1761" s="83"/>
      <c r="AA1761" s="83"/>
      <c r="AB1761" s="90"/>
      <c r="AC1761" s="83"/>
      <c r="AD1761" s="92"/>
      <c r="AE1761" s="83"/>
      <c r="AF1761" s="83"/>
    </row>
    <row r="1762">
      <c r="A1762" s="86"/>
      <c r="B1762" s="87"/>
      <c r="C1762" s="87"/>
      <c r="D1762" s="87"/>
      <c r="E1762" s="83"/>
      <c r="F1762" s="83"/>
      <c r="G1762" s="83"/>
      <c r="H1762" s="83"/>
      <c r="I1762" s="88"/>
      <c r="J1762" s="89"/>
      <c r="K1762" s="90"/>
      <c r="L1762" s="89"/>
      <c r="M1762" s="90"/>
      <c r="N1762" s="91"/>
      <c r="O1762" s="90"/>
      <c r="P1762" s="91"/>
      <c r="Q1762" s="92"/>
      <c r="R1762" s="90"/>
      <c r="S1762" s="92"/>
      <c r="T1762" s="90"/>
      <c r="U1762" s="93"/>
      <c r="V1762" s="83"/>
      <c r="W1762" s="83"/>
      <c r="X1762" s="83"/>
      <c r="Y1762" s="92"/>
      <c r="Z1762" s="83"/>
      <c r="AA1762" s="83"/>
      <c r="AB1762" s="90"/>
      <c r="AC1762" s="83"/>
      <c r="AD1762" s="92"/>
      <c r="AE1762" s="83"/>
      <c r="AF1762" s="83"/>
    </row>
    <row r="1763">
      <c r="A1763" s="86"/>
      <c r="B1763" s="87"/>
      <c r="C1763" s="87"/>
      <c r="D1763" s="87"/>
      <c r="E1763" s="83"/>
      <c r="F1763" s="83"/>
      <c r="G1763" s="83"/>
      <c r="H1763" s="83"/>
      <c r="I1763" s="88"/>
      <c r="J1763" s="89"/>
      <c r="K1763" s="90"/>
      <c r="L1763" s="89"/>
      <c r="M1763" s="90"/>
      <c r="N1763" s="91"/>
      <c r="O1763" s="90"/>
      <c r="P1763" s="91"/>
      <c r="Q1763" s="92"/>
      <c r="R1763" s="90"/>
      <c r="S1763" s="92"/>
      <c r="T1763" s="90"/>
      <c r="U1763" s="93"/>
      <c r="V1763" s="83"/>
      <c r="W1763" s="83"/>
      <c r="X1763" s="83"/>
      <c r="Y1763" s="92"/>
      <c r="Z1763" s="83"/>
      <c r="AA1763" s="83"/>
      <c r="AB1763" s="90"/>
      <c r="AC1763" s="83"/>
      <c r="AD1763" s="92"/>
      <c r="AE1763" s="83"/>
      <c r="AF1763" s="83"/>
    </row>
    <row r="1764">
      <c r="A1764" s="86"/>
      <c r="B1764" s="87"/>
      <c r="C1764" s="87"/>
      <c r="D1764" s="87"/>
      <c r="E1764" s="83"/>
      <c r="F1764" s="83"/>
      <c r="G1764" s="83"/>
      <c r="H1764" s="83"/>
      <c r="I1764" s="88"/>
      <c r="J1764" s="89"/>
      <c r="K1764" s="90"/>
      <c r="L1764" s="89"/>
      <c r="M1764" s="90"/>
      <c r="N1764" s="91"/>
      <c r="O1764" s="90"/>
      <c r="P1764" s="91"/>
      <c r="Q1764" s="92"/>
      <c r="R1764" s="90"/>
      <c r="S1764" s="92"/>
      <c r="T1764" s="90"/>
      <c r="U1764" s="93"/>
      <c r="V1764" s="83"/>
      <c r="W1764" s="83"/>
      <c r="X1764" s="83"/>
      <c r="Y1764" s="92"/>
      <c r="Z1764" s="83"/>
      <c r="AA1764" s="83"/>
      <c r="AB1764" s="90"/>
      <c r="AC1764" s="83"/>
      <c r="AD1764" s="92"/>
      <c r="AE1764" s="83"/>
      <c r="AF1764" s="83"/>
    </row>
    <row r="1765">
      <c r="A1765" s="86"/>
      <c r="B1765" s="87"/>
      <c r="C1765" s="87"/>
      <c r="D1765" s="87"/>
      <c r="E1765" s="83"/>
      <c r="F1765" s="83"/>
      <c r="G1765" s="83"/>
      <c r="H1765" s="83"/>
      <c r="I1765" s="88"/>
      <c r="J1765" s="89"/>
      <c r="K1765" s="90"/>
      <c r="L1765" s="89"/>
      <c r="M1765" s="90"/>
      <c r="N1765" s="91"/>
      <c r="O1765" s="90"/>
      <c r="P1765" s="91"/>
      <c r="Q1765" s="92"/>
      <c r="R1765" s="90"/>
      <c r="S1765" s="92"/>
      <c r="T1765" s="90"/>
      <c r="U1765" s="93"/>
      <c r="V1765" s="83"/>
      <c r="W1765" s="83"/>
      <c r="X1765" s="83"/>
      <c r="Y1765" s="92"/>
      <c r="Z1765" s="83"/>
      <c r="AA1765" s="83"/>
      <c r="AB1765" s="90"/>
      <c r="AC1765" s="83"/>
      <c r="AD1765" s="92"/>
      <c r="AE1765" s="83"/>
      <c r="AF1765" s="83"/>
    </row>
    <row r="1766">
      <c r="A1766" s="86"/>
      <c r="B1766" s="87"/>
      <c r="C1766" s="87"/>
      <c r="D1766" s="87"/>
      <c r="E1766" s="83"/>
      <c r="F1766" s="83"/>
      <c r="G1766" s="83"/>
      <c r="H1766" s="83"/>
      <c r="I1766" s="88"/>
      <c r="J1766" s="89"/>
      <c r="K1766" s="90"/>
      <c r="L1766" s="89"/>
      <c r="M1766" s="90"/>
      <c r="N1766" s="91"/>
      <c r="O1766" s="90"/>
      <c r="P1766" s="91"/>
      <c r="Q1766" s="92"/>
      <c r="R1766" s="90"/>
      <c r="S1766" s="92"/>
      <c r="T1766" s="90"/>
      <c r="U1766" s="93"/>
      <c r="V1766" s="83"/>
      <c r="W1766" s="83"/>
      <c r="X1766" s="83"/>
      <c r="Y1766" s="92"/>
      <c r="Z1766" s="83"/>
      <c r="AA1766" s="83"/>
      <c r="AB1766" s="90"/>
      <c r="AC1766" s="83"/>
      <c r="AD1766" s="92"/>
      <c r="AE1766" s="83"/>
      <c r="AF1766" s="83"/>
    </row>
    <row r="1767">
      <c r="A1767" s="86"/>
      <c r="B1767" s="87"/>
      <c r="C1767" s="87"/>
      <c r="D1767" s="87"/>
      <c r="E1767" s="83"/>
      <c r="F1767" s="83"/>
      <c r="G1767" s="83"/>
      <c r="H1767" s="83"/>
      <c r="I1767" s="88"/>
      <c r="J1767" s="89"/>
      <c r="K1767" s="90"/>
      <c r="L1767" s="89"/>
      <c r="M1767" s="90"/>
      <c r="N1767" s="91"/>
      <c r="O1767" s="90"/>
      <c r="P1767" s="91"/>
      <c r="Q1767" s="92"/>
      <c r="R1767" s="90"/>
      <c r="S1767" s="92"/>
      <c r="T1767" s="90"/>
      <c r="U1767" s="93"/>
      <c r="V1767" s="83"/>
      <c r="W1767" s="83"/>
      <c r="X1767" s="83"/>
      <c r="Y1767" s="92"/>
      <c r="Z1767" s="83"/>
      <c r="AA1767" s="83"/>
      <c r="AB1767" s="90"/>
      <c r="AC1767" s="83"/>
      <c r="AD1767" s="92"/>
      <c r="AE1767" s="83"/>
      <c r="AF1767" s="83"/>
    </row>
    <row r="1768">
      <c r="A1768" s="86"/>
      <c r="B1768" s="87"/>
      <c r="C1768" s="87"/>
      <c r="D1768" s="87"/>
      <c r="E1768" s="83"/>
      <c r="F1768" s="83"/>
      <c r="G1768" s="83"/>
      <c r="H1768" s="83"/>
      <c r="I1768" s="88"/>
      <c r="J1768" s="89"/>
      <c r="K1768" s="90"/>
      <c r="L1768" s="89"/>
      <c r="M1768" s="90"/>
      <c r="N1768" s="91"/>
      <c r="O1768" s="90"/>
      <c r="P1768" s="91"/>
      <c r="Q1768" s="92"/>
      <c r="R1768" s="90"/>
      <c r="S1768" s="92"/>
      <c r="T1768" s="90"/>
      <c r="U1768" s="93"/>
      <c r="V1768" s="83"/>
      <c r="W1768" s="83"/>
      <c r="X1768" s="83"/>
      <c r="Y1768" s="92"/>
      <c r="Z1768" s="83"/>
      <c r="AA1768" s="83"/>
      <c r="AB1768" s="90"/>
      <c r="AC1768" s="83"/>
      <c r="AD1768" s="92"/>
      <c r="AE1768" s="83"/>
      <c r="AF1768" s="83"/>
    </row>
    <row r="1769">
      <c r="A1769" s="86"/>
      <c r="B1769" s="87"/>
      <c r="C1769" s="87"/>
      <c r="D1769" s="87"/>
      <c r="E1769" s="83"/>
      <c r="F1769" s="83"/>
      <c r="G1769" s="83"/>
      <c r="H1769" s="83"/>
      <c r="I1769" s="88"/>
      <c r="J1769" s="89"/>
      <c r="K1769" s="90"/>
      <c r="L1769" s="89"/>
      <c r="M1769" s="90"/>
      <c r="N1769" s="91"/>
      <c r="O1769" s="90"/>
      <c r="P1769" s="91"/>
      <c r="Q1769" s="92"/>
      <c r="R1769" s="90"/>
      <c r="S1769" s="92"/>
      <c r="T1769" s="90"/>
      <c r="U1769" s="93"/>
      <c r="V1769" s="83"/>
      <c r="W1769" s="83"/>
      <c r="X1769" s="83"/>
      <c r="Y1769" s="92"/>
      <c r="Z1769" s="83"/>
      <c r="AA1769" s="83"/>
      <c r="AB1769" s="90"/>
      <c r="AC1769" s="83"/>
      <c r="AD1769" s="92"/>
      <c r="AE1769" s="83"/>
      <c r="AF1769" s="83"/>
    </row>
    <row r="1770">
      <c r="A1770" s="86"/>
      <c r="B1770" s="87"/>
      <c r="C1770" s="87"/>
      <c r="D1770" s="87"/>
      <c r="E1770" s="83"/>
      <c r="F1770" s="83"/>
      <c r="G1770" s="83"/>
      <c r="H1770" s="83"/>
      <c r="I1770" s="88"/>
      <c r="J1770" s="89"/>
      <c r="K1770" s="90"/>
      <c r="L1770" s="89"/>
      <c r="M1770" s="90"/>
      <c r="N1770" s="91"/>
      <c r="O1770" s="90"/>
      <c r="P1770" s="91"/>
      <c r="Q1770" s="92"/>
      <c r="R1770" s="90"/>
      <c r="S1770" s="92"/>
      <c r="T1770" s="90"/>
      <c r="U1770" s="93"/>
      <c r="V1770" s="83"/>
      <c r="W1770" s="83"/>
      <c r="X1770" s="83"/>
      <c r="Y1770" s="92"/>
      <c r="Z1770" s="83"/>
      <c r="AA1770" s="83"/>
      <c r="AB1770" s="90"/>
      <c r="AC1770" s="83"/>
      <c r="AD1770" s="92"/>
      <c r="AE1770" s="83"/>
      <c r="AF1770" s="83"/>
    </row>
    <row r="1771">
      <c r="A1771" s="86"/>
      <c r="B1771" s="87"/>
      <c r="C1771" s="87"/>
      <c r="D1771" s="87"/>
      <c r="E1771" s="83"/>
      <c r="F1771" s="83"/>
      <c r="G1771" s="83"/>
      <c r="H1771" s="83"/>
      <c r="I1771" s="88"/>
      <c r="J1771" s="89"/>
      <c r="K1771" s="90"/>
      <c r="L1771" s="89"/>
      <c r="M1771" s="90"/>
      <c r="N1771" s="91"/>
      <c r="O1771" s="90"/>
      <c r="P1771" s="91"/>
      <c r="Q1771" s="92"/>
      <c r="R1771" s="90"/>
      <c r="S1771" s="92"/>
      <c r="T1771" s="90"/>
      <c r="U1771" s="93"/>
      <c r="V1771" s="83"/>
      <c r="W1771" s="83"/>
      <c r="X1771" s="83"/>
      <c r="Y1771" s="92"/>
      <c r="Z1771" s="83"/>
      <c r="AA1771" s="83"/>
      <c r="AB1771" s="90"/>
      <c r="AC1771" s="83"/>
      <c r="AD1771" s="92"/>
      <c r="AE1771" s="83"/>
      <c r="AF1771" s="83"/>
    </row>
    <row r="1772">
      <c r="A1772" s="86"/>
      <c r="B1772" s="87"/>
      <c r="C1772" s="87"/>
      <c r="D1772" s="87"/>
      <c r="E1772" s="83"/>
      <c r="F1772" s="83"/>
      <c r="G1772" s="83"/>
      <c r="H1772" s="83"/>
      <c r="I1772" s="88"/>
      <c r="J1772" s="89"/>
      <c r="K1772" s="90"/>
      <c r="L1772" s="89"/>
      <c r="M1772" s="90"/>
      <c r="N1772" s="91"/>
      <c r="O1772" s="90"/>
      <c r="P1772" s="91"/>
      <c r="Q1772" s="92"/>
      <c r="R1772" s="90"/>
      <c r="S1772" s="92"/>
      <c r="T1772" s="90"/>
      <c r="U1772" s="93"/>
      <c r="V1772" s="83"/>
      <c r="W1772" s="83"/>
      <c r="X1772" s="83"/>
      <c r="Y1772" s="92"/>
      <c r="Z1772" s="83"/>
      <c r="AA1772" s="83"/>
      <c r="AB1772" s="90"/>
      <c r="AC1772" s="83"/>
      <c r="AD1772" s="92"/>
      <c r="AE1772" s="83"/>
      <c r="AF1772" s="83"/>
    </row>
    <row r="1773">
      <c r="A1773" s="86"/>
      <c r="B1773" s="87"/>
      <c r="C1773" s="87"/>
      <c r="D1773" s="87"/>
      <c r="E1773" s="83"/>
      <c r="F1773" s="83"/>
      <c r="G1773" s="83"/>
      <c r="H1773" s="83"/>
      <c r="I1773" s="88"/>
      <c r="J1773" s="89"/>
      <c r="K1773" s="90"/>
      <c r="L1773" s="89"/>
      <c r="M1773" s="90"/>
      <c r="N1773" s="91"/>
      <c r="O1773" s="90"/>
      <c r="P1773" s="91"/>
      <c r="Q1773" s="92"/>
      <c r="R1773" s="90"/>
      <c r="S1773" s="92"/>
      <c r="T1773" s="90"/>
      <c r="U1773" s="93"/>
      <c r="V1773" s="83"/>
      <c r="W1773" s="83"/>
      <c r="X1773" s="83"/>
      <c r="Y1773" s="92"/>
      <c r="Z1773" s="83"/>
      <c r="AA1773" s="83"/>
      <c r="AB1773" s="90"/>
      <c r="AC1773" s="83"/>
      <c r="AD1773" s="92"/>
      <c r="AE1773" s="83"/>
      <c r="AF1773" s="83"/>
    </row>
    <row r="1774">
      <c r="A1774" s="86"/>
      <c r="B1774" s="87"/>
      <c r="C1774" s="87"/>
      <c r="D1774" s="87"/>
      <c r="E1774" s="83"/>
      <c r="F1774" s="83"/>
      <c r="G1774" s="83"/>
      <c r="H1774" s="83"/>
      <c r="I1774" s="88"/>
      <c r="J1774" s="89"/>
      <c r="K1774" s="90"/>
      <c r="L1774" s="89"/>
      <c r="M1774" s="90"/>
      <c r="N1774" s="91"/>
      <c r="O1774" s="90"/>
      <c r="P1774" s="91"/>
      <c r="Q1774" s="92"/>
      <c r="R1774" s="90"/>
      <c r="S1774" s="92"/>
      <c r="T1774" s="90"/>
      <c r="U1774" s="93"/>
      <c r="V1774" s="83"/>
      <c r="W1774" s="83"/>
      <c r="X1774" s="83"/>
      <c r="Y1774" s="92"/>
      <c r="Z1774" s="83"/>
      <c r="AA1774" s="83"/>
      <c r="AB1774" s="90"/>
      <c r="AC1774" s="83"/>
      <c r="AD1774" s="92"/>
      <c r="AE1774" s="83"/>
      <c r="AF1774" s="83"/>
    </row>
    <row r="1775">
      <c r="A1775" s="86"/>
      <c r="B1775" s="87"/>
      <c r="C1775" s="87"/>
      <c r="D1775" s="87"/>
      <c r="E1775" s="83"/>
      <c r="F1775" s="83"/>
      <c r="G1775" s="83"/>
      <c r="H1775" s="83"/>
      <c r="I1775" s="88"/>
      <c r="J1775" s="89"/>
      <c r="K1775" s="90"/>
      <c r="L1775" s="89"/>
      <c r="M1775" s="90"/>
      <c r="N1775" s="91"/>
      <c r="O1775" s="90"/>
      <c r="P1775" s="91"/>
      <c r="Q1775" s="92"/>
      <c r="R1775" s="90"/>
      <c r="S1775" s="92"/>
      <c r="T1775" s="90"/>
      <c r="U1775" s="93"/>
      <c r="V1775" s="83"/>
      <c r="W1775" s="83"/>
      <c r="X1775" s="83"/>
      <c r="Y1775" s="92"/>
      <c r="Z1775" s="83"/>
      <c r="AA1775" s="83"/>
      <c r="AB1775" s="90"/>
      <c r="AC1775" s="83"/>
      <c r="AD1775" s="92"/>
      <c r="AE1775" s="83"/>
      <c r="AF1775" s="83"/>
    </row>
    <row r="1776">
      <c r="A1776" s="86"/>
      <c r="B1776" s="87"/>
      <c r="C1776" s="87"/>
      <c r="D1776" s="87"/>
      <c r="E1776" s="83"/>
      <c r="F1776" s="83"/>
      <c r="G1776" s="83"/>
      <c r="H1776" s="83"/>
      <c r="I1776" s="88"/>
      <c r="J1776" s="89"/>
      <c r="K1776" s="90"/>
      <c r="L1776" s="89"/>
      <c r="M1776" s="90"/>
      <c r="N1776" s="91"/>
      <c r="O1776" s="90"/>
      <c r="P1776" s="91"/>
      <c r="Q1776" s="92"/>
      <c r="R1776" s="90"/>
      <c r="S1776" s="92"/>
      <c r="T1776" s="90"/>
      <c r="U1776" s="93"/>
      <c r="V1776" s="83"/>
      <c r="W1776" s="83"/>
      <c r="X1776" s="83"/>
      <c r="Y1776" s="92"/>
      <c r="Z1776" s="83"/>
      <c r="AA1776" s="83"/>
      <c r="AB1776" s="90"/>
      <c r="AC1776" s="83"/>
      <c r="AD1776" s="92"/>
      <c r="AE1776" s="83"/>
      <c r="AF1776" s="83"/>
    </row>
    <row r="1777">
      <c r="A1777" s="86"/>
      <c r="B1777" s="87"/>
      <c r="C1777" s="87"/>
      <c r="D1777" s="87"/>
      <c r="E1777" s="83"/>
      <c r="F1777" s="83"/>
      <c r="G1777" s="83"/>
      <c r="H1777" s="83"/>
      <c r="I1777" s="88"/>
      <c r="J1777" s="89"/>
      <c r="K1777" s="90"/>
      <c r="L1777" s="89"/>
      <c r="M1777" s="90"/>
      <c r="N1777" s="91"/>
      <c r="O1777" s="90"/>
      <c r="P1777" s="91"/>
      <c r="Q1777" s="92"/>
      <c r="R1777" s="90"/>
      <c r="S1777" s="92"/>
      <c r="T1777" s="90"/>
      <c r="U1777" s="93"/>
      <c r="V1777" s="83"/>
      <c r="W1777" s="83"/>
      <c r="X1777" s="83"/>
      <c r="Y1777" s="92"/>
      <c r="Z1777" s="83"/>
      <c r="AA1777" s="83"/>
      <c r="AB1777" s="90"/>
      <c r="AC1777" s="83"/>
      <c r="AD1777" s="92"/>
      <c r="AE1777" s="83"/>
      <c r="AF1777" s="83"/>
    </row>
    <row r="1778">
      <c r="A1778" s="86"/>
      <c r="B1778" s="87"/>
      <c r="C1778" s="87"/>
      <c r="D1778" s="87"/>
      <c r="E1778" s="83"/>
      <c r="F1778" s="83"/>
      <c r="G1778" s="83"/>
      <c r="H1778" s="83"/>
      <c r="I1778" s="88"/>
      <c r="J1778" s="89"/>
      <c r="K1778" s="90"/>
      <c r="L1778" s="89"/>
      <c r="M1778" s="90"/>
      <c r="N1778" s="91"/>
      <c r="O1778" s="90"/>
      <c r="P1778" s="91"/>
      <c r="Q1778" s="92"/>
      <c r="R1778" s="90"/>
      <c r="S1778" s="92"/>
      <c r="T1778" s="90"/>
      <c r="U1778" s="93"/>
      <c r="V1778" s="83"/>
      <c r="W1778" s="83"/>
      <c r="X1778" s="83"/>
      <c r="Y1778" s="92"/>
      <c r="Z1778" s="83"/>
      <c r="AA1778" s="83"/>
      <c r="AB1778" s="90"/>
      <c r="AC1778" s="83"/>
      <c r="AD1778" s="92"/>
      <c r="AE1778" s="83"/>
      <c r="AF1778" s="83"/>
    </row>
    <row r="1779">
      <c r="A1779" s="86"/>
      <c r="B1779" s="87"/>
      <c r="C1779" s="87"/>
      <c r="D1779" s="87"/>
      <c r="E1779" s="83"/>
      <c r="F1779" s="83"/>
      <c r="G1779" s="83"/>
      <c r="H1779" s="83"/>
      <c r="I1779" s="88"/>
      <c r="J1779" s="89"/>
      <c r="K1779" s="90"/>
      <c r="L1779" s="89"/>
      <c r="M1779" s="90"/>
      <c r="N1779" s="91"/>
      <c r="O1779" s="90"/>
      <c r="P1779" s="91"/>
      <c r="Q1779" s="92"/>
      <c r="R1779" s="90"/>
      <c r="S1779" s="92"/>
      <c r="T1779" s="90"/>
      <c r="U1779" s="93"/>
      <c r="V1779" s="83"/>
      <c r="W1779" s="83"/>
      <c r="X1779" s="83"/>
      <c r="Y1779" s="92"/>
      <c r="Z1779" s="83"/>
      <c r="AA1779" s="83"/>
      <c r="AB1779" s="90"/>
      <c r="AC1779" s="83"/>
      <c r="AD1779" s="92"/>
      <c r="AE1779" s="83"/>
      <c r="AF1779" s="83"/>
    </row>
    <row r="1780">
      <c r="A1780" s="86"/>
      <c r="B1780" s="87"/>
      <c r="C1780" s="87"/>
      <c r="D1780" s="87"/>
      <c r="E1780" s="83"/>
      <c r="F1780" s="83"/>
      <c r="G1780" s="83"/>
      <c r="H1780" s="83"/>
      <c r="I1780" s="88"/>
      <c r="J1780" s="89"/>
      <c r="K1780" s="90"/>
      <c r="L1780" s="89"/>
      <c r="M1780" s="90"/>
      <c r="N1780" s="91"/>
      <c r="O1780" s="90"/>
      <c r="P1780" s="91"/>
      <c r="Q1780" s="92"/>
      <c r="R1780" s="90"/>
      <c r="S1780" s="92"/>
      <c r="T1780" s="90"/>
      <c r="U1780" s="93"/>
      <c r="V1780" s="83"/>
      <c r="W1780" s="83"/>
      <c r="X1780" s="83"/>
      <c r="Y1780" s="92"/>
      <c r="Z1780" s="83"/>
      <c r="AA1780" s="83"/>
      <c r="AB1780" s="90"/>
      <c r="AC1780" s="83"/>
      <c r="AD1780" s="92"/>
      <c r="AE1780" s="83"/>
      <c r="AF1780" s="83"/>
    </row>
    <row r="1781">
      <c r="A1781" s="86"/>
      <c r="B1781" s="87"/>
      <c r="C1781" s="87"/>
      <c r="D1781" s="87"/>
      <c r="E1781" s="83"/>
      <c r="F1781" s="83"/>
      <c r="G1781" s="83"/>
      <c r="H1781" s="83"/>
      <c r="I1781" s="88"/>
      <c r="J1781" s="89"/>
      <c r="K1781" s="90"/>
      <c r="L1781" s="89"/>
      <c r="M1781" s="90"/>
      <c r="N1781" s="91"/>
      <c r="O1781" s="90"/>
      <c r="P1781" s="91"/>
      <c r="Q1781" s="92"/>
      <c r="R1781" s="90"/>
      <c r="S1781" s="92"/>
      <c r="T1781" s="90"/>
      <c r="U1781" s="93"/>
      <c r="V1781" s="83"/>
      <c r="W1781" s="83"/>
      <c r="X1781" s="83"/>
      <c r="Y1781" s="92"/>
      <c r="Z1781" s="83"/>
      <c r="AA1781" s="83"/>
      <c r="AB1781" s="90"/>
      <c r="AC1781" s="83"/>
      <c r="AD1781" s="92"/>
      <c r="AE1781" s="83"/>
      <c r="AF1781" s="83"/>
    </row>
    <row r="1782">
      <c r="A1782" s="86"/>
      <c r="B1782" s="87"/>
      <c r="C1782" s="87"/>
      <c r="D1782" s="87"/>
      <c r="E1782" s="83"/>
      <c r="F1782" s="83"/>
      <c r="G1782" s="83"/>
      <c r="H1782" s="83"/>
      <c r="I1782" s="88"/>
      <c r="J1782" s="89"/>
      <c r="K1782" s="90"/>
      <c r="L1782" s="89"/>
      <c r="M1782" s="90"/>
      <c r="N1782" s="91"/>
      <c r="O1782" s="90"/>
      <c r="P1782" s="91"/>
      <c r="Q1782" s="92"/>
      <c r="R1782" s="90"/>
      <c r="S1782" s="92"/>
      <c r="T1782" s="90"/>
      <c r="U1782" s="93"/>
      <c r="V1782" s="83"/>
      <c r="W1782" s="83"/>
      <c r="X1782" s="83"/>
      <c r="Y1782" s="92"/>
      <c r="Z1782" s="83"/>
      <c r="AA1782" s="83"/>
      <c r="AB1782" s="90"/>
      <c r="AC1782" s="83"/>
      <c r="AD1782" s="92"/>
      <c r="AE1782" s="83"/>
      <c r="AF1782" s="83"/>
    </row>
    <row r="1783">
      <c r="A1783" s="86"/>
      <c r="B1783" s="87"/>
      <c r="C1783" s="87"/>
      <c r="D1783" s="87"/>
      <c r="E1783" s="83"/>
      <c r="F1783" s="83"/>
      <c r="G1783" s="83"/>
      <c r="H1783" s="83"/>
      <c r="I1783" s="88"/>
      <c r="J1783" s="89"/>
      <c r="K1783" s="90"/>
      <c r="L1783" s="89"/>
      <c r="M1783" s="90"/>
      <c r="N1783" s="91"/>
      <c r="O1783" s="90"/>
      <c r="P1783" s="91"/>
      <c r="Q1783" s="92"/>
      <c r="R1783" s="90"/>
      <c r="S1783" s="92"/>
      <c r="T1783" s="90"/>
      <c r="U1783" s="93"/>
      <c r="V1783" s="83"/>
      <c r="W1783" s="83"/>
      <c r="X1783" s="83"/>
      <c r="Y1783" s="92"/>
      <c r="Z1783" s="83"/>
      <c r="AA1783" s="83"/>
      <c r="AB1783" s="90"/>
      <c r="AC1783" s="83"/>
      <c r="AD1783" s="92"/>
      <c r="AE1783" s="83"/>
      <c r="AF1783" s="83"/>
    </row>
    <row r="1784">
      <c r="A1784" s="86"/>
      <c r="B1784" s="87"/>
      <c r="C1784" s="87"/>
      <c r="D1784" s="87"/>
      <c r="E1784" s="83"/>
      <c r="F1784" s="83"/>
      <c r="G1784" s="83"/>
      <c r="H1784" s="83"/>
      <c r="I1784" s="88"/>
      <c r="J1784" s="89"/>
      <c r="K1784" s="90"/>
      <c r="L1784" s="89"/>
      <c r="M1784" s="90"/>
      <c r="N1784" s="91"/>
      <c r="O1784" s="90"/>
      <c r="P1784" s="91"/>
      <c r="Q1784" s="92"/>
      <c r="R1784" s="90"/>
      <c r="S1784" s="92"/>
      <c r="T1784" s="90"/>
      <c r="U1784" s="93"/>
      <c r="V1784" s="83"/>
      <c r="W1784" s="83"/>
      <c r="X1784" s="83"/>
      <c r="Y1784" s="92"/>
      <c r="Z1784" s="83"/>
      <c r="AA1784" s="83"/>
      <c r="AB1784" s="90"/>
      <c r="AC1784" s="83"/>
      <c r="AD1784" s="92"/>
      <c r="AE1784" s="83"/>
      <c r="AF1784" s="83"/>
    </row>
    <row r="1785">
      <c r="A1785" s="86"/>
      <c r="B1785" s="87"/>
      <c r="C1785" s="87"/>
      <c r="D1785" s="87"/>
      <c r="E1785" s="83"/>
      <c r="F1785" s="83"/>
      <c r="G1785" s="83"/>
      <c r="H1785" s="83"/>
      <c r="I1785" s="88"/>
      <c r="J1785" s="89"/>
      <c r="K1785" s="90"/>
      <c r="L1785" s="89"/>
      <c r="M1785" s="90"/>
      <c r="N1785" s="91"/>
      <c r="O1785" s="90"/>
      <c r="P1785" s="91"/>
      <c r="Q1785" s="92"/>
      <c r="R1785" s="90"/>
      <c r="S1785" s="92"/>
      <c r="T1785" s="90"/>
      <c r="U1785" s="93"/>
      <c r="V1785" s="83"/>
      <c r="W1785" s="83"/>
      <c r="X1785" s="83"/>
      <c r="Y1785" s="92"/>
      <c r="Z1785" s="83"/>
      <c r="AA1785" s="83"/>
      <c r="AB1785" s="90"/>
      <c r="AC1785" s="83"/>
      <c r="AD1785" s="92"/>
      <c r="AE1785" s="83"/>
      <c r="AF1785" s="83"/>
    </row>
    <row r="1786">
      <c r="A1786" s="86"/>
      <c r="B1786" s="87"/>
      <c r="C1786" s="87"/>
      <c r="D1786" s="87"/>
      <c r="E1786" s="83"/>
      <c r="F1786" s="83"/>
      <c r="G1786" s="83"/>
      <c r="H1786" s="83"/>
      <c r="I1786" s="88"/>
      <c r="J1786" s="89"/>
      <c r="K1786" s="90"/>
      <c r="L1786" s="89"/>
      <c r="M1786" s="90"/>
      <c r="N1786" s="91"/>
      <c r="O1786" s="90"/>
      <c r="P1786" s="91"/>
      <c r="Q1786" s="92"/>
      <c r="R1786" s="90"/>
      <c r="S1786" s="92"/>
      <c r="T1786" s="90"/>
      <c r="U1786" s="93"/>
      <c r="V1786" s="83"/>
      <c r="W1786" s="83"/>
      <c r="X1786" s="83"/>
      <c r="Y1786" s="92"/>
      <c r="Z1786" s="83"/>
      <c r="AA1786" s="83"/>
      <c r="AB1786" s="90"/>
      <c r="AC1786" s="83"/>
      <c r="AD1786" s="92"/>
      <c r="AE1786" s="83"/>
      <c r="AF1786" s="83"/>
    </row>
    <row r="1787">
      <c r="A1787" s="86"/>
      <c r="B1787" s="87"/>
      <c r="C1787" s="87"/>
      <c r="D1787" s="87"/>
      <c r="E1787" s="83"/>
      <c r="F1787" s="83"/>
      <c r="G1787" s="83"/>
      <c r="H1787" s="83"/>
      <c r="I1787" s="88"/>
      <c r="J1787" s="89"/>
      <c r="K1787" s="90"/>
      <c r="L1787" s="89"/>
      <c r="M1787" s="90"/>
      <c r="N1787" s="91"/>
      <c r="O1787" s="90"/>
      <c r="P1787" s="91"/>
      <c r="Q1787" s="92"/>
      <c r="R1787" s="90"/>
      <c r="S1787" s="92"/>
      <c r="T1787" s="90"/>
      <c r="U1787" s="93"/>
      <c r="V1787" s="83"/>
      <c r="W1787" s="83"/>
      <c r="X1787" s="83"/>
      <c r="Y1787" s="92"/>
      <c r="Z1787" s="83"/>
      <c r="AA1787" s="83"/>
      <c r="AB1787" s="90"/>
      <c r="AC1787" s="83"/>
      <c r="AD1787" s="92"/>
      <c r="AE1787" s="83"/>
      <c r="AF1787" s="83"/>
    </row>
    <row r="1788">
      <c r="A1788" s="86"/>
      <c r="B1788" s="87"/>
      <c r="C1788" s="87"/>
      <c r="D1788" s="87"/>
      <c r="E1788" s="83"/>
      <c r="F1788" s="83"/>
      <c r="G1788" s="83"/>
      <c r="H1788" s="83"/>
      <c r="I1788" s="88"/>
      <c r="J1788" s="89"/>
      <c r="K1788" s="90"/>
      <c r="L1788" s="89"/>
      <c r="M1788" s="90"/>
      <c r="N1788" s="91"/>
      <c r="O1788" s="90"/>
      <c r="P1788" s="91"/>
      <c r="Q1788" s="92"/>
      <c r="R1788" s="90"/>
      <c r="S1788" s="92"/>
      <c r="T1788" s="90"/>
      <c r="U1788" s="93"/>
      <c r="V1788" s="83"/>
      <c r="W1788" s="83"/>
      <c r="X1788" s="83"/>
      <c r="Y1788" s="92"/>
      <c r="Z1788" s="83"/>
      <c r="AA1788" s="83"/>
      <c r="AB1788" s="90"/>
      <c r="AC1788" s="83"/>
      <c r="AD1788" s="92"/>
      <c r="AE1788" s="83"/>
      <c r="AF1788" s="83"/>
    </row>
    <row r="1789">
      <c r="A1789" s="86"/>
      <c r="B1789" s="87"/>
      <c r="C1789" s="87"/>
      <c r="D1789" s="87"/>
      <c r="E1789" s="83"/>
      <c r="F1789" s="83"/>
      <c r="G1789" s="83"/>
      <c r="H1789" s="83"/>
      <c r="I1789" s="88"/>
      <c r="J1789" s="89"/>
      <c r="K1789" s="90"/>
      <c r="L1789" s="89"/>
      <c r="M1789" s="90"/>
      <c r="N1789" s="91"/>
      <c r="O1789" s="90"/>
      <c r="P1789" s="91"/>
      <c r="Q1789" s="92"/>
      <c r="R1789" s="90"/>
      <c r="S1789" s="92"/>
      <c r="T1789" s="90"/>
      <c r="U1789" s="93"/>
      <c r="V1789" s="83"/>
      <c r="W1789" s="83"/>
      <c r="X1789" s="83"/>
      <c r="Y1789" s="92"/>
      <c r="Z1789" s="83"/>
      <c r="AA1789" s="83"/>
      <c r="AB1789" s="90"/>
      <c r="AC1789" s="83"/>
      <c r="AD1789" s="92"/>
      <c r="AE1789" s="83"/>
      <c r="AF1789" s="83"/>
    </row>
    <row r="1790">
      <c r="A1790" s="86"/>
      <c r="B1790" s="87"/>
      <c r="C1790" s="87"/>
      <c r="D1790" s="87"/>
      <c r="E1790" s="83"/>
      <c r="F1790" s="83"/>
      <c r="G1790" s="83"/>
      <c r="H1790" s="83"/>
      <c r="I1790" s="88"/>
      <c r="J1790" s="89"/>
      <c r="K1790" s="90"/>
      <c r="L1790" s="89"/>
      <c r="M1790" s="90"/>
      <c r="N1790" s="91"/>
      <c r="O1790" s="90"/>
      <c r="P1790" s="91"/>
      <c r="Q1790" s="92"/>
      <c r="R1790" s="90"/>
      <c r="S1790" s="92"/>
      <c r="T1790" s="90"/>
      <c r="U1790" s="93"/>
      <c r="V1790" s="83"/>
      <c r="W1790" s="83"/>
      <c r="X1790" s="83"/>
      <c r="Y1790" s="92"/>
      <c r="Z1790" s="83"/>
      <c r="AA1790" s="83"/>
      <c r="AB1790" s="90"/>
      <c r="AC1790" s="83"/>
      <c r="AD1790" s="92"/>
      <c r="AE1790" s="83"/>
      <c r="AF1790" s="83"/>
    </row>
    <row r="1791">
      <c r="A1791" s="86"/>
      <c r="B1791" s="87"/>
      <c r="C1791" s="87"/>
      <c r="D1791" s="87"/>
      <c r="E1791" s="83"/>
      <c r="F1791" s="83"/>
      <c r="G1791" s="83"/>
      <c r="H1791" s="83"/>
      <c r="I1791" s="88"/>
      <c r="J1791" s="89"/>
      <c r="K1791" s="90"/>
      <c r="L1791" s="89"/>
      <c r="M1791" s="90"/>
      <c r="N1791" s="91"/>
      <c r="O1791" s="90"/>
      <c r="P1791" s="91"/>
      <c r="Q1791" s="92"/>
      <c r="R1791" s="90"/>
      <c r="S1791" s="92"/>
      <c r="T1791" s="90"/>
      <c r="U1791" s="93"/>
      <c r="V1791" s="83"/>
      <c r="W1791" s="83"/>
      <c r="X1791" s="83"/>
      <c r="Y1791" s="92"/>
      <c r="Z1791" s="83"/>
      <c r="AA1791" s="83"/>
      <c r="AB1791" s="90"/>
      <c r="AC1791" s="83"/>
      <c r="AD1791" s="92"/>
      <c r="AE1791" s="83"/>
      <c r="AF1791" s="83"/>
    </row>
    <row r="1792">
      <c r="A1792" s="86"/>
      <c r="B1792" s="87"/>
      <c r="C1792" s="87"/>
      <c r="D1792" s="87"/>
      <c r="E1792" s="83"/>
      <c r="F1792" s="83"/>
      <c r="G1792" s="83"/>
      <c r="H1792" s="83"/>
      <c r="I1792" s="88"/>
      <c r="J1792" s="89"/>
      <c r="K1792" s="90"/>
      <c r="L1792" s="89"/>
      <c r="M1792" s="90"/>
      <c r="N1792" s="91"/>
      <c r="O1792" s="90"/>
      <c r="P1792" s="91"/>
      <c r="Q1792" s="92"/>
      <c r="R1792" s="90"/>
      <c r="S1792" s="92"/>
      <c r="T1792" s="90"/>
      <c r="U1792" s="93"/>
      <c r="V1792" s="83"/>
      <c r="W1792" s="83"/>
      <c r="X1792" s="83"/>
      <c r="Y1792" s="92"/>
      <c r="Z1792" s="83"/>
      <c r="AA1792" s="83"/>
      <c r="AB1792" s="90"/>
      <c r="AC1792" s="83"/>
      <c r="AD1792" s="92"/>
      <c r="AE1792" s="83"/>
      <c r="AF1792" s="83"/>
    </row>
    <row r="1793">
      <c r="A1793" s="86"/>
      <c r="B1793" s="87"/>
      <c r="C1793" s="87"/>
      <c r="D1793" s="87"/>
      <c r="E1793" s="83"/>
      <c r="F1793" s="83"/>
      <c r="G1793" s="83"/>
      <c r="H1793" s="83"/>
      <c r="I1793" s="88"/>
      <c r="J1793" s="89"/>
      <c r="K1793" s="90"/>
      <c r="L1793" s="89"/>
      <c r="M1793" s="90"/>
      <c r="N1793" s="91"/>
      <c r="O1793" s="90"/>
      <c r="P1793" s="91"/>
      <c r="Q1793" s="92"/>
      <c r="R1793" s="90"/>
      <c r="S1793" s="92"/>
      <c r="T1793" s="90"/>
      <c r="U1793" s="93"/>
      <c r="V1793" s="83"/>
      <c r="W1793" s="83"/>
      <c r="X1793" s="83"/>
      <c r="Y1793" s="92"/>
      <c r="Z1793" s="83"/>
      <c r="AA1793" s="83"/>
      <c r="AB1793" s="90"/>
      <c r="AC1793" s="83"/>
      <c r="AD1793" s="92"/>
      <c r="AE1793" s="83"/>
      <c r="AF1793" s="83"/>
    </row>
    <row r="1794">
      <c r="A1794" s="86"/>
      <c r="B1794" s="87"/>
      <c r="C1794" s="87"/>
      <c r="D1794" s="87"/>
      <c r="E1794" s="83"/>
      <c r="F1794" s="83"/>
      <c r="G1794" s="83"/>
      <c r="H1794" s="83"/>
      <c r="I1794" s="88"/>
      <c r="J1794" s="89"/>
      <c r="K1794" s="90"/>
      <c r="L1794" s="89"/>
      <c r="M1794" s="90"/>
      <c r="N1794" s="91"/>
      <c r="O1794" s="90"/>
      <c r="P1794" s="91"/>
      <c r="Q1794" s="92"/>
      <c r="R1794" s="90"/>
      <c r="S1794" s="92"/>
      <c r="T1794" s="90"/>
      <c r="U1794" s="93"/>
      <c r="V1794" s="83"/>
      <c r="W1794" s="83"/>
      <c r="X1794" s="83"/>
      <c r="Y1794" s="92"/>
      <c r="Z1794" s="83"/>
      <c r="AA1794" s="83"/>
      <c r="AB1794" s="90"/>
      <c r="AC1794" s="83"/>
      <c r="AD1794" s="92"/>
      <c r="AE1794" s="83"/>
      <c r="AF1794" s="83"/>
    </row>
    <row r="1795">
      <c r="A1795" s="86"/>
      <c r="B1795" s="87"/>
      <c r="C1795" s="87"/>
      <c r="D1795" s="87"/>
      <c r="E1795" s="83"/>
      <c r="F1795" s="83"/>
      <c r="G1795" s="83"/>
      <c r="H1795" s="83"/>
      <c r="I1795" s="88"/>
      <c r="J1795" s="89"/>
      <c r="K1795" s="90"/>
      <c r="L1795" s="89"/>
      <c r="M1795" s="90"/>
      <c r="N1795" s="91"/>
      <c r="O1795" s="90"/>
      <c r="P1795" s="91"/>
      <c r="Q1795" s="92"/>
      <c r="R1795" s="90"/>
      <c r="S1795" s="92"/>
      <c r="T1795" s="90"/>
      <c r="U1795" s="93"/>
      <c r="V1795" s="83"/>
      <c r="W1795" s="83"/>
      <c r="X1795" s="83"/>
      <c r="Y1795" s="92"/>
      <c r="Z1795" s="83"/>
      <c r="AA1795" s="83"/>
      <c r="AB1795" s="90"/>
      <c r="AC1795" s="83"/>
      <c r="AD1795" s="92"/>
      <c r="AE1795" s="83"/>
      <c r="AF1795" s="83"/>
    </row>
    <row r="1796">
      <c r="A1796" s="86"/>
      <c r="B1796" s="87"/>
      <c r="C1796" s="87"/>
      <c r="D1796" s="87"/>
      <c r="E1796" s="83"/>
      <c r="F1796" s="83"/>
      <c r="G1796" s="83"/>
      <c r="H1796" s="83"/>
      <c r="I1796" s="88"/>
      <c r="J1796" s="89"/>
      <c r="K1796" s="90"/>
      <c r="L1796" s="89"/>
      <c r="M1796" s="90"/>
      <c r="N1796" s="91"/>
      <c r="O1796" s="90"/>
      <c r="P1796" s="91"/>
      <c r="Q1796" s="92"/>
      <c r="R1796" s="90"/>
      <c r="S1796" s="92"/>
      <c r="T1796" s="90"/>
      <c r="U1796" s="93"/>
      <c r="V1796" s="83"/>
      <c r="W1796" s="83"/>
      <c r="X1796" s="83"/>
      <c r="Y1796" s="92"/>
      <c r="Z1796" s="83"/>
      <c r="AA1796" s="83"/>
      <c r="AB1796" s="90"/>
      <c r="AC1796" s="83"/>
      <c r="AD1796" s="92"/>
      <c r="AE1796" s="83"/>
      <c r="AF1796" s="83"/>
    </row>
    <row r="1797">
      <c r="A1797" s="86"/>
      <c r="B1797" s="87"/>
      <c r="C1797" s="87"/>
      <c r="D1797" s="87"/>
      <c r="E1797" s="83"/>
      <c r="F1797" s="83"/>
      <c r="G1797" s="83"/>
      <c r="H1797" s="83"/>
      <c r="I1797" s="88"/>
      <c r="J1797" s="89"/>
      <c r="K1797" s="90"/>
      <c r="L1797" s="89"/>
      <c r="M1797" s="90"/>
      <c r="N1797" s="91"/>
      <c r="O1797" s="90"/>
      <c r="P1797" s="91"/>
      <c r="Q1797" s="92"/>
      <c r="R1797" s="90"/>
      <c r="S1797" s="92"/>
      <c r="T1797" s="90"/>
      <c r="U1797" s="93"/>
      <c r="V1797" s="83"/>
      <c r="W1797" s="83"/>
      <c r="X1797" s="83"/>
      <c r="Y1797" s="92"/>
      <c r="Z1797" s="83"/>
      <c r="AA1797" s="83"/>
      <c r="AB1797" s="90"/>
      <c r="AC1797" s="83"/>
      <c r="AD1797" s="92"/>
      <c r="AE1797" s="83"/>
      <c r="AF1797" s="83"/>
    </row>
    <row r="1798">
      <c r="A1798" s="86"/>
      <c r="B1798" s="87"/>
      <c r="C1798" s="87"/>
      <c r="D1798" s="87"/>
      <c r="E1798" s="83"/>
      <c r="F1798" s="83"/>
      <c r="G1798" s="83"/>
      <c r="H1798" s="83"/>
      <c r="I1798" s="88"/>
      <c r="J1798" s="89"/>
      <c r="K1798" s="90"/>
      <c r="L1798" s="89"/>
      <c r="M1798" s="90"/>
      <c r="N1798" s="91"/>
      <c r="O1798" s="90"/>
      <c r="P1798" s="91"/>
      <c r="Q1798" s="92"/>
      <c r="R1798" s="90"/>
      <c r="S1798" s="92"/>
      <c r="T1798" s="90"/>
      <c r="U1798" s="93"/>
      <c r="V1798" s="83"/>
      <c r="W1798" s="83"/>
      <c r="X1798" s="83"/>
      <c r="Y1798" s="92"/>
      <c r="Z1798" s="83"/>
      <c r="AA1798" s="83"/>
      <c r="AB1798" s="90"/>
      <c r="AC1798" s="83"/>
      <c r="AD1798" s="92"/>
      <c r="AE1798" s="83"/>
      <c r="AF1798" s="83"/>
    </row>
    <row r="1799">
      <c r="A1799" s="86"/>
      <c r="B1799" s="87"/>
      <c r="C1799" s="87"/>
      <c r="D1799" s="87"/>
      <c r="E1799" s="83"/>
      <c r="F1799" s="83"/>
      <c r="G1799" s="83"/>
      <c r="H1799" s="83"/>
      <c r="I1799" s="88"/>
      <c r="J1799" s="89"/>
      <c r="K1799" s="90"/>
      <c r="L1799" s="89"/>
      <c r="M1799" s="90"/>
      <c r="N1799" s="91"/>
      <c r="O1799" s="90"/>
      <c r="P1799" s="91"/>
      <c r="Q1799" s="92"/>
      <c r="R1799" s="90"/>
      <c r="S1799" s="92"/>
      <c r="T1799" s="90"/>
      <c r="U1799" s="93"/>
      <c r="V1799" s="83"/>
      <c r="W1799" s="83"/>
      <c r="X1799" s="83"/>
      <c r="Y1799" s="92"/>
      <c r="Z1799" s="83"/>
      <c r="AA1799" s="83"/>
      <c r="AB1799" s="90"/>
      <c r="AC1799" s="83"/>
      <c r="AD1799" s="92"/>
      <c r="AE1799" s="83"/>
      <c r="AF1799" s="83"/>
    </row>
    <row r="1800">
      <c r="A1800" s="86"/>
      <c r="B1800" s="87"/>
      <c r="C1800" s="87"/>
      <c r="D1800" s="87"/>
      <c r="E1800" s="83"/>
      <c r="F1800" s="83"/>
      <c r="G1800" s="83"/>
      <c r="H1800" s="83"/>
      <c r="I1800" s="88"/>
      <c r="J1800" s="89"/>
      <c r="K1800" s="90"/>
      <c r="L1800" s="89"/>
      <c r="M1800" s="90"/>
      <c r="N1800" s="91"/>
      <c r="O1800" s="90"/>
      <c r="P1800" s="91"/>
      <c r="Q1800" s="92"/>
      <c r="R1800" s="90"/>
      <c r="S1800" s="92"/>
      <c r="T1800" s="90"/>
      <c r="U1800" s="93"/>
      <c r="V1800" s="83"/>
      <c r="W1800" s="83"/>
      <c r="X1800" s="83"/>
      <c r="Y1800" s="92"/>
      <c r="Z1800" s="83"/>
      <c r="AA1800" s="83"/>
      <c r="AB1800" s="90"/>
      <c r="AC1800" s="83"/>
      <c r="AD1800" s="92"/>
      <c r="AE1800" s="83"/>
      <c r="AF1800" s="83"/>
    </row>
    <row r="1801">
      <c r="A1801" s="86"/>
      <c r="B1801" s="87"/>
      <c r="C1801" s="87"/>
      <c r="D1801" s="87"/>
      <c r="E1801" s="83"/>
      <c r="F1801" s="83"/>
      <c r="G1801" s="83"/>
      <c r="H1801" s="83"/>
      <c r="I1801" s="88"/>
      <c r="J1801" s="89"/>
      <c r="K1801" s="90"/>
      <c r="L1801" s="89"/>
      <c r="M1801" s="90"/>
      <c r="N1801" s="91"/>
      <c r="O1801" s="90"/>
      <c r="P1801" s="91"/>
      <c r="Q1801" s="92"/>
      <c r="R1801" s="90"/>
      <c r="S1801" s="92"/>
      <c r="T1801" s="90"/>
      <c r="U1801" s="93"/>
      <c r="V1801" s="83"/>
      <c r="W1801" s="83"/>
      <c r="X1801" s="83"/>
      <c r="Y1801" s="92"/>
      <c r="Z1801" s="83"/>
      <c r="AA1801" s="83"/>
      <c r="AB1801" s="90"/>
      <c r="AC1801" s="83"/>
      <c r="AD1801" s="92"/>
      <c r="AE1801" s="83"/>
      <c r="AF1801" s="83"/>
    </row>
    <row r="1802">
      <c r="A1802" s="86"/>
      <c r="B1802" s="87"/>
      <c r="C1802" s="87"/>
      <c r="D1802" s="87"/>
      <c r="E1802" s="83"/>
      <c r="F1802" s="83"/>
      <c r="G1802" s="83"/>
      <c r="H1802" s="83"/>
      <c r="I1802" s="88"/>
      <c r="J1802" s="89"/>
      <c r="K1802" s="90"/>
      <c r="L1802" s="89"/>
      <c r="M1802" s="90"/>
      <c r="N1802" s="91"/>
      <c r="O1802" s="90"/>
      <c r="P1802" s="91"/>
      <c r="Q1802" s="92"/>
      <c r="R1802" s="90"/>
      <c r="S1802" s="92"/>
      <c r="T1802" s="90"/>
      <c r="U1802" s="93"/>
      <c r="V1802" s="83"/>
      <c r="W1802" s="83"/>
      <c r="X1802" s="83"/>
      <c r="Y1802" s="92"/>
      <c r="Z1802" s="83"/>
      <c r="AA1802" s="83"/>
      <c r="AB1802" s="90"/>
      <c r="AC1802" s="83"/>
      <c r="AD1802" s="92"/>
      <c r="AE1802" s="83"/>
      <c r="AF1802" s="83"/>
    </row>
    <row r="1803">
      <c r="A1803" s="86"/>
      <c r="B1803" s="87"/>
      <c r="C1803" s="87"/>
      <c r="D1803" s="87"/>
      <c r="E1803" s="83"/>
      <c r="F1803" s="83"/>
      <c r="G1803" s="83"/>
      <c r="H1803" s="83"/>
      <c r="I1803" s="88"/>
      <c r="J1803" s="89"/>
      <c r="K1803" s="90"/>
      <c r="L1803" s="89"/>
      <c r="M1803" s="90"/>
      <c r="N1803" s="91"/>
      <c r="O1803" s="90"/>
      <c r="P1803" s="91"/>
      <c r="Q1803" s="92"/>
      <c r="R1803" s="90"/>
      <c r="S1803" s="92"/>
      <c r="T1803" s="90"/>
      <c r="U1803" s="93"/>
      <c r="V1803" s="83"/>
      <c r="W1803" s="83"/>
      <c r="X1803" s="83"/>
      <c r="Y1803" s="92"/>
      <c r="Z1803" s="83"/>
      <c r="AA1803" s="83"/>
      <c r="AB1803" s="90"/>
      <c r="AC1803" s="83"/>
      <c r="AD1803" s="92"/>
      <c r="AE1803" s="83"/>
      <c r="AF1803" s="83"/>
    </row>
    <row r="1804">
      <c r="A1804" s="86"/>
      <c r="B1804" s="87"/>
      <c r="C1804" s="87"/>
      <c r="D1804" s="87"/>
      <c r="E1804" s="83"/>
      <c r="F1804" s="83"/>
      <c r="G1804" s="83"/>
      <c r="H1804" s="83"/>
      <c r="I1804" s="88"/>
      <c r="J1804" s="89"/>
      <c r="K1804" s="90"/>
      <c r="L1804" s="89"/>
      <c r="M1804" s="90"/>
      <c r="N1804" s="91"/>
      <c r="O1804" s="90"/>
      <c r="P1804" s="91"/>
      <c r="Q1804" s="92"/>
      <c r="R1804" s="90"/>
      <c r="S1804" s="92"/>
      <c r="T1804" s="90"/>
      <c r="U1804" s="93"/>
      <c r="V1804" s="83"/>
      <c r="W1804" s="83"/>
      <c r="X1804" s="83"/>
      <c r="Y1804" s="92"/>
      <c r="Z1804" s="83"/>
      <c r="AA1804" s="83"/>
      <c r="AB1804" s="90"/>
      <c r="AC1804" s="83"/>
      <c r="AD1804" s="92"/>
      <c r="AE1804" s="83"/>
      <c r="AF1804" s="83"/>
    </row>
    <row r="1805">
      <c r="A1805" s="86"/>
      <c r="B1805" s="87"/>
      <c r="C1805" s="87"/>
      <c r="D1805" s="87"/>
      <c r="E1805" s="83"/>
      <c r="F1805" s="83"/>
      <c r="G1805" s="83"/>
      <c r="H1805" s="83"/>
      <c r="I1805" s="88"/>
      <c r="J1805" s="89"/>
      <c r="K1805" s="90"/>
      <c r="L1805" s="89"/>
      <c r="M1805" s="90"/>
      <c r="N1805" s="91"/>
      <c r="O1805" s="90"/>
      <c r="P1805" s="91"/>
      <c r="Q1805" s="92"/>
      <c r="R1805" s="90"/>
      <c r="S1805" s="92"/>
      <c r="T1805" s="90"/>
      <c r="U1805" s="93"/>
      <c r="V1805" s="83"/>
      <c r="W1805" s="83"/>
      <c r="X1805" s="83"/>
      <c r="Y1805" s="92"/>
      <c r="Z1805" s="83"/>
      <c r="AA1805" s="83"/>
      <c r="AB1805" s="90"/>
      <c r="AC1805" s="83"/>
      <c r="AD1805" s="92"/>
      <c r="AE1805" s="83"/>
      <c r="AF1805" s="83"/>
    </row>
    <row r="1806">
      <c r="A1806" s="86"/>
      <c r="B1806" s="87"/>
      <c r="C1806" s="87"/>
      <c r="D1806" s="87"/>
      <c r="E1806" s="83"/>
      <c r="F1806" s="83"/>
      <c r="G1806" s="83"/>
      <c r="H1806" s="83"/>
      <c r="I1806" s="88"/>
      <c r="J1806" s="89"/>
      <c r="K1806" s="90"/>
      <c r="L1806" s="89"/>
      <c r="M1806" s="90"/>
      <c r="N1806" s="91"/>
      <c r="O1806" s="90"/>
      <c r="P1806" s="91"/>
      <c r="Q1806" s="92"/>
      <c r="R1806" s="90"/>
      <c r="S1806" s="92"/>
      <c r="T1806" s="90"/>
      <c r="U1806" s="93"/>
      <c r="V1806" s="83"/>
      <c r="W1806" s="83"/>
      <c r="X1806" s="83"/>
      <c r="Y1806" s="92"/>
      <c r="Z1806" s="83"/>
      <c r="AA1806" s="83"/>
      <c r="AB1806" s="90"/>
      <c r="AC1806" s="83"/>
      <c r="AD1806" s="92"/>
      <c r="AE1806" s="83"/>
      <c r="AF1806" s="83"/>
    </row>
    <row r="1807">
      <c r="A1807" s="86"/>
      <c r="B1807" s="87"/>
      <c r="C1807" s="87"/>
      <c r="D1807" s="87"/>
      <c r="E1807" s="83"/>
      <c r="F1807" s="83"/>
      <c r="G1807" s="83"/>
      <c r="H1807" s="83"/>
      <c r="I1807" s="88"/>
      <c r="J1807" s="89"/>
      <c r="K1807" s="90"/>
      <c r="L1807" s="89"/>
      <c r="M1807" s="90"/>
      <c r="N1807" s="91"/>
      <c r="O1807" s="90"/>
      <c r="P1807" s="91"/>
      <c r="Q1807" s="92"/>
      <c r="R1807" s="90"/>
      <c r="S1807" s="92"/>
      <c r="T1807" s="90"/>
      <c r="U1807" s="93"/>
      <c r="V1807" s="83"/>
      <c r="W1807" s="83"/>
      <c r="X1807" s="83"/>
      <c r="Y1807" s="92"/>
      <c r="Z1807" s="83"/>
      <c r="AA1807" s="83"/>
      <c r="AB1807" s="90"/>
      <c r="AC1807" s="83"/>
      <c r="AD1807" s="92"/>
      <c r="AE1807" s="83"/>
      <c r="AF1807" s="83"/>
    </row>
    <row r="1808">
      <c r="A1808" s="86"/>
      <c r="B1808" s="87"/>
      <c r="C1808" s="87"/>
      <c r="D1808" s="87"/>
      <c r="E1808" s="83"/>
      <c r="F1808" s="83"/>
      <c r="G1808" s="83"/>
      <c r="H1808" s="83"/>
      <c r="I1808" s="88"/>
      <c r="J1808" s="89"/>
      <c r="K1808" s="90"/>
      <c r="L1808" s="89"/>
      <c r="M1808" s="90"/>
      <c r="N1808" s="91"/>
      <c r="O1808" s="90"/>
      <c r="P1808" s="91"/>
      <c r="Q1808" s="92"/>
      <c r="R1808" s="90"/>
      <c r="S1808" s="92"/>
      <c r="T1808" s="90"/>
      <c r="U1808" s="93"/>
      <c r="V1808" s="83"/>
      <c r="W1808" s="83"/>
      <c r="X1808" s="83"/>
      <c r="Y1808" s="92"/>
      <c r="Z1808" s="83"/>
      <c r="AA1808" s="83"/>
      <c r="AB1808" s="90"/>
      <c r="AC1808" s="83"/>
      <c r="AD1808" s="92"/>
      <c r="AE1808" s="83"/>
      <c r="AF1808" s="83"/>
    </row>
    <row r="1809">
      <c r="A1809" s="86"/>
      <c r="B1809" s="87"/>
      <c r="C1809" s="87"/>
      <c r="D1809" s="87"/>
      <c r="E1809" s="83"/>
      <c r="F1809" s="83"/>
      <c r="G1809" s="83"/>
      <c r="H1809" s="83"/>
      <c r="I1809" s="88"/>
      <c r="J1809" s="89"/>
      <c r="K1809" s="90"/>
      <c r="L1809" s="89"/>
      <c r="M1809" s="90"/>
      <c r="N1809" s="91"/>
      <c r="O1809" s="90"/>
      <c r="P1809" s="91"/>
      <c r="Q1809" s="92"/>
      <c r="R1809" s="90"/>
      <c r="S1809" s="92"/>
      <c r="T1809" s="90"/>
      <c r="U1809" s="93"/>
      <c r="V1809" s="83"/>
      <c r="W1809" s="83"/>
      <c r="X1809" s="83"/>
      <c r="Y1809" s="92"/>
      <c r="Z1809" s="83"/>
      <c r="AA1809" s="83"/>
      <c r="AB1809" s="90"/>
      <c r="AC1809" s="83"/>
      <c r="AD1809" s="92"/>
      <c r="AE1809" s="83"/>
      <c r="AF1809" s="83"/>
    </row>
    <row r="1810">
      <c r="A1810" s="86"/>
      <c r="B1810" s="87"/>
      <c r="C1810" s="87"/>
      <c r="D1810" s="87"/>
      <c r="E1810" s="83"/>
      <c r="F1810" s="83"/>
      <c r="G1810" s="83"/>
      <c r="H1810" s="83"/>
      <c r="I1810" s="88"/>
      <c r="J1810" s="89"/>
      <c r="K1810" s="90"/>
      <c r="L1810" s="89"/>
      <c r="M1810" s="90"/>
      <c r="N1810" s="91"/>
      <c r="O1810" s="90"/>
      <c r="P1810" s="91"/>
      <c r="Q1810" s="92"/>
      <c r="R1810" s="90"/>
      <c r="S1810" s="92"/>
      <c r="T1810" s="90"/>
      <c r="U1810" s="93"/>
      <c r="V1810" s="83"/>
      <c r="W1810" s="83"/>
      <c r="X1810" s="83"/>
      <c r="Y1810" s="92"/>
      <c r="Z1810" s="83"/>
      <c r="AA1810" s="83"/>
      <c r="AB1810" s="90"/>
      <c r="AC1810" s="83"/>
      <c r="AD1810" s="92"/>
      <c r="AE1810" s="83"/>
      <c r="AF1810" s="83"/>
    </row>
    <row r="1811">
      <c r="A1811" s="86"/>
      <c r="B1811" s="87"/>
      <c r="C1811" s="87"/>
      <c r="D1811" s="87"/>
      <c r="E1811" s="83"/>
      <c r="F1811" s="83"/>
      <c r="G1811" s="83"/>
      <c r="H1811" s="83"/>
      <c r="I1811" s="88"/>
      <c r="J1811" s="89"/>
      <c r="K1811" s="90"/>
      <c r="L1811" s="89"/>
      <c r="M1811" s="90"/>
      <c r="N1811" s="91"/>
      <c r="O1811" s="90"/>
      <c r="P1811" s="91"/>
      <c r="Q1811" s="92"/>
      <c r="R1811" s="90"/>
      <c r="S1811" s="92"/>
      <c r="T1811" s="90"/>
      <c r="U1811" s="93"/>
      <c r="V1811" s="83"/>
      <c r="W1811" s="83"/>
      <c r="X1811" s="83"/>
      <c r="Y1811" s="92"/>
      <c r="Z1811" s="83"/>
      <c r="AA1811" s="83"/>
      <c r="AB1811" s="90"/>
      <c r="AC1811" s="83"/>
      <c r="AD1811" s="92"/>
      <c r="AE1811" s="83"/>
      <c r="AF1811" s="83"/>
    </row>
    <row r="1812">
      <c r="A1812" s="86"/>
      <c r="B1812" s="87"/>
      <c r="C1812" s="87"/>
      <c r="D1812" s="87"/>
      <c r="E1812" s="83"/>
      <c r="F1812" s="83"/>
      <c r="G1812" s="83"/>
      <c r="H1812" s="83"/>
      <c r="I1812" s="88"/>
      <c r="J1812" s="89"/>
      <c r="K1812" s="90"/>
      <c r="L1812" s="89"/>
      <c r="M1812" s="90"/>
      <c r="N1812" s="91"/>
      <c r="O1812" s="90"/>
      <c r="P1812" s="91"/>
      <c r="Q1812" s="92"/>
      <c r="R1812" s="90"/>
      <c r="S1812" s="92"/>
      <c r="T1812" s="90"/>
      <c r="U1812" s="93"/>
      <c r="V1812" s="83"/>
      <c r="W1812" s="83"/>
      <c r="X1812" s="83"/>
      <c r="Y1812" s="92"/>
      <c r="Z1812" s="83"/>
      <c r="AA1812" s="83"/>
      <c r="AB1812" s="90"/>
      <c r="AC1812" s="83"/>
      <c r="AD1812" s="92"/>
      <c r="AE1812" s="83"/>
      <c r="AF1812" s="83"/>
    </row>
    <row r="1813">
      <c r="A1813" s="86"/>
      <c r="B1813" s="87"/>
      <c r="C1813" s="87"/>
      <c r="D1813" s="87"/>
      <c r="E1813" s="83"/>
      <c r="F1813" s="83"/>
      <c r="G1813" s="83"/>
      <c r="H1813" s="83"/>
      <c r="I1813" s="88"/>
      <c r="J1813" s="89"/>
      <c r="K1813" s="90"/>
      <c r="L1813" s="89"/>
      <c r="M1813" s="90"/>
      <c r="N1813" s="91"/>
      <c r="O1813" s="90"/>
      <c r="P1813" s="91"/>
      <c r="Q1813" s="92"/>
      <c r="R1813" s="90"/>
      <c r="S1813" s="92"/>
      <c r="T1813" s="90"/>
      <c r="U1813" s="93"/>
      <c r="V1813" s="83"/>
      <c r="W1813" s="83"/>
      <c r="X1813" s="83"/>
      <c r="Y1813" s="92"/>
      <c r="Z1813" s="83"/>
      <c r="AA1813" s="83"/>
      <c r="AB1813" s="90"/>
      <c r="AC1813" s="83"/>
      <c r="AD1813" s="92"/>
      <c r="AE1813" s="83"/>
      <c r="AF1813" s="83"/>
    </row>
    <row r="1814">
      <c r="A1814" s="86"/>
      <c r="B1814" s="87"/>
      <c r="C1814" s="87"/>
      <c r="D1814" s="87"/>
      <c r="E1814" s="83"/>
      <c r="F1814" s="83"/>
      <c r="G1814" s="83"/>
      <c r="H1814" s="83"/>
      <c r="I1814" s="88"/>
      <c r="J1814" s="89"/>
      <c r="K1814" s="90"/>
      <c r="L1814" s="89"/>
      <c r="M1814" s="90"/>
      <c r="N1814" s="91"/>
      <c r="O1814" s="90"/>
      <c r="P1814" s="91"/>
      <c r="Q1814" s="92"/>
      <c r="R1814" s="90"/>
      <c r="S1814" s="92"/>
      <c r="T1814" s="90"/>
      <c r="U1814" s="93"/>
      <c r="V1814" s="83"/>
      <c r="W1814" s="83"/>
      <c r="X1814" s="83"/>
      <c r="Y1814" s="92"/>
      <c r="Z1814" s="83"/>
      <c r="AA1814" s="83"/>
      <c r="AB1814" s="90"/>
      <c r="AC1814" s="83"/>
      <c r="AD1814" s="92"/>
      <c r="AE1814" s="83"/>
      <c r="AF1814" s="83"/>
    </row>
    <row r="1815">
      <c r="A1815" s="86"/>
      <c r="B1815" s="87"/>
      <c r="C1815" s="87"/>
      <c r="D1815" s="87"/>
      <c r="E1815" s="83"/>
      <c r="F1815" s="83"/>
      <c r="G1815" s="83"/>
      <c r="H1815" s="83"/>
      <c r="I1815" s="88"/>
      <c r="J1815" s="89"/>
      <c r="K1815" s="90"/>
      <c r="L1815" s="89"/>
      <c r="M1815" s="90"/>
      <c r="N1815" s="91"/>
      <c r="O1815" s="90"/>
      <c r="P1815" s="91"/>
      <c r="Q1815" s="92"/>
      <c r="R1815" s="90"/>
      <c r="S1815" s="92"/>
      <c r="T1815" s="90"/>
      <c r="U1815" s="93"/>
      <c r="V1815" s="83"/>
      <c r="W1815" s="83"/>
      <c r="X1815" s="83"/>
      <c r="Y1815" s="92"/>
      <c r="Z1815" s="83"/>
      <c r="AA1815" s="83"/>
      <c r="AB1815" s="90"/>
      <c r="AC1815" s="83"/>
      <c r="AD1815" s="92"/>
      <c r="AE1815" s="83"/>
      <c r="AF1815" s="83"/>
    </row>
    <row r="1816">
      <c r="A1816" s="86"/>
      <c r="B1816" s="87"/>
      <c r="C1816" s="87"/>
      <c r="D1816" s="87"/>
      <c r="E1816" s="83"/>
      <c r="F1816" s="83"/>
      <c r="G1816" s="83"/>
      <c r="H1816" s="83"/>
      <c r="I1816" s="88"/>
      <c r="J1816" s="89"/>
      <c r="K1816" s="90"/>
      <c r="L1816" s="89"/>
      <c r="M1816" s="90"/>
      <c r="N1816" s="91"/>
      <c r="O1816" s="90"/>
      <c r="P1816" s="91"/>
      <c r="Q1816" s="92"/>
      <c r="R1816" s="90"/>
      <c r="S1816" s="92"/>
      <c r="T1816" s="90"/>
      <c r="U1816" s="93"/>
      <c r="V1816" s="83"/>
      <c r="W1816" s="83"/>
      <c r="X1816" s="83"/>
      <c r="Y1816" s="92"/>
      <c r="Z1816" s="83"/>
      <c r="AA1816" s="83"/>
      <c r="AB1816" s="90"/>
      <c r="AC1816" s="83"/>
      <c r="AD1816" s="92"/>
      <c r="AE1816" s="83"/>
      <c r="AF1816" s="83"/>
    </row>
    <row r="1817">
      <c r="A1817" s="86"/>
      <c r="B1817" s="87"/>
      <c r="C1817" s="87"/>
      <c r="D1817" s="87"/>
      <c r="E1817" s="83"/>
      <c r="F1817" s="83"/>
      <c r="G1817" s="83"/>
      <c r="H1817" s="83"/>
      <c r="I1817" s="88"/>
      <c r="J1817" s="89"/>
      <c r="K1817" s="90"/>
      <c r="L1817" s="89"/>
      <c r="M1817" s="90"/>
      <c r="N1817" s="91"/>
      <c r="O1817" s="90"/>
      <c r="P1817" s="91"/>
      <c r="Q1817" s="92"/>
      <c r="R1817" s="90"/>
      <c r="S1817" s="92"/>
      <c r="T1817" s="90"/>
      <c r="U1817" s="93"/>
      <c r="V1817" s="83"/>
      <c r="W1817" s="83"/>
      <c r="X1817" s="83"/>
      <c r="Y1817" s="92"/>
      <c r="Z1817" s="83"/>
      <c r="AA1817" s="83"/>
      <c r="AB1817" s="90"/>
      <c r="AC1817" s="83"/>
      <c r="AD1817" s="92"/>
      <c r="AE1817" s="83"/>
      <c r="AF1817" s="83"/>
    </row>
    <row r="1818">
      <c r="A1818" s="86"/>
      <c r="B1818" s="87"/>
      <c r="C1818" s="87"/>
      <c r="D1818" s="87"/>
      <c r="E1818" s="83"/>
      <c r="F1818" s="83"/>
      <c r="G1818" s="83"/>
      <c r="H1818" s="83"/>
      <c r="I1818" s="88"/>
      <c r="J1818" s="89"/>
      <c r="K1818" s="90"/>
      <c r="L1818" s="89"/>
      <c r="M1818" s="90"/>
      <c r="N1818" s="91"/>
      <c r="O1818" s="90"/>
      <c r="P1818" s="91"/>
      <c r="Q1818" s="92"/>
      <c r="R1818" s="90"/>
      <c r="S1818" s="92"/>
      <c r="T1818" s="90"/>
      <c r="U1818" s="93"/>
      <c r="V1818" s="83"/>
      <c r="W1818" s="83"/>
      <c r="X1818" s="83"/>
      <c r="Y1818" s="92"/>
      <c r="Z1818" s="83"/>
      <c r="AA1818" s="83"/>
      <c r="AB1818" s="90"/>
      <c r="AC1818" s="83"/>
      <c r="AD1818" s="92"/>
      <c r="AE1818" s="83"/>
      <c r="AF1818" s="83"/>
    </row>
    <row r="1819">
      <c r="A1819" s="86"/>
      <c r="B1819" s="87"/>
      <c r="C1819" s="87"/>
      <c r="D1819" s="87"/>
      <c r="E1819" s="83"/>
      <c r="F1819" s="83"/>
      <c r="G1819" s="83"/>
      <c r="H1819" s="83"/>
      <c r="I1819" s="88"/>
      <c r="J1819" s="89"/>
      <c r="K1819" s="90"/>
      <c r="L1819" s="89"/>
      <c r="M1819" s="90"/>
      <c r="N1819" s="91"/>
      <c r="O1819" s="90"/>
      <c r="P1819" s="91"/>
      <c r="Q1819" s="92"/>
      <c r="R1819" s="90"/>
      <c r="S1819" s="92"/>
      <c r="T1819" s="90"/>
      <c r="U1819" s="93"/>
      <c r="V1819" s="83"/>
      <c r="W1819" s="83"/>
      <c r="X1819" s="83"/>
      <c r="Y1819" s="92"/>
      <c r="Z1819" s="83"/>
      <c r="AA1819" s="83"/>
      <c r="AB1819" s="90"/>
      <c r="AC1819" s="83"/>
      <c r="AD1819" s="92"/>
      <c r="AE1819" s="83"/>
      <c r="AF1819" s="83"/>
    </row>
    <row r="1820">
      <c r="A1820" s="86"/>
      <c r="B1820" s="87"/>
      <c r="C1820" s="87"/>
      <c r="D1820" s="87"/>
      <c r="E1820" s="83"/>
      <c r="F1820" s="83"/>
      <c r="G1820" s="83"/>
      <c r="H1820" s="83"/>
      <c r="I1820" s="88"/>
      <c r="J1820" s="89"/>
      <c r="K1820" s="90"/>
      <c r="L1820" s="89"/>
      <c r="M1820" s="90"/>
      <c r="N1820" s="91"/>
      <c r="O1820" s="90"/>
      <c r="P1820" s="91"/>
      <c r="Q1820" s="92"/>
      <c r="R1820" s="90"/>
      <c r="S1820" s="92"/>
      <c r="T1820" s="90"/>
      <c r="U1820" s="93"/>
      <c r="V1820" s="83"/>
      <c r="W1820" s="83"/>
      <c r="X1820" s="83"/>
      <c r="Y1820" s="92"/>
      <c r="Z1820" s="83"/>
      <c r="AA1820" s="83"/>
      <c r="AB1820" s="90"/>
      <c r="AC1820" s="83"/>
      <c r="AD1820" s="92"/>
      <c r="AE1820" s="83"/>
      <c r="AF1820" s="83"/>
    </row>
    <row r="1821">
      <c r="A1821" s="86"/>
      <c r="B1821" s="87"/>
      <c r="C1821" s="87"/>
      <c r="D1821" s="87"/>
      <c r="E1821" s="83"/>
      <c r="F1821" s="83"/>
      <c r="G1821" s="83"/>
      <c r="H1821" s="83"/>
      <c r="I1821" s="88"/>
      <c r="J1821" s="89"/>
      <c r="K1821" s="90"/>
      <c r="L1821" s="89"/>
      <c r="M1821" s="90"/>
      <c r="N1821" s="91"/>
      <c r="O1821" s="90"/>
      <c r="P1821" s="91"/>
      <c r="Q1821" s="92"/>
      <c r="R1821" s="90"/>
      <c r="S1821" s="92"/>
      <c r="T1821" s="90"/>
      <c r="U1821" s="93"/>
      <c r="V1821" s="83"/>
      <c r="W1821" s="83"/>
      <c r="X1821" s="83"/>
      <c r="Y1821" s="92"/>
      <c r="Z1821" s="83"/>
      <c r="AA1821" s="83"/>
      <c r="AB1821" s="90"/>
      <c r="AC1821" s="83"/>
      <c r="AD1821" s="92"/>
      <c r="AE1821" s="83"/>
      <c r="AF1821" s="83"/>
    </row>
    <row r="1822">
      <c r="A1822" s="86"/>
      <c r="B1822" s="87"/>
      <c r="C1822" s="87"/>
      <c r="D1822" s="87"/>
      <c r="E1822" s="83"/>
      <c r="F1822" s="83"/>
      <c r="G1822" s="83"/>
      <c r="H1822" s="83"/>
      <c r="I1822" s="88"/>
      <c r="J1822" s="89"/>
      <c r="K1822" s="90"/>
      <c r="L1822" s="89"/>
      <c r="M1822" s="90"/>
      <c r="N1822" s="91"/>
      <c r="O1822" s="90"/>
      <c r="P1822" s="91"/>
      <c r="Q1822" s="92"/>
      <c r="R1822" s="90"/>
      <c r="S1822" s="92"/>
      <c r="T1822" s="90"/>
      <c r="U1822" s="93"/>
      <c r="V1822" s="83"/>
      <c r="W1822" s="83"/>
      <c r="X1822" s="83"/>
      <c r="Y1822" s="92"/>
      <c r="Z1822" s="83"/>
      <c r="AA1822" s="83"/>
      <c r="AB1822" s="90"/>
      <c r="AC1822" s="83"/>
      <c r="AD1822" s="92"/>
      <c r="AE1822" s="83"/>
      <c r="AF1822" s="83"/>
    </row>
    <row r="1823">
      <c r="A1823" s="86"/>
      <c r="B1823" s="87"/>
      <c r="C1823" s="87"/>
      <c r="D1823" s="87"/>
      <c r="E1823" s="83"/>
      <c r="F1823" s="83"/>
      <c r="G1823" s="83"/>
      <c r="H1823" s="83"/>
      <c r="I1823" s="88"/>
      <c r="J1823" s="89"/>
      <c r="K1823" s="90"/>
      <c r="L1823" s="89"/>
      <c r="M1823" s="90"/>
      <c r="N1823" s="91"/>
      <c r="O1823" s="90"/>
      <c r="P1823" s="91"/>
      <c r="Q1823" s="92"/>
      <c r="R1823" s="90"/>
      <c r="S1823" s="92"/>
      <c r="T1823" s="90"/>
      <c r="U1823" s="93"/>
      <c r="V1823" s="83"/>
      <c r="W1823" s="83"/>
      <c r="X1823" s="83"/>
      <c r="Y1823" s="92"/>
      <c r="Z1823" s="83"/>
      <c r="AA1823" s="83"/>
      <c r="AB1823" s="90"/>
      <c r="AC1823" s="83"/>
      <c r="AD1823" s="92"/>
      <c r="AE1823" s="83"/>
      <c r="AF1823" s="83"/>
    </row>
    <row r="1824">
      <c r="A1824" s="86"/>
      <c r="B1824" s="87"/>
      <c r="C1824" s="87"/>
      <c r="D1824" s="87"/>
      <c r="E1824" s="83"/>
      <c r="F1824" s="83"/>
      <c r="G1824" s="83"/>
      <c r="H1824" s="83"/>
      <c r="I1824" s="88"/>
      <c r="J1824" s="89"/>
      <c r="K1824" s="90"/>
      <c r="L1824" s="89"/>
      <c r="M1824" s="90"/>
      <c r="N1824" s="91"/>
      <c r="O1824" s="90"/>
      <c r="P1824" s="91"/>
      <c r="Q1824" s="92"/>
      <c r="R1824" s="90"/>
      <c r="S1824" s="92"/>
      <c r="T1824" s="90"/>
      <c r="U1824" s="93"/>
      <c r="V1824" s="83"/>
      <c r="W1824" s="83"/>
      <c r="X1824" s="83"/>
      <c r="Y1824" s="92"/>
      <c r="Z1824" s="83"/>
      <c r="AA1824" s="83"/>
      <c r="AB1824" s="90"/>
      <c r="AC1824" s="83"/>
      <c r="AD1824" s="92"/>
      <c r="AE1824" s="83"/>
      <c r="AF1824" s="83"/>
    </row>
    <row r="1825">
      <c r="A1825" s="86"/>
      <c r="B1825" s="87"/>
      <c r="C1825" s="87"/>
      <c r="D1825" s="87"/>
      <c r="E1825" s="83"/>
      <c r="F1825" s="83"/>
      <c r="G1825" s="83"/>
      <c r="H1825" s="83"/>
      <c r="I1825" s="88"/>
      <c r="J1825" s="89"/>
      <c r="K1825" s="90"/>
      <c r="L1825" s="89"/>
      <c r="M1825" s="90"/>
      <c r="N1825" s="91"/>
      <c r="O1825" s="90"/>
      <c r="P1825" s="91"/>
      <c r="Q1825" s="92"/>
      <c r="R1825" s="90"/>
      <c r="S1825" s="92"/>
      <c r="T1825" s="90"/>
      <c r="U1825" s="93"/>
      <c r="V1825" s="83"/>
      <c r="W1825" s="83"/>
      <c r="X1825" s="83"/>
      <c r="Y1825" s="92"/>
      <c r="Z1825" s="83"/>
      <c r="AA1825" s="83"/>
      <c r="AB1825" s="90"/>
      <c r="AC1825" s="83"/>
      <c r="AD1825" s="92"/>
      <c r="AE1825" s="83"/>
      <c r="AF1825" s="83"/>
    </row>
    <row r="1826">
      <c r="A1826" s="86"/>
      <c r="B1826" s="87"/>
      <c r="C1826" s="87"/>
      <c r="D1826" s="87"/>
      <c r="E1826" s="83"/>
      <c r="F1826" s="83"/>
      <c r="G1826" s="83"/>
      <c r="H1826" s="83"/>
      <c r="I1826" s="88"/>
      <c r="J1826" s="89"/>
      <c r="K1826" s="90"/>
      <c r="L1826" s="89"/>
      <c r="M1826" s="90"/>
      <c r="N1826" s="91"/>
      <c r="O1826" s="90"/>
      <c r="P1826" s="91"/>
      <c r="Q1826" s="92"/>
      <c r="R1826" s="90"/>
      <c r="S1826" s="92"/>
      <c r="T1826" s="90"/>
      <c r="U1826" s="93"/>
      <c r="V1826" s="83"/>
      <c r="W1826" s="83"/>
      <c r="X1826" s="83"/>
      <c r="Y1826" s="92"/>
      <c r="Z1826" s="83"/>
      <c r="AA1826" s="83"/>
      <c r="AB1826" s="90"/>
      <c r="AC1826" s="83"/>
      <c r="AD1826" s="92"/>
      <c r="AE1826" s="83"/>
      <c r="AF1826" s="83"/>
    </row>
    <row r="1827">
      <c r="A1827" s="86"/>
      <c r="B1827" s="87"/>
      <c r="C1827" s="87"/>
      <c r="D1827" s="87"/>
      <c r="E1827" s="83"/>
      <c r="F1827" s="83"/>
      <c r="G1827" s="83"/>
      <c r="H1827" s="83"/>
      <c r="I1827" s="88"/>
      <c r="J1827" s="89"/>
      <c r="K1827" s="90"/>
      <c r="L1827" s="89"/>
      <c r="M1827" s="90"/>
      <c r="N1827" s="91"/>
      <c r="O1827" s="90"/>
      <c r="P1827" s="91"/>
      <c r="Q1827" s="92"/>
      <c r="R1827" s="90"/>
      <c r="S1827" s="92"/>
      <c r="T1827" s="90"/>
      <c r="U1827" s="93"/>
      <c r="V1827" s="83"/>
      <c r="W1827" s="83"/>
      <c r="X1827" s="83"/>
      <c r="Y1827" s="92"/>
      <c r="Z1827" s="83"/>
      <c r="AA1827" s="83"/>
      <c r="AB1827" s="90"/>
      <c r="AC1827" s="83"/>
      <c r="AD1827" s="92"/>
      <c r="AE1827" s="83"/>
      <c r="AF1827" s="83"/>
    </row>
    <row r="1828">
      <c r="A1828" s="86"/>
      <c r="B1828" s="87"/>
      <c r="C1828" s="87"/>
      <c r="D1828" s="87"/>
      <c r="E1828" s="83"/>
      <c r="F1828" s="83"/>
      <c r="G1828" s="83"/>
      <c r="H1828" s="83"/>
      <c r="I1828" s="88"/>
      <c r="J1828" s="89"/>
      <c r="K1828" s="90"/>
      <c r="L1828" s="89"/>
      <c r="M1828" s="90"/>
      <c r="N1828" s="91"/>
      <c r="O1828" s="90"/>
      <c r="P1828" s="91"/>
      <c r="Q1828" s="92"/>
      <c r="R1828" s="90"/>
      <c r="S1828" s="92"/>
      <c r="T1828" s="90"/>
      <c r="U1828" s="93"/>
      <c r="V1828" s="83"/>
      <c r="W1828" s="83"/>
      <c r="X1828" s="83"/>
      <c r="Y1828" s="92"/>
      <c r="Z1828" s="83"/>
      <c r="AA1828" s="83"/>
      <c r="AB1828" s="90"/>
      <c r="AC1828" s="83"/>
      <c r="AD1828" s="92"/>
      <c r="AE1828" s="83"/>
      <c r="AF1828" s="83"/>
    </row>
    <row r="1829">
      <c r="A1829" s="86"/>
      <c r="B1829" s="87"/>
      <c r="C1829" s="87"/>
      <c r="D1829" s="87"/>
      <c r="E1829" s="83"/>
      <c r="F1829" s="83"/>
      <c r="G1829" s="83"/>
      <c r="H1829" s="83"/>
      <c r="I1829" s="88"/>
      <c r="J1829" s="89"/>
      <c r="K1829" s="90"/>
      <c r="L1829" s="89"/>
      <c r="M1829" s="90"/>
      <c r="N1829" s="91"/>
      <c r="O1829" s="90"/>
      <c r="P1829" s="91"/>
      <c r="Q1829" s="92"/>
      <c r="R1829" s="90"/>
      <c r="S1829" s="92"/>
      <c r="T1829" s="90"/>
      <c r="U1829" s="93"/>
      <c r="V1829" s="83"/>
      <c r="W1829" s="83"/>
      <c r="X1829" s="83"/>
      <c r="Y1829" s="92"/>
      <c r="Z1829" s="83"/>
      <c r="AA1829" s="83"/>
      <c r="AB1829" s="90"/>
      <c r="AC1829" s="83"/>
      <c r="AD1829" s="92"/>
      <c r="AE1829" s="83"/>
      <c r="AF1829" s="83"/>
    </row>
    <row r="1830">
      <c r="A1830" s="86"/>
      <c r="B1830" s="87"/>
      <c r="C1830" s="87"/>
      <c r="D1830" s="87"/>
      <c r="E1830" s="83"/>
      <c r="F1830" s="83"/>
      <c r="G1830" s="83"/>
      <c r="H1830" s="83"/>
      <c r="I1830" s="88"/>
      <c r="J1830" s="89"/>
      <c r="K1830" s="90"/>
      <c r="L1830" s="89"/>
      <c r="M1830" s="90"/>
      <c r="N1830" s="91"/>
      <c r="O1830" s="90"/>
      <c r="P1830" s="91"/>
      <c r="Q1830" s="92"/>
      <c r="R1830" s="90"/>
      <c r="S1830" s="92"/>
      <c r="T1830" s="90"/>
      <c r="U1830" s="93"/>
      <c r="V1830" s="83"/>
      <c r="W1830" s="83"/>
      <c r="X1830" s="83"/>
      <c r="Y1830" s="92"/>
      <c r="Z1830" s="83"/>
      <c r="AA1830" s="83"/>
      <c r="AB1830" s="90"/>
      <c r="AC1830" s="83"/>
      <c r="AD1830" s="92"/>
      <c r="AE1830" s="83"/>
      <c r="AF1830" s="83"/>
    </row>
    <row r="1831">
      <c r="A1831" s="86"/>
      <c r="B1831" s="87"/>
      <c r="C1831" s="87"/>
      <c r="D1831" s="87"/>
      <c r="E1831" s="83"/>
      <c r="F1831" s="83"/>
      <c r="G1831" s="83"/>
      <c r="H1831" s="83"/>
      <c r="I1831" s="88"/>
      <c r="J1831" s="89"/>
      <c r="K1831" s="90"/>
      <c r="L1831" s="89"/>
      <c r="M1831" s="90"/>
      <c r="N1831" s="91"/>
      <c r="O1831" s="90"/>
      <c r="P1831" s="91"/>
      <c r="Q1831" s="92"/>
      <c r="R1831" s="90"/>
      <c r="S1831" s="92"/>
      <c r="T1831" s="90"/>
      <c r="U1831" s="93"/>
      <c r="V1831" s="83"/>
      <c r="W1831" s="83"/>
      <c r="X1831" s="83"/>
      <c r="Y1831" s="92"/>
      <c r="Z1831" s="83"/>
      <c r="AA1831" s="83"/>
      <c r="AB1831" s="90"/>
      <c r="AC1831" s="83"/>
      <c r="AD1831" s="92"/>
      <c r="AE1831" s="83"/>
      <c r="AF1831" s="83"/>
    </row>
    <row r="1832">
      <c r="A1832" s="86"/>
      <c r="B1832" s="87"/>
      <c r="C1832" s="87"/>
      <c r="D1832" s="87"/>
      <c r="E1832" s="83"/>
      <c r="F1832" s="83"/>
      <c r="G1832" s="83"/>
      <c r="H1832" s="83"/>
      <c r="I1832" s="88"/>
      <c r="J1832" s="89"/>
      <c r="K1832" s="90"/>
      <c r="L1832" s="89"/>
      <c r="M1832" s="90"/>
      <c r="N1832" s="91"/>
      <c r="O1832" s="90"/>
      <c r="P1832" s="91"/>
      <c r="Q1832" s="92"/>
      <c r="R1832" s="90"/>
      <c r="S1832" s="92"/>
      <c r="T1832" s="90"/>
      <c r="U1832" s="93"/>
      <c r="V1832" s="83"/>
      <c r="W1832" s="83"/>
      <c r="X1832" s="83"/>
      <c r="Y1832" s="92"/>
      <c r="Z1832" s="83"/>
      <c r="AA1832" s="83"/>
      <c r="AB1832" s="90"/>
      <c r="AC1832" s="83"/>
      <c r="AD1832" s="92"/>
      <c r="AE1832" s="83"/>
      <c r="AF1832" s="83"/>
    </row>
    <row r="1833">
      <c r="A1833" s="86"/>
      <c r="B1833" s="87"/>
      <c r="C1833" s="87"/>
      <c r="D1833" s="87"/>
      <c r="E1833" s="83"/>
      <c r="F1833" s="83"/>
      <c r="G1833" s="83"/>
      <c r="H1833" s="83"/>
      <c r="I1833" s="88"/>
      <c r="J1833" s="89"/>
      <c r="K1833" s="90"/>
      <c r="L1833" s="89"/>
      <c r="M1833" s="90"/>
      <c r="N1833" s="91"/>
      <c r="O1833" s="90"/>
      <c r="P1833" s="91"/>
      <c r="Q1833" s="92"/>
      <c r="R1833" s="90"/>
      <c r="S1833" s="92"/>
      <c r="T1833" s="90"/>
      <c r="U1833" s="93"/>
      <c r="V1833" s="83"/>
      <c r="W1833" s="83"/>
      <c r="X1833" s="83"/>
      <c r="Y1833" s="92"/>
      <c r="Z1833" s="83"/>
      <c r="AA1833" s="83"/>
      <c r="AB1833" s="90"/>
      <c r="AC1833" s="83"/>
      <c r="AD1833" s="92"/>
      <c r="AE1833" s="83"/>
      <c r="AF1833" s="83"/>
    </row>
    <row r="1834">
      <c r="A1834" s="86"/>
      <c r="B1834" s="87"/>
      <c r="C1834" s="87"/>
      <c r="D1834" s="87"/>
      <c r="E1834" s="83"/>
      <c r="F1834" s="83"/>
      <c r="G1834" s="83"/>
      <c r="H1834" s="83"/>
      <c r="I1834" s="88"/>
      <c r="J1834" s="89"/>
      <c r="K1834" s="90"/>
      <c r="L1834" s="89"/>
      <c r="M1834" s="90"/>
      <c r="N1834" s="91"/>
      <c r="O1834" s="90"/>
      <c r="P1834" s="91"/>
      <c r="Q1834" s="92"/>
      <c r="R1834" s="90"/>
      <c r="S1834" s="92"/>
      <c r="T1834" s="90"/>
      <c r="U1834" s="93"/>
      <c r="V1834" s="83"/>
      <c r="W1834" s="83"/>
      <c r="X1834" s="83"/>
      <c r="Y1834" s="92"/>
      <c r="Z1834" s="83"/>
      <c r="AA1834" s="83"/>
      <c r="AB1834" s="90"/>
      <c r="AC1834" s="83"/>
      <c r="AD1834" s="92"/>
      <c r="AE1834" s="83"/>
      <c r="AF1834" s="83"/>
    </row>
    <row r="1835">
      <c r="A1835" s="86"/>
      <c r="B1835" s="87"/>
      <c r="C1835" s="87"/>
      <c r="D1835" s="87"/>
      <c r="E1835" s="83"/>
      <c r="F1835" s="83"/>
      <c r="G1835" s="83"/>
      <c r="H1835" s="83"/>
      <c r="I1835" s="88"/>
      <c r="J1835" s="89"/>
      <c r="K1835" s="90"/>
      <c r="L1835" s="89"/>
      <c r="M1835" s="90"/>
      <c r="N1835" s="91"/>
      <c r="O1835" s="90"/>
      <c r="P1835" s="91"/>
      <c r="Q1835" s="92"/>
      <c r="R1835" s="90"/>
      <c r="S1835" s="92"/>
      <c r="T1835" s="90"/>
      <c r="U1835" s="93"/>
      <c r="V1835" s="83"/>
      <c r="W1835" s="83"/>
      <c r="X1835" s="83"/>
      <c r="Y1835" s="92"/>
      <c r="Z1835" s="83"/>
      <c r="AA1835" s="83"/>
      <c r="AB1835" s="90"/>
      <c r="AC1835" s="83"/>
      <c r="AD1835" s="92"/>
      <c r="AE1835" s="83"/>
      <c r="AF1835" s="83"/>
    </row>
    <row r="1836">
      <c r="A1836" s="86"/>
      <c r="B1836" s="87"/>
      <c r="C1836" s="87"/>
      <c r="D1836" s="87"/>
      <c r="E1836" s="83"/>
      <c r="F1836" s="83"/>
      <c r="G1836" s="83"/>
      <c r="H1836" s="83"/>
      <c r="I1836" s="88"/>
      <c r="J1836" s="89"/>
      <c r="K1836" s="90"/>
      <c r="L1836" s="89"/>
      <c r="M1836" s="90"/>
      <c r="N1836" s="91"/>
      <c r="O1836" s="90"/>
      <c r="P1836" s="91"/>
      <c r="Q1836" s="92"/>
      <c r="R1836" s="90"/>
      <c r="S1836" s="92"/>
      <c r="T1836" s="90"/>
      <c r="U1836" s="93"/>
      <c r="V1836" s="83"/>
      <c r="W1836" s="83"/>
      <c r="X1836" s="83"/>
      <c r="Y1836" s="92"/>
      <c r="Z1836" s="83"/>
      <c r="AA1836" s="83"/>
      <c r="AB1836" s="90"/>
      <c r="AC1836" s="83"/>
      <c r="AD1836" s="92"/>
      <c r="AE1836" s="83"/>
      <c r="AF1836" s="83"/>
    </row>
    <row r="1837">
      <c r="A1837" s="86"/>
      <c r="B1837" s="87"/>
      <c r="C1837" s="87"/>
      <c r="D1837" s="87"/>
      <c r="E1837" s="83"/>
      <c r="F1837" s="83"/>
      <c r="G1837" s="83"/>
      <c r="H1837" s="83"/>
      <c r="I1837" s="88"/>
      <c r="J1837" s="89"/>
      <c r="K1837" s="90"/>
      <c r="L1837" s="89"/>
      <c r="M1837" s="90"/>
      <c r="N1837" s="91"/>
      <c r="O1837" s="90"/>
      <c r="P1837" s="91"/>
      <c r="Q1837" s="92"/>
      <c r="R1837" s="90"/>
      <c r="S1837" s="92"/>
      <c r="T1837" s="90"/>
      <c r="U1837" s="93"/>
      <c r="V1837" s="83"/>
      <c r="W1837" s="83"/>
      <c r="X1837" s="83"/>
      <c r="Y1837" s="92"/>
      <c r="Z1837" s="83"/>
      <c r="AA1837" s="83"/>
      <c r="AB1837" s="90"/>
      <c r="AC1837" s="83"/>
      <c r="AD1837" s="92"/>
      <c r="AE1837" s="83"/>
      <c r="AF1837" s="83"/>
    </row>
    <row r="1838">
      <c r="A1838" s="86"/>
      <c r="B1838" s="87"/>
      <c r="C1838" s="87"/>
      <c r="D1838" s="87"/>
      <c r="E1838" s="83"/>
      <c r="F1838" s="83"/>
      <c r="G1838" s="83"/>
      <c r="H1838" s="83"/>
      <c r="I1838" s="88"/>
      <c r="J1838" s="89"/>
      <c r="K1838" s="90"/>
      <c r="L1838" s="89"/>
      <c r="M1838" s="90"/>
      <c r="N1838" s="91"/>
      <c r="O1838" s="90"/>
      <c r="P1838" s="91"/>
      <c r="Q1838" s="92"/>
      <c r="R1838" s="90"/>
      <c r="S1838" s="92"/>
      <c r="T1838" s="90"/>
      <c r="U1838" s="93"/>
      <c r="V1838" s="83"/>
      <c r="W1838" s="83"/>
      <c r="X1838" s="83"/>
      <c r="Y1838" s="92"/>
      <c r="Z1838" s="83"/>
      <c r="AA1838" s="83"/>
      <c r="AB1838" s="90"/>
      <c r="AC1838" s="83"/>
      <c r="AD1838" s="92"/>
      <c r="AE1838" s="83"/>
      <c r="AF1838" s="83"/>
    </row>
    <row r="1839">
      <c r="A1839" s="86"/>
      <c r="B1839" s="87"/>
      <c r="C1839" s="87"/>
      <c r="D1839" s="87"/>
      <c r="E1839" s="83"/>
      <c r="F1839" s="83"/>
      <c r="G1839" s="83"/>
      <c r="H1839" s="83"/>
      <c r="I1839" s="88"/>
      <c r="J1839" s="89"/>
      <c r="K1839" s="90"/>
      <c r="L1839" s="89"/>
      <c r="M1839" s="90"/>
      <c r="N1839" s="91"/>
      <c r="O1839" s="90"/>
      <c r="P1839" s="91"/>
      <c r="Q1839" s="92"/>
      <c r="R1839" s="90"/>
      <c r="S1839" s="92"/>
      <c r="T1839" s="90"/>
      <c r="U1839" s="93"/>
      <c r="V1839" s="83"/>
      <c r="W1839" s="83"/>
      <c r="X1839" s="83"/>
      <c r="Y1839" s="92"/>
      <c r="Z1839" s="83"/>
      <c r="AA1839" s="83"/>
      <c r="AB1839" s="90"/>
      <c r="AC1839" s="83"/>
      <c r="AD1839" s="92"/>
      <c r="AE1839" s="83"/>
      <c r="AF1839" s="83"/>
    </row>
    <row r="1840">
      <c r="A1840" s="86"/>
      <c r="B1840" s="87"/>
      <c r="C1840" s="87"/>
      <c r="D1840" s="87"/>
      <c r="E1840" s="83"/>
      <c r="F1840" s="83"/>
      <c r="G1840" s="83"/>
      <c r="H1840" s="83"/>
      <c r="I1840" s="88"/>
      <c r="J1840" s="89"/>
      <c r="K1840" s="90"/>
      <c r="L1840" s="89"/>
      <c r="M1840" s="90"/>
      <c r="N1840" s="91"/>
      <c r="O1840" s="90"/>
      <c r="P1840" s="91"/>
      <c r="Q1840" s="92"/>
      <c r="R1840" s="90"/>
      <c r="S1840" s="92"/>
      <c r="T1840" s="90"/>
      <c r="U1840" s="93"/>
      <c r="V1840" s="83"/>
      <c r="W1840" s="83"/>
      <c r="X1840" s="83"/>
      <c r="Y1840" s="92"/>
      <c r="Z1840" s="83"/>
      <c r="AA1840" s="83"/>
      <c r="AB1840" s="90"/>
      <c r="AC1840" s="83"/>
      <c r="AD1840" s="92"/>
      <c r="AE1840" s="83"/>
      <c r="AF1840" s="83"/>
    </row>
    <row r="1841">
      <c r="A1841" s="86"/>
      <c r="B1841" s="87"/>
      <c r="C1841" s="87"/>
      <c r="D1841" s="87"/>
      <c r="E1841" s="83"/>
      <c r="F1841" s="83"/>
      <c r="G1841" s="83"/>
      <c r="H1841" s="83"/>
      <c r="I1841" s="88"/>
      <c r="J1841" s="89"/>
      <c r="K1841" s="90"/>
      <c r="L1841" s="89"/>
      <c r="M1841" s="90"/>
      <c r="N1841" s="91"/>
      <c r="O1841" s="90"/>
      <c r="P1841" s="91"/>
      <c r="Q1841" s="92"/>
      <c r="R1841" s="90"/>
      <c r="S1841" s="92"/>
      <c r="T1841" s="90"/>
      <c r="U1841" s="93"/>
      <c r="V1841" s="83"/>
      <c r="W1841" s="83"/>
      <c r="X1841" s="83"/>
      <c r="Y1841" s="92"/>
      <c r="Z1841" s="83"/>
      <c r="AA1841" s="83"/>
      <c r="AB1841" s="90"/>
      <c r="AC1841" s="83"/>
      <c r="AD1841" s="92"/>
      <c r="AE1841" s="83"/>
      <c r="AF1841" s="83"/>
    </row>
    <row r="1842">
      <c r="A1842" s="86"/>
      <c r="B1842" s="87"/>
      <c r="C1842" s="87"/>
      <c r="D1842" s="87"/>
      <c r="E1842" s="83"/>
      <c r="F1842" s="83"/>
      <c r="G1842" s="83"/>
      <c r="H1842" s="83"/>
      <c r="I1842" s="88"/>
      <c r="J1842" s="89"/>
      <c r="K1842" s="90"/>
      <c r="L1842" s="89"/>
      <c r="M1842" s="90"/>
      <c r="N1842" s="91"/>
      <c r="O1842" s="90"/>
      <c r="P1842" s="91"/>
      <c r="Q1842" s="92"/>
      <c r="R1842" s="90"/>
      <c r="S1842" s="92"/>
      <c r="T1842" s="90"/>
      <c r="U1842" s="93"/>
      <c r="V1842" s="83"/>
      <c r="W1842" s="83"/>
      <c r="X1842" s="83"/>
      <c r="Y1842" s="92"/>
      <c r="Z1842" s="83"/>
      <c r="AA1842" s="83"/>
      <c r="AB1842" s="90"/>
      <c r="AC1842" s="83"/>
      <c r="AD1842" s="92"/>
      <c r="AE1842" s="83"/>
      <c r="AF1842" s="83"/>
    </row>
    <row r="1843">
      <c r="A1843" s="86"/>
      <c r="B1843" s="87"/>
      <c r="C1843" s="87"/>
      <c r="D1843" s="87"/>
      <c r="E1843" s="83"/>
      <c r="F1843" s="83"/>
      <c r="G1843" s="83"/>
      <c r="H1843" s="83"/>
      <c r="I1843" s="88"/>
      <c r="J1843" s="89"/>
      <c r="K1843" s="90"/>
      <c r="L1843" s="89"/>
      <c r="M1843" s="90"/>
      <c r="N1843" s="91"/>
      <c r="O1843" s="90"/>
      <c r="P1843" s="91"/>
      <c r="Q1843" s="92"/>
      <c r="R1843" s="90"/>
      <c r="S1843" s="92"/>
      <c r="T1843" s="90"/>
      <c r="U1843" s="93"/>
      <c r="V1843" s="83"/>
      <c r="W1843" s="83"/>
      <c r="X1843" s="83"/>
      <c r="Y1843" s="92"/>
      <c r="Z1843" s="83"/>
      <c r="AA1843" s="83"/>
      <c r="AB1843" s="90"/>
      <c r="AC1843" s="83"/>
      <c r="AD1843" s="92"/>
      <c r="AE1843" s="83"/>
      <c r="AF1843" s="83"/>
    </row>
    <row r="1844">
      <c r="A1844" s="86"/>
      <c r="B1844" s="87"/>
      <c r="C1844" s="87"/>
      <c r="D1844" s="87"/>
      <c r="E1844" s="83"/>
      <c r="F1844" s="83"/>
      <c r="G1844" s="83"/>
      <c r="H1844" s="83"/>
      <c r="I1844" s="88"/>
      <c r="J1844" s="89"/>
      <c r="K1844" s="90"/>
      <c r="L1844" s="89"/>
      <c r="M1844" s="90"/>
      <c r="N1844" s="91"/>
      <c r="O1844" s="90"/>
      <c r="P1844" s="91"/>
      <c r="Q1844" s="92"/>
      <c r="R1844" s="90"/>
      <c r="S1844" s="92"/>
      <c r="T1844" s="90"/>
      <c r="U1844" s="93"/>
      <c r="V1844" s="83"/>
      <c r="W1844" s="83"/>
      <c r="X1844" s="83"/>
      <c r="Y1844" s="92"/>
      <c r="Z1844" s="83"/>
      <c r="AA1844" s="83"/>
      <c r="AB1844" s="90"/>
      <c r="AC1844" s="83"/>
      <c r="AD1844" s="92"/>
      <c r="AE1844" s="83"/>
      <c r="AF1844" s="83"/>
    </row>
    <row r="1845">
      <c r="A1845" s="86"/>
      <c r="B1845" s="87"/>
      <c r="C1845" s="87"/>
      <c r="D1845" s="87"/>
      <c r="E1845" s="83"/>
      <c r="F1845" s="83"/>
      <c r="G1845" s="83"/>
      <c r="H1845" s="83"/>
      <c r="I1845" s="88"/>
      <c r="J1845" s="89"/>
      <c r="K1845" s="90"/>
      <c r="L1845" s="89"/>
      <c r="M1845" s="90"/>
      <c r="N1845" s="91"/>
      <c r="O1845" s="90"/>
      <c r="P1845" s="91"/>
      <c r="Q1845" s="92"/>
      <c r="R1845" s="90"/>
      <c r="S1845" s="92"/>
      <c r="T1845" s="90"/>
      <c r="U1845" s="93"/>
      <c r="V1845" s="83"/>
      <c r="W1845" s="83"/>
      <c r="X1845" s="83"/>
      <c r="Y1845" s="92"/>
      <c r="Z1845" s="83"/>
      <c r="AA1845" s="83"/>
      <c r="AB1845" s="90"/>
      <c r="AC1845" s="83"/>
      <c r="AD1845" s="92"/>
      <c r="AE1845" s="83"/>
      <c r="AF1845" s="83"/>
    </row>
    <row r="1846">
      <c r="A1846" s="86"/>
      <c r="B1846" s="87"/>
      <c r="C1846" s="87"/>
      <c r="D1846" s="87"/>
      <c r="E1846" s="83"/>
      <c r="F1846" s="83"/>
      <c r="G1846" s="83"/>
      <c r="H1846" s="83"/>
      <c r="I1846" s="88"/>
      <c r="J1846" s="89"/>
      <c r="K1846" s="90"/>
      <c r="L1846" s="89"/>
      <c r="M1846" s="90"/>
      <c r="N1846" s="91"/>
      <c r="O1846" s="90"/>
      <c r="P1846" s="91"/>
      <c r="Q1846" s="92"/>
      <c r="R1846" s="90"/>
      <c r="S1846" s="92"/>
      <c r="T1846" s="90"/>
      <c r="U1846" s="93"/>
      <c r="V1846" s="83"/>
      <c r="W1846" s="83"/>
      <c r="X1846" s="83"/>
      <c r="Y1846" s="92"/>
      <c r="Z1846" s="83"/>
      <c r="AA1846" s="83"/>
      <c r="AB1846" s="90"/>
      <c r="AC1846" s="83"/>
      <c r="AD1846" s="92"/>
      <c r="AE1846" s="83"/>
      <c r="AF1846" s="83"/>
    </row>
    <row r="1847">
      <c r="A1847" s="86"/>
      <c r="B1847" s="87"/>
      <c r="C1847" s="87"/>
      <c r="D1847" s="87"/>
      <c r="E1847" s="83"/>
      <c r="F1847" s="83"/>
      <c r="G1847" s="83"/>
      <c r="H1847" s="83"/>
      <c r="I1847" s="88"/>
      <c r="J1847" s="89"/>
      <c r="K1847" s="90"/>
      <c r="L1847" s="89"/>
      <c r="M1847" s="90"/>
      <c r="N1847" s="91"/>
      <c r="O1847" s="90"/>
      <c r="P1847" s="91"/>
      <c r="Q1847" s="92"/>
      <c r="R1847" s="90"/>
      <c r="S1847" s="92"/>
      <c r="T1847" s="90"/>
      <c r="U1847" s="93"/>
      <c r="V1847" s="83"/>
      <c r="W1847" s="83"/>
      <c r="X1847" s="83"/>
      <c r="Y1847" s="92"/>
      <c r="Z1847" s="83"/>
      <c r="AA1847" s="83"/>
      <c r="AB1847" s="90"/>
      <c r="AC1847" s="83"/>
      <c r="AD1847" s="92"/>
      <c r="AE1847" s="83"/>
      <c r="AF1847" s="83"/>
    </row>
    <row r="1848">
      <c r="A1848" s="86"/>
      <c r="B1848" s="87"/>
      <c r="C1848" s="87"/>
      <c r="D1848" s="87"/>
      <c r="E1848" s="83"/>
      <c r="F1848" s="83"/>
      <c r="G1848" s="83"/>
      <c r="H1848" s="83"/>
      <c r="I1848" s="88"/>
      <c r="J1848" s="89"/>
      <c r="K1848" s="90"/>
      <c r="L1848" s="89"/>
      <c r="M1848" s="90"/>
      <c r="N1848" s="91"/>
      <c r="O1848" s="90"/>
      <c r="P1848" s="91"/>
      <c r="Q1848" s="92"/>
      <c r="R1848" s="90"/>
      <c r="S1848" s="92"/>
      <c r="T1848" s="90"/>
      <c r="U1848" s="93"/>
      <c r="V1848" s="83"/>
      <c r="W1848" s="83"/>
      <c r="X1848" s="83"/>
      <c r="Y1848" s="92"/>
      <c r="Z1848" s="83"/>
      <c r="AA1848" s="83"/>
      <c r="AB1848" s="90"/>
      <c r="AC1848" s="83"/>
      <c r="AD1848" s="92"/>
      <c r="AE1848" s="83"/>
      <c r="AF1848" s="83"/>
    </row>
    <row r="1849">
      <c r="A1849" s="86"/>
      <c r="B1849" s="87"/>
      <c r="C1849" s="87"/>
      <c r="D1849" s="87"/>
      <c r="E1849" s="83"/>
      <c r="F1849" s="83"/>
      <c r="G1849" s="83"/>
      <c r="H1849" s="83"/>
      <c r="I1849" s="88"/>
      <c r="J1849" s="89"/>
      <c r="K1849" s="90"/>
      <c r="L1849" s="89"/>
      <c r="M1849" s="90"/>
      <c r="N1849" s="91"/>
      <c r="O1849" s="90"/>
      <c r="P1849" s="91"/>
      <c r="Q1849" s="92"/>
      <c r="R1849" s="90"/>
      <c r="S1849" s="92"/>
      <c r="T1849" s="90"/>
      <c r="U1849" s="93"/>
      <c r="V1849" s="83"/>
      <c r="W1849" s="83"/>
      <c r="X1849" s="83"/>
      <c r="Y1849" s="92"/>
      <c r="Z1849" s="83"/>
      <c r="AA1849" s="83"/>
      <c r="AB1849" s="90"/>
      <c r="AC1849" s="83"/>
      <c r="AD1849" s="92"/>
      <c r="AE1849" s="83"/>
      <c r="AF1849" s="83"/>
    </row>
    <row r="1850">
      <c r="A1850" s="86"/>
      <c r="B1850" s="87"/>
      <c r="C1850" s="87"/>
      <c r="D1850" s="87"/>
      <c r="E1850" s="83"/>
      <c r="F1850" s="83"/>
      <c r="G1850" s="83"/>
      <c r="H1850" s="83"/>
      <c r="I1850" s="88"/>
      <c r="J1850" s="89"/>
      <c r="K1850" s="90"/>
      <c r="L1850" s="89"/>
      <c r="M1850" s="90"/>
      <c r="N1850" s="91"/>
      <c r="O1850" s="90"/>
      <c r="P1850" s="91"/>
      <c r="Q1850" s="92"/>
      <c r="R1850" s="90"/>
      <c r="S1850" s="92"/>
      <c r="T1850" s="90"/>
      <c r="U1850" s="93"/>
      <c r="V1850" s="83"/>
      <c r="W1850" s="83"/>
      <c r="X1850" s="83"/>
      <c r="Y1850" s="92"/>
      <c r="Z1850" s="83"/>
      <c r="AA1850" s="83"/>
      <c r="AB1850" s="90"/>
      <c r="AC1850" s="83"/>
      <c r="AD1850" s="92"/>
      <c r="AE1850" s="83"/>
      <c r="AF1850" s="83"/>
    </row>
    <row r="1851">
      <c r="A1851" s="86"/>
      <c r="B1851" s="87"/>
      <c r="C1851" s="87"/>
      <c r="D1851" s="87"/>
      <c r="E1851" s="83"/>
      <c r="F1851" s="83"/>
      <c r="G1851" s="83"/>
      <c r="H1851" s="83"/>
      <c r="I1851" s="88"/>
      <c r="J1851" s="89"/>
      <c r="K1851" s="90"/>
      <c r="L1851" s="89"/>
      <c r="M1851" s="90"/>
      <c r="N1851" s="91"/>
      <c r="O1851" s="90"/>
      <c r="P1851" s="91"/>
      <c r="Q1851" s="92"/>
      <c r="R1851" s="90"/>
      <c r="S1851" s="92"/>
      <c r="T1851" s="90"/>
      <c r="U1851" s="93"/>
      <c r="V1851" s="83"/>
      <c r="W1851" s="83"/>
      <c r="X1851" s="83"/>
      <c r="Y1851" s="92"/>
      <c r="Z1851" s="83"/>
      <c r="AA1851" s="83"/>
      <c r="AB1851" s="90"/>
      <c r="AC1851" s="83"/>
      <c r="AD1851" s="92"/>
      <c r="AE1851" s="83"/>
      <c r="AF1851" s="83"/>
    </row>
    <row r="1852">
      <c r="A1852" s="86"/>
      <c r="B1852" s="87"/>
      <c r="C1852" s="87"/>
      <c r="D1852" s="87"/>
      <c r="E1852" s="83"/>
      <c r="F1852" s="83"/>
      <c r="G1852" s="83"/>
      <c r="H1852" s="83"/>
      <c r="I1852" s="88"/>
      <c r="J1852" s="89"/>
      <c r="K1852" s="90"/>
      <c r="L1852" s="89"/>
      <c r="M1852" s="90"/>
      <c r="N1852" s="91"/>
      <c r="O1852" s="90"/>
      <c r="P1852" s="91"/>
      <c r="Q1852" s="92"/>
      <c r="R1852" s="90"/>
      <c r="S1852" s="92"/>
      <c r="T1852" s="90"/>
      <c r="U1852" s="93"/>
      <c r="V1852" s="83"/>
      <c r="W1852" s="83"/>
      <c r="X1852" s="83"/>
      <c r="Y1852" s="92"/>
      <c r="Z1852" s="83"/>
      <c r="AA1852" s="83"/>
      <c r="AB1852" s="90"/>
      <c r="AC1852" s="83"/>
      <c r="AD1852" s="92"/>
      <c r="AE1852" s="83"/>
      <c r="AF1852" s="83"/>
    </row>
    <row r="1853">
      <c r="A1853" s="86"/>
      <c r="B1853" s="87"/>
      <c r="C1853" s="87"/>
      <c r="D1853" s="87"/>
      <c r="E1853" s="83"/>
      <c r="F1853" s="83"/>
      <c r="G1853" s="83"/>
      <c r="H1853" s="83"/>
      <c r="I1853" s="88"/>
      <c r="J1853" s="89"/>
      <c r="K1853" s="90"/>
      <c r="L1853" s="89"/>
      <c r="M1853" s="90"/>
      <c r="N1853" s="91"/>
      <c r="O1853" s="90"/>
      <c r="P1853" s="91"/>
      <c r="Q1853" s="92"/>
      <c r="R1853" s="90"/>
      <c r="S1853" s="92"/>
      <c r="T1853" s="90"/>
      <c r="U1853" s="93"/>
      <c r="V1853" s="83"/>
      <c r="W1853" s="83"/>
      <c r="X1853" s="83"/>
      <c r="Y1853" s="92"/>
      <c r="Z1853" s="83"/>
      <c r="AA1853" s="83"/>
      <c r="AB1853" s="90"/>
      <c r="AC1853" s="83"/>
      <c r="AD1853" s="92"/>
      <c r="AE1853" s="83"/>
      <c r="AF1853" s="83"/>
    </row>
    <row r="1854">
      <c r="A1854" s="86"/>
      <c r="B1854" s="87"/>
      <c r="C1854" s="87"/>
      <c r="D1854" s="87"/>
      <c r="E1854" s="83"/>
      <c r="F1854" s="83"/>
      <c r="G1854" s="83"/>
      <c r="H1854" s="83"/>
      <c r="I1854" s="88"/>
      <c r="J1854" s="89"/>
      <c r="K1854" s="90"/>
      <c r="L1854" s="89"/>
      <c r="M1854" s="90"/>
      <c r="N1854" s="91"/>
      <c r="O1854" s="90"/>
      <c r="P1854" s="91"/>
      <c r="Q1854" s="92"/>
      <c r="R1854" s="90"/>
      <c r="S1854" s="92"/>
      <c r="T1854" s="90"/>
      <c r="U1854" s="93"/>
      <c r="V1854" s="83"/>
      <c r="W1854" s="83"/>
      <c r="X1854" s="83"/>
      <c r="Y1854" s="92"/>
      <c r="Z1854" s="83"/>
      <c r="AA1854" s="83"/>
      <c r="AB1854" s="90"/>
      <c r="AC1854" s="83"/>
      <c r="AD1854" s="92"/>
      <c r="AE1854" s="83"/>
      <c r="AF1854" s="83"/>
    </row>
    <row r="1855">
      <c r="A1855" s="86"/>
      <c r="B1855" s="87"/>
      <c r="C1855" s="87"/>
      <c r="D1855" s="87"/>
      <c r="E1855" s="83"/>
      <c r="F1855" s="83"/>
      <c r="G1855" s="83"/>
      <c r="H1855" s="83"/>
      <c r="I1855" s="88"/>
      <c r="J1855" s="89"/>
      <c r="K1855" s="90"/>
      <c r="L1855" s="89"/>
      <c r="M1855" s="90"/>
      <c r="N1855" s="91"/>
      <c r="O1855" s="90"/>
      <c r="P1855" s="91"/>
      <c r="Q1855" s="92"/>
      <c r="R1855" s="90"/>
      <c r="S1855" s="92"/>
      <c r="T1855" s="90"/>
      <c r="U1855" s="93"/>
      <c r="V1855" s="83"/>
      <c r="W1855" s="83"/>
      <c r="X1855" s="83"/>
      <c r="Y1855" s="92"/>
      <c r="Z1855" s="83"/>
      <c r="AA1855" s="83"/>
      <c r="AB1855" s="90"/>
      <c r="AC1855" s="83"/>
      <c r="AD1855" s="92"/>
      <c r="AE1855" s="83"/>
      <c r="AF1855" s="83"/>
    </row>
    <row r="1856">
      <c r="A1856" s="86"/>
      <c r="B1856" s="87"/>
      <c r="C1856" s="87"/>
      <c r="D1856" s="87"/>
      <c r="E1856" s="83"/>
      <c r="F1856" s="83"/>
      <c r="G1856" s="83"/>
      <c r="H1856" s="83"/>
      <c r="I1856" s="88"/>
      <c r="J1856" s="89"/>
      <c r="K1856" s="90"/>
      <c r="L1856" s="89"/>
      <c r="M1856" s="90"/>
      <c r="N1856" s="91"/>
      <c r="O1856" s="90"/>
      <c r="P1856" s="91"/>
      <c r="Q1856" s="92"/>
      <c r="R1856" s="90"/>
      <c r="S1856" s="92"/>
      <c r="T1856" s="90"/>
      <c r="U1856" s="93"/>
      <c r="V1856" s="83"/>
      <c r="W1856" s="83"/>
      <c r="X1856" s="83"/>
      <c r="Y1856" s="92"/>
      <c r="Z1856" s="83"/>
      <c r="AA1856" s="83"/>
      <c r="AB1856" s="90"/>
      <c r="AC1856" s="83"/>
      <c r="AD1856" s="92"/>
      <c r="AE1856" s="83"/>
      <c r="AF1856" s="83"/>
    </row>
    <row r="1857">
      <c r="A1857" s="86"/>
      <c r="B1857" s="87"/>
      <c r="C1857" s="87"/>
      <c r="D1857" s="87"/>
      <c r="E1857" s="83"/>
      <c r="F1857" s="83"/>
      <c r="G1857" s="83"/>
      <c r="H1857" s="83"/>
      <c r="I1857" s="88"/>
      <c r="J1857" s="89"/>
      <c r="K1857" s="90"/>
      <c r="L1857" s="89"/>
      <c r="M1857" s="90"/>
      <c r="N1857" s="91"/>
      <c r="O1857" s="90"/>
      <c r="P1857" s="91"/>
      <c r="Q1857" s="92"/>
      <c r="R1857" s="90"/>
      <c r="S1857" s="92"/>
      <c r="T1857" s="90"/>
      <c r="U1857" s="93"/>
      <c r="V1857" s="83"/>
      <c r="W1857" s="83"/>
      <c r="X1857" s="83"/>
      <c r="Y1857" s="92"/>
      <c r="Z1857" s="83"/>
      <c r="AA1857" s="83"/>
      <c r="AB1857" s="90"/>
      <c r="AC1857" s="83"/>
      <c r="AD1857" s="92"/>
      <c r="AE1857" s="83"/>
      <c r="AF1857" s="83"/>
    </row>
    <row r="1858">
      <c r="A1858" s="86"/>
      <c r="B1858" s="87"/>
      <c r="C1858" s="87"/>
      <c r="D1858" s="87"/>
      <c r="E1858" s="83"/>
      <c r="F1858" s="83"/>
      <c r="G1858" s="83"/>
      <c r="H1858" s="83"/>
      <c r="I1858" s="88"/>
      <c r="J1858" s="89"/>
      <c r="K1858" s="90"/>
      <c r="L1858" s="89"/>
      <c r="M1858" s="90"/>
      <c r="N1858" s="91"/>
      <c r="O1858" s="90"/>
      <c r="P1858" s="91"/>
      <c r="Q1858" s="92"/>
      <c r="R1858" s="90"/>
      <c r="S1858" s="92"/>
      <c r="T1858" s="90"/>
      <c r="U1858" s="93"/>
      <c r="V1858" s="83"/>
      <c r="W1858" s="83"/>
      <c r="X1858" s="83"/>
      <c r="Y1858" s="92"/>
      <c r="Z1858" s="83"/>
      <c r="AA1858" s="83"/>
      <c r="AB1858" s="90"/>
      <c r="AC1858" s="83"/>
      <c r="AD1858" s="92"/>
      <c r="AE1858" s="83"/>
      <c r="AF1858" s="83"/>
    </row>
    <row r="1859">
      <c r="A1859" s="86"/>
      <c r="B1859" s="87"/>
      <c r="C1859" s="87"/>
      <c r="D1859" s="87"/>
      <c r="E1859" s="83"/>
      <c r="F1859" s="83"/>
      <c r="G1859" s="83"/>
      <c r="H1859" s="83"/>
      <c r="I1859" s="88"/>
      <c r="J1859" s="89"/>
      <c r="K1859" s="90"/>
      <c r="L1859" s="89"/>
      <c r="M1859" s="90"/>
      <c r="N1859" s="91"/>
      <c r="O1859" s="90"/>
      <c r="P1859" s="91"/>
      <c r="Q1859" s="92"/>
      <c r="R1859" s="90"/>
      <c r="S1859" s="92"/>
      <c r="T1859" s="90"/>
      <c r="U1859" s="93"/>
      <c r="V1859" s="83"/>
      <c r="W1859" s="83"/>
      <c r="X1859" s="83"/>
      <c r="Y1859" s="92"/>
      <c r="Z1859" s="83"/>
      <c r="AA1859" s="83"/>
      <c r="AB1859" s="90"/>
      <c r="AC1859" s="83"/>
      <c r="AD1859" s="92"/>
      <c r="AE1859" s="83"/>
      <c r="AF1859" s="83"/>
    </row>
    <row r="1860">
      <c r="A1860" s="86"/>
      <c r="B1860" s="87"/>
      <c r="C1860" s="87"/>
      <c r="D1860" s="87"/>
      <c r="E1860" s="83"/>
      <c r="F1860" s="83"/>
      <c r="G1860" s="83"/>
      <c r="H1860" s="83"/>
      <c r="I1860" s="88"/>
      <c r="J1860" s="89"/>
      <c r="K1860" s="90"/>
      <c r="L1860" s="89"/>
      <c r="M1860" s="90"/>
      <c r="N1860" s="91"/>
      <c r="O1860" s="90"/>
      <c r="P1860" s="91"/>
      <c r="Q1860" s="92"/>
      <c r="R1860" s="90"/>
      <c r="S1860" s="92"/>
      <c r="T1860" s="90"/>
      <c r="U1860" s="93"/>
      <c r="V1860" s="83"/>
      <c r="W1860" s="83"/>
      <c r="X1860" s="83"/>
      <c r="Y1860" s="92"/>
      <c r="Z1860" s="83"/>
      <c r="AA1860" s="83"/>
      <c r="AB1860" s="90"/>
      <c r="AC1860" s="83"/>
      <c r="AD1860" s="92"/>
      <c r="AE1860" s="83"/>
      <c r="AF1860" s="83"/>
    </row>
    <row r="1861">
      <c r="A1861" s="86"/>
      <c r="B1861" s="87"/>
      <c r="C1861" s="87"/>
      <c r="D1861" s="87"/>
      <c r="E1861" s="83"/>
      <c r="F1861" s="83"/>
      <c r="G1861" s="83"/>
      <c r="H1861" s="83"/>
      <c r="I1861" s="88"/>
      <c r="J1861" s="89"/>
      <c r="K1861" s="90"/>
      <c r="L1861" s="89"/>
      <c r="M1861" s="90"/>
      <c r="N1861" s="91"/>
      <c r="O1861" s="90"/>
      <c r="P1861" s="91"/>
      <c r="Q1861" s="92"/>
      <c r="R1861" s="90"/>
      <c r="S1861" s="92"/>
      <c r="T1861" s="90"/>
      <c r="U1861" s="93"/>
      <c r="V1861" s="83"/>
      <c r="W1861" s="83"/>
      <c r="X1861" s="83"/>
      <c r="Y1861" s="92"/>
      <c r="Z1861" s="83"/>
      <c r="AA1861" s="83"/>
      <c r="AB1861" s="90"/>
      <c r="AC1861" s="83"/>
      <c r="AD1861" s="92"/>
      <c r="AE1861" s="83"/>
      <c r="AF1861" s="83"/>
    </row>
    <row r="1862">
      <c r="A1862" s="86"/>
      <c r="B1862" s="87"/>
      <c r="C1862" s="87"/>
      <c r="D1862" s="87"/>
      <c r="E1862" s="83"/>
      <c r="F1862" s="83"/>
      <c r="G1862" s="83"/>
      <c r="H1862" s="83"/>
      <c r="I1862" s="88"/>
      <c r="J1862" s="89"/>
      <c r="K1862" s="90"/>
      <c r="L1862" s="89"/>
      <c r="M1862" s="90"/>
      <c r="N1862" s="91"/>
      <c r="O1862" s="90"/>
      <c r="P1862" s="91"/>
      <c r="Q1862" s="92"/>
      <c r="R1862" s="90"/>
      <c r="S1862" s="92"/>
      <c r="T1862" s="90"/>
      <c r="U1862" s="93"/>
      <c r="V1862" s="83"/>
      <c r="W1862" s="83"/>
      <c r="X1862" s="83"/>
      <c r="Y1862" s="92"/>
      <c r="Z1862" s="83"/>
      <c r="AA1862" s="83"/>
      <c r="AB1862" s="90"/>
      <c r="AC1862" s="83"/>
      <c r="AD1862" s="92"/>
      <c r="AE1862" s="83"/>
      <c r="AF1862" s="83"/>
    </row>
    <row r="1863">
      <c r="A1863" s="86"/>
      <c r="B1863" s="87"/>
      <c r="C1863" s="87"/>
      <c r="D1863" s="87"/>
      <c r="E1863" s="83"/>
      <c r="F1863" s="83"/>
      <c r="G1863" s="83"/>
      <c r="H1863" s="83"/>
      <c r="I1863" s="88"/>
      <c r="J1863" s="89"/>
      <c r="K1863" s="90"/>
      <c r="L1863" s="89"/>
      <c r="M1863" s="90"/>
      <c r="N1863" s="91"/>
      <c r="O1863" s="90"/>
      <c r="P1863" s="91"/>
      <c r="Q1863" s="92"/>
      <c r="R1863" s="90"/>
      <c r="S1863" s="92"/>
      <c r="T1863" s="90"/>
      <c r="U1863" s="93"/>
      <c r="V1863" s="83"/>
      <c r="W1863" s="83"/>
      <c r="X1863" s="83"/>
      <c r="Y1863" s="92"/>
      <c r="Z1863" s="83"/>
      <c r="AA1863" s="83"/>
      <c r="AB1863" s="90"/>
      <c r="AC1863" s="83"/>
      <c r="AD1863" s="92"/>
      <c r="AE1863" s="83"/>
      <c r="AF1863" s="83"/>
    </row>
    <row r="1864">
      <c r="A1864" s="86"/>
      <c r="B1864" s="87"/>
      <c r="C1864" s="87"/>
      <c r="D1864" s="87"/>
      <c r="E1864" s="83"/>
      <c r="F1864" s="83"/>
      <c r="G1864" s="83"/>
      <c r="H1864" s="83"/>
      <c r="I1864" s="88"/>
      <c r="J1864" s="89"/>
      <c r="K1864" s="90"/>
      <c r="L1864" s="89"/>
      <c r="M1864" s="90"/>
      <c r="N1864" s="91"/>
      <c r="O1864" s="90"/>
      <c r="P1864" s="91"/>
      <c r="Q1864" s="92"/>
      <c r="R1864" s="90"/>
      <c r="S1864" s="92"/>
      <c r="T1864" s="90"/>
      <c r="U1864" s="93"/>
      <c r="V1864" s="83"/>
      <c r="W1864" s="83"/>
      <c r="X1864" s="83"/>
      <c r="Y1864" s="92"/>
      <c r="Z1864" s="83"/>
      <c r="AA1864" s="83"/>
      <c r="AB1864" s="90"/>
      <c r="AC1864" s="83"/>
      <c r="AD1864" s="92"/>
      <c r="AE1864" s="83"/>
      <c r="AF1864" s="83"/>
    </row>
    <row r="1865">
      <c r="A1865" s="86"/>
      <c r="B1865" s="87"/>
      <c r="C1865" s="87"/>
      <c r="D1865" s="87"/>
      <c r="E1865" s="83"/>
      <c r="F1865" s="83"/>
      <c r="G1865" s="83"/>
      <c r="H1865" s="83"/>
      <c r="I1865" s="88"/>
      <c r="J1865" s="89"/>
      <c r="K1865" s="90"/>
      <c r="L1865" s="89"/>
      <c r="M1865" s="90"/>
      <c r="N1865" s="91"/>
      <c r="O1865" s="90"/>
      <c r="P1865" s="91"/>
      <c r="Q1865" s="92"/>
      <c r="R1865" s="90"/>
      <c r="S1865" s="92"/>
      <c r="T1865" s="90"/>
      <c r="U1865" s="93"/>
      <c r="V1865" s="83"/>
      <c r="W1865" s="83"/>
      <c r="X1865" s="83"/>
      <c r="Y1865" s="92"/>
      <c r="Z1865" s="83"/>
      <c r="AA1865" s="83"/>
      <c r="AB1865" s="90"/>
      <c r="AC1865" s="83"/>
      <c r="AD1865" s="92"/>
      <c r="AE1865" s="83"/>
      <c r="AF1865" s="83"/>
    </row>
    <row r="1866">
      <c r="A1866" s="86"/>
      <c r="B1866" s="87"/>
      <c r="C1866" s="87"/>
      <c r="D1866" s="87"/>
      <c r="E1866" s="83"/>
      <c r="F1866" s="83"/>
      <c r="G1866" s="83"/>
      <c r="H1866" s="83"/>
      <c r="I1866" s="88"/>
      <c r="J1866" s="89"/>
      <c r="K1866" s="90"/>
      <c r="L1866" s="89"/>
      <c r="M1866" s="90"/>
      <c r="N1866" s="91"/>
      <c r="O1866" s="90"/>
      <c r="P1866" s="91"/>
      <c r="Q1866" s="92"/>
      <c r="R1866" s="90"/>
      <c r="S1866" s="92"/>
      <c r="T1866" s="90"/>
      <c r="U1866" s="93"/>
      <c r="V1866" s="83"/>
      <c r="W1866" s="83"/>
      <c r="X1866" s="83"/>
      <c r="Y1866" s="92"/>
      <c r="Z1866" s="83"/>
      <c r="AA1866" s="83"/>
      <c r="AB1866" s="90"/>
      <c r="AC1866" s="83"/>
      <c r="AD1866" s="92"/>
      <c r="AE1866" s="83"/>
      <c r="AF1866" s="83"/>
    </row>
    <row r="1867">
      <c r="A1867" s="86"/>
      <c r="B1867" s="87"/>
      <c r="C1867" s="87"/>
      <c r="D1867" s="87"/>
      <c r="E1867" s="83"/>
      <c r="F1867" s="83"/>
      <c r="G1867" s="83"/>
      <c r="H1867" s="83"/>
      <c r="I1867" s="88"/>
      <c r="J1867" s="89"/>
      <c r="K1867" s="90"/>
      <c r="L1867" s="89"/>
      <c r="M1867" s="90"/>
      <c r="N1867" s="91"/>
      <c r="O1867" s="90"/>
      <c r="P1867" s="91"/>
      <c r="Q1867" s="92"/>
      <c r="R1867" s="90"/>
      <c r="S1867" s="92"/>
      <c r="T1867" s="90"/>
      <c r="U1867" s="93"/>
      <c r="V1867" s="83"/>
      <c r="W1867" s="83"/>
      <c r="X1867" s="83"/>
      <c r="Y1867" s="92"/>
      <c r="Z1867" s="83"/>
      <c r="AA1867" s="83"/>
      <c r="AB1867" s="90"/>
      <c r="AC1867" s="83"/>
      <c r="AD1867" s="92"/>
      <c r="AE1867" s="83"/>
      <c r="AF1867" s="83"/>
    </row>
    <row r="1868">
      <c r="A1868" s="86"/>
      <c r="B1868" s="87"/>
      <c r="C1868" s="87"/>
      <c r="D1868" s="87"/>
      <c r="E1868" s="83"/>
      <c r="F1868" s="83"/>
      <c r="G1868" s="83"/>
      <c r="H1868" s="83"/>
      <c r="I1868" s="88"/>
      <c r="J1868" s="89"/>
      <c r="K1868" s="90"/>
      <c r="L1868" s="89"/>
      <c r="M1868" s="90"/>
      <c r="N1868" s="91"/>
      <c r="O1868" s="90"/>
      <c r="P1868" s="91"/>
      <c r="Q1868" s="92"/>
      <c r="R1868" s="90"/>
      <c r="S1868" s="92"/>
      <c r="T1868" s="90"/>
      <c r="U1868" s="93"/>
      <c r="V1868" s="83"/>
      <c r="W1868" s="83"/>
      <c r="X1868" s="83"/>
      <c r="Y1868" s="92"/>
      <c r="Z1868" s="83"/>
      <c r="AA1868" s="83"/>
      <c r="AB1868" s="90"/>
      <c r="AC1868" s="83"/>
      <c r="AD1868" s="92"/>
      <c r="AE1868" s="83"/>
      <c r="AF1868" s="83"/>
    </row>
    <row r="1869">
      <c r="A1869" s="86"/>
      <c r="B1869" s="87"/>
      <c r="C1869" s="87"/>
      <c r="D1869" s="87"/>
      <c r="E1869" s="83"/>
      <c r="F1869" s="83"/>
      <c r="G1869" s="83"/>
      <c r="H1869" s="83"/>
      <c r="I1869" s="88"/>
      <c r="J1869" s="89"/>
      <c r="K1869" s="90"/>
      <c r="L1869" s="89"/>
      <c r="M1869" s="90"/>
      <c r="N1869" s="91"/>
      <c r="O1869" s="90"/>
      <c r="P1869" s="91"/>
      <c r="Q1869" s="92"/>
      <c r="R1869" s="90"/>
      <c r="S1869" s="92"/>
      <c r="T1869" s="90"/>
      <c r="U1869" s="93"/>
      <c r="V1869" s="83"/>
      <c r="W1869" s="83"/>
      <c r="X1869" s="83"/>
      <c r="Y1869" s="92"/>
      <c r="Z1869" s="83"/>
      <c r="AA1869" s="83"/>
      <c r="AB1869" s="90"/>
      <c r="AC1869" s="83"/>
      <c r="AD1869" s="92"/>
      <c r="AE1869" s="83"/>
      <c r="AF1869" s="83"/>
    </row>
    <row r="1870">
      <c r="A1870" s="86"/>
      <c r="B1870" s="87"/>
      <c r="C1870" s="87"/>
      <c r="D1870" s="87"/>
      <c r="E1870" s="83"/>
      <c r="F1870" s="83"/>
      <c r="G1870" s="83"/>
      <c r="H1870" s="83"/>
      <c r="I1870" s="88"/>
      <c r="J1870" s="89"/>
      <c r="K1870" s="90"/>
      <c r="L1870" s="89"/>
      <c r="M1870" s="90"/>
      <c r="N1870" s="91"/>
      <c r="O1870" s="90"/>
      <c r="P1870" s="91"/>
      <c r="Q1870" s="92"/>
      <c r="R1870" s="90"/>
      <c r="S1870" s="92"/>
      <c r="T1870" s="90"/>
      <c r="U1870" s="93"/>
      <c r="V1870" s="83"/>
      <c r="W1870" s="83"/>
      <c r="X1870" s="83"/>
      <c r="Y1870" s="92"/>
      <c r="Z1870" s="83"/>
      <c r="AA1870" s="83"/>
      <c r="AB1870" s="90"/>
      <c r="AC1870" s="83"/>
      <c r="AD1870" s="92"/>
      <c r="AE1870" s="83"/>
      <c r="AF1870" s="83"/>
    </row>
    <row r="1871">
      <c r="A1871" s="86"/>
      <c r="B1871" s="87"/>
      <c r="C1871" s="87"/>
      <c r="D1871" s="87"/>
      <c r="E1871" s="83"/>
      <c r="F1871" s="83"/>
      <c r="G1871" s="83"/>
      <c r="H1871" s="83"/>
      <c r="I1871" s="88"/>
      <c r="J1871" s="89"/>
      <c r="K1871" s="90"/>
      <c r="L1871" s="89"/>
      <c r="M1871" s="90"/>
      <c r="N1871" s="91"/>
      <c r="O1871" s="90"/>
      <c r="P1871" s="91"/>
      <c r="Q1871" s="92"/>
      <c r="R1871" s="90"/>
      <c r="S1871" s="92"/>
      <c r="T1871" s="90"/>
      <c r="U1871" s="93"/>
      <c r="V1871" s="83"/>
      <c r="W1871" s="83"/>
      <c r="X1871" s="83"/>
      <c r="Y1871" s="92"/>
      <c r="Z1871" s="83"/>
      <c r="AA1871" s="83"/>
      <c r="AB1871" s="90"/>
      <c r="AC1871" s="83"/>
      <c r="AD1871" s="92"/>
      <c r="AE1871" s="83"/>
      <c r="AF1871" s="83"/>
    </row>
    <row r="1872">
      <c r="A1872" s="86"/>
      <c r="B1872" s="87"/>
      <c r="C1872" s="87"/>
      <c r="D1872" s="87"/>
      <c r="E1872" s="83"/>
      <c r="F1872" s="83"/>
      <c r="G1872" s="83"/>
      <c r="H1872" s="83"/>
      <c r="I1872" s="88"/>
      <c r="J1872" s="89"/>
      <c r="K1872" s="90"/>
      <c r="L1872" s="89"/>
      <c r="M1872" s="90"/>
      <c r="N1872" s="91"/>
      <c r="O1872" s="90"/>
      <c r="P1872" s="91"/>
      <c r="Q1872" s="92"/>
      <c r="R1872" s="90"/>
      <c r="S1872" s="92"/>
      <c r="T1872" s="90"/>
      <c r="U1872" s="93"/>
      <c r="V1872" s="83"/>
      <c r="W1872" s="83"/>
      <c r="X1872" s="83"/>
      <c r="Y1872" s="92"/>
      <c r="Z1872" s="83"/>
      <c r="AA1872" s="83"/>
      <c r="AB1872" s="90"/>
      <c r="AC1872" s="83"/>
      <c r="AD1872" s="92"/>
      <c r="AE1872" s="83"/>
      <c r="AF1872" s="83"/>
    </row>
    <row r="1873">
      <c r="A1873" s="86"/>
      <c r="B1873" s="87"/>
      <c r="C1873" s="87"/>
      <c r="D1873" s="87"/>
      <c r="E1873" s="83"/>
      <c r="F1873" s="83"/>
      <c r="G1873" s="83"/>
      <c r="H1873" s="83"/>
      <c r="I1873" s="88"/>
      <c r="J1873" s="89"/>
      <c r="K1873" s="90"/>
      <c r="L1873" s="89"/>
      <c r="M1873" s="90"/>
      <c r="N1873" s="91"/>
      <c r="O1873" s="90"/>
      <c r="P1873" s="91"/>
      <c r="Q1873" s="92"/>
      <c r="R1873" s="90"/>
      <c r="S1873" s="92"/>
      <c r="T1873" s="90"/>
      <c r="U1873" s="93"/>
      <c r="V1873" s="83"/>
      <c r="W1873" s="83"/>
      <c r="X1873" s="83"/>
      <c r="Y1873" s="92"/>
      <c r="Z1873" s="83"/>
      <c r="AA1873" s="83"/>
      <c r="AB1873" s="90"/>
      <c r="AC1873" s="83"/>
      <c r="AD1873" s="92"/>
      <c r="AE1873" s="83"/>
      <c r="AF1873" s="83"/>
    </row>
    <row r="1874">
      <c r="A1874" s="86"/>
      <c r="B1874" s="87"/>
      <c r="C1874" s="87"/>
      <c r="D1874" s="87"/>
      <c r="E1874" s="83"/>
      <c r="F1874" s="83"/>
      <c r="G1874" s="83"/>
      <c r="H1874" s="83"/>
      <c r="I1874" s="88"/>
      <c r="J1874" s="89"/>
      <c r="K1874" s="90"/>
      <c r="L1874" s="89"/>
      <c r="M1874" s="90"/>
      <c r="N1874" s="91"/>
      <c r="O1874" s="90"/>
      <c r="P1874" s="91"/>
      <c r="Q1874" s="92"/>
      <c r="R1874" s="90"/>
      <c r="S1874" s="92"/>
      <c r="T1874" s="90"/>
      <c r="U1874" s="93"/>
      <c r="V1874" s="83"/>
      <c r="W1874" s="83"/>
      <c r="X1874" s="83"/>
      <c r="Y1874" s="92"/>
      <c r="Z1874" s="83"/>
      <c r="AA1874" s="83"/>
      <c r="AB1874" s="90"/>
      <c r="AC1874" s="83"/>
      <c r="AD1874" s="92"/>
      <c r="AE1874" s="83"/>
      <c r="AF1874" s="83"/>
    </row>
    <row r="1875">
      <c r="A1875" s="86"/>
      <c r="B1875" s="87"/>
      <c r="C1875" s="87"/>
      <c r="D1875" s="87"/>
      <c r="E1875" s="83"/>
      <c r="F1875" s="83"/>
      <c r="G1875" s="83"/>
      <c r="H1875" s="83"/>
      <c r="I1875" s="88"/>
      <c r="J1875" s="89"/>
      <c r="K1875" s="90"/>
      <c r="L1875" s="89"/>
      <c r="M1875" s="90"/>
      <c r="N1875" s="91"/>
      <c r="O1875" s="90"/>
      <c r="P1875" s="91"/>
      <c r="Q1875" s="92"/>
      <c r="R1875" s="90"/>
      <c r="S1875" s="92"/>
      <c r="T1875" s="90"/>
      <c r="U1875" s="93"/>
      <c r="V1875" s="83"/>
      <c r="W1875" s="83"/>
      <c r="X1875" s="83"/>
      <c r="Y1875" s="92"/>
      <c r="Z1875" s="83"/>
      <c r="AA1875" s="83"/>
      <c r="AB1875" s="90"/>
      <c r="AC1875" s="83"/>
      <c r="AD1875" s="92"/>
      <c r="AE1875" s="83"/>
      <c r="AF1875" s="83"/>
    </row>
    <row r="1876">
      <c r="A1876" s="86"/>
      <c r="B1876" s="87"/>
      <c r="C1876" s="87"/>
      <c r="D1876" s="87"/>
      <c r="E1876" s="83"/>
      <c r="F1876" s="83"/>
      <c r="G1876" s="83"/>
      <c r="H1876" s="83"/>
      <c r="I1876" s="88"/>
      <c r="J1876" s="89"/>
      <c r="K1876" s="90"/>
      <c r="L1876" s="89"/>
      <c r="M1876" s="90"/>
      <c r="N1876" s="91"/>
      <c r="O1876" s="90"/>
      <c r="P1876" s="91"/>
      <c r="Q1876" s="92"/>
      <c r="R1876" s="90"/>
      <c r="S1876" s="92"/>
      <c r="T1876" s="90"/>
      <c r="U1876" s="93"/>
      <c r="V1876" s="83"/>
      <c r="W1876" s="83"/>
      <c r="X1876" s="83"/>
      <c r="Y1876" s="92"/>
      <c r="Z1876" s="83"/>
      <c r="AA1876" s="83"/>
      <c r="AB1876" s="90"/>
      <c r="AC1876" s="83"/>
      <c r="AD1876" s="92"/>
      <c r="AE1876" s="83"/>
      <c r="AF1876" s="83"/>
    </row>
    <row r="1877">
      <c r="A1877" s="86"/>
      <c r="B1877" s="87"/>
      <c r="C1877" s="87"/>
      <c r="D1877" s="87"/>
      <c r="E1877" s="83"/>
      <c r="F1877" s="83"/>
      <c r="G1877" s="83"/>
      <c r="H1877" s="83"/>
      <c r="I1877" s="88"/>
      <c r="J1877" s="89"/>
      <c r="K1877" s="90"/>
      <c r="L1877" s="89"/>
      <c r="M1877" s="90"/>
      <c r="N1877" s="91"/>
      <c r="O1877" s="90"/>
      <c r="P1877" s="91"/>
      <c r="Q1877" s="92"/>
      <c r="R1877" s="90"/>
      <c r="S1877" s="92"/>
      <c r="T1877" s="90"/>
      <c r="U1877" s="93"/>
      <c r="V1877" s="83"/>
      <c r="W1877" s="83"/>
      <c r="X1877" s="83"/>
      <c r="Y1877" s="92"/>
      <c r="Z1877" s="83"/>
      <c r="AA1877" s="83"/>
      <c r="AB1877" s="90"/>
      <c r="AC1877" s="83"/>
      <c r="AD1877" s="92"/>
      <c r="AE1877" s="83"/>
      <c r="AF1877" s="83"/>
    </row>
    <row r="1878">
      <c r="A1878" s="86"/>
      <c r="B1878" s="87"/>
      <c r="C1878" s="87"/>
      <c r="D1878" s="87"/>
      <c r="E1878" s="83"/>
      <c r="F1878" s="83"/>
      <c r="G1878" s="83"/>
      <c r="H1878" s="83"/>
      <c r="I1878" s="88"/>
      <c r="J1878" s="89"/>
      <c r="K1878" s="90"/>
      <c r="L1878" s="89"/>
      <c r="M1878" s="90"/>
      <c r="N1878" s="91"/>
      <c r="O1878" s="90"/>
      <c r="P1878" s="91"/>
      <c r="Q1878" s="92"/>
      <c r="R1878" s="90"/>
      <c r="S1878" s="92"/>
      <c r="T1878" s="90"/>
      <c r="U1878" s="93"/>
      <c r="V1878" s="83"/>
      <c r="W1878" s="83"/>
      <c r="X1878" s="83"/>
      <c r="Y1878" s="92"/>
      <c r="Z1878" s="83"/>
      <c r="AA1878" s="83"/>
      <c r="AB1878" s="90"/>
      <c r="AC1878" s="83"/>
      <c r="AD1878" s="92"/>
      <c r="AE1878" s="83"/>
      <c r="AF1878" s="83"/>
    </row>
    <row r="1879">
      <c r="A1879" s="86"/>
      <c r="B1879" s="87"/>
      <c r="C1879" s="87"/>
      <c r="D1879" s="87"/>
      <c r="E1879" s="83"/>
      <c r="F1879" s="83"/>
      <c r="G1879" s="83"/>
      <c r="H1879" s="83"/>
      <c r="I1879" s="88"/>
      <c r="J1879" s="89"/>
      <c r="K1879" s="90"/>
      <c r="L1879" s="89"/>
      <c r="M1879" s="90"/>
      <c r="N1879" s="91"/>
      <c r="O1879" s="90"/>
      <c r="P1879" s="91"/>
      <c r="Q1879" s="92"/>
      <c r="R1879" s="90"/>
      <c r="S1879" s="92"/>
      <c r="T1879" s="90"/>
      <c r="U1879" s="93"/>
      <c r="V1879" s="83"/>
      <c r="W1879" s="83"/>
      <c r="X1879" s="83"/>
      <c r="Y1879" s="92"/>
      <c r="Z1879" s="83"/>
      <c r="AA1879" s="83"/>
      <c r="AB1879" s="90"/>
      <c r="AC1879" s="83"/>
      <c r="AD1879" s="92"/>
      <c r="AE1879" s="83"/>
      <c r="AF1879" s="83"/>
    </row>
    <row r="1880">
      <c r="A1880" s="86"/>
      <c r="B1880" s="87"/>
      <c r="C1880" s="87"/>
      <c r="D1880" s="87"/>
      <c r="E1880" s="83"/>
      <c r="F1880" s="83"/>
      <c r="G1880" s="83"/>
      <c r="H1880" s="83"/>
      <c r="I1880" s="88"/>
      <c r="J1880" s="89"/>
      <c r="K1880" s="90"/>
      <c r="L1880" s="89"/>
      <c r="M1880" s="90"/>
      <c r="N1880" s="91"/>
      <c r="O1880" s="90"/>
      <c r="P1880" s="91"/>
      <c r="Q1880" s="92"/>
      <c r="R1880" s="90"/>
      <c r="S1880" s="92"/>
      <c r="T1880" s="90"/>
      <c r="U1880" s="93"/>
      <c r="V1880" s="83"/>
      <c r="W1880" s="83"/>
      <c r="X1880" s="83"/>
      <c r="Y1880" s="92"/>
      <c r="Z1880" s="83"/>
      <c r="AA1880" s="83"/>
      <c r="AB1880" s="90"/>
      <c r="AC1880" s="83"/>
      <c r="AD1880" s="92"/>
      <c r="AE1880" s="83"/>
      <c r="AF1880" s="83"/>
    </row>
    <row r="1881">
      <c r="A1881" s="86"/>
      <c r="B1881" s="87"/>
      <c r="C1881" s="87"/>
      <c r="D1881" s="87"/>
      <c r="E1881" s="83"/>
      <c r="F1881" s="83"/>
      <c r="G1881" s="83"/>
      <c r="H1881" s="83"/>
      <c r="I1881" s="88"/>
      <c r="J1881" s="89"/>
      <c r="K1881" s="90"/>
      <c r="L1881" s="89"/>
      <c r="M1881" s="90"/>
      <c r="N1881" s="91"/>
      <c r="O1881" s="90"/>
      <c r="P1881" s="91"/>
      <c r="Q1881" s="92"/>
      <c r="R1881" s="90"/>
      <c r="S1881" s="92"/>
      <c r="T1881" s="90"/>
      <c r="U1881" s="93"/>
      <c r="V1881" s="83"/>
      <c r="W1881" s="83"/>
      <c r="X1881" s="83"/>
      <c r="Y1881" s="92"/>
      <c r="Z1881" s="83"/>
      <c r="AA1881" s="83"/>
      <c r="AB1881" s="90"/>
      <c r="AC1881" s="83"/>
      <c r="AD1881" s="92"/>
      <c r="AE1881" s="83"/>
      <c r="AF1881" s="83"/>
    </row>
    <row r="1882">
      <c r="A1882" s="86"/>
      <c r="B1882" s="87"/>
      <c r="C1882" s="87"/>
      <c r="D1882" s="87"/>
      <c r="E1882" s="83"/>
      <c r="F1882" s="83"/>
      <c r="G1882" s="83"/>
      <c r="H1882" s="83"/>
      <c r="I1882" s="88"/>
      <c r="J1882" s="89"/>
      <c r="K1882" s="90"/>
      <c r="L1882" s="89"/>
      <c r="M1882" s="90"/>
      <c r="N1882" s="91"/>
      <c r="O1882" s="90"/>
      <c r="P1882" s="91"/>
      <c r="Q1882" s="92"/>
      <c r="R1882" s="90"/>
      <c r="S1882" s="92"/>
      <c r="T1882" s="90"/>
      <c r="U1882" s="93"/>
      <c r="V1882" s="83"/>
      <c r="W1882" s="83"/>
      <c r="X1882" s="83"/>
      <c r="Y1882" s="92"/>
      <c r="Z1882" s="83"/>
      <c r="AA1882" s="83"/>
      <c r="AB1882" s="90"/>
      <c r="AC1882" s="83"/>
      <c r="AD1882" s="92"/>
      <c r="AE1882" s="83"/>
      <c r="AF1882" s="83"/>
    </row>
    <row r="1883">
      <c r="A1883" s="86"/>
      <c r="B1883" s="87"/>
      <c r="C1883" s="87"/>
      <c r="D1883" s="87"/>
      <c r="E1883" s="83"/>
      <c r="F1883" s="83"/>
      <c r="G1883" s="83"/>
      <c r="H1883" s="83"/>
      <c r="I1883" s="88"/>
      <c r="J1883" s="89"/>
      <c r="K1883" s="90"/>
      <c r="L1883" s="89"/>
      <c r="M1883" s="90"/>
      <c r="N1883" s="91"/>
      <c r="O1883" s="90"/>
      <c r="P1883" s="91"/>
      <c r="Q1883" s="92"/>
      <c r="R1883" s="90"/>
      <c r="S1883" s="92"/>
      <c r="T1883" s="90"/>
      <c r="U1883" s="93"/>
      <c r="V1883" s="83"/>
      <c r="W1883" s="83"/>
      <c r="X1883" s="83"/>
      <c r="Y1883" s="92"/>
      <c r="Z1883" s="83"/>
      <c r="AA1883" s="83"/>
      <c r="AB1883" s="90"/>
      <c r="AC1883" s="83"/>
      <c r="AD1883" s="92"/>
      <c r="AE1883" s="83"/>
      <c r="AF1883" s="83"/>
    </row>
    <row r="1884">
      <c r="A1884" s="86"/>
      <c r="B1884" s="87"/>
      <c r="C1884" s="87"/>
      <c r="D1884" s="87"/>
      <c r="E1884" s="83"/>
      <c r="F1884" s="83"/>
      <c r="G1884" s="83"/>
      <c r="H1884" s="83"/>
      <c r="I1884" s="88"/>
      <c r="J1884" s="89"/>
      <c r="K1884" s="90"/>
      <c r="L1884" s="89"/>
      <c r="M1884" s="90"/>
      <c r="N1884" s="91"/>
      <c r="O1884" s="90"/>
      <c r="P1884" s="91"/>
      <c r="Q1884" s="92"/>
      <c r="R1884" s="90"/>
      <c r="S1884" s="92"/>
      <c r="T1884" s="90"/>
      <c r="U1884" s="93"/>
      <c r="V1884" s="83"/>
      <c r="W1884" s="83"/>
      <c r="X1884" s="83"/>
      <c r="Y1884" s="92"/>
      <c r="Z1884" s="83"/>
      <c r="AA1884" s="83"/>
      <c r="AB1884" s="90"/>
      <c r="AC1884" s="83"/>
      <c r="AD1884" s="92"/>
      <c r="AE1884" s="83"/>
      <c r="AF1884" s="83"/>
    </row>
    <row r="1885">
      <c r="A1885" s="86"/>
      <c r="B1885" s="87"/>
      <c r="C1885" s="87"/>
      <c r="D1885" s="87"/>
      <c r="E1885" s="83"/>
      <c r="F1885" s="83"/>
      <c r="G1885" s="83"/>
      <c r="H1885" s="83"/>
      <c r="I1885" s="88"/>
      <c r="J1885" s="89"/>
      <c r="K1885" s="90"/>
      <c r="L1885" s="89"/>
      <c r="M1885" s="90"/>
      <c r="N1885" s="91"/>
      <c r="O1885" s="90"/>
      <c r="P1885" s="91"/>
      <c r="Q1885" s="92"/>
      <c r="R1885" s="90"/>
      <c r="S1885" s="92"/>
      <c r="T1885" s="90"/>
      <c r="U1885" s="93"/>
      <c r="V1885" s="83"/>
      <c r="W1885" s="83"/>
      <c r="X1885" s="83"/>
      <c r="Y1885" s="92"/>
      <c r="Z1885" s="83"/>
      <c r="AA1885" s="83"/>
      <c r="AB1885" s="90"/>
      <c r="AC1885" s="83"/>
      <c r="AD1885" s="92"/>
      <c r="AE1885" s="83"/>
      <c r="AF1885" s="83"/>
    </row>
    <row r="1886">
      <c r="A1886" s="86"/>
      <c r="B1886" s="87"/>
      <c r="C1886" s="87"/>
      <c r="D1886" s="87"/>
      <c r="E1886" s="83"/>
      <c r="F1886" s="83"/>
      <c r="G1886" s="83"/>
      <c r="H1886" s="83"/>
      <c r="I1886" s="88"/>
      <c r="J1886" s="89"/>
      <c r="K1886" s="90"/>
      <c r="L1886" s="89"/>
      <c r="M1886" s="90"/>
      <c r="N1886" s="91"/>
      <c r="O1886" s="90"/>
      <c r="P1886" s="91"/>
      <c r="Q1886" s="92"/>
      <c r="R1886" s="90"/>
      <c r="S1886" s="92"/>
      <c r="T1886" s="90"/>
      <c r="U1886" s="93"/>
      <c r="V1886" s="83"/>
      <c r="W1886" s="83"/>
      <c r="X1886" s="83"/>
      <c r="Y1886" s="92"/>
      <c r="Z1886" s="83"/>
      <c r="AA1886" s="83"/>
      <c r="AB1886" s="90"/>
      <c r="AC1886" s="83"/>
      <c r="AD1886" s="92"/>
      <c r="AE1886" s="83"/>
      <c r="AF1886" s="83"/>
    </row>
    <row r="1887">
      <c r="A1887" s="86"/>
      <c r="B1887" s="87"/>
      <c r="C1887" s="87"/>
      <c r="D1887" s="87"/>
      <c r="E1887" s="83"/>
      <c r="F1887" s="83"/>
      <c r="G1887" s="83"/>
      <c r="H1887" s="83"/>
      <c r="I1887" s="88"/>
      <c r="J1887" s="89"/>
      <c r="K1887" s="90"/>
      <c r="L1887" s="89"/>
      <c r="M1887" s="90"/>
      <c r="N1887" s="91"/>
      <c r="O1887" s="90"/>
      <c r="P1887" s="91"/>
      <c r="Q1887" s="92"/>
      <c r="R1887" s="90"/>
      <c r="S1887" s="92"/>
      <c r="T1887" s="90"/>
      <c r="U1887" s="93"/>
      <c r="V1887" s="83"/>
      <c r="W1887" s="83"/>
      <c r="X1887" s="83"/>
      <c r="Y1887" s="92"/>
      <c r="Z1887" s="83"/>
      <c r="AA1887" s="83"/>
      <c r="AB1887" s="90"/>
      <c r="AC1887" s="83"/>
      <c r="AD1887" s="92"/>
      <c r="AE1887" s="83"/>
      <c r="AF1887" s="83"/>
    </row>
    <row r="1888">
      <c r="A1888" s="86"/>
      <c r="B1888" s="87"/>
      <c r="C1888" s="87"/>
      <c r="D1888" s="87"/>
      <c r="E1888" s="83"/>
      <c r="F1888" s="83"/>
      <c r="G1888" s="83"/>
      <c r="H1888" s="83"/>
      <c r="I1888" s="88"/>
      <c r="J1888" s="89"/>
      <c r="K1888" s="90"/>
      <c r="L1888" s="89"/>
      <c r="M1888" s="90"/>
      <c r="N1888" s="91"/>
      <c r="O1888" s="90"/>
      <c r="P1888" s="91"/>
      <c r="Q1888" s="92"/>
      <c r="R1888" s="90"/>
      <c r="S1888" s="92"/>
      <c r="T1888" s="90"/>
      <c r="U1888" s="93"/>
      <c r="V1888" s="83"/>
      <c r="W1888" s="83"/>
      <c r="X1888" s="83"/>
      <c r="Y1888" s="92"/>
      <c r="Z1888" s="83"/>
      <c r="AA1888" s="83"/>
      <c r="AB1888" s="90"/>
      <c r="AC1888" s="83"/>
      <c r="AD1888" s="92"/>
      <c r="AE1888" s="83"/>
      <c r="AF1888" s="83"/>
    </row>
    <row r="1889">
      <c r="A1889" s="86"/>
      <c r="B1889" s="87"/>
      <c r="C1889" s="87"/>
      <c r="D1889" s="87"/>
      <c r="E1889" s="83"/>
      <c r="F1889" s="83"/>
      <c r="G1889" s="83"/>
      <c r="H1889" s="83"/>
      <c r="I1889" s="88"/>
      <c r="J1889" s="89"/>
      <c r="K1889" s="90"/>
      <c r="L1889" s="89"/>
      <c r="M1889" s="90"/>
      <c r="N1889" s="91"/>
      <c r="O1889" s="90"/>
      <c r="P1889" s="91"/>
      <c r="Q1889" s="92"/>
      <c r="R1889" s="90"/>
      <c r="S1889" s="92"/>
      <c r="T1889" s="90"/>
      <c r="U1889" s="93"/>
      <c r="V1889" s="83"/>
      <c r="W1889" s="83"/>
      <c r="X1889" s="83"/>
      <c r="Y1889" s="92"/>
      <c r="Z1889" s="83"/>
      <c r="AA1889" s="83"/>
      <c r="AB1889" s="90"/>
      <c r="AC1889" s="83"/>
      <c r="AD1889" s="92"/>
      <c r="AE1889" s="83"/>
      <c r="AF1889" s="83"/>
    </row>
    <row r="1890">
      <c r="A1890" s="86"/>
      <c r="B1890" s="87"/>
      <c r="C1890" s="87"/>
      <c r="D1890" s="87"/>
      <c r="E1890" s="83"/>
      <c r="F1890" s="83"/>
      <c r="G1890" s="83"/>
      <c r="H1890" s="83"/>
      <c r="I1890" s="88"/>
      <c r="J1890" s="89"/>
      <c r="K1890" s="90"/>
      <c r="L1890" s="89"/>
      <c r="M1890" s="90"/>
      <c r="N1890" s="91"/>
      <c r="O1890" s="90"/>
      <c r="P1890" s="91"/>
      <c r="Q1890" s="92"/>
      <c r="R1890" s="90"/>
      <c r="S1890" s="92"/>
      <c r="T1890" s="90"/>
      <c r="U1890" s="93"/>
      <c r="V1890" s="83"/>
      <c r="W1890" s="83"/>
      <c r="X1890" s="83"/>
      <c r="Y1890" s="92"/>
      <c r="Z1890" s="83"/>
      <c r="AA1890" s="83"/>
      <c r="AB1890" s="90"/>
      <c r="AC1890" s="83"/>
      <c r="AD1890" s="92"/>
      <c r="AE1890" s="83"/>
      <c r="AF1890" s="83"/>
    </row>
    <row r="1891">
      <c r="A1891" s="86"/>
      <c r="B1891" s="87"/>
      <c r="C1891" s="87"/>
      <c r="D1891" s="87"/>
      <c r="E1891" s="83"/>
      <c r="F1891" s="83"/>
      <c r="G1891" s="83"/>
      <c r="H1891" s="83"/>
      <c r="I1891" s="88"/>
      <c r="J1891" s="89"/>
      <c r="K1891" s="90"/>
      <c r="L1891" s="89"/>
      <c r="M1891" s="90"/>
      <c r="N1891" s="91"/>
      <c r="O1891" s="90"/>
      <c r="P1891" s="91"/>
      <c r="Q1891" s="92"/>
      <c r="R1891" s="90"/>
      <c r="S1891" s="92"/>
      <c r="T1891" s="90"/>
      <c r="U1891" s="93"/>
      <c r="V1891" s="83"/>
      <c r="W1891" s="83"/>
      <c r="X1891" s="83"/>
      <c r="Y1891" s="92"/>
      <c r="Z1891" s="83"/>
      <c r="AA1891" s="83"/>
      <c r="AB1891" s="90"/>
      <c r="AC1891" s="83"/>
      <c r="AD1891" s="92"/>
      <c r="AE1891" s="83"/>
      <c r="AF1891" s="83"/>
    </row>
    <row r="1892">
      <c r="A1892" s="86"/>
      <c r="B1892" s="87"/>
      <c r="C1892" s="87"/>
      <c r="D1892" s="87"/>
      <c r="E1892" s="83"/>
      <c r="F1892" s="83"/>
      <c r="G1892" s="83"/>
      <c r="H1892" s="83"/>
      <c r="I1892" s="88"/>
      <c r="J1892" s="89"/>
      <c r="K1892" s="90"/>
      <c r="L1892" s="89"/>
      <c r="M1892" s="90"/>
      <c r="N1892" s="91"/>
      <c r="O1892" s="90"/>
      <c r="P1892" s="91"/>
      <c r="Q1892" s="92"/>
      <c r="R1892" s="90"/>
      <c r="S1892" s="92"/>
      <c r="T1892" s="90"/>
      <c r="U1892" s="93"/>
      <c r="V1892" s="83"/>
      <c r="W1892" s="83"/>
      <c r="X1892" s="83"/>
      <c r="Y1892" s="92"/>
      <c r="Z1892" s="83"/>
      <c r="AA1892" s="83"/>
      <c r="AB1892" s="90"/>
      <c r="AC1892" s="83"/>
      <c r="AD1892" s="92"/>
      <c r="AE1892" s="83"/>
      <c r="AF1892" s="83"/>
    </row>
    <row r="1893">
      <c r="A1893" s="86"/>
      <c r="B1893" s="87"/>
      <c r="C1893" s="87"/>
      <c r="D1893" s="87"/>
      <c r="E1893" s="83"/>
      <c r="F1893" s="83"/>
      <c r="G1893" s="83"/>
      <c r="H1893" s="83"/>
      <c r="I1893" s="88"/>
      <c r="J1893" s="89"/>
      <c r="K1893" s="90"/>
      <c r="L1893" s="89"/>
      <c r="M1893" s="90"/>
      <c r="N1893" s="91"/>
      <c r="O1893" s="90"/>
      <c r="P1893" s="91"/>
      <c r="Q1893" s="92"/>
      <c r="R1893" s="90"/>
      <c r="S1893" s="92"/>
      <c r="T1893" s="90"/>
      <c r="U1893" s="93"/>
      <c r="V1893" s="83"/>
      <c r="W1893" s="83"/>
      <c r="X1893" s="83"/>
      <c r="Y1893" s="92"/>
      <c r="Z1893" s="83"/>
      <c r="AA1893" s="83"/>
      <c r="AB1893" s="90"/>
      <c r="AC1893" s="83"/>
      <c r="AD1893" s="92"/>
      <c r="AE1893" s="83"/>
      <c r="AF1893" s="83"/>
    </row>
    <row r="1894">
      <c r="A1894" s="86"/>
      <c r="B1894" s="87"/>
      <c r="C1894" s="87"/>
      <c r="D1894" s="87"/>
      <c r="E1894" s="83"/>
      <c r="F1894" s="83"/>
      <c r="G1894" s="83"/>
      <c r="H1894" s="83"/>
      <c r="I1894" s="88"/>
      <c r="J1894" s="89"/>
      <c r="K1894" s="90"/>
      <c r="L1894" s="89"/>
      <c r="M1894" s="90"/>
      <c r="N1894" s="91"/>
      <c r="O1894" s="90"/>
      <c r="P1894" s="91"/>
      <c r="Q1894" s="92"/>
      <c r="R1894" s="90"/>
      <c r="S1894" s="92"/>
      <c r="T1894" s="90"/>
      <c r="U1894" s="93"/>
      <c r="V1894" s="83"/>
      <c r="W1894" s="83"/>
      <c r="X1894" s="83"/>
      <c r="Y1894" s="92"/>
      <c r="Z1894" s="83"/>
      <c r="AA1894" s="83"/>
      <c r="AB1894" s="90"/>
      <c r="AC1894" s="83"/>
      <c r="AD1894" s="92"/>
      <c r="AE1894" s="83"/>
      <c r="AF1894" s="83"/>
    </row>
    <row r="1895">
      <c r="A1895" s="86"/>
      <c r="B1895" s="87"/>
      <c r="C1895" s="87"/>
      <c r="D1895" s="87"/>
      <c r="E1895" s="83"/>
      <c r="F1895" s="83"/>
      <c r="G1895" s="83"/>
      <c r="H1895" s="83"/>
      <c r="I1895" s="88"/>
      <c r="J1895" s="89"/>
      <c r="K1895" s="90"/>
      <c r="L1895" s="89"/>
      <c r="M1895" s="90"/>
      <c r="N1895" s="91"/>
      <c r="O1895" s="90"/>
      <c r="P1895" s="91"/>
      <c r="Q1895" s="92"/>
      <c r="R1895" s="90"/>
      <c r="S1895" s="92"/>
      <c r="T1895" s="90"/>
      <c r="U1895" s="93"/>
      <c r="V1895" s="83"/>
      <c r="W1895" s="83"/>
      <c r="X1895" s="83"/>
      <c r="Y1895" s="92"/>
      <c r="Z1895" s="83"/>
      <c r="AA1895" s="83"/>
      <c r="AB1895" s="90"/>
      <c r="AC1895" s="83"/>
      <c r="AD1895" s="92"/>
      <c r="AE1895" s="83"/>
      <c r="AF1895" s="83"/>
    </row>
    <row r="1896">
      <c r="A1896" s="86"/>
      <c r="B1896" s="87"/>
      <c r="C1896" s="87"/>
      <c r="D1896" s="87"/>
      <c r="E1896" s="83"/>
      <c r="F1896" s="83"/>
      <c r="G1896" s="83"/>
      <c r="H1896" s="83"/>
      <c r="I1896" s="88"/>
      <c r="J1896" s="89"/>
      <c r="K1896" s="90"/>
      <c r="L1896" s="89"/>
      <c r="M1896" s="90"/>
      <c r="N1896" s="91"/>
      <c r="O1896" s="90"/>
      <c r="P1896" s="91"/>
      <c r="Q1896" s="92"/>
      <c r="R1896" s="90"/>
      <c r="S1896" s="92"/>
      <c r="T1896" s="90"/>
      <c r="U1896" s="93"/>
      <c r="V1896" s="83"/>
      <c r="W1896" s="83"/>
      <c r="X1896" s="83"/>
      <c r="Y1896" s="92"/>
      <c r="Z1896" s="83"/>
      <c r="AA1896" s="83"/>
      <c r="AB1896" s="90"/>
      <c r="AC1896" s="83"/>
      <c r="AD1896" s="92"/>
      <c r="AE1896" s="83"/>
      <c r="AF1896" s="83"/>
    </row>
    <row r="1897">
      <c r="A1897" s="86"/>
      <c r="B1897" s="87"/>
      <c r="C1897" s="87"/>
      <c r="D1897" s="87"/>
      <c r="E1897" s="83"/>
      <c r="F1897" s="83"/>
      <c r="G1897" s="83"/>
      <c r="H1897" s="83"/>
      <c r="I1897" s="88"/>
      <c r="J1897" s="89"/>
      <c r="K1897" s="90"/>
      <c r="L1897" s="89"/>
      <c r="M1897" s="90"/>
      <c r="N1897" s="91"/>
      <c r="O1897" s="90"/>
      <c r="P1897" s="91"/>
      <c r="Q1897" s="92"/>
      <c r="R1897" s="90"/>
      <c r="S1897" s="92"/>
      <c r="T1897" s="90"/>
      <c r="U1897" s="93"/>
      <c r="V1897" s="83"/>
      <c r="W1897" s="83"/>
      <c r="X1897" s="83"/>
      <c r="Y1897" s="92"/>
      <c r="Z1897" s="83"/>
      <c r="AA1897" s="83"/>
      <c r="AB1897" s="90"/>
      <c r="AC1897" s="83"/>
      <c r="AD1897" s="92"/>
      <c r="AE1897" s="83"/>
      <c r="AF1897" s="83"/>
    </row>
    <row r="1898">
      <c r="A1898" s="86"/>
      <c r="B1898" s="87"/>
      <c r="C1898" s="87"/>
      <c r="D1898" s="87"/>
      <c r="E1898" s="83"/>
      <c r="F1898" s="83"/>
      <c r="G1898" s="83"/>
      <c r="H1898" s="83"/>
      <c r="I1898" s="88"/>
      <c r="J1898" s="89"/>
      <c r="K1898" s="90"/>
      <c r="L1898" s="89"/>
      <c r="M1898" s="90"/>
      <c r="N1898" s="91"/>
      <c r="O1898" s="90"/>
      <c r="P1898" s="91"/>
      <c r="Q1898" s="92"/>
      <c r="R1898" s="90"/>
      <c r="S1898" s="92"/>
      <c r="T1898" s="90"/>
      <c r="U1898" s="93"/>
      <c r="V1898" s="83"/>
      <c r="W1898" s="83"/>
      <c r="X1898" s="83"/>
      <c r="Y1898" s="92"/>
      <c r="Z1898" s="83"/>
      <c r="AA1898" s="83"/>
      <c r="AB1898" s="90"/>
      <c r="AC1898" s="83"/>
      <c r="AD1898" s="92"/>
      <c r="AE1898" s="83"/>
      <c r="AF1898" s="83"/>
    </row>
    <row r="1899">
      <c r="A1899" s="86"/>
      <c r="B1899" s="87"/>
      <c r="C1899" s="87"/>
      <c r="D1899" s="87"/>
      <c r="E1899" s="83"/>
      <c r="F1899" s="83"/>
      <c r="G1899" s="83"/>
      <c r="H1899" s="83"/>
      <c r="I1899" s="88"/>
      <c r="J1899" s="89"/>
      <c r="K1899" s="90"/>
      <c r="L1899" s="89"/>
      <c r="M1899" s="90"/>
      <c r="N1899" s="91"/>
      <c r="O1899" s="90"/>
      <c r="P1899" s="91"/>
      <c r="Q1899" s="92"/>
      <c r="R1899" s="90"/>
      <c r="S1899" s="92"/>
      <c r="T1899" s="90"/>
      <c r="U1899" s="93"/>
      <c r="V1899" s="83"/>
      <c r="W1899" s="83"/>
      <c r="X1899" s="83"/>
      <c r="Y1899" s="92"/>
      <c r="Z1899" s="83"/>
      <c r="AA1899" s="83"/>
      <c r="AB1899" s="90"/>
      <c r="AC1899" s="83"/>
      <c r="AD1899" s="92"/>
      <c r="AE1899" s="83"/>
      <c r="AF1899" s="83"/>
    </row>
    <row r="1900">
      <c r="A1900" s="86"/>
      <c r="B1900" s="87"/>
      <c r="C1900" s="87"/>
      <c r="D1900" s="87"/>
      <c r="E1900" s="83"/>
      <c r="F1900" s="83"/>
      <c r="G1900" s="83"/>
      <c r="H1900" s="83"/>
      <c r="I1900" s="88"/>
      <c r="J1900" s="89"/>
      <c r="K1900" s="90"/>
      <c r="L1900" s="89"/>
      <c r="M1900" s="90"/>
      <c r="N1900" s="91"/>
      <c r="O1900" s="90"/>
      <c r="P1900" s="91"/>
      <c r="Q1900" s="92"/>
      <c r="R1900" s="90"/>
      <c r="S1900" s="92"/>
      <c r="T1900" s="90"/>
      <c r="U1900" s="93"/>
      <c r="V1900" s="83"/>
      <c r="W1900" s="83"/>
      <c r="X1900" s="83"/>
      <c r="Y1900" s="92"/>
      <c r="Z1900" s="83"/>
      <c r="AA1900" s="83"/>
      <c r="AB1900" s="90"/>
      <c r="AC1900" s="83"/>
      <c r="AD1900" s="92"/>
      <c r="AE1900" s="83"/>
      <c r="AF1900" s="83"/>
    </row>
    <row r="1901">
      <c r="A1901" s="86"/>
      <c r="B1901" s="87"/>
      <c r="C1901" s="87"/>
      <c r="D1901" s="87"/>
      <c r="E1901" s="83"/>
      <c r="F1901" s="83"/>
      <c r="G1901" s="83"/>
      <c r="H1901" s="83"/>
      <c r="I1901" s="88"/>
      <c r="J1901" s="89"/>
      <c r="K1901" s="90"/>
      <c r="L1901" s="89"/>
      <c r="M1901" s="90"/>
      <c r="N1901" s="91"/>
      <c r="O1901" s="90"/>
      <c r="P1901" s="91"/>
      <c r="Q1901" s="92"/>
      <c r="R1901" s="90"/>
      <c r="S1901" s="92"/>
      <c r="T1901" s="90"/>
      <c r="U1901" s="93"/>
      <c r="V1901" s="83"/>
      <c r="W1901" s="83"/>
      <c r="X1901" s="83"/>
      <c r="Y1901" s="92"/>
      <c r="Z1901" s="83"/>
      <c r="AA1901" s="83"/>
      <c r="AB1901" s="90"/>
      <c r="AC1901" s="83"/>
      <c r="AD1901" s="92"/>
      <c r="AE1901" s="83"/>
      <c r="AF1901" s="83"/>
    </row>
    <row r="1902">
      <c r="A1902" s="86"/>
      <c r="B1902" s="87"/>
      <c r="C1902" s="87"/>
      <c r="D1902" s="87"/>
      <c r="E1902" s="83"/>
      <c r="F1902" s="83"/>
      <c r="G1902" s="83"/>
      <c r="H1902" s="83"/>
      <c r="I1902" s="88"/>
      <c r="J1902" s="89"/>
      <c r="K1902" s="90"/>
      <c r="L1902" s="89"/>
      <c r="M1902" s="90"/>
      <c r="N1902" s="91"/>
      <c r="O1902" s="90"/>
      <c r="P1902" s="91"/>
      <c r="Q1902" s="92"/>
      <c r="R1902" s="90"/>
      <c r="S1902" s="92"/>
      <c r="T1902" s="90"/>
      <c r="U1902" s="93"/>
      <c r="V1902" s="83"/>
      <c r="W1902" s="83"/>
      <c r="X1902" s="83"/>
      <c r="Y1902" s="92"/>
      <c r="Z1902" s="83"/>
      <c r="AA1902" s="83"/>
      <c r="AB1902" s="90"/>
      <c r="AC1902" s="83"/>
      <c r="AD1902" s="92"/>
      <c r="AE1902" s="83"/>
      <c r="AF1902" s="83"/>
    </row>
    <row r="1903">
      <c r="A1903" s="86"/>
      <c r="B1903" s="87"/>
      <c r="C1903" s="87"/>
      <c r="D1903" s="87"/>
      <c r="E1903" s="83"/>
      <c r="F1903" s="83"/>
      <c r="G1903" s="83"/>
      <c r="H1903" s="83"/>
      <c r="I1903" s="88"/>
      <c r="J1903" s="89"/>
      <c r="K1903" s="90"/>
      <c r="L1903" s="89"/>
      <c r="M1903" s="90"/>
      <c r="N1903" s="91"/>
      <c r="O1903" s="90"/>
      <c r="P1903" s="91"/>
      <c r="Q1903" s="92"/>
      <c r="R1903" s="90"/>
      <c r="S1903" s="92"/>
      <c r="T1903" s="90"/>
      <c r="U1903" s="93"/>
      <c r="V1903" s="83"/>
      <c r="W1903" s="83"/>
      <c r="X1903" s="83"/>
      <c r="Y1903" s="92"/>
      <c r="Z1903" s="83"/>
      <c r="AA1903" s="83"/>
      <c r="AB1903" s="90"/>
      <c r="AC1903" s="83"/>
      <c r="AD1903" s="92"/>
      <c r="AE1903" s="83"/>
      <c r="AF1903" s="83"/>
    </row>
    <row r="1904">
      <c r="A1904" s="86"/>
      <c r="B1904" s="87"/>
      <c r="C1904" s="87"/>
      <c r="D1904" s="87"/>
      <c r="E1904" s="83"/>
      <c r="F1904" s="83"/>
      <c r="G1904" s="83"/>
      <c r="H1904" s="83"/>
      <c r="I1904" s="88"/>
      <c r="J1904" s="89"/>
      <c r="K1904" s="90"/>
      <c r="L1904" s="89"/>
      <c r="M1904" s="90"/>
      <c r="N1904" s="91"/>
      <c r="O1904" s="90"/>
      <c r="P1904" s="91"/>
      <c r="Q1904" s="92"/>
      <c r="R1904" s="90"/>
      <c r="S1904" s="92"/>
      <c r="T1904" s="90"/>
      <c r="U1904" s="93"/>
      <c r="V1904" s="83"/>
      <c r="W1904" s="83"/>
      <c r="X1904" s="83"/>
      <c r="Y1904" s="92"/>
      <c r="Z1904" s="83"/>
      <c r="AA1904" s="83"/>
      <c r="AB1904" s="90"/>
      <c r="AC1904" s="83"/>
      <c r="AD1904" s="92"/>
      <c r="AE1904" s="83"/>
      <c r="AF1904" s="83"/>
    </row>
    <row r="1905">
      <c r="A1905" s="86"/>
      <c r="B1905" s="87"/>
      <c r="C1905" s="87"/>
      <c r="D1905" s="87"/>
      <c r="E1905" s="83"/>
      <c r="F1905" s="83"/>
      <c r="G1905" s="83"/>
      <c r="H1905" s="83"/>
      <c r="I1905" s="88"/>
      <c r="J1905" s="89"/>
      <c r="K1905" s="90"/>
      <c r="L1905" s="89"/>
      <c r="M1905" s="90"/>
      <c r="N1905" s="91"/>
      <c r="O1905" s="90"/>
      <c r="P1905" s="91"/>
      <c r="Q1905" s="92"/>
      <c r="R1905" s="90"/>
      <c r="S1905" s="92"/>
      <c r="T1905" s="90"/>
      <c r="U1905" s="93"/>
      <c r="V1905" s="83"/>
      <c r="W1905" s="83"/>
      <c r="X1905" s="83"/>
      <c r="Y1905" s="92"/>
      <c r="Z1905" s="83"/>
      <c r="AA1905" s="83"/>
      <c r="AB1905" s="90"/>
      <c r="AC1905" s="83"/>
      <c r="AD1905" s="92"/>
      <c r="AE1905" s="83"/>
      <c r="AF1905" s="83"/>
    </row>
    <row r="1906">
      <c r="A1906" s="86"/>
      <c r="B1906" s="87"/>
      <c r="C1906" s="87"/>
      <c r="D1906" s="87"/>
      <c r="E1906" s="83"/>
      <c r="F1906" s="83"/>
      <c r="G1906" s="83"/>
      <c r="H1906" s="83"/>
      <c r="I1906" s="88"/>
      <c r="J1906" s="89"/>
      <c r="K1906" s="90"/>
      <c r="L1906" s="89"/>
      <c r="M1906" s="90"/>
      <c r="N1906" s="91"/>
      <c r="O1906" s="90"/>
      <c r="P1906" s="91"/>
      <c r="Q1906" s="92"/>
      <c r="R1906" s="90"/>
      <c r="S1906" s="92"/>
      <c r="T1906" s="90"/>
      <c r="U1906" s="93"/>
      <c r="V1906" s="83"/>
      <c r="W1906" s="83"/>
      <c r="X1906" s="83"/>
      <c r="Y1906" s="92"/>
      <c r="Z1906" s="83"/>
      <c r="AA1906" s="83"/>
      <c r="AB1906" s="90"/>
      <c r="AC1906" s="83"/>
      <c r="AD1906" s="92"/>
      <c r="AE1906" s="83"/>
      <c r="AF1906" s="83"/>
    </row>
    <row r="1907">
      <c r="A1907" s="86"/>
      <c r="B1907" s="87"/>
      <c r="C1907" s="87"/>
      <c r="D1907" s="87"/>
      <c r="E1907" s="83"/>
      <c r="F1907" s="83"/>
      <c r="G1907" s="83"/>
      <c r="H1907" s="83"/>
      <c r="I1907" s="88"/>
      <c r="J1907" s="89"/>
      <c r="K1907" s="90"/>
      <c r="L1907" s="89"/>
      <c r="M1907" s="90"/>
      <c r="N1907" s="91"/>
      <c r="O1907" s="90"/>
      <c r="P1907" s="91"/>
      <c r="Q1907" s="92"/>
      <c r="R1907" s="90"/>
      <c r="S1907" s="92"/>
      <c r="T1907" s="90"/>
      <c r="U1907" s="93"/>
      <c r="V1907" s="83"/>
      <c r="W1907" s="83"/>
      <c r="X1907" s="83"/>
      <c r="Y1907" s="92"/>
      <c r="Z1907" s="83"/>
      <c r="AA1907" s="83"/>
      <c r="AB1907" s="90"/>
      <c r="AC1907" s="83"/>
      <c r="AD1907" s="92"/>
      <c r="AE1907" s="83"/>
      <c r="AF1907" s="83"/>
    </row>
    <row r="1908">
      <c r="A1908" s="86"/>
      <c r="B1908" s="87"/>
      <c r="C1908" s="87"/>
      <c r="D1908" s="87"/>
      <c r="E1908" s="83"/>
      <c r="F1908" s="83"/>
      <c r="G1908" s="83"/>
      <c r="H1908" s="83"/>
      <c r="I1908" s="88"/>
      <c r="J1908" s="89"/>
      <c r="K1908" s="90"/>
      <c r="L1908" s="89"/>
      <c r="M1908" s="90"/>
      <c r="N1908" s="91"/>
      <c r="O1908" s="90"/>
      <c r="P1908" s="91"/>
      <c r="Q1908" s="92"/>
      <c r="R1908" s="90"/>
      <c r="S1908" s="92"/>
      <c r="T1908" s="90"/>
      <c r="U1908" s="93"/>
      <c r="V1908" s="83"/>
      <c r="W1908" s="83"/>
      <c r="X1908" s="83"/>
      <c r="Y1908" s="92"/>
      <c r="Z1908" s="83"/>
      <c r="AA1908" s="83"/>
      <c r="AB1908" s="90"/>
      <c r="AC1908" s="83"/>
      <c r="AD1908" s="92"/>
      <c r="AE1908" s="83"/>
      <c r="AF1908" s="83"/>
    </row>
    <row r="1909">
      <c r="A1909" s="86"/>
      <c r="B1909" s="87"/>
      <c r="C1909" s="87"/>
      <c r="D1909" s="87"/>
      <c r="E1909" s="83"/>
      <c r="F1909" s="83"/>
      <c r="G1909" s="83"/>
      <c r="H1909" s="83"/>
      <c r="I1909" s="88"/>
      <c r="J1909" s="89"/>
      <c r="K1909" s="90"/>
      <c r="L1909" s="89"/>
      <c r="M1909" s="90"/>
      <c r="N1909" s="91"/>
      <c r="O1909" s="90"/>
      <c r="P1909" s="91"/>
      <c r="Q1909" s="92"/>
      <c r="R1909" s="90"/>
      <c r="S1909" s="92"/>
      <c r="T1909" s="90"/>
      <c r="U1909" s="93"/>
      <c r="V1909" s="83"/>
      <c r="W1909" s="83"/>
      <c r="X1909" s="83"/>
      <c r="Y1909" s="92"/>
      <c r="Z1909" s="83"/>
      <c r="AA1909" s="83"/>
      <c r="AB1909" s="90"/>
      <c r="AC1909" s="83"/>
      <c r="AD1909" s="92"/>
      <c r="AE1909" s="83"/>
      <c r="AF1909" s="83"/>
    </row>
    <row r="1910">
      <c r="A1910" s="86"/>
      <c r="B1910" s="87"/>
      <c r="C1910" s="87"/>
      <c r="D1910" s="87"/>
      <c r="E1910" s="83"/>
      <c r="F1910" s="83"/>
      <c r="G1910" s="83"/>
      <c r="H1910" s="83"/>
      <c r="I1910" s="88"/>
      <c r="J1910" s="89"/>
      <c r="K1910" s="90"/>
      <c r="L1910" s="89"/>
      <c r="M1910" s="90"/>
      <c r="N1910" s="91"/>
      <c r="O1910" s="90"/>
      <c r="P1910" s="91"/>
      <c r="Q1910" s="92"/>
      <c r="R1910" s="90"/>
      <c r="S1910" s="92"/>
      <c r="T1910" s="90"/>
      <c r="U1910" s="93"/>
      <c r="V1910" s="83"/>
      <c r="W1910" s="83"/>
      <c r="X1910" s="83"/>
      <c r="Y1910" s="92"/>
      <c r="Z1910" s="83"/>
      <c r="AA1910" s="83"/>
      <c r="AB1910" s="90"/>
      <c r="AC1910" s="83"/>
      <c r="AD1910" s="92"/>
      <c r="AE1910" s="83"/>
      <c r="AF1910" s="83"/>
    </row>
    <row r="1911">
      <c r="A1911" s="86"/>
      <c r="B1911" s="87"/>
      <c r="C1911" s="87"/>
      <c r="D1911" s="87"/>
      <c r="E1911" s="83"/>
      <c r="F1911" s="83"/>
      <c r="G1911" s="83"/>
      <c r="H1911" s="83"/>
      <c r="I1911" s="88"/>
      <c r="J1911" s="89"/>
      <c r="K1911" s="90"/>
      <c r="L1911" s="89"/>
      <c r="M1911" s="90"/>
      <c r="N1911" s="91"/>
      <c r="O1911" s="90"/>
      <c r="P1911" s="91"/>
      <c r="Q1911" s="92"/>
      <c r="R1911" s="90"/>
      <c r="S1911" s="92"/>
      <c r="T1911" s="90"/>
      <c r="U1911" s="93"/>
      <c r="V1911" s="83"/>
      <c r="W1911" s="83"/>
      <c r="X1911" s="83"/>
      <c r="Y1911" s="92"/>
      <c r="Z1911" s="83"/>
      <c r="AA1911" s="83"/>
      <c r="AB1911" s="90"/>
      <c r="AC1911" s="83"/>
      <c r="AD1911" s="92"/>
      <c r="AE1911" s="83"/>
      <c r="AF1911" s="83"/>
    </row>
    <row r="1912">
      <c r="A1912" s="86"/>
      <c r="B1912" s="87"/>
      <c r="C1912" s="87"/>
      <c r="D1912" s="87"/>
      <c r="E1912" s="83"/>
      <c r="F1912" s="83"/>
      <c r="G1912" s="83"/>
      <c r="H1912" s="83"/>
      <c r="I1912" s="88"/>
      <c r="J1912" s="89"/>
      <c r="K1912" s="90"/>
      <c r="L1912" s="89"/>
      <c r="M1912" s="90"/>
      <c r="N1912" s="91"/>
      <c r="O1912" s="90"/>
      <c r="P1912" s="91"/>
      <c r="Q1912" s="92"/>
      <c r="R1912" s="90"/>
      <c r="S1912" s="92"/>
      <c r="T1912" s="90"/>
      <c r="U1912" s="93"/>
      <c r="V1912" s="83"/>
      <c r="W1912" s="83"/>
      <c r="X1912" s="83"/>
      <c r="Y1912" s="92"/>
      <c r="Z1912" s="83"/>
      <c r="AA1912" s="83"/>
      <c r="AB1912" s="90"/>
      <c r="AC1912" s="83"/>
      <c r="AD1912" s="92"/>
      <c r="AE1912" s="83"/>
      <c r="AF1912" s="83"/>
    </row>
    <row r="1913">
      <c r="A1913" s="86"/>
      <c r="B1913" s="87"/>
      <c r="C1913" s="87"/>
      <c r="D1913" s="87"/>
      <c r="E1913" s="83"/>
      <c r="F1913" s="83"/>
      <c r="G1913" s="83"/>
      <c r="H1913" s="83"/>
      <c r="I1913" s="88"/>
      <c r="J1913" s="89"/>
      <c r="K1913" s="90"/>
      <c r="L1913" s="89"/>
      <c r="M1913" s="90"/>
      <c r="N1913" s="91"/>
      <c r="O1913" s="90"/>
      <c r="P1913" s="91"/>
      <c r="Q1913" s="92"/>
      <c r="R1913" s="90"/>
      <c r="S1913" s="92"/>
      <c r="T1913" s="90"/>
      <c r="U1913" s="93"/>
      <c r="V1913" s="83"/>
      <c r="W1913" s="83"/>
      <c r="X1913" s="83"/>
      <c r="Y1913" s="92"/>
      <c r="Z1913" s="83"/>
      <c r="AA1913" s="83"/>
      <c r="AB1913" s="90"/>
      <c r="AC1913" s="83"/>
      <c r="AD1913" s="92"/>
      <c r="AE1913" s="83"/>
      <c r="AF1913" s="83"/>
    </row>
    <row r="1914">
      <c r="A1914" s="86"/>
      <c r="B1914" s="87"/>
      <c r="C1914" s="87"/>
      <c r="D1914" s="87"/>
      <c r="E1914" s="83"/>
      <c r="F1914" s="83"/>
      <c r="G1914" s="83"/>
      <c r="H1914" s="83"/>
      <c r="I1914" s="88"/>
      <c r="J1914" s="89"/>
      <c r="K1914" s="90"/>
      <c r="L1914" s="89"/>
      <c r="M1914" s="90"/>
      <c r="N1914" s="91"/>
      <c r="O1914" s="90"/>
      <c r="P1914" s="91"/>
      <c r="Q1914" s="92"/>
      <c r="R1914" s="90"/>
      <c r="S1914" s="92"/>
      <c r="T1914" s="90"/>
      <c r="U1914" s="93"/>
      <c r="V1914" s="83"/>
      <c r="W1914" s="83"/>
      <c r="X1914" s="83"/>
      <c r="Y1914" s="92"/>
      <c r="Z1914" s="83"/>
      <c r="AA1914" s="83"/>
      <c r="AB1914" s="90"/>
      <c r="AC1914" s="83"/>
      <c r="AD1914" s="92"/>
      <c r="AE1914" s="83"/>
      <c r="AF1914" s="83"/>
    </row>
    <row r="1915">
      <c r="A1915" s="86"/>
      <c r="B1915" s="87"/>
      <c r="C1915" s="87"/>
      <c r="D1915" s="87"/>
      <c r="E1915" s="83"/>
      <c r="F1915" s="83"/>
      <c r="G1915" s="83"/>
      <c r="H1915" s="83"/>
      <c r="I1915" s="88"/>
      <c r="J1915" s="89"/>
      <c r="K1915" s="90"/>
      <c r="L1915" s="89"/>
      <c r="M1915" s="90"/>
      <c r="N1915" s="91"/>
      <c r="O1915" s="90"/>
      <c r="P1915" s="91"/>
      <c r="Q1915" s="92"/>
      <c r="R1915" s="90"/>
      <c r="S1915" s="92"/>
      <c r="T1915" s="90"/>
      <c r="U1915" s="93"/>
      <c r="V1915" s="83"/>
      <c r="W1915" s="83"/>
      <c r="X1915" s="83"/>
      <c r="Y1915" s="92"/>
      <c r="Z1915" s="83"/>
      <c r="AA1915" s="83"/>
      <c r="AB1915" s="90"/>
      <c r="AC1915" s="83"/>
      <c r="AD1915" s="92"/>
      <c r="AE1915" s="83"/>
      <c r="AF1915" s="83"/>
    </row>
    <row r="1916">
      <c r="A1916" s="86"/>
      <c r="B1916" s="87"/>
      <c r="C1916" s="87"/>
      <c r="D1916" s="87"/>
      <c r="E1916" s="83"/>
      <c r="F1916" s="83"/>
      <c r="G1916" s="83"/>
      <c r="H1916" s="83"/>
      <c r="I1916" s="88"/>
      <c r="J1916" s="89"/>
      <c r="K1916" s="90"/>
      <c r="L1916" s="89"/>
      <c r="M1916" s="90"/>
      <c r="N1916" s="91"/>
      <c r="O1916" s="90"/>
      <c r="P1916" s="91"/>
      <c r="Q1916" s="92"/>
      <c r="R1916" s="90"/>
      <c r="S1916" s="92"/>
      <c r="T1916" s="90"/>
      <c r="U1916" s="93"/>
      <c r="V1916" s="83"/>
      <c r="W1916" s="83"/>
      <c r="X1916" s="83"/>
      <c r="Y1916" s="92"/>
      <c r="Z1916" s="83"/>
      <c r="AA1916" s="83"/>
      <c r="AB1916" s="90"/>
      <c r="AC1916" s="83"/>
      <c r="AD1916" s="92"/>
      <c r="AE1916" s="83"/>
      <c r="AF1916" s="83"/>
    </row>
    <row r="1917">
      <c r="A1917" s="86"/>
      <c r="B1917" s="87"/>
      <c r="C1917" s="87"/>
      <c r="D1917" s="87"/>
      <c r="E1917" s="83"/>
      <c r="F1917" s="83"/>
      <c r="G1917" s="83"/>
      <c r="H1917" s="83"/>
      <c r="I1917" s="88"/>
      <c r="J1917" s="89"/>
      <c r="K1917" s="90"/>
      <c r="L1917" s="89"/>
      <c r="M1917" s="90"/>
      <c r="N1917" s="91"/>
      <c r="O1917" s="90"/>
      <c r="P1917" s="91"/>
      <c r="Q1917" s="92"/>
      <c r="R1917" s="90"/>
      <c r="S1917" s="92"/>
      <c r="T1917" s="90"/>
      <c r="U1917" s="93"/>
      <c r="V1917" s="83"/>
      <c r="W1917" s="83"/>
      <c r="X1917" s="83"/>
      <c r="Y1917" s="92"/>
      <c r="Z1917" s="83"/>
      <c r="AA1917" s="83"/>
      <c r="AB1917" s="90"/>
      <c r="AC1917" s="83"/>
      <c r="AD1917" s="92"/>
      <c r="AE1917" s="83"/>
      <c r="AF1917" s="83"/>
    </row>
    <row r="1918">
      <c r="A1918" s="86"/>
      <c r="B1918" s="87"/>
      <c r="C1918" s="87"/>
      <c r="D1918" s="87"/>
      <c r="E1918" s="83"/>
      <c r="F1918" s="83"/>
      <c r="G1918" s="83"/>
      <c r="H1918" s="83"/>
      <c r="I1918" s="88"/>
      <c r="J1918" s="89"/>
      <c r="K1918" s="90"/>
      <c r="L1918" s="89"/>
      <c r="M1918" s="90"/>
      <c r="N1918" s="91"/>
      <c r="O1918" s="90"/>
      <c r="P1918" s="91"/>
      <c r="Q1918" s="92"/>
      <c r="R1918" s="90"/>
      <c r="S1918" s="92"/>
      <c r="T1918" s="90"/>
      <c r="U1918" s="93"/>
      <c r="V1918" s="83"/>
      <c r="W1918" s="83"/>
      <c r="X1918" s="83"/>
      <c r="Y1918" s="92"/>
      <c r="Z1918" s="83"/>
      <c r="AA1918" s="83"/>
      <c r="AB1918" s="90"/>
      <c r="AC1918" s="83"/>
      <c r="AD1918" s="92"/>
      <c r="AE1918" s="83"/>
      <c r="AF1918" s="83"/>
    </row>
    <row r="1919">
      <c r="A1919" s="86"/>
      <c r="B1919" s="87"/>
      <c r="C1919" s="87"/>
      <c r="D1919" s="87"/>
      <c r="E1919" s="83"/>
      <c r="F1919" s="83"/>
      <c r="G1919" s="83"/>
      <c r="H1919" s="83"/>
      <c r="I1919" s="88"/>
      <c r="J1919" s="89"/>
      <c r="K1919" s="90"/>
      <c r="L1919" s="89"/>
      <c r="M1919" s="90"/>
      <c r="N1919" s="91"/>
      <c r="O1919" s="90"/>
      <c r="P1919" s="91"/>
      <c r="Q1919" s="92"/>
      <c r="R1919" s="90"/>
      <c r="S1919" s="92"/>
      <c r="T1919" s="90"/>
      <c r="U1919" s="93"/>
      <c r="V1919" s="83"/>
      <c r="W1919" s="83"/>
      <c r="X1919" s="83"/>
      <c r="Y1919" s="92"/>
      <c r="Z1919" s="83"/>
      <c r="AA1919" s="83"/>
      <c r="AB1919" s="90"/>
      <c r="AC1919" s="83"/>
      <c r="AD1919" s="92"/>
      <c r="AE1919" s="83"/>
      <c r="AF1919" s="83"/>
    </row>
    <row r="1920">
      <c r="A1920" s="86"/>
      <c r="B1920" s="87"/>
      <c r="C1920" s="87"/>
      <c r="D1920" s="87"/>
      <c r="E1920" s="83"/>
      <c r="F1920" s="83"/>
      <c r="G1920" s="83"/>
      <c r="H1920" s="83"/>
      <c r="I1920" s="88"/>
      <c r="J1920" s="89"/>
      <c r="K1920" s="90"/>
      <c r="L1920" s="89"/>
      <c r="M1920" s="90"/>
      <c r="N1920" s="91"/>
      <c r="O1920" s="90"/>
      <c r="P1920" s="91"/>
      <c r="Q1920" s="92"/>
      <c r="R1920" s="90"/>
      <c r="S1920" s="92"/>
      <c r="T1920" s="90"/>
      <c r="U1920" s="93"/>
      <c r="V1920" s="83"/>
      <c r="W1920" s="83"/>
      <c r="X1920" s="83"/>
      <c r="Y1920" s="92"/>
      <c r="Z1920" s="83"/>
      <c r="AA1920" s="83"/>
      <c r="AB1920" s="90"/>
      <c r="AC1920" s="83"/>
      <c r="AD1920" s="92"/>
      <c r="AE1920" s="83"/>
      <c r="AF1920" s="83"/>
    </row>
    <row r="1921">
      <c r="A1921" s="86"/>
      <c r="B1921" s="87"/>
      <c r="C1921" s="87"/>
      <c r="D1921" s="87"/>
      <c r="E1921" s="83"/>
      <c r="F1921" s="83"/>
      <c r="G1921" s="83"/>
      <c r="H1921" s="83"/>
      <c r="I1921" s="88"/>
      <c r="J1921" s="89"/>
      <c r="K1921" s="90"/>
      <c r="L1921" s="89"/>
      <c r="M1921" s="90"/>
      <c r="N1921" s="91"/>
      <c r="O1921" s="90"/>
      <c r="P1921" s="91"/>
      <c r="Q1921" s="92"/>
      <c r="R1921" s="90"/>
      <c r="S1921" s="92"/>
      <c r="T1921" s="90"/>
      <c r="U1921" s="93"/>
      <c r="V1921" s="83"/>
      <c r="W1921" s="83"/>
      <c r="X1921" s="83"/>
      <c r="Y1921" s="92"/>
      <c r="Z1921" s="83"/>
      <c r="AA1921" s="83"/>
      <c r="AB1921" s="90"/>
      <c r="AC1921" s="83"/>
      <c r="AD1921" s="92"/>
      <c r="AE1921" s="83"/>
      <c r="AF1921" s="83"/>
    </row>
    <row r="1922">
      <c r="A1922" s="86"/>
      <c r="B1922" s="87"/>
      <c r="C1922" s="87"/>
      <c r="D1922" s="87"/>
      <c r="E1922" s="83"/>
      <c r="F1922" s="83"/>
      <c r="G1922" s="83"/>
      <c r="H1922" s="83"/>
      <c r="I1922" s="88"/>
      <c r="J1922" s="89"/>
      <c r="K1922" s="90"/>
      <c r="L1922" s="89"/>
      <c r="M1922" s="90"/>
      <c r="N1922" s="91"/>
      <c r="O1922" s="90"/>
      <c r="P1922" s="91"/>
      <c r="Q1922" s="92"/>
      <c r="R1922" s="90"/>
      <c r="S1922" s="92"/>
      <c r="T1922" s="90"/>
      <c r="U1922" s="93"/>
      <c r="V1922" s="83"/>
      <c r="W1922" s="83"/>
      <c r="X1922" s="83"/>
      <c r="Y1922" s="92"/>
      <c r="Z1922" s="83"/>
      <c r="AA1922" s="83"/>
      <c r="AB1922" s="90"/>
      <c r="AC1922" s="83"/>
      <c r="AD1922" s="92"/>
      <c r="AE1922" s="83"/>
      <c r="AF1922" s="83"/>
    </row>
    <row r="1923">
      <c r="A1923" s="86"/>
      <c r="B1923" s="87"/>
      <c r="C1923" s="87"/>
      <c r="D1923" s="87"/>
      <c r="E1923" s="83"/>
      <c r="F1923" s="83"/>
      <c r="G1923" s="83"/>
      <c r="H1923" s="83"/>
      <c r="I1923" s="88"/>
      <c r="J1923" s="89"/>
      <c r="K1923" s="90"/>
      <c r="L1923" s="89"/>
      <c r="M1923" s="90"/>
      <c r="N1923" s="91"/>
      <c r="O1923" s="90"/>
      <c r="P1923" s="91"/>
      <c r="Q1923" s="92"/>
      <c r="R1923" s="90"/>
      <c r="S1923" s="92"/>
      <c r="T1923" s="90"/>
      <c r="U1923" s="93"/>
      <c r="V1923" s="83"/>
      <c r="W1923" s="83"/>
      <c r="X1923" s="83"/>
      <c r="Y1923" s="92"/>
      <c r="Z1923" s="83"/>
      <c r="AA1923" s="83"/>
      <c r="AB1923" s="90"/>
      <c r="AC1923" s="83"/>
      <c r="AD1923" s="92"/>
      <c r="AE1923" s="83"/>
      <c r="AF1923" s="83"/>
    </row>
    <row r="1924">
      <c r="A1924" s="86"/>
      <c r="B1924" s="87"/>
      <c r="C1924" s="87"/>
      <c r="D1924" s="87"/>
      <c r="E1924" s="83"/>
      <c r="F1924" s="83"/>
      <c r="G1924" s="83"/>
      <c r="H1924" s="83"/>
      <c r="I1924" s="88"/>
      <c r="J1924" s="89"/>
      <c r="K1924" s="90"/>
      <c r="L1924" s="89"/>
      <c r="M1924" s="90"/>
      <c r="N1924" s="91"/>
      <c r="O1924" s="90"/>
      <c r="P1924" s="91"/>
      <c r="Q1924" s="92"/>
      <c r="R1924" s="90"/>
      <c r="S1924" s="92"/>
      <c r="T1924" s="90"/>
      <c r="U1924" s="93"/>
      <c r="V1924" s="83"/>
      <c r="W1924" s="83"/>
      <c r="X1924" s="83"/>
      <c r="Y1924" s="92"/>
      <c r="Z1924" s="83"/>
      <c r="AA1924" s="83"/>
      <c r="AB1924" s="90"/>
      <c r="AC1924" s="83"/>
      <c r="AD1924" s="92"/>
      <c r="AE1924" s="83"/>
      <c r="AF1924" s="83"/>
    </row>
    <row r="1925">
      <c r="A1925" s="86"/>
      <c r="B1925" s="87"/>
      <c r="C1925" s="87"/>
      <c r="D1925" s="87"/>
      <c r="E1925" s="83"/>
      <c r="F1925" s="83"/>
      <c r="G1925" s="83"/>
      <c r="H1925" s="83"/>
      <c r="I1925" s="88"/>
      <c r="J1925" s="89"/>
      <c r="K1925" s="90"/>
      <c r="L1925" s="89"/>
      <c r="M1925" s="90"/>
      <c r="N1925" s="91"/>
      <c r="O1925" s="90"/>
      <c r="P1925" s="91"/>
      <c r="Q1925" s="92"/>
      <c r="R1925" s="90"/>
      <c r="S1925" s="92"/>
      <c r="T1925" s="90"/>
      <c r="U1925" s="93"/>
      <c r="V1925" s="83"/>
      <c r="W1925" s="83"/>
      <c r="X1925" s="83"/>
      <c r="Y1925" s="92"/>
      <c r="Z1925" s="83"/>
      <c r="AA1925" s="83"/>
      <c r="AB1925" s="90"/>
      <c r="AC1925" s="83"/>
      <c r="AD1925" s="92"/>
      <c r="AE1925" s="83"/>
      <c r="AF1925" s="83"/>
    </row>
    <row r="1926">
      <c r="A1926" s="86"/>
      <c r="B1926" s="87"/>
      <c r="C1926" s="87"/>
      <c r="D1926" s="87"/>
      <c r="E1926" s="83"/>
      <c r="F1926" s="83"/>
      <c r="G1926" s="83"/>
      <c r="H1926" s="83"/>
      <c r="I1926" s="88"/>
      <c r="J1926" s="89"/>
      <c r="K1926" s="90"/>
      <c r="L1926" s="89"/>
      <c r="M1926" s="90"/>
      <c r="N1926" s="91"/>
      <c r="O1926" s="90"/>
      <c r="P1926" s="91"/>
      <c r="Q1926" s="92"/>
      <c r="R1926" s="90"/>
      <c r="S1926" s="92"/>
      <c r="T1926" s="90"/>
      <c r="U1926" s="93"/>
      <c r="V1926" s="83"/>
      <c r="W1926" s="83"/>
      <c r="X1926" s="83"/>
      <c r="Y1926" s="92"/>
      <c r="Z1926" s="83"/>
      <c r="AA1926" s="83"/>
      <c r="AB1926" s="90"/>
      <c r="AC1926" s="83"/>
      <c r="AD1926" s="92"/>
      <c r="AE1926" s="83"/>
      <c r="AF1926" s="83"/>
    </row>
    <row r="1927">
      <c r="A1927" s="86"/>
      <c r="B1927" s="87"/>
      <c r="C1927" s="87"/>
      <c r="D1927" s="87"/>
      <c r="E1927" s="83"/>
      <c r="F1927" s="83"/>
      <c r="G1927" s="83"/>
      <c r="H1927" s="83"/>
      <c r="I1927" s="88"/>
      <c r="J1927" s="89"/>
      <c r="K1927" s="90"/>
      <c r="L1927" s="89"/>
      <c r="M1927" s="90"/>
      <c r="N1927" s="91"/>
      <c r="O1927" s="90"/>
      <c r="P1927" s="91"/>
      <c r="Q1927" s="92"/>
      <c r="R1927" s="90"/>
      <c r="S1927" s="92"/>
      <c r="T1927" s="90"/>
      <c r="U1927" s="93"/>
      <c r="V1927" s="83"/>
      <c r="W1927" s="83"/>
      <c r="X1927" s="83"/>
      <c r="Y1927" s="92"/>
      <c r="Z1927" s="83"/>
      <c r="AA1927" s="83"/>
      <c r="AB1927" s="90"/>
      <c r="AC1927" s="83"/>
      <c r="AD1927" s="92"/>
      <c r="AE1927" s="83"/>
      <c r="AF1927" s="83"/>
    </row>
    <row r="1928">
      <c r="A1928" s="86"/>
      <c r="B1928" s="87"/>
      <c r="C1928" s="87"/>
      <c r="D1928" s="87"/>
      <c r="E1928" s="83"/>
      <c r="F1928" s="83"/>
      <c r="G1928" s="83"/>
      <c r="H1928" s="83"/>
      <c r="I1928" s="88"/>
      <c r="J1928" s="89"/>
      <c r="K1928" s="90"/>
      <c r="L1928" s="89"/>
      <c r="M1928" s="90"/>
      <c r="N1928" s="91"/>
      <c r="O1928" s="90"/>
      <c r="P1928" s="91"/>
      <c r="Q1928" s="92"/>
      <c r="R1928" s="90"/>
      <c r="S1928" s="92"/>
      <c r="T1928" s="90"/>
      <c r="U1928" s="93"/>
      <c r="V1928" s="83"/>
      <c r="W1928" s="83"/>
      <c r="X1928" s="83"/>
      <c r="Y1928" s="92"/>
      <c r="Z1928" s="83"/>
      <c r="AA1928" s="83"/>
      <c r="AB1928" s="90"/>
      <c r="AC1928" s="83"/>
      <c r="AD1928" s="92"/>
      <c r="AE1928" s="83"/>
      <c r="AF1928" s="83"/>
    </row>
    <row r="1929">
      <c r="A1929" s="86"/>
      <c r="B1929" s="87"/>
      <c r="C1929" s="87"/>
      <c r="D1929" s="87"/>
      <c r="E1929" s="83"/>
      <c r="F1929" s="83"/>
      <c r="G1929" s="83"/>
      <c r="H1929" s="83"/>
      <c r="I1929" s="88"/>
      <c r="J1929" s="89"/>
      <c r="K1929" s="90"/>
      <c r="L1929" s="89"/>
      <c r="M1929" s="90"/>
      <c r="N1929" s="91"/>
      <c r="O1929" s="90"/>
      <c r="P1929" s="91"/>
      <c r="Q1929" s="92"/>
      <c r="R1929" s="90"/>
      <c r="S1929" s="92"/>
      <c r="T1929" s="90"/>
      <c r="U1929" s="93"/>
      <c r="V1929" s="83"/>
      <c r="W1929" s="83"/>
      <c r="X1929" s="83"/>
      <c r="Y1929" s="92"/>
      <c r="Z1929" s="83"/>
      <c r="AA1929" s="83"/>
      <c r="AB1929" s="90"/>
      <c r="AC1929" s="83"/>
      <c r="AD1929" s="92"/>
      <c r="AE1929" s="83"/>
      <c r="AF1929" s="83"/>
    </row>
    <row r="1930">
      <c r="A1930" s="86"/>
      <c r="B1930" s="87"/>
      <c r="C1930" s="87"/>
      <c r="D1930" s="87"/>
      <c r="E1930" s="83"/>
      <c r="F1930" s="83"/>
      <c r="G1930" s="83"/>
      <c r="H1930" s="83"/>
      <c r="I1930" s="88"/>
      <c r="J1930" s="89"/>
      <c r="K1930" s="90"/>
      <c r="L1930" s="89"/>
      <c r="M1930" s="90"/>
      <c r="N1930" s="91"/>
      <c r="O1930" s="90"/>
      <c r="P1930" s="91"/>
      <c r="Q1930" s="92"/>
      <c r="R1930" s="90"/>
      <c r="S1930" s="92"/>
      <c r="T1930" s="90"/>
      <c r="U1930" s="93"/>
      <c r="V1930" s="83"/>
      <c r="W1930" s="83"/>
      <c r="X1930" s="83"/>
      <c r="Y1930" s="92"/>
      <c r="Z1930" s="83"/>
      <c r="AA1930" s="83"/>
      <c r="AB1930" s="90"/>
      <c r="AC1930" s="83"/>
      <c r="AD1930" s="92"/>
      <c r="AE1930" s="83"/>
      <c r="AF1930" s="83"/>
    </row>
    <row r="1931">
      <c r="A1931" s="86"/>
      <c r="B1931" s="87"/>
      <c r="C1931" s="87"/>
      <c r="D1931" s="87"/>
      <c r="E1931" s="83"/>
      <c r="F1931" s="83"/>
      <c r="G1931" s="83"/>
      <c r="H1931" s="83"/>
      <c r="I1931" s="88"/>
      <c r="J1931" s="89"/>
      <c r="K1931" s="90"/>
      <c r="L1931" s="89"/>
      <c r="M1931" s="90"/>
      <c r="N1931" s="91"/>
      <c r="O1931" s="90"/>
      <c r="P1931" s="91"/>
      <c r="Q1931" s="92"/>
      <c r="R1931" s="90"/>
      <c r="S1931" s="92"/>
      <c r="T1931" s="90"/>
      <c r="U1931" s="93"/>
      <c r="V1931" s="83"/>
      <c r="W1931" s="83"/>
      <c r="X1931" s="83"/>
      <c r="Y1931" s="92"/>
      <c r="Z1931" s="83"/>
      <c r="AA1931" s="83"/>
      <c r="AB1931" s="90"/>
      <c r="AC1931" s="83"/>
      <c r="AD1931" s="92"/>
      <c r="AE1931" s="83"/>
      <c r="AF1931" s="83"/>
    </row>
    <row r="1932">
      <c r="A1932" s="86"/>
      <c r="B1932" s="87"/>
      <c r="C1932" s="87"/>
      <c r="D1932" s="87"/>
      <c r="E1932" s="83"/>
      <c r="F1932" s="83"/>
      <c r="G1932" s="83"/>
      <c r="H1932" s="83"/>
      <c r="I1932" s="88"/>
      <c r="J1932" s="89"/>
      <c r="K1932" s="90"/>
      <c r="L1932" s="89"/>
      <c r="M1932" s="90"/>
      <c r="N1932" s="91"/>
      <c r="O1932" s="90"/>
      <c r="P1932" s="91"/>
      <c r="Q1932" s="92"/>
      <c r="R1932" s="90"/>
      <c r="S1932" s="92"/>
      <c r="T1932" s="90"/>
      <c r="U1932" s="93"/>
      <c r="V1932" s="83"/>
      <c r="W1932" s="83"/>
      <c r="X1932" s="83"/>
      <c r="Y1932" s="92"/>
      <c r="Z1932" s="83"/>
      <c r="AA1932" s="83"/>
      <c r="AB1932" s="90"/>
      <c r="AC1932" s="83"/>
      <c r="AD1932" s="92"/>
      <c r="AE1932" s="83"/>
      <c r="AF1932" s="83"/>
    </row>
    <row r="1933">
      <c r="A1933" s="86"/>
      <c r="B1933" s="87"/>
      <c r="C1933" s="87"/>
      <c r="D1933" s="87"/>
      <c r="E1933" s="83"/>
      <c r="F1933" s="83"/>
      <c r="G1933" s="83"/>
      <c r="H1933" s="83"/>
      <c r="I1933" s="88"/>
      <c r="J1933" s="89"/>
      <c r="K1933" s="90"/>
      <c r="L1933" s="89"/>
      <c r="M1933" s="90"/>
      <c r="N1933" s="91"/>
      <c r="O1933" s="90"/>
      <c r="P1933" s="91"/>
      <c r="Q1933" s="92"/>
      <c r="R1933" s="90"/>
      <c r="S1933" s="92"/>
      <c r="T1933" s="90"/>
      <c r="U1933" s="93"/>
      <c r="V1933" s="83"/>
      <c r="W1933" s="83"/>
      <c r="X1933" s="83"/>
      <c r="Y1933" s="92"/>
      <c r="Z1933" s="83"/>
      <c r="AA1933" s="83"/>
      <c r="AB1933" s="90"/>
      <c r="AC1933" s="83"/>
      <c r="AD1933" s="92"/>
      <c r="AE1933" s="83"/>
      <c r="AF1933" s="83"/>
    </row>
    <row r="1934">
      <c r="A1934" s="86"/>
      <c r="B1934" s="87"/>
      <c r="C1934" s="87"/>
      <c r="D1934" s="87"/>
      <c r="E1934" s="83"/>
      <c r="F1934" s="83"/>
      <c r="G1934" s="83"/>
      <c r="H1934" s="83"/>
      <c r="I1934" s="88"/>
      <c r="J1934" s="89"/>
      <c r="K1934" s="90"/>
      <c r="L1934" s="89"/>
      <c r="M1934" s="90"/>
      <c r="N1934" s="91"/>
      <c r="O1934" s="90"/>
      <c r="P1934" s="91"/>
      <c r="Q1934" s="92"/>
      <c r="R1934" s="90"/>
      <c r="S1934" s="92"/>
      <c r="T1934" s="90"/>
      <c r="U1934" s="93"/>
      <c r="V1934" s="83"/>
      <c r="W1934" s="83"/>
      <c r="X1934" s="83"/>
      <c r="Y1934" s="92"/>
      <c r="Z1934" s="83"/>
      <c r="AA1934" s="83"/>
      <c r="AB1934" s="90"/>
      <c r="AC1934" s="83"/>
      <c r="AD1934" s="92"/>
      <c r="AE1934" s="83"/>
      <c r="AF1934" s="83"/>
    </row>
    <row r="1935">
      <c r="A1935" s="86"/>
      <c r="B1935" s="87"/>
      <c r="C1935" s="87"/>
      <c r="D1935" s="87"/>
      <c r="E1935" s="83"/>
      <c r="F1935" s="83"/>
      <c r="G1935" s="83"/>
      <c r="H1935" s="83"/>
      <c r="I1935" s="88"/>
      <c r="J1935" s="89"/>
      <c r="K1935" s="90"/>
      <c r="L1935" s="89"/>
      <c r="M1935" s="90"/>
      <c r="N1935" s="91"/>
      <c r="O1935" s="90"/>
      <c r="P1935" s="91"/>
      <c r="Q1935" s="92"/>
      <c r="R1935" s="90"/>
      <c r="S1935" s="92"/>
      <c r="T1935" s="90"/>
      <c r="U1935" s="93"/>
      <c r="V1935" s="83"/>
      <c r="W1935" s="83"/>
      <c r="X1935" s="83"/>
      <c r="Y1935" s="92"/>
      <c r="Z1935" s="83"/>
      <c r="AA1935" s="83"/>
      <c r="AB1935" s="90"/>
      <c r="AC1935" s="83"/>
      <c r="AD1935" s="92"/>
      <c r="AE1935" s="83"/>
      <c r="AF1935" s="83"/>
    </row>
    <row r="1936">
      <c r="A1936" s="86"/>
      <c r="B1936" s="87"/>
      <c r="C1936" s="87"/>
      <c r="D1936" s="87"/>
      <c r="E1936" s="83"/>
      <c r="F1936" s="83"/>
      <c r="G1936" s="83"/>
      <c r="H1936" s="83"/>
      <c r="I1936" s="88"/>
      <c r="J1936" s="89"/>
      <c r="K1936" s="90"/>
      <c r="L1936" s="89"/>
      <c r="M1936" s="90"/>
      <c r="N1936" s="91"/>
      <c r="O1936" s="90"/>
      <c r="P1936" s="91"/>
      <c r="Q1936" s="92"/>
      <c r="R1936" s="90"/>
      <c r="S1936" s="92"/>
      <c r="T1936" s="90"/>
      <c r="U1936" s="93"/>
      <c r="V1936" s="83"/>
      <c r="W1936" s="83"/>
      <c r="X1936" s="83"/>
      <c r="Y1936" s="92"/>
      <c r="Z1936" s="83"/>
      <c r="AA1936" s="83"/>
      <c r="AB1936" s="90"/>
      <c r="AC1936" s="83"/>
      <c r="AD1936" s="92"/>
      <c r="AE1936" s="83"/>
      <c r="AF1936" s="83"/>
    </row>
    <row r="1937">
      <c r="A1937" s="86"/>
      <c r="B1937" s="87"/>
      <c r="C1937" s="87"/>
      <c r="D1937" s="87"/>
      <c r="E1937" s="83"/>
      <c r="F1937" s="83"/>
      <c r="G1937" s="83"/>
      <c r="H1937" s="83"/>
      <c r="I1937" s="88"/>
      <c r="J1937" s="89"/>
      <c r="K1937" s="90"/>
      <c r="L1937" s="89"/>
      <c r="M1937" s="90"/>
      <c r="N1937" s="91"/>
      <c r="O1937" s="90"/>
      <c r="P1937" s="91"/>
      <c r="Q1937" s="92"/>
      <c r="R1937" s="90"/>
      <c r="S1937" s="92"/>
      <c r="T1937" s="90"/>
      <c r="U1937" s="93"/>
      <c r="V1937" s="83"/>
      <c r="W1937" s="83"/>
      <c r="X1937" s="83"/>
      <c r="Y1937" s="92"/>
      <c r="Z1937" s="83"/>
      <c r="AA1937" s="83"/>
      <c r="AB1937" s="90"/>
      <c r="AC1937" s="83"/>
      <c r="AD1937" s="92"/>
      <c r="AE1937" s="83"/>
      <c r="AF1937" s="83"/>
    </row>
    <row r="1938">
      <c r="A1938" s="86"/>
      <c r="B1938" s="87"/>
      <c r="C1938" s="87"/>
      <c r="D1938" s="87"/>
      <c r="E1938" s="83"/>
      <c r="F1938" s="83"/>
      <c r="G1938" s="83"/>
      <c r="H1938" s="83"/>
      <c r="I1938" s="88"/>
      <c r="J1938" s="89"/>
      <c r="K1938" s="90"/>
      <c r="L1938" s="89"/>
      <c r="M1938" s="90"/>
      <c r="N1938" s="91"/>
      <c r="O1938" s="90"/>
      <c r="P1938" s="91"/>
      <c r="Q1938" s="92"/>
      <c r="R1938" s="90"/>
      <c r="S1938" s="92"/>
      <c r="T1938" s="90"/>
      <c r="U1938" s="93"/>
      <c r="V1938" s="83"/>
      <c r="W1938" s="83"/>
      <c r="X1938" s="83"/>
      <c r="Y1938" s="92"/>
      <c r="Z1938" s="83"/>
      <c r="AA1938" s="83"/>
      <c r="AB1938" s="90"/>
      <c r="AC1938" s="83"/>
      <c r="AD1938" s="92"/>
      <c r="AE1938" s="83"/>
      <c r="AF1938" s="83"/>
    </row>
    <row r="1939">
      <c r="A1939" s="86"/>
      <c r="B1939" s="87"/>
      <c r="C1939" s="87"/>
      <c r="D1939" s="87"/>
      <c r="E1939" s="83"/>
      <c r="F1939" s="83"/>
      <c r="G1939" s="83"/>
      <c r="H1939" s="83"/>
      <c r="I1939" s="88"/>
      <c r="J1939" s="89"/>
      <c r="K1939" s="90"/>
      <c r="L1939" s="89"/>
      <c r="M1939" s="90"/>
      <c r="N1939" s="91"/>
      <c r="O1939" s="90"/>
      <c r="P1939" s="91"/>
      <c r="Q1939" s="92"/>
      <c r="R1939" s="90"/>
      <c r="S1939" s="92"/>
      <c r="T1939" s="90"/>
      <c r="U1939" s="93"/>
      <c r="V1939" s="83"/>
      <c r="W1939" s="83"/>
      <c r="X1939" s="83"/>
      <c r="Y1939" s="92"/>
      <c r="Z1939" s="83"/>
      <c r="AA1939" s="83"/>
      <c r="AB1939" s="90"/>
      <c r="AC1939" s="83"/>
      <c r="AD1939" s="92"/>
      <c r="AE1939" s="83"/>
      <c r="AF1939" s="83"/>
    </row>
    <row r="1940">
      <c r="A1940" s="86"/>
      <c r="B1940" s="87"/>
      <c r="C1940" s="87"/>
      <c r="D1940" s="87"/>
      <c r="E1940" s="83"/>
      <c r="F1940" s="83"/>
      <c r="G1940" s="83"/>
      <c r="H1940" s="83"/>
      <c r="I1940" s="88"/>
      <c r="J1940" s="89"/>
      <c r="K1940" s="90"/>
      <c r="L1940" s="89"/>
      <c r="M1940" s="90"/>
      <c r="N1940" s="91"/>
      <c r="O1940" s="90"/>
      <c r="P1940" s="91"/>
      <c r="Q1940" s="92"/>
      <c r="R1940" s="90"/>
      <c r="S1940" s="92"/>
      <c r="T1940" s="90"/>
      <c r="U1940" s="93"/>
      <c r="V1940" s="83"/>
      <c r="W1940" s="83"/>
      <c r="X1940" s="83"/>
      <c r="Y1940" s="92"/>
      <c r="Z1940" s="83"/>
      <c r="AA1940" s="83"/>
      <c r="AB1940" s="90"/>
      <c r="AC1940" s="83"/>
      <c r="AD1940" s="92"/>
      <c r="AE1940" s="83"/>
      <c r="AF1940" s="83"/>
    </row>
    <row r="1941">
      <c r="A1941" s="86"/>
      <c r="B1941" s="87"/>
      <c r="C1941" s="87"/>
      <c r="D1941" s="87"/>
      <c r="E1941" s="83"/>
      <c r="F1941" s="83"/>
      <c r="G1941" s="83"/>
      <c r="H1941" s="83"/>
      <c r="I1941" s="88"/>
      <c r="J1941" s="89"/>
      <c r="K1941" s="90"/>
      <c r="L1941" s="89"/>
      <c r="M1941" s="90"/>
      <c r="N1941" s="91"/>
      <c r="O1941" s="90"/>
      <c r="P1941" s="91"/>
      <c r="Q1941" s="92"/>
      <c r="R1941" s="90"/>
      <c r="S1941" s="92"/>
      <c r="T1941" s="90"/>
      <c r="U1941" s="93"/>
      <c r="V1941" s="83"/>
      <c r="W1941" s="83"/>
      <c r="X1941" s="83"/>
      <c r="Y1941" s="92"/>
      <c r="Z1941" s="83"/>
      <c r="AA1941" s="83"/>
      <c r="AB1941" s="90"/>
      <c r="AC1941" s="83"/>
      <c r="AD1941" s="92"/>
      <c r="AE1941" s="83"/>
      <c r="AF1941" s="83"/>
    </row>
    <row r="1942">
      <c r="A1942" s="86"/>
      <c r="B1942" s="87"/>
      <c r="C1942" s="87"/>
      <c r="D1942" s="87"/>
      <c r="E1942" s="83"/>
      <c r="F1942" s="83"/>
      <c r="G1942" s="83"/>
      <c r="H1942" s="83"/>
      <c r="I1942" s="88"/>
      <c r="J1942" s="89"/>
      <c r="K1942" s="90"/>
      <c r="L1942" s="89"/>
      <c r="M1942" s="90"/>
      <c r="N1942" s="91"/>
      <c r="O1942" s="90"/>
      <c r="P1942" s="91"/>
      <c r="Q1942" s="92"/>
      <c r="R1942" s="90"/>
      <c r="S1942" s="92"/>
      <c r="T1942" s="90"/>
      <c r="U1942" s="93"/>
      <c r="V1942" s="83"/>
      <c r="W1942" s="83"/>
      <c r="X1942" s="83"/>
      <c r="Y1942" s="92"/>
      <c r="Z1942" s="83"/>
      <c r="AA1942" s="83"/>
      <c r="AB1942" s="90"/>
      <c r="AC1942" s="83"/>
      <c r="AD1942" s="92"/>
      <c r="AE1942" s="83"/>
      <c r="AF1942" s="83"/>
    </row>
    <row r="1943">
      <c r="A1943" s="86"/>
      <c r="B1943" s="87"/>
      <c r="C1943" s="87"/>
      <c r="D1943" s="87"/>
      <c r="E1943" s="83"/>
      <c r="F1943" s="83"/>
      <c r="G1943" s="83"/>
      <c r="H1943" s="83"/>
      <c r="I1943" s="88"/>
      <c r="J1943" s="89"/>
      <c r="K1943" s="90"/>
      <c r="L1943" s="89"/>
      <c r="M1943" s="90"/>
      <c r="N1943" s="91"/>
      <c r="O1943" s="90"/>
      <c r="P1943" s="91"/>
      <c r="Q1943" s="92"/>
      <c r="R1943" s="90"/>
      <c r="S1943" s="92"/>
      <c r="T1943" s="90"/>
      <c r="U1943" s="93"/>
      <c r="V1943" s="83"/>
      <c r="W1943" s="83"/>
      <c r="X1943" s="83"/>
      <c r="Y1943" s="92"/>
      <c r="Z1943" s="83"/>
      <c r="AA1943" s="83"/>
      <c r="AB1943" s="90"/>
      <c r="AC1943" s="83"/>
      <c r="AD1943" s="92"/>
      <c r="AE1943" s="83"/>
      <c r="AF1943" s="83"/>
    </row>
    <row r="1944">
      <c r="A1944" s="86"/>
      <c r="B1944" s="87"/>
      <c r="C1944" s="87"/>
      <c r="D1944" s="87"/>
      <c r="E1944" s="83"/>
      <c r="F1944" s="83"/>
      <c r="G1944" s="83"/>
      <c r="H1944" s="83"/>
      <c r="I1944" s="88"/>
      <c r="J1944" s="89"/>
      <c r="K1944" s="90"/>
      <c r="L1944" s="89"/>
      <c r="M1944" s="90"/>
      <c r="N1944" s="91"/>
      <c r="O1944" s="90"/>
      <c r="P1944" s="91"/>
      <c r="Q1944" s="92"/>
      <c r="R1944" s="90"/>
      <c r="S1944" s="92"/>
      <c r="T1944" s="90"/>
      <c r="U1944" s="93"/>
      <c r="V1944" s="83"/>
      <c r="W1944" s="83"/>
      <c r="X1944" s="83"/>
      <c r="Y1944" s="92"/>
      <c r="Z1944" s="83"/>
      <c r="AA1944" s="83"/>
      <c r="AB1944" s="90"/>
      <c r="AC1944" s="83"/>
      <c r="AD1944" s="92"/>
      <c r="AE1944" s="83"/>
      <c r="AF1944" s="83"/>
    </row>
    <row r="1945">
      <c r="A1945" s="86"/>
      <c r="B1945" s="87"/>
      <c r="C1945" s="87"/>
      <c r="D1945" s="87"/>
      <c r="E1945" s="83"/>
      <c r="F1945" s="83"/>
      <c r="G1945" s="83"/>
      <c r="H1945" s="83"/>
      <c r="I1945" s="88"/>
      <c r="J1945" s="89"/>
      <c r="K1945" s="90"/>
      <c r="L1945" s="89"/>
      <c r="M1945" s="90"/>
      <c r="N1945" s="91"/>
      <c r="O1945" s="90"/>
      <c r="P1945" s="91"/>
      <c r="Q1945" s="92"/>
      <c r="R1945" s="90"/>
      <c r="S1945" s="92"/>
      <c r="T1945" s="90"/>
      <c r="U1945" s="93"/>
      <c r="V1945" s="83"/>
      <c r="W1945" s="83"/>
      <c r="X1945" s="83"/>
      <c r="Y1945" s="92"/>
      <c r="Z1945" s="83"/>
      <c r="AA1945" s="83"/>
      <c r="AB1945" s="90"/>
      <c r="AC1945" s="83"/>
      <c r="AD1945" s="92"/>
      <c r="AE1945" s="83"/>
      <c r="AF1945" s="83"/>
    </row>
    <row r="1946">
      <c r="A1946" s="86"/>
      <c r="B1946" s="87"/>
      <c r="C1946" s="87"/>
      <c r="D1946" s="87"/>
      <c r="E1946" s="83"/>
      <c r="F1946" s="83"/>
      <c r="G1946" s="83"/>
      <c r="H1946" s="83"/>
      <c r="I1946" s="88"/>
      <c r="J1946" s="89"/>
      <c r="K1946" s="90"/>
      <c r="L1946" s="89"/>
      <c r="M1946" s="90"/>
      <c r="N1946" s="91"/>
      <c r="O1946" s="90"/>
      <c r="P1946" s="91"/>
      <c r="Q1946" s="92"/>
      <c r="R1946" s="90"/>
      <c r="S1946" s="92"/>
      <c r="T1946" s="90"/>
      <c r="U1946" s="93"/>
      <c r="V1946" s="83"/>
      <c r="W1946" s="83"/>
      <c r="X1946" s="83"/>
      <c r="Y1946" s="92"/>
      <c r="Z1946" s="83"/>
      <c r="AA1946" s="83"/>
      <c r="AB1946" s="90"/>
      <c r="AC1946" s="83"/>
      <c r="AD1946" s="92"/>
      <c r="AE1946" s="83"/>
      <c r="AF1946" s="83"/>
    </row>
    <row r="1947">
      <c r="A1947" s="86"/>
      <c r="B1947" s="87"/>
      <c r="C1947" s="87"/>
      <c r="D1947" s="87"/>
      <c r="E1947" s="83"/>
      <c r="F1947" s="83"/>
      <c r="G1947" s="83"/>
      <c r="H1947" s="83"/>
      <c r="I1947" s="88"/>
      <c r="J1947" s="89"/>
      <c r="K1947" s="90"/>
      <c r="L1947" s="89"/>
      <c r="M1947" s="90"/>
      <c r="N1947" s="91"/>
      <c r="O1947" s="90"/>
      <c r="P1947" s="91"/>
      <c r="Q1947" s="92"/>
      <c r="R1947" s="90"/>
      <c r="S1947" s="92"/>
      <c r="T1947" s="90"/>
      <c r="U1947" s="93"/>
      <c r="V1947" s="83"/>
      <c r="W1947" s="83"/>
      <c r="X1947" s="83"/>
      <c r="Y1947" s="92"/>
      <c r="Z1947" s="83"/>
      <c r="AA1947" s="83"/>
      <c r="AB1947" s="90"/>
      <c r="AC1947" s="83"/>
      <c r="AD1947" s="92"/>
      <c r="AE1947" s="83"/>
      <c r="AF1947" s="83"/>
    </row>
    <row r="1948">
      <c r="A1948" s="86"/>
      <c r="B1948" s="87"/>
      <c r="C1948" s="87"/>
      <c r="D1948" s="87"/>
      <c r="E1948" s="83"/>
      <c r="F1948" s="83"/>
      <c r="G1948" s="83"/>
      <c r="H1948" s="83"/>
      <c r="I1948" s="88"/>
      <c r="J1948" s="89"/>
      <c r="K1948" s="90"/>
      <c r="L1948" s="89"/>
      <c r="M1948" s="90"/>
      <c r="N1948" s="91"/>
      <c r="O1948" s="90"/>
      <c r="P1948" s="91"/>
      <c r="Q1948" s="92"/>
      <c r="R1948" s="90"/>
      <c r="S1948" s="92"/>
      <c r="T1948" s="90"/>
      <c r="U1948" s="93"/>
      <c r="V1948" s="83"/>
      <c r="W1948" s="83"/>
      <c r="X1948" s="83"/>
      <c r="Y1948" s="92"/>
      <c r="Z1948" s="83"/>
      <c r="AA1948" s="83"/>
      <c r="AB1948" s="90"/>
      <c r="AC1948" s="83"/>
      <c r="AD1948" s="92"/>
      <c r="AE1948" s="83"/>
      <c r="AF1948" s="83"/>
    </row>
    <row r="1949">
      <c r="A1949" s="86"/>
      <c r="B1949" s="87"/>
      <c r="C1949" s="87"/>
      <c r="D1949" s="87"/>
      <c r="E1949" s="83"/>
      <c r="F1949" s="83"/>
      <c r="G1949" s="83"/>
      <c r="H1949" s="83"/>
      <c r="I1949" s="88"/>
      <c r="J1949" s="89"/>
      <c r="K1949" s="90"/>
      <c r="L1949" s="89"/>
      <c r="M1949" s="90"/>
      <c r="N1949" s="91"/>
      <c r="O1949" s="90"/>
      <c r="P1949" s="91"/>
      <c r="Q1949" s="92"/>
      <c r="R1949" s="90"/>
      <c r="S1949" s="92"/>
      <c r="T1949" s="90"/>
      <c r="U1949" s="93"/>
      <c r="V1949" s="83"/>
      <c r="W1949" s="83"/>
      <c r="X1949" s="83"/>
      <c r="Y1949" s="92"/>
      <c r="Z1949" s="83"/>
      <c r="AA1949" s="83"/>
      <c r="AB1949" s="90"/>
      <c r="AC1949" s="83"/>
      <c r="AD1949" s="92"/>
      <c r="AE1949" s="83"/>
      <c r="AF1949" s="83"/>
    </row>
    <row r="1950">
      <c r="A1950" s="86"/>
      <c r="B1950" s="87"/>
      <c r="C1950" s="87"/>
      <c r="D1950" s="87"/>
      <c r="E1950" s="83"/>
      <c r="F1950" s="83"/>
      <c r="G1950" s="83"/>
      <c r="H1950" s="83"/>
      <c r="I1950" s="88"/>
      <c r="J1950" s="89"/>
      <c r="K1950" s="90"/>
      <c r="L1950" s="89"/>
      <c r="M1950" s="90"/>
      <c r="N1950" s="91"/>
      <c r="O1950" s="90"/>
      <c r="P1950" s="91"/>
      <c r="Q1950" s="92"/>
      <c r="R1950" s="90"/>
      <c r="S1950" s="92"/>
      <c r="T1950" s="90"/>
      <c r="U1950" s="93"/>
      <c r="V1950" s="83"/>
      <c r="W1950" s="83"/>
      <c r="X1950" s="83"/>
      <c r="Y1950" s="92"/>
      <c r="Z1950" s="83"/>
      <c r="AA1950" s="83"/>
      <c r="AB1950" s="90"/>
      <c r="AC1950" s="83"/>
      <c r="AD1950" s="92"/>
      <c r="AE1950" s="83"/>
      <c r="AF1950" s="83"/>
    </row>
    <row r="1951">
      <c r="A1951" s="86"/>
      <c r="B1951" s="87"/>
      <c r="C1951" s="87"/>
      <c r="D1951" s="87"/>
      <c r="E1951" s="83"/>
      <c r="F1951" s="83"/>
      <c r="G1951" s="83"/>
      <c r="H1951" s="83"/>
      <c r="I1951" s="88"/>
      <c r="J1951" s="89"/>
      <c r="K1951" s="90"/>
      <c r="L1951" s="89"/>
      <c r="M1951" s="90"/>
      <c r="N1951" s="91"/>
      <c r="O1951" s="90"/>
      <c r="P1951" s="91"/>
      <c r="Q1951" s="92"/>
      <c r="R1951" s="90"/>
      <c r="S1951" s="92"/>
      <c r="T1951" s="90"/>
      <c r="U1951" s="93"/>
      <c r="V1951" s="83"/>
      <c r="W1951" s="83"/>
      <c r="X1951" s="83"/>
      <c r="Y1951" s="92"/>
      <c r="Z1951" s="83"/>
      <c r="AA1951" s="83"/>
      <c r="AB1951" s="90"/>
      <c r="AC1951" s="83"/>
      <c r="AD1951" s="92"/>
      <c r="AE1951" s="83"/>
      <c r="AF1951" s="83"/>
    </row>
    <row r="1952">
      <c r="A1952" s="86"/>
      <c r="B1952" s="87"/>
      <c r="C1952" s="87"/>
      <c r="D1952" s="87"/>
      <c r="E1952" s="83"/>
      <c r="F1952" s="83"/>
      <c r="G1952" s="83"/>
      <c r="H1952" s="83"/>
      <c r="I1952" s="88"/>
      <c r="J1952" s="89"/>
      <c r="K1952" s="90"/>
      <c r="L1952" s="89"/>
      <c r="M1952" s="90"/>
      <c r="N1952" s="91"/>
      <c r="O1952" s="90"/>
      <c r="P1952" s="91"/>
      <c r="Q1952" s="92"/>
      <c r="R1952" s="90"/>
      <c r="S1952" s="92"/>
      <c r="T1952" s="90"/>
      <c r="U1952" s="93"/>
      <c r="V1952" s="83"/>
      <c r="W1952" s="83"/>
      <c r="X1952" s="83"/>
      <c r="Y1952" s="92"/>
      <c r="Z1952" s="83"/>
      <c r="AA1952" s="83"/>
      <c r="AB1952" s="90"/>
      <c r="AC1952" s="83"/>
      <c r="AD1952" s="92"/>
      <c r="AE1952" s="83"/>
      <c r="AF1952" s="83"/>
    </row>
    <row r="1953">
      <c r="A1953" s="86"/>
      <c r="B1953" s="87"/>
      <c r="C1953" s="87"/>
      <c r="D1953" s="87"/>
      <c r="E1953" s="83"/>
      <c r="F1953" s="83"/>
      <c r="G1953" s="83"/>
      <c r="H1953" s="83"/>
      <c r="I1953" s="88"/>
      <c r="J1953" s="89"/>
      <c r="K1953" s="90"/>
      <c r="L1953" s="89"/>
      <c r="M1953" s="90"/>
      <c r="N1953" s="91"/>
      <c r="O1953" s="90"/>
      <c r="P1953" s="91"/>
      <c r="Q1953" s="92"/>
      <c r="R1953" s="90"/>
      <c r="S1953" s="92"/>
      <c r="T1953" s="90"/>
      <c r="U1953" s="93"/>
      <c r="V1953" s="83"/>
      <c r="W1953" s="83"/>
      <c r="X1953" s="83"/>
      <c r="Y1953" s="92"/>
      <c r="Z1953" s="83"/>
      <c r="AA1953" s="83"/>
      <c r="AB1953" s="90"/>
      <c r="AC1953" s="83"/>
      <c r="AD1953" s="92"/>
      <c r="AE1953" s="83"/>
      <c r="AF1953" s="83"/>
    </row>
    <row r="1954">
      <c r="A1954" s="86"/>
      <c r="B1954" s="87"/>
      <c r="C1954" s="87"/>
      <c r="D1954" s="87"/>
      <c r="E1954" s="83"/>
      <c r="F1954" s="83"/>
      <c r="G1954" s="83"/>
      <c r="H1954" s="83"/>
      <c r="I1954" s="88"/>
      <c r="J1954" s="89"/>
      <c r="K1954" s="90"/>
      <c r="L1954" s="89"/>
      <c r="M1954" s="90"/>
      <c r="N1954" s="91"/>
      <c r="O1954" s="90"/>
      <c r="P1954" s="91"/>
      <c r="Q1954" s="92"/>
      <c r="R1954" s="90"/>
      <c r="S1954" s="92"/>
      <c r="T1954" s="90"/>
      <c r="U1954" s="93"/>
      <c r="V1954" s="83"/>
      <c r="W1954" s="83"/>
      <c r="X1954" s="83"/>
      <c r="Y1954" s="92"/>
      <c r="Z1954" s="83"/>
      <c r="AA1954" s="83"/>
      <c r="AB1954" s="90"/>
      <c r="AC1954" s="83"/>
      <c r="AD1954" s="92"/>
      <c r="AE1954" s="83"/>
      <c r="AF1954" s="83"/>
    </row>
    <row r="1955">
      <c r="A1955" s="86"/>
      <c r="B1955" s="87"/>
      <c r="C1955" s="87"/>
      <c r="D1955" s="87"/>
      <c r="E1955" s="83"/>
      <c r="F1955" s="83"/>
      <c r="G1955" s="83"/>
      <c r="H1955" s="83"/>
      <c r="I1955" s="88"/>
      <c r="J1955" s="89"/>
      <c r="K1955" s="90"/>
      <c r="L1955" s="89"/>
      <c r="M1955" s="90"/>
      <c r="N1955" s="91"/>
      <c r="O1955" s="90"/>
      <c r="P1955" s="91"/>
      <c r="Q1955" s="92"/>
      <c r="R1955" s="90"/>
      <c r="S1955" s="92"/>
      <c r="T1955" s="90"/>
      <c r="U1955" s="93"/>
      <c r="V1955" s="83"/>
      <c r="W1955" s="83"/>
      <c r="X1955" s="83"/>
      <c r="Y1955" s="92"/>
      <c r="Z1955" s="83"/>
      <c r="AA1955" s="83"/>
      <c r="AB1955" s="90"/>
      <c r="AC1955" s="83"/>
      <c r="AD1955" s="92"/>
      <c r="AE1955" s="83"/>
      <c r="AF1955" s="83"/>
    </row>
    <row r="1956">
      <c r="A1956" s="86"/>
      <c r="B1956" s="87"/>
      <c r="C1956" s="87"/>
      <c r="D1956" s="87"/>
      <c r="E1956" s="83"/>
      <c r="F1956" s="83"/>
      <c r="G1956" s="83"/>
      <c r="H1956" s="83"/>
      <c r="I1956" s="88"/>
      <c r="J1956" s="89"/>
      <c r="K1956" s="90"/>
      <c r="L1956" s="89"/>
      <c r="M1956" s="90"/>
      <c r="N1956" s="91"/>
      <c r="O1956" s="90"/>
      <c r="P1956" s="91"/>
      <c r="Q1956" s="92"/>
      <c r="R1956" s="90"/>
      <c r="S1956" s="92"/>
      <c r="T1956" s="90"/>
      <c r="U1956" s="93"/>
      <c r="V1956" s="83"/>
      <c r="W1956" s="83"/>
      <c r="X1956" s="83"/>
      <c r="Y1956" s="92"/>
      <c r="Z1956" s="83"/>
      <c r="AA1956" s="83"/>
      <c r="AB1956" s="90"/>
      <c r="AC1956" s="83"/>
      <c r="AD1956" s="92"/>
      <c r="AE1956" s="83"/>
      <c r="AF1956" s="83"/>
    </row>
    <row r="1957">
      <c r="A1957" s="86"/>
      <c r="B1957" s="87"/>
      <c r="C1957" s="87"/>
      <c r="D1957" s="87"/>
      <c r="E1957" s="83"/>
      <c r="F1957" s="83"/>
      <c r="G1957" s="83"/>
      <c r="H1957" s="83"/>
      <c r="I1957" s="88"/>
      <c r="J1957" s="89"/>
      <c r="K1957" s="90"/>
      <c r="L1957" s="89"/>
      <c r="M1957" s="90"/>
      <c r="N1957" s="91"/>
      <c r="O1957" s="90"/>
      <c r="P1957" s="91"/>
      <c r="Q1957" s="92"/>
      <c r="R1957" s="90"/>
      <c r="S1957" s="92"/>
      <c r="T1957" s="90"/>
      <c r="U1957" s="93"/>
      <c r="V1957" s="83"/>
      <c r="W1957" s="83"/>
      <c r="X1957" s="83"/>
      <c r="Y1957" s="92"/>
      <c r="Z1957" s="83"/>
      <c r="AA1957" s="83"/>
      <c r="AB1957" s="90"/>
      <c r="AC1957" s="83"/>
      <c r="AD1957" s="92"/>
      <c r="AE1957" s="83"/>
      <c r="AF1957" s="83"/>
    </row>
    <row r="1958">
      <c r="A1958" s="86"/>
      <c r="B1958" s="87"/>
      <c r="C1958" s="87"/>
      <c r="D1958" s="87"/>
      <c r="E1958" s="83"/>
      <c r="F1958" s="83"/>
      <c r="G1958" s="83"/>
      <c r="H1958" s="83"/>
      <c r="I1958" s="88"/>
      <c r="J1958" s="89"/>
      <c r="K1958" s="90"/>
      <c r="L1958" s="89"/>
      <c r="M1958" s="90"/>
      <c r="N1958" s="91"/>
      <c r="O1958" s="90"/>
      <c r="P1958" s="91"/>
      <c r="Q1958" s="92"/>
      <c r="R1958" s="90"/>
      <c r="S1958" s="92"/>
      <c r="T1958" s="90"/>
      <c r="U1958" s="93"/>
      <c r="V1958" s="83"/>
      <c r="W1958" s="83"/>
      <c r="X1958" s="83"/>
      <c r="Y1958" s="92"/>
      <c r="Z1958" s="83"/>
      <c r="AA1958" s="83"/>
      <c r="AB1958" s="90"/>
      <c r="AC1958" s="83"/>
      <c r="AD1958" s="92"/>
      <c r="AE1958" s="83"/>
      <c r="AF1958" s="83"/>
    </row>
    <row r="1959">
      <c r="A1959" s="86"/>
      <c r="B1959" s="87"/>
      <c r="C1959" s="87"/>
      <c r="D1959" s="87"/>
      <c r="E1959" s="83"/>
      <c r="F1959" s="83"/>
      <c r="G1959" s="83"/>
      <c r="H1959" s="83"/>
      <c r="I1959" s="88"/>
      <c r="J1959" s="89"/>
      <c r="K1959" s="90"/>
      <c r="L1959" s="89"/>
      <c r="M1959" s="90"/>
      <c r="N1959" s="91"/>
      <c r="O1959" s="90"/>
      <c r="P1959" s="91"/>
      <c r="Q1959" s="92"/>
      <c r="R1959" s="90"/>
      <c r="S1959" s="92"/>
      <c r="T1959" s="90"/>
      <c r="U1959" s="93"/>
      <c r="V1959" s="83"/>
      <c r="W1959" s="83"/>
      <c r="X1959" s="83"/>
      <c r="Y1959" s="92"/>
      <c r="Z1959" s="83"/>
      <c r="AA1959" s="83"/>
      <c r="AB1959" s="90"/>
      <c r="AC1959" s="83"/>
      <c r="AD1959" s="92"/>
      <c r="AE1959" s="83"/>
      <c r="AF1959" s="83"/>
    </row>
    <row r="1960">
      <c r="A1960" s="86"/>
      <c r="B1960" s="87"/>
      <c r="C1960" s="87"/>
      <c r="D1960" s="87"/>
      <c r="E1960" s="83"/>
      <c r="F1960" s="83"/>
      <c r="G1960" s="83"/>
      <c r="H1960" s="83"/>
      <c r="I1960" s="88"/>
      <c r="J1960" s="89"/>
      <c r="K1960" s="90"/>
      <c r="L1960" s="89"/>
      <c r="M1960" s="90"/>
      <c r="N1960" s="91"/>
      <c r="O1960" s="90"/>
      <c r="P1960" s="91"/>
      <c r="Q1960" s="92"/>
      <c r="R1960" s="90"/>
      <c r="S1960" s="92"/>
      <c r="T1960" s="90"/>
      <c r="U1960" s="93"/>
      <c r="V1960" s="83"/>
      <c r="W1960" s="83"/>
      <c r="X1960" s="83"/>
      <c r="Y1960" s="92"/>
      <c r="Z1960" s="83"/>
      <c r="AA1960" s="83"/>
      <c r="AB1960" s="90"/>
      <c r="AC1960" s="83"/>
      <c r="AD1960" s="92"/>
      <c r="AE1960" s="83"/>
      <c r="AF1960" s="83"/>
    </row>
    <row r="1961">
      <c r="A1961" s="86"/>
      <c r="B1961" s="87"/>
      <c r="C1961" s="87"/>
      <c r="D1961" s="87"/>
      <c r="E1961" s="83"/>
      <c r="F1961" s="83"/>
      <c r="G1961" s="83"/>
      <c r="H1961" s="83"/>
      <c r="I1961" s="88"/>
      <c r="J1961" s="89"/>
      <c r="K1961" s="90"/>
      <c r="L1961" s="89"/>
      <c r="M1961" s="90"/>
      <c r="N1961" s="91"/>
      <c r="O1961" s="90"/>
      <c r="P1961" s="91"/>
      <c r="Q1961" s="92"/>
      <c r="R1961" s="90"/>
      <c r="S1961" s="92"/>
      <c r="T1961" s="90"/>
      <c r="U1961" s="93"/>
      <c r="V1961" s="83"/>
      <c r="W1961" s="83"/>
      <c r="X1961" s="83"/>
      <c r="Y1961" s="92"/>
      <c r="Z1961" s="83"/>
      <c r="AA1961" s="83"/>
      <c r="AB1961" s="90"/>
      <c r="AC1961" s="83"/>
      <c r="AD1961" s="92"/>
      <c r="AE1961" s="83"/>
      <c r="AF1961" s="83"/>
    </row>
    <row r="1962">
      <c r="A1962" s="86"/>
      <c r="B1962" s="87"/>
      <c r="C1962" s="87"/>
      <c r="D1962" s="87"/>
      <c r="E1962" s="83"/>
      <c r="F1962" s="83"/>
      <c r="G1962" s="83"/>
      <c r="H1962" s="83"/>
      <c r="I1962" s="88"/>
      <c r="J1962" s="89"/>
      <c r="K1962" s="90"/>
      <c r="L1962" s="89"/>
      <c r="M1962" s="90"/>
      <c r="N1962" s="91"/>
      <c r="O1962" s="90"/>
      <c r="P1962" s="91"/>
      <c r="Q1962" s="92"/>
      <c r="R1962" s="90"/>
      <c r="S1962" s="92"/>
      <c r="T1962" s="90"/>
      <c r="U1962" s="93"/>
      <c r="V1962" s="83"/>
      <c r="W1962" s="83"/>
      <c r="X1962" s="83"/>
      <c r="Y1962" s="92"/>
      <c r="Z1962" s="83"/>
      <c r="AA1962" s="83"/>
      <c r="AB1962" s="90"/>
      <c r="AC1962" s="83"/>
      <c r="AD1962" s="92"/>
      <c r="AE1962" s="83"/>
      <c r="AF1962" s="83"/>
    </row>
    <row r="1963">
      <c r="A1963" s="86"/>
      <c r="B1963" s="87"/>
      <c r="C1963" s="87"/>
      <c r="D1963" s="87"/>
      <c r="E1963" s="83"/>
      <c r="F1963" s="83"/>
      <c r="G1963" s="83"/>
      <c r="H1963" s="83"/>
      <c r="I1963" s="88"/>
      <c r="J1963" s="89"/>
      <c r="K1963" s="90"/>
      <c r="L1963" s="89"/>
      <c r="M1963" s="90"/>
      <c r="N1963" s="91"/>
      <c r="O1963" s="90"/>
      <c r="P1963" s="91"/>
      <c r="Q1963" s="92"/>
      <c r="R1963" s="90"/>
      <c r="S1963" s="92"/>
      <c r="T1963" s="90"/>
      <c r="U1963" s="93"/>
      <c r="V1963" s="83"/>
      <c r="W1963" s="83"/>
      <c r="X1963" s="83"/>
      <c r="Y1963" s="92"/>
      <c r="Z1963" s="83"/>
      <c r="AA1963" s="83"/>
      <c r="AB1963" s="90"/>
      <c r="AC1963" s="83"/>
      <c r="AD1963" s="92"/>
      <c r="AE1963" s="83"/>
      <c r="AF1963" s="83"/>
    </row>
    <row r="1964">
      <c r="A1964" s="86"/>
      <c r="B1964" s="87"/>
      <c r="C1964" s="87"/>
      <c r="D1964" s="87"/>
      <c r="E1964" s="83"/>
      <c r="F1964" s="83"/>
      <c r="G1964" s="83"/>
      <c r="H1964" s="83"/>
      <c r="I1964" s="88"/>
      <c r="J1964" s="89"/>
      <c r="K1964" s="90"/>
      <c r="L1964" s="89"/>
      <c r="M1964" s="90"/>
      <c r="N1964" s="91"/>
      <c r="O1964" s="90"/>
      <c r="P1964" s="91"/>
      <c r="Q1964" s="92"/>
      <c r="R1964" s="90"/>
      <c r="S1964" s="92"/>
      <c r="T1964" s="90"/>
      <c r="U1964" s="93"/>
      <c r="V1964" s="83"/>
      <c r="W1964" s="83"/>
      <c r="X1964" s="83"/>
      <c r="Y1964" s="92"/>
      <c r="Z1964" s="83"/>
      <c r="AA1964" s="83"/>
      <c r="AB1964" s="90"/>
      <c r="AC1964" s="83"/>
      <c r="AD1964" s="92"/>
      <c r="AE1964" s="83"/>
      <c r="AF1964" s="83"/>
    </row>
    <row r="1965">
      <c r="A1965" s="86"/>
      <c r="B1965" s="87"/>
      <c r="C1965" s="87"/>
      <c r="D1965" s="87"/>
      <c r="E1965" s="83"/>
      <c r="F1965" s="83"/>
      <c r="G1965" s="83"/>
      <c r="H1965" s="83"/>
      <c r="I1965" s="88"/>
      <c r="J1965" s="89"/>
      <c r="K1965" s="90"/>
      <c r="L1965" s="89"/>
      <c r="M1965" s="90"/>
      <c r="N1965" s="91"/>
      <c r="O1965" s="90"/>
      <c r="P1965" s="91"/>
      <c r="Q1965" s="92"/>
      <c r="R1965" s="90"/>
      <c r="S1965" s="92"/>
      <c r="T1965" s="90"/>
      <c r="U1965" s="93"/>
      <c r="V1965" s="83"/>
      <c r="W1965" s="83"/>
      <c r="X1965" s="83"/>
      <c r="Y1965" s="92"/>
      <c r="Z1965" s="83"/>
      <c r="AA1965" s="83"/>
      <c r="AB1965" s="90"/>
      <c r="AC1965" s="83"/>
      <c r="AD1965" s="92"/>
      <c r="AE1965" s="83"/>
      <c r="AF1965" s="83"/>
    </row>
    <row r="1966">
      <c r="A1966" s="86"/>
      <c r="B1966" s="87"/>
      <c r="C1966" s="87"/>
      <c r="D1966" s="87"/>
      <c r="E1966" s="83"/>
      <c r="F1966" s="83"/>
      <c r="G1966" s="83"/>
      <c r="H1966" s="83"/>
      <c r="I1966" s="88"/>
      <c r="J1966" s="89"/>
      <c r="K1966" s="90"/>
      <c r="L1966" s="89"/>
      <c r="M1966" s="90"/>
      <c r="N1966" s="91"/>
      <c r="O1966" s="90"/>
      <c r="P1966" s="91"/>
      <c r="Q1966" s="92"/>
      <c r="R1966" s="90"/>
      <c r="S1966" s="92"/>
      <c r="T1966" s="90"/>
      <c r="U1966" s="93"/>
      <c r="V1966" s="83"/>
      <c r="W1966" s="83"/>
      <c r="X1966" s="83"/>
      <c r="Y1966" s="92"/>
      <c r="Z1966" s="83"/>
      <c r="AA1966" s="83"/>
      <c r="AB1966" s="90"/>
      <c r="AC1966" s="83"/>
      <c r="AD1966" s="92"/>
      <c r="AE1966" s="83"/>
      <c r="AF1966" s="83"/>
    </row>
    <row r="1967">
      <c r="A1967" s="86"/>
      <c r="B1967" s="87"/>
      <c r="C1967" s="87"/>
      <c r="D1967" s="87"/>
      <c r="E1967" s="83"/>
      <c r="F1967" s="83"/>
      <c r="G1967" s="83"/>
      <c r="H1967" s="83"/>
      <c r="I1967" s="88"/>
      <c r="J1967" s="89"/>
      <c r="K1967" s="90"/>
      <c r="L1967" s="89"/>
      <c r="M1967" s="90"/>
      <c r="N1967" s="91"/>
      <c r="O1967" s="90"/>
      <c r="P1967" s="91"/>
      <c r="Q1967" s="92"/>
      <c r="R1967" s="90"/>
      <c r="S1967" s="92"/>
      <c r="T1967" s="90"/>
      <c r="U1967" s="93"/>
      <c r="V1967" s="83"/>
      <c r="W1967" s="83"/>
      <c r="X1967" s="83"/>
      <c r="Y1967" s="92"/>
      <c r="Z1967" s="83"/>
      <c r="AA1967" s="83"/>
      <c r="AB1967" s="90"/>
      <c r="AC1967" s="83"/>
      <c r="AD1967" s="92"/>
      <c r="AE1967" s="83"/>
      <c r="AF1967" s="83"/>
    </row>
    <row r="1968">
      <c r="A1968" s="86"/>
      <c r="B1968" s="87"/>
      <c r="C1968" s="87"/>
      <c r="D1968" s="87"/>
      <c r="E1968" s="83"/>
      <c r="F1968" s="83"/>
      <c r="G1968" s="83"/>
      <c r="H1968" s="83"/>
      <c r="I1968" s="88"/>
      <c r="J1968" s="89"/>
      <c r="K1968" s="90"/>
      <c r="L1968" s="89"/>
      <c r="M1968" s="90"/>
      <c r="N1968" s="91"/>
      <c r="O1968" s="90"/>
      <c r="P1968" s="91"/>
      <c r="Q1968" s="92"/>
      <c r="R1968" s="90"/>
      <c r="S1968" s="92"/>
      <c r="T1968" s="90"/>
      <c r="U1968" s="93"/>
      <c r="V1968" s="83"/>
      <c r="W1968" s="83"/>
      <c r="X1968" s="83"/>
      <c r="Y1968" s="92"/>
      <c r="Z1968" s="83"/>
      <c r="AA1968" s="83"/>
      <c r="AB1968" s="90"/>
      <c r="AC1968" s="83"/>
      <c r="AD1968" s="92"/>
      <c r="AE1968" s="83"/>
      <c r="AF1968" s="83"/>
    </row>
    <row r="1969">
      <c r="A1969" s="86"/>
      <c r="B1969" s="87"/>
      <c r="C1969" s="87"/>
      <c r="D1969" s="87"/>
      <c r="E1969" s="83"/>
      <c r="F1969" s="83"/>
      <c r="G1969" s="83"/>
      <c r="H1969" s="83"/>
      <c r="I1969" s="88"/>
      <c r="J1969" s="89"/>
      <c r="K1969" s="90"/>
      <c r="L1969" s="89"/>
      <c r="M1969" s="90"/>
      <c r="N1969" s="91"/>
      <c r="O1969" s="90"/>
      <c r="P1969" s="91"/>
      <c r="Q1969" s="92"/>
      <c r="R1969" s="90"/>
      <c r="S1969" s="92"/>
      <c r="T1969" s="90"/>
      <c r="U1969" s="93"/>
      <c r="V1969" s="83"/>
      <c r="W1969" s="83"/>
      <c r="X1969" s="83"/>
      <c r="Y1969" s="92"/>
      <c r="Z1969" s="83"/>
      <c r="AA1969" s="83"/>
      <c r="AB1969" s="90"/>
      <c r="AC1969" s="83"/>
      <c r="AD1969" s="92"/>
      <c r="AE1969" s="83"/>
      <c r="AF1969" s="83"/>
    </row>
    <row r="1970">
      <c r="A1970" s="86"/>
      <c r="B1970" s="87"/>
      <c r="C1970" s="87"/>
      <c r="D1970" s="87"/>
      <c r="E1970" s="83"/>
      <c r="F1970" s="83"/>
      <c r="G1970" s="83"/>
      <c r="H1970" s="83"/>
      <c r="I1970" s="88"/>
      <c r="J1970" s="89"/>
      <c r="K1970" s="90"/>
      <c r="L1970" s="89"/>
      <c r="M1970" s="90"/>
      <c r="N1970" s="91"/>
      <c r="O1970" s="90"/>
      <c r="P1970" s="91"/>
      <c r="Q1970" s="92"/>
      <c r="R1970" s="90"/>
      <c r="S1970" s="92"/>
      <c r="T1970" s="90"/>
      <c r="U1970" s="93"/>
      <c r="V1970" s="83"/>
      <c r="W1970" s="83"/>
      <c r="X1970" s="83"/>
      <c r="Y1970" s="92"/>
      <c r="Z1970" s="83"/>
      <c r="AA1970" s="83"/>
      <c r="AB1970" s="90"/>
      <c r="AC1970" s="83"/>
      <c r="AD1970" s="92"/>
      <c r="AE1970" s="83"/>
      <c r="AF1970" s="83"/>
    </row>
    <row r="1971">
      <c r="A1971" s="86"/>
      <c r="B1971" s="87"/>
      <c r="C1971" s="87"/>
      <c r="D1971" s="87"/>
      <c r="E1971" s="83"/>
      <c r="F1971" s="83"/>
      <c r="G1971" s="83"/>
      <c r="H1971" s="83"/>
      <c r="I1971" s="88"/>
      <c r="J1971" s="89"/>
      <c r="K1971" s="90"/>
      <c r="L1971" s="89"/>
      <c r="M1971" s="90"/>
      <c r="N1971" s="91"/>
      <c r="O1971" s="90"/>
      <c r="P1971" s="91"/>
      <c r="Q1971" s="92"/>
      <c r="R1971" s="90"/>
      <c r="S1971" s="92"/>
      <c r="T1971" s="90"/>
      <c r="U1971" s="93"/>
      <c r="V1971" s="83"/>
      <c r="W1971" s="83"/>
      <c r="X1971" s="83"/>
      <c r="Y1971" s="92"/>
      <c r="Z1971" s="83"/>
      <c r="AA1971" s="83"/>
      <c r="AB1971" s="90"/>
      <c r="AC1971" s="83"/>
      <c r="AD1971" s="92"/>
      <c r="AE1971" s="83"/>
      <c r="AF1971" s="83"/>
    </row>
    <row r="1972">
      <c r="A1972" s="86"/>
      <c r="B1972" s="87"/>
      <c r="C1972" s="87"/>
      <c r="D1972" s="87"/>
      <c r="E1972" s="83"/>
      <c r="F1972" s="83"/>
      <c r="G1972" s="83"/>
      <c r="H1972" s="83"/>
      <c r="I1972" s="88"/>
      <c r="J1972" s="89"/>
      <c r="K1972" s="90"/>
      <c r="L1972" s="89"/>
      <c r="M1972" s="90"/>
      <c r="N1972" s="91"/>
      <c r="O1972" s="90"/>
      <c r="P1972" s="91"/>
      <c r="Q1972" s="92"/>
      <c r="R1972" s="90"/>
      <c r="S1972" s="92"/>
      <c r="T1972" s="90"/>
      <c r="U1972" s="93"/>
      <c r="V1972" s="83"/>
      <c r="W1972" s="83"/>
      <c r="X1972" s="83"/>
      <c r="Y1972" s="92"/>
      <c r="Z1972" s="83"/>
      <c r="AA1972" s="83"/>
      <c r="AB1972" s="90"/>
      <c r="AC1972" s="83"/>
      <c r="AD1972" s="92"/>
      <c r="AE1972" s="83"/>
      <c r="AF1972" s="83"/>
    </row>
    <row r="1973">
      <c r="A1973" s="86"/>
      <c r="B1973" s="87"/>
      <c r="C1973" s="87"/>
      <c r="D1973" s="87"/>
      <c r="E1973" s="83"/>
      <c r="F1973" s="83"/>
      <c r="G1973" s="83"/>
      <c r="H1973" s="83"/>
      <c r="I1973" s="88"/>
      <c r="J1973" s="89"/>
      <c r="K1973" s="90"/>
      <c r="L1973" s="89"/>
      <c r="M1973" s="90"/>
      <c r="N1973" s="91"/>
      <c r="O1973" s="90"/>
      <c r="P1973" s="91"/>
      <c r="Q1973" s="92"/>
      <c r="R1973" s="90"/>
      <c r="S1973" s="92"/>
      <c r="T1973" s="90"/>
      <c r="U1973" s="93"/>
      <c r="V1973" s="83"/>
      <c r="W1973" s="83"/>
      <c r="X1973" s="83"/>
      <c r="Y1973" s="92"/>
      <c r="Z1973" s="83"/>
      <c r="AA1973" s="83"/>
      <c r="AB1973" s="90"/>
      <c r="AC1973" s="83"/>
      <c r="AD1973" s="92"/>
      <c r="AE1973" s="83"/>
      <c r="AF1973" s="83"/>
    </row>
    <row r="1974">
      <c r="A1974" s="86"/>
      <c r="B1974" s="87"/>
      <c r="C1974" s="87"/>
      <c r="D1974" s="87"/>
      <c r="E1974" s="83"/>
      <c r="F1974" s="83"/>
      <c r="G1974" s="83"/>
      <c r="H1974" s="83"/>
      <c r="I1974" s="88"/>
      <c r="J1974" s="89"/>
      <c r="K1974" s="90"/>
      <c r="L1974" s="89"/>
      <c r="M1974" s="90"/>
      <c r="N1974" s="91"/>
      <c r="O1974" s="90"/>
      <c r="P1974" s="91"/>
      <c r="Q1974" s="92"/>
      <c r="R1974" s="90"/>
      <c r="S1974" s="92"/>
      <c r="T1974" s="90"/>
      <c r="U1974" s="93"/>
      <c r="V1974" s="83"/>
      <c r="W1974" s="83"/>
      <c r="X1974" s="83"/>
      <c r="Y1974" s="92"/>
      <c r="Z1974" s="83"/>
      <c r="AA1974" s="83"/>
      <c r="AB1974" s="90"/>
      <c r="AC1974" s="83"/>
      <c r="AD1974" s="92"/>
      <c r="AE1974" s="83"/>
      <c r="AF1974" s="83"/>
    </row>
    <row r="1975">
      <c r="A1975" s="86"/>
      <c r="B1975" s="87"/>
      <c r="C1975" s="87"/>
      <c r="D1975" s="87"/>
      <c r="E1975" s="83"/>
      <c r="F1975" s="83"/>
      <c r="G1975" s="83"/>
      <c r="H1975" s="83"/>
      <c r="I1975" s="88"/>
      <c r="J1975" s="89"/>
      <c r="K1975" s="90"/>
      <c r="L1975" s="89"/>
      <c r="M1975" s="90"/>
      <c r="N1975" s="91"/>
      <c r="O1975" s="90"/>
      <c r="P1975" s="91"/>
      <c r="Q1975" s="92"/>
      <c r="R1975" s="90"/>
      <c r="S1975" s="92"/>
      <c r="T1975" s="90"/>
      <c r="U1975" s="93"/>
      <c r="V1975" s="83"/>
      <c r="W1975" s="83"/>
      <c r="X1975" s="83"/>
      <c r="Y1975" s="92"/>
      <c r="Z1975" s="83"/>
      <c r="AA1975" s="83"/>
      <c r="AB1975" s="90"/>
      <c r="AC1975" s="83"/>
      <c r="AD1975" s="92"/>
      <c r="AE1975" s="83"/>
      <c r="AF1975" s="83"/>
    </row>
    <row r="1976">
      <c r="A1976" s="86"/>
      <c r="B1976" s="87"/>
      <c r="C1976" s="87"/>
      <c r="D1976" s="87"/>
      <c r="E1976" s="83"/>
      <c r="F1976" s="83"/>
      <c r="G1976" s="83"/>
      <c r="H1976" s="83"/>
      <c r="I1976" s="88"/>
      <c r="J1976" s="89"/>
      <c r="K1976" s="90"/>
      <c r="L1976" s="89"/>
      <c r="M1976" s="90"/>
      <c r="N1976" s="91"/>
      <c r="O1976" s="90"/>
      <c r="P1976" s="91"/>
      <c r="Q1976" s="92"/>
      <c r="R1976" s="90"/>
      <c r="S1976" s="92"/>
      <c r="T1976" s="90"/>
      <c r="U1976" s="93"/>
      <c r="V1976" s="83"/>
      <c r="W1976" s="83"/>
      <c r="X1976" s="83"/>
      <c r="Y1976" s="92"/>
      <c r="Z1976" s="83"/>
      <c r="AA1976" s="83"/>
      <c r="AB1976" s="90"/>
      <c r="AC1976" s="83"/>
      <c r="AD1976" s="92"/>
      <c r="AE1976" s="83"/>
      <c r="AF1976" s="83"/>
    </row>
    <row r="1977">
      <c r="A1977" s="86"/>
      <c r="B1977" s="87"/>
      <c r="C1977" s="87"/>
      <c r="D1977" s="87"/>
      <c r="E1977" s="83"/>
      <c r="F1977" s="83"/>
      <c r="G1977" s="83"/>
      <c r="H1977" s="83"/>
      <c r="I1977" s="88"/>
      <c r="J1977" s="89"/>
      <c r="K1977" s="90"/>
      <c r="L1977" s="89"/>
      <c r="M1977" s="90"/>
      <c r="N1977" s="91"/>
      <c r="O1977" s="90"/>
      <c r="P1977" s="91"/>
      <c r="Q1977" s="92"/>
      <c r="R1977" s="90"/>
      <c r="S1977" s="92"/>
      <c r="T1977" s="90"/>
      <c r="U1977" s="93"/>
      <c r="V1977" s="83"/>
      <c r="W1977" s="83"/>
      <c r="X1977" s="83"/>
      <c r="Y1977" s="92"/>
      <c r="Z1977" s="83"/>
      <c r="AA1977" s="83"/>
      <c r="AB1977" s="90"/>
      <c r="AC1977" s="83"/>
      <c r="AD1977" s="92"/>
      <c r="AE1977" s="83"/>
      <c r="AF1977" s="83"/>
    </row>
    <row r="1978">
      <c r="A1978" s="86"/>
      <c r="B1978" s="87"/>
      <c r="C1978" s="87"/>
      <c r="D1978" s="87"/>
      <c r="E1978" s="83"/>
      <c r="F1978" s="83"/>
      <c r="G1978" s="83"/>
      <c r="H1978" s="83"/>
      <c r="I1978" s="88"/>
      <c r="J1978" s="89"/>
      <c r="K1978" s="90"/>
      <c r="L1978" s="89"/>
      <c r="M1978" s="90"/>
      <c r="N1978" s="91"/>
      <c r="O1978" s="90"/>
      <c r="P1978" s="91"/>
      <c r="Q1978" s="92"/>
      <c r="R1978" s="90"/>
      <c r="S1978" s="92"/>
      <c r="T1978" s="90"/>
      <c r="U1978" s="93"/>
      <c r="V1978" s="83"/>
      <c r="W1978" s="83"/>
      <c r="X1978" s="83"/>
      <c r="Y1978" s="92"/>
      <c r="Z1978" s="83"/>
      <c r="AA1978" s="83"/>
      <c r="AB1978" s="90"/>
      <c r="AC1978" s="83"/>
      <c r="AD1978" s="92"/>
      <c r="AE1978" s="83"/>
      <c r="AF1978" s="83"/>
    </row>
    <row r="1979">
      <c r="A1979" s="86"/>
      <c r="B1979" s="87"/>
      <c r="C1979" s="87"/>
      <c r="D1979" s="87"/>
      <c r="E1979" s="83"/>
      <c r="F1979" s="83"/>
      <c r="G1979" s="83"/>
      <c r="H1979" s="83"/>
      <c r="I1979" s="88"/>
      <c r="J1979" s="89"/>
      <c r="K1979" s="90"/>
      <c r="L1979" s="89"/>
      <c r="M1979" s="90"/>
      <c r="N1979" s="91"/>
      <c r="O1979" s="90"/>
      <c r="P1979" s="91"/>
      <c r="Q1979" s="92"/>
      <c r="R1979" s="90"/>
      <c r="S1979" s="92"/>
      <c r="T1979" s="90"/>
      <c r="U1979" s="93"/>
      <c r="V1979" s="83"/>
      <c r="W1979" s="83"/>
      <c r="X1979" s="83"/>
      <c r="Y1979" s="92"/>
      <c r="Z1979" s="83"/>
      <c r="AA1979" s="83"/>
      <c r="AB1979" s="90"/>
      <c r="AC1979" s="83"/>
      <c r="AD1979" s="92"/>
      <c r="AE1979" s="83"/>
      <c r="AF1979" s="83"/>
    </row>
    <row r="1980">
      <c r="A1980" s="86"/>
      <c r="B1980" s="87"/>
      <c r="C1980" s="87"/>
      <c r="D1980" s="87"/>
      <c r="E1980" s="83"/>
      <c r="F1980" s="83"/>
      <c r="G1980" s="83"/>
      <c r="H1980" s="83"/>
      <c r="I1980" s="88"/>
      <c r="J1980" s="89"/>
      <c r="K1980" s="90"/>
      <c r="L1980" s="89"/>
      <c r="M1980" s="90"/>
      <c r="N1980" s="91"/>
      <c r="O1980" s="90"/>
      <c r="P1980" s="91"/>
      <c r="Q1980" s="92"/>
      <c r="R1980" s="90"/>
      <c r="S1980" s="92"/>
      <c r="T1980" s="90"/>
      <c r="U1980" s="93"/>
      <c r="V1980" s="83"/>
      <c r="W1980" s="83"/>
      <c r="X1980" s="83"/>
      <c r="Y1980" s="92"/>
      <c r="Z1980" s="83"/>
      <c r="AA1980" s="83"/>
      <c r="AB1980" s="90"/>
      <c r="AC1980" s="83"/>
      <c r="AD1980" s="92"/>
      <c r="AE1980" s="83"/>
      <c r="AF1980" s="83"/>
    </row>
    <row r="1981">
      <c r="A1981" s="86"/>
      <c r="B1981" s="87"/>
      <c r="C1981" s="87"/>
      <c r="D1981" s="87"/>
      <c r="E1981" s="83"/>
      <c r="F1981" s="83"/>
      <c r="G1981" s="83"/>
      <c r="H1981" s="83"/>
      <c r="I1981" s="88"/>
      <c r="J1981" s="89"/>
      <c r="K1981" s="90"/>
      <c r="L1981" s="89"/>
      <c r="M1981" s="90"/>
      <c r="N1981" s="91"/>
      <c r="O1981" s="90"/>
      <c r="P1981" s="91"/>
      <c r="Q1981" s="92"/>
      <c r="R1981" s="90"/>
      <c r="S1981" s="92"/>
      <c r="T1981" s="90"/>
      <c r="U1981" s="93"/>
      <c r="V1981" s="83"/>
      <c r="W1981" s="83"/>
      <c r="X1981" s="83"/>
      <c r="Y1981" s="92"/>
      <c r="Z1981" s="83"/>
      <c r="AA1981" s="83"/>
      <c r="AB1981" s="90"/>
      <c r="AC1981" s="83"/>
      <c r="AD1981" s="92"/>
      <c r="AE1981" s="83"/>
      <c r="AF1981" s="83"/>
    </row>
    <row r="1982">
      <c r="A1982" s="86"/>
      <c r="B1982" s="87"/>
      <c r="C1982" s="87"/>
      <c r="D1982" s="87"/>
      <c r="E1982" s="83"/>
      <c r="F1982" s="83"/>
      <c r="G1982" s="83"/>
      <c r="H1982" s="83"/>
      <c r="I1982" s="88"/>
      <c r="J1982" s="89"/>
      <c r="K1982" s="90"/>
      <c r="L1982" s="89"/>
      <c r="M1982" s="90"/>
      <c r="N1982" s="91"/>
      <c r="O1982" s="90"/>
      <c r="P1982" s="91"/>
      <c r="Q1982" s="92"/>
      <c r="R1982" s="90"/>
      <c r="S1982" s="92"/>
      <c r="T1982" s="90"/>
      <c r="U1982" s="93"/>
      <c r="V1982" s="83"/>
      <c r="W1982" s="83"/>
      <c r="X1982" s="83"/>
      <c r="Y1982" s="92"/>
      <c r="Z1982" s="83"/>
      <c r="AA1982" s="83"/>
      <c r="AB1982" s="90"/>
      <c r="AC1982" s="83"/>
      <c r="AD1982" s="92"/>
      <c r="AE1982" s="83"/>
      <c r="AF1982" s="83"/>
    </row>
    <row r="1983">
      <c r="A1983" s="86"/>
      <c r="B1983" s="87"/>
      <c r="C1983" s="87"/>
      <c r="D1983" s="87"/>
      <c r="E1983" s="83"/>
      <c r="F1983" s="83"/>
      <c r="G1983" s="83"/>
      <c r="H1983" s="83"/>
      <c r="I1983" s="88"/>
      <c r="J1983" s="89"/>
      <c r="K1983" s="90"/>
      <c r="L1983" s="89"/>
      <c r="M1983" s="90"/>
      <c r="N1983" s="91"/>
      <c r="O1983" s="90"/>
      <c r="P1983" s="91"/>
      <c r="Q1983" s="92"/>
      <c r="R1983" s="90"/>
      <c r="S1983" s="92"/>
      <c r="T1983" s="90"/>
      <c r="U1983" s="93"/>
      <c r="V1983" s="83"/>
      <c r="W1983" s="83"/>
      <c r="X1983" s="83"/>
      <c r="Y1983" s="92"/>
      <c r="Z1983" s="83"/>
      <c r="AA1983" s="83"/>
      <c r="AB1983" s="90"/>
      <c r="AC1983" s="83"/>
      <c r="AD1983" s="92"/>
      <c r="AE1983" s="83"/>
      <c r="AF1983" s="83"/>
    </row>
    <row r="1984">
      <c r="A1984" s="86"/>
      <c r="B1984" s="87"/>
      <c r="C1984" s="87"/>
      <c r="D1984" s="87"/>
      <c r="E1984" s="83"/>
      <c r="F1984" s="83"/>
      <c r="G1984" s="83"/>
      <c r="H1984" s="83"/>
      <c r="I1984" s="88"/>
      <c r="J1984" s="89"/>
      <c r="K1984" s="90"/>
      <c r="L1984" s="89"/>
      <c r="M1984" s="90"/>
      <c r="N1984" s="91"/>
      <c r="O1984" s="90"/>
      <c r="P1984" s="91"/>
      <c r="Q1984" s="92"/>
      <c r="R1984" s="90"/>
      <c r="S1984" s="92"/>
      <c r="T1984" s="90"/>
      <c r="U1984" s="93"/>
      <c r="V1984" s="83"/>
      <c r="W1984" s="83"/>
      <c r="X1984" s="83"/>
      <c r="Y1984" s="92"/>
      <c r="Z1984" s="83"/>
      <c r="AA1984" s="83"/>
      <c r="AB1984" s="90"/>
      <c r="AC1984" s="83"/>
      <c r="AD1984" s="92"/>
      <c r="AE1984" s="83"/>
      <c r="AF1984" s="83"/>
    </row>
    <row r="1985">
      <c r="A1985" s="86"/>
      <c r="B1985" s="87"/>
      <c r="C1985" s="87"/>
      <c r="D1985" s="87"/>
      <c r="E1985" s="83"/>
      <c r="F1985" s="83"/>
      <c r="G1985" s="83"/>
      <c r="H1985" s="83"/>
      <c r="I1985" s="88"/>
      <c r="J1985" s="89"/>
      <c r="K1985" s="90"/>
      <c r="L1985" s="89"/>
      <c r="M1985" s="90"/>
      <c r="N1985" s="91"/>
      <c r="O1985" s="90"/>
      <c r="P1985" s="91"/>
      <c r="Q1985" s="92"/>
      <c r="R1985" s="90"/>
      <c r="S1985" s="92"/>
      <c r="T1985" s="90"/>
      <c r="U1985" s="93"/>
      <c r="V1985" s="83"/>
      <c r="W1985" s="83"/>
      <c r="X1985" s="83"/>
      <c r="Y1985" s="92"/>
      <c r="Z1985" s="83"/>
      <c r="AA1985" s="83"/>
      <c r="AB1985" s="90"/>
      <c r="AC1985" s="83"/>
      <c r="AD1985" s="92"/>
      <c r="AE1985" s="83"/>
      <c r="AF1985" s="83"/>
    </row>
    <row r="1986">
      <c r="A1986" s="86"/>
      <c r="B1986" s="87"/>
      <c r="C1986" s="87"/>
      <c r="D1986" s="87"/>
      <c r="E1986" s="83"/>
      <c r="F1986" s="83"/>
      <c r="G1986" s="83"/>
      <c r="H1986" s="83"/>
      <c r="I1986" s="88"/>
      <c r="J1986" s="89"/>
      <c r="K1986" s="90"/>
      <c r="L1986" s="89"/>
      <c r="M1986" s="90"/>
      <c r="N1986" s="91"/>
      <c r="O1986" s="90"/>
      <c r="P1986" s="91"/>
      <c r="Q1986" s="92"/>
      <c r="R1986" s="90"/>
      <c r="S1986" s="92"/>
      <c r="T1986" s="90"/>
      <c r="U1986" s="93"/>
      <c r="V1986" s="83"/>
      <c r="W1986" s="83"/>
      <c r="X1986" s="83"/>
      <c r="Y1986" s="92"/>
      <c r="Z1986" s="83"/>
      <c r="AA1986" s="83"/>
      <c r="AB1986" s="90"/>
      <c r="AC1986" s="83"/>
      <c r="AD1986" s="92"/>
      <c r="AE1986" s="83"/>
      <c r="AF1986" s="83"/>
    </row>
    <row r="1987">
      <c r="A1987" s="86"/>
      <c r="B1987" s="87"/>
      <c r="C1987" s="87"/>
      <c r="D1987" s="87"/>
      <c r="E1987" s="83"/>
      <c r="F1987" s="83"/>
      <c r="G1987" s="83"/>
      <c r="H1987" s="83"/>
      <c r="I1987" s="88"/>
      <c r="J1987" s="89"/>
      <c r="K1987" s="90"/>
      <c r="L1987" s="89"/>
      <c r="M1987" s="90"/>
      <c r="N1987" s="91"/>
      <c r="O1987" s="90"/>
      <c r="P1987" s="91"/>
      <c r="Q1987" s="92"/>
      <c r="R1987" s="90"/>
      <c r="S1987" s="92"/>
      <c r="T1987" s="90"/>
      <c r="U1987" s="93"/>
      <c r="V1987" s="83"/>
      <c r="W1987" s="83"/>
      <c r="X1987" s="83"/>
      <c r="Y1987" s="92"/>
      <c r="Z1987" s="83"/>
      <c r="AA1987" s="83"/>
      <c r="AB1987" s="90"/>
      <c r="AC1987" s="83"/>
      <c r="AD1987" s="92"/>
      <c r="AE1987" s="83"/>
      <c r="AF1987" s="83"/>
    </row>
    <row r="1988">
      <c r="A1988" s="86"/>
      <c r="B1988" s="87"/>
      <c r="C1988" s="87"/>
      <c r="D1988" s="87"/>
      <c r="E1988" s="83"/>
      <c r="F1988" s="83"/>
      <c r="G1988" s="83"/>
      <c r="H1988" s="83"/>
      <c r="I1988" s="88"/>
      <c r="J1988" s="89"/>
      <c r="K1988" s="90"/>
      <c r="L1988" s="89"/>
      <c r="M1988" s="90"/>
      <c r="N1988" s="91"/>
      <c r="O1988" s="90"/>
      <c r="P1988" s="91"/>
      <c r="Q1988" s="92"/>
      <c r="R1988" s="90"/>
      <c r="S1988" s="92"/>
      <c r="T1988" s="90"/>
      <c r="U1988" s="93"/>
      <c r="V1988" s="83"/>
      <c r="W1988" s="83"/>
      <c r="X1988" s="83"/>
      <c r="Y1988" s="92"/>
      <c r="Z1988" s="83"/>
      <c r="AA1988" s="83"/>
      <c r="AB1988" s="90"/>
      <c r="AC1988" s="83"/>
      <c r="AD1988" s="92"/>
      <c r="AE1988" s="83"/>
      <c r="AF1988" s="83"/>
    </row>
    <row r="1989">
      <c r="A1989" s="86"/>
      <c r="B1989" s="87"/>
      <c r="C1989" s="87"/>
      <c r="D1989" s="87"/>
      <c r="E1989" s="83"/>
      <c r="F1989" s="83"/>
      <c r="G1989" s="83"/>
      <c r="H1989" s="83"/>
      <c r="I1989" s="88"/>
      <c r="J1989" s="89"/>
      <c r="K1989" s="90"/>
      <c r="L1989" s="89"/>
      <c r="M1989" s="90"/>
      <c r="N1989" s="91"/>
      <c r="O1989" s="90"/>
      <c r="P1989" s="91"/>
      <c r="Q1989" s="92"/>
      <c r="R1989" s="90"/>
      <c r="S1989" s="92"/>
      <c r="T1989" s="90"/>
      <c r="U1989" s="93"/>
      <c r="V1989" s="83"/>
      <c r="W1989" s="83"/>
      <c r="X1989" s="83"/>
      <c r="Y1989" s="92"/>
      <c r="Z1989" s="83"/>
      <c r="AA1989" s="83"/>
      <c r="AB1989" s="90"/>
      <c r="AC1989" s="83"/>
      <c r="AD1989" s="92"/>
      <c r="AE1989" s="83"/>
      <c r="AF1989" s="83"/>
    </row>
    <row r="1990">
      <c r="A1990" s="86"/>
      <c r="B1990" s="87"/>
      <c r="C1990" s="87"/>
      <c r="D1990" s="87"/>
      <c r="E1990" s="83"/>
      <c r="F1990" s="83"/>
      <c r="G1990" s="83"/>
      <c r="H1990" s="83"/>
      <c r="I1990" s="88"/>
      <c r="J1990" s="89"/>
      <c r="K1990" s="90"/>
      <c r="L1990" s="89"/>
      <c r="M1990" s="90"/>
      <c r="N1990" s="91"/>
      <c r="O1990" s="90"/>
      <c r="P1990" s="91"/>
      <c r="Q1990" s="92"/>
      <c r="R1990" s="90"/>
      <c r="S1990" s="92"/>
      <c r="T1990" s="90"/>
      <c r="U1990" s="93"/>
      <c r="V1990" s="83"/>
      <c r="W1990" s="83"/>
      <c r="X1990" s="83"/>
      <c r="Y1990" s="92"/>
      <c r="Z1990" s="83"/>
      <c r="AA1990" s="83"/>
      <c r="AB1990" s="90"/>
      <c r="AC1990" s="83"/>
      <c r="AD1990" s="92"/>
      <c r="AE1990" s="83"/>
      <c r="AF1990" s="83"/>
    </row>
    <row r="1991">
      <c r="A1991" s="86"/>
      <c r="B1991" s="87"/>
      <c r="C1991" s="87"/>
      <c r="D1991" s="87"/>
      <c r="E1991" s="83"/>
      <c r="F1991" s="83"/>
      <c r="G1991" s="83"/>
      <c r="H1991" s="83"/>
      <c r="I1991" s="88"/>
      <c r="J1991" s="89"/>
      <c r="K1991" s="90"/>
      <c r="L1991" s="89"/>
      <c r="M1991" s="90"/>
      <c r="N1991" s="91"/>
      <c r="O1991" s="90"/>
      <c r="P1991" s="91"/>
      <c r="Q1991" s="92"/>
      <c r="R1991" s="90"/>
      <c r="S1991" s="92"/>
      <c r="T1991" s="90"/>
      <c r="U1991" s="93"/>
      <c r="V1991" s="83"/>
      <c r="W1991" s="83"/>
      <c r="X1991" s="83"/>
      <c r="Y1991" s="92"/>
      <c r="Z1991" s="83"/>
      <c r="AA1991" s="83"/>
      <c r="AB1991" s="90"/>
      <c r="AC1991" s="83"/>
      <c r="AD1991" s="92"/>
      <c r="AE1991" s="83"/>
      <c r="AF1991" s="83"/>
    </row>
    <row r="1992">
      <c r="A1992" s="86"/>
      <c r="B1992" s="87"/>
      <c r="C1992" s="87"/>
      <c r="D1992" s="87"/>
      <c r="E1992" s="83"/>
      <c r="F1992" s="83"/>
      <c r="G1992" s="83"/>
      <c r="H1992" s="83"/>
      <c r="I1992" s="88"/>
      <c r="J1992" s="89"/>
      <c r="K1992" s="90"/>
      <c r="L1992" s="89"/>
      <c r="M1992" s="90"/>
      <c r="N1992" s="91"/>
      <c r="O1992" s="90"/>
      <c r="P1992" s="91"/>
      <c r="Q1992" s="92"/>
      <c r="R1992" s="90"/>
      <c r="S1992" s="92"/>
      <c r="T1992" s="90"/>
      <c r="U1992" s="93"/>
      <c r="V1992" s="83"/>
      <c r="W1992" s="83"/>
      <c r="X1992" s="83"/>
      <c r="Y1992" s="92"/>
      <c r="Z1992" s="83"/>
      <c r="AA1992" s="83"/>
      <c r="AB1992" s="90"/>
      <c r="AC1992" s="83"/>
      <c r="AD1992" s="92"/>
      <c r="AE1992" s="83"/>
      <c r="AF1992" s="83"/>
    </row>
    <row r="1993">
      <c r="A1993" s="86"/>
      <c r="B1993" s="87"/>
      <c r="C1993" s="87"/>
      <c r="D1993" s="87"/>
      <c r="E1993" s="83"/>
      <c r="F1993" s="83"/>
      <c r="G1993" s="83"/>
      <c r="H1993" s="83"/>
      <c r="I1993" s="88"/>
      <c r="J1993" s="89"/>
      <c r="K1993" s="90"/>
      <c r="L1993" s="89"/>
      <c r="M1993" s="90"/>
      <c r="N1993" s="91"/>
      <c r="O1993" s="90"/>
      <c r="P1993" s="91"/>
      <c r="Q1993" s="92"/>
      <c r="R1993" s="90"/>
      <c r="S1993" s="92"/>
      <c r="T1993" s="90"/>
      <c r="U1993" s="93"/>
      <c r="V1993" s="83"/>
      <c r="W1993" s="83"/>
      <c r="X1993" s="83"/>
      <c r="Y1993" s="92"/>
      <c r="Z1993" s="83"/>
      <c r="AA1993" s="83"/>
      <c r="AB1993" s="90"/>
      <c r="AC1993" s="83"/>
      <c r="AD1993" s="92"/>
      <c r="AE1993" s="83"/>
      <c r="AF1993" s="83"/>
    </row>
    <row r="1994">
      <c r="A1994" s="86"/>
      <c r="B1994" s="87"/>
      <c r="C1994" s="87"/>
      <c r="D1994" s="87"/>
      <c r="E1994" s="83"/>
      <c r="F1994" s="83"/>
      <c r="G1994" s="83"/>
      <c r="H1994" s="83"/>
      <c r="I1994" s="88"/>
      <c r="J1994" s="89"/>
      <c r="K1994" s="90"/>
      <c r="L1994" s="89"/>
      <c r="M1994" s="90"/>
      <c r="N1994" s="91"/>
      <c r="O1994" s="90"/>
      <c r="P1994" s="91"/>
      <c r="Q1994" s="92"/>
      <c r="R1994" s="90"/>
      <c r="S1994" s="92"/>
      <c r="T1994" s="90"/>
      <c r="U1994" s="93"/>
      <c r="V1994" s="83"/>
      <c r="W1994" s="83"/>
      <c r="X1994" s="83"/>
      <c r="Y1994" s="92"/>
      <c r="Z1994" s="83"/>
      <c r="AA1994" s="83"/>
      <c r="AB1994" s="90"/>
      <c r="AC1994" s="83"/>
      <c r="AD1994" s="92"/>
      <c r="AE1994" s="83"/>
      <c r="AF1994" s="83"/>
    </row>
    <row r="1995">
      <c r="A1995" s="86"/>
      <c r="B1995" s="87"/>
      <c r="C1995" s="87"/>
      <c r="D1995" s="87"/>
      <c r="E1995" s="83"/>
      <c r="F1995" s="83"/>
      <c r="G1995" s="83"/>
      <c r="H1995" s="83"/>
      <c r="I1995" s="88"/>
      <c r="J1995" s="89"/>
      <c r="K1995" s="90"/>
      <c r="L1995" s="89"/>
      <c r="M1995" s="90"/>
      <c r="N1995" s="91"/>
      <c r="O1995" s="90"/>
      <c r="P1995" s="91"/>
      <c r="Q1995" s="92"/>
      <c r="R1995" s="90"/>
      <c r="S1995" s="92"/>
      <c r="T1995" s="90"/>
      <c r="U1995" s="93"/>
      <c r="V1995" s="83"/>
      <c r="W1995" s="83"/>
      <c r="X1995" s="83"/>
      <c r="Y1995" s="92"/>
      <c r="Z1995" s="83"/>
      <c r="AA1995" s="83"/>
      <c r="AB1995" s="90"/>
      <c r="AC1995" s="83"/>
      <c r="AD1995" s="92"/>
      <c r="AE1995" s="83"/>
      <c r="AF1995" s="83"/>
    </row>
    <row r="1996">
      <c r="A1996" s="86"/>
      <c r="B1996" s="87"/>
      <c r="C1996" s="87"/>
      <c r="D1996" s="87"/>
      <c r="E1996" s="83"/>
      <c r="F1996" s="83"/>
      <c r="G1996" s="83"/>
      <c r="H1996" s="83"/>
      <c r="I1996" s="88"/>
      <c r="J1996" s="89"/>
      <c r="K1996" s="90"/>
      <c r="L1996" s="89"/>
      <c r="M1996" s="90"/>
      <c r="N1996" s="91"/>
      <c r="O1996" s="90"/>
      <c r="P1996" s="91"/>
      <c r="Q1996" s="92"/>
      <c r="R1996" s="90"/>
      <c r="S1996" s="92"/>
      <c r="T1996" s="90"/>
      <c r="U1996" s="93"/>
      <c r="V1996" s="83"/>
      <c r="W1996" s="83"/>
      <c r="X1996" s="83"/>
      <c r="Y1996" s="92"/>
      <c r="Z1996" s="83"/>
      <c r="AA1996" s="83"/>
      <c r="AB1996" s="90"/>
      <c r="AC1996" s="83"/>
      <c r="AD1996" s="92"/>
      <c r="AE1996" s="83"/>
      <c r="AF1996" s="83"/>
    </row>
    <row r="1997">
      <c r="A1997" s="86"/>
      <c r="B1997" s="87"/>
      <c r="C1997" s="87"/>
      <c r="D1997" s="87"/>
      <c r="E1997" s="83"/>
      <c r="F1997" s="83"/>
      <c r="G1997" s="83"/>
      <c r="H1997" s="83"/>
      <c r="I1997" s="88"/>
      <c r="J1997" s="89"/>
      <c r="K1997" s="90"/>
      <c r="L1997" s="89"/>
      <c r="M1997" s="90"/>
      <c r="N1997" s="91"/>
      <c r="O1997" s="90"/>
      <c r="P1997" s="91"/>
      <c r="Q1997" s="92"/>
      <c r="R1997" s="90"/>
      <c r="S1997" s="92"/>
      <c r="T1997" s="90"/>
      <c r="U1997" s="93"/>
      <c r="V1997" s="83"/>
      <c r="W1997" s="83"/>
      <c r="X1997" s="83"/>
      <c r="Y1997" s="92"/>
      <c r="Z1997" s="83"/>
      <c r="AA1997" s="83"/>
      <c r="AB1997" s="90"/>
      <c r="AC1997" s="83"/>
      <c r="AD1997" s="92"/>
      <c r="AE1997" s="83"/>
      <c r="AF1997" s="83"/>
    </row>
    <row r="1998">
      <c r="A1998" s="86"/>
      <c r="B1998" s="87"/>
      <c r="C1998" s="87"/>
      <c r="D1998" s="87"/>
      <c r="E1998" s="83"/>
      <c r="F1998" s="83"/>
      <c r="G1998" s="83"/>
      <c r="H1998" s="83"/>
      <c r="I1998" s="88"/>
      <c r="J1998" s="89"/>
      <c r="K1998" s="90"/>
      <c r="L1998" s="89"/>
      <c r="M1998" s="90"/>
      <c r="N1998" s="91"/>
      <c r="O1998" s="90"/>
      <c r="P1998" s="91"/>
      <c r="Q1998" s="92"/>
      <c r="R1998" s="90"/>
      <c r="S1998" s="92"/>
      <c r="T1998" s="90"/>
      <c r="U1998" s="93"/>
      <c r="V1998" s="83"/>
      <c r="W1998" s="83"/>
      <c r="X1998" s="83"/>
      <c r="Y1998" s="92"/>
      <c r="Z1998" s="83"/>
      <c r="AA1998" s="83"/>
      <c r="AB1998" s="90"/>
      <c r="AC1998" s="83"/>
      <c r="AD1998" s="92"/>
      <c r="AE1998" s="83"/>
      <c r="AF1998" s="83"/>
    </row>
    <row r="1999">
      <c r="A1999" s="86"/>
      <c r="B1999" s="87"/>
      <c r="C1999" s="87"/>
      <c r="D1999" s="87"/>
      <c r="E1999" s="83"/>
      <c r="F1999" s="83"/>
      <c r="G1999" s="83"/>
      <c r="H1999" s="83"/>
      <c r="I1999" s="88"/>
      <c r="J1999" s="89"/>
      <c r="K1999" s="90"/>
      <c r="L1999" s="89"/>
      <c r="M1999" s="90"/>
      <c r="N1999" s="91"/>
      <c r="O1999" s="90"/>
      <c r="P1999" s="91"/>
      <c r="Q1999" s="92"/>
      <c r="R1999" s="90"/>
      <c r="S1999" s="92"/>
      <c r="T1999" s="90"/>
      <c r="U1999" s="93"/>
      <c r="V1999" s="83"/>
      <c r="W1999" s="83"/>
      <c r="X1999" s="83"/>
      <c r="Y1999" s="92"/>
      <c r="Z1999" s="83"/>
      <c r="AA1999" s="83"/>
      <c r="AB1999" s="90"/>
      <c r="AC1999" s="83"/>
      <c r="AD1999" s="92"/>
      <c r="AE1999" s="83"/>
      <c r="AF1999" s="83"/>
    </row>
    <row r="2000">
      <c r="A2000" s="86"/>
      <c r="B2000" s="87"/>
      <c r="C2000" s="87"/>
      <c r="D2000" s="87"/>
      <c r="E2000" s="83"/>
      <c r="F2000" s="83"/>
      <c r="G2000" s="83"/>
      <c r="H2000" s="83"/>
      <c r="I2000" s="88"/>
      <c r="J2000" s="89"/>
      <c r="K2000" s="90"/>
      <c r="L2000" s="89"/>
      <c r="M2000" s="90"/>
      <c r="N2000" s="91"/>
      <c r="O2000" s="90"/>
      <c r="P2000" s="91"/>
      <c r="Q2000" s="92"/>
      <c r="R2000" s="90"/>
      <c r="S2000" s="92"/>
      <c r="T2000" s="90"/>
      <c r="U2000" s="93"/>
      <c r="V2000" s="83"/>
      <c r="W2000" s="83"/>
      <c r="X2000" s="83"/>
      <c r="Y2000" s="92"/>
      <c r="Z2000" s="83"/>
      <c r="AA2000" s="83"/>
      <c r="AB2000" s="90"/>
      <c r="AC2000" s="83"/>
      <c r="AD2000" s="92"/>
      <c r="AE2000" s="83"/>
      <c r="AF2000" s="83"/>
    </row>
    <row r="2001">
      <c r="A2001" s="86"/>
      <c r="B2001" s="87"/>
      <c r="C2001" s="87"/>
      <c r="D2001" s="87"/>
      <c r="E2001" s="83"/>
      <c r="F2001" s="83"/>
      <c r="G2001" s="83"/>
      <c r="H2001" s="83"/>
      <c r="I2001" s="88"/>
      <c r="J2001" s="89"/>
      <c r="K2001" s="90"/>
      <c r="L2001" s="89"/>
      <c r="M2001" s="90"/>
      <c r="N2001" s="91"/>
      <c r="O2001" s="90"/>
      <c r="P2001" s="91"/>
      <c r="Q2001" s="92"/>
      <c r="R2001" s="90"/>
      <c r="S2001" s="92"/>
      <c r="T2001" s="90"/>
      <c r="U2001" s="93"/>
      <c r="V2001" s="83"/>
      <c r="W2001" s="83"/>
      <c r="X2001" s="83"/>
      <c r="Y2001" s="92"/>
      <c r="Z2001" s="83"/>
      <c r="AA2001" s="83"/>
      <c r="AB2001" s="90"/>
      <c r="AC2001" s="83"/>
      <c r="AD2001" s="92"/>
      <c r="AE2001" s="83"/>
      <c r="AF2001" s="83"/>
    </row>
    <row r="2002">
      <c r="A2002" s="86"/>
      <c r="B2002" s="87"/>
      <c r="C2002" s="87"/>
      <c r="D2002" s="87"/>
      <c r="E2002" s="83"/>
      <c r="F2002" s="83"/>
      <c r="G2002" s="83"/>
      <c r="H2002" s="83"/>
      <c r="I2002" s="88"/>
      <c r="J2002" s="89"/>
      <c r="K2002" s="90"/>
      <c r="L2002" s="89"/>
      <c r="M2002" s="90"/>
      <c r="N2002" s="91"/>
      <c r="O2002" s="90"/>
      <c r="P2002" s="91"/>
      <c r="Q2002" s="92"/>
      <c r="R2002" s="90"/>
      <c r="S2002" s="92"/>
      <c r="T2002" s="90"/>
      <c r="U2002" s="93"/>
      <c r="V2002" s="83"/>
      <c r="W2002" s="83"/>
      <c r="X2002" s="83"/>
      <c r="Y2002" s="92"/>
      <c r="Z2002" s="83"/>
      <c r="AA2002" s="83"/>
      <c r="AB2002" s="90"/>
      <c r="AC2002" s="83"/>
      <c r="AD2002" s="92"/>
      <c r="AE2002" s="83"/>
      <c r="AF2002" s="83"/>
    </row>
    <row r="2003">
      <c r="A2003" s="86"/>
      <c r="B2003" s="87"/>
      <c r="C2003" s="87"/>
      <c r="D2003" s="87"/>
      <c r="E2003" s="83"/>
      <c r="F2003" s="83"/>
      <c r="G2003" s="83"/>
      <c r="H2003" s="83"/>
      <c r="I2003" s="88"/>
      <c r="J2003" s="89"/>
      <c r="K2003" s="90"/>
      <c r="L2003" s="89"/>
      <c r="M2003" s="90"/>
      <c r="N2003" s="91"/>
      <c r="O2003" s="90"/>
      <c r="P2003" s="91"/>
      <c r="Q2003" s="92"/>
      <c r="R2003" s="90"/>
      <c r="S2003" s="92"/>
      <c r="T2003" s="90"/>
      <c r="U2003" s="93"/>
      <c r="V2003" s="83"/>
      <c r="W2003" s="83"/>
      <c r="X2003" s="83"/>
      <c r="Y2003" s="92"/>
      <c r="Z2003" s="83"/>
      <c r="AA2003" s="83"/>
      <c r="AB2003" s="90"/>
      <c r="AC2003" s="83"/>
      <c r="AD2003" s="92"/>
      <c r="AE2003" s="83"/>
      <c r="AF2003" s="83"/>
    </row>
    <row r="2004">
      <c r="A2004" s="86"/>
      <c r="B2004" s="87"/>
      <c r="C2004" s="87"/>
      <c r="D2004" s="87"/>
      <c r="E2004" s="83"/>
      <c r="F2004" s="83"/>
      <c r="G2004" s="83"/>
      <c r="H2004" s="83"/>
      <c r="I2004" s="88"/>
      <c r="J2004" s="89"/>
      <c r="K2004" s="90"/>
      <c r="L2004" s="89"/>
      <c r="M2004" s="90"/>
      <c r="N2004" s="91"/>
      <c r="O2004" s="90"/>
      <c r="P2004" s="91"/>
      <c r="Q2004" s="92"/>
      <c r="R2004" s="90"/>
      <c r="S2004" s="92"/>
      <c r="T2004" s="90"/>
      <c r="U2004" s="93"/>
      <c r="V2004" s="83"/>
      <c r="W2004" s="83"/>
      <c r="X2004" s="83"/>
      <c r="Y2004" s="92"/>
      <c r="Z2004" s="83"/>
      <c r="AA2004" s="83"/>
      <c r="AB2004" s="90"/>
      <c r="AC2004" s="83"/>
      <c r="AD2004" s="92"/>
      <c r="AE2004" s="83"/>
      <c r="AF2004" s="83"/>
    </row>
    <row r="2005">
      <c r="A2005" s="86"/>
      <c r="B2005" s="87"/>
      <c r="C2005" s="87"/>
      <c r="D2005" s="87"/>
      <c r="E2005" s="83"/>
      <c r="F2005" s="83"/>
      <c r="G2005" s="83"/>
      <c r="H2005" s="83"/>
      <c r="I2005" s="88"/>
      <c r="J2005" s="89"/>
      <c r="K2005" s="90"/>
      <c r="L2005" s="89"/>
      <c r="M2005" s="90"/>
      <c r="N2005" s="91"/>
      <c r="O2005" s="90"/>
      <c r="P2005" s="91"/>
      <c r="Q2005" s="92"/>
      <c r="R2005" s="90"/>
      <c r="S2005" s="92"/>
      <c r="T2005" s="90"/>
      <c r="U2005" s="93"/>
      <c r="V2005" s="83"/>
      <c r="W2005" s="83"/>
      <c r="X2005" s="83"/>
      <c r="Y2005" s="92"/>
      <c r="Z2005" s="83"/>
      <c r="AA2005" s="83"/>
      <c r="AB2005" s="90"/>
      <c r="AC2005" s="83"/>
      <c r="AD2005" s="92"/>
      <c r="AE2005" s="83"/>
      <c r="AF2005" s="83"/>
    </row>
    <row r="2006">
      <c r="A2006" s="86"/>
      <c r="B2006" s="87"/>
      <c r="C2006" s="87"/>
      <c r="D2006" s="87"/>
      <c r="E2006" s="83"/>
      <c r="F2006" s="83"/>
      <c r="G2006" s="83"/>
      <c r="H2006" s="83"/>
      <c r="I2006" s="88"/>
      <c r="J2006" s="89"/>
      <c r="K2006" s="90"/>
      <c r="L2006" s="89"/>
      <c r="M2006" s="90"/>
      <c r="N2006" s="91"/>
      <c r="O2006" s="90"/>
      <c r="P2006" s="91"/>
      <c r="Q2006" s="92"/>
      <c r="R2006" s="90"/>
      <c r="S2006" s="92"/>
      <c r="T2006" s="90"/>
      <c r="U2006" s="93"/>
      <c r="V2006" s="83"/>
      <c r="W2006" s="83"/>
      <c r="X2006" s="83"/>
      <c r="Y2006" s="92"/>
      <c r="Z2006" s="83"/>
      <c r="AA2006" s="83"/>
      <c r="AB2006" s="90"/>
      <c r="AC2006" s="83"/>
      <c r="AD2006" s="92"/>
      <c r="AE2006" s="83"/>
      <c r="AF2006" s="83"/>
    </row>
    <row r="2007">
      <c r="A2007" s="86"/>
      <c r="B2007" s="87"/>
      <c r="C2007" s="87"/>
      <c r="D2007" s="87"/>
      <c r="E2007" s="83"/>
      <c r="F2007" s="83"/>
      <c r="G2007" s="83"/>
      <c r="H2007" s="83"/>
      <c r="I2007" s="88"/>
      <c r="J2007" s="89"/>
      <c r="K2007" s="90"/>
      <c r="L2007" s="89"/>
      <c r="M2007" s="90"/>
      <c r="N2007" s="91"/>
      <c r="O2007" s="90"/>
      <c r="P2007" s="91"/>
      <c r="Q2007" s="92"/>
      <c r="R2007" s="90"/>
      <c r="S2007" s="92"/>
      <c r="T2007" s="90"/>
      <c r="U2007" s="93"/>
      <c r="V2007" s="83"/>
      <c r="W2007" s="83"/>
      <c r="X2007" s="83"/>
      <c r="Y2007" s="92"/>
      <c r="Z2007" s="83"/>
      <c r="AA2007" s="83"/>
      <c r="AB2007" s="90"/>
      <c r="AC2007" s="83"/>
      <c r="AD2007" s="92"/>
      <c r="AE2007" s="83"/>
      <c r="AF2007" s="83"/>
    </row>
    <row r="2008">
      <c r="A2008" s="86"/>
      <c r="B2008" s="87"/>
      <c r="C2008" s="87"/>
      <c r="D2008" s="87"/>
      <c r="E2008" s="83"/>
      <c r="F2008" s="83"/>
      <c r="G2008" s="83"/>
      <c r="H2008" s="83"/>
      <c r="I2008" s="88"/>
      <c r="J2008" s="89"/>
      <c r="K2008" s="90"/>
      <c r="L2008" s="89"/>
      <c r="M2008" s="90"/>
      <c r="N2008" s="91"/>
      <c r="O2008" s="90"/>
      <c r="P2008" s="91"/>
      <c r="Q2008" s="92"/>
      <c r="R2008" s="90"/>
      <c r="S2008" s="92"/>
      <c r="T2008" s="90"/>
      <c r="U2008" s="93"/>
      <c r="V2008" s="83"/>
      <c r="W2008" s="83"/>
      <c r="X2008" s="83"/>
      <c r="Y2008" s="92"/>
      <c r="Z2008" s="83"/>
      <c r="AA2008" s="83"/>
      <c r="AB2008" s="90"/>
      <c r="AC2008" s="83"/>
      <c r="AD2008" s="92"/>
      <c r="AE2008" s="83"/>
      <c r="AF2008" s="83"/>
    </row>
    <row r="2009">
      <c r="A2009" s="86"/>
      <c r="B2009" s="87"/>
      <c r="C2009" s="87"/>
      <c r="D2009" s="87"/>
      <c r="E2009" s="83"/>
      <c r="F2009" s="83"/>
      <c r="G2009" s="83"/>
      <c r="H2009" s="83"/>
      <c r="I2009" s="88"/>
      <c r="J2009" s="89"/>
      <c r="K2009" s="90"/>
      <c r="L2009" s="89"/>
      <c r="M2009" s="90"/>
      <c r="N2009" s="91"/>
      <c r="O2009" s="90"/>
      <c r="P2009" s="91"/>
      <c r="Q2009" s="92"/>
      <c r="R2009" s="90"/>
      <c r="S2009" s="92"/>
      <c r="T2009" s="90"/>
      <c r="U2009" s="93"/>
      <c r="V2009" s="83"/>
      <c r="W2009" s="83"/>
      <c r="X2009" s="83"/>
      <c r="Y2009" s="92"/>
      <c r="Z2009" s="83"/>
      <c r="AA2009" s="83"/>
      <c r="AB2009" s="90"/>
      <c r="AC2009" s="83"/>
      <c r="AD2009" s="92"/>
      <c r="AE2009" s="83"/>
      <c r="AF2009" s="83"/>
    </row>
    <row r="2010">
      <c r="A2010" s="86"/>
      <c r="B2010" s="87"/>
      <c r="C2010" s="87"/>
      <c r="D2010" s="87"/>
      <c r="E2010" s="83"/>
      <c r="F2010" s="83"/>
      <c r="G2010" s="83"/>
      <c r="H2010" s="83"/>
      <c r="I2010" s="88"/>
      <c r="J2010" s="89"/>
      <c r="K2010" s="90"/>
      <c r="L2010" s="89"/>
      <c r="M2010" s="90"/>
      <c r="N2010" s="91"/>
      <c r="O2010" s="90"/>
      <c r="P2010" s="91"/>
      <c r="Q2010" s="92"/>
      <c r="R2010" s="90"/>
      <c r="S2010" s="92"/>
      <c r="T2010" s="90"/>
      <c r="U2010" s="93"/>
      <c r="V2010" s="83"/>
      <c r="W2010" s="83"/>
      <c r="X2010" s="83"/>
      <c r="Y2010" s="92"/>
      <c r="Z2010" s="83"/>
      <c r="AA2010" s="83"/>
      <c r="AB2010" s="90"/>
      <c r="AC2010" s="83"/>
      <c r="AD2010" s="92"/>
      <c r="AE2010" s="83"/>
      <c r="AF2010" s="83"/>
    </row>
    <row r="2011">
      <c r="A2011" s="86"/>
      <c r="B2011" s="87"/>
      <c r="C2011" s="87"/>
      <c r="D2011" s="87"/>
      <c r="E2011" s="83"/>
      <c r="F2011" s="83"/>
      <c r="G2011" s="83"/>
      <c r="H2011" s="83"/>
      <c r="I2011" s="88"/>
      <c r="J2011" s="89"/>
      <c r="K2011" s="90"/>
      <c r="L2011" s="89"/>
      <c r="M2011" s="90"/>
      <c r="N2011" s="91"/>
      <c r="O2011" s="90"/>
      <c r="P2011" s="91"/>
      <c r="Q2011" s="92"/>
      <c r="R2011" s="90"/>
      <c r="S2011" s="92"/>
      <c r="T2011" s="90"/>
      <c r="U2011" s="93"/>
      <c r="V2011" s="83"/>
      <c r="W2011" s="83"/>
      <c r="X2011" s="83"/>
      <c r="Y2011" s="92"/>
      <c r="Z2011" s="83"/>
      <c r="AA2011" s="83"/>
      <c r="AB2011" s="90"/>
      <c r="AC2011" s="83"/>
      <c r="AD2011" s="92"/>
      <c r="AE2011" s="83"/>
      <c r="AF2011" s="83"/>
    </row>
    <row r="2012">
      <c r="A2012" s="86"/>
      <c r="B2012" s="87"/>
      <c r="C2012" s="87"/>
      <c r="D2012" s="87"/>
      <c r="E2012" s="83"/>
      <c r="F2012" s="83"/>
      <c r="G2012" s="83"/>
      <c r="H2012" s="83"/>
      <c r="I2012" s="88"/>
      <c r="J2012" s="89"/>
      <c r="K2012" s="90"/>
      <c r="L2012" s="89"/>
      <c r="M2012" s="90"/>
      <c r="N2012" s="91"/>
      <c r="O2012" s="90"/>
      <c r="P2012" s="91"/>
      <c r="Q2012" s="92"/>
      <c r="R2012" s="90"/>
      <c r="S2012" s="92"/>
      <c r="T2012" s="90"/>
      <c r="U2012" s="93"/>
      <c r="V2012" s="83"/>
      <c r="W2012" s="83"/>
      <c r="X2012" s="83"/>
      <c r="Y2012" s="92"/>
      <c r="Z2012" s="83"/>
      <c r="AA2012" s="83"/>
      <c r="AB2012" s="90"/>
      <c r="AC2012" s="83"/>
      <c r="AD2012" s="92"/>
      <c r="AE2012" s="83"/>
      <c r="AF2012" s="83"/>
    </row>
    <row r="2013">
      <c r="A2013" s="86"/>
      <c r="B2013" s="87"/>
      <c r="C2013" s="87"/>
      <c r="D2013" s="87"/>
      <c r="E2013" s="83"/>
      <c r="F2013" s="83"/>
      <c r="G2013" s="83"/>
      <c r="H2013" s="83"/>
      <c r="I2013" s="88"/>
      <c r="J2013" s="89"/>
      <c r="K2013" s="90"/>
      <c r="L2013" s="89"/>
      <c r="M2013" s="90"/>
      <c r="N2013" s="91"/>
      <c r="O2013" s="90"/>
      <c r="P2013" s="91"/>
      <c r="Q2013" s="92"/>
      <c r="R2013" s="90"/>
      <c r="S2013" s="92"/>
      <c r="T2013" s="90"/>
      <c r="U2013" s="93"/>
      <c r="V2013" s="83"/>
      <c r="W2013" s="83"/>
      <c r="X2013" s="83"/>
      <c r="Y2013" s="92"/>
      <c r="Z2013" s="83"/>
      <c r="AA2013" s="83"/>
      <c r="AB2013" s="90"/>
      <c r="AC2013" s="83"/>
      <c r="AD2013" s="92"/>
      <c r="AE2013" s="83"/>
      <c r="AF2013" s="83"/>
    </row>
    <row r="2014">
      <c r="A2014" s="86"/>
      <c r="B2014" s="87"/>
      <c r="C2014" s="87"/>
      <c r="D2014" s="87"/>
      <c r="E2014" s="83"/>
      <c r="F2014" s="83"/>
      <c r="G2014" s="83"/>
      <c r="H2014" s="83"/>
      <c r="I2014" s="88"/>
      <c r="J2014" s="89"/>
      <c r="K2014" s="90"/>
      <c r="L2014" s="89"/>
      <c r="M2014" s="90"/>
      <c r="N2014" s="91"/>
      <c r="O2014" s="90"/>
      <c r="P2014" s="91"/>
      <c r="Q2014" s="92"/>
      <c r="R2014" s="90"/>
      <c r="S2014" s="92"/>
      <c r="T2014" s="90"/>
      <c r="U2014" s="93"/>
      <c r="V2014" s="83"/>
      <c r="W2014" s="83"/>
      <c r="X2014" s="83"/>
      <c r="Y2014" s="92"/>
      <c r="Z2014" s="83"/>
      <c r="AA2014" s="83"/>
      <c r="AB2014" s="90"/>
      <c r="AC2014" s="83"/>
      <c r="AD2014" s="92"/>
      <c r="AE2014" s="83"/>
      <c r="AF2014" s="83"/>
    </row>
    <row r="2015">
      <c r="A2015" s="86"/>
      <c r="B2015" s="87"/>
      <c r="C2015" s="87"/>
      <c r="D2015" s="87"/>
      <c r="E2015" s="83"/>
      <c r="F2015" s="83"/>
      <c r="G2015" s="83"/>
      <c r="H2015" s="83"/>
      <c r="I2015" s="88"/>
      <c r="J2015" s="89"/>
      <c r="K2015" s="90"/>
      <c r="L2015" s="89"/>
      <c r="M2015" s="90"/>
      <c r="N2015" s="91"/>
      <c r="O2015" s="90"/>
      <c r="P2015" s="91"/>
      <c r="Q2015" s="92"/>
      <c r="R2015" s="90"/>
      <c r="S2015" s="92"/>
      <c r="T2015" s="90"/>
      <c r="U2015" s="93"/>
      <c r="V2015" s="83"/>
      <c r="W2015" s="83"/>
      <c r="X2015" s="83"/>
      <c r="Y2015" s="92"/>
      <c r="Z2015" s="83"/>
      <c r="AA2015" s="83"/>
      <c r="AB2015" s="90"/>
      <c r="AC2015" s="83"/>
      <c r="AD2015" s="92"/>
      <c r="AE2015" s="83"/>
      <c r="AF2015" s="83"/>
    </row>
    <row r="2016">
      <c r="A2016" s="86"/>
      <c r="B2016" s="87"/>
      <c r="C2016" s="87"/>
      <c r="D2016" s="87"/>
      <c r="E2016" s="83"/>
      <c r="F2016" s="83"/>
      <c r="G2016" s="83"/>
      <c r="H2016" s="83"/>
      <c r="I2016" s="88"/>
      <c r="J2016" s="89"/>
      <c r="K2016" s="90"/>
      <c r="L2016" s="89"/>
      <c r="M2016" s="90"/>
      <c r="N2016" s="91"/>
      <c r="O2016" s="90"/>
      <c r="P2016" s="91"/>
      <c r="Q2016" s="92"/>
      <c r="R2016" s="90"/>
      <c r="S2016" s="92"/>
      <c r="T2016" s="90"/>
      <c r="U2016" s="93"/>
      <c r="V2016" s="83"/>
      <c r="W2016" s="83"/>
      <c r="X2016" s="83"/>
      <c r="Y2016" s="92"/>
      <c r="Z2016" s="83"/>
      <c r="AA2016" s="83"/>
      <c r="AB2016" s="90"/>
      <c r="AC2016" s="83"/>
      <c r="AD2016" s="92"/>
      <c r="AE2016" s="83"/>
      <c r="AF2016" s="83"/>
    </row>
    <row r="2017">
      <c r="A2017" s="86"/>
      <c r="B2017" s="87"/>
      <c r="C2017" s="87"/>
      <c r="D2017" s="87"/>
      <c r="E2017" s="83"/>
      <c r="F2017" s="83"/>
      <c r="G2017" s="83"/>
      <c r="H2017" s="83"/>
      <c r="I2017" s="88"/>
      <c r="J2017" s="89"/>
      <c r="K2017" s="90"/>
      <c r="L2017" s="89"/>
      <c r="M2017" s="90"/>
      <c r="N2017" s="91"/>
      <c r="O2017" s="90"/>
      <c r="P2017" s="91"/>
      <c r="Q2017" s="92"/>
      <c r="R2017" s="90"/>
      <c r="S2017" s="92"/>
      <c r="T2017" s="90"/>
      <c r="U2017" s="93"/>
      <c r="V2017" s="83"/>
      <c r="W2017" s="83"/>
      <c r="X2017" s="83"/>
      <c r="Y2017" s="92"/>
      <c r="Z2017" s="83"/>
      <c r="AA2017" s="83"/>
      <c r="AB2017" s="90"/>
      <c r="AC2017" s="83"/>
      <c r="AD2017" s="92"/>
      <c r="AE2017" s="83"/>
      <c r="AF2017" s="83"/>
    </row>
    <row r="2018">
      <c r="A2018" s="86"/>
      <c r="B2018" s="87"/>
      <c r="C2018" s="87"/>
      <c r="D2018" s="87"/>
      <c r="E2018" s="83"/>
      <c r="F2018" s="83"/>
      <c r="G2018" s="83"/>
      <c r="H2018" s="83"/>
      <c r="I2018" s="88"/>
      <c r="J2018" s="89"/>
      <c r="K2018" s="90"/>
      <c r="L2018" s="89"/>
      <c r="M2018" s="90"/>
      <c r="N2018" s="91"/>
      <c r="O2018" s="90"/>
      <c r="P2018" s="91"/>
      <c r="Q2018" s="92"/>
      <c r="R2018" s="90"/>
      <c r="S2018" s="92"/>
      <c r="T2018" s="90"/>
      <c r="U2018" s="93"/>
      <c r="V2018" s="83"/>
      <c r="W2018" s="83"/>
      <c r="X2018" s="83"/>
      <c r="Y2018" s="92"/>
      <c r="Z2018" s="83"/>
      <c r="AA2018" s="83"/>
      <c r="AB2018" s="90"/>
      <c r="AC2018" s="83"/>
      <c r="AD2018" s="92"/>
      <c r="AE2018" s="83"/>
      <c r="AF2018" s="83"/>
    </row>
    <row r="2019">
      <c r="A2019" s="86"/>
      <c r="B2019" s="87"/>
      <c r="C2019" s="87"/>
      <c r="D2019" s="87"/>
      <c r="E2019" s="83"/>
      <c r="F2019" s="83"/>
      <c r="G2019" s="83"/>
      <c r="H2019" s="83"/>
      <c r="I2019" s="88"/>
      <c r="J2019" s="89"/>
      <c r="K2019" s="90"/>
      <c r="L2019" s="89"/>
      <c r="M2019" s="90"/>
      <c r="N2019" s="91"/>
      <c r="O2019" s="90"/>
      <c r="P2019" s="91"/>
      <c r="Q2019" s="92"/>
      <c r="R2019" s="90"/>
      <c r="S2019" s="92"/>
      <c r="T2019" s="90"/>
      <c r="U2019" s="93"/>
      <c r="V2019" s="83"/>
      <c r="W2019" s="83"/>
      <c r="X2019" s="83"/>
      <c r="Y2019" s="92"/>
      <c r="Z2019" s="83"/>
      <c r="AA2019" s="83"/>
      <c r="AB2019" s="90"/>
      <c r="AC2019" s="83"/>
      <c r="AD2019" s="92"/>
      <c r="AE2019" s="83"/>
      <c r="AF2019" s="83"/>
    </row>
    <row r="2020">
      <c r="A2020" s="86"/>
      <c r="B2020" s="87"/>
      <c r="C2020" s="87"/>
      <c r="D2020" s="87"/>
      <c r="E2020" s="83"/>
      <c r="F2020" s="83"/>
      <c r="G2020" s="83"/>
      <c r="H2020" s="83"/>
      <c r="I2020" s="88"/>
      <c r="J2020" s="89"/>
      <c r="K2020" s="90"/>
      <c r="L2020" s="89"/>
      <c r="M2020" s="90"/>
      <c r="N2020" s="91"/>
      <c r="O2020" s="90"/>
      <c r="P2020" s="91"/>
      <c r="Q2020" s="92"/>
      <c r="R2020" s="90"/>
      <c r="S2020" s="92"/>
      <c r="T2020" s="90"/>
      <c r="U2020" s="93"/>
      <c r="V2020" s="83"/>
      <c r="W2020" s="83"/>
      <c r="X2020" s="83"/>
      <c r="Y2020" s="92"/>
      <c r="Z2020" s="83"/>
      <c r="AA2020" s="83"/>
      <c r="AB2020" s="90"/>
      <c r="AC2020" s="83"/>
      <c r="AD2020" s="92"/>
      <c r="AE2020" s="83"/>
      <c r="AF2020" s="83"/>
    </row>
    <row r="2021">
      <c r="A2021" s="86"/>
      <c r="B2021" s="87"/>
      <c r="C2021" s="87"/>
      <c r="D2021" s="87"/>
      <c r="E2021" s="83"/>
      <c r="F2021" s="83"/>
      <c r="G2021" s="83"/>
      <c r="H2021" s="83"/>
      <c r="I2021" s="88"/>
      <c r="J2021" s="89"/>
      <c r="K2021" s="90"/>
      <c r="L2021" s="89"/>
      <c r="M2021" s="90"/>
      <c r="N2021" s="91"/>
      <c r="O2021" s="90"/>
      <c r="P2021" s="91"/>
      <c r="Q2021" s="92"/>
      <c r="R2021" s="90"/>
      <c r="S2021" s="92"/>
      <c r="T2021" s="90"/>
      <c r="U2021" s="93"/>
      <c r="V2021" s="83"/>
      <c r="W2021" s="83"/>
      <c r="X2021" s="83"/>
      <c r="Y2021" s="92"/>
      <c r="Z2021" s="83"/>
      <c r="AA2021" s="83"/>
      <c r="AB2021" s="90"/>
      <c r="AC2021" s="83"/>
      <c r="AD2021" s="92"/>
      <c r="AE2021" s="83"/>
      <c r="AF2021" s="83"/>
    </row>
    <row r="2022">
      <c r="A2022" s="86"/>
      <c r="B2022" s="87"/>
      <c r="C2022" s="87"/>
      <c r="D2022" s="87"/>
      <c r="E2022" s="83"/>
      <c r="F2022" s="83"/>
      <c r="G2022" s="83"/>
      <c r="H2022" s="83"/>
      <c r="I2022" s="88"/>
      <c r="J2022" s="89"/>
      <c r="K2022" s="90"/>
      <c r="L2022" s="89"/>
      <c r="M2022" s="90"/>
      <c r="N2022" s="91"/>
      <c r="O2022" s="90"/>
      <c r="P2022" s="91"/>
      <c r="Q2022" s="92"/>
      <c r="R2022" s="90"/>
      <c r="S2022" s="92"/>
      <c r="T2022" s="90"/>
      <c r="U2022" s="93"/>
      <c r="V2022" s="83"/>
      <c r="W2022" s="83"/>
      <c r="X2022" s="83"/>
      <c r="Y2022" s="92"/>
      <c r="Z2022" s="83"/>
      <c r="AA2022" s="83"/>
      <c r="AB2022" s="90"/>
      <c r="AC2022" s="83"/>
      <c r="AD2022" s="92"/>
      <c r="AE2022" s="83"/>
      <c r="AF2022" s="83"/>
    </row>
    <row r="2023">
      <c r="A2023" s="86"/>
      <c r="B2023" s="87"/>
      <c r="C2023" s="87"/>
      <c r="D2023" s="87"/>
      <c r="E2023" s="83"/>
      <c r="F2023" s="83"/>
      <c r="G2023" s="83"/>
      <c r="H2023" s="83"/>
      <c r="I2023" s="88"/>
      <c r="J2023" s="89"/>
      <c r="K2023" s="90"/>
      <c r="L2023" s="89"/>
      <c r="M2023" s="90"/>
      <c r="N2023" s="91"/>
      <c r="O2023" s="90"/>
      <c r="P2023" s="91"/>
      <c r="Q2023" s="92"/>
      <c r="R2023" s="90"/>
      <c r="S2023" s="92"/>
      <c r="T2023" s="90"/>
      <c r="U2023" s="93"/>
      <c r="V2023" s="83"/>
      <c r="W2023" s="83"/>
      <c r="X2023" s="83"/>
      <c r="Y2023" s="92"/>
      <c r="Z2023" s="83"/>
      <c r="AA2023" s="83"/>
      <c r="AB2023" s="90"/>
      <c r="AC2023" s="83"/>
      <c r="AD2023" s="92"/>
      <c r="AE2023" s="83"/>
      <c r="AF2023" s="83"/>
    </row>
    <row r="2024">
      <c r="A2024" s="86"/>
      <c r="B2024" s="87"/>
      <c r="C2024" s="87"/>
      <c r="D2024" s="87"/>
      <c r="E2024" s="83"/>
      <c r="F2024" s="83"/>
      <c r="G2024" s="83"/>
      <c r="H2024" s="83"/>
      <c r="I2024" s="88"/>
      <c r="J2024" s="89"/>
      <c r="K2024" s="90"/>
      <c r="L2024" s="89"/>
      <c r="M2024" s="90"/>
      <c r="N2024" s="91"/>
      <c r="O2024" s="90"/>
      <c r="P2024" s="91"/>
      <c r="Q2024" s="92"/>
      <c r="R2024" s="90"/>
      <c r="S2024" s="92"/>
      <c r="T2024" s="90"/>
      <c r="U2024" s="93"/>
      <c r="V2024" s="83"/>
      <c r="W2024" s="83"/>
      <c r="X2024" s="83"/>
      <c r="Y2024" s="92"/>
      <c r="Z2024" s="83"/>
      <c r="AA2024" s="83"/>
      <c r="AB2024" s="90"/>
      <c r="AC2024" s="83"/>
      <c r="AD2024" s="92"/>
      <c r="AE2024" s="83"/>
      <c r="AF2024" s="83"/>
    </row>
    <row r="2025">
      <c r="A2025" s="86"/>
      <c r="B2025" s="87"/>
      <c r="C2025" s="87"/>
      <c r="D2025" s="87"/>
      <c r="E2025" s="83"/>
      <c r="F2025" s="83"/>
      <c r="G2025" s="83"/>
      <c r="H2025" s="83"/>
      <c r="I2025" s="88"/>
      <c r="J2025" s="89"/>
      <c r="K2025" s="90"/>
      <c r="L2025" s="89"/>
      <c r="M2025" s="90"/>
      <c r="N2025" s="91"/>
      <c r="O2025" s="90"/>
      <c r="P2025" s="91"/>
      <c r="Q2025" s="92"/>
      <c r="R2025" s="90"/>
      <c r="S2025" s="92"/>
      <c r="T2025" s="90"/>
      <c r="U2025" s="93"/>
      <c r="V2025" s="83"/>
      <c r="W2025" s="83"/>
      <c r="X2025" s="83"/>
      <c r="Y2025" s="92"/>
      <c r="Z2025" s="83"/>
      <c r="AA2025" s="83"/>
      <c r="AB2025" s="90"/>
      <c r="AC2025" s="83"/>
      <c r="AD2025" s="92"/>
      <c r="AE2025" s="83"/>
      <c r="AF2025" s="83"/>
    </row>
    <row r="2026">
      <c r="A2026" s="86"/>
      <c r="B2026" s="87"/>
      <c r="C2026" s="87"/>
      <c r="D2026" s="87"/>
      <c r="E2026" s="83"/>
      <c r="F2026" s="83"/>
      <c r="G2026" s="83"/>
      <c r="H2026" s="83"/>
      <c r="I2026" s="88"/>
      <c r="J2026" s="89"/>
      <c r="K2026" s="90"/>
      <c r="L2026" s="89"/>
      <c r="M2026" s="90"/>
      <c r="N2026" s="91"/>
      <c r="O2026" s="90"/>
      <c r="P2026" s="91"/>
      <c r="Q2026" s="92"/>
      <c r="R2026" s="90"/>
      <c r="S2026" s="92"/>
      <c r="T2026" s="90"/>
      <c r="U2026" s="93"/>
      <c r="V2026" s="83"/>
      <c r="W2026" s="83"/>
      <c r="X2026" s="83"/>
      <c r="Y2026" s="92"/>
      <c r="Z2026" s="83"/>
      <c r="AA2026" s="83"/>
      <c r="AB2026" s="90"/>
      <c r="AC2026" s="83"/>
      <c r="AD2026" s="92"/>
      <c r="AE2026" s="83"/>
      <c r="AF2026" s="83"/>
    </row>
    <row r="2027">
      <c r="A2027" s="86"/>
      <c r="B2027" s="87"/>
      <c r="C2027" s="87"/>
      <c r="D2027" s="87"/>
      <c r="E2027" s="83"/>
      <c r="F2027" s="83"/>
      <c r="G2027" s="83"/>
      <c r="H2027" s="83"/>
      <c r="I2027" s="88"/>
      <c r="J2027" s="89"/>
      <c r="K2027" s="90"/>
      <c r="L2027" s="89"/>
      <c r="M2027" s="90"/>
      <c r="N2027" s="91"/>
      <c r="O2027" s="90"/>
      <c r="P2027" s="91"/>
      <c r="Q2027" s="92"/>
      <c r="R2027" s="90"/>
      <c r="S2027" s="92"/>
      <c r="T2027" s="90"/>
      <c r="U2027" s="93"/>
      <c r="V2027" s="83"/>
      <c r="W2027" s="83"/>
      <c r="X2027" s="83"/>
      <c r="Y2027" s="92"/>
      <c r="Z2027" s="83"/>
      <c r="AA2027" s="83"/>
      <c r="AB2027" s="90"/>
      <c r="AC2027" s="83"/>
      <c r="AD2027" s="92"/>
      <c r="AE2027" s="83"/>
      <c r="AF2027" s="83"/>
    </row>
    <row r="2028">
      <c r="A2028" s="86"/>
      <c r="B2028" s="87"/>
      <c r="C2028" s="87"/>
      <c r="D2028" s="87"/>
      <c r="E2028" s="83"/>
      <c r="F2028" s="83"/>
      <c r="G2028" s="83"/>
      <c r="H2028" s="83"/>
      <c r="I2028" s="88"/>
      <c r="J2028" s="89"/>
      <c r="K2028" s="90"/>
      <c r="L2028" s="89"/>
      <c r="M2028" s="90"/>
      <c r="N2028" s="91"/>
      <c r="O2028" s="90"/>
      <c r="P2028" s="91"/>
      <c r="Q2028" s="92"/>
      <c r="R2028" s="90"/>
      <c r="S2028" s="92"/>
      <c r="T2028" s="90"/>
      <c r="U2028" s="93"/>
      <c r="V2028" s="83"/>
      <c r="W2028" s="83"/>
      <c r="X2028" s="83"/>
      <c r="Y2028" s="92"/>
      <c r="Z2028" s="83"/>
      <c r="AA2028" s="83"/>
      <c r="AB2028" s="90"/>
      <c r="AC2028" s="83"/>
      <c r="AD2028" s="92"/>
      <c r="AE2028" s="83"/>
      <c r="AF2028" s="83"/>
    </row>
    <row r="2029">
      <c r="A2029" s="86"/>
      <c r="B2029" s="87"/>
      <c r="C2029" s="87"/>
      <c r="D2029" s="87"/>
      <c r="E2029" s="83"/>
      <c r="F2029" s="83"/>
      <c r="G2029" s="83"/>
      <c r="H2029" s="83"/>
      <c r="I2029" s="88"/>
      <c r="J2029" s="89"/>
      <c r="K2029" s="90"/>
      <c r="L2029" s="89"/>
      <c r="M2029" s="90"/>
      <c r="N2029" s="91"/>
      <c r="O2029" s="90"/>
      <c r="P2029" s="91"/>
      <c r="Q2029" s="92"/>
      <c r="R2029" s="90"/>
      <c r="S2029" s="92"/>
      <c r="T2029" s="90"/>
      <c r="U2029" s="93"/>
      <c r="V2029" s="83"/>
      <c r="W2029" s="83"/>
      <c r="X2029" s="83"/>
      <c r="Y2029" s="92"/>
      <c r="Z2029" s="83"/>
      <c r="AA2029" s="83"/>
      <c r="AB2029" s="90"/>
      <c r="AC2029" s="83"/>
      <c r="AD2029" s="92"/>
      <c r="AE2029" s="83"/>
      <c r="AF2029" s="83"/>
    </row>
    <row r="2030">
      <c r="A2030" s="86"/>
      <c r="B2030" s="87"/>
      <c r="C2030" s="87"/>
      <c r="D2030" s="87"/>
      <c r="E2030" s="83"/>
      <c r="F2030" s="83"/>
      <c r="G2030" s="83"/>
      <c r="H2030" s="83"/>
      <c r="I2030" s="88"/>
      <c r="J2030" s="89"/>
      <c r="K2030" s="90"/>
      <c r="L2030" s="89"/>
      <c r="M2030" s="90"/>
      <c r="N2030" s="91"/>
      <c r="O2030" s="90"/>
      <c r="P2030" s="91"/>
      <c r="Q2030" s="92"/>
      <c r="R2030" s="90"/>
      <c r="S2030" s="92"/>
      <c r="T2030" s="90"/>
      <c r="U2030" s="93"/>
      <c r="V2030" s="83"/>
      <c r="W2030" s="83"/>
      <c r="X2030" s="83"/>
      <c r="Y2030" s="92"/>
      <c r="Z2030" s="83"/>
      <c r="AA2030" s="83"/>
      <c r="AB2030" s="90"/>
      <c r="AC2030" s="83"/>
      <c r="AD2030" s="92"/>
      <c r="AE2030" s="83"/>
      <c r="AF2030" s="83"/>
    </row>
    <row r="2031">
      <c r="A2031" s="86"/>
      <c r="B2031" s="87"/>
      <c r="C2031" s="87"/>
      <c r="D2031" s="87"/>
      <c r="E2031" s="83"/>
      <c r="F2031" s="83"/>
      <c r="G2031" s="83"/>
      <c r="H2031" s="83"/>
      <c r="I2031" s="88"/>
      <c r="J2031" s="89"/>
      <c r="K2031" s="90"/>
      <c r="L2031" s="89"/>
      <c r="M2031" s="90"/>
      <c r="N2031" s="91"/>
      <c r="O2031" s="90"/>
      <c r="P2031" s="91"/>
      <c r="Q2031" s="92"/>
      <c r="R2031" s="90"/>
      <c r="S2031" s="92"/>
      <c r="T2031" s="90"/>
      <c r="U2031" s="93"/>
      <c r="V2031" s="83"/>
      <c r="W2031" s="83"/>
      <c r="X2031" s="83"/>
      <c r="Y2031" s="92"/>
      <c r="Z2031" s="83"/>
      <c r="AA2031" s="83"/>
      <c r="AB2031" s="90"/>
      <c r="AC2031" s="83"/>
      <c r="AD2031" s="92"/>
      <c r="AE2031" s="83"/>
      <c r="AF2031" s="83"/>
    </row>
    <row r="2032">
      <c r="A2032" s="86"/>
      <c r="B2032" s="87"/>
      <c r="C2032" s="87"/>
      <c r="D2032" s="87"/>
      <c r="E2032" s="83"/>
      <c r="F2032" s="83"/>
      <c r="G2032" s="83"/>
      <c r="H2032" s="83"/>
      <c r="I2032" s="88"/>
      <c r="J2032" s="89"/>
      <c r="K2032" s="90"/>
      <c r="L2032" s="89"/>
      <c r="M2032" s="90"/>
      <c r="N2032" s="91"/>
      <c r="O2032" s="90"/>
      <c r="P2032" s="91"/>
      <c r="Q2032" s="92"/>
      <c r="R2032" s="90"/>
      <c r="S2032" s="92"/>
      <c r="T2032" s="90"/>
      <c r="U2032" s="93"/>
      <c r="V2032" s="83"/>
      <c r="W2032" s="83"/>
      <c r="X2032" s="83"/>
      <c r="Y2032" s="92"/>
      <c r="Z2032" s="83"/>
      <c r="AA2032" s="83"/>
      <c r="AB2032" s="90"/>
      <c r="AC2032" s="83"/>
      <c r="AD2032" s="92"/>
      <c r="AE2032" s="83"/>
      <c r="AF2032" s="83"/>
    </row>
    <row r="2033">
      <c r="A2033" s="86"/>
      <c r="B2033" s="87"/>
      <c r="C2033" s="87"/>
      <c r="D2033" s="87"/>
      <c r="E2033" s="83"/>
      <c r="F2033" s="83"/>
      <c r="G2033" s="83"/>
      <c r="H2033" s="83"/>
      <c r="I2033" s="88"/>
      <c r="J2033" s="89"/>
      <c r="K2033" s="90"/>
      <c r="L2033" s="89"/>
      <c r="M2033" s="90"/>
      <c r="N2033" s="91"/>
      <c r="O2033" s="90"/>
      <c r="P2033" s="91"/>
      <c r="Q2033" s="92"/>
      <c r="R2033" s="90"/>
      <c r="S2033" s="92"/>
      <c r="T2033" s="90"/>
      <c r="U2033" s="93"/>
      <c r="V2033" s="83"/>
      <c r="W2033" s="83"/>
      <c r="X2033" s="83"/>
      <c r="Y2033" s="92"/>
      <c r="Z2033" s="83"/>
      <c r="AA2033" s="83"/>
      <c r="AB2033" s="90"/>
      <c r="AC2033" s="83"/>
      <c r="AD2033" s="92"/>
      <c r="AE2033" s="83"/>
      <c r="AF2033" s="83"/>
    </row>
    <row r="2034">
      <c r="A2034" s="86"/>
      <c r="B2034" s="87"/>
      <c r="C2034" s="87"/>
      <c r="D2034" s="87"/>
      <c r="E2034" s="83"/>
      <c r="F2034" s="83"/>
      <c r="G2034" s="83"/>
      <c r="H2034" s="83"/>
      <c r="I2034" s="88"/>
      <c r="J2034" s="89"/>
      <c r="K2034" s="90"/>
      <c r="L2034" s="89"/>
      <c r="M2034" s="90"/>
      <c r="N2034" s="91"/>
      <c r="O2034" s="90"/>
      <c r="P2034" s="91"/>
      <c r="Q2034" s="92"/>
      <c r="R2034" s="90"/>
      <c r="S2034" s="92"/>
      <c r="T2034" s="90"/>
      <c r="U2034" s="93"/>
      <c r="V2034" s="83"/>
      <c r="W2034" s="83"/>
      <c r="X2034" s="83"/>
      <c r="Y2034" s="92"/>
      <c r="Z2034" s="83"/>
      <c r="AA2034" s="83"/>
      <c r="AB2034" s="90"/>
      <c r="AC2034" s="83"/>
      <c r="AD2034" s="92"/>
      <c r="AE2034" s="83"/>
      <c r="AF2034" s="83"/>
    </row>
    <row r="2035">
      <c r="A2035" s="86"/>
      <c r="B2035" s="87"/>
      <c r="C2035" s="87"/>
      <c r="D2035" s="87"/>
      <c r="E2035" s="83"/>
      <c r="F2035" s="83"/>
      <c r="G2035" s="83"/>
      <c r="H2035" s="83"/>
      <c r="I2035" s="88"/>
      <c r="J2035" s="89"/>
      <c r="K2035" s="90"/>
      <c r="L2035" s="89"/>
      <c r="M2035" s="90"/>
      <c r="N2035" s="91"/>
      <c r="O2035" s="90"/>
      <c r="P2035" s="91"/>
      <c r="Q2035" s="92"/>
      <c r="R2035" s="90"/>
      <c r="S2035" s="92"/>
      <c r="T2035" s="90"/>
      <c r="U2035" s="93"/>
      <c r="V2035" s="83"/>
      <c r="W2035" s="83"/>
      <c r="X2035" s="83"/>
      <c r="Y2035" s="92"/>
      <c r="Z2035" s="83"/>
      <c r="AA2035" s="83"/>
      <c r="AB2035" s="90"/>
      <c r="AC2035" s="83"/>
      <c r="AD2035" s="92"/>
      <c r="AE2035" s="83"/>
      <c r="AF2035" s="83"/>
    </row>
    <row r="2036">
      <c r="A2036" s="86"/>
      <c r="B2036" s="87"/>
      <c r="C2036" s="87"/>
      <c r="D2036" s="87"/>
      <c r="E2036" s="83"/>
      <c r="F2036" s="83"/>
      <c r="G2036" s="83"/>
      <c r="H2036" s="83"/>
      <c r="I2036" s="88"/>
      <c r="J2036" s="89"/>
      <c r="K2036" s="90"/>
      <c r="L2036" s="89"/>
      <c r="M2036" s="90"/>
      <c r="N2036" s="91"/>
      <c r="O2036" s="90"/>
      <c r="P2036" s="91"/>
      <c r="Q2036" s="92"/>
      <c r="R2036" s="90"/>
      <c r="S2036" s="92"/>
      <c r="T2036" s="90"/>
      <c r="U2036" s="93"/>
      <c r="V2036" s="83"/>
      <c r="W2036" s="83"/>
      <c r="X2036" s="83"/>
      <c r="Y2036" s="92"/>
      <c r="Z2036" s="83"/>
      <c r="AA2036" s="83"/>
      <c r="AB2036" s="90"/>
      <c r="AC2036" s="83"/>
      <c r="AD2036" s="92"/>
      <c r="AE2036" s="83"/>
      <c r="AF2036" s="83"/>
    </row>
    <row r="2037">
      <c r="A2037" s="86"/>
      <c r="B2037" s="87"/>
      <c r="C2037" s="87"/>
      <c r="D2037" s="87"/>
      <c r="E2037" s="83"/>
      <c r="F2037" s="83"/>
      <c r="G2037" s="83"/>
      <c r="H2037" s="83"/>
      <c r="I2037" s="88"/>
      <c r="J2037" s="89"/>
      <c r="K2037" s="90"/>
      <c r="L2037" s="89"/>
      <c r="M2037" s="90"/>
      <c r="N2037" s="91"/>
      <c r="O2037" s="90"/>
      <c r="P2037" s="91"/>
      <c r="Q2037" s="92"/>
      <c r="R2037" s="90"/>
      <c r="S2037" s="92"/>
      <c r="T2037" s="90"/>
      <c r="U2037" s="93"/>
      <c r="V2037" s="83"/>
      <c r="W2037" s="83"/>
      <c r="X2037" s="83"/>
      <c r="Y2037" s="92"/>
      <c r="Z2037" s="83"/>
      <c r="AA2037" s="83"/>
      <c r="AB2037" s="90"/>
      <c r="AC2037" s="83"/>
      <c r="AD2037" s="92"/>
      <c r="AE2037" s="83"/>
      <c r="AF2037" s="83"/>
    </row>
    <row r="2038">
      <c r="A2038" s="86"/>
      <c r="B2038" s="87"/>
      <c r="C2038" s="87"/>
      <c r="D2038" s="87"/>
      <c r="E2038" s="83"/>
      <c r="F2038" s="83"/>
      <c r="G2038" s="83"/>
      <c r="H2038" s="83"/>
      <c r="I2038" s="88"/>
      <c r="J2038" s="89"/>
      <c r="K2038" s="90"/>
      <c r="L2038" s="89"/>
      <c r="M2038" s="90"/>
      <c r="N2038" s="91"/>
      <c r="O2038" s="90"/>
      <c r="P2038" s="91"/>
      <c r="Q2038" s="92"/>
      <c r="R2038" s="90"/>
      <c r="S2038" s="92"/>
      <c r="T2038" s="90"/>
      <c r="U2038" s="93"/>
      <c r="V2038" s="83"/>
      <c r="W2038" s="83"/>
      <c r="X2038" s="83"/>
      <c r="Y2038" s="92"/>
      <c r="Z2038" s="83"/>
      <c r="AA2038" s="83"/>
      <c r="AB2038" s="90"/>
      <c r="AC2038" s="83"/>
      <c r="AD2038" s="92"/>
      <c r="AE2038" s="83"/>
      <c r="AF2038" s="83"/>
    </row>
    <row r="2039">
      <c r="A2039" s="86"/>
      <c r="B2039" s="87"/>
      <c r="C2039" s="87"/>
      <c r="D2039" s="87"/>
      <c r="E2039" s="83"/>
      <c r="F2039" s="83"/>
      <c r="G2039" s="83"/>
      <c r="H2039" s="83"/>
      <c r="I2039" s="88"/>
      <c r="J2039" s="89"/>
      <c r="K2039" s="90"/>
      <c r="L2039" s="89"/>
      <c r="M2039" s="90"/>
      <c r="N2039" s="91"/>
      <c r="O2039" s="90"/>
      <c r="P2039" s="91"/>
      <c r="Q2039" s="92"/>
      <c r="R2039" s="90"/>
      <c r="S2039" s="92"/>
      <c r="T2039" s="90"/>
      <c r="U2039" s="93"/>
      <c r="V2039" s="83"/>
      <c r="W2039" s="83"/>
      <c r="X2039" s="83"/>
      <c r="Y2039" s="92"/>
      <c r="Z2039" s="83"/>
      <c r="AA2039" s="83"/>
      <c r="AB2039" s="90"/>
      <c r="AC2039" s="83"/>
      <c r="AD2039" s="92"/>
      <c r="AE2039" s="83"/>
      <c r="AF2039" s="83"/>
    </row>
    <row r="2040">
      <c r="A2040" s="86"/>
      <c r="B2040" s="87"/>
      <c r="C2040" s="87"/>
      <c r="D2040" s="87"/>
      <c r="E2040" s="83"/>
      <c r="F2040" s="83"/>
      <c r="G2040" s="83"/>
      <c r="H2040" s="83"/>
      <c r="I2040" s="88"/>
      <c r="J2040" s="89"/>
      <c r="K2040" s="90"/>
      <c r="L2040" s="89"/>
      <c r="M2040" s="90"/>
      <c r="N2040" s="91"/>
      <c r="O2040" s="90"/>
      <c r="P2040" s="91"/>
      <c r="Q2040" s="92"/>
      <c r="R2040" s="90"/>
      <c r="S2040" s="92"/>
      <c r="T2040" s="90"/>
      <c r="U2040" s="93"/>
      <c r="V2040" s="83"/>
      <c r="W2040" s="83"/>
      <c r="X2040" s="83"/>
      <c r="Y2040" s="92"/>
      <c r="Z2040" s="83"/>
      <c r="AA2040" s="83"/>
      <c r="AB2040" s="90"/>
      <c r="AC2040" s="83"/>
      <c r="AD2040" s="92"/>
      <c r="AE2040" s="83"/>
      <c r="AF2040" s="83"/>
    </row>
    <row r="2041">
      <c r="A2041" s="86"/>
      <c r="B2041" s="87"/>
      <c r="C2041" s="87"/>
      <c r="D2041" s="87"/>
      <c r="E2041" s="83"/>
      <c r="F2041" s="83"/>
      <c r="G2041" s="83"/>
      <c r="H2041" s="83"/>
      <c r="I2041" s="88"/>
      <c r="J2041" s="89"/>
      <c r="K2041" s="90"/>
      <c r="L2041" s="89"/>
      <c r="M2041" s="90"/>
      <c r="N2041" s="91"/>
      <c r="O2041" s="90"/>
      <c r="P2041" s="91"/>
      <c r="Q2041" s="92"/>
      <c r="R2041" s="90"/>
      <c r="S2041" s="92"/>
      <c r="T2041" s="90"/>
      <c r="U2041" s="93"/>
      <c r="V2041" s="83"/>
      <c r="W2041" s="83"/>
      <c r="X2041" s="83"/>
      <c r="Y2041" s="92"/>
      <c r="Z2041" s="83"/>
      <c r="AA2041" s="83"/>
      <c r="AB2041" s="90"/>
      <c r="AC2041" s="83"/>
      <c r="AD2041" s="92"/>
      <c r="AE2041" s="83"/>
      <c r="AF2041" s="83"/>
    </row>
    <row r="2042">
      <c r="A2042" s="86"/>
      <c r="B2042" s="87"/>
      <c r="C2042" s="87"/>
      <c r="D2042" s="87"/>
      <c r="E2042" s="83"/>
      <c r="F2042" s="83"/>
      <c r="G2042" s="83"/>
      <c r="H2042" s="83"/>
      <c r="I2042" s="88"/>
      <c r="J2042" s="89"/>
      <c r="K2042" s="90"/>
      <c r="L2042" s="89"/>
      <c r="M2042" s="90"/>
      <c r="N2042" s="91"/>
      <c r="O2042" s="90"/>
      <c r="P2042" s="91"/>
      <c r="Q2042" s="92"/>
      <c r="R2042" s="90"/>
      <c r="S2042" s="92"/>
      <c r="T2042" s="90"/>
      <c r="U2042" s="93"/>
      <c r="V2042" s="83"/>
      <c r="W2042" s="83"/>
      <c r="X2042" s="83"/>
      <c r="Y2042" s="92"/>
      <c r="Z2042" s="83"/>
      <c r="AA2042" s="83"/>
      <c r="AB2042" s="90"/>
      <c r="AC2042" s="83"/>
      <c r="AD2042" s="92"/>
      <c r="AE2042" s="83"/>
      <c r="AF2042" s="83"/>
    </row>
    <row r="2043">
      <c r="A2043" s="86"/>
      <c r="B2043" s="87"/>
      <c r="C2043" s="87"/>
      <c r="D2043" s="87"/>
      <c r="E2043" s="83"/>
      <c r="F2043" s="83"/>
      <c r="G2043" s="83"/>
      <c r="H2043" s="83"/>
      <c r="I2043" s="88"/>
      <c r="J2043" s="89"/>
      <c r="K2043" s="90"/>
      <c r="L2043" s="89"/>
      <c r="M2043" s="90"/>
      <c r="N2043" s="91"/>
      <c r="O2043" s="90"/>
      <c r="P2043" s="91"/>
      <c r="Q2043" s="92"/>
      <c r="R2043" s="90"/>
      <c r="S2043" s="92"/>
      <c r="T2043" s="90"/>
      <c r="U2043" s="93"/>
      <c r="V2043" s="83"/>
      <c r="W2043" s="83"/>
      <c r="X2043" s="83"/>
      <c r="Y2043" s="92"/>
      <c r="Z2043" s="83"/>
      <c r="AA2043" s="83"/>
      <c r="AB2043" s="90"/>
      <c r="AC2043" s="83"/>
      <c r="AD2043" s="92"/>
      <c r="AE2043" s="83"/>
      <c r="AF2043" s="83"/>
    </row>
    <row r="2044">
      <c r="A2044" s="86"/>
      <c r="B2044" s="87"/>
      <c r="C2044" s="87"/>
      <c r="D2044" s="87"/>
      <c r="E2044" s="83"/>
      <c r="F2044" s="83"/>
      <c r="G2044" s="83"/>
      <c r="H2044" s="83"/>
      <c r="I2044" s="88"/>
      <c r="J2044" s="89"/>
      <c r="K2044" s="90"/>
      <c r="L2044" s="89"/>
      <c r="M2044" s="90"/>
      <c r="N2044" s="91"/>
      <c r="O2044" s="90"/>
      <c r="P2044" s="91"/>
      <c r="Q2044" s="92"/>
      <c r="R2044" s="90"/>
      <c r="S2044" s="92"/>
      <c r="T2044" s="90"/>
      <c r="U2044" s="93"/>
      <c r="V2044" s="83"/>
      <c r="W2044" s="83"/>
      <c r="X2044" s="83"/>
      <c r="Y2044" s="92"/>
      <c r="Z2044" s="83"/>
      <c r="AA2044" s="83"/>
      <c r="AB2044" s="90"/>
      <c r="AC2044" s="83"/>
      <c r="AD2044" s="92"/>
      <c r="AE2044" s="83"/>
      <c r="AF2044" s="83"/>
    </row>
    <row r="2045">
      <c r="A2045" s="86"/>
      <c r="B2045" s="87"/>
      <c r="C2045" s="87"/>
      <c r="D2045" s="87"/>
      <c r="E2045" s="83"/>
      <c r="F2045" s="83"/>
      <c r="G2045" s="83"/>
      <c r="H2045" s="83"/>
      <c r="I2045" s="88"/>
      <c r="J2045" s="89"/>
      <c r="K2045" s="90"/>
      <c r="L2045" s="89"/>
      <c r="M2045" s="90"/>
      <c r="N2045" s="91"/>
      <c r="O2045" s="90"/>
      <c r="P2045" s="91"/>
      <c r="Q2045" s="92"/>
      <c r="R2045" s="90"/>
      <c r="S2045" s="92"/>
      <c r="T2045" s="90"/>
      <c r="U2045" s="93"/>
      <c r="V2045" s="83"/>
      <c r="W2045" s="83"/>
      <c r="X2045" s="83"/>
      <c r="Y2045" s="92"/>
      <c r="Z2045" s="83"/>
      <c r="AA2045" s="83"/>
      <c r="AB2045" s="90"/>
      <c r="AC2045" s="83"/>
      <c r="AD2045" s="92"/>
      <c r="AE2045" s="83"/>
      <c r="AF2045" s="83"/>
    </row>
    <row r="2046">
      <c r="A2046" s="86"/>
      <c r="B2046" s="87"/>
      <c r="C2046" s="87"/>
      <c r="D2046" s="87"/>
      <c r="E2046" s="83"/>
      <c r="F2046" s="83"/>
      <c r="G2046" s="83"/>
      <c r="H2046" s="83"/>
      <c r="I2046" s="88"/>
      <c r="J2046" s="89"/>
      <c r="K2046" s="90"/>
      <c r="L2046" s="89"/>
      <c r="M2046" s="90"/>
      <c r="N2046" s="91"/>
      <c r="O2046" s="90"/>
      <c r="P2046" s="91"/>
      <c r="Q2046" s="92"/>
      <c r="R2046" s="90"/>
      <c r="S2046" s="92"/>
      <c r="T2046" s="90"/>
      <c r="U2046" s="93"/>
      <c r="V2046" s="83"/>
      <c r="W2046" s="83"/>
      <c r="X2046" s="83"/>
      <c r="Y2046" s="92"/>
      <c r="Z2046" s="83"/>
      <c r="AA2046" s="83"/>
      <c r="AB2046" s="90"/>
      <c r="AC2046" s="83"/>
      <c r="AD2046" s="92"/>
      <c r="AE2046" s="83"/>
      <c r="AF2046" s="83"/>
    </row>
    <row r="2047">
      <c r="A2047" s="86"/>
      <c r="B2047" s="87"/>
      <c r="C2047" s="87"/>
      <c r="D2047" s="87"/>
      <c r="E2047" s="83"/>
      <c r="F2047" s="83"/>
      <c r="G2047" s="83"/>
      <c r="H2047" s="83"/>
      <c r="I2047" s="88"/>
      <c r="J2047" s="89"/>
      <c r="K2047" s="90"/>
      <c r="L2047" s="89"/>
      <c r="M2047" s="90"/>
      <c r="N2047" s="91"/>
      <c r="O2047" s="90"/>
      <c r="P2047" s="91"/>
      <c r="Q2047" s="92"/>
      <c r="R2047" s="90"/>
      <c r="S2047" s="92"/>
      <c r="T2047" s="90"/>
      <c r="U2047" s="93"/>
      <c r="V2047" s="83"/>
      <c r="W2047" s="83"/>
      <c r="X2047" s="83"/>
      <c r="Y2047" s="92"/>
      <c r="Z2047" s="83"/>
      <c r="AA2047" s="83"/>
      <c r="AB2047" s="90"/>
      <c r="AC2047" s="83"/>
      <c r="AD2047" s="92"/>
      <c r="AE2047" s="83"/>
      <c r="AF2047" s="83"/>
    </row>
    <row r="2048">
      <c r="A2048" s="86"/>
      <c r="B2048" s="87"/>
      <c r="C2048" s="87"/>
      <c r="D2048" s="87"/>
      <c r="E2048" s="83"/>
      <c r="F2048" s="83"/>
      <c r="G2048" s="83"/>
      <c r="H2048" s="83"/>
      <c r="I2048" s="88"/>
      <c r="J2048" s="89"/>
      <c r="K2048" s="90"/>
      <c r="L2048" s="89"/>
      <c r="M2048" s="90"/>
      <c r="N2048" s="91"/>
      <c r="O2048" s="90"/>
      <c r="P2048" s="91"/>
      <c r="Q2048" s="92"/>
      <c r="R2048" s="90"/>
      <c r="S2048" s="92"/>
      <c r="T2048" s="90"/>
      <c r="U2048" s="93"/>
      <c r="V2048" s="83"/>
      <c r="W2048" s="83"/>
      <c r="X2048" s="83"/>
      <c r="Y2048" s="92"/>
      <c r="Z2048" s="83"/>
      <c r="AA2048" s="83"/>
      <c r="AB2048" s="90"/>
      <c r="AC2048" s="83"/>
      <c r="AD2048" s="92"/>
      <c r="AE2048" s="83"/>
      <c r="AF2048" s="83"/>
    </row>
    <row r="2049">
      <c r="A2049" s="86"/>
      <c r="B2049" s="87"/>
      <c r="C2049" s="87"/>
      <c r="D2049" s="87"/>
      <c r="E2049" s="83"/>
      <c r="F2049" s="83"/>
      <c r="G2049" s="83"/>
      <c r="H2049" s="83"/>
      <c r="I2049" s="88"/>
      <c r="J2049" s="89"/>
      <c r="K2049" s="90"/>
      <c r="L2049" s="89"/>
      <c r="M2049" s="90"/>
      <c r="N2049" s="91"/>
      <c r="O2049" s="90"/>
      <c r="P2049" s="91"/>
      <c r="Q2049" s="92"/>
      <c r="R2049" s="90"/>
      <c r="S2049" s="92"/>
      <c r="T2049" s="90"/>
      <c r="U2049" s="93"/>
      <c r="V2049" s="83"/>
      <c r="W2049" s="83"/>
      <c r="X2049" s="83"/>
      <c r="Y2049" s="92"/>
      <c r="Z2049" s="83"/>
      <c r="AA2049" s="83"/>
      <c r="AB2049" s="90"/>
      <c r="AC2049" s="83"/>
      <c r="AD2049" s="92"/>
      <c r="AE2049" s="83"/>
      <c r="AF2049" s="83"/>
    </row>
    <row r="2050">
      <c r="A2050" s="86"/>
      <c r="B2050" s="87"/>
      <c r="C2050" s="87"/>
      <c r="D2050" s="87"/>
      <c r="E2050" s="83"/>
      <c r="F2050" s="83"/>
      <c r="G2050" s="83"/>
      <c r="H2050" s="83"/>
      <c r="I2050" s="88"/>
      <c r="J2050" s="89"/>
      <c r="K2050" s="90"/>
      <c r="L2050" s="89"/>
      <c r="M2050" s="90"/>
      <c r="N2050" s="91"/>
      <c r="O2050" s="90"/>
      <c r="P2050" s="91"/>
      <c r="Q2050" s="92"/>
      <c r="R2050" s="90"/>
      <c r="S2050" s="92"/>
      <c r="T2050" s="90"/>
      <c r="U2050" s="93"/>
      <c r="V2050" s="83"/>
      <c r="W2050" s="83"/>
      <c r="X2050" s="83"/>
      <c r="Y2050" s="92"/>
      <c r="Z2050" s="83"/>
      <c r="AA2050" s="83"/>
      <c r="AB2050" s="90"/>
      <c r="AC2050" s="83"/>
      <c r="AD2050" s="92"/>
      <c r="AE2050" s="83"/>
      <c r="AF2050" s="83"/>
    </row>
    <row r="2051">
      <c r="A2051" s="86"/>
      <c r="B2051" s="87"/>
      <c r="C2051" s="87"/>
      <c r="D2051" s="87"/>
      <c r="E2051" s="83"/>
      <c r="F2051" s="83"/>
      <c r="G2051" s="83"/>
      <c r="H2051" s="83"/>
      <c r="I2051" s="88"/>
      <c r="J2051" s="89"/>
      <c r="K2051" s="90"/>
      <c r="L2051" s="89"/>
      <c r="M2051" s="90"/>
      <c r="N2051" s="91"/>
      <c r="O2051" s="90"/>
      <c r="P2051" s="91"/>
      <c r="Q2051" s="92"/>
      <c r="R2051" s="90"/>
      <c r="S2051" s="92"/>
      <c r="T2051" s="90"/>
      <c r="U2051" s="93"/>
      <c r="V2051" s="83"/>
      <c r="W2051" s="83"/>
      <c r="X2051" s="83"/>
      <c r="Y2051" s="92"/>
      <c r="Z2051" s="83"/>
      <c r="AA2051" s="83"/>
      <c r="AB2051" s="90"/>
      <c r="AC2051" s="83"/>
      <c r="AD2051" s="92"/>
      <c r="AE2051" s="83"/>
      <c r="AF2051" s="83"/>
    </row>
    <row r="2052">
      <c r="A2052" s="86"/>
      <c r="B2052" s="87"/>
      <c r="C2052" s="87"/>
      <c r="D2052" s="87"/>
      <c r="E2052" s="83"/>
      <c r="F2052" s="83"/>
      <c r="G2052" s="83"/>
      <c r="H2052" s="83"/>
      <c r="I2052" s="88"/>
      <c r="J2052" s="89"/>
      <c r="K2052" s="90"/>
      <c r="L2052" s="89"/>
      <c r="M2052" s="90"/>
      <c r="N2052" s="91"/>
      <c r="O2052" s="90"/>
      <c r="P2052" s="91"/>
      <c r="Q2052" s="92"/>
      <c r="R2052" s="90"/>
      <c r="S2052" s="92"/>
      <c r="T2052" s="90"/>
      <c r="U2052" s="93"/>
      <c r="V2052" s="83"/>
      <c r="W2052" s="83"/>
      <c r="X2052" s="83"/>
      <c r="Y2052" s="92"/>
      <c r="Z2052" s="83"/>
      <c r="AA2052" s="83"/>
      <c r="AB2052" s="90"/>
      <c r="AC2052" s="83"/>
      <c r="AD2052" s="92"/>
      <c r="AE2052" s="83"/>
      <c r="AF2052" s="83"/>
    </row>
    <row r="2053">
      <c r="A2053" s="86"/>
      <c r="B2053" s="87"/>
      <c r="C2053" s="87"/>
      <c r="D2053" s="87"/>
      <c r="E2053" s="83"/>
      <c r="F2053" s="83"/>
      <c r="G2053" s="83"/>
      <c r="H2053" s="83"/>
      <c r="I2053" s="88"/>
      <c r="J2053" s="89"/>
      <c r="K2053" s="90"/>
      <c r="L2053" s="89"/>
      <c r="M2053" s="90"/>
      <c r="N2053" s="91"/>
      <c r="O2053" s="90"/>
      <c r="P2053" s="91"/>
      <c r="Q2053" s="92"/>
      <c r="R2053" s="90"/>
      <c r="S2053" s="92"/>
      <c r="T2053" s="90"/>
      <c r="U2053" s="93"/>
      <c r="V2053" s="83"/>
      <c r="W2053" s="83"/>
      <c r="X2053" s="83"/>
      <c r="Y2053" s="92"/>
      <c r="Z2053" s="83"/>
      <c r="AA2053" s="83"/>
      <c r="AB2053" s="90"/>
      <c r="AC2053" s="83"/>
      <c r="AD2053" s="92"/>
      <c r="AE2053" s="83"/>
      <c r="AF2053" s="83"/>
    </row>
    <row r="2054">
      <c r="A2054" s="86"/>
      <c r="B2054" s="87"/>
      <c r="C2054" s="87"/>
      <c r="D2054" s="87"/>
      <c r="E2054" s="83"/>
      <c r="F2054" s="83"/>
      <c r="G2054" s="83"/>
      <c r="H2054" s="83"/>
      <c r="I2054" s="88"/>
      <c r="J2054" s="89"/>
      <c r="K2054" s="90"/>
      <c r="L2054" s="89"/>
      <c r="M2054" s="90"/>
      <c r="N2054" s="91"/>
      <c r="O2054" s="90"/>
      <c r="P2054" s="91"/>
      <c r="Q2054" s="92"/>
      <c r="R2054" s="90"/>
      <c r="S2054" s="92"/>
      <c r="T2054" s="90"/>
      <c r="U2054" s="93"/>
      <c r="V2054" s="83"/>
      <c r="W2054" s="83"/>
      <c r="X2054" s="83"/>
      <c r="Y2054" s="92"/>
      <c r="Z2054" s="83"/>
      <c r="AA2054" s="83"/>
      <c r="AB2054" s="90"/>
      <c r="AC2054" s="83"/>
      <c r="AD2054" s="92"/>
      <c r="AE2054" s="83"/>
      <c r="AF2054" s="83"/>
    </row>
    <row r="2055">
      <c r="A2055" s="86"/>
      <c r="B2055" s="87"/>
      <c r="C2055" s="87"/>
      <c r="D2055" s="87"/>
      <c r="E2055" s="83"/>
      <c r="F2055" s="83"/>
      <c r="G2055" s="83"/>
      <c r="H2055" s="83"/>
      <c r="I2055" s="88"/>
      <c r="J2055" s="89"/>
      <c r="K2055" s="90"/>
      <c r="L2055" s="89"/>
      <c r="M2055" s="90"/>
      <c r="N2055" s="91"/>
      <c r="O2055" s="90"/>
      <c r="P2055" s="91"/>
      <c r="Q2055" s="92"/>
      <c r="R2055" s="90"/>
      <c r="S2055" s="92"/>
      <c r="T2055" s="90"/>
      <c r="U2055" s="93"/>
      <c r="V2055" s="83"/>
      <c r="W2055" s="83"/>
      <c r="X2055" s="83"/>
      <c r="Y2055" s="92"/>
      <c r="Z2055" s="83"/>
      <c r="AA2055" s="83"/>
      <c r="AB2055" s="90"/>
      <c r="AC2055" s="83"/>
      <c r="AD2055" s="92"/>
      <c r="AE2055" s="83"/>
      <c r="AF2055" s="83"/>
    </row>
    <row r="2056">
      <c r="A2056" s="86"/>
      <c r="B2056" s="87"/>
      <c r="C2056" s="87"/>
      <c r="D2056" s="87"/>
      <c r="E2056" s="83"/>
      <c r="F2056" s="83"/>
      <c r="G2056" s="83"/>
      <c r="H2056" s="83"/>
      <c r="I2056" s="88"/>
      <c r="J2056" s="89"/>
      <c r="K2056" s="90"/>
      <c r="L2056" s="89"/>
      <c r="M2056" s="90"/>
      <c r="N2056" s="91"/>
      <c r="O2056" s="90"/>
      <c r="P2056" s="91"/>
      <c r="Q2056" s="92"/>
      <c r="R2056" s="90"/>
      <c r="S2056" s="92"/>
      <c r="T2056" s="90"/>
      <c r="U2056" s="93"/>
      <c r="V2056" s="83"/>
      <c r="W2056" s="83"/>
      <c r="X2056" s="83"/>
      <c r="Y2056" s="92"/>
      <c r="Z2056" s="83"/>
      <c r="AA2056" s="83"/>
      <c r="AB2056" s="90"/>
      <c r="AC2056" s="83"/>
      <c r="AD2056" s="92"/>
      <c r="AE2056" s="83"/>
      <c r="AF2056" s="83"/>
    </row>
    <row r="2057">
      <c r="A2057" s="86"/>
      <c r="B2057" s="87"/>
      <c r="C2057" s="87"/>
      <c r="D2057" s="87"/>
      <c r="E2057" s="83"/>
      <c r="F2057" s="83"/>
      <c r="G2057" s="83"/>
      <c r="H2057" s="83"/>
      <c r="I2057" s="88"/>
      <c r="J2057" s="89"/>
      <c r="K2057" s="90"/>
      <c r="L2057" s="89"/>
      <c r="M2057" s="90"/>
      <c r="N2057" s="91"/>
      <c r="O2057" s="90"/>
      <c r="P2057" s="91"/>
      <c r="Q2057" s="92"/>
      <c r="R2057" s="90"/>
      <c r="S2057" s="92"/>
      <c r="T2057" s="90"/>
      <c r="U2057" s="93"/>
      <c r="V2057" s="83"/>
      <c r="W2057" s="83"/>
      <c r="X2057" s="83"/>
      <c r="Y2057" s="92"/>
      <c r="Z2057" s="83"/>
      <c r="AA2057" s="83"/>
      <c r="AB2057" s="90"/>
      <c r="AC2057" s="83"/>
      <c r="AD2057" s="92"/>
      <c r="AE2057" s="83"/>
      <c r="AF2057" s="83"/>
    </row>
    <row r="2058">
      <c r="A2058" s="86"/>
      <c r="B2058" s="87"/>
      <c r="C2058" s="87"/>
      <c r="D2058" s="87"/>
      <c r="E2058" s="83"/>
      <c r="F2058" s="83"/>
      <c r="G2058" s="83"/>
      <c r="H2058" s="83"/>
      <c r="I2058" s="88"/>
      <c r="J2058" s="89"/>
      <c r="K2058" s="90"/>
      <c r="L2058" s="89"/>
      <c r="M2058" s="90"/>
      <c r="N2058" s="91"/>
      <c r="O2058" s="90"/>
      <c r="P2058" s="91"/>
      <c r="Q2058" s="92"/>
      <c r="R2058" s="90"/>
      <c r="S2058" s="92"/>
      <c r="T2058" s="90"/>
      <c r="U2058" s="93"/>
      <c r="V2058" s="83"/>
      <c r="W2058" s="83"/>
      <c r="X2058" s="83"/>
      <c r="Y2058" s="92"/>
      <c r="Z2058" s="83"/>
      <c r="AA2058" s="83"/>
      <c r="AB2058" s="90"/>
      <c r="AC2058" s="83"/>
      <c r="AD2058" s="92"/>
      <c r="AE2058" s="83"/>
      <c r="AF2058" s="83"/>
    </row>
    <row r="2059">
      <c r="A2059" s="86"/>
      <c r="B2059" s="87"/>
      <c r="C2059" s="87"/>
      <c r="D2059" s="87"/>
      <c r="E2059" s="83"/>
      <c r="F2059" s="83"/>
      <c r="G2059" s="83"/>
      <c r="H2059" s="83"/>
      <c r="I2059" s="88"/>
      <c r="J2059" s="89"/>
      <c r="K2059" s="90"/>
      <c r="L2059" s="89"/>
      <c r="M2059" s="90"/>
      <c r="N2059" s="91"/>
      <c r="O2059" s="90"/>
      <c r="P2059" s="91"/>
      <c r="Q2059" s="92"/>
      <c r="R2059" s="90"/>
      <c r="S2059" s="92"/>
      <c r="T2059" s="90"/>
      <c r="U2059" s="93"/>
      <c r="V2059" s="83"/>
      <c r="W2059" s="83"/>
      <c r="X2059" s="83"/>
      <c r="Y2059" s="92"/>
      <c r="Z2059" s="83"/>
      <c r="AA2059" s="83"/>
      <c r="AB2059" s="90"/>
      <c r="AC2059" s="83"/>
      <c r="AD2059" s="92"/>
      <c r="AE2059" s="83"/>
      <c r="AF2059" s="83"/>
    </row>
    <row r="2060">
      <c r="A2060" s="86"/>
      <c r="B2060" s="87"/>
      <c r="C2060" s="87"/>
      <c r="D2060" s="87"/>
      <c r="E2060" s="83"/>
      <c r="F2060" s="83"/>
      <c r="G2060" s="83"/>
      <c r="H2060" s="83"/>
      <c r="I2060" s="88"/>
      <c r="J2060" s="89"/>
      <c r="K2060" s="90"/>
      <c r="L2060" s="89"/>
      <c r="M2060" s="90"/>
      <c r="N2060" s="91"/>
      <c r="O2060" s="90"/>
      <c r="P2060" s="91"/>
      <c r="Q2060" s="92"/>
      <c r="R2060" s="90"/>
      <c r="S2060" s="92"/>
      <c r="T2060" s="90"/>
      <c r="U2060" s="93"/>
      <c r="V2060" s="83"/>
      <c r="W2060" s="83"/>
      <c r="X2060" s="83"/>
      <c r="Y2060" s="92"/>
      <c r="Z2060" s="83"/>
      <c r="AA2060" s="83"/>
      <c r="AB2060" s="90"/>
      <c r="AC2060" s="83"/>
      <c r="AD2060" s="92"/>
      <c r="AE2060" s="83"/>
      <c r="AF2060" s="83"/>
    </row>
    <row r="2061">
      <c r="A2061" s="86"/>
      <c r="B2061" s="87"/>
      <c r="C2061" s="87"/>
      <c r="D2061" s="87"/>
      <c r="E2061" s="83"/>
      <c r="F2061" s="83"/>
      <c r="G2061" s="83"/>
      <c r="H2061" s="83"/>
      <c r="I2061" s="88"/>
      <c r="J2061" s="89"/>
      <c r="K2061" s="90"/>
      <c r="L2061" s="89"/>
      <c r="M2061" s="90"/>
      <c r="N2061" s="91"/>
      <c r="O2061" s="90"/>
      <c r="P2061" s="91"/>
      <c r="Q2061" s="92"/>
      <c r="R2061" s="90"/>
      <c r="S2061" s="92"/>
      <c r="T2061" s="90"/>
      <c r="U2061" s="93"/>
      <c r="V2061" s="83"/>
      <c r="W2061" s="83"/>
      <c r="X2061" s="83"/>
      <c r="Y2061" s="92"/>
      <c r="Z2061" s="83"/>
      <c r="AA2061" s="83"/>
      <c r="AB2061" s="90"/>
      <c r="AC2061" s="83"/>
      <c r="AD2061" s="92"/>
      <c r="AE2061" s="83"/>
      <c r="AF2061" s="83"/>
    </row>
    <row r="2062">
      <c r="A2062" s="86"/>
      <c r="B2062" s="87"/>
      <c r="C2062" s="87"/>
      <c r="D2062" s="87"/>
      <c r="E2062" s="83"/>
      <c r="F2062" s="83"/>
      <c r="G2062" s="83"/>
      <c r="H2062" s="83"/>
      <c r="I2062" s="88"/>
      <c r="J2062" s="89"/>
      <c r="K2062" s="90"/>
      <c r="L2062" s="89"/>
      <c r="M2062" s="90"/>
      <c r="N2062" s="91"/>
      <c r="O2062" s="90"/>
      <c r="P2062" s="91"/>
      <c r="Q2062" s="92"/>
      <c r="R2062" s="90"/>
      <c r="S2062" s="92"/>
      <c r="T2062" s="90"/>
      <c r="U2062" s="93"/>
      <c r="V2062" s="83"/>
      <c r="W2062" s="83"/>
      <c r="X2062" s="83"/>
      <c r="Y2062" s="92"/>
      <c r="Z2062" s="83"/>
      <c r="AA2062" s="83"/>
      <c r="AB2062" s="90"/>
      <c r="AC2062" s="83"/>
      <c r="AD2062" s="92"/>
      <c r="AE2062" s="83"/>
      <c r="AF2062" s="83"/>
    </row>
    <row r="2063">
      <c r="A2063" s="86"/>
      <c r="B2063" s="87"/>
      <c r="C2063" s="87"/>
      <c r="D2063" s="87"/>
      <c r="E2063" s="83"/>
      <c r="F2063" s="83"/>
      <c r="G2063" s="83"/>
      <c r="H2063" s="83"/>
      <c r="I2063" s="88"/>
      <c r="J2063" s="89"/>
      <c r="K2063" s="90"/>
      <c r="L2063" s="89"/>
      <c r="M2063" s="90"/>
      <c r="N2063" s="91"/>
      <c r="O2063" s="90"/>
      <c r="P2063" s="91"/>
      <c r="Q2063" s="92"/>
      <c r="R2063" s="90"/>
      <c r="S2063" s="92"/>
      <c r="T2063" s="90"/>
      <c r="U2063" s="93"/>
      <c r="V2063" s="83"/>
      <c r="W2063" s="83"/>
      <c r="X2063" s="83"/>
      <c r="Y2063" s="92"/>
      <c r="Z2063" s="83"/>
      <c r="AA2063" s="83"/>
      <c r="AB2063" s="90"/>
      <c r="AC2063" s="83"/>
      <c r="AD2063" s="92"/>
      <c r="AE2063" s="83"/>
      <c r="AF2063" s="83"/>
    </row>
    <row r="2064">
      <c r="A2064" s="86"/>
      <c r="B2064" s="87"/>
      <c r="C2064" s="87"/>
      <c r="D2064" s="87"/>
      <c r="E2064" s="83"/>
      <c r="F2064" s="83"/>
      <c r="G2064" s="83"/>
      <c r="H2064" s="83"/>
      <c r="I2064" s="88"/>
      <c r="J2064" s="89"/>
      <c r="K2064" s="90"/>
      <c r="L2064" s="89"/>
      <c r="M2064" s="90"/>
      <c r="N2064" s="91"/>
      <c r="O2064" s="90"/>
      <c r="P2064" s="91"/>
      <c r="Q2064" s="92"/>
      <c r="R2064" s="90"/>
      <c r="S2064" s="92"/>
      <c r="T2064" s="90"/>
      <c r="U2064" s="93"/>
      <c r="V2064" s="83"/>
      <c r="W2064" s="83"/>
      <c r="X2064" s="83"/>
      <c r="Y2064" s="92"/>
      <c r="Z2064" s="83"/>
      <c r="AA2064" s="83"/>
      <c r="AB2064" s="90"/>
      <c r="AC2064" s="83"/>
      <c r="AD2064" s="92"/>
      <c r="AE2064" s="83"/>
      <c r="AF2064" s="83"/>
    </row>
    <row r="2065">
      <c r="A2065" s="86"/>
      <c r="B2065" s="87"/>
      <c r="C2065" s="87"/>
      <c r="D2065" s="87"/>
      <c r="E2065" s="83"/>
      <c r="F2065" s="83"/>
      <c r="G2065" s="83"/>
      <c r="H2065" s="83"/>
      <c r="I2065" s="88"/>
      <c r="J2065" s="89"/>
      <c r="K2065" s="90"/>
      <c r="L2065" s="89"/>
      <c r="M2065" s="90"/>
      <c r="N2065" s="91"/>
      <c r="O2065" s="90"/>
      <c r="P2065" s="91"/>
      <c r="Q2065" s="92"/>
      <c r="R2065" s="90"/>
      <c r="S2065" s="92"/>
      <c r="T2065" s="90"/>
      <c r="U2065" s="93"/>
      <c r="V2065" s="83"/>
      <c r="W2065" s="83"/>
      <c r="X2065" s="83"/>
      <c r="Y2065" s="92"/>
      <c r="Z2065" s="83"/>
      <c r="AA2065" s="83"/>
      <c r="AB2065" s="90"/>
      <c r="AC2065" s="83"/>
      <c r="AD2065" s="92"/>
      <c r="AE2065" s="83"/>
      <c r="AF2065" s="83"/>
    </row>
    <row r="2066">
      <c r="A2066" s="86"/>
      <c r="B2066" s="87"/>
      <c r="C2066" s="87"/>
      <c r="D2066" s="87"/>
      <c r="E2066" s="83"/>
      <c r="F2066" s="83"/>
      <c r="G2066" s="83"/>
      <c r="H2066" s="83"/>
      <c r="I2066" s="88"/>
      <c r="J2066" s="89"/>
      <c r="K2066" s="90"/>
      <c r="L2066" s="89"/>
      <c r="M2066" s="90"/>
      <c r="N2066" s="91"/>
      <c r="O2066" s="90"/>
      <c r="P2066" s="91"/>
      <c r="Q2066" s="92"/>
      <c r="R2066" s="90"/>
      <c r="S2066" s="92"/>
      <c r="T2066" s="90"/>
      <c r="U2066" s="93"/>
      <c r="V2066" s="83"/>
      <c r="W2066" s="83"/>
      <c r="X2066" s="83"/>
      <c r="Y2066" s="92"/>
      <c r="Z2066" s="83"/>
      <c r="AA2066" s="83"/>
      <c r="AB2066" s="90"/>
      <c r="AC2066" s="83"/>
      <c r="AD2066" s="92"/>
      <c r="AE2066" s="83"/>
      <c r="AF2066" s="83"/>
    </row>
    <row r="2067">
      <c r="A2067" s="86"/>
      <c r="B2067" s="87"/>
      <c r="C2067" s="87"/>
      <c r="D2067" s="87"/>
      <c r="E2067" s="83"/>
      <c r="F2067" s="83"/>
      <c r="G2067" s="83"/>
      <c r="H2067" s="83"/>
      <c r="I2067" s="88"/>
      <c r="J2067" s="89"/>
      <c r="K2067" s="90"/>
      <c r="L2067" s="89"/>
      <c r="M2067" s="90"/>
      <c r="N2067" s="91"/>
      <c r="O2067" s="90"/>
      <c r="P2067" s="91"/>
      <c r="Q2067" s="92"/>
      <c r="R2067" s="90"/>
      <c r="S2067" s="92"/>
      <c r="T2067" s="90"/>
      <c r="U2067" s="93"/>
      <c r="V2067" s="83"/>
      <c r="W2067" s="83"/>
      <c r="X2067" s="83"/>
      <c r="Y2067" s="92"/>
      <c r="Z2067" s="83"/>
      <c r="AA2067" s="83"/>
      <c r="AB2067" s="90"/>
      <c r="AC2067" s="83"/>
      <c r="AD2067" s="92"/>
      <c r="AE2067" s="83"/>
      <c r="AF2067" s="83"/>
    </row>
    <row r="2068">
      <c r="A2068" s="86"/>
      <c r="B2068" s="87"/>
      <c r="C2068" s="87"/>
      <c r="D2068" s="87"/>
      <c r="E2068" s="83"/>
      <c r="F2068" s="83"/>
      <c r="G2068" s="83"/>
      <c r="H2068" s="83"/>
      <c r="I2068" s="88"/>
      <c r="J2068" s="89"/>
      <c r="K2068" s="90"/>
      <c r="L2068" s="89"/>
      <c r="M2068" s="90"/>
      <c r="N2068" s="91"/>
      <c r="O2068" s="90"/>
      <c r="P2068" s="91"/>
      <c r="Q2068" s="92"/>
      <c r="R2068" s="90"/>
      <c r="S2068" s="92"/>
      <c r="T2068" s="90"/>
      <c r="U2068" s="93"/>
      <c r="V2068" s="83"/>
      <c r="W2068" s="83"/>
      <c r="X2068" s="83"/>
      <c r="Y2068" s="92"/>
      <c r="Z2068" s="83"/>
      <c r="AA2068" s="83"/>
      <c r="AB2068" s="90"/>
      <c r="AC2068" s="83"/>
      <c r="AD2068" s="92"/>
      <c r="AE2068" s="83"/>
      <c r="AF2068" s="83"/>
    </row>
    <row r="2069">
      <c r="A2069" s="86"/>
      <c r="B2069" s="87"/>
      <c r="C2069" s="87"/>
      <c r="D2069" s="87"/>
      <c r="E2069" s="83"/>
      <c r="F2069" s="83"/>
      <c r="G2069" s="83"/>
      <c r="H2069" s="83"/>
      <c r="I2069" s="88"/>
      <c r="J2069" s="89"/>
      <c r="K2069" s="90"/>
      <c r="L2069" s="89"/>
      <c r="M2069" s="90"/>
      <c r="N2069" s="91"/>
      <c r="O2069" s="90"/>
      <c r="P2069" s="91"/>
      <c r="Q2069" s="92"/>
      <c r="R2069" s="90"/>
      <c r="S2069" s="92"/>
      <c r="T2069" s="90"/>
      <c r="U2069" s="93"/>
      <c r="V2069" s="83"/>
      <c r="W2069" s="83"/>
      <c r="X2069" s="83"/>
      <c r="Y2069" s="92"/>
      <c r="Z2069" s="83"/>
      <c r="AA2069" s="83"/>
      <c r="AB2069" s="90"/>
      <c r="AC2069" s="83"/>
      <c r="AD2069" s="92"/>
      <c r="AE2069" s="83"/>
      <c r="AF2069" s="83"/>
    </row>
    <row r="2070">
      <c r="A2070" s="86"/>
      <c r="B2070" s="87"/>
      <c r="C2070" s="87"/>
      <c r="D2070" s="87"/>
      <c r="E2070" s="83"/>
      <c r="F2070" s="83"/>
      <c r="G2070" s="83"/>
      <c r="H2070" s="83"/>
      <c r="I2070" s="88"/>
      <c r="J2070" s="89"/>
      <c r="K2070" s="90"/>
      <c r="L2070" s="89"/>
      <c r="M2070" s="90"/>
      <c r="N2070" s="91"/>
      <c r="O2070" s="90"/>
      <c r="P2070" s="91"/>
      <c r="Q2070" s="92"/>
      <c r="R2070" s="90"/>
      <c r="S2070" s="92"/>
      <c r="T2070" s="90"/>
      <c r="U2070" s="93"/>
      <c r="V2070" s="83"/>
      <c r="W2070" s="83"/>
      <c r="X2070" s="83"/>
      <c r="Y2070" s="92"/>
      <c r="Z2070" s="83"/>
      <c r="AA2070" s="83"/>
      <c r="AB2070" s="90"/>
      <c r="AC2070" s="83"/>
      <c r="AD2070" s="92"/>
      <c r="AE2070" s="83"/>
      <c r="AF2070" s="83"/>
    </row>
    <row r="2071">
      <c r="A2071" s="86"/>
      <c r="B2071" s="87"/>
      <c r="C2071" s="87"/>
      <c r="D2071" s="87"/>
      <c r="E2071" s="83"/>
      <c r="F2071" s="83"/>
      <c r="G2071" s="83"/>
      <c r="H2071" s="83"/>
      <c r="I2071" s="88"/>
      <c r="J2071" s="89"/>
      <c r="K2071" s="90"/>
      <c r="L2071" s="89"/>
      <c r="M2071" s="90"/>
      <c r="N2071" s="91"/>
      <c r="O2071" s="90"/>
      <c r="P2071" s="91"/>
      <c r="Q2071" s="92"/>
      <c r="R2071" s="90"/>
      <c r="S2071" s="92"/>
      <c r="T2071" s="90"/>
      <c r="U2071" s="93"/>
      <c r="V2071" s="83"/>
      <c r="W2071" s="83"/>
      <c r="X2071" s="83"/>
      <c r="Y2071" s="92"/>
      <c r="Z2071" s="83"/>
      <c r="AA2071" s="83"/>
      <c r="AB2071" s="90"/>
      <c r="AC2071" s="83"/>
      <c r="AD2071" s="92"/>
      <c r="AE2071" s="83"/>
      <c r="AF2071" s="83"/>
    </row>
    <row r="2072">
      <c r="A2072" s="86"/>
      <c r="B2072" s="87"/>
      <c r="C2072" s="87"/>
      <c r="D2072" s="87"/>
      <c r="E2072" s="83"/>
      <c r="F2072" s="83"/>
      <c r="G2072" s="83"/>
      <c r="H2072" s="83"/>
      <c r="I2072" s="88"/>
      <c r="J2072" s="89"/>
      <c r="K2072" s="90"/>
      <c r="L2072" s="89"/>
      <c r="M2072" s="90"/>
      <c r="N2072" s="91"/>
      <c r="O2072" s="90"/>
      <c r="P2072" s="91"/>
      <c r="Q2072" s="92"/>
      <c r="R2072" s="90"/>
      <c r="S2072" s="92"/>
      <c r="T2072" s="90"/>
      <c r="U2072" s="93"/>
      <c r="V2072" s="83"/>
      <c r="W2072" s="83"/>
      <c r="X2072" s="83"/>
      <c r="Y2072" s="92"/>
      <c r="Z2072" s="83"/>
      <c r="AA2072" s="83"/>
      <c r="AB2072" s="90"/>
      <c r="AC2072" s="83"/>
      <c r="AD2072" s="92"/>
      <c r="AE2072" s="83"/>
      <c r="AF2072" s="83"/>
    </row>
    <row r="2073">
      <c r="A2073" s="86"/>
      <c r="B2073" s="87"/>
      <c r="C2073" s="87"/>
      <c r="D2073" s="87"/>
      <c r="E2073" s="83"/>
      <c r="F2073" s="83"/>
      <c r="G2073" s="83"/>
      <c r="H2073" s="83"/>
      <c r="I2073" s="88"/>
      <c r="J2073" s="89"/>
      <c r="K2073" s="90"/>
      <c r="L2073" s="89"/>
      <c r="M2073" s="90"/>
      <c r="N2073" s="91"/>
      <c r="O2073" s="90"/>
      <c r="P2073" s="91"/>
      <c r="Q2073" s="92"/>
      <c r="R2073" s="90"/>
      <c r="S2073" s="92"/>
      <c r="T2073" s="90"/>
      <c r="U2073" s="93"/>
      <c r="V2073" s="83"/>
      <c r="W2073" s="83"/>
      <c r="X2073" s="83"/>
      <c r="Y2073" s="92"/>
      <c r="Z2073" s="83"/>
      <c r="AA2073" s="83"/>
      <c r="AB2073" s="90"/>
      <c r="AC2073" s="83"/>
      <c r="AD2073" s="92"/>
      <c r="AE2073" s="83"/>
      <c r="AF2073" s="83"/>
    </row>
    <row r="2074">
      <c r="A2074" s="86"/>
      <c r="B2074" s="87"/>
      <c r="C2074" s="87"/>
      <c r="D2074" s="87"/>
      <c r="E2074" s="83"/>
      <c r="F2074" s="83"/>
      <c r="G2074" s="83"/>
      <c r="H2074" s="83"/>
      <c r="I2074" s="88"/>
      <c r="J2074" s="89"/>
      <c r="K2074" s="90"/>
      <c r="L2074" s="89"/>
      <c r="M2074" s="90"/>
      <c r="N2074" s="91"/>
      <c r="O2074" s="90"/>
      <c r="P2074" s="91"/>
      <c r="Q2074" s="92"/>
      <c r="R2074" s="90"/>
      <c r="S2074" s="92"/>
      <c r="T2074" s="90"/>
      <c r="U2074" s="93"/>
      <c r="V2074" s="83"/>
      <c r="W2074" s="83"/>
      <c r="X2074" s="83"/>
      <c r="Y2074" s="92"/>
      <c r="Z2074" s="83"/>
      <c r="AA2074" s="83"/>
      <c r="AB2074" s="90"/>
      <c r="AC2074" s="83"/>
      <c r="AD2074" s="92"/>
      <c r="AE2074" s="83"/>
      <c r="AF2074" s="83"/>
    </row>
    <row r="2075">
      <c r="A2075" s="86"/>
      <c r="B2075" s="87"/>
      <c r="C2075" s="87"/>
      <c r="D2075" s="87"/>
      <c r="E2075" s="83"/>
      <c r="F2075" s="83"/>
      <c r="G2075" s="83"/>
      <c r="H2075" s="83"/>
      <c r="I2075" s="88"/>
      <c r="J2075" s="89"/>
      <c r="K2075" s="90"/>
      <c r="L2075" s="89"/>
      <c r="M2075" s="90"/>
      <c r="N2075" s="91"/>
      <c r="O2075" s="90"/>
      <c r="P2075" s="91"/>
      <c r="Q2075" s="92"/>
      <c r="R2075" s="90"/>
      <c r="S2075" s="92"/>
      <c r="T2075" s="90"/>
      <c r="U2075" s="93"/>
      <c r="V2075" s="83"/>
      <c r="W2075" s="83"/>
      <c r="X2075" s="83"/>
      <c r="Y2075" s="92"/>
      <c r="Z2075" s="83"/>
      <c r="AA2075" s="83"/>
      <c r="AB2075" s="90"/>
      <c r="AC2075" s="83"/>
      <c r="AD2075" s="92"/>
      <c r="AE2075" s="83"/>
      <c r="AF2075" s="83"/>
    </row>
    <row r="2076">
      <c r="A2076" s="86"/>
      <c r="B2076" s="87"/>
      <c r="C2076" s="87"/>
      <c r="D2076" s="87"/>
      <c r="E2076" s="83"/>
      <c r="F2076" s="83"/>
      <c r="G2076" s="83"/>
      <c r="H2076" s="83"/>
      <c r="I2076" s="88"/>
      <c r="J2076" s="89"/>
      <c r="K2076" s="90"/>
      <c r="L2076" s="89"/>
      <c r="M2076" s="90"/>
      <c r="N2076" s="91"/>
      <c r="O2076" s="90"/>
      <c r="P2076" s="91"/>
      <c r="Q2076" s="92"/>
      <c r="R2076" s="90"/>
      <c r="S2076" s="92"/>
      <c r="T2076" s="90"/>
      <c r="U2076" s="93"/>
      <c r="V2076" s="83"/>
      <c r="W2076" s="83"/>
      <c r="X2076" s="83"/>
      <c r="Y2076" s="92"/>
      <c r="Z2076" s="83"/>
      <c r="AA2076" s="83"/>
      <c r="AB2076" s="90"/>
      <c r="AC2076" s="83"/>
      <c r="AD2076" s="92"/>
      <c r="AE2076" s="83"/>
      <c r="AF2076" s="83"/>
    </row>
    <row r="2077">
      <c r="A2077" s="86"/>
      <c r="B2077" s="87"/>
      <c r="C2077" s="87"/>
      <c r="D2077" s="87"/>
      <c r="E2077" s="83"/>
      <c r="F2077" s="83"/>
      <c r="G2077" s="83"/>
      <c r="H2077" s="83"/>
      <c r="I2077" s="88"/>
      <c r="J2077" s="89"/>
      <c r="K2077" s="90"/>
      <c r="L2077" s="89"/>
      <c r="M2077" s="90"/>
      <c r="N2077" s="91"/>
      <c r="O2077" s="90"/>
      <c r="P2077" s="91"/>
      <c r="Q2077" s="92"/>
      <c r="R2077" s="90"/>
      <c r="S2077" s="92"/>
      <c r="T2077" s="90"/>
      <c r="U2077" s="93"/>
      <c r="V2077" s="83"/>
      <c r="W2077" s="83"/>
      <c r="X2077" s="83"/>
      <c r="Y2077" s="92"/>
      <c r="Z2077" s="83"/>
      <c r="AA2077" s="83"/>
      <c r="AB2077" s="90"/>
      <c r="AC2077" s="83"/>
      <c r="AD2077" s="92"/>
      <c r="AE2077" s="83"/>
      <c r="AF2077" s="83"/>
    </row>
    <row r="2078">
      <c r="A2078" s="86"/>
      <c r="B2078" s="87"/>
      <c r="C2078" s="87"/>
      <c r="D2078" s="87"/>
      <c r="E2078" s="83"/>
      <c r="F2078" s="83"/>
      <c r="G2078" s="83"/>
      <c r="H2078" s="83"/>
      <c r="I2078" s="88"/>
      <c r="J2078" s="89"/>
      <c r="K2078" s="90"/>
      <c r="L2078" s="89"/>
      <c r="M2078" s="90"/>
      <c r="N2078" s="91"/>
      <c r="O2078" s="90"/>
      <c r="P2078" s="91"/>
      <c r="Q2078" s="92"/>
      <c r="R2078" s="90"/>
      <c r="S2078" s="92"/>
      <c r="T2078" s="90"/>
      <c r="U2078" s="93"/>
      <c r="V2078" s="83"/>
      <c r="W2078" s="83"/>
      <c r="X2078" s="83"/>
      <c r="Y2078" s="92"/>
      <c r="Z2078" s="83"/>
      <c r="AA2078" s="83"/>
      <c r="AB2078" s="90"/>
      <c r="AC2078" s="83"/>
      <c r="AD2078" s="92"/>
      <c r="AE2078" s="83"/>
      <c r="AF2078" s="83"/>
    </row>
    <row r="2079">
      <c r="A2079" s="86"/>
      <c r="B2079" s="87"/>
      <c r="C2079" s="87"/>
      <c r="D2079" s="87"/>
      <c r="E2079" s="83"/>
      <c r="F2079" s="83"/>
      <c r="G2079" s="83"/>
      <c r="H2079" s="83"/>
      <c r="I2079" s="88"/>
      <c r="J2079" s="89"/>
      <c r="K2079" s="90"/>
      <c r="L2079" s="89"/>
      <c r="M2079" s="90"/>
      <c r="N2079" s="91"/>
      <c r="O2079" s="90"/>
      <c r="P2079" s="91"/>
      <c r="Q2079" s="92"/>
      <c r="R2079" s="90"/>
      <c r="S2079" s="92"/>
      <c r="T2079" s="90"/>
      <c r="U2079" s="93"/>
      <c r="V2079" s="83"/>
      <c r="W2079" s="83"/>
      <c r="X2079" s="83"/>
      <c r="Y2079" s="92"/>
      <c r="Z2079" s="83"/>
      <c r="AA2079" s="83"/>
      <c r="AB2079" s="90"/>
      <c r="AC2079" s="83"/>
      <c r="AD2079" s="92"/>
      <c r="AE2079" s="83"/>
      <c r="AF2079" s="83"/>
    </row>
    <row r="2080">
      <c r="A2080" s="86"/>
      <c r="B2080" s="87"/>
      <c r="C2080" s="87"/>
      <c r="D2080" s="87"/>
      <c r="E2080" s="83"/>
      <c r="F2080" s="83"/>
      <c r="G2080" s="83"/>
      <c r="H2080" s="83"/>
      <c r="I2080" s="88"/>
      <c r="J2080" s="89"/>
      <c r="K2080" s="90"/>
      <c r="L2080" s="89"/>
      <c r="M2080" s="90"/>
      <c r="N2080" s="91"/>
      <c r="O2080" s="90"/>
      <c r="P2080" s="91"/>
      <c r="Q2080" s="92"/>
      <c r="R2080" s="90"/>
      <c r="S2080" s="92"/>
      <c r="T2080" s="90"/>
      <c r="U2080" s="93"/>
      <c r="V2080" s="83"/>
      <c r="W2080" s="83"/>
      <c r="X2080" s="83"/>
      <c r="Y2080" s="92"/>
      <c r="Z2080" s="83"/>
      <c r="AA2080" s="83"/>
      <c r="AB2080" s="90"/>
      <c r="AC2080" s="83"/>
      <c r="AD2080" s="92"/>
      <c r="AE2080" s="83"/>
      <c r="AF2080" s="83"/>
    </row>
    <row r="2081">
      <c r="A2081" s="86"/>
      <c r="B2081" s="87"/>
      <c r="C2081" s="87"/>
      <c r="D2081" s="87"/>
      <c r="E2081" s="83"/>
      <c r="F2081" s="83"/>
      <c r="G2081" s="83"/>
      <c r="H2081" s="83"/>
      <c r="I2081" s="88"/>
      <c r="J2081" s="89"/>
      <c r="K2081" s="90"/>
      <c r="L2081" s="89"/>
      <c r="M2081" s="90"/>
      <c r="N2081" s="91"/>
      <c r="O2081" s="90"/>
      <c r="P2081" s="91"/>
      <c r="Q2081" s="92"/>
      <c r="R2081" s="90"/>
      <c r="S2081" s="92"/>
      <c r="T2081" s="90"/>
      <c r="U2081" s="93"/>
      <c r="V2081" s="83"/>
      <c r="W2081" s="83"/>
      <c r="X2081" s="83"/>
      <c r="Y2081" s="92"/>
      <c r="Z2081" s="83"/>
      <c r="AA2081" s="83"/>
      <c r="AB2081" s="90"/>
      <c r="AC2081" s="83"/>
      <c r="AD2081" s="92"/>
      <c r="AE2081" s="83"/>
      <c r="AF2081" s="83"/>
    </row>
    <row r="2082">
      <c r="A2082" s="86"/>
      <c r="B2082" s="87"/>
      <c r="C2082" s="87"/>
      <c r="D2082" s="87"/>
      <c r="E2082" s="83"/>
      <c r="F2082" s="83"/>
      <c r="G2082" s="83"/>
      <c r="H2082" s="83"/>
      <c r="I2082" s="88"/>
      <c r="J2082" s="89"/>
      <c r="K2082" s="90"/>
      <c r="L2082" s="89"/>
      <c r="M2082" s="90"/>
      <c r="N2082" s="91"/>
      <c r="O2082" s="90"/>
      <c r="P2082" s="91"/>
      <c r="Q2082" s="92"/>
      <c r="R2082" s="90"/>
      <c r="S2082" s="92"/>
      <c r="T2082" s="90"/>
      <c r="U2082" s="93"/>
      <c r="V2082" s="83"/>
      <c r="W2082" s="83"/>
      <c r="X2082" s="83"/>
      <c r="Y2082" s="92"/>
      <c r="Z2082" s="83"/>
      <c r="AA2082" s="83"/>
      <c r="AB2082" s="90"/>
      <c r="AC2082" s="83"/>
      <c r="AD2082" s="92"/>
      <c r="AE2082" s="83"/>
      <c r="AF2082" s="83"/>
    </row>
    <row r="2083">
      <c r="A2083" s="86"/>
      <c r="B2083" s="87"/>
      <c r="C2083" s="87"/>
      <c r="D2083" s="87"/>
      <c r="E2083" s="83"/>
      <c r="F2083" s="83"/>
      <c r="G2083" s="83"/>
      <c r="H2083" s="83"/>
      <c r="I2083" s="88"/>
      <c r="J2083" s="89"/>
      <c r="K2083" s="90"/>
      <c r="L2083" s="89"/>
      <c r="M2083" s="90"/>
      <c r="N2083" s="91"/>
      <c r="O2083" s="90"/>
      <c r="P2083" s="91"/>
      <c r="Q2083" s="92"/>
      <c r="R2083" s="90"/>
      <c r="S2083" s="92"/>
      <c r="T2083" s="90"/>
      <c r="U2083" s="93"/>
      <c r="V2083" s="83"/>
      <c r="W2083" s="83"/>
      <c r="X2083" s="83"/>
      <c r="Y2083" s="92"/>
      <c r="Z2083" s="83"/>
      <c r="AA2083" s="83"/>
      <c r="AB2083" s="90"/>
      <c r="AC2083" s="83"/>
      <c r="AD2083" s="92"/>
      <c r="AE2083" s="83"/>
      <c r="AF2083" s="83"/>
    </row>
    <row r="2084">
      <c r="A2084" s="86"/>
      <c r="B2084" s="87"/>
      <c r="C2084" s="87"/>
      <c r="D2084" s="87"/>
      <c r="E2084" s="83"/>
      <c r="F2084" s="83"/>
      <c r="G2084" s="83"/>
      <c r="H2084" s="83"/>
      <c r="I2084" s="88"/>
      <c r="J2084" s="89"/>
      <c r="K2084" s="90"/>
      <c r="L2084" s="89"/>
      <c r="M2084" s="90"/>
      <c r="N2084" s="91"/>
      <c r="O2084" s="90"/>
      <c r="P2084" s="91"/>
      <c r="Q2084" s="92"/>
      <c r="R2084" s="90"/>
      <c r="S2084" s="92"/>
      <c r="T2084" s="90"/>
      <c r="U2084" s="93"/>
      <c r="V2084" s="83"/>
      <c r="W2084" s="83"/>
      <c r="X2084" s="83"/>
      <c r="Y2084" s="92"/>
      <c r="Z2084" s="83"/>
      <c r="AA2084" s="83"/>
      <c r="AB2084" s="90"/>
      <c r="AC2084" s="83"/>
      <c r="AD2084" s="92"/>
      <c r="AE2084" s="83"/>
      <c r="AF2084" s="83"/>
    </row>
    <row r="2085">
      <c r="A2085" s="86"/>
      <c r="B2085" s="87"/>
      <c r="C2085" s="87"/>
      <c r="D2085" s="87"/>
      <c r="E2085" s="83"/>
      <c r="F2085" s="83"/>
      <c r="G2085" s="83"/>
      <c r="H2085" s="83"/>
      <c r="I2085" s="88"/>
      <c r="J2085" s="89"/>
      <c r="K2085" s="90"/>
      <c r="L2085" s="89"/>
      <c r="M2085" s="90"/>
      <c r="N2085" s="91"/>
      <c r="O2085" s="90"/>
      <c r="P2085" s="91"/>
      <c r="Q2085" s="92"/>
      <c r="R2085" s="90"/>
      <c r="S2085" s="92"/>
      <c r="T2085" s="90"/>
      <c r="U2085" s="93"/>
      <c r="V2085" s="83"/>
      <c r="W2085" s="83"/>
      <c r="X2085" s="83"/>
      <c r="Y2085" s="92"/>
      <c r="Z2085" s="83"/>
      <c r="AA2085" s="83"/>
      <c r="AB2085" s="90"/>
      <c r="AC2085" s="83"/>
      <c r="AD2085" s="92"/>
      <c r="AE2085" s="83"/>
      <c r="AF2085" s="83"/>
    </row>
    <row r="2086">
      <c r="A2086" s="86"/>
      <c r="B2086" s="87"/>
      <c r="C2086" s="87"/>
      <c r="D2086" s="87"/>
      <c r="E2086" s="83"/>
      <c r="F2086" s="83"/>
      <c r="G2086" s="83"/>
      <c r="H2086" s="83"/>
      <c r="I2086" s="88"/>
      <c r="J2086" s="89"/>
      <c r="K2086" s="90"/>
      <c r="L2086" s="89"/>
      <c r="M2086" s="90"/>
      <c r="N2086" s="91"/>
      <c r="O2086" s="90"/>
      <c r="P2086" s="91"/>
      <c r="Q2086" s="92"/>
      <c r="R2086" s="90"/>
      <c r="S2086" s="92"/>
      <c r="T2086" s="90"/>
      <c r="U2086" s="93"/>
      <c r="V2086" s="83"/>
      <c r="W2086" s="83"/>
      <c r="X2086" s="83"/>
      <c r="Y2086" s="92"/>
      <c r="Z2086" s="83"/>
      <c r="AA2086" s="83"/>
      <c r="AB2086" s="90"/>
      <c r="AC2086" s="83"/>
      <c r="AD2086" s="92"/>
      <c r="AE2086" s="83"/>
      <c r="AF2086" s="83"/>
    </row>
    <row r="2087">
      <c r="A2087" s="86"/>
      <c r="B2087" s="87"/>
      <c r="C2087" s="87"/>
      <c r="D2087" s="87"/>
      <c r="E2087" s="83"/>
      <c r="F2087" s="83"/>
      <c r="G2087" s="83"/>
      <c r="H2087" s="83"/>
      <c r="I2087" s="88"/>
      <c r="J2087" s="89"/>
      <c r="K2087" s="90"/>
      <c r="L2087" s="89"/>
      <c r="M2087" s="90"/>
      <c r="N2087" s="91"/>
      <c r="O2087" s="90"/>
      <c r="P2087" s="91"/>
      <c r="Q2087" s="92"/>
      <c r="R2087" s="90"/>
      <c r="S2087" s="92"/>
      <c r="T2087" s="90"/>
      <c r="U2087" s="93"/>
      <c r="V2087" s="83"/>
      <c r="W2087" s="83"/>
      <c r="X2087" s="83"/>
      <c r="Y2087" s="92"/>
      <c r="Z2087" s="83"/>
      <c r="AA2087" s="83"/>
      <c r="AB2087" s="90"/>
      <c r="AC2087" s="83"/>
      <c r="AD2087" s="92"/>
      <c r="AE2087" s="83"/>
      <c r="AF2087" s="83"/>
    </row>
    <row r="2088">
      <c r="A2088" s="86"/>
      <c r="B2088" s="87"/>
      <c r="C2088" s="87"/>
      <c r="D2088" s="87"/>
      <c r="E2088" s="83"/>
      <c r="F2088" s="83"/>
      <c r="G2088" s="83"/>
      <c r="H2088" s="83"/>
      <c r="I2088" s="88"/>
      <c r="J2088" s="89"/>
      <c r="K2088" s="90"/>
      <c r="L2088" s="89"/>
      <c r="M2088" s="90"/>
      <c r="N2088" s="91"/>
      <c r="O2088" s="90"/>
      <c r="P2088" s="91"/>
      <c r="Q2088" s="92"/>
      <c r="R2088" s="90"/>
      <c r="S2088" s="92"/>
      <c r="T2088" s="90"/>
      <c r="U2088" s="93"/>
      <c r="V2088" s="83"/>
      <c r="W2088" s="83"/>
      <c r="X2088" s="83"/>
      <c r="Y2088" s="92"/>
      <c r="Z2088" s="83"/>
      <c r="AA2088" s="83"/>
      <c r="AB2088" s="90"/>
      <c r="AC2088" s="83"/>
      <c r="AD2088" s="92"/>
      <c r="AE2088" s="83"/>
      <c r="AF2088" s="83"/>
    </row>
    <row r="2089">
      <c r="A2089" s="86"/>
      <c r="B2089" s="87"/>
      <c r="C2089" s="87"/>
      <c r="D2089" s="87"/>
      <c r="E2089" s="83"/>
      <c r="F2089" s="83"/>
      <c r="G2089" s="83"/>
      <c r="H2089" s="83"/>
      <c r="I2089" s="88"/>
      <c r="J2089" s="89"/>
      <c r="K2089" s="90"/>
      <c r="L2089" s="89"/>
      <c r="M2089" s="90"/>
      <c r="N2089" s="91"/>
      <c r="O2089" s="90"/>
      <c r="P2089" s="91"/>
      <c r="Q2089" s="92"/>
      <c r="R2089" s="90"/>
      <c r="S2089" s="92"/>
      <c r="T2089" s="90"/>
      <c r="U2089" s="93"/>
      <c r="V2089" s="83"/>
      <c r="W2089" s="83"/>
      <c r="X2089" s="83"/>
      <c r="Y2089" s="92"/>
      <c r="Z2089" s="83"/>
      <c r="AA2089" s="83"/>
      <c r="AB2089" s="90"/>
      <c r="AC2089" s="83"/>
      <c r="AD2089" s="92"/>
      <c r="AE2089" s="83"/>
      <c r="AF2089" s="83"/>
    </row>
    <row r="2090">
      <c r="A2090" s="86"/>
      <c r="B2090" s="87"/>
      <c r="C2090" s="87"/>
      <c r="D2090" s="87"/>
      <c r="E2090" s="83"/>
      <c r="F2090" s="83"/>
      <c r="G2090" s="83"/>
      <c r="H2090" s="83"/>
      <c r="I2090" s="88"/>
      <c r="J2090" s="89"/>
      <c r="K2090" s="90"/>
      <c r="L2090" s="89"/>
      <c r="M2090" s="90"/>
      <c r="N2090" s="91"/>
      <c r="O2090" s="90"/>
      <c r="P2090" s="91"/>
      <c r="Q2090" s="92"/>
      <c r="R2090" s="90"/>
      <c r="S2090" s="92"/>
      <c r="T2090" s="90"/>
      <c r="U2090" s="93"/>
      <c r="V2090" s="83"/>
      <c r="W2090" s="83"/>
      <c r="X2090" s="83"/>
      <c r="Y2090" s="92"/>
      <c r="Z2090" s="83"/>
      <c r="AA2090" s="83"/>
      <c r="AB2090" s="90"/>
      <c r="AC2090" s="83"/>
      <c r="AD2090" s="92"/>
      <c r="AE2090" s="83"/>
      <c r="AF2090" s="83"/>
    </row>
    <row r="2091">
      <c r="A2091" s="86"/>
      <c r="B2091" s="87"/>
      <c r="C2091" s="87"/>
      <c r="D2091" s="87"/>
      <c r="E2091" s="83"/>
      <c r="F2091" s="83"/>
      <c r="G2091" s="83"/>
      <c r="H2091" s="83"/>
      <c r="I2091" s="88"/>
      <c r="J2091" s="89"/>
      <c r="K2091" s="90"/>
      <c r="L2091" s="89"/>
      <c r="M2091" s="90"/>
      <c r="N2091" s="91"/>
      <c r="O2091" s="90"/>
      <c r="P2091" s="91"/>
      <c r="Q2091" s="92"/>
      <c r="R2091" s="90"/>
      <c r="S2091" s="92"/>
      <c r="T2091" s="90"/>
      <c r="U2091" s="93"/>
      <c r="V2091" s="83"/>
      <c r="W2091" s="83"/>
      <c r="X2091" s="83"/>
      <c r="Y2091" s="92"/>
      <c r="Z2091" s="83"/>
      <c r="AA2091" s="83"/>
      <c r="AB2091" s="90"/>
      <c r="AC2091" s="83"/>
      <c r="AD2091" s="92"/>
      <c r="AE2091" s="83"/>
      <c r="AF2091" s="83"/>
    </row>
    <row r="2092">
      <c r="A2092" s="86"/>
      <c r="B2092" s="87"/>
      <c r="C2092" s="87"/>
      <c r="D2092" s="87"/>
      <c r="E2092" s="83"/>
      <c r="F2092" s="83"/>
      <c r="G2092" s="83"/>
      <c r="H2092" s="83"/>
      <c r="I2092" s="88"/>
      <c r="J2092" s="89"/>
      <c r="K2092" s="90"/>
      <c r="L2092" s="89"/>
      <c r="M2092" s="90"/>
      <c r="N2092" s="91"/>
      <c r="O2092" s="90"/>
      <c r="P2092" s="91"/>
      <c r="Q2092" s="92"/>
      <c r="R2092" s="90"/>
      <c r="S2092" s="92"/>
      <c r="T2092" s="90"/>
      <c r="U2092" s="93"/>
      <c r="V2092" s="83"/>
      <c r="W2092" s="83"/>
      <c r="X2092" s="83"/>
      <c r="Y2092" s="92"/>
      <c r="Z2092" s="83"/>
      <c r="AA2092" s="83"/>
      <c r="AB2092" s="90"/>
      <c r="AC2092" s="83"/>
      <c r="AD2092" s="92"/>
      <c r="AE2092" s="83"/>
      <c r="AF2092" s="83"/>
    </row>
    <row r="2093">
      <c r="A2093" s="86"/>
      <c r="B2093" s="87"/>
      <c r="C2093" s="87"/>
      <c r="D2093" s="87"/>
      <c r="E2093" s="83"/>
      <c r="F2093" s="83"/>
      <c r="G2093" s="83"/>
      <c r="H2093" s="83"/>
      <c r="I2093" s="88"/>
      <c r="J2093" s="89"/>
      <c r="K2093" s="90"/>
      <c r="L2093" s="89"/>
      <c r="M2093" s="90"/>
      <c r="N2093" s="91"/>
      <c r="O2093" s="90"/>
      <c r="P2093" s="91"/>
      <c r="Q2093" s="92"/>
      <c r="R2093" s="90"/>
      <c r="S2093" s="92"/>
      <c r="T2093" s="90"/>
      <c r="U2093" s="93"/>
      <c r="V2093" s="83"/>
      <c r="W2093" s="83"/>
      <c r="X2093" s="83"/>
      <c r="Y2093" s="92"/>
      <c r="Z2093" s="83"/>
      <c r="AA2093" s="83"/>
      <c r="AB2093" s="90"/>
      <c r="AC2093" s="83"/>
      <c r="AD2093" s="92"/>
      <c r="AE2093" s="83"/>
      <c r="AF2093" s="83"/>
    </row>
    <row r="2094">
      <c r="A2094" s="86"/>
      <c r="B2094" s="87"/>
      <c r="C2094" s="87"/>
      <c r="D2094" s="87"/>
      <c r="E2094" s="83"/>
      <c r="F2094" s="83"/>
      <c r="G2094" s="83"/>
      <c r="H2094" s="83"/>
      <c r="I2094" s="88"/>
      <c r="J2094" s="89"/>
      <c r="K2094" s="90"/>
      <c r="L2094" s="89"/>
      <c r="M2094" s="90"/>
      <c r="N2094" s="91"/>
      <c r="O2094" s="90"/>
      <c r="P2094" s="91"/>
      <c r="Q2094" s="92"/>
      <c r="R2094" s="90"/>
      <c r="S2094" s="92"/>
      <c r="T2094" s="90"/>
      <c r="U2094" s="93"/>
      <c r="V2094" s="83"/>
      <c r="W2094" s="83"/>
      <c r="X2094" s="83"/>
      <c r="Y2094" s="92"/>
      <c r="Z2094" s="83"/>
      <c r="AA2094" s="83"/>
      <c r="AB2094" s="90"/>
      <c r="AC2094" s="83"/>
      <c r="AD2094" s="92"/>
      <c r="AE2094" s="83"/>
      <c r="AF2094" s="83"/>
    </row>
    <row r="2095">
      <c r="A2095" s="86"/>
      <c r="B2095" s="87"/>
      <c r="C2095" s="87"/>
      <c r="D2095" s="87"/>
      <c r="E2095" s="83"/>
      <c r="F2095" s="83"/>
      <c r="G2095" s="83"/>
      <c r="H2095" s="83"/>
      <c r="I2095" s="88"/>
      <c r="J2095" s="89"/>
      <c r="K2095" s="90"/>
      <c r="L2095" s="89"/>
      <c r="M2095" s="90"/>
      <c r="N2095" s="91"/>
      <c r="O2095" s="90"/>
      <c r="P2095" s="91"/>
      <c r="Q2095" s="92"/>
      <c r="R2095" s="90"/>
      <c r="S2095" s="92"/>
      <c r="T2095" s="90"/>
      <c r="U2095" s="93"/>
      <c r="V2095" s="83"/>
      <c r="W2095" s="83"/>
      <c r="X2095" s="83"/>
      <c r="Y2095" s="92"/>
      <c r="Z2095" s="83"/>
      <c r="AA2095" s="83"/>
      <c r="AB2095" s="90"/>
      <c r="AC2095" s="83"/>
      <c r="AD2095" s="92"/>
      <c r="AE2095" s="83"/>
      <c r="AF2095" s="83"/>
    </row>
    <row r="2096">
      <c r="A2096" s="86"/>
      <c r="B2096" s="87"/>
      <c r="C2096" s="87"/>
      <c r="D2096" s="87"/>
      <c r="E2096" s="83"/>
      <c r="F2096" s="83"/>
      <c r="G2096" s="83"/>
      <c r="H2096" s="83"/>
      <c r="I2096" s="88"/>
      <c r="J2096" s="89"/>
      <c r="K2096" s="90"/>
      <c r="L2096" s="89"/>
      <c r="M2096" s="90"/>
      <c r="N2096" s="91"/>
      <c r="O2096" s="90"/>
      <c r="P2096" s="91"/>
      <c r="Q2096" s="92"/>
      <c r="R2096" s="90"/>
      <c r="S2096" s="92"/>
      <c r="T2096" s="90"/>
      <c r="U2096" s="93"/>
      <c r="V2096" s="83"/>
      <c r="W2096" s="83"/>
      <c r="X2096" s="83"/>
      <c r="Y2096" s="92"/>
      <c r="Z2096" s="83"/>
      <c r="AA2096" s="83"/>
      <c r="AB2096" s="90"/>
      <c r="AC2096" s="83"/>
      <c r="AD2096" s="92"/>
      <c r="AE2096" s="83"/>
      <c r="AF2096" s="83"/>
    </row>
    <row r="2097">
      <c r="A2097" s="86"/>
      <c r="B2097" s="87"/>
      <c r="C2097" s="87"/>
      <c r="D2097" s="87"/>
      <c r="E2097" s="83"/>
      <c r="F2097" s="83"/>
      <c r="G2097" s="83"/>
      <c r="H2097" s="83"/>
      <c r="I2097" s="88"/>
      <c r="J2097" s="89"/>
      <c r="K2097" s="90"/>
      <c r="L2097" s="89"/>
      <c r="M2097" s="90"/>
      <c r="N2097" s="91"/>
      <c r="O2097" s="90"/>
      <c r="P2097" s="91"/>
      <c r="Q2097" s="92"/>
      <c r="R2097" s="90"/>
      <c r="S2097" s="92"/>
      <c r="T2097" s="90"/>
      <c r="U2097" s="93"/>
      <c r="V2097" s="83"/>
      <c r="W2097" s="83"/>
      <c r="X2097" s="83"/>
      <c r="Y2097" s="92"/>
      <c r="Z2097" s="83"/>
      <c r="AA2097" s="83"/>
      <c r="AB2097" s="90"/>
      <c r="AC2097" s="83"/>
      <c r="AD2097" s="92"/>
      <c r="AE2097" s="83"/>
      <c r="AF2097" s="83"/>
    </row>
    <row r="2098">
      <c r="A2098" s="86"/>
      <c r="B2098" s="87"/>
      <c r="C2098" s="87"/>
      <c r="D2098" s="87"/>
      <c r="E2098" s="83"/>
      <c r="F2098" s="83"/>
      <c r="G2098" s="83"/>
      <c r="H2098" s="83"/>
      <c r="I2098" s="88"/>
      <c r="J2098" s="89"/>
      <c r="K2098" s="90"/>
      <c r="L2098" s="89"/>
      <c r="M2098" s="90"/>
      <c r="N2098" s="91"/>
      <c r="O2098" s="90"/>
      <c r="P2098" s="91"/>
      <c r="Q2098" s="92"/>
      <c r="R2098" s="90"/>
      <c r="S2098" s="92"/>
      <c r="T2098" s="90"/>
      <c r="U2098" s="93"/>
      <c r="V2098" s="83"/>
      <c r="W2098" s="83"/>
      <c r="X2098" s="83"/>
      <c r="Y2098" s="92"/>
      <c r="Z2098" s="83"/>
      <c r="AA2098" s="83"/>
      <c r="AB2098" s="90"/>
      <c r="AC2098" s="83"/>
      <c r="AD2098" s="92"/>
      <c r="AE2098" s="83"/>
      <c r="AF2098" s="83"/>
    </row>
    <row r="2099">
      <c r="A2099" s="86"/>
      <c r="B2099" s="87"/>
      <c r="C2099" s="87"/>
      <c r="D2099" s="87"/>
      <c r="E2099" s="83"/>
      <c r="F2099" s="83"/>
      <c r="G2099" s="83"/>
      <c r="H2099" s="83"/>
      <c r="I2099" s="88"/>
      <c r="J2099" s="89"/>
      <c r="K2099" s="90"/>
      <c r="L2099" s="89"/>
      <c r="M2099" s="90"/>
      <c r="N2099" s="91"/>
      <c r="O2099" s="90"/>
      <c r="P2099" s="91"/>
      <c r="Q2099" s="92"/>
      <c r="R2099" s="90"/>
      <c r="S2099" s="92"/>
      <c r="T2099" s="90"/>
      <c r="U2099" s="93"/>
      <c r="V2099" s="83"/>
      <c r="W2099" s="83"/>
      <c r="X2099" s="83"/>
      <c r="Y2099" s="92"/>
      <c r="Z2099" s="83"/>
      <c r="AA2099" s="83"/>
      <c r="AB2099" s="90"/>
      <c r="AC2099" s="83"/>
      <c r="AD2099" s="92"/>
      <c r="AE2099" s="83"/>
      <c r="AF2099" s="83"/>
    </row>
    <row r="2100">
      <c r="A2100" s="86"/>
      <c r="B2100" s="87"/>
      <c r="C2100" s="87"/>
      <c r="D2100" s="87"/>
      <c r="E2100" s="83"/>
      <c r="F2100" s="83"/>
      <c r="G2100" s="83"/>
      <c r="H2100" s="83"/>
      <c r="I2100" s="88"/>
      <c r="J2100" s="89"/>
      <c r="K2100" s="90"/>
      <c r="L2100" s="89"/>
      <c r="M2100" s="90"/>
      <c r="N2100" s="91"/>
      <c r="O2100" s="90"/>
      <c r="P2100" s="91"/>
      <c r="Q2100" s="92"/>
      <c r="R2100" s="90"/>
      <c r="S2100" s="92"/>
      <c r="T2100" s="90"/>
      <c r="U2100" s="93"/>
      <c r="V2100" s="83"/>
      <c r="W2100" s="83"/>
      <c r="X2100" s="83"/>
      <c r="Y2100" s="92"/>
      <c r="Z2100" s="83"/>
      <c r="AA2100" s="83"/>
      <c r="AB2100" s="90"/>
      <c r="AC2100" s="83"/>
      <c r="AD2100" s="92"/>
      <c r="AE2100" s="83"/>
      <c r="AF2100" s="83"/>
    </row>
    <row r="2101">
      <c r="A2101" s="86"/>
      <c r="B2101" s="87"/>
      <c r="C2101" s="87"/>
      <c r="D2101" s="87"/>
      <c r="E2101" s="83"/>
      <c r="F2101" s="83"/>
      <c r="G2101" s="83"/>
      <c r="H2101" s="83"/>
      <c r="I2101" s="88"/>
      <c r="J2101" s="89"/>
      <c r="K2101" s="90"/>
      <c r="L2101" s="89"/>
      <c r="M2101" s="90"/>
      <c r="N2101" s="91"/>
      <c r="O2101" s="90"/>
      <c r="P2101" s="91"/>
      <c r="Q2101" s="92"/>
      <c r="R2101" s="90"/>
      <c r="S2101" s="92"/>
      <c r="T2101" s="90"/>
      <c r="U2101" s="93"/>
      <c r="V2101" s="83"/>
      <c r="W2101" s="83"/>
      <c r="X2101" s="83"/>
      <c r="Y2101" s="92"/>
      <c r="Z2101" s="83"/>
      <c r="AA2101" s="83"/>
      <c r="AB2101" s="90"/>
      <c r="AC2101" s="83"/>
      <c r="AD2101" s="92"/>
      <c r="AE2101" s="83"/>
      <c r="AF2101" s="83"/>
    </row>
    <row r="2102">
      <c r="A2102" s="86"/>
      <c r="B2102" s="87"/>
      <c r="C2102" s="87"/>
      <c r="D2102" s="87"/>
      <c r="E2102" s="83"/>
      <c r="F2102" s="83"/>
      <c r="G2102" s="83"/>
      <c r="H2102" s="83"/>
      <c r="I2102" s="88"/>
      <c r="J2102" s="89"/>
      <c r="K2102" s="90"/>
      <c r="L2102" s="89"/>
      <c r="M2102" s="90"/>
      <c r="N2102" s="91"/>
      <c r="O2102" s="90"/>
      <c r="P2102" s="91"/>
      <c r="Q2102" s="92"/>
      <c r="R2102" s="90"/>
      <c r="S2102" s="92"/>
      <c r="T2102" s="90"/>
      <c r="U2102" s="93"/>
      <c r="V2102" s="83"/>
      <c r="W2102" s="83"/>
      <c r="X2102" s="83"/>
      <c r="Y2102" s="92"/>
      <c r="Z2102" s="83"/>
      <c r="AA2102" s="83"/>
      <c r="AB2102" s="90"/>
      <c r="AC2102" s="83"/>
      <c r="AD2102" s="92"/>
      <c r="AE2102" s="83"/>
      <c r="AF2102" s="83"/>
    </row>
    <row r="2103">
      <c r="A2103" s="86"/>
      <c r="B2103" s="87"/>
      <c r="C2103" s="87"/>
      <c r="D2103" s="87"/>
      <c r="E2103" s="83"/>
      <c r="F2103" s="83"/>
      <c r="G2103" s="83"/>
      <c r="H2103" s="83"/>
      <c r="I2103" s="88"/>
      <c r="J2103" s="89"/>
      <c r="K2103" s="90"/>
      <c r="L2103" s="89"/>
      <c r="M2103" s="90"/>
      <c r="N2103" s="91"/>
      <c r="O2103" s="90"/>
      <c r="P2103" s="91"/>
      <c r="Q2103" s="92"/>
      <c r="R2103" s="90"/>
      <c r="S2103" s="92"/>
      <c r="T2103" s="90"/>
      <c r="U2103" s="93"/>
      <c r="V2103" s="83"/>
      <c r="W2103" s="83"/>
      <c r="X2103" s="83"/>
      <c r="Y2103" s="92"/>
      <c r="Z2103" s="83"/>
      <c r="AA2103" s="83"/>
      <c r="AB2103" s="90"/>
      <c r="AC2103" s="83"/>
      <c r="AD2103" s="92"/>
      <c r="AE2103" s="83"/>
      <c r="AF2103" s="83"/>
    </row>
    <row r="2104">
      <c r="A2104" s="86"/>
      <c r="B2104" s="87"/>
      <c r="C2104" s="87"/>
      <c r="D2104" s="87"/>
      <c r="E2104" s="83"/>
      <c r="F2104" s="83"/>
      <c r="G2104" s="83"/>
      <c r="H2104" s="83"/>
      <c r="I2104" s="88"/>
      <c r="J2104" s="89"/>
      <c r="K2104" s="90"/>
      <c r="L2104" s="89"/>
      <c r="M2104" s="90"/>
      <c r="N2104" s="91"/>
      <c r="O2104" s="90"/>
      <c r="P2104" s="91"/>
      <c r="Q2104" s="92"/>
      <c r="R2104" s="90"/>
      <c r="S2104" s="92"/>
      <c r="T2104" s="90"/>
      <c r="U2104" s="93"/>
      <c r="V2104" s="83"/>
      <c r="W2104" s="83"/>
      <c r="X2104" s="83"/>
      <c r="Y2104" s="92"/>
      <c r="Z2104" s="83"/>
      <c r="AA2104" s="83"/>
      <c r="AB2104" s="90"/>
      <c r="AC2104" s="83"/>
      <c r="AD2104" s="92"/>
      <c r="AE2104" s="83"/>
      <c r="AF2104" s="83"/>
    </row>
    <row r="2105">
      <c r="A2105" s="86"/>
      <c r="B2105" s="87"/>
      <c r="C2105" s="87"/>
      <c r="D2105" s="87"/>
      <c r="E2105" s="83"/>
      <c r="F2105" s="83"/>
      <c r="G2105" s="83"/>
      <c r="H2105" s="83"/>
      <c r="I2105" s="88"/>
      <c r="J2105" s="89"/>
      <c r="K2105" s="90"/>
      <c r="L2105" s="89"/>
      <c r="M2105" s="90"/>
      <c r="N2105" s="91"/>
      <c r="O2105" s="90"/>
      <c r="P2105" s="91"/>
      <c r="Q2105" s="92"/>
      <c r="R2105" s="90"/>
      <c r="S2105" s="92"/>
      <c r="T2105" s="90"/>
      <c r="U2105" s="93"/>
      <c r="V2105" s="83"/>
      <c r="W2105" s="83"/>
      <c r="X2105" s="83"/>
      <c r="Y2105" s="92"/>
      <c r="Z2105" s="83"/>
      <c r="AA2105" s="83"/>
      <c r="AB2105" s="90"/>
      <c r="AC2105" s="83"/>
      <c r="AD2105" s="92"/>
      <c r="AE2105" s="83"/>
      <c r="AF2105" s="83"/>
    </row>
    <row r="2106">
      <c r="A2106" s="86"/>
      <c r="B2106" s="87"/>
      <c r="C2106" s="87"/>
      <c r="D2106" s="87"/>
      <c r="E2106" s="83"/>
      <c r="F2106" s="83"/>
      <c r="G2106" s="83"/>
      <c r="H2106" s="83"/>
      <c r="I2106" s="88"/>
      <c r="J2106" s="89"/>
      <c r="K2106" s="90"/>
      <c r="L2106" s="89"/>
      <c r="M2106" s="90"/>
      <c r="N2106" s="91"/>
      <c r="O2106" s="90"/>
      <c r="P2106" s="91"/>
      <c r="Q2106" s="92"/>
      <c r="R2106" s="90"/>
      <c r="S2106" s="92"/>
      <c r="T2106" s="90"/>
      <c r="U2106" s="93"/>
      <c r="V2106" s="83"/>
      <c r="W2106" s="83"/>
      <c r="X2106" s="83"/>
      <c r="Y2106" s="92"/>
      <c r="Z2106" s="83"/>
      <c r="AA2106" s="83"/>
      <c r="AB2106" s="90"/>
      <c r="AC2106" s="83"/>
      <c r="AD2106" s="92"/>
      <c r="AE2106" s="83"/>
      <c r="AF2106" s="83"/>
    </row>
    <row r="2107">
      <c r="A2107" s="86"/>
      <c r="B2107" s="87"/>
      <c r="C2107" s="87"/>
      <c r="D2107" s="87"/>
      <c r="E2107" s="83"/>
      <c r="F2107" s="83"/>
      <c r="G2107" s="83"/>
      <c r="H2107" s="83"/>
      <c r="I2107" s="88"/>
      <c r="J2107" s="89"/>
      <c r="K2107" s="90"/>
      <c r="L2107" s="89"/>
      <c r="M2107" s="90"/>
      <c r="N2107" s="91"/>
      <c r="O2107" s="90"/>
      <c r="P2107" s="91"/>
      <c r="Q2107" s="92"/>
      <c r="R2107" s="90"/>
      <c r="S2107" s="92"/>
      <c r="T2107" s="90"/>
      <c r="U2107" s="93"/>
      <c r="V2107" s="83"/>
      <c r="W2107" s="83"/>
      <c r="X2107" s="83"/>
      <c r="Y2107" s="92"/>
      <c r="Z2107" s="83"/>
      <c r="AA2107" s="83"/>
      <c r="AB2107" s="90"/>
      <c r="AC2107" s="83"/>
      <c r="AD2107" s="92"/>
      <c r="AE2107" s="83"/>
      <c r="AF2107" s="83"/>
    </row>
    <row r="2108">
      <c r="A2108" s="86"/>
      <c r="B2108" s="87"/>
      <c r="C2108" s="87"/>
      <c r="D2108" s="87"/>
      <c r="E2108" s="83"/>
      <c r="F2108" s="83"/>
      <c r="G2108" s="83"/>
      <c r="H2108" s="83"/>
      <c r="I2108" s="88"/>
      <c r="J2108" s="89"/>
      <c r="K2108" s="90"/>
      <c r="L2108" s="89"/>
      <c r="M2108" s="90"/>
      <c r="N2108" s="91"/>
      <c r="O2108" s="90"/>
      <c r="P2108" s="91"/>
      <c r="Q2108" s="92"/>
      <c r="R2108" s="90"/>
      <c r="S2108" s="92"/>
      <c r="T2108" s="90"/>
      <c r="U2108" s="93"/>
      <c r="V2108" s="83"/>
      <c r="W2108" s="83"/>
      <c r="X2108" s="83"/>
      <c r="Y2108" s="92"/>
      <c r="Z2108" s="83"/>
      <c r="AA2108" s="83"/>
      <c r="AB2108" s="90"/>
      <c r="AC2108" s="83"/>
      <c r="AD2108" s="92"/>
      <c r="AE2108" s="83"/>
      <c r="AF2108" s="83"/>
    </row>
    <row r="2109">
      <c r="A2109" s="86"/>
      <c r="B2109" s="87"/>
      <c r="C2109" s="87"/>
      <c r="D2109" s="87"/>
      <c r="E2109" s="83"/>
      <c r="F2109" s="83"/>
      <c r="G2109" s="83"/>
      <c r="H2109" s="83"/>
      <c r="I2109" s="88"/>
      <c r="J2109" s="89"/>
      <c r="K2109" s="90"/>
      <c r="L2109" s="89"/>
      <c r="M2109" s="90"/>
      <c r="N2109" s="91"/>
      <c r="O2109" s="90"/>
      <c r="P2109" s="91"/>
      <c r="Q2109" s="92"/>
      <c r="R2109" s="90"/>
      <c r="S2109" s="92"/>
      <c r="T2109" s="90"/>
      <c r="U2109" s="93"/>
      <c r="V2109" s="83"/>
      <c r="W2109" s="83"/>
      <c r="X2109" s="83"/>
      <c r="Y2109" s="92"/>
      <c r="Z2109" s="83"/>
      <c r="AA2109" s="83"/>
      <c r="AB2109" s="90"/>
      <c r="AC2109" s="83"/>
      <c r="AD2109" s="92"/>
      <c r="AE2109" s="83"/>
      <c r="AF2109" s="83"/>
    </row>
    <row r="2110">
      <c r="A2110" s="86"/>
      <c r="B2110" s="87"/>
      <c r="C2110" s="87"/>
      <c r="D2110" s="87"/>
      <c r="E2110" s="83"/>
      <c r="F2110" s="83"/>
      <c r="G2110" s="83"/>
      <c r="H2110" s="83"/>
      <c r="I2110" s="88"/>
      <c r="J2110" s="89"/>
      <c r="K2110" s="90"/>
      <c r="L2110" s="89"/>
      <c r="M2110" s="90"/>
      <c r="N2110" s="91"/>
      <c r="O2110" s="90"/>
      <c r="P2110" s="91"/>
      <c r="Q2110" s="92"/>
      <c r="R2110" s="90"/>
      <c r="S2110" s="92"/>
      <c r="T2110" s="90"/>
      <c r="U2110" s="93"/>
      <c r="V2110" s="83"/>
      <c r="W2110" s="83"/>
      <c r="X2110" s="83"/>
      <c r="Y2110" s="92"/>
      <c r="Z2110" s="83"/>
      <c r="AA2110" s="83"/>
      <c r="AB2110" s="90"/>
      <c r="AC2110" s="83"/>
      <c r="AD2110" s="92"/>
      <c r="AE2110" s="83"/>
      <c r="AF2110" s="83"/>
    </row>
    <row r="2111">
      <c r="A2111" s="86"/>
      <c r="B2111" s="87"/>
      <c r="C2111" s="87"/>
      <c r="D2111" s="87"/>
      <c r="E2111" s="83"/>
      <c r="F2111" s="83"/>
      <c r="G2111" s="83"/>
      <c r="H2111" s="83"/>
      <c r="I2111" s="88"/>
      <c r="J2111" s="89"/>
      <c r="K2111" s="90"/>
      <c r="L2111" s="89"/>
      <c r="M2111" s="90"/>
      <c r="N2111" s="91"/>
      <c r="O2111" s="90"/>
      <c r="P2111" s="91"/>
      <c r="Q2111" s="92"/>
      <c r="R2111" s="90"/>
      <c r="S2111" s="92"/>
      <c r="T2111" s="90"/>
      <c r="U2111" s="93"/>
      <c r="V2111" s="83"/>
      <c r="W2111" s="83"/>
      <c r="X2111" s="83"/>
      <c r="Y2111" s="92"/>
      <c r="Z2111" s="83"/>
      <c r="AA2111" s="83"/>
      <c r="AB2111" s="90"/>
      <c r="AC2111" s="83"/>
      <c r="AD2111" s="92"/>
      <c r="AE2111" s="83"/>
      <c r="AF2111" s="83"/>
    </row>
    <row r="2112">
      <c r="A2112" s="86"/>
      <c r="B2112" s="87"/>
      <c r="C2112" s="87"/>
      <c r="D2112" s="87"/>
      <c r="E2112" s="83"/>
      <c r="F2112" s="83"/>
      <c r="G2112" s="83"/>
      <c r="H2112" s="83"/>
      <c r="I2112" s="88"/>
      <c r="J2112" s="89"/>
      <c r="K2112" s="90"/>
      <c r="L2112" s="89"/>
      <c r="M2112" s="90"/>
      <c r="N2112" s="91"/>
      <c r="O2112" s="90"/>
      <c r="P2112" s="91"/>
      <c r="Q2112" s="92"/>
      <c r="R2112" s="90"/>
      <c r="S2112" s="92"/>
      <c r="T2112" s="90"/>
      <c r="U2112" s="93"/>
      <c r="V2112" s="83"/>
      <c r="W2112" s="83"/>
      <c r="X2112" s="83"/>
      <c r="Y2112" s="92"/>
      <c r="Z2112" s="83"/>
      <c r="AA2112" s="83"/>
      <c r="AB2112" s="90"/>
      <c r="AC2112" s="83"/>
      <c r="AD2112" s="92"/>
      <c r="AE2112" s="83"/>
      <c r="AF2112" s="83"/>
    </row>
    <row r="2113">
      <c r="A2113" s="86"/>
      <c r="B2113" s="87"/>
      <c r="C2113" s="87"/>
      <c r="D2113" s="87"/>
      <c r="E2113" s="83"/>
      <c r="F2113" s="83"/>
      <c r="G2113" s="83"/>
      <c r="H2113" s="83"/>
      <c r="I2113" s="88"/>
      <c r="J2113" s="89"/>
      <c r="K2113" s="90"/>
      <c r="L2113" s="89"/>
      <c r="M2113" s="90"/>
      <c r="N2113" s="91"/>
      <c r="O2113" s="90"/>
      <c r="P2113" s="91"/>
      <c r="Q2113" s="92"/>
      <c r="R2113" s="90"/>
      <c r="S2113" s="92"/>
      <c r="T2113" s="90"/>
      <c r="U2113" s="93"/>
      <c r="V2113" s="83"/>
      <c r="W2113" s="83"/>
      <c r="X2113" s="83"/>
      <c r="Y2113" s="92"/>
      <c r="Z2113" s="83"/>
      <c r="AA2113" s="83"/>
      <c r="AB2113" s="90"/>
      <c r="AC2113" s="83"/>
      <c r="AD2113" s="92"/>
      <c r="AE2113" s="83"/>
      <c r="AF2113" s="83"/>
    </row>
    <row r="2114">
      <c r="A2114" s="86"/>
      <c r="B2114" s="87"/>
      <c r="C2114" s="87"/>
      <c r="D2114" s="87"/>
      <c r="E2114" s="83"/>
      <c r="F2114" s="83"/>
      <c r="G2114" s="83"/>
      <c r="H2114" s="83"/>
      <c r="I2114" s="88"/>
      <c r="J2114" s="89"/>
      <c r="K2114" s="90"/>
      <c r="L2114" s="89"/>
      <c r="M2114" s="90"/>
      <c r="N2114" s="91"/>
      <c r="O2114" s="90"/>
      <c r="P2114" s="91"/>
      <c r="Q2114" s="92"/>
      <c r="R2114" s="90"/>
      <c r="S2114" s="92"/>
      <c r="T2114" s="90"/>
      <c r="U2114" s="93"/>
      <c r="V2114" s="83"/>
      <c r="W2114" s="83"/>
      <c r="X2114" s="83"/>
      <c r="Y2114" s="92"/>
      <c r="Z2114" s="83"/>
      <c r="AA2114" s="83"/>
      <c r="AB2114" s="90"/>
      <c r="AC2114" s="83"/>
      <c r="AD2114" s="92"/>
      <c r="AE2114" s="83"/>
      <c r="AF2114" s="83"/>
    </row>
    <row r="2115">
      <c r="A2115" s="86"/>
      <c r="B2115" s="87"/>
      <c r="C2115" s="87"/>
      <c r="D2115" s="87"/>
      <c r="E2115" s="83"/>
      <c r="F2115" s="83"/>
      <c r="G2115" s="83"/>
      <c r="H2115" s="83"/>
      <c r="I2115" s="88"/>
      <c r="J2115" s="89"/>
      <c r="K2115" s="90"/>
      <c r="L2115" s="89"/>
      <c r="M2115" s="90"/>
      <c r="N2115" s="91"/>
      <c r="O2115" s="90"/>
      <c r="P2115" s="91"/>
      <c r="Q2115" s="92"/>
      <c r="R2115" s="90"/>
      <c r="S2115" s="92"/>
      <c r="T2115" s="90"/>
      <c r="U2115" s="93"/>
      <c r="V2115" s="83"/>
      <c r="W2115" s="83"/>
      <c r="X2115" s="83"/>
      <c r="Y2115" s="92"/>
      <c r="Z2115" s="83"/>
      <c r="AA2115" s="83"/>
      <c r="AB2115" s="90"/>
      <c r="AC2115" s="83"/>
      <c r="AD2115" s="92"/>
      <c r="AE2115" s="83"/>
      <c r="AF2115" s="83"/>
    </row>
    <row r="2116">
      <c r="A2116" s="86"/>
      <c r="B2116" s="87"/>
      <c r="C2116" s="87"/>
      <c r="D2116" s="87"/>
      <c r="E2116" s="83"/>
      <c r="F2116" s="83"/>
      <c r="G2116" s="83"/>
      <c r="H2116" s="83"/>
      <c r="I2116" s="88"/>
      <c r="J2116" s="89"/>
      <c r="K2116" s="90"/>
      <c r="L2116" s="89"/>
      <c r="M2116" s="90"/>
      <c r="N2116" s="91"/>
      <c r="O2116" s="90"/>
      <c r="P2116" s="91"/>
      <c r="Q2116" s="92"/>
      <c r="R2116" s="90"/>
      <c r="S2116" s="92"/>
      <c r="T2116" s="90"/>
      <c r="U2116" s="93"/>
      <c r="V2116" s="83"/>
      <c r="W2116" s="83"/>
      <c r="X2116" s="83"/>
      <c r="Y2116" s="92"/>
      <c r="Z2116" s="83"/>
      <c r="AA2116" s="83"/>
      <c r="AB2116" s="90"/>
      <c r="AC2116" s="83"/>
      <c r="AD2116" s="92"/>
      <c r="AE2116" s="83"/>
      <c r="AF2116" s="83"/>
    </row>
    <row r="2117">
      <c r="A2117" s="86"/>
      <c r="B2117" s="87"/>
      <c r="C2117" s="87"/>
      <c r="D2117" s="87"/>
      <c r="E2117" s="83"/>
      <c r="F2117" s="83"/>
      <c r="G2117" s="83"/>
      <c r="H2117" s="83"/>
      <c r="I2117" s="88"/>
      <c r="J2117" s="89"/>
      <c r="K2117" s="90"/>
      <c r="L2117" s="89"/>
      <c r="M2117" s="90"/>
      <c r="N2117" s="91"/>
      <c r="O2117" s="90"/>
      <c r="P2117" s="91"/>
      <c r="Q2117" s="92"/>
      <c r="R2117" s="90"/>
      <c r="S2117" s="92"/>
      <c r="T2117" s="90"/>
      <c r="U2117" s="93"/>
      <c r="V2117" s="83"/>
      <c r="W2117" s="83"/>
      <c r="X2117" s="83"/>
      <c r="Y2117" s="92"/>
      <c r="Z2117" s="83"/>
      <c r="AA2117" s="83"/>
      <c r="AB2117" s="90"/>
      <c r="AC2117" s="83"/>
      <c r="AD2117" s="92"/>
      <c r="AE2117" s="83"/>
      <c r="AF2117" s="83"/>
    </row>
    <row r="2118">
      <c r="A2118" s="86"/>
      <c r="B2118" s="87"/>
      <c r="C2118" s="87"/>
      <c r="D2118" s="87"/>
      <c r="E2118" s="83"/>
      <c r="F2118" s="83"/>
      <c r="G2118" s="83"/>
      <c r="H2118" s="83"/>
      <c r="I2118" s="88"/>
      <c r="J2118" s="89"/>
      <c r="K2118" s="90"/>
      <c r="L2118" s="89"/>
      <c r="M2118" s="90"/>
      <c r="N2118" s="91"/>
      <c r="O2118" s="90"/>
      <c r="P2118" s="91"/>
      <c r="Q2118" s="92"/>
      <c r="R2118" s="90"/>
      <c r="S2118" s="92"/>
      <c r="T2118" s="90"/>
      <c r="U2118" s="93"/>
      <c r="V2118" s="83"/>
      <c r="W2118" s="83"/>
      <c r="X2118" s="83"/>
      <c r="Y2118" s="92"/>
      <c r="Z2118" s="83"/>
      <c r="AA2118" s="83"/>
      <c r="AB2118" s="90"/>
      <c r="AC2118" s="83"/>
      <c r="AD2118" s="92"/>
      <c r="AE2118" s="83"/>
      <c r="AF2118" s="83"/>
    </row>
    <row r="2119">
      <c r="A2119" s="86"/>
      <c r="B2119" s="87"/>
      <c r="C2119" s="87"/>
      <c r="D2119" s="87"/>
      <c r="E2119" s="83"/>
      <c r="F2119" s="83"/>
      <c r="G2119" s="83"/>
      <c r="H2119" s="83"/>
      <c r="I2119" s="88"/>
      <c r="J2119" s="89"/>
      <c r="K2119" s="90"/>
      <c r="L2119" s="89"/>
      <c r="M2119" s="90"/>
      <c r="N2119" s="91"/>
      <c r="O2119" s="90"/>
      <c r="P2119" s="91"/>
      <c r="Q2119" s="92"/>
      <c r="R2119" s="90"/>
      <c r="S2119" s="92"/>
      <c r="T2119" s="90"/>
      <c r="U2119" s="93"/>
      <c r="V2119" s="83"/>
      <c r="W2119" s="83"/>
      <c r="X2119" s="83"/>
      <c r="Y2119" s="92"/>
      <c r="Z2119" s="83"/>
      <c r="AA2119" s="83"/>
      <c r="AB2119" s="90"/>
      <c r="AC2119" s="83"/>
      <c r="AD2119" s="92"/>
      <c r="AE2119" s="83"/>
      <c r="AF2119" s="83"/>
    </row>
    <row r="2120">
      <c r="A2120" s="86"/>
      <c r="B2120" s="87"/>
      <c r="C2120" s="87"/>
      <c r="D2120" s="87"/>
      <c r="E2120" s="83"/>
      <c r="F2120" s="83"/>
      <c r="G2120" s="83"/>
      <c r="H2120" s="83"/>
      <c r="I2120" s="88"/>
      <c r="J2120" s="89"/>
      <c r="K2120" s="90"/>
      <c r="L2120" s="89"/>
      <c r="M2120" s="90"/>
      <c r="N2120" s="91"/>
      <c r="O2120" s="90"/>
      <c r="P2120" s="91"/>
      <c r="Q2120" s="92"/>
      <c r="R2120" s="90"/>
      <c r="S2120" s="92"/>
      <c r="T2120" s="90"/>
      <c r="U2120" s="93"/>
      <c r="V2120" s="83"/>
      <c r="W2120" s="83"/>
      <c r="X2120" s="83"/>
      <c r="Y2120" s="92"/>
      <c r="Z2120" s="83"/>
      <c r="AA2120" s="83"/>
      <c r="AB2120" s="90"/>
      <c r="AC2120" s="83"/>
      <c r="AD2120" s="92"/>
      <c r="AE2120" s="83"/>
      <c r="AF2120" s="83"/>
    </row>
    <row r="2121">
      <c r="A2121" s="86"/>
      <c r="B2121" s="87"/>
      <c r="C2121" s="87"/>
      <c r="D2121" s="87"/>
      <c r="E2121" s="83"/>
      <c r="F2121" s="83"/>
      <c r="G2121" s="83"/>
      <c r="H2121" s="83"/>
      <c r="I2121" s="88"/>
      <c r="J2121" s="89"/>
      <c r="K2121" s="90"/>
      <c r="L2121" s="89"/>
      <c r="M2121" s="90"/>
      <c r="N2121" s="91"/>
      <c r="O2121" s="90"/>
      <c r="P2121" s="91"/>
      <c r="Q2121" s="92"/>
      <c r="R2121" s="90"/>
      <c r="S2121" s="92"/>
      <c r="T2121" s="90"/>
      <c r="U2121" s="93"/>
      <c r="V2121" s="83"/>
      <c r="W2121" s="83"/>
      <c r="X2121" s="83"/>
      <c r="Y2121" s="92"/>
      <c r="Z2121" s="83"/>
      <c r="AA2121" s="83"/>
      <c r="AB2121" s="90"/>
      <c r="AC2121" s="83"/>
      <c r="AD2121" s="92"/>
      <c r="AE2121" s="83"/>
      <c r="AF2121" s="83"/>
    </row>
    <row r="2122">
      <c r="A2122" s="86"/>
      <c r="B2122" s="87"/>
      <c r="C2122" s="87"/>
      <c r="D2122" s="87"/>
      <c r="E2122" s="83"/>
      <c r="F2122" s="83"/>
      <c r="G2122" s="83"/>
      <c r="H2122" s="83"/>
      <c r="I2122" s="88"/>
      <c r="J2122" s="89"/>
      <c r="K2122" s="90"/>
      <c r="L2122" s="89"/>
      <c r="M2122" s="90"/>
      <c r="N2122" s="91"/>
      <c r="O2122" s="90"/>
      <c r="P2122" s="91"/>
      <c r="Q2122" s="92"/>
      <c r="R2122" s="90"/>
      <c r="S2122" s="92"/>
      <c r="T2122" s="90"/>
      <c r="U2122" s="93"/>
      <c r="V2122" s="83"/>
      <c r="W2122" s="83"/>
      <c r="X2122" s="83"/>
      <c r="Y2122" s="92"/>
      <c r="Z2122" s="83"/>
      <c r="AA2122" s="83"/>
      <c r="AB2122" s="90"/>
      <c r="AC2122" s="83"/>
      <c r="AD2122" s="92"/>
      <c r="AE2122" s="83"/>
      <c r="AF2122" s="83"/>
    </row>
    <row r="2123">
      <c r="A2123" s="86"/>
      <c r="B2123" s="87"/>
      <c r="C2123" s="87"/>
      <c r="D2123" s="87"/>
      <c r="E2123" s="83"/>
      <c r="F2123" s="83"/>
      <c r="G2123" s="83"/>
      <c r="H2123" s="83"/>
      <c r="I2123" s="88"/>
      <c r="J2123" s="89"/>
      <c r="K2123" s="90"/>
      <c r="L2123" s="89"/>
      <c r="M2123" s="90"/>
      <c r="N2123" s="91"/>
      <c r="O2123" s="90"/>
      <c r="P2123" s="91"/>
      <c r="Q2123" s="92"/>
      <c r="R2123" s="90"/>
      <c r="S2123" s="92"/>
      <c r="T2123" s="90"/>
      <c r="U2123" s="93"/>
      <c r="V2123" s="83"/>
      <c r="W2123" s="83"/>
      <c r="X2123" s="83"/>
      <c r="Y2123" s="92"/>
      <c r="Z2123" s="83"/>
      <c r="AA2123" s="83"/>
      <c r="AB2123" s="90"/>
      <c r="AC2123" s="83"/>
      <c r="AD2123" s="92"/>
      <c r="AE2123" s="83"/>
      <c r="AF2123" s="83"/>
    </row>
    <row r="2124">
      <c r="A2124" s="86"/>
      <c r="B2124" s="87"/>
      <c r="C2124" s="87"/>
      <c r="D2124" s="87"/>
      <c r="E2124" s="83"/>
      <c r="F2124" s="83"/>
      <c r="G2124" s="83"/>
      <c r="H2124" s="83"/>
      <c r="I2124" s="88"/>
      <c r="J2124" s="89"/>
      <c r="K2124" s="90"/>
      <c r="L2124" s="89"/>
      <c r="M2124" s="90"/>
      <c r="N2124" s="91"/>
      <c r="O2124" s="90"/>
      <c r="P2124" s="91"/>
      <c r="Q2124" s="92"/>
      <c r="R2124" s="90"/>
      <c r="S2124" s="92"/>
      <c r="T2124" s="90"/>
      <c r="U2124" s="93"/>
      <c r="V2124" s="83"/>
      <c r="W2124" s="83"/>
      <c r="X2124" s="83"/>
      <c r="Y2124" s="92"/>
      <c r="Z2124" s="83"/>
      <c r="AA2124" s="83"/>
      <c r="AB2124" s="90"/>
      <c r="AC2124" s="83"/>
      <c r="AD2124" s="92"/>
      <c r="AE2124" s="83"/>
      <c r="AF2124" s="83"/>
    </row>
    <row r="2125">
      <c r="A2125" s="86"/>
      <c r="B2125" s="87"/>
      <c r="C2125" s="87"/>
      <c r="D2125" s="87"/>
      <c r="E2125" s="83"/>
      <c r="F2125" s="83"/>
      <c r="G2125" s="83"/>
      <c r="H2125" s="83"/>
      <c r="I2125" s="88"/>
      <c r="J2125" s="89"/>
      <c r="K2125" s="90"/>
      <c r="L2125" s="89"/>
      <c r="M2125" s="90"/>
      <c r="N2125" s="91"/>
      <c r="O2125" s="90"/>
      <c r="P2125" s="91"/>
      <c r="Q2125" s="92"/>
      <c r="R2125" s="90"/>
      <c r="S2125" s="92"/>
      <c r="T2125" s="90"/>
      <c r="U2125" s="93"/>
      <c r="V2125" s="83"/>
      <c r="W2125" s="83"/>
      <c r="X2125" s="83"/>
      <c r="Y2125" s="92"/>
      <c r="Z2125" s="83"/>
      <c r="AA2125" s="83"/>
      <c r="AB2125" s="90"/>
      <c r="AC2125" s="83"/>
      <c r="AD2125" s="92"/>
      <c r="AE2125" s="83"/>
      <c r="AF2125" s="83"/>
    </row>
    <row r="2126">
      <c r="A2126" s="86"/>
      <c r="B2126" s="87"/>
      <c r="C2126" s="87"/>
      <c r="D2126" s="87"/>
      <c r="E2126" s="83"/>
      <c r="F2126" s="83"/>
      <c r="G2126" s="83"/>
      <c r="H2126" s="83"/>
      <c r="I2126" s="88"/>
      <c r="J2126" s="89"/>
      <c r="K2126" s="90"/>
      <c r="L2126" s="89"/>
      <c r="M2126" s="90"/>
      <c r="N2126" s="91"/>
      <c r="O2126" s="90"/>
      <c r="P2126" s="91"/>
      <c r="Q2126" s="92"/>
      <c r="R2126" s="90"/>
      <c r="S2126" s="92"/>
      <c r="T2126" s="90"/>
      <c r="U2126" s="93"/>
      <c r="V2126" s="83"/>
      <c r="W2126" s="83"/>
      <c r="X2126" s="83"/>
      <c r="Y2126" s="92"/>
      <c r="Z2126" s="83"/>
      <c r="AA2126" s="83"/>
      <c r="AB2126" s="90"/>
      <c r="AC2126" s="83"/>
      <c r="AD2126" s="92"/>
      <c r="AE2126" s="83"/>
      <c r="AF2126" s="83"/>
    </row>
    <row r="2127">
      <c r="A2127" s="86"/>
      <c r="B2127" s="87"/>
      <c r="C2127" s="87"/>
      <c r="D2127" s="87"/>
      <c r="E2127" s="83"/>
      <c r="F2127" s="83"/>
      <c r="G2127" s="83"/>
      <c r="H2127" s="83"/>
      <c r="I2127" s="88"/>
      <c r="J2127" s="89"/>
      <c r="K2127" s="90"/>
      <c r="L2127" s="89"/>
      <c r="M2127" s="90"/>
      <c r="N2127" s="91"/>
      <c r="O2127" s="90"/>
      <c r="P2127" s="91"/>
      <c r="Q2127" s="92"/>
      <c r="R2127" s="90"/>
      <c r="S2127" s="92"/>
      <c r="T2127" s="90"/>
      <c r="U2127" s="93"/>
      <c r="V2127" s="83"/>
      <c r="W2127" s="83"/>
      <c r="X2127" s="83"/>
      <c r="Y2127" s="92"/>
      <c r="Z2127" s="83"/>
      <c r="AA2127" s="83"/>
      <c r="AB2127" s="90"/>
      <c r="AC2127" s="83"/>
      <c r="AD2127" s="92"/>
      <c r="AE2127" s="83"/>
      <c r="AF2127" s="83"/>
    </row>
    <row r="2128">
      <c r="A2128" s="86"/>
      <c r="B2128" s="87"/>
      <c r="C2128" s="87"/>
      <c r="D2128" s="87"/>
      <c r="E2128" s="83"/>
      <c r="F2128" s="83"/>
      <c r="G2128" s="83"/>
      <c r="H2128" s="83"/>
      <c r="I2128" s="88"/>
      <c r="J2128" s="89"/>
      <c r="K2128" s="90"/>
      <c r="L2128" s="89"/>
      <c r="M2128" s="90"/>
      <c r="N2128" s="91"/>
      <c r="O2128" s="90"/>
      <c r="P2128" s="91"/>
      <c r="Q2128" s="92"/>
      <c r="R2128" s="90"/>
      <c r="S2128" s="92"/>
      <c r="T2128" s="90"/>
      <c r="U2128" s="93"/>
      <c r="V2128" s="83"/>
      <c r="W2128" s="83"/>
      <c r="X2128" s="83"/>
      <c r="Y2128" s="92"/>
      <c r="Z2128" s="83"/>
      <c r="AA2128" s="83"/>
      <c r="AB2128" s="90"/>
      <c r="AC2128" s="83"/>
      <c r="AD2128" s="92"/>
      <c r="AE2128" s="83"/>
      <c r="AF2128" s="83"/>
    </row>
    <row r="2129">
      <c r="A2129" s="86"/>
      <c r="B2129" s="87"/>
      <c r="C2129" s="87"/>
      <c r="D2129" s="87"/>
      <c r="E2129" s="83"/>
      <c r="F2129" s="83"/>
      <c r="G2129" s="83"/>
      <c r="H2129" s="83"/>
      <c r="I2129" s="88"/>
      <c r="J2129" s="89"/>
      <c r="K2129" s="90"/>
      <c r="L2129" s="89"/>
      <c r="M2129" s="90"/>
      <c r="N2129" s="91"/>
      <c r="O2129" s="90"/>
      <c r="P2129" s="91"/>
      <c r="Q2129" s="92"/>
      <c r="R2129" s="90"/>
      <c r="S2129" s="92"/>
      <c r="T2129" s="90"/>
      <c r="U2129" s="93"/>
      <c r="V2129" s="83"/>
      <c r="W2129" s="83"/>
      <c r="X2129" s="83"/>
      <c r="Y2129" s="92"/>
      <c r="Z2129" s="83"/>
      <c r="AA2129" s="83"/>
      <c r="AB2129" s="90"/>
      <c r="AC2129" s="83"/>
      <c r="AD2129" s="92"/>
      <c r="AE2129" s="83"/>
      <c r="AF2129" s="83"/>
    </row>
    <row r="2130">
      <c r="A2130" s="86"/>
      <c r="B2130" s="87"/>
      <c r="C2130" s="87"/>
      <c r="D2130" s="87"/>
      <c r="E2130" s="83"/>
      <c r="F2130" s="83"/>
      <c r="G2130" s="83"/>
      <c r="H2130" s="83"/>
      <c r="I2130" s="88"/>
      <c r="J2130" s="89"/>
      <c r="K2130" s="90"/>
      <c r="L2130" s="89"/>
      <c r="M2130" s="90"/>
      <c r="N2130" s="91"/>
      <c r="O2130" s="90"/>
      <c r="P2130" s="91"/>
      <c r="Q2130" s="92"/>
      <c r="R2130" s="90"/>
      <c r="S2130" s="92"/>
      <c r="T2130" s="90"/>
      <c r="U2130" s="93"/>
      <c r="V2130" s="83"/>
      <c r="W2130" s="83"/>
      <c r="X2130" s="83"/>
      <c r="Y2130" s="92"/>
      <c r="Z2130" s="83"/>
      <c r="AA2130" s="83"/>
      <c r="AB2130" s="90"/>
      <c r="AC2130" s="83"/>
      <c r="AD2130" s="92"/>
      <c r="AE2130" s="83"/>
      <c r="AF2130" s="83"/>
    </row>
    <row r="2131">
      <c r="A2131" s="86"/>
      <c r="B2131" s="87"/>
      <c r="C2131" s="87"/>
      <c r="D2131" s="87"/>
      <c r="E2131" s="83"/>
      <c r="F2131" s="83"/>
      <c r="G2131" s="83"/>
      <c r="H2131" s="83"/>
      <c r="I2131" s="88"/>
      <c r="J2131" s="89"/>
      <c r="K2131" s="90"/>
      <c r="L2131" s="89"/>
      <c r="M2131" s="90"/>
      <c r="N2131" s="91"/>
      <c r="O2131" s="90"/>
      <c r="P2131" s="91"/>
      <c r="Q2131" s="92"/>
      <c r="R2131" s="90"/>
      <c r="S2131" s="92"/>
      <c r="T2131" s="90"/>
      <c r="U2131" s="93"/>
      <c r="V2131" s="83"/>
      <c r="W2131" s="83"/>
      <c r="X2131" s="83"/>
      <c r="Y2131" s="92"/>
      <c r="Z2131" s="83"/>
      <c r="AA2131" s="83"/>
      <c r="AB2131" s="90"/>
      <c r="AC2131" s="83"/>
      <c r="AD2131" s="92"/>
      <c r="AE2131" s="83"/>
      <c r="AF2131" s="83"/>
    </row>
    <row r="2132">
      <c r="A2132" s="86"/>
      <c r="B2132" s="87"/>
      <c r="C2132" s="87"/>
      <c r="D2132" s="87"/>
      <c r="E2132" s="83"/>
      <c r="F2132" s="83"/>
      <c r="G2132" s="83"/>
      <c r="H2132" s="83"/>
      <c r="I2132" s="88"/>
      <c r="J2132" s="89"/>
      <c r="K2132" s="90"/>
      <c r="L2132" s="89"/>
      <c r="M2132" s="90"/>
      <c r="N2132" s="91"/>
      <c r="O2132" s="90"/>
      <c r="P2132" s="91"/>
      <c r="Q2132" s="92"/>
      <c r="R2132" s="90"/>
      <c r="S2132" s="92"/>
      <c r="T2132" s="90"/>
      <c r="U2132" s="93"/>
      <c r="V2132" s="83"/>
      <c r="W2132" s="83"/>
      <c r="X2132" s="83"/>
      <c r="Y2132" s="92"/>
      <c r="Z2132" s="83"/>
      <c r="AA2132" s="83"/>
      <c r="AB2132" s="90"/>
      <c r="AC2132" s="83"/>
      <c r="AD2132" s="92"/>
      <c r="AE2132" s="83"/>
      <c r="AF2132" s="83"/>
    </row>
    <row r="2133">
      <c r="A2133" s="86"/>
      <c r="B2133" s="87"/>
      <c r="C2133" s="87"/>
      <c r="D2133" s="87"/>
      <c r="E2133" s="83"/>
      <c r="F2133" s="83"/>
      <c r="G2133" s="83"/>
      <c r="H2133" s="83"/>
      <c r="I2133" s="88"/>
      <c r="J2133" s="89"/>
      <c r="K2133" s="90"/>
      <c r="L2133" s="89"/>
      <c r="M2133" s="90"/>
      <c r="N2133" s="91"/>
      <c r="O2133" s="90"/>
      <c r="P2133" s="91"/>
      <c r="Q2133" s="92"/>
      <c r="R2133" s="90"/>
      <c r="S2133" s="92"/>
      <c r="T2133" s="90"/>
      <c r="U2133" s="93"/>
      <c r="V2133" s="83"/>
      <c r="W2133" s="83"/>
      <c r="X2133" s="83"/>
      <c r="Y2133" s="92"/>
      <c r="Z2133" s="83"/>
      <c r="AA2133" s="83"/>
      <c r="AB2133" s="90"/>
      <c r="AC2133" s="83"/>
      <c r="AD2133" s="92"/>
      <c r="AE2133" s="83"/>
      <c r="AF2133" s="83"/>
    </row>
    <row r="2134">
      <c r="A2134" s="86"/>
      <c r="B2134" s="87"/>
      <c r="C2134" s="87"/>
      <c r="D2134" s="87"/>
      <c r="E2134" s="83"/>
      <c r="F2134" s="83"/>
      <c r="G2134" s="83"/>
      <c r="H2134" s="83"/>
      <c r="I2134" s="88"/>
      <c r="J2134" s="89"/>
      <c r="K2134" s="90"/>
      <c r="L2134" s="89"/>
      <c r="M2134" s="90"/>
      <c r="N2134" s="91"/>
      <c r="O2134" s="90"/>
      <c r="P2134" s="91"/>
      <c r="Q2134" s="92"/>
      <c r="R2134" s="90"/>
      <c r="S2134" s="92"/>
      <c r="T2134" s="90"/>
      <c r="U2134" s="93"/>
      <c r="V2134" s="83"/>
      <c r="W2134" s="83"/>
      <c r="X2134" s="83"/>
      <c r="Y2134" s="92"/>
      <c r="Z2134" s="83"/>
      <c r="AA2134" s="83"/>
      <c r="AB2134" s="90"/>
      <c r="AC2134" s="83"/>
      <c r="AD2134" s="92"/>
      <c r="AE2134" s="83"/>
      <c r="AF2134" s="83"/>
    </row>
    <row r="2135">
      <c r="A2135" s="86"/>
      <c r="B2135" s="87"/>
      <c r="C2135" s="87"/>
      <c r="D2135" s="87"/>
      <c r="E2135" s="83"/>
      <c r="F2135" s="83"/>
      <c r="G2135" s="83"/>
      <c r="H2135" s="83"/>
      <c r="I2135" s="88"/>
      <c r="J2135" s="89"/>
      <c r="K2135" s="90"/>
      <c r="L2135" s="89"/>
      <c r="M2135" s="90"/>
      <c r="N2135" s="91"/>
      <c r="O2135" s="90"/>
      <c r="P2135" s="91"/>
      <c r="Q2135" s="92"/>
      <c r="R2135" s="90"/>
      <c r="S2135" s="92"/>
      <c r="T2135" s="90"/>
      <c r="U2135" s="93"/>
      <c r="V2135" s="83"/>
      <c r="W2135" s="83"/>
      <c r="X2135" s="83"/>
      <c r="Y2135" s="92"/>
      <c r="Z2135" s="83"/>
      <c r="AA2135" s="83"/>
      <c r="AB2135" s="90"/>
      <c r="AC2135" s="83"/>
      <c r="AD2135" s="92"/>
      <c r="AE2135" s="83"/>
      <c r="AF2135" s="83"/>
    </row>
    <row r="2136">
      <c r="A2136" s="86"/>
      <c r="B2136" s="87"/>
      <c r="C2136" s="87"/>
      <c r="D2136" s="87"/>
      <c r="E2136" s="83"/>
      <c r="F2136" s="83"/>
      <c r="G2136" s="83"/>
      <c r="H2136" s="83"/>
      <c r="I2136" s="88"/>
      <c r="J2136" s="89"/>
      <c r="K2136" s="90"/>
      <c r="L2136" s="89"/>
      <c r="M2136" s="90"/>
      <c r="N2136" s="91"/>
      <c r="O2136" s="90"/>
      <c r="P2136" s="91"/>
      <c r="Q2136" s="92"/>
      <c r="R2136" s="90"/>
      <c r="S2136" s="92"/>
      <c r="T2136" s="90"/>
      <c r="U2136" s="93"/>
      <c r="V2136" s="83"/>
      <c r="W2136" s="83"/>
      <c r="X2136" s="83"/>
      <c r="Y2136" s="92"/>
      <c r="Z2136" s="83"/>
      <c r="AA2136" s="83"/>
      <c r="AB2136" s="90"/>
      <c r="AC2136" s="83"/>
      <c r="AD2136" s="92"/>
      <c r="AE2136" s="83"/>
      <c r="AF2136" s="83"/>
    </row>
    <row r="2137">
      <c r="A2137" s="86"/>
      <c r="B2137" s="87"/>
      <c r="C2137" s="87"/>
      <c r="D2137" s="87"/>
      <c r="E2137" s="83"/>
      <c r="F2137" s="83"/>
      <c r="G2137" s="83"/>
      <c r="H2137" s="83"/>
      <c r="I2137" s="88"/>
      <c r="J2137" s="89"/>
      <c r="K2137" s="90"/>
      <c r="L2137" s="89"/>
      <c r="M2137" s="90"/>
      <c r="N2137" s="91"/>
      <c r="O2137" s="90"/>
      <c r="P2137" s="91"/>
      <c r="Q2137" s="92"/>
      <c r="R2137" s="90"/>
      <c r="S2137" s="92"/>
      <c r="T2137" s="90"/>
      <c r="U2137" s="93"/>
      <c r="V2137" s="83"/>
      <c r="W2137" s="83"/>
      <c r="X2137" s="83"/>
      <c r="Y2137" s="92"/>
      <c r="Z2137" s="83"/>
      <c r="AA2137" s="83"/>
      <c r="AB2137" s="90"/>
      <c r="AC2137" s="83"/>
      <c r="AD2137" s="92"/>
      <c r="AE2137" s="83"/>
      <c r="AF2137" s="83"/>
    </row>
  </sheetData>
  <autoFilter ref="A1:AF1057"/>
  <mergeCells>
    <mergeCell ref="A864:A902"/>
    <mergeCell ref="A833:A862"/>
    <mergeCell ref="A753:A791"/>
    <mergeCell ref="A713:A751"/>
    <mergeCell ref="A673:A711"/>
    <mergeCell ref="A635:A671"/>
    <mergeCell ref="A595:A633"/>
    <mergeCell ref="A555:A593"/>
    <mergeCell ref="A515:A553"/>
    <mergeCell ref="A475:A513"/>
    <mergeCell ref="A296:A321"/>
    <mergeCell ref="A224:A258"/>
    <mergeCell ref="A193:A222"/>
    <mergeCell ref="A160:A191"/>
    <mergeCell ref="A129:A158"/>
    <mergeCell ref="A80:A98"/>
    <mergeCell ref="A2:A16"/>
    <mergeCell ref="A18:A36"/>
    <mergeCell ref="A38:A58"/>
    <mergeCell ref="A60:A78"/>
    <mergeCell ref="A100:A127"/>
    <mergeCell ref="A323:A357"/>
    <mergeCell ref="A359:A395"/>
    <mergeCell ref="A260:A294"/>
    <mergeCell ref="A397:A433"/>
    <mergeCell ref="A435:A473"/>
    <mergeCell ref="A793:A831"/>
    <mergeCell ref="A904:A937"/>
    <mergeCell ref="A939:A977"/>
    <mergeCell ref="A979:A1017"/>
    <mergeCell ref="B902:D902"/>
    <mergeCell ref="B901:D901"/>
    <mergeCell ref="B899:B900"/>
    <mergeCell ref="B897:B898"/>
    <mergeCell ref="B895:B896"/>
    <mergeCell ref="B893:B894"/>
    <mergeCell ref="B892:D892"/>
    <mergeCell ref="B890:B891"/>
    <mergeCell ref="B888:B889"/>
    <mergeCell ref="B886:B887"/>
    <mergeCell ref="B884:B885"/>
    <mergeCell ref="B883:D883"/>
    <mergeCell ref="B881:B882"/>
    <mergeCell ref="B879:B880"/>
    <mergeCell ref="B877:B878"/>
    <mergeCell ref="B875:B876"/>
    <mergeCell ref="B873:B874"/>
    <mergeCell ref="B872:D872"/>
    <mergeCell ref="B870:B871"/>
    <mergeCell ref="B868:B869"/>
    <mergeCell ref="B866:B867"/>
    <mergeCell ref="B864:B865"/>
    <mergeCell ref="B839:B840"/>
    <mergeCell ref="B841:B842"/>
    <mergeCell ref="B843:D843"/>
    <mergeCell ref="B844:B845"/>
    <mergeCell ref="B846:B847"/>
    <mergeCell ref="B848:B849"/>
    <mergeCell ref="B850:B851"/>
    <mergeCell ref="B852:D852"/>
    <mergeCell ref="B853:B854"/>
    <mergeCell ref="B855:B856"/>
    <mergeCell ref="B857:B858"/>
    <mergeCell ref="B859:B860"/>
    <mergeCell ref="B861:D861"/>
    <mergeCell ref="B862:D862"/>
    <mergeCell ref="B837:B838"/>
    <mergeCell ref="B835:B836"/>
    <mergeCell ref="B833:B834"/>
    <mergeCell ref="B804:B805"/>
    <mergeCell ref="B802:B803"/>
    <mergeCell ref="B801:D801"/>
    <mergeCell ref="B799:B800"/>
    <mergeCell ref="B797:B798"/>
    <mergeCell ref="B795:B796"/>
    <mergeCell ref="B793:B794"/>
    <mergeCell ref="B791:D791"/>
    <mergeCell ref="B790:D790"/>
    <mergeCell ref="B788:B789"/>
    <mergeCell ref="B786:B787"/>
    <mergeCell ref="B784:B785"/>
    <mergeCell ref="B782:B783"/>
    <mergeCell ref="B781:D781"/>
    <mergeCell ref="B779:B780"/>
    <mergeCell ref="B777:B778"/>
    <mergeCell ref="B775:B776"/>
    <mergeCell ref="B773:B774"/>
    <mergeCell ref="B772:D772"/>
    <mergeCell ref="B770:B771"/>
    <mergeCell ref="B768:B769"/>
    <mergeCell ref="B766:B767"/>
    <mergeCell ref="B764:B765"/>
    <mergeCell ref="B763:D763"/>
    <mergeCell ref="B761:B762"/>
    <mergeCell ref="B759:B760"/>
    <mergeCell ref="B757:B758"/>
    <mergeCell ref="B755:B756"/>
    <mergeCell ref="B753:B754"/>
    <mergeCell ref="B751:D751"/>
    <mergeCell ref="B750:D750"/>
    <mergeCell ref="B748:B749"/>
    <mergeCell ref="B746:B747"/>
    <mergeCell ref="B744:B745"/>
    <mergeCell ref="B742:B743"/>
    <mergeCell ref="B741:D741"/>
    <mergeCell ref="B739:B740"/>
    <mergeCell ref="B737:B738"/>
    <mergeCell ref="B735:B736"/>
    <mergeCell ref="B733:B734"/>
    <mergeCell ref="B732:D732"/>
    <mergeCell ref="B730:B731"/>
    <mergeCell ref="B728:B729"/>
    <mergeCell ref="B726:B727"/>
    <mergeCell ref="B724:B725"/>
    <mergeCell ref="B723:D723"/>
    <mergeCell ref="B721:B722"/>
    <mergeCell ref="B719:B720"/>
    <mergeCell ref="B717:B718"/>
    <mergeCell ref="B715:B716"/>
    <mergeCell ref="B713:B714"/>
    <mergeCell ref="B708:B709"/>
    <mergeCell ref="B710:D710"/>
    <mergeCell ref="B711:D711"/>
    <mergeCell ref="B682:B683"/>
    <mergeCell ref="B706:B707"/>
    <mergeCell ref="B704:B705"/>
    <mergeCell ref="B702:B703"/>
    <mergeCell ref="B701:D701"/>
    <mergeCell ref="B699:B700"/>
    <mergeCell ref="B697:B698"/>
    <mergeCell ref="B695:B696"/>
    <mergeCell ref="B693:B694"/>
    <mergeCell ref="B692:D692"/>
    <mergeCell ref="B690:B691"/>
    <mergeCell ref="B688:B689"/>
    <mergeCell ref="B686:B687"/>
    <mergeCell ref="B684:B685"/>
    <mergeCell ref="B671:D671"/>
    <mergeCell ref="B670:D670"/>
    <mergeCell ref="B668:B669"/>
    <mergeCell ref="B666:B667"/>
    <mergeCell ref="B664:B665"/>
    <mergeCell ref="B663:D663"/>
    <mergeCell ref="B661:B662"/>
    <mergeCell ref="B659:B660"/>
    <mergeCell ref="B657:B658"/>
    <mergeCell ref="B655:B656"/>
    <mergeCell ref="B654:D654"/>
    <mergeCell ref="B652:B653"/>
    <mergeCell ref="B650:B651"/>
    <mergeCell ref="B648:B649"/>
    <mergeCell ref="B646:B647"/>
    <mergeCell ref="B645:D645"/>
    <mergeCell ref="B643:B644"/>
    <mergeCell ref="B641:B642"/>
    <mergeCell ref="B639:B640"/>
    <mergeCell ref="B637:B638"/>
    <mergeCell ref="B635:B636"/>
    <mergeCell ref="B633:D633"/>
    <mergeCell ref="B632:D632"/>
    <mergeCell ref="B630:B631"/>
    <mergeCell ref="B628:B629"/>
    <mergeCell ref="B626:B627"/>
    <mergeCell ref="B624:B625"/>
    <mergeCell ref="B623:D623"/>
    <mergeCell ref="B621:B622"/>
    <mergeCell ref="B619:B620"/>
    <mergeCell ref="B617:B618"/>
    <mergeCell ref="B615:B616"/>
    <mergeCell ref="B614:D614"/>
    <mergeCell ref="B612:B613"/>
    <mergeCell ref="B610:B611"/>
    <mergeCell ref="B608:B609"/>
    <mergeCell ref="B606:B607"/>
    <mergeCell ref="B605:D605"/>
    <mergeCell ref="B603:B604"/>
    <mergeCell ref="B601:B602"/>
    <mergeCell ref="B599:B600"/>
    <mergeCell ref="B597:B598"/>
    <mergeCell ref="B595:B596"/>
    <mergeCell ref="B593:D593"/>
    <mergeCell ref="B592:D592"/>
    <mergeCell ref="B590:B591"/>
    <mergeCell ref="B588:B589"/>
    <mergeCell ref="B586:B587"/>
    <mergeCell ref="B584:B585"/>
    <mergeCell ref="B583:D583"/>
    <mergeCell ref="B581:B582"/>
    <mergeCell ref="B579:B580"/>
    <mergeCell ref="B577:B578"/>
    <mergeCell ref="B575:B576"/>
    <mergeCell ref="B574:D574"/>
    <mergeCell ref="B572:B573"/>
    <mergeCell ref="B570:B571"/>
    <mergeCell ref="B568:B569"/>
    <mergeCell ref="B566:B567"/>
    <mergeCell ref="B565:D565"/>
    <mergeCell ref="B563:B564"/>
    <mergeCell ref="B561:B562"/>
    <mergeCell ref="B559:B560"/>
    <mergeCell ref="B557:B558"/>
    <mergeCell ref="B555:B556"/>
    <mergeCell ref="B553:D553"/>
    <mergeCell ref="B552:D552"/>
    <mergeCell ref="B550:B551"/>
    <mergeCell ref="B548:B549"/>
    <mergeCell ref="B546:B547"/>
    <mergeCell ref="B544:B545"/>
    <mergeCell ref="B543:D543"/>
    <mergeCell ref="B541:B542"/>
    <mergeCell ref="B539:B540"/>
    <mergeCell ref="B537:B538"/>
    <mergeCell ref="B535:B536"/>
    <mergeCell ref="B534:D534"/>
    <mergeCell ref="B532:B533"/>
    <mergeCell ref="B530:B531"/>
    <mergeCell ref="B528:B529"/>
    <mergeCell ref="B526:B527"/>
    <mergeCell ref="B525:D525"/>
    <mergeCell ref="B523:B524"/>
    <mergeCell ref="B521:B522"/>
    <mergeCell ref="B519:B520"/>
    <mergeCell ref="B517:B518"/>
    <mergeCell ref="B515:B516"/>
    <mergeCell ref="B513:D513"/>
    <mergeCell ref="B512:D512"/>
    <mergeCell ref="B510:B511"/>
    <mergeCell ref="B508:B509"/>
    <mergeCell ref="B506:B507"/>
    <mergeCell ref="B504:B505"/>
    <mergeCell ref="B503:D503"/>
    <mergeCell ref="B501:B502"/>
    <mergeCell ref="B499:B500"/>
    <mergeCell ref="B497:B498"/>
    <mergeCell ref="B495:B496"/>
    <mergeCell ref="B494:D494"/>
    <mergeCell ref="B492:B493"/>
    <mergeCell ref="B490:B491"/>
    <mergeCell ref="B488:B489"/>
    <mergeCell ref="B486:B487"/>
    <mergeCell ref="B485:D485"/>
    <mergeCell ref="B483:B484"/>
    <mergeCell ref="B481:B482"/>
    <mergeCell ref="B479:B480"/>
    <mergeCell ref="B477:B478"/>
    <mergeCell ref="B475:B476"/>
    <mergeCell ref="B386:B387"/>
    <mergeCell ref="B390:B391"/>
    <mergeCell ref="B388:B389"/>
    <mergeCell ref="B356:D356"/>
    <mergeCell ref="B357:D357"/>
    <mergeCell ref="B347:D347"/>
    <mergeCell ref="B345:B346"/>
    <mergeCell ref="B343:B344"/>
    <mergeCell ref="B341:B342"/>
    <mergeCell ref="B339:B340"/>
    <mergeCell ref="B338:D338"/>
    <mergeCell ref="B336:B337"/>
    <mergeCell ref="B334:B335"/>
    <mergeCell ref="B332:B333"/>
    <mergeCell ref="B330:B331"/>
    <mergeCell ref="B329:D329"/>
    <mergeCell ref="B327:B328"/>
    <mergeCell ref="B325:B326"/>
    <mergeCell ref="B323:B324"/>
    <mergeCell ref="B318:B319"/>
    <mergeCell ref="B316:B317"/>
    <mergeCell ref="B314:B315"/>
    <mergeCell ref="B312:B313"/>
    <mergeCell ref="B309:B310"/>
    <mergeCell ref="B307:B308"/>
    <mergeCell ref="B305:B306"/>
    <mergeCell ref="B303:B304"/>
    <mergeCell ref="B300:B301"/>
    <mergeCell ref="B298:B299"/>
    <mergeCell ref="B296:B297"/>
    <mergeCell ref="B321:D321"/>
    <mergeCell ref="B320:D320"/>
    <mergeCell ref="B311:D311"/>
    <mergeCell ref="B302:D302"/>
    <mergeCell ref="B294:D294"/>
    <mergeCell ref="B293:D293"/>
    <mergeCell ref="B291:B292"/>
    <mergeCell ref="B289:B290"/>
    <mergeCell ref="B288:D288"/>
    <mergeCell ref="B286:B287"/>
    <mergeCell ref="B284:B285"/>
    <mergeCell ref="B282:B283"/>
    <mergeCell ref="B280:B281"/>
    <mergeCell ref="B279:D279"/>
    <mergeCell ref="B277:B278"/>
    <mergeCell ref="B275:B276"/>
    <mergeCell ref="B273:B274"/>
    <mergeCell ref="B271:B272"/>
    <mergeCell ref="B270:D270"/>
    <mergeCell ref="B268:B269"/>
    <mergeCell ref="B266:B267"/>
    <mergeCell ref="B264:B265"/>
    <mergeCell ref="B262:B263"/>
    <mergeCell ref="B260:B261"/>
    <mergeCell ref="B255:B256"/>
    <mergeCell ref="B253:B254"/>
    <mergeCell ref="B257:D257"/>
    <mergeCell ref="B258:D258"/>
    <mergeCell ref="B252:D252"/>
    <mergeCell ref="B250:B251"/>
    <mergeCell ref="B248:B249"/>
    <mergeCell ref="B246:B247"/>
    <mergeCell ref="B244:B245"/>
    <mergeCell ref="B243:D243"/>
    <mergeCell ref="B241:B242"/>
    <mergeCell ref="B239:B240"/>
    <mergeCell ref="B237:B238"/>
    <mergeCell ref="B235:B236"/>
    <mergeCell ref="B234:D234"/>
    <mergeCell ref="B232:B233"/>
    <mergeCell ref="B230:B231"/>
    <mergeCell ref="B228:B229"/>
    <mergeCell ref="B226:B227"/>
    <mergeCell ref="B224:B225"/>
    <mergeCell ref="B222:D222"/>
    <mergeCell ref="B221:D221"/>
    <mergeCell ref="B219:B220"/>
    <mergeCell ref="B217:B218"/>
    <mergeCell ref="B215:B216"/>
    <mergeCell ref="B213:B214"/>
    <mergeCell ref="B212:D212"/>
    <mergeCell ref="B210:B211"/>
    <mergeCell ref="B208:B209"/>
    <mergeCell ref="B206:B207"/>
    <mergeCell ref="B204:B205"/>
    <mergeCell ref="B203:D203"/>
    <mergeCell ref="B201:B202"/>
    <mergeCell ref="B199:B200"/>
    <mergeCell ref="B197:B198"/>
    <mergeCell ref="B195:B196"/>
    <mergeCell ref="B193:B194"/>
    <mergeCell ref="B180:B181"/>
    <mergeCell ref="B182:B183"/>
    <mergeCell ref="B177:B178"/>
    <mergeCell ref="B175:B176"/>
    <mergeCell ref="B173:B174"/>
    <mergeCell ref="B171:B172"/>
    <mergeCell ref="B168:B169"/>
    <mergeCell ref="B184:B185"/>
    <mergeCell ref="B186:B187"/>
    <mergeCell ref="B188:B189"/>
    <mergeCell ref="B190:D190"/>
    <mergeCell ref="B191:D191"/>
    <mergeCell ref="B179:D179"/>
    <mergeCell ref="B170:D170"/>
    <mergeCell ref="B166:B167"/>
    <mergeCell ref="B164:B165"/>
    <mergeCell ref="B162:B163"/>
    <mergeCell ref="B160:B161"/>
    <mergeCell ref="B151:B152"/>
    <mergeCell ref="B149:B150"/>
    <mergeCell ref="B153:B154"/>
    <mergeCell ref="B146:B147"/>
    <mergeCell ref="B144:B145"/>
    <mergeCell ref="B142:B143"/>
    <mergeCell ref="B140:B141"/>
    <mergeCell ref="B148:D148"/>
    <mergeCell ref="B157:D157"/>
    <mergeCell ref="B158:D158"/>
    <mergeCell ref="B155:B156"/>
    <mergeCell ref="B111:B112"/>
    <mergeCell ref="B109:B110"/>
    <mergeCell ref="B106:B107"/>
    <mergeCell ref="B104:B105"/>
    <mergeCell ref="B102:B103"/>
    <mergeCell ref="B100:B101"/>
    <mergeCell ref="B108:D108"/>
    <mergeCell ref="B98:D98"/>
    <mergeCell ref="B97:D97"/>
    <mergeCell ref="B95:B96"/>
    <mergeCell ref="B93:B94"/>
    <mergeCell ref="B91:B92"/>
    <mergeCell ref="B90:D90"/>
    <mergeCell ref="B88:B89"/>
    <mergeCell ref="B86:B87"/>
    <mergeCell ref="B84:B85"/>
    <mergeCell ref="B82:B83"/>
    <mergeCell ref="B80:B81"/>
    <mergeCell ref="B2:B3"/>
    <mergeCell ref="B4:B5"/>
    <mergeCell ref="B8:D8"/>
    <mergeCell ref="B9:B10"/>
    <mergeCell ref="B11:B12"/>
    <mergeCell ref="B13:B14"/>
    <mergeCell ref="B15:D15"/>
    <mergeCell ref="B16:D16"/>
    <mergeCell ref="B6:B7"/>
    <mergeCell ref="B18:B19"/>
    <mergeCell ref="B20:B21"/>
    <mergeCell ref="B28:D28"/>
    <mergeCell ref="B29:B30"/>
    <mergeCell ref="B31:B32"/>
    <mergeCell ref="B33:B34"/>
    <mergeCell ref="B35:D35"/>
    <mergeCell ref="B36:D36"/>
    <mergeCell ref="B26:B27"/>
    <mergeCell ref="B22:B23"/>
    <mergeCell ref="B24:B25"/>
    <mergeCell ref="B38:B39"/>
    <mergeCell ref="B40:B41"/>
    <mergeCell ref="B48:D48"/>
    <mergeCell ref="B49:B50"/>
    <mergeCell ref="B51:B52"/>
    <mergeCell ref="B46:B47"/>
    <mergeCell ref="B42:B43"/>
    <mergeCell ref="B44:B45"/>
    <mergeCell ref="B58:D58"/>
    <mergeCell ref="B57:D57"/>
    <mergeCell ref="B55:B56"/>
    <mergeCell ref="B53:B54"/>
    <mergeCell ref="B60:B61"/>
    <mergeCell ref="B62:B63"/>
    <mergeCell ref="B64:B65"/>
    <mergeCell ref="B66:B67"/>
    <mergeCell ref="B68:B69"/>
    <mergeCell ref="B70:D70"/>
    <mergeCell ref="B71:B72"/>
    <mergeCell ref="B73:B74"/>
    <mergeCell ref="B77:D77"/>
    <mergeCell ref="B78:D78"/>
    <mergeCell ref="B75:B76"/>
    <mergeCell ref="B115:B116"/>
    <mergeCell ref="B117:D117"/>
    <mergeCell ref="B118:B119"/>
    <mergeCell ref="B113:B114"/>
    <mergeCell ref="B122:B123"/>
    <mergeCell ref="B124:B125"/>
    <mergeCell ref="B126:D126"/>
    <mergeCell ref="B127:D127"/>
    <mergeCell ref="B120:B121"/>
    <mergeCell ref="B135:B136"/>
    <mergeCell ref="B133:B134"/>
    <mergeCell ref="B131:B132"/>
    <mergeCell ref="B129:B130"/>
    <mergeCell ref="B139:D139"/>
    <mergeCell ref="B137:B138"/>
    <mergeCell ref="B350:B351"/>
    <mergeCell ref="B352:B353"/>
    <mergeCell ref="B354:B355"/>
    <mergeCell ref="B348:B349"/>
    <mergeCell ref="B359:B360"/>
    <mergeCell ref="B361:B362"/>
    <mergeCell ref="B363:B364"/>
    <mergeCell ref="B365:B366"/>
    <mergeCell ref="B367:B368"/>
    <mergeCell ref="B369:D369"/>
    <mergeCell ref="B370:B371"/>
    <mergeCell ref="B372:B373"/>
    <mergeCell ref="B374:B375"/>
    <mergeCell ref="B376:B377"/>
    <mergeCell ref="B378:D378"/>
    <mergeCell ref="B379:B380"/>
    <mergeCell ref="B381:B382"/>
    <mergeCell ref="B383:B384"/>
    <mergeCell ref="B385:D385"/>
    <mergeCell ref="B394:D394"/>
    <mergeCell ref="B395:D395"/>
    <mergeCell ref="B392:B393"/>
    <mergeCell ref="B397:B398"/>
    <mergeCell ref="B399:B400"/>
    <mergeCell ref="B401:B402"/>
    <mergeCell ref="B403:B404"/>
    <mergeCell ref="B405:B406"/>
    <mergeCell ref="B407:D407"/>
    <mergeCell ref="B408:B409"/>
    <mergeCell ref="B410:B411"/>
    <mergeCell ref="B412:B413"/>
    <mergeCell ref="B414:B415"/>
    <mergeCell ref="B416:D416"/>
    <mergeCell ref="B417:B418"/>
    <mergeCell ref="B419:B420"/>
    <mergeCell ref="B421:B422"/>
    <mergeCell ref="B423:D423"/>
    <mergeCell ref="B424:B425"/>
    <mergeCell ref="B426:B427"/>
    <mergeCell ref="B428:B429"/>
    <mergeCell ref="B430:B431"/>
    <mergeCell ref="B432:D432"/>
    <mergeCell ref="B433:D433"/>
    <mergeCell ref="B435:B436"/>
    <mergeCell ref="B437:B438"/>
    <mergeCell ref="B439:B440"/>
    <mergeCell ref="B441:B442"/>
    <mergeCell ref="B443:B444"/>
    <mergeCell ref="B445:D445"/>
    <mergeCell ref="B446:B447"/>
    <mergeCell ref="B448:B449"/>
    <mergeCell ref="B450:B451"/>
    <mergeCell ref="B452:B453"/>
    <mergeCell ref="B454:D454"/>
    <mergeCell ref="B455:B456"/>
    <mergeCell ref="B457:B458"/>
    <mergeCell ref="B459:B460"/>
    <mergeCell ref="B473:D473"/>
    <mergeCell ref="B472:D472"/>
    <mergeCell ref="B470:B471"/>
    <mergeCell ref="B463:D463"/>
    <mergeCell ref="B461:B462"/>
    <mergeCell ref="B464:B465"/>
    <mergeCell ref="B466:B467"/>
    <mergeCell ref="B468:B469"/>
    <mergeCell ref="B673:B674"/>
    <mergeCell ref="B675:B676"/>
    <mergeCell ref="B677:B678"/>
    <mergeCell ref="B679:B680"/>
    <mergeCell ref="B681:D681"/>
    <mergeCell ref="B808:B809"/>
    <mergeCell ref="B810:B811"/>
    <mergeCell ref="B812:D812"/>
    <mergeCell ref="B813:B814"/>
    <mergeCell ref="B815:B816"/>
    <mergeCell ref="B817:B818"/>
    <mergeCell ref="B819:B820"/>
    <mergeCell ref="B821:D821"/>
    <mergeCell ref="B822:B823"/>
    <mergeCell ref="B824:B825"/>
    <mergeCell ref="B826:B827"/>
    <mergeCell ref="B828:B829"/>
    <mergeCell ref="B830:D830"/>
    <mergeCell ref="B831:D831"/>
    <mergeCell ref="B806:B807"/>
    <mergeCell ref="B904:B905"/>
    <mergeCell ref="B906:B907"/>
    <mergeCell ref="B908:B909"/>
    <mergeCell ref="B910:B911"/>
    <mergeCell ref="B912:B913"/>
    <mergeCell ref="B914:D914"/>
    <mergeCell ref="B915:B916"/>
    <mergeCell ref="B917:B918"/>
    <mergeCell ref="B919:B920"/>
    <mergeCell ref="B930:B931"/>
    <mergeCell ref="B928:B929"/>
    <mergeCell ref="B926:B927"/>
    <mergeCell ref="B925:D925"/>
    <mergeCell ref="B923:B924"/>
    <mergeCell ref="B921:B922"/>
    <mergeCell ref="B934:B935"/>
    <mergeCell ref="B936:D936"/>
    <mergeCell ref="B937:D937"/>
    <mergeCell ref="B932:B933"/>
    <mergeCell ref="B939:B940"/>
    <mergeCell ref="B941:B942"/>
    <mergeCell ref="B943:B944"/>
    <mergeCell ref="B945:B946"/>
    <mergeCell ref="B947:B948"/>
    <mergeCell ref="B949:D949"/>
    <mergeCell ref="B950:B951"/>
    <mergeCell ref="B952:B953"/>
    <mergeCell ref="B954:B955"/>
    <mergeCell ref="B956:B957"/>
    <mergeCell ref="B958:D958"/>
    <mergeCell ref="B959:B960"/>
    <mergeCell ref="B961:B962"/>
    <mergeCell ref="B963:B964"/>
    <mergeCell ref="B965:B966"/>
    <mergeCell ref="B967:D967"/>
    <mergeCell ref="B968:B969"/>
    <mergeCell ref="B970:B971"/>
    <mergeCell ref="B972:B973"/>
    <mergeCell ref="B974:B975"/>
    <mergeCell ref="B976:D976"/>
    <mergeCell ref="B977:D977"/>
    <mergeCell ref="B979:B980"/>
    <mergeCell ref="B981:B982"/>
    <mergeCell ref="B983:B984"/>
    <mergeCell ref="B985:B986"/>
    <mergeCell ref="B987:B988"/>
    <mergeCell ref="B989:D989"/>
    <mergeCell ref="B990:B991"/>
    <mergeCell ref="B992:B993"/>
    <mergeCell ref="B994:B995"/>
    <mergeCell ref="B996:B997"/>
    <mergeCell ref="B998:D998"/>
    <mergeCell ref="B999:B1000"/>
    <mergeCell ref="B1001:B1002"/>
    <mergeCell ref="B1003:B1004"/>
    <mergeCell ref="B1005:B1006"/>
    <mergeCell ref="B1007:D1007"/>
    <mergeCell ref="B1008:B1009"/>
    <mergeCell ref="B1010:B1011"/>
    <mergeCell ref="B1012:B1013"/>
    <mergeCell ref="B1014:B1015"/>
    <mergeCell ref="B1016:D1016"/>
    <mergeCell ref="B1017:D1017"/>
    <mergeCell ref="C899:C900"/>
    <mergeCell ref="C897:C898"/>
    <mergeCell ref="C895:C896"/>
    <mergeCell ref="C890:C891"/>
    <mergeCell ref="C888:C889"/>
    <mergeCell ref="C886:C887"/>
    <mergeCell ref="C893:C894"/>
    <mergeCell ref="C884:C885"/>
    <mergeCell ref="C881:C882"/>
    <mergeCell ref="C879:C880"/>
    <mergeCell ref="C877:C878"/>
    <mergeCell ref="C875:C876"/>
    <mergeCell ref="C873:C874"/>
    <mergeCell ref="C870:C871"/>
    <mergeCell ref="C868:C869"/>
    <mergeCell ref="C866:C867"/>
    <mergeCell ref="C864:C865"/>
    <mergeCell ref="C839:C840"/>
    <mergeCell ref="C841:C842"/>
    <mergeCell ref="C844:C845"/>
    <mergeCell ref="C853:C854"/>
    <mergeCell ref="C837:C838"/>
    <mergeCell ref="C835:C836"/>
    <mergeCell ref="C833:C834"/>
    <mergeCell ref="C802:C803"/>
    <mergeCell ref="C793:C794"/>
    <mergeCell ref="C788:C789"/>
    <mergeCell ref="C786:C787"/>
    <mergeCell ref="C784:C785"/>
    <mergeCell ref="C782:C783"/>
    <mergeCell ref="C779:C780"/>
    <mergeCell ref="C777:C778"/>
    <mergeCell ref="C775:C776"/>
    <mergeCell ref="C773:C774"/>
    <mergeCell ref="C770:C771"/>
    <mergeCell ref="C768:C769"/>
    <mergeCell ref="C766:C767"/>
    <mergeCell ref="C764:C765"/>
    <mergeCell ref="C761:C762"/>
    <mergeCell ref="C759:C760"/>
    <mergeCell ref="C757:C758"/>
    <mergeCell ref="C755:C756"/>
    <mergeCell ref="C753:C754"/>
    <mergeCell ref="C719:C720"/>
    <mergeCell ref="C721:C722"/>
    <mergeCell ref="C730:C731"/>
    <mergeCell ref="C728:C729"/>
    <mergeCell ref="C726:C727"/>
    <mergeCell ref="C724:C725"/>
    <mergeCell ref="C739:C740"/>
    <mergeCell ref="C737:C738"/>
    <mergeCell ref="C735:C736"/>
    <mergeCell ref="C733:C734"/>
    <mergeCell ref="C717:C718"/>
    <mergeCell ref="C715:C716"/>
    <mergeCell ref="C713:C714"/>
    <mergeCell ref="C748:C749"/>
    <mergeCell ref="C746:C747"/>
    <mergeCell ref="C744:C745"/>
    <mergeCell ref="C742:C743"/>
    <mergeCell ref="C708:C709"/>
    <mergeCell ref="C679:C680"/>
    <mergeCell ref="C677:C678"/>
    <mergeCell ref="C675:C676"/>
    <mergeCell ref="C673:C674"/>
    <mergeCell ref="C690:C691"/>
    <mergeCell ref="C688:C689"/>
    <mergeCell ref="C686:C687"/>
    <mergeCell ref="C684:C685"/>
    <mergeCell ref="C682:C683"/>
    <mergeCell ref="C706:C707"/>
    <mergeCell ref="C704:C705"/>
    <mergeCell ref="C702:C703"/>
    <mergeCell ref="C699:C700"/>
    <mergeCell ref="C697:C698"/>
    <mergeCell ref="C695:C696"/>
    <mergeCell ref="C693:C694"/>
    <mergeCell ref="C652:C653"/>
    <mergeCell ref="C650:C651"/>
    <mergeCell ref="C648:C649"/>
    <mergeCell ref="C643:C644"/>
    <mergeCell ref="C641:C642"/>
    <mergeCell ref="C639:C640"/>
    <mergeCell ref="C637:C638"/>
    <mergeCell ref="C635:C636"/>
    <mergeCell ref="C668:C669"/>
    <mergeCell ref="C666:C667"/>
    <mergeCell ref="C664:C665"/>
    <mergeCell ref="C661:C662"/>
    <mergeCell ref="C659:C660"/>
    <mergeCell ref="C657:C658"/>
    <mergeCell ref="C655:C656"/>
    <mergeCell ref="C646:C647"/>
    <mergeCell ref="C621:C622"/>
    <mergeCell ref="C619:C620"/>
    <mergeCell ref="C617:C618"/>
    <mergeCell ref="C630:C631"/>
    <mergeCell ref="C628:C629"/>
    <mergeCell ref="C626:C627"/>
    <mergeCell ref="C624:C625"/>
    <mergeCell ref="C615:C616"/>
    <mergeCell ref="C612:C613"/>
    <mergeCell ref="C610:C611"/>
    <mergeCell ref="C608:C609"/>
    <mergeCell ref="C606:C607"/>
    <mergeCell ref="C603:C604"/>
    <mergeCell ref="C601:C602"/>
    <mergeCell ref="C599:C600"/>
    <mergeCell ref="C597:C598"/>
    <mergeCell ref="C595:C596"/>
    <mergeCell ref="C590:C591"/>
    <mergeCell ref="C588:C589"/>
    <mergeCell ref="C586:C587"/>
    <mergeCell ref="C584:C585"/>
    <mergeCell ref="C581:C582"/>
    <mergeCell ref="C579:C580"/>
    <mergeCell ref="C577:C578"/>
    <mergeCell ref="C575:C576"/>
    <mergeCell ref="C572:C573"/>
    <mergeCell ref="C570:C571"/>
    <mergeCell ref="C568:C569"/>
    <mergeCell ref="C566:C567"/>
    <mergeCell ref="C563:C564"/>
    <mergeCell ref="C561:C562"/>
    <mergeCell ref="C559:C560"/>
    <mergeCell ref="C557:C558"/>
    <mergeCell ref="C555:C556"/>
    <mergeCell ref="C541:C542"/>
    <mergeCell ref="C550:C551"/>
    <mergeCell ref="C548:C549"/>
    <mergeCell ref="C544:C545"/>
    <mergeCell ref="C546:C547"/>
    <mergeCell ref="C539:C540"/>
    <mergeCell ref="C537:C538"/>
    <mergeCell ref="C535:C536"/>
    <mergeCell ref="C532:C533"/>
    <mergeCell ref="C530:C531"/>
    <mergeCell ref="C528:C529"/>
    <mergeCell ref="C526:C527"/>
    <mergeCell ref="C523:C524"/>
    <mergeCell ref="C521:C522"/>
    <mergeCell ref="C519:C520"/>
    <mergeCell ref="C517:C518"/>
    <mergeCell ref="C515:C516"/>
    <mergeCell ref="C510:C511"/>
    <mergeCell ref="C508:C509"/>
    <mergeCell ref="C506:C507"/>
    <mergeCell ref="C504:C505"/>
    <mergeCell ref="C501:C502"/>
    <mergeCell ref="C499:C500"/>
    <mergeCell ref="C497:C498"/>
    <mergeCell ref="C495:C496"/>
    <mergeCell ref="C492:C493"/>
    <mergeCell ref="C490:C491"/>
    <mergeCell ref="C488:C489"/>
    <mergeCell ref="C486:C487"/>
    <mergeCell ref="C483:C484"/>
    <mergeCell ref="C481:C482"/>
    <mergeCell ref="C479:C480"/>
    <mergeCell ref="C477:C478"/>
    <mergeCell ref="C475:C476"/>
    <mergeCell ref="C470:C471"/>
    <mergeCell ref="C468:C469"/>
    <mergeCell ref="C466:C467"/>
    <mergeCell ref="C461:C462"/>
    <mergeCell ref="C459:C460"/>
    <mergeCell ref="C457:C458"/>
    <mergeCell ref="C383:C384"/>
    <mergeCell ref="C381:C382"/>
    <mergeCell ref="C379:C380"/>
    <mergeCell ref="C386:C387"/>
    <mergeCell ref="C345:C346"/>
    <mergeCell ref="C343:C344"/>
    <mergeCell ref="C341:C342"/>
    <mergeCell ref="C339:C340"/>
    <mergeCell ref="C336:C337"/>
    <mergeCell ref="C334:C335"/>
    <mergeCell ref="C332:C333"/>
    <mergeCell ref="C330:C331"/>
    <mergeCell ref="C327:C328"/>
    <mergeCell ref="C325:C326"/>
    <mergeCell ref="C323:C324"/>
    <mergeCell ref="C318:C319"/>
    <mergeCell ref="C316:C317"/>
    <mergeCell ref="C314:C315"/>
    <mergeCell ref="C309:C310"/>
    <mergeCell ref="C307:C308"/>
    <mergeCell ref="C305:C306"/>
    <mergeCell ref="C300:C301"/>
    <mergeCell ref="C298:C299"/>
    <mergeCell ref="C296:C297"/>
    <mergeCell ref="C303:C304"/>
    <mergeCell ref="C312:C313"/>
    <mergeCell ref="C291:C292"/>
    <mergeCell ref="C289:C290"/>
    <mergeCell ref="C286:C287"/>
    <mergeCell ref="C284:C285"/>
    <mergeCell ref="C282:C283"/>
    <mergeCell ref="C280:C281"/>
    <mergeCell ref="C277:C278"/>
    <mergeCell ref="C275:C276"/>
    <mergeCell ref="C273:C274"/>
    <mergeCell ref="C271:C272"/>
    <mergeCell ref="C268:C269"/>
    <mergeCell ref="C266:C267"/>
    <mergeCell ref="C264:C265"/>
    <mergeCell ref="C262:C263"/>
    <mergeCell ref="C260:C261"/>
    <mergeCell ref="C241:C242"/>
    <mergeCell ref="C239:C240"/>
    <mergeCell ref="C250:C251"/>
    <mergeCell ref="C248:C249"/>
    <mergeCell ref="C246:C247"/>
    <mergeCell ref="C244:C245"/>
    <mergeCell ref="C237:C238"/>
    <mergeCell ref="C235:C236"/>
    <mergeCell ref="C255:C256"/>
    <mergeCell ref="C253:C254"/>
    <mergeCell ref="C232:C233"/>
    <mergeCell ref="C230:C231"/>
    <mergeCell ref="C228:C229"/>
    <mergeCell ref="C226:C227"/>
    <mergeCell ref="C224:C225"/>
    <mergeCell ref="C219:C220"/>
    <mergeCell ref="C217:C218"/>
    <mergeCell ref="C215:C216"/>
    <mergeCell ref="C213:C214"/>
    <mergeCell ref="C210:C211"/>
    <mergeCell ref="C208:C209"/>
    <mergeCell ref="C206:C207"/>
    <mergeCell ref="C204:C205"/>
    <mergeCell ref="C201:C202"/>
    <mergeCell ref="C199:C200"/>
    <mergeCell ref="C197:C198"/>
    <mergeCell ref="C195:C196"/>
    <mergeCell ref="C193:C194"/>
    <mergeCell ref="C184:C185"/>
    <mergeCell ref="C186:C187"/>
    <mergeCell ref="C188:C189"/>
    <mergeCell ref="C182:C183"/>
    <mergeCell ref="C180:C181"/>
    <mergeCell ref="C177:C178"/>
    <mergeCell ref="C175:C176"/>
    <mergeCell ref="C173:C174"/>
    <mergeCell ref="C171:C172"/>
    <mergeCell ref="C168:C169"/>
    <mergeCell ref="C166:C167"/>
    <mergeCell ref="C164:C165"/>
    <mergeCell ref="C162:C163"/>
    <mergeCell ref="C160:C161"/>
    <mergeCell ref="C137:C138"/>
    <mergeCell ref="C140:C141"/>
    <mergeCell ref="C142:C143"/>
    <mergeCell ref="C144:C145"/>
    <mergeCell ref="C146:C147"/>
    <mergeCell ref="C149:C150"/>
    <mergeCell ref="C151:C152"/>
    <mergeCell ref="C153:C154"/>
    <mergeCell ref="C155:C156"/>
    <mergeCell ref="C100:C101"/>
    <mergeCell ref="C95:C96"/>
    <mergeCell ref="C93:C94"/>
    <mergeCell ref="C91:C92"/>
    <mergeCell ref="C88:C89"/>
    <mergeCell ref="C86:C87"/>
    <mergeCell ref="C84:C85"/>
    <mergeCell ref="C82:C83"/>
    <mergeCell ref="C80:C81"/>
    <mergeCell ref="C6:C7"/>
    <mergeCell ref="C4:C5"/>
    <mergeCell ref="C2:C3"/>
    <mergeCell ref="C18:C19"/>
    <mergeCell ref="C26:C27"/>
    <mergeCell ref="C24:C25"/>
    <mergeCell ref="C29:C30"/>
    <mergeCell ref="C20:C21"/>
    <mergeCell ref="C22:C23"/>
    <mergeCell ref="C31:C32"/>
    <mergeCell ref="C33:C34"/>
    <mergeCell ref="C9:C10"/>
    <mergeCell ref="C11:C12"/>
    <mergeCell ref="C13:C14"/>
    <mergeCell ref="C38:C39"/>
    <mergeCell ref="C46:C47"/>
    <mergeCell ref="C44:C45"/>
    <mergeCell ref="C49:C50"/>
    <mergeCell ref="C40:C41"/>
    <mergeCell ref="C42:C43"/>
    <mergeCell ref="C51:C52"/>
    <mergeCell ref="C55:C56"/>
    <mergeCell ref="C53:C54"/>
    <mergeCell ref="C60:C61"/>
    <mergeCell ref="C62:C63"/>
    <mergeCell ref="C64:C65"/>
    <mergeCell ref="C66:C67"/>
    <mergeCell ref="C68:C69"/>
    <mergeCell ref="C71:C72"/>
    <mergeCell ref="C73:C74"/>
    <mergeCell ref="C75:C76"/>
    <mergeCell ref="C118:C119"/>
    <mergeCell ref="C122:C123"/>
    <mergeCell ref="C124:C125"/>
    <mergeCell ref="C109:C110"/>
    <mergeCell ref="C111:C112"/>
    <mergeCell ref="C113:C114"/>
    <mergeCell ref="C115:C116"/>
    <mergeCell ref="C120:C121"/>
    <mergeCell ref="C102:C103"/>
    <mergeCell ref="C104:C105"/>
    <mergeCell ref="C106:C107"/>
    <mergeCell ref="C129:C130"/>
    <mergeCell ref="C131:C132"/>
    <mergeCell ref="C133:C134"/>
    <mergeCell ref="C135:C136"/>
    <mergeCell ref="C348:C349"/>
    <mergeCell ref="C350:C351"/>
    <mergeCell ref="C352:C353"/>
    <mergeCell ref="C354:C355"/>
    <mergeCell ref="C359:C360"/>
    <mergeCell ref="C361:C362"/>
    <mergeCell ref="C363:C364"/>
    <mergeCell ref="C365:C366"/>
    <mergeCell ref="C367:C368"/>
    <mergeCell ref="C370:C371"/>
    <mergeCell ref="C372:C373"/>
    <mergeCell ref="C374:C375"/>
    <mergeCell ref="C376:C377"/>
    <mergeCell ref="C388:C389"/>
    <mergeCell ref="C390:C391"/>
    <mergeCell ref="C392:C393"/>
    <mergeCell ref="C397:C398"/>
    <mergeCell ref="C399:C400"/>
    <mergeCell ref="C401:C402"/>
    <mergeCell ref="C403:C404"/>
    <mergeCell ref="C405:C406"/>
    <mergeCell ref="C408:C409"/>
    <mergeCell ref="C410:C411"/>
    <mergeCell ref="C412:C413"/>
    <mergeCell ref="C414:C415"/>
    <mergeCell ref="C417:C418"/>
    <mergeCell ref="C419:C420"/>
    <mergeCell ref="C421:C422"/>
    <mergeCell ref="C424:C425"/>
    <mergeCell ref="C426:C427"/>
    <mergeCell ref="C428:C429"/>
    <mergeCell ref="C430:C431"/>
    <mergeCell ref="C435:C436"/>
    <mergeCell ref="C437:C438"/>
    <mergeCell ref="C439:C440"/>
    <mergeCell ref="C441:C442"/>
    <mergeCell ref="C443:C444"/>
    <mergeCell ref="C446:C447"/>
    <mergeCell ref="C448:C449"/>
    <mergeCell ref="C450:C451"/>
    <mergeCell ref="C452:C453"/>
    <mergeCell ref="C464:C465"/>
    <mergeCell ref="C455:C456"/>
    <mergeCell ref="C795:C796"/>
    <mergeCell ref="C797:C798"/>
    <mergeCell ref="C799:C800"/>
    <mergeCell ref="C813:C814"/>
    <mergeCell ref="C822:C823"/>
    <mergeCell ref="C804:C805"/>
    <mergeCell ref="C806:C807"/>
    <mergeCell ref="C808:C809"/>
    <mergeCell ref="C810:C811"/>
    <mergeCell ref="C815:C816"/>
    <mergeCell ref="C817:C818"/>
    <mergeCell ref="C819:C820"/>
    <mergeCell ref="C824:C825"/>
    <mergeCell ref="C826:C827"/>
    <mergeCell ref="C828:C829"/>
    <mergeCell ref="C846:C847"/>
    <mergeCell ref="C848:C849"/>
    <mergeCell ref="C850:C851"/>
    <mergeCell ref="C855:C856"/>
    <mergeCell ref="C857:C858"/>
    <mergeCell ref="C859:C860"/>
    <mergeCell ref="C904:C905"/>
    <mergeCell ref="C906:C907"/>
    <mergeCell ref="C908:C909"/>
    <mergeCell ref="C910:C911"/>
    <mergeCell ref="C912:C913"/>
    <mergeCell ref="C915:C916"/>
    <mergeCell ref="C917:C918"/>
    <mergeCell ref="C919:C920"/>
    <mergeCell ref="C930:C931"/>
    <mergeCell ref="C928:C929"/>
    <mergeCell ref="C926:C927"/>
    <mergeCell ref="C923:C924"/>
    <mergeCell ref="C921:C922"/>
    <mergeCell ref="C934:C935"/>
    <mergeCell ref="C932:C933"/>
    <mergeCell ref="C939:C940"/>
    <mergeCell ref="C950:C951"/>
    <mergeCell ref="C959:C960"/>
    <mergeCell ref="C968:C969"/>
    <mergeCell ref="C941:C942"/>
    <mergeCell ref="C943:C944"/>
    <mergeCell ref="C945:C946"/>
    <mergeCell ref="C947:C948"/>
    <mergeCell ref="C952:C953"/>
    <mergeCell ref="C954:C955"/>
    <mergeCell ref="C956:C957"/>
    <mergeCell ref="C961:C962"/>
    <mergeCell ref="C963:C964"/>
    <mergeCell ref="C965:C966"/>
    <mergeCell ref="C970:C971"/>
    <mergeCell ref="C972:C973"/>
    <mergeCell ref="C974:C975"/>
    <mergeCell ref="C979:C980"/>
    <mergeCell ref="C981:C982"/>
    <mergeCell ref="C983:C984"/>
    <mergeCell ref="C985:C986"/>
    <mergeCell ref="C987:C988"/>
    <mergeCell ref="C990:C991"/>
    <mergeCell ref="C992:C993"/>
    <mergeCell ref="C994:C995"/>
    <mergeCell ref="C996:C997"/>
    <mergeCell ref="C999:C1000"/>
    <mergeCell ref="C1008:C1009"/>
    <mergeCell ref="C1001:C1002"/>
    <mergeCell ref="C1003:C1004"/>
    <mergeCell ref="C1005:C1006"/>
    <mergeCell ref="C1010:C1011"/>
    <mergeCell ref="C1012:C1013"/>
    <mergeCell ref="C1014:C1015"/>
    <mergeCell ref="F897:F898"/>
    <mergeCell ref="F888:F889"/>
    <mergeCell ref="F899:F900"/>
    <mergeCell ref="F895:F896"/>
    <mergeCell ref="F893:F894"/>
    <mergeCell ref="F890:F891"/>
    <mergeCell ref="F886:F887"/>
    <mergeCell ref="F884:F885"/>
    <mergeCell ref="F881:F882"/>
    <mergeCell ref="F879:F880"/>
    <mergeCell ref="F877:F878"/>
    <mergeCell ref="F875:F876"/>
    <mergeCell ref="F873:F874"/>
    <mergeCell ref="F870:F871"/>
    <mergeCell ref="F868:F869"/>
    <mergeCell ref="F866:F867"/>
    <mergeCell ref="F864:F865"/>
    <mergeCell ref="F839:F840"/>
    <mergeCell ref="F841:F842"/>
    <mergeCell ref="F844:F845"/>
    <mergeCell ref="F846:F847"/>
    <mergeCell ref="F848:F849"/>
    <mergeCell ref="F850:F851"/>
    <mergeCell ref="F853:F854"/>
    <mergeCell ref="F855:F856"/>
    <mergeCell ref="F857:F858"/>
    <mergeCell ref="F859:F860"/>
    <mergeCell ref="F837:F838"/>
    <mergeCell ref="F835:F836"/>
    <mergeCell ref="F833:F834"/>
    <mergeCell ref="F804:F805"/>
    <mergeCell ref="F802:F803"/>
    <mergeCell ref="F799:F800"/>
    <mergeCell ref="F797:F798"/>
    <mergeCell ref="F795:F796"/>
    <mergeCell ref="F793:F794"/>
    <mergeCell ref="F788:F789"/>
    <mergeCell ref="F786:F787"/>
    <mergeCell ref="F784:F785"/>
    <mergeCell ref="F782:F783"/>
    <mergeCell ref="F779:F780"/>
    <mergeCell ref="F777:F778"/>
    <mergeCell ref="F775:F776"/>
    <mergeCell ref="F773:F774"/>
    <mergeCell ref="F770:F771"/>
    <mergeCell ref="F768:F769"/>
    <mergeCell ref="F766:F767"/>
    <mergeCell ref="F764:F765"/>
    <mergeCell ref="F761:F762"/>
    <mergeCell ref="F759:F760"/>
    <mergeCell ref="F757:F758"/>
    <mergeCell ref="F755:F756"/>
    <mergeCell ref="F753:F754"/>
    <mergeCell ref="F748:F749"/>
    <mergeCell ref="F746:F747"/>
    <mergeCell ref="F744:F745"/>
    <mergeCell ref="F742:F743"/>
    <mergeCell ref="F739:F740"/>
    <mergeCell ref="F737:F738"/>
    <mergeCell ref="F735:F736"/>
    <mergeCell ref="F733:F734"/>
    <mergeCell ref="F730:F731"/>
    <mergeCell ref="F728:F729"/>
    <mergeCell ref="F726:F727"/>
    <mergeCell ref="F724:F725"/>
    <mergeCell ref="F721:F722"/>
    <mergeCell ref="F719:F720"/>
    <mergeCell ref="F717:F718"/>
    <mergeCell ref="F715:F716"/>
    <mergeCell ref="F713:F714"/>
    <mergeCell ref="F708:F709"/>
    <mergeCell ref="F682:F683"/>
    <mergeCell ref="F706:F707"/>
    <mergeCell ref="F704:F705"/>
    <mergeCell ref="F702:F703"/>
    <mergeCell ref="F699:F700"/>
    <mergeCell ref="F697:F698"/>
    <mergeCell ref="F695:F696"/>
    <mergeCell ref="F693:F694"/>
    <mergeCell ref="F690:F691"/>
    <mergeCell ref="F688:F689"/>
    <mergeCell ref="F686:F687"/>
    <mergeCell ref="F684:F685"/>
    <mergeCell ref="F668:F669"/>
    <mergeCell ref="F666:F667"/>
    <mergeCell ref="F664:F665"/>
    <mergeCell ref="F661:F662"/>
    <mergeCell ref="F659:F660"/>
    <mergeCell ref="F657:F658"/>
    <mergeCell ref="F655:F656"/>
    <mergeCell ref="F652:F653"/>
    <mergeCell ref="F650:F651"/>
    <mergeCell ref="F648:F649"/>
    <mergeCell ref="F646:F647"/>
    <mergeCell ref="F643:F644"/>
    <mergeCell ref="F641:F642"/>
    <mergeCell ref="F639:F640"/>
    <mergeCell ref="F637:F638"/>
    <mergeCell ref="F635:F636"/>
    <mergeCell ref="F630:F631"/>
    <mergeCell ref="F628:F629"/>
    <mergeCell ref="F626:F627"/>
    <mergeCell ref="F624:F625"/>
    <mergeCell ref="F621:F622"/>
    <mergeCell ref="F619:F620"/>
    <mergeCell ref="F617:F618"/>
    <mergeCell ref="F615:F616"/>
    <mergeCell ref="F612:F613"/>
    <mergeCell ref="F610:F611"/>
    <mergeCell ref="F608:F609"/>
    <mergeCell ref="F606:F607"/>
    <mergeCell ref="F603:F604"/>
    <mergeCell ref="F601:F602"/>
    <mergeCell ref="F599:F600"/>
    <mergeCell ref="F597:F598"/>
    <mergeCell ref="F595:F596"/>
    <mergeCell ref="F555:F556"/>
    <mergeCell ref="F590:F591"/>
    <mergeCell ref="F588:F589"/>
    <mergeCell ref="F586:F587"/>
    <mergeCell ref="F584:F585"/>
    <mergeCell ref="F581:F582"/>
    <mergeCell ref="F579:F580"/>
    <mergeCell ref="F577:F578"/>
    <mergeCell ref="F575:F576"/>
    <mergeCell ref="F572:F573"/>
    <mergeCell ref="F570:F571"/>
    <mergeCell ref="F568:F569"/>
    <mergeCell ref="F566:F567"/>
    <mergeCell ref="F563:F564"/>
    <mergeCell ref="F561:F562"/>
    <mergeCell ref="F559:F560"/>
    <mergeCell ref="F557:F558"/>
    <mergeCell ref="F523:F524"/>
    <mergeCell ref="F521:F522"/>
    <mergeCell ref="F550:F551"/>
    <mergeCell ref="F548:F549"/>
    <mergeCell ref="F546:F547"/>
    <mergeCell ref="F544:F545"/>
    <mergeCell ref="F541:F542"/>
    <mergeCell ref="F539:F540"/>
    <mergeCell ref="F537:F538"/>
    <mergeCell ref="F535:F536"/>
    <mergeCell ref="F532:F533"/>
    <mergeCell ref="F530:F531"/>
    <mergeCell ref="F528:F529"/>
    <mergeCell ref="F526:F527"/>
    <mergeCell ref="F519:F520"/>
    <mergeCell ref="F517:F518"/>
    <mergeCell ref="F515:F516"/>
    <mergeCell ref="F510:F511"/>
    <mergeCell ref="F508:F509"/>
    <mergeCell ref="F506:F507"/>
    <mergeCell ref="F504:F505"/>
    <mergeCell ref="F501:F502"/>
    <mergeCell ref="F499:F500"/>
    <mergeCell ref="F497:F498"/>
    <mergeCell ref="F495:F496"/>
    <mergeCell ref="F492:F493"/>
    <mergeCell ref="F490:F491"/>
    <mergeCell ref="F488:F489"/>
    <mergeCell ref="F486:F487"/>
    <mergeCell ref="F483:F484"/>
    <mergeCell ref="F481:F482"/>
    <mergeCell ref="F479:F480"/>
    <mergeCell ref="F477:F478"/>
    <mergeCell ref="F475:F476"/>
    <mergeCell ref="F386:F387"/>
    <mergeCell ref="F390:F391"/>
    <mergeCell ref="F388:F389"/>
    <mergeCell ref="F354:F355"/>
    <mergeCell ref="F352:F353"/>
    <mergeCell ref="F350:F351"/>
    <mergeCell ref="F348:F349"/>
    <mergeCell ref="F345:F346"/>
    <mergeCell ref="F343:F344"/>
    <mergeCell ref="F341:F342"/>
    <mergeCell ref="F339:F340"/>
    <mergeCell ref="F336:F337"/>
    <mergeCell ref="F334:F335"/>
    <mergeCell ref="F332:F333"/>
    <mergeCell ref="F330:F331"/>
    <mergeCell ref="F327:F328"/>
    <mergeCell ref="F325:F326"/>
    <mergeCell ref="F323:F324"/>
    <mergeCell ref="F318:F319"/>
    <mergeCell ref="F316:F317"/>
    <mergeCell ref="F314:F315"/>
    <mergeCell ref="F312:F313"/>
    <mergeCell ref="F309:F310"/>
    <mergeCell ref="F307:F308"/>
    <mergeCell ref="F305:F306"/>
    <mergeCell ref="F303:F304"/>
    <mergeCell ref="F300:F301"/>
    <mergeCell ref="F298:F299"/>
    <mergeCell ref="F296:F297"/>
    <mergeCell ref="F291:F292"/>
    <mergeCell ref="F289:F290"/>
    <mergeCell ref="F286:F287"/>
    <mergeCell ref="F284:F285"/>
    <mergeCell ref="F282:F283"/>
    <mergeCell ref="F280:F281"/>
    <mergeCell ref="F277:F278"/>
    <mergeCell ref="F275:F276"/>
    <mergeCell ref="F273:F274"/>
    <mergeCell ref="F271:F272"/>
    <mergeCell ref="F268:F269"/>
    <mergeCell ref="F266:F267"/>
    <mergeCell ref="F264:F265"/>
    <mergeCell ref="F262:F263"/>
    <mergeCell ref="F260:F261"/>
    <mergeCell ref="F255:F256"/>
    <mergeCell ref="F253:F254"/>
    <mergeCell ref="F250:F251"/>
    <mergeCell ref="F248:F249"/>
    <mergeCell ref="F246:F247"/>
    <mergeCell ref="F244:F245"/>
    <mergeCell ref="F241:F242"/>
    <mergeCell ref="F239:F240"/>
    <mergeCell ref="F237:F238"/>
    <mergeCell ref="F235:F236"/>
    <mergeCell ref="F232:F233"/>
    <mergeCell ref="F230:F231"/>
    <mergeCell ref="F228:F229"/>
    <mergeCell ref="F226:F227"/>
    <mergeCell ref="F224:F225"/>
    <mergeCell ref="F219:F220"/>
    <mergeCell ref="F217:F218"/>
    <mergeCell ref="F215:F216"/>
    <mergeCell ref="F213:F214"/>
    <mergeCell ref="F210:F211"/>
    <mergeCell ref="F208:F209"/>
    <mergeCell ref="F206:F207"/>
    <mergeCell ref="F204:F205"/>
    <mergeCell ref="F201:F202"/>
    <mergeCell ref="F199:F200"/>
    <mergeCell ref="F197:F198"/>
    <mergeCell ref="F195:F196"/>
    <mergeCell ref="F193:F194"/>
    <mergeCell ref="F184:F185"/>
    <mergeCell ref="F186:F187"/>
    <mergeCell ref="F188:F189"/>
    <mergeCell ref="F182:F183"/>
    <mergeCell ref="F180:F181"/>
    <mergeCell ref="F177:F178"/>
    <mergeCell ref="F175:F176"/>
    <mergeCell ref="F173:F174"/>
    <mergeCell ref="F171:F172"/>
    <mergeCell ref="F168:F169"/>
    <mergeCell ref="F166:F167"/>
    <mergeCell ref="F164:F165"/>
    <mergeCell ref="F162:F163"/>
    <mergeCell ref="F160:F161"/>
    <mergeCell ref="F140:F141"/>
    <mergeCell ref="F142:F143"/>
    <mergeCell ref="F144:F145"/>
    <mergeCell ref="F146:F147"/>
    <mergeCell ref="F149:F150"/>
    <mergeCell ref="F151:F152"/>
    <mergeCell ref="F153:F154"/>
    <mergeCell ref="F155:F156"/>
    <mergeCell ref="F106:F107"/>
    <mergeCell ref="F104:F105"/>
    <mergeCell ref="F102:F103"/>
    <mergeCell ref="F100:F101"/>
    <mergeCell ref="F95:F96"/>
    <mergeCell ref="F93:F94"/>
    <mergeCell ref="F91:F92"/>
    <mergeCell ref="F88:F89"/>
    <mergeCell ref="F86:F87"/>
    <mergeCell ref="F84:F85"/>
    <mergeCell ref="F82:F83"/>
    <mergeCell ref="F80:F81"/>
    <mergeCell ref="F2:F3"/>
    <mergeCell ref="F4:F5"/>
    <mergeCell ref="F6:F7"/>
    <mergeCell ref="F9:F10"/>
    <mergeCell ref="F11:F12"/>
    <mergeCell ref="F13:F14"/>
    <mergeCell ref="F18:F19"/>
    <mergeCell ref="F24:F25"/>
    <mergeCell ref="F26:F27"/>
    <mergeCell ref="F29:F30"/>
    <mergeCell ref="F31:F32"/>
    <mergeCell ref="F33:F34"/>
    <mergeCell ref="F20:F21"/>
    <mergeCell ref="F22:F23"/>
    <mergeCell ref="F38:F39"/>
    <mergeCell ref="F44:F45"/>
    <mergeCell ref="F46:F47"/>
    <mergeCell ref="F49:F50"/>
    <mergeCell ref="F51:F52"/>
    <mergeCell ref="F40:F41"/>
    <mergeCell ref="F42:F43"/>
    <mergeCell ref="F55:F56"/>
    <mergeCell ref="F53:F54"/>
    <mergeCell ref="F60:F61"/>
    <mergeCell ref="F62:F63"/>
    <mergeCell ref="F64:F65"/>
    <mergeCell ref="F66:F67"/>
    <mergeCell ref="F68:F69"/>
    <mergeCell ref="F71:F72"/>
    <mergeCell ref="F73:F74"/>
    <mergeCell ref="F75:F76"/>
    <mergeCell ref="F122:F123"/>
    <mergeCell ref="F124:F125"/>
    <mergeCell ref="F109:F110"/>
    <mergeCell ref="F111:F112"/>
    <mergeCell ref="F113:F114"/>
    <mergeCell ref="F115:F116"/>
    <mergeCell ref="F118:F119"/>
    <mergeCell ref="F120:F121"/>
    <mergeCell ref="F129:F130"/>
    <mergeCell ref="F131:F132"/>
    <mergeCell ref="F133:F134"/>
    <mergeCell ref="F135:F136"/>
    <mergeCell ref="F137:F138"/>
    <mergeCell ref="F359:F360"/>
    <mergeCell ref="F361:F362"/>
    <mergeCell ref="F363:F364"/>
    <mergeCell ref="F365:F366"/>
    <mergeCell ref="F367:F368"/>
    <mergeCell ref="F370:F371"/>
    <mergeCell ref="F372:F373"/>
    <mergeCell ref="F374:F375"/>
    <mergeCell ref="F376:F377"/>
    <mergeCell ref="F379:F380"/>
    <mergeCell ref="F381:F382"/>
    <mergeCell ref="F383:F384"/>
    <mergeCell ref="F392:F393"/>
    <mergeCell ref="F397:F398"/>
    <mergeCell ref="F399:F400"/>
    <mergeCell ref="F401:F402"/>
    <mergeCell ref="F403:F404"/>
    <mergeCell ref="F405:F406"/>
    <mergeCell ref="F408:F409"/>
    <mergeCell ref="F410:F411"/>
    <mergeCell ref="F412:F413"/>
    <mergeCell ref="F414:F415"/>
    <mergeCell ref="F417:F418"/>
    <mergeCell ref="F419:F420"/>
    <mergeCell ref="F421:F422"/>
    <mergeCell ref="F424:F425"/>
    <mergeCell ref="F426:F427"/>
    <mergeCell ref="F428:F429"/>
    <mergeCell ref="F430:F431"/>
    <mergeCell ref="F435:F436"/>
    <mergeCell ref="F437:F438"/>
    <mergeCell ref="F439:F440"/>
    <mergeCell ref="F441:F442"/>
    <mergeCell ref="F443:F444"/>
    <mergeCell ref="F446:F447"/>
    <mergeCell ref="F448:F449"/>
    <mergeCell ref="F450:F451"/>
    <mergeCell ref="F452:F453"/>
    <mergeCell ref="F455:F456"/>
    <mergeCell ref="F457:F458"/>
    <mergeCell ref="F459:F460"/>
    <mergeCell ref="F470:F471"/>
    <mergeCell ref="F468:F469"/>
    <mergeCell ref="F466:F467"/>
    <mergeCell ref="F464:F465"/>
    <mergeCell ref="F461:F462"/>
    <mergeCell ref="F673:F674"/>
    <mergeCell ref="F675:F676"/>
    <mergeCell ref="F677:F678"/>
    <mergeCell ref="F679:F680"/>
    <mergeCell ref="F808:F809"/>
    <mergeCell ref="F810:F811"/>
    <mergeCell ref="F813:F814"/>
    <mergeCell ref="F815:F816"/>
    <mergeCell ref="F817:F818"/>
    <mergeCell ref="F819:F820"/>
    <mergeCell ref="F822:F823"/>
    <mergeCell ref="F824:F825"/>
    <mergeCell ref="F826:F827"/>
    <mergeCell ref="F828:F829"/>
    <mergeCell ref="F806:F807"/>
    <mergeCell ref="F904:F905"/>
    <mergeCell ref="F906:F907"/>
    <mergeCell ref="F908:F909"/>
    <mergeCell ref="F910:F911"/>
    <mergeCell ref="F912:F913"/>
    <mergeCell ref="F915:F916"/>
    <mergeCell ref="F917:F918"/>
    <mergeCell ref="F919:F920"/>
    <mergeCell ref="F930:F931"/>
    <mergeCell ref="F928:F929"/>
    <mergeCell ref="F926:F927"/>
    <mergeCell ref="F923:F924"/>
    <mergeCell ref="F921:F922"/>
    <mergeCell ref="F934:F935"/>
    <mergeCell ref="F932:F933"/>
    <mergeCell ref="F939:F940"/>
    <mergeCell ref="F941:F942"/>
    <mergeCell ref="F943:F944"/>
    <mergeCell ref="F945:F946"/>
    <mergeCell ref="F947:F948"/>
    <mergeCell ref="F950:F951"/>
    <mergeCell ref="F952:F953"/>
    <mergeCell ref="F954:F955"/>
    <mergeCell ref="F956:F957"/>
    <mergeCell ref="F959:F960"/>
    <mergeCell ref="F961:F962"/>
    <mergeCell ref="F963:F964"/>
    <mergeCell ref="F965:F966"/>
    <mergeCell ref="F968:F969"/>
    <mergeCell ref="F970:F971"/>
    <mergeCell ref="F972:F973"/>
    <mergeCell ref="F974:F975"/>
    <mergeCell ref="F979:F980"/>
    <mergeCell ref="F981:F982"/>
    <mergeCell ref="F983:F984"/>
    <mergeCell ref="F985:F986"/>
    <mergeCell ref="F987:F988"/>
    <mergeCell ref="F990:F991"/>
    <mergeCell ref="F992:F993"/>
    <mergeCell ref="F994:F995"/>
    <mergeCell ref="F996:F997"/>
    <mergeCell ref="F999:F1000"/>
    <mergeCell ref="F1001:F1002"/>
    <mergeCell ref="F1003:F1004"/>
    <mergeCell ref="F1005:F1006"/>
    <mergeCell ref="F1008:F1009"/>
    <mergeCell ref="F1010:F1011"/>
    <mergeCell ref="F1012:F1013"/>
    <mergeCell ref="F1014:F1015"/>
    <mergeCell ref="Q899:Q900"/>
    <mergeCell ref="Q897:Q898"/>
    <mergeCell ref="Q895:Q896"/>
    <mergeCell ref="Q893:Q894"/>
    <mergeCell ref="Q890:Q891"/>
    <mergeCell ref="Q888:Q889"/>
    <mergeCell ref="Q886:Q887"/>
    <mergeCell ref="Q884:Q885"/>
    <mergeCell ref="Q881:Q882"/>
    <mergeCell ref="Q879:Q880"/>
    <mergeCell ref="Q877:Q878"/>
    <mergeCell ref="Q875:Q876"/>
    <mergeCell ref="Q873:Q874"/>
    <mergeCell ref="Q870:Q871"/>
    <mergeCell ref="Q868:Q869"/>
    <mergeCell ref="Q866:Q867"/>
    <mergeCell ref="Q864:Q865"/>
    <mergeCell ref="Q839:Q840"/>
    <mergeCell ref="Q841:Q842"/>
    <mergeCell ref="Q844:Q845"/>
    <mergeCell ref="Q846:Q847"/>
    <mergeCell ref="Q848:Q849"/>
    <mergeCell ref="Q850:Q851"/>
    <mergeCell ref="Q853:Q854"/>
    <mergeCell ref="Q855:Q856"/>
    <mergeCell ref="Q857:Q858"/>
    <mergeCell ref="Q859:Q860"/>
    <mergeCell ref="Q837:Q838"/>
    <mergeCell ref="Q835:Q836"/>
    <mergeCell ref="Q833:Q834"/>
    <mergeCell ref="Q804:Q805"/>
    <mergeCell ref="Q802:Q803"/>
    <mergeCell ref="Q799:Q800"/>
    <mergeCell ref="Q797:Q798"/>
    <mergeCell ref="Q795:Q796"/>
    <mergeCell ref="Q793:Q794"/>
    <mergeCell ref="Q788:Q789"/>
    <mergeCell ref="Q786:Q787"/>
    <mergeCell ref="Q784:Q785"/>
    <mergeCell ref="Q782:Q783"/>
    <mergeCell ref="Q779:Q780"/>
    <mergeCell ref="Q777:Q778"/>
    <mergeCell ref="Q775:Q776"/>
    <mergeCell ref="Q773:Q774"/>
    <mergeCell ref="Q770:Q771"/>
    <mergeCell ref="Q768:Q769"/>
    <mergeCell ref="Q766:Q767"/>
    <mergeCell ref="Q764:Q765"/>
    <mergeCell ref="Q761:Q762"/>
    <mergeCell ref="Q759:Q760"/>
    <mergeCell ref="Q757:Q758"/>
    <mergeCell ref="Q755:Q756"/>
    <mergeCell ref="Q753:Q754"/>
    <mergeCell ref="Q748:Q749"/>
    <mergeCell ref="Q746:Q747"/>
    <mergeCell ref="Q744:Q745"/>
    <mergeCell ref="Q742:Q743"/>
    <mergeCell ref="Q739:Q740"/>
    <mergeCell ref="Q737:Q738"/>
    <mergeCell ref="Q735:Q736"/>
    <mergeCell ref="Q733:Q734"/>
    <mergeCell ref="Q730:Q731"/>
    <mergeCell ref="Q728:Q729"/>
    <mergeCell ref="Q726:Q727"/>
    <mergeCell ref="Q724:Q725"/>
    <mergeCell ref="Q721:Q722"/>
    <mergeCell ref="Q719:Q720"/>
    <mergeCell ref="Q717:Q718"/>
    <mergeCell ref="Q715:Q716"/>
    <mergeCell ref="Q713:Q714"/>
    <mergeCell ref="Q708:Q709"/>
    <mergeCell ref="Q682:Q683"/>
    <mergeCell ref="Q706:Q707"/>
    <mergeCell ref="Q704:Q705"/>
    <mergeCell ref="Q702:Q703"/>
    <mergeCell ref="Q699:Q700"/>
    <mergeCell ref="Q697:Q698"/>
    <mergeCell ref="Q695:Q696"/>
    <mergeCell ref="Q693:Q694"/>
    <mergeCell ref="Q690:Q691"/>
    <mergeCell ref="Q688:Q689"/>
    <mergeCell ref="Q686:Q687"/>
    <mergeCell ref="Q684:Q685"/>
    <mergeCell ref="Q668:Q669"/>
    <mergeCell ref="Q666:Q667"/>
    <mergeCell ref="Q664:Q665"/>
    <mergeCell ref="Q661:Q662"/>
    <mergeCell ref="Q659:Q660"/>
    <mergeCell ref="Q657:Q658"/>
    <mergeCell ref="Q655:Q656"/>
    <mergeCell ref="Q652:Q653"/>
    <mergeCell ref="Q650:Q651"/>
    <mergeCell ref="Q648:Q649"/>
    <mergeCell ref="Q646:Q647"/>
    <mergeCell ref="Q643:Q644"/>
    <mergeCell ref="Q641:Q642"/>
    <mergeCell ref="Q639:Q640"/>
    <mergeCell ref="Q637:Q638"/>
    <mergeCell ref="Q635:Q636"/>
    <mergeCell ref="Q630:Q631"/>
    <mergeCell ref="Q628:Q629"/>
    <mergeCell ref="Q626:Q627"/>
    <mergeCell ref="Q624:Q625"/>
    <mergeCell ref="Q621:Q622"/>
    <mergeCell ref="Q619:Q620"/>
    <mergeCell ref="Q617:Q618"/>
    <mergeCell ref="Q615:Q616"/>
    <mergeCell ref="Q612:Q613"/>
    <mergeCell ref="Q610:Q611"/>
    <mergeCell ref="Q608:Q609"/>
    <mergeCell ref="Q606:Q607"/>
    <mergeCell ref="Q603:Q604"/>
    <mergeCell ref="Q601:Q602"/>
    <mergeCell ref="Q599:Q600"/>
    <mergeCell ref="Q597:Q598"/>
    <mergeCell ref="Q595:Q596"/>
    <mergeCell ref="Q590:Q591"/>
    <mergeCell ref="Q588:Q589"/>
    <mergeCell ref="Q586:Q587"/>
    <mergeCell ref="Q584:Q585"/>
    <mergeCell ref="Q581:Q582"/>
    <mergeCell ref="Q579:Q580"/>
    <mergeCell ref="Q577:Q578"/>
    <mergeCell ref="Q575:Q576"/>
    <mergeCell ref="Q572:Q573"/>
    <mergeCell ref="Q570:Q571"/>
    <mergeCell ref="Q568:Q569"/>
    <mergeCell ref="Q566:Q567"/>
    <mergeCell ref="Q563:Q564"/>
    <mergeCell ref="Q561:Q562"/>
    <mergeCell ref="Q559:Q560"/>
    <mergeCell ref="Q557:Q558"/>
    <mergeCell ref="Q555:Q556"/>
    <mergeCell ref="Q550:Q551"/>
    <mergeCell ref="Q548:Q549"/>
    <mergeCell ref="Q546:Q547"/>
    <mergeCell ref="Q544:Q545"/>
    <mergeCell ref="Q541:Q542"/>
    <mergeCell ref="Q539:Q540"/>
    <mergeCell ref="Q537:Q538"/>
    <mergeCell ref="Q535:Q536"/>
    <mergeCell ref="Q532:Q533"/>
    <mergeCell ref="Q530:Q531"/>
    <mergeCell ref="Q528:Q529"/>
    <mergeCell ref="Q526:Q527"/>
    <mergeCell ref="Q523:Q524"/>
    <mergeCell ref="Q521:Q522"/>
    <mergeCell ref="Q519:Q520"/>
    <mergeCell ref="Q517:Q518"/>
    <mergeCell ref="Q515:Q516"/>
    <mergeCell ref="Q510:Q511"/>
    <mergeCell ref="Q508:Q509"/>
    <mergeCell ref="Q506:Q507"/>
    <mergeCell ref="Q504:Q505"/>
    <mergeCell ref="Q501:Q502"/>
    <mergeCell ref="Q499:Q500"/>
    <mergeCell ref="Q497:Q498"/>
    <mergeCell ref="Q495:Q496"/>
    <mergeCell ref="Q492:Q493"/>
    <mergeCell ref="Q490:Q491"/>
    <mergeCell ref="Q488:Q489"/>
    <mergeCell ref="Q486:Q487"/>
    <mergeCell ref="Q483:Q484"/>
    <mergeCell ref="Q481:Q482"/>
    <mergeCell ref="Q479:Q480"/>
    <mergeCell ref="Q477:Q478"/>
    <mergeCell ref="Q475:Q476"/>
    <mergeCell ref="Q386:Q387"/>
    <mergeCell ref="Q390:Q391"/>
    <mergeCell ref="Q388:Q389"/>
    <mergeCell ref="Q354:Q355"/>
    <mergeCell ref="Q352:Q353"/>
    <mergeCell ref="Q350:Q351"/>
    <mergeCell ref="Q348:Q349"/>
    <mergeCell ref="Q345:Q346"/>
    <mergeCell ref="Q343:Q344"/>
    <mergeCell ref="Q341:Q342"/>
    <mergeCell ref="Q339:Q340"/>
    <mergeCell ref="Q336:Q337"/>
    <mergeCell ref="Q334:Q335"/>
    <mergeCell ref="Q332:Q333"/>
    <mergeCell ref="Q330:Q331"/>
    <mergeCell ref="Q327:Q328"/>
    <mergeCell ref="Q325:Q326"/>
    <mergeCell ref="Q323:Q324"/>
    <mergeCell ref="Q318:Q319"/>
    <mergeCell ref="Q316:Q317"/>
    <mergeCell ref="Q314:Q315"/>
    <mergeCell ref="Q312:Q313"/>
    <mergeCell ref="Q309:Q310"/>
    <mergeCell ref="Q307:Q308"/>
    <mergeCell ref="Q305:Q306"/>
    <mergeCell ref="Q303:Q304"/>
    <mergeCell ref="Q300:Q301"/>
    <mergeCell ref="Q298:Q299"/>
    <mergeCell ref="Q296:Q297"/>
    <mergeCell ref="Q291:Q292"/>
    <mergeCell ref="Q286:Q287"/>
    <mergeCell ref="Q289:Q290"/>
    <mergeCell ref="Q284:Q285"/>
    <mergeCell ref="Q282:Q283"/>
    <mergeCell ref="Q280:Q281"/>
    <mergeCell ref="Q277:Q278"/>
    <mergeCell ref="Q275:Q276"/>
    <mergeCell ref="Q273:Q274"/>
    <mergeCell ref="Q271:Q272"/>
    <mergeCell ref="Q268:Q269"/>
    <mergeCell ref="Q266:Q267"/>
    <mergeCell ref="Q264:Q265"/>
    <mergeCell ref="Q262:Q263"/>
    <mergeCell ref="Q260:Q261"/>
    <mergeCell ref="Q255:Q256"/>
    <mergeCell ref="Q253:Q254"/>
    <mergeCell ref="Q250:Q251"/>
    <mergeCell ref="Q248:Q249"/>
    <mergeCell ref="Q246:Q247"/>
    <mergeCell ref="Q244:Q245"/>
    <mergeCell ref="Q241:Q242"/>
    <mergeCell ref="Q239:Q240"/>
    <mergeCell ref="Q237:Q238"/>
    <mergeCell ref="Q235:Q236"/>
    <mergeCell ref="Q232:Q233"/>
    <mergeCell ref="Q230:Q231"/>
    <mergeCell ref="Q228:Q229"/>
    <mergeCell ref="Q226:Q227"/>
    <mergeCell ref="Q224:Q225"/>
    <mergeCell ref="Q219:Q220"/>
    <mergeCell ref="Q217:Q218"/>
    <mergeCell ref="Q215:Q216"/>
    <mergeCell ref="Q213:Q214"/>
    <mergeCell ref="Q210:Q211"/>
    <mergeCell ref="Q208:Q209"/>
    <mergeCell ref="Q206:Q207"/>
    <mergeCell ref="Q204:Q205"/>
    <mergeCell ref="Q201:Q202"/>
    <mergeCell ref="Q199:Q200"/>
    <mergeCell ref="Q197:Q198"/>
    <mergeCell ref="Q195:Q196"/>
    <mergeCell ref="Q193:Q194"/>
    <mergeCell ref="Q184:Q185"/>
    <mergeCell ref="Q186:Q187"/>
    <mergeCell ref="Q188:Q189"/>
    <mergeCell ref="Q182:Q183"/>
    <mergeCell ref="Q180:Q181"/>
    <mergeCell ref="Q177:Q178"/>
    <mergeCell ref="Q175:Q176"/>
    <mergeCell ref="Q173:Q174"/>
    <mergeCell ref="Q171:Q172"/>
    <mergeCell ref="Q168:Q169"/>
    <mergeCell ref="Q166:Q167"/>
    <mergeCell ref="Q164:Q165"/>
    <mergeCell ref="Q162:Q163"/>
    <mergeCell ref="Q160:Q161"/>
    <mergeCell ref="Q140:Q141"/>
    <mergeCell ref="Q142:Q143"/>
    <mergeCell ref="Q144:Q145"/>
    <mergeCell ref="Q146:Q147"/>
    <mergeCell ref="Q149:Q150"/>
    <mergeCell ref="Q151:Q152"/>
    <mergeCell ref="Q153:Q154"/>
    <mergeCell ref="Q155:Q156"/>
    <mergeCell ref="Q106:Q107"/>
    <mergeCell ref="Q104:Q105"/>
    <mergeCell ref="Q102:Q103"/>
    <mergeCell ref="Q100:Q101"/>
    <mergeCell ref="Q95:Q96"/>
    <mergeCell ref="Q93:Q94"/>
    <mergeCell ref="Q91:Q92"/>
    <mergeCell ref="Q88:Q89"/>
    <mergeCell ref="Q86:Q87"/>
    <mergeCell ref="Q84:Q85"/>
    <mergeCell ref="Q82:Q83"/>
    <mergeCell ref="Q80:Q81"/>
    <mergeCell ref="Q2:Q3"/>
    <mergeCell ref="Q4:Q5"/>
    <mergeCell ref="Q6:Q7"/>
    <mergeCell ref="Q9:Q10"/>
    <mergeCell ref="Q11:Q12"/>
    <mergeCell ref="Q13:Q14"/>
    <mergeCell ref="Q18:Q19"/>
    <mergeCell ref="Q24:Q25"/>
    <mergeCell ref="Q26:Q27"/>
    <mergeCell ref="Q29:Q30"/>
    <mergeCell ref="Q31:Q32"/>
    <mergeCell ref="Q33:Q34"/>
    <mergeCell ref="Q20:Q21"/>
    <mergeCell ref="Q22:Q23"/>
    <mergeCell ref="Q38:Q39"/>
    <mergeCell ref="Q44:Q45"/>
    <mergeCell ref="Q46:Q47"/>
    <mergeCell ref="Q49:Q50"/>
    <mergeCell ref="Q51:Q52"/>
    <mergeCell ref="Q40:Q41"/>
    <mergeCell ref="Q42:Q43"/>
    <mergeCell ref="Q55:Q56"/>
    <mergeCell ref="Q53:Q54"/>
    <mergeCell ref="Q60:Q61"/>
    <mergeCell ref="Q62:Q63"/>
    <mergeCell ref="Q64:Q65"/>
    <mergeCell ref="Q66:Q67"/>
    <mergeCell ref="Q68:Q69"/>
    <mergeCell ref="Q71:Q72"/>
    <mergeCell ref="Q73:Q74"/>
    <mergeCell ref="Q75:Q76"/>
    <mergeCell ref="Q122:Q123"/>
    <mergeCell ref="Q124:Q125"/>
    <mergeCell ref="Q109:Q110"/>
    <mergeCell ref="Q111:Q112"/>
    <mergeCell ref="Q113:Q114"/>
    <mergeCell ref="Q115:Q116"/>
    <mergeCell ref="Q118:Q119"/>
    <mergeCell ref="Q120:Q121"/>
    <mergeCell ref="Q129:Q130"/>
    <mergeCell ref="Q131:Q132"/>
    <mergeCell ref="Q133:Q134"/>
    <mergeCell ref="Q135:Q136"/>
    <mergeCell ref="Q137:Q138"/>
    <mergeCell ref="Q359:Q360"/>
    <mergeCell ref="Q361:Q362"/>
    <mergeCell ref="Q363:Q364"/>
    <mergeCell ref="Q365:Q366"/>
    <mergeCell ref="Q367:Q368"/>
    <mergeCell ref="Q370:Q371"/>
    <mergeCell ref="Q372:Q373"/>
    <mergeCell ref="Q374:Q375"/>
    <mergeCell ref="Q376:Q377"/>
    <mergeCell ref="Q379:Q380"/>
    <mergeCell ref="Q381:Q382"/>
    <mergeCell ref="Q383:Q384"/>
    <mergeCell ref="Q392:Q393"/>
    <mergeCell ref="Q397:Q398"/>
    <mergeCell ref="Q399:Q400"/>
    <mergeCell ref="Q401:Q402"/>
    <mergeCell ref="Q403:Q404"/>
    <mergeCell ref="Q405:Q406"/>
    <mergeCell ref="Q408:Q409"/>
    <mergeCell ref="Q410:Q411"/>
    <mergeCell ref="Q412:Q413"/>
    <mergeCell ref="Q414:Q415"/>
    <mergeCell ref="Q417:Q418"/>
    <mergeCell ref="Q419:Q420"/>
    <mergeCell ref="Q421:Q422"/>
    <mergeCell ref="Q424:Q425"/>
    <mergeCell ref="Q426:Q427"/>
    <mergeCell ref="Q428:Q429"/>
    <mergeCell ref="Q430:Q431"/>
    <mergeCell ref="Q435:Q436"/>
    <mergeCell ref="Q437:Q438"/>
    <mergeCell ref="Q439:Q440"/>
    <mergeCell ref="Q441:Q442"/>
    <mergeCell ref="Q443:Q444"/>
    <mergeCell ref="Q446:Q447"/>
    <mergeCell ref="Q448:Q449"/>
    <mergeCell ref="Q450:Q451"/>
    <mergeCell ref="Q452:Q453"/>
    <mergeCell ref="Q455:Q456"/>
    <mergeCell ref="Q457:Q458"/>
    <mergeCell ref="Q459:Q460"/>
    <mergeCell ref="Q470:Q471"/>
    <mergeCell ref="Q468:Q469"/>
    <mergeCell ref="Q466:Q467"/>
    <mergeCell ref="Q464:Q465"/>
    <mergeCell ref="Q461:Q462"/>
    <mergeCell ref="Q673:Q674"/>
    <mergeCell ref="Q675:Q676"/>
    <mergeCell ref="Q677:Q678"/>
    <mergeCell ref="Q679:Q680"/>
    <mergeCell ref="Q808:Q809"/>
    <mergeCell ref="Q810:Q811"/>
    <mergeCell ref="Q813:Q814"/>
    <mergeCell ref="Q815:Q816"/>
    <mergeCell ref="Q817:Q818"/>
    <mergeCell ref="Q819:Q820"/>
    <mergeCell ref="Q822:Q823"/>
    <mergeCell ref="Q824:Q825"/>
    <mergeCell ref="Q826:Q827"/>
    <mergeCell ref="Q828:Q829"/>
    <mergeCell ref="Q806:Q807"/>
    <mergeCell ref="Q904:Q905"/>
    <mergeCell ref="Q906:Q907"/>
    <mergeCell ref="Q908:Q909"/>
    <mergeCell ref="Q910:Q911"/>
    <mergeCell ref="Q912:Q913"/>
    <mergeCell ref="Q915:Q916"/>
    <mergeCell ref="Q917:Q918"/>
    <mergeCell ref="Q919:Q920"/>
    <mergeCell ref="Q930:Q931"/>
    <mergeCell ref="Q928:Q929"/>
    <mergeCell ref="Q926:Q927"/>
    <mergeCell ref="Q923:Q924"/>
    <mergeCell ref="Q921:Q922"/>
    <mergeCell ref="Q934:Q935"/>
    <mergeCell ref="Q932:Q933"/>
    <mergeCell ref="Q939:Q940"/>
    <mergeCell ref="Q941:Q942"/>
    <mergeCell ref="Q943:Q944"/>
    <mergeCell ref="Q945:Q946"/>
    <mergeCell ref="Q947:Q948"/>
    <mergeCell ref="Q950:Q951"/>
    <mergeCell ref="Q952:Q953"/>
    <mergeCell ref="Q954:Q955"/>
    <mergeCell ref="Q956:Q957"/>
    <mergeCell ref="Q959:Q960"/>
    <mergeCell ref="Q961:Q962"/>
    <mergeCell ref="Q963:Q964"/>
    <mergeCell ref="Q965:Q966"/>
    <mergeCell ref="Q968:Q969"/>
    <mergeCell ref="Q970:Q971"/>
    <mergeCell ref="Q972:Q973"/>
    <mergeCell ref="Q974:Q975"/>
    <mergeCell ref="Q979:Q980"/>
    <mergeCell ref="Q981:Q982"/>
    <mergeCell ref="Q983:Q984"/>
    <mergeCell ref="Q985:Q986"/>
    <mergeCell ref="Q987:Q988"/>
    <mergeCell ref="Q990:Q991"/>
    <mergeCell ref="Q992:Q993"/>
    <mergeCell ref="Q994:Q995"/>
    <mergeCell ref="Q996:Q997"/>
    <mergeCell ref="Q999:Q1000"/>
    <mergeCell ref="Q1001:Q1002"/>
    <mergeCell ref="Q1003:Q1004"/>
    <mergeCell ref="Q1005:Q1006"/>
    <mergeCell ref="Q1008:Q1009"/>
    <mergeCell ref="Q1010:Q1011"/>
    <mergeCell ref="Q1012:Q1013"/>
    <mergeCell ref="Q1014:Q1015"/>
    <mergeCell ref="R899:R900"/>
    <mergeCell ref="R897:R898"/>
    <mergeCell ref="R895:R896"/>
    <mergeCell ref="R893:R894"/>
    <mergeCell ref="R890:R891"/>
    <mergeCell ref="R888:R889"/>
    <mergeCell ref="R886:R887"/>
    <mergeCell ref="R884:R885"/>
    <mergeCell ref="R881:R882"/>
    <mergeCell ref="R879:R880"/>
    <mergeCell ref="R877:R878"/>
    <mergeCell ref="R875:R876"/>
    <mergeCell ref="R873:R874"/>
    <mergeCell ref="R870:R871"/>
    <mergeCell ref="R868:R869"/>
    <mergeCell ref="R866:R867"/>
    <mergeCell ref="R864:R865"/>
    <mergeCell ref="R839:R840"/>
    <mergeCell ref="R841:R842"/>
    <mergeCell ref="R844:R845"/>
    <mergeCell ref="R846:R847"/>
    <mergeCell ref="R848:R849"/>
    <mergeCell ref="R850:R851"/>
    <mergeCell ref="R853:R854"/>
    <mergeCell ref="R855:R856"/>
    <mergeCell ref="R857:R858"/>
    <mergeCell ref="R859:R860"/>
    <mergeCell ref="R837:R838"/>
    <mergeCell ref="R835:R836"/>
    <mergeCell ref="R833:R834"/>
    <mergeCell ref="R804:R805"/>
    <mergeCell ref="R802:R803"/>
    <mergeCell ref="R799:R800"/>
    <mergeCell ref="R797:R798"/>
    <mergeCell ref="R795:R796"/>
    <mergeCell ref="R793:R794"/>
    <mergeCell ref="R788:R789"/>
    <mergeCell ref="R786:R787"/>
    <mergeCell ref="R784:R785"/>
    <mergeCell ref="R782:R783"/>
    <mergeCell ref="R779:R780"/>
    <mergeCell ref="R777:R778"/>
    <mergeCell ref="R775:R776"/>
    <mergeCell ref="R773:R774"/>
    <mergeCell ref="R770:R771"/>
    <mergeCell ref="R768:R769"/>
    <mergeCell ref="R766:R767"/>
    <mergeCell ref="R764:R765"/>
    <mergeCell ref="R761:R762"/>
    <mergeCell ref="R759:R760"/>
    <mergeCell ref="R757:R758"/>
    <mergeCell ref="R755:R756"/>
    <mergeCell ref="R753:R754"/>
    <mergeCell ref="R748:R749"/>
    <mergeCell ref="R746:R747"/>
    <mergeCell ref="R744:R745"/>
    <mergeCell ref="R742:R743"/>
    <mergeCell ref="R739:R740"/>
    <mergeCell ref="R737:R738"/>
    <mergeCell ref="R735:R736"/>
    <mergeCell ref="R733:R734"/>
    <mergeCell ref="R730:R731"/>
    <mergeCell ref="R728:R729"/>
    <mergeCell ref="R726:R727"/>
    <mergeCell ref="R724:R725"/>
    <mergeCell ref="R721:R722"/>
    <mergeCell ref="R719:R720"/>
    <mergeCell ref="R717:R718"/>
    <mergeCell ref="R715:R716"/>
    <mergeCell ref="R713:R714"/>
    <mergeCell ref="R708:R709"/>
    <mergeCell ref="R682:R683"/>
    <mergeCell ref="R706:R707"/>
    <mergeCell ref="R704:R705"/>
    <mergeCell ref="R702:R703"/>
    <mergeCell ref="R699:R700"/>
    <mergeCell ref="R697:R698"/>
    <mergeCell ref="R695:R696"/>
    <mergeCell ref="R693:R694"/>
    <mergeCell ref="R690:R691"/>
    <mergeCell ref="R688:R689"/>
    <mergeCell ref="R686:R687"/>
    <mergeCell ref="R684:R685"/>
    <mergeCell ref="R668:R669"/>
    <mergeCell ref="R666:R667"/>
    <mergeCell ref="R664:R665"/>
    <mergeCell ref="R661:R662"/>
    <mergeCell ref="R659:R660"/>
    <mergeCell ref="R657:R658"/>
    <mergeCell ref="R655:R656"/>
    <mergeCell ref="R652:R653"/>
    <mergeCell ref="R650:R651"/>
    <mergeCell ref="R648:R649"/>
    <mergeCell ref="R646:R647"/>
    <mergeCell ref="R643:R644"/>
    <mergeCell ref="R641:R642"/>
    <mergeCell ref="R639:R640"/>
    <mergeCell ref="R637:R638"/>
    <mergeCell ref="R635:R636"/>
    <mergeCell ref="R630:R631"/>
    <mergeCell ref="R628:R629"/>
    <mergeCell ref="R626:R627"/>
    <mergeCell ref="R624:R625"/>
    <mergeCell ref="R621:R622"/>
    <mergeCell ref="R619:R620"/>
    <mergeCell ref="R617:R618"/>
    <mergeCell ref="R615:R616"/>
    <mergeCell ref="R612:R613"/>
    <mergeCell ref="R610:R611"/>
    <mergeCell ref="R608:R609"/>
    <mergeCell ref="R606:R607"/>
    <mergeCell ref="R603:R604"/>
    <mergeCell ref="R601:R602"/>
    <mergeCell ref="R599:R600"/>
    <mergeCell ref="R597:R598"/>
    <mergeCell ref="R595:R596"/>
    <mergeCell ref="R590:R591"/>
    <mergeCell ref="R588:R589"/>
    <mergeCell ref="R586:R587"/>
    <mergeCell ref="R584:R585"/>
    <mergeCell ref="R581:R582"/>
    <mergeCell ref="R579:R580"/>
    <mergeCell ref="R577:R578"/>
    <mergeCell ref="R575:R576"/>
    <mergeCell ref="R572:R573"/>
    <mergeCell ref="R570:R571"/>
    <mergeCell ref="R568:R569"/>
    <mergeCell ref="R566:R567"/>
    <mergeCell ref="R563:R564"/>
    <mergeCell ref="R561:R562"/>
    <mergeCell ref="R559:R560"/>
    <mergeCell ref="R557:R558"/>
    <mergeCell ref="R555:R556"/>
    <mergeCell ref="R550:R551"/>
    <mergeCell ref="R548:R549"/>
    <mergeCell ref="R546:R547"/>
    <mergeCell ref="R544:R545"/>
    <mergeCell ref="R541:R542"/>
    <mergeCell ref="R539:R540"/>
    <mergeCell ref="R537:R538"/>
    <mergeCell ref="R535:R536"/>
    <mergeCell ref="R532:R533"/>
    <mergeCell ref="R530:R531"/>
    <mergeCell ref="R528:R529"/>
    <mergeCell ref="R526:R527"/>
    <mergeCell ref="R523:R524"/>
    <mergeCell ref="R521:R522"/>
    <mergeCell ref="R519:R520"/>
    <mergeCell ref="R517:R518"/>
    <mergeCell ref="R515:R516"/>
    <mergeCell ref="R510:R511"/>
    <mergeCell ref="R508:R509"/>
    <mergeCell ref="R506:R507"/>
    <mergeCell ref="R504:R505"/>
    <mergeCell ref="R501:R502"/>
    <mergeCell ref="R499:R500"/>
    <mergeCell ref="R497:R498"/>
    <mergeCell ref="R495:R496"/>
    <mergeCell ref="R492:R493"/>
    <mergeCell ref="R490:R491"/>
    <mergeCell ref="R488:R489"/>
    <mergeCell ref="R486:R487"/>
    <mergeCell ref="R483:R484"/>
    <mergeCell ref="R481:R482"/>
    <mergeCell ref="R479:R480"/>
    <mergeCell ref="R477:R478"/>
    <mergeCell ref="R475:R476"/>
    <mergeCell ref="R386:R387"/>
    <mergeCell ref="R390:R391"/>
    <mergeCell ref="R388:R389"/>
    <mergeCell ref="R354:R355"/>
    <mergeCell ref="R352:R353"/>
    <mergeCell ref="R350:R351"/>
    <mergeCell ref="R348:R349"/>
    <mergeCell ref="R345:R346"/>
    <mergeCell ref="R343:R344"/>
    <mergeCell ref="R341:R342"/>
    <mergeCell ref="R339:R340"/>
    <mergeCell ref="R336:R337"/>
    <mergeCell ref="R334:R335"/>
    <mergeCell ref="R332:R333"/>
    <mergeCell ref="R330:R331"/>
    <mergeCell ref="R327:R328"/>
    <mergeCell ref="R325:R326"/>
    <mergeCell ref="R323:R324"/>
    <mergeCell ref="R318:R319"/>
    <mergeCell ref="R316:R317"/>
    <mergeCell ref="R314:R315"/>
    <mergeCell ref="R312:R313"/>
    <mergeCell ref="R309:R310"/>
    <mergeCell ref="R307:R308"/>
    <mergeCell ref="R305:R306"/>
    <mergeCell ref="R303:R304"/>
    <mergeCell ref="R300:R301"/>
    <mergeCell ref="R298:R299"/>
    <mergeCell ref="R296:R297"/>
    <mergeCell ref="R291:R292"/>
    <mergeCell ref="R289:R290"/>
    <mergeCell ref="R286:R287"/>
    <mergeCell ref="R284:R285"/>
    <mergeCell ref="R282:R283"/>
    <mergeCell ref="R280:R281"/>
    <mergeCell ref="R277:R278"/>
    <mergeCell ref="R275:R276"/>
    <mergeCell ref="R273:R274"/>
    <mergeCell ref="R271:R272"/>
    <mergeCell ref="R268:R269"/>
    <mergeCell ref="R266:R267"/>
    <mergeCell ref="R264:R265"/>
    <mergeCell ref="R262:R263"/>
    <mergeCell ref="R260:R261"/>
    <mergeCell ref="R255:R256"/>
    <mergeCell ref="R253:R254"/>
    <mergeCell ref="R250:R251"/>
    <mergeCell ref="R248:R249"/>
    <mergeCell ref="R246:R247"/>
    <mergeCell ref="R244:R245"/>
    <mergeCell ref="R241:R242"/>
    <mergeCell ref="R239:R240"/>
    <mergeCell ref="R237:R238"/>
    <mergeCell ref="R235:R236"/>
    <mergeCell ref="R232:R233"/>
    <mergeCell ref="R230:R231"/>
    <mergeCell ref="R228:R229"/>
    <mergeCell ref="R226:R227"/>
    <mergeCell ref="R224:R225"/>
    <mergeCell ref="R219:R220"/>
    <mergeCell ref="R217:R218"/>
    <mergeCell ref="R215:R216"/>
    <mergeCell ref="R213:R214"/>
    <mergeCell ref="R210:R211"/>
    <mergeCell ref="R208:R209"/>
    <mergeCell ref="R206:R207"/>
    <mergeCell ref="R204:R205"/>
    <mergeCell ref="R201:R202"/>
    <mergeCell ref="R199:R200"/>
    <mergeCell ref="R197:R198"/>
    <mergeCell ref="R195:R196"/>
    <mergeCell ref="R193:R194"/>
    <mergeCell ref="R184:R185"/>
    <mergeCell ref="R186:R187"/>
    <mergeCell ref="R188:R189"/>
    <mergeCell ref="R182:R183"/>
    <mergeCell ref="R180:R181"/>
    <mergeCell ref="R177:R178"/>
    <mergeCell ref="R175:R176"/>
    <mergeCell ref="R173:R174"/>
    <mergeCell ref="R171:R172"/>
    <mergeCell ref="R168:R169"/>
    <mergeCell ref="R166:R167"/>
    <mergeCell ref="R164:R165"/>
    <mergeCell ref="R162:R163"/>
    <mergeCell ref="R160:R161"/>
    <mergeCell ref="R140:R141"/>
    <mergeCell ref="R142:R143"/>
    <mergeCell ref="R144:R145"/>
    <mergeCell ref="R146:R147"/>
    <mergeCell ref="R149:R150"/>
    <mergeCell ref="R151:R152"/>
    <mergeCell ref="R153:R154"/>
    <mergeCell ref="R155:R156"/>
    <mergeCell ref="R106:R107"/>
    <mergeCell ref="R104:R105"/>
    <mergeCell ref="R102:R103"/>
    <mergeCell ref="R100:R101"/>
    <mergeCell ref="R95:R96"/>
    <mergeCell ref="R93:R94"/>
    <mergeCell ref="R91:R92"/>
    <mergeCell ref="R88:R89"/>
    <mergeCell ref="R86:R87"/>
    <mergeCell ref="R84:R85"/>
    <mergeCell ref="R82:R83"/>
    <mergeCell ref="R80:R81"/>
    <mergeCell ref="R2:R3"/>
    <mergeCell ref="R4:R5"/>
    <mergeCell ref="R6:R7"/>
    <mergeCell ref="R9:R10"/>
    <mergeCell ref="R11:R12"/>
    <mergeCell ref="R13:R14"/>
    <mergeCell ref="R18:R19"/>
    <mergeCell ref="R24:R25"/>
    <mergeCell ref="R26:R27"/>
    <mergeCell ref="R29:R30"/>
    <mergeCell ref="R31:R32"/>
    <mergeCell ref="R33:R34"/>
    <mergeCell ref="R20:R21"/>
    <mergeCell ref="R22:R23"/>
    <mergeCell ref="R38:R39"/>
    <mergeCell ref="R44:R45"/>
    <mergeCell ref="R46:R47"/>
    <mergeCell ref="R49:R50"/>
    <mergeCell ref="R51:R52"/>
    <mergeCell ref="R40:R41"/>
    <mergeCell ref="R42:R43"/>
    <mergeCell ref="R55:R56"/>
    <mergeCell ref="R53:R54"/>
    <mergeCell ref="R60:R61"/>
    <mergeCell ref="R62:R63"/>
    <mergeCell ref="R64:R65"/>
    <mergeCell ref="R66:R67"/>
    <mergeCell ref="R68:R69"/>
    <mergeCell ref="R71:R72"/>
    <mergeCell ref="R73:R74"/>
    <mergeCell ref="R75:R76"/>
    <mergeCell ref="R122:R123"/>
    <mergeCell ref="R124:R125"/>
    <mergeCell ref="R109:R110"/>
    <mergeCell ref="R111:R112"/>
    <mergeCell ref="R113:R114"/>
    <mergeCell ref="R115:R116"/>
    <mergeCell ref="R118:R119"/>
    <mergeCell ref="R120:R121"/>
    <mergeCell ref="R129:R130"/>
    <mergeCell ref="R131:R132"/>
    <mergeCell ref="R133:R134"/>
    <mergeCell ref="R135:R136"/>
    <mergeCell ref="R137:R138"/>
    <mergeCell ref="R359:R360"/>
    <mergeCell ref="R361:R362"/>
    <mergeCell ref="R363:R364"/>
    <mergeCell ref="R365:R366"/>
    <mergeCell ref="R367:R368"/>
    <mergeCell ref="R370:R371"/>
    <mergeCell ref="R372:R373"/>
    <mergeCell ref="R374:R375"/>
    <mergeCell ref="R376:R377"/>
    <mergeCell ref="R379:R380"/>
    <mergeCell ref="R381:R382"/>
    <mergeCell ref="R383:R384"/>
    <mergeCell ref="R392:R393"/>
    <mergeCell ref="R397:R398"/>
    <mergeCell ref="R399:R400"/>
    <mergeCell ref="R401:R402"/>
    <mergeCell ref="R403:R404"/>
    <mergeCell ref="R405:R406"/>
    <mergeCell ref="R408:R409"/>
    <mergeCell ref="R410:R411"/>
    <mergeCell ref="R412:R413"/>
    <mergeCell ref="R414:R415"/>
    <mergeCell ref="R417:R418"/>
    <mergeCell ref="R419:R420"/>
    <mergeCell ref="R421:R422"/>
    <mergeCell ref="R424:R425"/>
    <mergeCell ref="R426:R427"/>
    <mergeCell ref="R428:R429"/>
    <mergeCell ref="R430:R431"/>
    <mergeCell ref="R435:R436"/>
    <mergeCell ref="R437:R438"/>
    <mergeCell ref="R439:R440"/>
    <mergeCell ref="R441:R442"/>
    <mergeCell ref="R443:R444"/>
    <mergeCell ref="R446:R447"/>
    <mergeCell ref="R448:R449"/>
    <mergeCell ref="R450:R451"/>
    <mergeCell ref="R452:R453"/>
    <mergeCell ref="R455:R456"/>
    <mergeCell ref="R457:R458"/>
    <mergeCell ref="R459:R460"/>
    <mergeCell ref="R470:R471"/>
    <mergeCell ref="R468:R469"/>
    <mergeCell ref="R466:R467"/>
    <mergeCell ref="R464:R465"/>
    <mergeCell ref="R461:R462"/>
    <mergeCell ref="R673:R674"/>
    <mergeCell ref="R675:R676"/>
    <mergeCell ref="R677:R678"/>
    <mergeCell ref="R679:R680"/>
    <mergeCell ref="R808:R809"/>
    <mergeCell ref="R810:R811"/>
    <mergeCell ref="R813:R814"/>
    <mergeCell ref="R815:R816"/>
    <mergeCell ref="R817:R818"/>
    <mergeCell ref="R819:R820"/>
    <mergeCell ref="R822:R823"/>
    <mergeCell ref="R824:R825"/>
    <mergeCell ref="R826:R827"/>
    <mergeCell ref="R828:R829"/>
    <mergeCell ref="R806:R807"/>
    <mergeCell ref="R904:R905"/>
    <mergeCell ref="R906:R907"/>
    <mergeCell ref="R908:R909"/>
    <mergeCell ref="R910:R911"/>
    <mergeCell ref="R912:R913"/>
    <mergeCell ref="R915:R916"/>
    <mergeCell ref="R917:R918"/>
    <mergeCell ref="R919:R920"/>
    <mergeCell ref="R930:R931"/>
    <mergeCell ref="R928:R929"/>
    <mergeCell ref="R926:R927"/>
    <mergeCell ref="R923:R924"/>
    <mergeCell ref="R921:R922"/>
    <mergeCell ref="R934:R935"/>
    <mergeCell ref="R932:R933"/>
    <mergeCell ref="R939:R940"/>
    <mergeCell ref="R941:R942"/>
    <mergeCell ref="R943:R944"/>
    <mergeCell ref="R945:R946"/>
    <mergeCell ref="R947:R948"/>
    <mergeCell ref="R950:R951"/>
    <mergeCell ref="R952:R953"/>
    <mergeCell ref="R954:R955"/>
    <mergeCell ref="R956:R957"/>
    <mergeCell ref="R959:R960"/>
    <mergeCell ref="R961:R962"/>
    <mergeCell ref="R963:R964"/>
    <mergeCell ref="R965:R966"/>
    <mergeCell ref="R968:R969"/>
    <mergeCell ref="R970:R971"/>
    <mergeCell ref="R972:R973"/>
    <mergeCell ref="R974:R975"/>
    <mergeCell ref="R979:R980"/>
    <mergeCell ref="R981:R982"/>
    <mergeCell ref="R983:R984"/>
    <mergeCell ref="R985:R986"/>
    <mergeCell ref="R987:R988"/>
    <mergeCell ref="R990:R991"/>
    <mergeCell ref="R992:R993"/>
    <mergeCell ref="R994:R995"/>
    <mergeCell ref="R996:R997"/>
    <mergeCell ref="R999:R1000"/>
    <mergeCell ref="R1001:R1002"/>
    <mergeCell ref="R1003:R1004"/>
    <mergeCell ref="R1005:R1006"/>
    <mergeCell ref="R1008:R1009"/>
    <mergeCell ref="R1010:R1011"/>
    <mergeCell ref="R1012:R1013"/>
    <mergeCell ref="R1014:R1015"/>
    <mergeCell ref="S899:S900"/>
    <mergeCell ref="S897:S898"/>
    <mergeCell ref="S895:S896"/>
    <mergeCell ref="S893:S894"/>
    <mergeCell ref="S890:S891"/>
    <mergeCell ref="S888:S889"/>
    <mergeCell ref="S886:S887"/>
    <mergeCell ref="S884:S885"/>
    <mergeCell ref="S881:S882"/>
    <mergeCell ref="S879:S880"/>
    <mergeCell ref="S877:S878"/>
    <mergeCell ref="S875:S876"/>
    <mergeCell ref="S873:S874"/>
    <mergeCell ref="S870:S871"/>
    <mergeCell ref="S868:S869"/>
    <mergeCell ref="S866:S867"/>
    <mergeCell ref="S864:S865"/>
    <mergeCell ref="S839:S840"/>
    <mergeCell ref="S841:S842"/>
    <mergeCell ref="S844:S845"/>
    <mergeCell ref="S846:S847"/>
    <mergeCell ref="S848:S849"/>
    <mergeCell ref="S850:S851"/>
    <mergeCell ref="S853:S854"/>
    <mergeCell ref="S855:S856"/>
    <mergeCell ref="S857:S858"/>
    <mergeCell ref="S859:S860"/>
    <mergeCell ref="S837:S838"/>
    <mergeCell ref="S835:S836"/>
    <mergeCell ref="S833:S834"/>
    <mergeCell ref="S804:S805"/>
    <mergeCell ref="S802:S803"/>
    <mergeCell ref="S799:S800"/>
    <mergeCell ref="S797:S798"/>
    <mergeCell ref="S795:S796"/>
    <mergeCell ref="S793:S794"/>
    <mergeCell ref="S788:S789"/>
    <mergeCell ref="S786:S787"/>
    <mergeCell ref="S784:S785"/>
    <mergeCell ref="S782:S783"/>
    <mergeCell ref="S779:S780"/>
    <mergeCell ref="S777:S778"/>
    <mergeCell ref="S775:S776"/>
    <mergeCell ref="S773:S774"/>
    <mergeCell ref="S770:S771"/>
    <mergeCell ref="S768:S769"/>
    <mergeCell ref="S766:S767"/>
    <mergeCell ref="S764:S765"/>
    <mergeCell ref="S761:S762"/>
    <mergeCell ref="S759:S760"/>
    <mergeCell ref="S757:S758"/>
    <mergeCell ref="S755:S756"/>
    <mergeCell ref="S753:S754"/>
    <mergeCell ref="S748:S749"/>
    <mergeCell ref="S746:S747"/>
    <mergeCell ref="S744:S745"/>
    <mergeCell ref="S742:S743"/>
    <mergeCell ref="S739:S740"/>
    <mergeCell ref="S737:S738"/>
    <mergeCell ref="S735:S736"/>
    <mergeCell ref="S733:S734"/>
    <mergeCell ref="S730:S731"/>
    <mergeCell ref="S728:S729"/>
    <mergeCell ref="S726:S727"/>
    <mergeCell ref="S724:S725"/>
    <mergeCell ref="S721:S722"/>
    <mergeCell ref="S719:S720"/>
    <mergeCell ref="S717:S718"/>
    <mergeCell ref="S715:S716"/>
    <mergeCell ref="S713:S714"/>
    <mergeCell ref="S708:S709"/>
    <mergeCell ref="S682:S683"/>
    <mergeCell ref="S706:S707"/>
    <mergeCell ref="S704:S705"/>
    <mergeCell ref="S702:S703"/>
    <mergeCell ref="S699:S700"/>
    <mergeCell ref="S697:S698"/>
    <mergeCell ref="S695:S696"/>
    <mergeCell ref="S693:S694"/>
    <mergeCell ref="S690:S691"/>
    <mergeCell ref="S688:S689"/>
    <mergeCell ref="S686:S687"/>
    <mergeCell ref="S684:S685"/>
    <mergeCell ref="S668:S669"/>
    <mergeCell ref="S666:S667"/>
    <mergeCell ref="S664:S665"/>
    <mergeCell ref="S661:S662"/>
    <mergeCell ref="S659:S660"/>
    <mergeCell ref="S657:S658"/>
    <mergeCell ref="S655:S656"/>
    <mergeCell ref="S652:S653"/>
    <mergeCell ref="S650:S651"/>
    <mergeCell ref="S648:S649"/>
    <mergeCell ref="S646:S647"/>
    <mergeCell ref="S643:S644"/>
    <mergeCell ref="S641:S642"/>
    <mergeCell ref="S639:S640"/>
    <mergeCell ref="S637:S638"/>
    <mergeCell ref="S635:S636"/>
    <mergeCell ref="S630:S631"/>
    <mergeCell ref="S628:S629"/>
    <mergeCell ref="S626:S627"/>
    <mergeCell ref="S624:S625"/>
    <mergeCell ref="S621:S622"/>
    <mergeCell ref="S619:S620"/>
    <mergeCell ref="S617:S618"/>
    <mergeCell ref="S615:S616"/>
    <mergeCell ref="S612:S613"/>
    <mergeCell ref="S610:S611"/>
    <mergeCell ref="S608:S609"/>
    <mergeCell ref="S606:S607"/>
    <mergeCell ref="S603:S604"/>
    <mergeCell ref="S601:S602"/>
    <mergeCell ref="S599:S600"/>
    <mergeCell ref="S597:S598"/>
    <mergeCell ref="S595:S596"/>
    <mergeCell ref="S590:S591"/>
    <mergeCell ref="S588:S589"/>
    <mergeCell ref="S586:S587"/>
    <mergeCell ref="S584:S585"/>
    <mergeCell ref="S581:S582"/>
    <mergeCell ref="S579:S580"/>
    <mergeCell ref="S577:S578"/>
    <mergeCell ref="S575:S576"/>
    <mergeCell ref="S572:S573"/>
    <mergeCell ref="S570:S571"/>
    <mergeCell ref="S568:S569"/>
    <mergeCell ref="S566:S567"/>
    <mergeCell ref="S563:S564"/>
    <mergeCell ref="S561:S562"/>
    <mergeCell ref="S559:S560"/>
    <mergeCell ref="S557:S558"/>
    <mergeCell ref="S555:S556"/>
    <mergeCell ref="S550:S551"/>
    <mergeCell ref="S548:S549"/>
    <mergeCell ref="S546:S547"/>
    <mergeCell ref="S544:S545"/>
    <mergeCell ref="S541:S542"/>
    <mergeCell ref="S539:S540"/>
    <mergeCell ref="S537:S538"/>
    <mergeCell ref="S535:S536"/>
    <mergeCell ref="S532:S533"/>
    <mergeCell ref="S530:S531"/>
    <mergeCell ref="S528:S529"/>
    <mergeCell ref="S526:S527"/>
    <mergeCell ref="S523:S524"/>
    <mergeCell ref="S521:S522"/>
    <mergeCell ref="S519:S520"/>
    <mergeCell ref="S517:S518"/>
    <mergeCell ref="S515:S516"/>
    <mergeCell ref="S510:S511"/>
    <mergeCell ref="S508:S509"/>
    <mergeCell ref="S506:S507"/>
    <mergeCell ref="S504:S505"/>
    <mergeCell ref="S501:S502"/>
    <mergeCell ref="S499:S500"/>
    <mergeCell ref="S497:S498"/>
    <mergeCell ref="S495:S496"/>
    <mergeCell ref="S492:S493"/>
    <mergeCell ref="S490:S491"/>
    <mergeCell ref="S488:S489"/>
    <mergeCell ref="S486:S487"/>
    <mergeCell ref="S483:S484"/>
    <mergeCell ref="S481:S482"/>
    <mergeCell ref="S479:S480"/>
    <mergeCell ref="S477:S478"/>
    <mergeCell ref="S475:S476"/>
    <mergeCell ref="S386:S387"/>
    <mergeCell ref="S390:S391"/>
    <mergeCell ref="S388:S389"/>
    <mergeCell ref="S354:S355"/>
    <mergeCell ref="S352:S353"/>
    <mergeCell ref="S350:S351"/>
    <mergeCell ref="S348:S349"/>
    <mergeCell ref="S345:S346"/>
    <mergeCell ref="S343:S344"/>
    <mergeCell ref="S341:S342"/>
    <mergeCell ref="S339:S340"/>
    <mergeCell ref="S336:S337"/>
    <mergeCell ref="S334:S335"/>
    <mergeCell ref="S332:S333"/>
    <mergeCell ref="S330:S331"/>
    <mergeCell ref="S327:S328"/>
    <mergeCell ref="S325:S326"/>
    <mergeCell ref="S323:S324"/>
    <mergeCell ref="S318:S319"/>
    <mergeCell ref="S316:S317"/>
    <mergeCell ref="S314:S315"/>
    <mergeCell ref="S312:S313"/>
    <mergeCell ref="S309:S310"/>
    <mergeCell ref="S307:S308"/>
    <mergeCell ref="S305:S306"/>
    <mergeCell ref="S303:S304"/>
    <mergeCell ref="S300:S301"/>
    <mergeCell ref="S298:S299"/>
    <mergeCell ref="S296:S297"/>
    <mergeCell ref="S291:S292"/>
    <mergeCell ref="S289:S290"/>
    <mergeCell ref="S286:S287"/>
    <mergeCell ref="S284:S285"/>
    <mergeCell ref="S282:S283"/>
    <mergeCell ref="S280:S281"/>
    <mergeCell ref="S277:S278"/>
    <mergeCell ref="S275:S276"/>
    <mergeCell ref="S273:S274"/>
    <mergeCell ref="S271:S272"/>
    <mergeCell ref="S268:S269"/>
    <mergeCell ref="S266:S267"/>
    <mergeCell ref="S264:S265"/>
    <mergeCell ref="S262:S263"/>
    <mergeCell ref="S260:S261"/>
    <mergeCell ref="S255:S256"/>
    <mergeCell ref="S253:S254"/>
    <mergeCell ref="S250:S251"/>
    <mergeCell ref="S248:S249"/>
    <mergeCell ref="S246:S247"/>
    <mergeCell ref="S244:S245"/>
    <mergeCell ref="S241:S242"/>
    <mergeCell ref="S239:S240"/>
    <mergeCell ref="S237:S238"/>
    <mergeCell ref="S235:S236"/>
    <mergeCell ref="S232:S233"/>
    <mergeCell ref="S230:S231"/>
    <mergeCell ref="S228:S229"/>
    <mergeCell ref="S226:S227"/>
    <mergeCell ref="S224:S225"/>
    <mergeCell ref="S219:S220"/>
    <mergeCell ref="S217:S218"/>
    <mergeCell ref="S215:S216"/>
    <mergeCell ref="S213:S214"/>
    <mergeCell ref="S210:S211"/>
    <mergeCell ref="S208:S209"/>
    <mergeCell ref="S206:S207"/>
    <mergeCell ref="S204:S205"/>
    <mergeCell ref="S201:S202"/>
    <mergeCell ref="S199:S200"/>
    <mergeCell ref="S197:S198"/>
    <mergeCell ref="S195:S196"/>
    <mergeCell ref="S193:S194"/>
    <mergeCell ref="S184:S185"/>
    <mergeCell ref="S186:S187"/>
    <mergeCell ref="S188:S189"/>
    <mergeCell ref="S182:S183"/>
    <mergeCell ref="S180:S181"/>
    <mergeCell ref="S177:S178"/>
    <mergeCell ref="S175:S176"/>
    <mergeCell ref="S173:S174"/>
    <mergeCell ref="S171:S172"/>
    <mergeCell ref="S168:S169"/>
    <mergeCell ref="S166:S167"/>
    <mergeCell ref="S164:S165"/>
    <mergeCell ref="S162:S163"/>
    <mergeCell ref="S160:S161"/>
    <mergeCell ref="S140:S141"/>
    <mergeCell ref="S142:S143"/>
    <mergeCell ref="S144:S145"/>
    <mergeCell ref="S146:S147"/>
    <mergeCell ref="S149:S150"/>
    <mergeCell ref="S151:S152"/>
    <mergeCell ref="S153:S154"/>
    <mergeCell ref="S155:S156"/>
    <mergeCell ref="S106:S107"/>
    <mergeCell ref="S104:S105"/>
    <mergeCell ref="S102:S103"/>
    <mergeCell ref="S100:S101"/>
    <mergeCell ref="S95:S96"/>
    <mergeCell ref="S93:S94"/>
    <mergeCell ref="S91:S92"/>
    <mergeCell ref="S88:S89"/>
    <mergeCell ref="S86:S87"/>
    <mergeCell ref="S84:S85"/>
    <mergeCell ref="S82:S83"/>
    <mergeCell ref="S80:S81"/>
    <mergeCell ref="S2:S3"/>
    <mergeCell ref="S4:S5"/>
    <mergeCell ref="S6:S7"/>
    <mergeCell ref="S9:S10"/>
    <mergeCell ref="S11:S12"/>
    <mergeCell ref="S13:S14"/>
    <mergeCell ref="S18:S19"/>
    <mergeCell ref="S24:S25"/>
    <mergeCell ref="S26:S27"/>
    <mergeCell ref="S29:S30"/>
    <mergeCell ref="S31:S32"/>
    <mergeCell ref="S33:S34"/>
    <mergeCell ref="S20:S21"/>
    <mergeCell ref="S22:S23"/>
    <mergeCell ref="S38:S39"/>
    <mergeCell ref="S44:S45"/>
    <mergeCell ref="S46:S47"/>
    <mergeCell ref="S49:S50"/>
    <mergeCell ref="S51:S52"/>
    <mergeCell ref="S40:S41"/>
    <mergeCell ref="S42:S43"/>
    <mergeCell ref="S55:S56"/>
    <mergeCell ref="S53:S54"/>
    <mergeCell ref="S60:S61"/>
    <mergeCell ref="S62:S63"/>
    <mergeCell ref="S64:S65"/>
    <mergeCell ref="S66:S67"/>
    <mergeCell ref="S68:S69"/>
    <mergeCell ref="S71:S72"/>
    <mergeCell ref="S73:S74"/>
    <mergeCell ref="S75:S76"/>
    <mergeCell ref="S122:S123"/>
    <mergeCell ref="S124:S125"/>
    <mergeCell ref="S109:S110"/>
    <mergeCell ref="S111:S112"/>
    <mergeCell ref="S113:S114"/>
    <mergeCell ref="S115:S116"/>
    <mergeCell ref="S118:S119"/>
    <mergeCell ref="S120:S121"/>
    <mergeCell ref="S129:S130"/>
    <mergeCell ref="S131:S132"/>
    <mergeCell ref="S133:S134"/>
    <mergeCell ref="S135:S136"/>
    <mergeCell ref="S137:S138"/>
    <mergeCell ref="S359:S360"/>
    <mergeCell ref="S361:S362"/>
    <mergeCell ref="S363:S364"/>
    <mergeCell ref="S365:S366"/>
    <mergeCell ref="S367:S368"/>
    <mergeCell ref="S370:S371"/>
    <mergeCell ref="S372:S373"/>
    <mergeCell ref="S374:S375"/>
    <mergeCell ref="S376:S377"/>
    <mergeCell ref="S379:S380"/>
    <mergeCell ref="S381:S382"/>
    <mergeCell ref="S383:S384"/>
    <mergeCell ref="S392:S393"/>
    <mergeCell ref="S397:S398"/>
    <mergeCell ref="S399:S400"/>
    <mergeCell ref="S401:S402"/>
    <mergeCell ref="S403:S404"/>
    <mergeCell ref="S405:S406"/>
    <mergeCell ref="S408:S409"/>
    <mergeCell ref="S410:S411"/>
    <mergeCell ref="S412:S413"/>
    <mergeCell ref="S414:S415"/>
    <mergeCell ref="S417:S418"/>
    <mergeCell ref="S419:S420"/>
    <mergeCell ref="S421:S422"/>
    <mergeCell ref="S424:S425"/>
    <mergeCell ref="S426:S427"/>
    <mergeCell ref="S428:S429"/>
    <mergeCell ref="S430:S431"/>
    <mergeCell ref="S435:S436"/>
    <mergeCell ref="S437:S438"/>
    <mergeCell ref="S439:S440"/>
    <mergeCell ref="S441:S442"/>
    <mergeCell ref="S443:S444"/>
    <mergeCell ref="S446:S447"/>
    <mergeCell ref="S448:S449"/>
    <mergeCell ref="S450:S451"/>
    <mergeCell ref="S452:S453"/>
    <mergeCell ref="S455:S456"/>
    <mergeCell ref="S457:S458"/>
    <mergeCell ref="S459:S460"/>
    <mergeCell ref="S470:S471"/>
    <mergeCell ref="S468:S469"/>
    <mergeCell ref="S466:S467"/>
    <mergeCell ref="S464:S465"/>
    <mergeCell ref="S461:S462"/>
    <mergeCell ref="S673:S674"/>
    <mergeCell ref="S675:S676"/>
    <mergeCell ref="S677:S678"/>
    <mergeCell ref="S679:S680"/>
    <mergeCell ref="S808:S809"/>
    <mergeCell ref="S810:S811"/>
    <mergeCell ref="S813:S814"/>
    <mergeCell ref="S815:S816"/>
    <mergeCell ref="S817:S818"/>
    <mergeCell ref="S819:S820"/>
    <mergeCell ref="S822:S823"/>
    <mergeCell ref="S824:S825"/>
    <mergeCell ref="S826:S827"/>
    <mergeCell ref="S828:S829"/>
    <mergeCell ref="S806:S807"/>
    <mergeCell ref="S904:S905"/>
    <mergeCell ref="S906:S907"/>
    <mergeCell ref="S908:S909"/>
    <mergeCell ref="S910:S911"/>
    <mergeCell ref="S912:S913"/>
    <mergeCell ref="S915:S916"/>
    <mergeCell ref="S917:S918"/>
    <mergeCell ref="S919:S920"/>
    <mergeCell ref="S930:S931"/>
    <mergeCell ref="S928:S929"/>
    <mergeCell ref="S926:S927"/>
    <mergeCell ref="S923:S924"/>
    <mergeCell ref="S921:S922"/>
    <mergeCell ref="S934:S935"/>
    <mergeCell ref="S932:S933"/>
    <mergeCell ref="S939:S940"/>
    <mergeCell ref="S941:S942"/>
    <mergeCell ref="S943:S944"/>
    <mergeCell ref="S945:S946"/>
    <mergeCell ref="S947:S948"/>
    <mergeCell ref="S950:S951"/>
    <mergeCell ref="S952:S953"/>
    <mergeCell ref="S954:S955"/>
    <mergeCell ref="S956:S957"/>
    <mergeCell ref="S959:S960"/>
    <mergeCell ref="S961:S962"/>
    <mergeCell ref="S963:S964"/>
    <mergeCell ref="S965:S966"/>
    <mergeCell ref="S968:S969"/>
    <mergeCell ref="S970:S971"/>
    <mergeCell ref="S972:S973"/>
    <mergeCell ref="S974:S975"/>
    <mergeCell ref="S979:S980"/>
    <mergeCell ref="S981:S982"/>
    <mergeCell ref="S983:S984"/>
    <mergeCell ref="S985:S986"/>
    <mergeCell ref="S987:S988"/>
    <mergeCell ref="S990:S991"/>
    <mergeCell ref="S992:S993"/>
    <mergeCell ref="S994:S995"/>
    <mergeCell ref="S996:S997"/>
    <mergeCell ref="S999:S1000"/>
    <mergeCell ref="S1001:S1002"/>
    <mergeCell ref="S1003:S1004"/>
    <mergeCell ref="S1005:S1006"/>
    <mergeCell ref="S1008:S1009"/>
    <mergeCell ref="S1010:S1011"/>
    <mergeCell ref="S1012:S1013"/>
    <mergeCell ref="S1014:S1015"/>
    <mergeCell ref="T899:T900"/>
    <mergeCell ref="T897:T898"/>
    <mergeCell ref="T895:T896"/>
    <mergeCell ref="T893:T894"/>
    <mergeCell ref="T890:T891"/>
    <mergeCell ref="T888:T889"/>
    <mergeCell ref="T886:T887"/>
    <mergeCell ref="T884:T885"/>
    <mergeCell ref="T881:T882"/>
    <mergeCell ref="T879:T880"/>
    <mergeCell ref="T877:T878"/>
    <mergeCell ref="T875:T876"/>
    <mergeCell ref="T873:T874"/>
    <mergeCell ref="T870:T871"/>
    <mergeCell ref="T868:T869"/>
    <mergeCell ref="T866:T867"/>
    <mergeCell ref="T864:T865"/>
    <mergeCell ref="T839:T840"/>
    <mergeCell ref="T841:T842"/>
    <mergeCell ref="T844:T845"/>
    <mergeCell ref="T846:T847"/>
    <mergeCell ref="T848:T849"/>
    <mergeCell ref="T850:T851"/>
    <mergeCell ref="T853:T854"/>
    <mergeCell ref="T855:T856"/>
    <mergeCell ref="T857:T858"/>
    <mergeCell ref="T859:T860"/>
    <mergeCell ref="T837:T838"/>
    <mergeCell ref="T835:T836"/>
    <mergeCell ref="T833:T834"/>
    <mergeCell ref="T804:T805"/>
    <mergeCell ref="T802:T803"/>
    <mergeCell ref="T799:T800"/>
    <mergeCell ref="T797:T798"/>
    <mergeCell ref="T795:T796"/>
    <mergeCell ref="T793:T794"/>
    <mergeCell ref="T788:T789"/>
    <mergeCell ref="T786:T787"/>
    <mergeCell ref="T784:T785"/>
    <mergeCell ref="T782:T783"/>
    <mergeCell ref="T779:T780"/>
    <mergeCell ref="T777:T778"/>
    <mergeCell ref="T775:T776"/>
    <mergeCell ref="T773:T774"/>
    <mergeCell ref="T770:T771"/>
    <mergeCell ref="T768:T769"/>
    <mergeCell ref="T766:T767"/>
    <mergeCell ref="T764:T765"/>
    <mergeCell ref="T761:T762"/>
    <mergeCell ref="T759:T760"/>
    <mergeCell ref="T757:T758"/>
    <mergeCell ref="T755:T756"/>
    <mergeCell ref="T753:T754"/>
    <mergeCell ref="T748:T749"/>
    <mergeCell ref="T746:T747"/>
    <mergeCell ref="T744:T745"/>
    <mergeCell ref="T742:T743"/>
    <mergeCell ref="T739:T740"/>
    <mergeCell ref="T737:T738"/>
    <mergeCell ref="T735:T736"/>
    <mergeCell ref="T733:T734"/>
    <mergeCell ref="T730:T731"/>
    <mergeCell ref="T728:T729"/>
    <mergeCell ref="T726:T727"/>
    <mergeCell ref="T724:T725"/>
    <mergeCell ref="T721:T722"/>
    <mergeCell ref="T719:T720"/>
    <mergeCell ref="T717:T718"/>
    <mergeCell ref="T715:T716"/>
    <mergeCell ref="T713:T714"/>
    <mergeCell ref="T708:T709"/>
    <mergeCell ref="T682:T683"/>
    <mergeCell ref="T706:T707"/>
    <mergeCell ref="T704:T705"/>
    <mergeCell ref="T702:T703"/>
    <mergeCell ref="T699:T700"/>
    <mergeCell ref="T697:T698"/>
    <mergeCell ref="T695:T696"/>
    <mergeCell ref="T693:T694"/>
    <mergeCell ref="T690:T691"/>
    <mergeCell ref="T688:T689"/>
    <mergeCell ref="T686:T687"/>
    <mergeCell ref="T684:T685"/>
    <mergeCell ref="T668:T669"/>
    <mergeCell ref="T666:T667"/>
    <mergeCell ref="T664:T665"/>
    <mergeCell ref="T661:T662"/>
    <mergeCell ref="T659:T660"/>
    <mergeCell ref="T657:T658"/>
    <mergeCell ref="T655:T656"/>
    <mergeCell ref="T652:T653"/>
    <mergeCell ref="T650:T651"/>
    <mergeCell ref="T648:T649"/>
    <mergeCell ref="T646:T647"/>
    <mergeCell ref="T643:T644"/>
    <mergeCell ref="T641:T642"/>
    <mergeCell ref="T639:T640"/>
    <mergeCell ref="T637:T638"/>
    <mergeCell ref="T635:T636"/>
    <mergeCell ref="T630:T631"/>
    <mergeCell ref="T628:T629"/>
    <mergeCell ref="T626:T627"/>
    <mergeCell ref="T624:T625"/>
    <mergeCell ref="T621:T622"/>
    <mergeCell ref="T619:T620"/>
    <mergeCell ref="T617:T618"/>
    <mergeCell ref="T615:T616"/>
    <mergeCell ref="T612:T613"/>
    <mergeCell ref="T610:T611"/>
    <mergeCell ref="T608:T609"/>
    <mergeCell ref="T606:T607"/>
    <mergeCell ref="T603:T604"/>
    <mergeCell ref="T601:T602"/>
    <mergeCell ref="T599:T600"/>
    <mergeCell ref="T597:T598"/>
    <mergeCell ref="T595:T596"/>
    <mergeCell ref="T590:T591"/>
    <mergeCell ref="T588:T589"/>
    <mergeCell ref="T586:T587"/>
    <mergeCell ref="T584:T585"/>
    <mergeCell ref="T581:T582"/>
    <mergeCell ref="T579:T580"/>
    <mergeCell ref="T577:T578"/>
    <mergeCell ref="T575:T576"/>
    <mergeCell ref="T572:T573"/>
    <mergeCell ref="T570:T571"/>
    <mergeCell ref="T568:T569"/>
    <mergeCell ref="T566:T567"/>
    <mergeCell ref="T563:T564"/>
    <mergeCell ref="T561:T562"/>
    <mergeCell ref="T559:T560"/>
    <mergeCell ref="T557:T558"/>
    <mergeCell ref="T555:T556"/>
    <mergeCell ref="T550:T551"/>
    <mergeCell ref="T548:T549"/>
    <mergeCell ref="T546:T547"/>
    <mergeCell ref="T544:T545"/>
    <mergeCell ref="T541:T542"/>
    <mergeCell ref="T539:T540"/>
    <mergeCell ref="T537:T538"/>
    <mergeCell ref="T535:T536"/>
    <mergeCell ref="T532:T533"/>
    <mergeCell ref="T530:T531"/>
    <mergeCell ref="T528:T529"/>
    <mergeCell ref="T526:T527"/>
    <mergeCell ref="T523:T524"/>
    <mergeCell ref="T521:T522"/>
    <mergeCell ref="T519:T520"/>
    <mergeCell ref="T517:T518"/>
    <mergeCell ref="T515:T516"/>
    <mergeCell ref="T510:T511"/>
    <mergeCell ref="T508:T509"/>
    <mergeCell ref="T506:T507"/>
    <mergeCell ref="T504:T505"/>
    <mergeCell ref="T501:T502"/>
    <mergeCell ref="T499:T500"/>
    <mergeCell ref="T497:T498"/>
    <mergeCell ref="T495:T496"/>
    <mergeCell ref="T492:T493"/>
    <mergeCell ref="T490:T491"/>
    <mergeCell ref="T488:T489"/>
    <mergeCell ref="T486:T487"/>
    <mergeCell ref="T483:T484"/>
    <mergeCell ref="T481:T482"/>
    <mergeCell ref="T479:T480"/>
    <mergeCell ref="T477:T478"/>
    <mergeCell ref="T475:T476"/>
    <mergeCell ref="T386:T387"/>
    <mergeCell ref="T390:T391"/>
    <mergeCell ref="T388:T389"/>
    <mergeCell ref="T354:T355"/>
    <mergeCell ref="T352:T353"/>
    <mergeCell ref="T350:T351"/>
    <mergeCell ref="T348:T349"/>
    <mergeCell ref="T345:T346"/>
    <mergeCell ref="T343:T344"/>
    <mergeCell ref="T341:T342"/>
    <mergeCell ref="T339:T340"/>
    <mergeCell ref="T336:T337"/>
    <mergeCell ref="T334:T335"/>
    <mergeCell ref="T332:T333"/>
    <mergeCell ref="T330:T331"/>
    <mergeCell ref="T327:T328"/>
    <mergeCell ref="T325:T326"/>
    <mergeCell ref="T323:T324"/>
    <mergeCell ref="T318:T319"/>
    <mergeCell ref="T316:T317"/>
    <mergeCell ref="T314:T315"/>
    <mergeCell ref="T312:T313"/>
    <mergeCell ref="T309:T310"/>
    <mergeCell ref="T307:T308"/>
    <mergeCell ref="T305:T306"/>
    <mergeCell ref="T303:T304"/>
    <mergeCell ref="T300:T301"/>
    <mergeCell ref="T298:T299"/>
    <mergeCell ref="T296:T297"/>
    <mergeCell ref="T291:T292"/>
    <mergeCell ref="T289:T290"/>
    <mergeCell ref="T286:T287"/>
    <mergeCell ref="T284:T285"/>
    <mergeCell ref="T282:T283"/>
    <mergeCell ref="T280:T281"/>
    <mergeCell ref="T277:T278"/>
    <mergeCell ref="T275:T276"/>
    <mergeCell ref="T273:T274"/>
    <mergeCell ref="T271:T272"/>
    <mergeCell ref="T268:T269"/>
    <mergeCell ref="T266:T267"/>
    <mergeCell ref="T264:T265"/>
    <mergeCell ref="T262:T263"/>
    <mergeCell ref="T260:T261"/>
    <mergeCell ref="T255:T256"/>
    <mergeCell ref="T253:T254"/>
    <mergeCell ref="T250:T251"/>
    <mergeCell ref="T248:T249"/>
    <mergeCell ref="T246:T247"/>
    <mergeCell ref="T244:T245"/>
    <mergeCell ref="T241:T242"/>
    <mergeCell ref="T239:T240"/>
    <mergeCell ref="T237:T238"/>
    <mergeCell ref="T235:T236"/>
    <mergeCell ref="T232:T233"/>
    <mergeCell ref="T230:T231"/>
    <mergeCell ref="T228:T229"/>
    <mergeCell ref="T226:T227"/>
    <mergeCell ref="T224:T225"/>
    <mergeCell ref="T219:T220"/>
    <mergeCell ref="T217:T218"/>
    <mergeCell ref="T215:T216"/>
    <mergeCell ref="T213:T214"/>
    <mergeCell ref="T210:T211"/>
    <mergeCell ref="T208:T209"/>
    <mergeCell ref="T206:T207"/>
    <mergeCell ref="T204:T205"/>
    <mergeCell ref="T201:T202"/>
    <mergeCell ref="T199:T200"/>
    <mergeCell ref="T197:T198"/>
    <mergeCell ref="T195:T196"/>
    <mergeCell ref="T193:T194"/>
    <mergeCell ref="T184:T185"/>
    <mergeCell ref="T186:T187"/>
    <mergeCell ref="T188:T189"/>
    <mergeCell ref="T182:T183"/>
    <mergeCell ref="T180:T181"/>
    <mergeCell ref="T177:T178"/>
    <mergeCell ref="T175:T176"/>
    <mergeCell ref="T173:T174"/>
    <mergeCell ref="T171:T172"/>
    <mergeCell ref="T168:T169"/>
    <mergeCell ref="T166:T167"/>
    <mergeCell ref="T164:T165"/>
    <mergeCell ref="T162:T163"/>
    <mergeCell ref="T160:T161"/>
    <mergeCell ref="T140:T141"/>
    <mergeCell ref="T142:T143"/>
    <mergeCell ref="T144:T145"/>
    <mergeCell ref="T146:T147"/>
    <mergeCell ref="T149:T150"/>
    <mergeCell ref="T151:T152"/>
    <mergeCell ref="T153:T154"/>
    <mergeCell ref="T155:T156"/>
    <mergeCell ref="T106:T107"/>
    <mergeCell ref="T104:T105"/>
    <mergeCell ref="T102:T103"/>
    <mergeCell ref="T100:T101"/>
    <mergeCell ref="T95:T96"/>
    <mergeCell ref="T93:T94"/>
    <mergeCell ref="T91:T92"/>
    <mergeCell ref="T88:T89"/>
    <mergeCell ref="T86:T87"/>
    <mergeCell ref="T84:T85"/>
    <mergeCell ref="T82:T83"/>
    <mergeCell ref="T80:T81"/>
    <mergeCell ref="T2:T3"/>
    <mergeCell ref="T4:T5"/>
    <mergeCell ref="T6:T7"/>
    <mergeCell ref="T9:T10"/>
    <mergeCell ref="T11:T12"/>
    <mergeCell ref="T13:T14"/>
    <mergeCell ref="T18:T19"/>
    <mergeCell ref="T24:T25"/>
    <mergeCell ref="T26:T27"/>
    <mergeCell ref="T29:T30"/>
    <mergeCell ref="T31:T32"/>
    <mergeCell ref="T33:T34"/>
    <mergeCell ref="T20:T21"/>
    <mergeCell ref="T22:T23"/>
    <mergeCell ref="T38:T39"/>
    <mergeCell ref="T44:T45"/>
    <mergeCell ref="T46:T47"/>
    <mergeCell ref="T49:T50"/>
    <mergeCell ref="T51:T52"/>
    <mergeCell ref="T40:T41"/>
    <mergeCell ref="T42:T43"/>
    <mergeCell ref="T55:T56"/>
    <mergeCell ref="T53:T54"/>
    <mergeCell ref="T60:T61"/>
    <mergeCell ref="T62:T63"/>
    <mergeCell ref="T64:T65"/>
    <mergeCell ref="T66:T67"/>
    <mergeCell ref="T68:T69"/>
    <mergeCell ref="T71:T72"/>
    <mergeCell ref="T73:T74"/>
    <mergeCell ref="T75:T76"/>
    <mergeCell ref="T122:T123"/>
    <mergeCell ref="T124:T125"/>
    <mergeCell ref="T109:T110"/>
    <mergeCell ref="T111:T112"/>
    <mergeCell ref="T113:T114"/>
    <mergeCell ref="T115:T116"/>
    <mergeCell ref="T118:T119"/>
    <mergeCell ref="T120:T121"/>
    <mergeCell ref="T129:T130"/>
    <mergeCell ref="T131:T132"/>
    <mergeCell ref="T133:T134"/>
    <mergeCell ref="T135:T136"/>
    <mergeCell ref="T137:T138"/>
    <mergeCell ref="T359:T360"/>
    <mergeCell ref="T361:T362"/>
    <mergeCell ref="T363:T364"/>
    <mergeCell ref="T365:T366"/>
    <mergeCell ref="T367:T368"/>
    <mergeCell ref="T370:T371"/>
    <mergeCell ref="T372:T373"/>
    <mergeCell ref="T374:T375"/>
    <mergeCell ref="T376:T377"/>
    <mergeCell ref="T379:T380"/>
    <mergeCell ref="T381:T382"/>
    <mergeCell ref="T383:T384"/>
    <mergeCell ref="T392:T393"/>
    <mergeCell ref="T397:T398"/>
    <mergeCell ref="T399:T400"/>
    <mergeCell ref="T401:T402"/>
    <mergeCell ref="T403:T404"/>
    <mergeCell ref="T405:T406"/>
    <mergeCell ref="T408:T409"/>
    <mergeCell ref="T410:T411"/>
    <mergeCell ref="T412:T413"/>
    <mergeCell ref="T414:T415"/>
    <mergeCell ref="T417:T418"/>
    <mergeCell ref="T419:T420"/>
    <mergeCell ref="T421:T422"/>
    <mergeCell ref="T424:T425"/>
    <mergeCell ref="T426:T427"/>
    <mergeCell ref="T428:T429"/>
    <mergeCell ref="T430:T431"/>
    <mergeCell ref="T435:T436"/>
    <mergeCell ref="T437:T438"/>
    <mergeCell ref="T439:T440"/>
    <mergeCell ref="T441:T442"/>
    <mergeCell ref="T443:T444"/>
    <mergeCell ref="T446:T447"/>
    <mergeCell ref="T448:T449"/>
    <mergeCell ref="T450:T451"/>
    <mergeCell ref="T452:T453"/>
    <mergeCell ref="T455:T456"/>
    <mergeCell ref="T457:T458"/>
    <mergeCell ref="T459:T460"/>
    <mergeCell ref="T470:T471"/>
    <mergeCell ref="T468:T469"/>
    <mergeCell ref="T466:T467"/>
    <mergeCell ref="T464:T465"/>
    <mergeCell ref="T461:T462"/>
    <mergeCell ref="T673:T674"/>
    <mergeCell ref="T675:T676"/>
    <mergeCell ref="T677:T678"/>
    <mergeCell ref="T679:T680"/>
    <mergeCell ref="T808:T809"/>
    <mergeCell ref="T810:T811"/>
    <mergeCell ref="T813:T814"/>
    <mergeCell ref="T815:T816"/>
    <mergeCell ref="T817:T818"/>
    <mergeCell ref="T819:T820"/>
    <mergeCell ref="T822:T823"/>
    <mergeCell ref="T824:T825"/>
    <mergeCell ref="T826:T827"/>
    <mergeCell ref="T828:T829"/>
    <mergeCell ref="T806:T807"/>
    <mergeCell ref="T904:T905"/>
    <mergeCell ref="T906:T907"/>
    <mergeCell ref="T908:T909"/>
    <mergeCell ref="T910:T911"/>
    <mergeCell ref="T912:T913"/>
    <mergeCell ref="T915:T916"/>
    <mergeCell ref="T917:T918"/>
    <mergeCell ref="T919:T920"/>
    <mergeCell ref="T930:T931"/>
    <mergeCell ref="T928:T929"/>
    <mergeCell ref="T926:T927"/>
    <mergeCell ref="T923:T924"/>
    <mergeCell ref="T921:T922"/>
    <mergeCell ref="T934:T935"/>
    <mergeCell ref="T932:T933"/>
    <mergeCell ref="T939:T940"/>
    <mergeCell ref="T941:T942"/>
    <mergeCell ref="T943:T944"/>
    <mergeCell ref="T945:T946"/>
    <mergeCell ref="T947:T948"/>
    <mergeCell ref="T950:T951"/>
    <mergeCell ref="T952:T953"/>
    <mergeCell ref="T954:T955"/>
    <mergeCell ref="T956:T957"/>
    <mergeCell ref="T959:T960"/>
    <mergeCell ref="T961:T962"/>
    <mergeCell ref="T963:T964"/>
    <mergeCell ref="T965:T966"/>
    <mergeCell ref="T968:T969"/>
    <mergeCell ref="T970:T971"/>
    <mergeCell ref="T972:T973"/>
    <mergeCell ref="T974:T975"/>
    <mergeCell ref="T979:T980"/>
    <mergeCell ref="T981:T982"/>
    <mergeCell ref="T983:T984"/>
    <mergeCell ref="T985:T986"/>
    <mergeCell ref="T987:T988"/>
    <mergeCell ref="T990:T991"/>
    <mergeCell ref="T992:T993"/>
    <mergeCell ref="T994:T995"/>
    <mergeCell ref="T996:T997"/>
    <mergeCell ref="T999:T1000"/>
    <mergeCell ref="T1001:T1002"/>
    <mergeCell ref="T1003:T1004"/>
    <mergeCell ref="T1005:T1006"/>
    <mergeCell ref="T1008:T1009"/>
    <mergeCell ref="T1010:T1011"/>
    <mergeCell ref="T1012:T1013"/>
    <mergeCell ref="T1014:T1015"/>
    <mergeCell ref="U899:U900"/>
    <mergeCell ref="U897:U898"/>
    <mergeCell ref="U895:U896"/>
    <mergeCell ref="U893:U894"/>
    <mergeCell ref="U890:U891"/>
    <mergeCell ref="U888:U889"/>
    <mergeCell ref="U886:U887"/>
    <mergeCell ref="U884:U885"/>
    <mergeCell ref="U881:U882"/>
    <mergeCell ref="U879:U880"/>
    <mergeCell ref="U877:U878"/>
    <mergeCell ref="U875:U876"/>
    <mergeCell ref="U873:U874"/>
    <mergeCell ref="U870:U871"/>
    <mergeCell ref="U868:U869"/>
    <mergeCell ref="U866:U867"/>
    <mergeCell ref="U864:U865"/>
    <mergeCell ref="U839:U840"/>
    <mergeCell ref="U841:U842"/>
    <mergeCell ref="U844:U845"/>
    <mergeCell ref="U846:U847"/>
    <mergeCell ref="U848:U849"/>
    <mergeCell ref="U850:U851"/>
    <mergeCell ref="U853:U854"/>
    <mergeCell ref="U855:U856"/>
    <mergeCell ref="U857:U858"/>
    <mergeCell ref="U859:U860"/>
    <mergeCell ref="U837:U838"/>
    <mergeCell ref="U835:U836"/>
    <mergeCell ref="U833:U834"/>
    <mergeCell ref="U804:U805"/>
    <mergeCell ref="U802:U803"/>
    <mergeCell ref="U799:U800"/>
    <mergeCell ref="U797:U798"/>
    <mergeCell ref="U795:U796"/>
    <mergeCell ref="U793:U794"/>
    <mergeCell ref="U788:U789"/>
    <mergeCell ref="U786:U787"/>
    <mergeCell ref="U784:U785"/>
    <mergeCell ref="U782:U783"/>
    <mergeCell ref="U779:U780"/>
    <mergeCell ref="U777:U778"/>
    <mergeCell ref="U775:U776"/>
    <mergeCell ref="U773:U774"/>
    <mergeCell ref="U770:U771"/>
    <mergeCell ref="U768:U769"/>
    <mergeCell ref="U766:U767"/>
    <mergeCell ref="U764:U765"/>
    <mergeCell ref="U761:U762"/>
    <mergeCell ref="U759:U760"/>
    <mergeCell ref="U757:U758"/>
    <mergeCell ref="U755:U756"/>
    <mergeCell ref="U753:U754"/>
    <mergeCell ref="U748:U749"/>
    <mergeCell ref="U746:U747"/>
    <mergeCell ref="U744:U745"/>
    <mergeCell ref="U742:U743"/>
    <mergeCell ref="U739:U740"/>
    <mergeCell ref="U737:U738"/>
    <mergeCell ref="U735:U736"/>
    <mergeCell ref="U733:U734"/>
    <mergeCell ref="U730:U731"/>
    <mergeCell ref="U728:U729"/>
    <mergeCell ref="U726:U727"/>
    <mergeCell ref="U724:U725"/>
    <mergeCell ref="U721:U722"/>
    <mergeCell ref="U719:U720"/>
    <mergeCell ref="U717:U718"/>
    <mergeCell ref="U715:U716"/>
    <mergeCell ref="U713:U714"/>
    <mergeCell ref="U708:U709"/>
    <mergeCell ref="U682:U683"/>
    <mergeCell ref="U706:U707"/>
    <mergeCell ref="U704:U705"/>
    <mergeCell ref="U702:U703"/>
    <mergeCell ref="U699:U700"/>
    <mergeCell ref="U697:U698"/>
    <mergeCell ref="U695:U696"/>
    <mergeCell ref="U693:U694"/>
    <mergeCell ref="U690:U691"/>
    <mergeCell ref="U688:U689"/>
    <mergeCell ref="U686:U687"/>
    <mergeCell ref="U684:U685"/>
    <mergeCell ref="U668:U669"/>
    <mergeCell ref="U666:U667"/>
    <mergeCell ref="U664:U665"/>
    <mergeCell ref="U661:U662"/>
    <mergeCell ref="U659:U660"/>
    <mergeCell ref="U657:U658"/>
    <mergeCell ref="U655:U656"/>
    <mergeCell ref="U652:U653"/>
    <mergeCell ref="U650:U651"/>
    <mergeCell ref="U648:U649"/>
    <mergeCell ref="U646:U647"/>
    <mergeCell ref="U643:U644"/>
    <mergeCell ref="U641:U642"/>
    <mergeCell ref="U639:U640"/>
    <mergeCell ref="U637:U638"/>
    <mergeCell ref="U635:U636"/>
    <mergeCell ref="U630:U631"/>
    <mergeCell ref="U628:U629"/>
    <mergeCell ref="U626:U627"/>
    <mergeCell ref="U624:U625"/>
    <mergeCell ref="U621:U622"/>
    <mergeCell ref="U619:U620"/>
    <mergeCell ref="U617:U618"/>
    <mergeCell ref="U615:U616"/>
    <mergeCell ref="U612:U613"/>
    <mergeCell ref="U610:U611"/>
    <mergeCell ref="U608:U609"/>
    <mergeCell ref="U606:U607"/>
    <mergeCell ref="U603:U604"/>
    <mergeCell ref="U601:U602"/>
    <mergeCell ref="U599:U600"/>
    <mergeCell ref="U597:U598"/>
    <mergeCell ref="U595:U596"/>
    <mergeCell ref="U590:U591"/>
    <mergeCell ref="U588:U589"/>
    <mergeCell ref="U586:U587"/>
    <mergeCell ref="U584:U585"/>
    <mergeCell ref="U581:U582"/>
    <mergeCell ref="U579:U580"/>
    <mergeCell ref="U577:U578"/>
    <mergeCell ref="U575:U576"/>
    <mergeCell ref="U572:U573"/>
    <mergeCell ref="U570:U571"/>
    <mergeCell ref="U568:U569"/>
    <mergeCell ref="U566:U567"/>
    <mergeCell ref="U563:U564"/>
    <mergeCell ref="U561:U562"/>
    <mergeCell ref="U559:U560"/>
    <mergeCell ref="U557:U558"/>
    <mergeCell ref="U555:U556"/>
    <mergeCell ref="U550:U551"/>
    <mergeCell ref="U548:U549"/>
    <mergeCell ref="U546:U547"/>
    <mergeCell ref="U544:U545"/>
    <mergeCell ref="U541:U542"/>
    <mergeCell ref="U539:U540"/>
    <mergeCell ref="U537:U538"/>
    <mergeCell ref="U535:U536"/>
    <mergeCell ref="U532:U533"/>
    <mergeCell ref="U530:U531"/>
    <mergeCell ref="U528:U529"/>
    <mergeCell ref="U526:U527"/>
    <mergeCell ref="U523:U524"/>
    <mergeCell ref="U521:U522"/>
    <mergeCell ref="U519:U520"/>
    <mergeCell ref="U517:U518"/>
    <mergeCell ref="U515:U516"/>
    <mergeCell ref="U510:U511"/>
    <mergeCell ref="U508:U509"/>
    <mergeCell ref="U506:U507"/>
    <mergeCell ref="U504:U505"/>
    <mergeCell ref="U501:U502"/>
    <mergeCell ref="U499:U500"/>
    <mergeCell ref="U497:U498"/>
    <mergeCell ref="U495:U496"/>
    <mergeCell ref="U492:U493"/>
    <mergeCell ref="U490:U491"/>
    <mergeCell ref="U488:U489"/>
    <mergeCell ref="U486:U487"/>
    <mergeCell ref="U483:U484"/>
    <mergeCell ref="U481:U482"/>
    <mergeCell ref="U479:U480"/>
    <mergeCell ref="U477:U478"/>
    <mergeCell ref="U475:U476"/>
    <mergeCell ref="U386:U387"/>
    <mergeCell ref="U390:U391"/>
    <mergeCell ref="U388:U389"/>
    <mergeCell ref="U354:U355"/>
    <mergeCell ref="U352:U353"/>
    <mergeCell ref="U350:U351"/>
    <mergeCell ref="U348:U349"/>
    <mergeCell ref="U345:U346"/>
    <mergeCell ref="U343:U344"/>
    <mergeCell ref="U341:U342"/>
    <mergeCell ref="U339:U340"/>
    <mergeCell ref="U336:U337"/>
    <mergeCell ref="U334:U335"/>
    <mergeCell ref="U332:U333"/>
    <mergeCell ref="U330:U331"/>
    <mergeCell ref="U327:U328"/>
    <mergeCell ref="U325:U326"/>
    <mergeCell ref="U323:U324"/>
    <mergeCell ref="U318:U319"/>
    <mergeCell ref="U316:U317"/>
    <mergeCell ref="U314:U315"/>
    <mergeCell ref="U312:U313"/>
    <mergeCell ref="U309:U310"/>
    <mergeCell ref="U307:U308"/>
    <mergeCell ref="U305:U306"/>
    <mergeCell ref="U303:U304"/>
    <mergeCell ref="U300:U301"/>
    <mergeCell ref="U298:U299"/>
    <mergeCell ref="U296:U297"/>
    <mergeCell ref="U291:U292"/>
    <mergeCell ref="U289:U290"/>
    <mergeCell ref="U286:U287"/>
    <mergeCell ref="U284:U285"/>
    <mergeCell ref="U282:U283"/>
    <mergeCell ref="U280:U281"/>
    <mergeCell ref="U277:U278"/>
    <mergeCell ref="U275:U276"/>
    <mergeCell ref="U273:U274"/>
    <mergeCell ref="U271:U272"/>
    <mergeCell ref="U268:U269"/>
    <mergeCell ref="U266:U267"/>
    <mergeCell ref="U264:U265"/>
    <mergeCell ref="U262:U263"/>
    <mergeCell ref="U260:U261"/>
    <mergeCell ref="U255:U256"/>
    <mergeCell ref="U253:U254"/>
    <mergeCell ref="U250:U251"/>
    <mergeCell ref="U248:U249"/>
    <mergeCell ref="U246:U247"/>
    <mergeCell ref="U244:U245"/>
    <mergeCell ref="U241:U242"/>
    <mergeCell ref="U239:U240"/>
    <mergeCell ref="U237:U238"/>
    <mergeCell ref="U235:U236"/>
    <mergeCell ref="U232:U233"/>
    <mergeCell ref="U230:U231"/>
    <mergeCell ref="U228:U229"/>
    <mergeCell ref="U226:U227"/>
    <mergeCell ref="U224:U225"/>
    <mergeCell ref="U219:U220"/>
    <mergeCell ref="U217:U218"/>
    <mergeCell ref="U215:U216"/>
    <mergeCell ref="U213:U214"/>
    <mergeCell ref="U210:U211"/>
    <mergeCell ref="U208:U209"/>
    <mergeCell ref="U206:U207"/>
    <mergeCell ref="U204:U205"/>
    <mergeCell ref="U201:U202"/>
    <mergeCell ref="U199:U200"/>
    <mergeCell ref="U197:U198"/>
    <mergeCell ref="U195:U196"/>
    <mergeCell ref="U193:U194"/>
    <mergeCell ref="U184:U185"/>
    <mergeCell ref="U186:U187"/>
    <mergeCell ref="U188:U189"/>
    <mergeCell ref="U182:U183"/>
    <mergeCell ref="U180:U181"/>
    <mergeCell ref="U177:U178"/>
    <mergeCell ref="U175:U176"/>
    <mergeCell ref="U173:U174"/>
    <mergeCell ref="U171:U172"/>
    <mergeCell ref="U168:U169"/>
    <mergeCell ref="U166:U167"/>
    <mergeCell ref="U164:U165"/>
    <mergeCell ref="U162:U163"/>
    <mergeCell ref="U160:U161"/>
    <mergeCell ref="U140:U141"/>
    <mergeCell ref="U142:U143"/>
    <mergeCell ref="U144:U145"/>
    <mergeCell ref="U146:U147"/>
    <mergeCell ref="U149:U150"/>
    <mergeCell ref="U151:U152"/>
    <mergeCell ref="U153:U154"/>
    <mergeCell ref="U155:U156"/>
    <mergeCell ref="U106:U107"/>
    <mergeCell ref="U104:U105"/>
    <mergeCell ref="U102:U103"/>
    <mergeCell ref="U100:U101"/>
    <mergeCell ref="U95:U96"/>
    <mergeCell ref="U93:U94"/>
    <mergeCell ref="U91:U92"/>
    <mergeCell ref="U88:U89"/>
    <mergeCell ref="U86:U87"/>
    <mergeCell ref="U84:U85"/>
    <mergeCell ref="U82:U83"/>
    <mergeCell ref="U80:U81"/>
    <mergeCell ref="U2:U3"/>
    <mergeCell ref="U4:U5"/>
    <mergeCell ref="U6:U7"/>
    <mergeCell ref="U9:U10"/>
    <mergeCell ref="U11:U12"/>
    <mergeCell ref="U13:U14"/>
    <mergeCell ref="U18:U19"/>
    <mergeCell ref="U24:U25"/>
    <mergeCell ref="U26:U27"/>
    <mergeCell ref="U29:U30"/>
    <mergeCell ref="U31:U32"/>
    <mergeCell ref="U33:U34"/>
    <mergeCell ref="U20:U21"/>
    <mergeCell ref="U22:U23"/>
    <mergeCell ref="U38:U39"/>
    <mergeCell ref="U44:U45"/>
    <mergeCell ref="U46:U47"/>
    <mergeCell ref="U49:U50"/>
    <mergeCell ref="U51:U52"/>
    <mergeCell ref="U40:U41"/>
    <mergeCell ref="U42:U43"/>
    <mergeCell ref="U55:U56"/>
    <mergeCell ref="U53:U54"/>
    <mergeCell ref="U60:U61"/>
    <mergeCell ref="U62:U63"/>
    <mergeCell ref="U64:U65"/>
    <mergeCell ref="U66:U67"/>
    <mergeCell ref="U68:U69"/>
    <mergeCell ref="U71:U72"/>
    <mergeCell ref="U73:U74"/>
    <mergeCell ref="U75:U76"/>
    <mergeCell ref="U122:U123"/>
    <mergeCell ref="U124:U125"/>
    <mergeCell ref="U109:U110"/>
    <mergeCell ref="U111:U112"/>
    <mergeCell ref="U113:U114"/>
    <mergeCell ref="U115:U116"/>
    <mergeCell ref="U118:U119"/>
    <mergeCell ref="U120:U121"/>
    <mergeCell ref="U129:U130"/>
    <mergeCell ref="U131:U132"/>
    <mergeCell ref="U133:U134"/>
    <mergeCell ref="U135:U136"/>
    <mergeCell ref="U137:U138"/>
    <mergeCell ref="U359:U360"/>
    <mergeCell ref="U361:U362"/>
    <mergeCell ref="U363:U364"/>
    <mergeCell ref="U365:U366"/>
    <mergeCell ref="U367:U368"/>
    <mergeCell ref="U370:U371"/>
    <mergeCell ref="U372:U373"/>
    <mergeCell ref="U374:U375"/>
    <mergeCell ref="U376:U377"/>
    <mergeCell ref="U379:U380"/>
    <mergeCell ref="U381:U382"/>
    <mergeCell ref="U383:U384"/>
    <mergeCell ref="U392:U393"/>
    <mergeCell ref="U397:U398"/>
    <mergeCell ref="U399:U400"/>
    <mergeCell ref="U401:U402"/>
    <mergeCell ref="U403:U404"/>
    <mergeCell ref="U405:U406"/>
    <mergeCell ref="U408:U409"/>
    <mergeCell ref="U410:U411"/>
    <mergeCell ref="U412:U413"/>
    <mergeCell ref="U414:U415"/>
    <mergeCell ref="U417:U418"/>
    <mergeCell ref="U419:U420"/>
    <mergeCell ref="U421:U422"/>
    <mergeCell ref="U424:U425"/>
    <mergeCell ref="U426:U427"/>
    <mergeCell ref="U428:U429"/>
    <mergeCell ref="U430:U431"/>
    <mergeCell ref="U435:U436"/>
    <mergeCell ref="U437:U438"/>
    <mergeCell ref="U439:U440"/>
    <mergeCell ref="U441:U442"/>
    <mergeCell ref="U443:U444"/>
    <mergeCell ref="U446:U447"/>
    <mergeCell ref="U448:U449"/>
    <mergeCell ref="U450:U451"/>
    <mergeCell ref="U452:U453"/>
    <mergeCell ref="U455:U456"/>
    <mergeCell ref="U457:U458"/>
    <mergeCell ref="U459:U460"/>
    <mergeCell ref="U470:U471"/>
    <mergeCell ref="U468:U469"/>
    <mergeCell ref="U466:U467"/>
    <mergeCell ref="U464:U465"/>
    <mergeCell ref="U461:U462"/>
    <mergeCell ref="U673:U674"/>
    <mergeCell ref="U675:U676"/>
    <mergeCell ref="U677:U678"/>
    <mergeCell ref="U679:U680"/>
    <mergeCell ref="U808:U809"/>
    <mergeCell ref="U810:U811"/>
    <mergeCell ref="U813:U814"/>
    <mergeCell ref="U815:U816"/>
    <mergeCell ref="U817:U818"/>
    <mergeCell ref="U819:U820"/>
    <mergeCell ref="U822:U823"/>
    <mergeCell ref="U824:U825"/>
    <mergeCell ref="U826:U827"/>
    <mergeCell ref="U828:U829"/>
    <mergeCell ref="U806:U807"/>
    <mergeCell ref="U904:U905"/>
    <mergeCell ref="U906:U907"/>
    <mergeCell ref="U908:U909"/>
    <mergeCell ref="U910:U911"/>
    <mergeCell ref="U912:U913"/>
    <mergeCell ref="U915:U916"/>
    <mergeCell ref="U917:U918"/>
    <mergeCell ref="U919:U920"/>
    <mergeCell ref="U930:U931"/>
    <mergeCell ref="U928:U929"/>
    <mergeCell ref="U926:U927"/>
    <mergeCell ref="U923:U924"/>
    <mergeCell ref="U921:U922"/>
    <mergeCell ref="U934:U935"/>
    <mergeCell ref="U932:U933"/>
    <mergeCell ref="U939:U940"/>
    <mergeCell ref="U941:U942"/>
    <mergeCell ref="U943:U944"/>
    <mergeCell ref="U945:U946"/>
    <mergeCell ref="U947:U948"/>
    <mergeCell ref="U950:U951"/>
    <mergeCell ref="U952:U953"/>
    <mergeCell ref="U954:U955"/>
    <mergeCell ref="U956:U957"/>
    <mergeCell ref="U959:U960"/>
    <mergeCell ref="U961:U962"/>
    <mergeCell ref="U963:U964"/>
    <mergeCell ref="U965:U966"/>
    <mergeCell ref="U968:U969"/>
    <mergeCell ref="U970:U971"/>
    <mergeCell ref="U972:U973"/>
    <mergeCell ref="U974:U975"/>
    <mergeCell ref="U979:U980"/>
    <mergeCell ref="U981:U982"/>
    <mergeCell ref="U983:U984"/>
    <mergeCell ref="U985:U986"/>
    <mergeCell ref="U987:U988"/>
    <mergeCell ref="U990:U991"/>
    <mergeCell ref="U992:U993"/>
    <mergeCell ref="U994:U995"/>
    <mergeCell ref="U996:U997"/>
    <mergeCell ref="U999:U1000"/>
    <mergeCell ref="U1001:U1002"/>
    <mergeCell ref="U1003:U1004"/>
    <mergeCell ref="U1005:U1006"/>
    <mergeCell ref="U1008:U1009"/>
    <mergeCell ref="U1010:U1011"/>
    <mergeCell ref="U1012:U1013"/>
    <mergeCell ref="U1014:U1015"/>
    <mergeCell ref="V899:V900"/>
    <mergeCell ref="V897:V898"/>
    <mergeCell ref="V895:V896"/>
    <mergeCell ref="V893:V894"/>
    <mergeCell ref="V890:V891"/>
    <mergeCell ref="V888:V889"/>
    <mergeCell ref="V886:V887"/>
    <mergeCell ref="V884:V885"/>
    <mergeCell ref="V881:V882"/>
    <mergeCell ref="V879:V880"/>
    <mergeCell ref="V877:V878"/>
    <mergeCell ref="V875:V876"/>
    <mergeCell ref="V873:V874"/>
    <mergeCell ref="V870:V871"/>
    <mergeCell ref="V868:V869"/>
    <mergeCell ref="V866:V867"/>
    <mergeCell ref="V864:V865"/>
    <mergeCell ref="V839:V840"/>
    <mergeCell ref="V841:V842"/>
    <mergeCell ref="V844:V845"/>
    <mergeCell ref="V846:V847"/>
    <mergeCell ref="V848:V849"/>
    <mergeCell ref="V850:V851"/>
    <mergeCell ref="V853:V854"/>
    <mergeCell ref="V855:V856"/>
    <mergeCell ref="V857:V858"/>
    <mergeCell ref="V859:V860"/>
    <mergeCell ref="V837:V838"/>
    <mergeCell ref="V835:V836"/>
    <mergeCell ref="V833:V834"/>
    <mergeCell ref="V804:V805"/>
    <mergeCell ref="V802:V803"/>
    <mergeCell ref="V799:V800"/>
    <mergeCell ref="V797:V798"/>
    <mergeCell ref="V795:V796"/>
    <mergeCell ref="V793:V794"/>
    <mergeCell ref="V788:V789"/>
    <mergeCell ref="V786:V787"/>
    <mergeCell ref="V784:V785"/>
    <mergeCell ref="V782:V783"/>
    <mergeCell ref="V779:V780"/>
    <mergeCell ref="V777:V778"/>
    <mergeCell ref="V775:V776"/>
    <mergeCell ref="V773:V774"/>
    <mergeCell ref="V770:V771"/>
    <mergeCell ref="V768:V769"/>
    <mergeCell ref="V766:V767"/>
    <mergeCell ref="V764:V765"/>
    <mergeCell ref="V761:V762"/>
    <mergeCell ref="V759:V760"/>
    <mergeCell ref="V757:V758"/>
    <mergeCell ref="V755:V756"/>
    <mergeCell ref="V753:V754"/>
    <mergeCell ref="V748:V749"/>
    <mergeCell ref="V746:V747"/>
    <mergeCell ref="V744:V745"/>
    <mergeCell ref="V742:V743"/>
    <mergeCell ref="V739:V740"/>
    <mergeCell ref="V737:V738"/>
    <mergeCell ref="V735:V736"/>
    <mergeCell ref="V733:V734"/>
    <mergeCell ref="V730:V731"/>
    <mergeCell ref="V728:V729"/>
    <mergeCell ref="V726:V727"/>
    <mergeCell ref="V724:V725"/>
    <mergeCell ref="V721:V722"/>
    <mergeCell ref="V719:V720"/>
    <mergeCell ref="V717:V718"/>
    <mergeCell ref="V715:V716"/>
    <mergeCell ref="V713:V714"/>
    <mergeCell ref="V708:V709"/>
    <mergeCell ref="V682:V683"/>
    <mergeCell ref="V706:V707"/>
    <mergeCell ref="V704:V705"/>
    <mergeCell ref="V702:V703"/>
    <mergeCell ref="V699:V700"/>
    <mergeCell ref="V697:V698"/>
    <mergeCell ref="V695:V696"/>
    <mergeCell ref="V693:V694"/>
    <mergeCell ref="V690:V691"/>
    <mergeCell ref="V688:V689"/>
    <mergeCell ref="V686:V687"/>
    <mergeCell ref="V684:V685"/>
    <mergeCell ref="V668:V669"/>
    <mergeCell ref="V666:V667"/>
    <mergeCell ref="V664:V665"/>
    <mergeCell ref="V661:V662"/>
    <mergeCell ref="V659:V660"/>
    <mergeCell ref="V657:V658"/>
    <mergeCell ref="V655:V656"/>
    <mergeCell ref="V652:V653"/>
    <mergeCell ref="V650:V651"/>
    <mergeCell ref="V648:V649"/>
    <mergeCell ref="V646:V647"/>
    <mergeCell ref="V643:V644"/>
    <mergeCell ref="V641:V642"/>
    <mergeCell ref="V639:V640"/>
    <mergeCell ref="V637:V638"/>
    <mergeCell ref="V635:V636"/>
    <mergeCell ref="V630:V631"/>
    <mergeCell ref="V628:V629"/>
    <mergeCell ref="V626:V627"/>
    <mergeCell ref="V624:V625"/>
    <mergeCell ref="V621:V622"/>
    <mergeCell ref="V619:V620"/>
    <mergeCell ref="V617:V618"/>
    <mergeCell ref="V615:V616"/>
    <mergeCell ref="V612:V613"/>
    <mergeCell ref="V610:V611"/>
    <mergeCell ref="V608:V609"/>
    <mergeCell ref="V606:V607"/>
    <mergeCell ref="V603:V604"/>
    <mergeCell ref="V601:V602"/>
    <mergeCell ref="V599:V600"/>
    <mergeCell ref="V597:V598"/>
    <mergeCell ref="V595:V596"/>
    <mergeCell ref="V590:V591"/>
    <mergeCell ref="V588:V589"/>
    <mergeCell ref="V586:V587"/>
    <mergeCell ref="V584:V585"/>
    <mergeCell ref="V581:V582"/>
    <mergeCell ref="V579:V580"/>
    <mergeCell ref="V577:V578"/>
    <mergeCell ref="V575:V576"/>
    <mergeCell ref="V572:V573"/>
    <mergeCell ref="V570:V571"/>
    <mergeCell ref="V568:V569"/>
    <mergeCell ref="V566:V567"/>
    <mergeCell ref="V563:V564"/>
    <mergeCell ref="V561:V562"/>
    <mergeCell ref="V559:V560"/>
    <mergeCell ref="V557:V558"/>
    <mergeCell ref="V555:V556"/>
    <mergeCell ref="V550:V551"/>
    <mergeCell ref="V548:V549"/>
    <mergeCell ref="V546:V547"/>
    <mergeCell ref="V544:V545"/>
    <mergeCell ref="V541:V542"/>
    <mergeCell ref="V539:V540"/>
    <mergeCell ref="V537:V538"/>
    <mergeCell ref="V535:V536"/>
    <mergeCell ref="V532:V533"/>
    <mergeCell ref="V530:V531"/>
    <mergeCell ref="V528:V529"/>
    <mergeCell ref="V526:V527"/>
    <mergeCell ref="V523:V524"/>
    <mergeCell ref="V521:V522"/>
    <mergeCell ref="V519:V520"/>
    <mergeCell ref="V517:V518"/>
    <mergeCell ref="V515:V516"/>
    <mergeCell ref="V510:V511"/>
    <mergeCell ref="V508:V509"/>
    <mergeCell ref="V506:V507"/>
    <mergeCell ref="V504:V505"/>
    <mergeCell ref="V501:V502"/>
    <mergeCell ref="V499:V500"/>
    <mergeCell ref="V497:V498"/>
    <mergeCell ref="V495:V496"/>
    <mergeCell ref="V492:V493"/>
    <mergeCell ref="V490:V491"/>
    <mergeCell ref="V488:V489"/>
    <mergeCell ref="V486:V487"/>
    <mergeCell ref="V483:V484"/>
    <mergeCell ref="V481:V482"/>
    <mergeCell ref="V479:V480"/>
    <mergeCell ref="V477:V478"/>
    <mergeCell ref="V475:V476"/>
    <mergeCell ref="V386:V387"/>
    <mergeCell ref="V390:V391"/>
    <mergeCell ref="V388:V389"/>
    <mergeCell ref="V354:V355"/>
    <mergeCell ref="V352:V353"/>
    <mergeCell ref="V350:V351"/>
    <mergeCell ref="V348:V349"/>
    <mergeCell ref="V345:V346"/>
    <mergeCell ref="V343:V344"/>
    <mergeCell ref="V341:V342"/>
    <mergeCell ref="V339:V340"/>
    <mergeCell ref="V336:V337"/>
    <mergeCell ref="V334:V335"/>
    <mergeCell ref="V332:V333"/>
    <mergeCell ref="V330:V331"/>
    <mergeCell ref="V327:V328"/>
    <mergeCell ref="V325:V326"/>
    <mergeCell ref="V323:V324"/>
    <mergeCell ref="V318:V319"/>
    <mergeCell ref="V316:V317"/>
    <mergeCell ref="V314:V315"/>
    <mergeCell ref="V312:V313"/>
    <mergeCell ref="V309:V310"/>
    <mergeCell ref="V307:V308"/>
    <mergeCell ref="V305:V306"/>
    <mergeCell ref="V303:V304"/>
    <mergeCell ref="V300:V301"/>
    <mergeCell ref="V298:V299"/>
    <mergeCell ref="V296:V297"/>
    <mergeCell ref="V291:V292"/>
    <mergeCell ref="V289:V290"/>
    <mergeCell ref="V286:V287"/>
    <mergeCell ref="V284:V285"/>
    <mergeCell ref="V282:V283"/>
    <mergeCell ref="V280:V281"/>
    <mergeCell ref="V277:V278"/>
    <mergeCell ref="V275:V276"/>
    <mergeCell ref="V273:V274"/>
    <mergeCell ref="V271:V272"/>
    <mergeCell ref="V268:V269"/>
    <mergeCell ref="V266:V267"/>
    <mergeCell ref="V264:V265"/>
    <mergeCell ref="V262:V263"/>
    <mergeCell ref="V260:V261"/>
    <mergeCell ref="V255:V256"/>
    <mergeCell ref="V253:V254"/>
    <mergeCell ref="V250:V251"/>
    <mergeCell ref="V248:V249"/>
    <mergeCell ref="V246:V247"/>
    <mergeCell ref="V244:V245"/>
    <mergeCell ref="V241:V242"/>
    <mergeCell ref="V239:V240"/>
    <mergeCell ref="V237:V238"/>
    <mergeCell ref="V235:V236"/>
    <mergeCell ref="V232:V233"/>
    <mergeCell ref="V230:V231"/>
    <mergeCell ref="V228:V229"/>
    <mergeCell ref="V226:V227"/>
    <mergeCell ref="V224:V225"/>
    <mergeCell ref="V219:V220"/>
    <mergeCell ref="V217:V218"/>
    <mergeCell ref="V215:V216"/>
    <mergeCell ref="V213:V214"/>
    <mergeCell ref="V210:V211"/>
    <mergeCell ref="V208:V209"/>
    <mergeCell ref="V206:V207"/>
    <mergeCell ref="V204:V205"/>
    <mergeCell ref="V201:V202"/>
    <mergeCell ref="V199:V200"/>
    <mergeCell ref="V197:V198"/>
    <mergeCell ref="V195:V196"/>
    <mergeCell ref="V193:V194"/>
    <mergeCell ref="V184:V185"/>
    <mergeCell ref="V186:V187"/>
    <mergeCell ref="V188:V189"/>
    <mergeCell ref="V182:V183"/>
    <mergeCell ref="V180:V181"/>
    <mergeCell ref="V177:V178"/>
    <mergeCell ref="V175:V176"/>
    <mergeCell ref="V173:V174"/>
    <mergeCell ref="V171:V172"/>
    <mergeCell ref="V168:V169"/>
    <mergeCell ref="V166:V167"/>
    <mergeCell ref="V164:V165"/>
    <mergeCell ref="V162:V163"/>
    <mergeCell ref="V160:V161"/>
    <mergeCell ref="V140:V141"/>
    <mergeCell ref="V142:V143"/>
    <mergeCell ref="V144:V145"/>
    <mergeCell ref="V146:V147"/>
    <mergeCell ref="V149:V150"/>
    <mergeCell ref="V151:V152"/>
    <mergeCell ref="V153:V154"/>
    <mergeCell ref="V155:V156"/>
    <mergeCell ref="V106:V107"/>
    <mergeCell ref="V104:V105"/>
    <mergeCell ref="V102:V103"/>
    <mergeCell ref="V100:V101"/>
    <mergeCell ref="V95:V96"/>
    <mergeCell ref="V93:V94"/>
    <mergeCell ref="V91:V92"/>
    <mergeCell ref="V88:V89"/>
    <mergeCell ref="V86:V87"/>
    <mergeCell ref="V84:V85"/>
    <mergeCell ref="V82:V83"/>
    <mergeCell ref="V80:V81"/>
    <mergeCell ref="V2:V3"/>
    <mergeCell ref="V4:V5"/>
    <mergeCell ref="V6:V7"/>
    <mergeCell ref="V9:V10"/>
    <mergeCell ref="V11:V12"/>
    <mergeCell ref="V13:V14"/>
    <mergeCell ref="V18:V19"/>
    <mergeCell ref="V24:V25"/>
    <mergeCell ref="V26:V27"/>
    <mergeCell ref="V29:V30"/>
    <mergeCell ref="V31:V32"/>
    <mergeCell ref="V33:V34"/>
    <mergeCell ref="V20:V21"/>
    <mergeCell ref="V22:V23"/>
    <mergeCell ref="V38:V39"/>
    <mergeCell ref="V44:V45"/>
    <mergeCell ref="V46:V47"/>
    <mergeCell ref="V49:V50"/>
    <mergeCell ref="V51:V52"/>
    <mergeCell ref="V40:V41"/>
    <mergeCell ref="V42:V43"/>
    <mergeCell ref="V55:V56"/>
    <mergeCell ref="V53:V54"/>
    <mergeCell ref="V60:V61"/>
    <mergeCell ref="V62:V63"/>
    <mergeCell ref="V64:V65"/>
    <mergeCell ref="V66:V67"/>
    <mergeCell ref="V68:V69"/>
    <mergeCell ref="V71:V72"/>
    <mergeCell ref="V73:V74"/>
    <mergeCell ref="V75:V76"/>
    <mergeCell ref="V122:V123"/>
    <mergeCell ref="V124:V125"/>
    <mergeCell ref="V109:V110"/>
    <mergeCell ref="V111:V112"/>
    <mergeCell ref="V113:V114"/>
    <mergeCell ref="V115:V116"/>
    <mergeCell ref="V118:V119"/>
    <mergeCell ref="V120:V121"/>
    <mergeCell ref="V129:V130"/>
    <mergeCell ref="V131:V132"/>
    <mergeCell ref="V133:V134"/>
    <mergeCell ref="V135:V136"/>
    <mergeCell ref="V137:V138"/>
    <mergeCell ref="V359:V360"/>
    <mergeCell ref="V361:V362"/>
    <mergeCell ref="V363:V364"/>
    <mergeCell ref="V365:V366"/>
    <mergeCell ref="V367:V368"/>
    <mergeCell ref="V370:V371"/>
    <mergeCell ref="V372:V373"/>
    <mergeCell ref="V374:V375"/>
    <mergeCell ref="V376:V377"/>
    <mergeCell ref="V379:V380"/>
    <mergeCell ref="V381:V382"/>
    <mergeCell ref="V383:V384"/>
    <mergeCell ref="V392:V393"/>
    <mergeCell ref="V397:V398"/>
    <mergeCell ref="V399:V400"/>
    <mergeCell ref="V401:V402"/>
    <mergeCell ref="V403:V404"/>
    <mergeCell ref="V405:V406"/>
    <mergeCell ref="V408:V409"/>
    <mergeCell ref="V410:V411"/>
    <mergeCell ref="V412:V413"/>
    <mergeCell ref="V414:V415"/>
    <mergeCell ref="V417:V418"/>
    <mergeCell ref="V419:V420"/>
    <mergeCell ref="V421:V422"/>
    <mergeCell ref="V424:V425"/>
    <mergeCell ref="V426:V427"/>
    <mergeCell ref="V428:V429"/>
    <mergeCell ref="V430:V431"/>
    <mergeCell ref="V435:V436"/>
    <mergeCell ref="V437:V438"/>
    <mergeCell ref="V439:V440"/>
    <mergeCell ref="V441:V442"/>
    <mergeCell ref="V443:V444"/>
    <mergeCell ref="V446:V447"/>
    <mergeCell ref="V448:V449"/>
    <mergeCell ref="V450:V451"/>
    <mergeCell ref="V452:V453"/>
    <mergeCell ref="V455:V456"/>
    <mergeCell ref="V457:V458"/>
    <mergeCell ref="V459:V460"/>
    <mergeCell ref="V470:V471"/>
    <mergeCell ref="V468:V469"/>
    <mergeCell ref="V466:V467"/>
    <mergeCell ref="V464:V465"/>
    <mergeCell ref="V461:V462"/>
    <mergeCell ref="V673:V674"/>
    <mergeCell ref="V675:V676"/>
    <mergeCell ref="V677:V678"/>
    <mergeCell ref="V679:V680"/>
    <mergeCell ref="V808:V809"/>
    <mergeCell ref="V810:V811"/>
    <mergeCell ref="V813:V814"/>
    <mergeCell ref="V815:V816"/>
    <mergeCell ref="V817:V818"/>
    <mergeCell ref="V819:V820"/>
    <mergeCell ref="V822:V823"/>
    <mergeCell ref="V824:V825"/>
    <mergeCell ref="V826:V827"/>
    <mergeCell ref="V828:V829"/>
    <mergeCell ref="V806:V807"/>
    <mergeCell ref="V904:V905"/>
    <mergeCell ref="V906:V907"/>
    <mergeCell ref="V908:V909"/>
    <mergeCell ref="V910:V911"/>
    <mergeCell ref="V912:V913"/>
    <mergeCell ref="V915:V916"/>
    <mergeCell ref="V917:V918"/>
    <mergeCell ref="V919:V920"/>
    <mergeCell ref="V930:V931"/>
    <mergeCell ref="V928:V929"/>
    <mergeCell ref="V926:V927"/>
    <mergeCell ref="V923:V924"/>
    <mergeCell ref="V921:V922"/>
    <mergeCell ref="V934:V935"/>
    <mergeCell ref="V932:V933"/>
    <mergeCell ref="V939:V940"/>
    <mergeCell ref="V941:V942"/>
    <mergeCell ref="V943:V944"/>
    <mergeCell ref="V945:V946"/>
    <mergeCell ref="V947:V948"/>
    <mergeCell ref="V950:V951"/>
    <mergeCell ref="V952:V953"/>
    <mergeCell ref="V954:V955"/>
    <mergeCell ref="V956:V957"/>
    <mergeCell ref="V959:V960"/>
    <mergeCell ref="V961:V962"/>
    <mergeCell ref="V963:V964"/>
    <mergeCell ref="V965:V966"/>
    <mergeCell ref="V968:V969"/>
    <mergeCell ref="V970:V971"/>
    <mergeCell ref="V972:V973"/>
    <mergeCell ref="V974:V975"/>
    <mergeCell ref="V979:V980"/>
    <mergeCell ref="V981:V982"/>
    <mergeCell ref="V983:V984"/>
    <mergeCell ref="V985:V986"/>
    <mergeCell ref="V987:V988"/>
    <mergeCell ref="V990:V991"/>
    <mergeCell ref="V992:V993"/>
    <mergeCell ref="V994:V995"/>
    <mergeCell ref="V996:V997"/>
    <mergeCell ref="V999:V1000"/>
    <mergeCell ref="V1001:V1002"/>
    <mergeCell ref="V1003:V1004"/>
    <mergeCell ref="V1005:V1006"/>
    <mergeCell ref="V1008:V1009"/>
    <mergeCell ref="V1010:V1011"/>
    <mergeCell ref="V1012:V1013"/>
    <mergeCell ref="V1014:V1015"/>
    <mergeCell ref="W899:W900"/>
    <mergeCell ref="W897:W898"/>
    <mergeCell ref="W895:W896"/>
    <mergeCell ref="W893:W894"/>
    <mergeCell ref="W890:W891"/>
    <mergeCell ref="W888:W889"/>
    <mergeCell ref="W886:W887"/>
    <mergeCell ref="W884:W885"/>
    <mergeCell ref="W881:W882"/>
    <mergeCell ref="W879:W880"/>
    <mergeCell ref="W877:W878"/>
    <mergeCell ref="W875:W876"/>
    <mergeCell ref="W873:W874"/>
    <mergeCell ref="W870:W871"/>
    <mergeCell ref="W868:W869"/>
    <mergeCell ref="W866:W867"/>
    <mergeCell ref="W864:W865"/>
    <mergeCell ref="W839:W840"/>
    <mergeCell ref="W841:W842"/>
    <mergeCell ref="W844:W845"/>
    <mergeCell ref="W846:W847"/>
    <mergeCell ref="W848:W849"/>
    <mergeCell ref="W850:W851"/>
    <mergeCell ref="W853:W854"/>
    <mergeCell ref="W855:W856"/>
    <mergeCell ref="W857:W858"/>
    <mergeCell ref="W859:W860"/>
    <mergeCell ref="W837:W838"/>
    <mergeCell ref="W835:W836"/>
    <mergeCell ref="W833:W834"/>
    <mergeCell ref="W804:W805"/>
    <mergeCell ref="W802:W803"/>
    <mergeCell ref="W799:W800"/>
    <mergeCell ref="W797:W798"/>
    <mergeCell ref="W795:W796"/>
    <mergeCell ref="W793:W794"/>
    <mergeCell ref="W777:W778"/>
    <mergeCell ref="W788:W789"/>
    <mergeCell ref="W786:W787"/>
    <mergeCell ref="W784:W785"/>
    <mergeCell ref="W782:W783"/>
    <mergeCell ref="W779:W780"/>
    <mergeCell ref="W775:W776"/>
    <mergeCell ref="W773:W774"/>
    <mergeCell ref="W770:W771"/>
    <mergeCell ref="W768:W769"/>
    <mergeCell ref="W766:W767"/>
    <mergeCell ref="W764:W765"/>
    <mergeCell ref="W761:W762"/>
    <mergeCell ref="W759:W760"/>
    <mergeCell ref="W757:W758"/>
    <mergeCell ref="W755:W756"/>
    <mergeCell ref="W753:W754"/>
    <mergeCell ref="W748:W749"/>
    <mergeCell ref="W746:W747"/>
    <mergeCell ref="W744:W745"/>
    <mergeCell ref="W742:W743"/>
    <mergeCell ref="W739:W740"/>
    <mergeCell ref="W737:W738"/>
    <mergeCell ref="W735:W736"/>
    <mergeCell ref="W733:W734"/>
    <mergeCell ref="W730:W731"/>
    <mergeCell ref="W728:W729"/>
    <mergeCell ref="W726:W727"/>
    <mergeCell ref="W724:W725"/>
    <mergeCell ref="W721:W722"/>
    <mergeCell ref="W719:W720"/>
    <mergeCell ref="W717:W718"/>
    <mergeCell ref="W715:W716"/>
    <mergeCell ref="W713:W714"/>
    <mergeCell ref="W708:W709"/>
    <mergeCell ref="W682:W683"/>
    <mergeCell ref="W706:W707"/>
    <mergeCell ref="W704:W705"/>
    <mergeCell ref="W702:W703"/>
    <mergeCell ref="W699:W700"/>
    <mergeCell ref="W697:W698"/>
    <mergeCell ref="W695:W696"/>
    <mergeCell ref="W693:W694"/>
    <mergeCell ref="W690:W691"/>
    <mergeCell ref="W688:W689"/>
    <mergeCell ref="W686:W687"/>
    <mergeCell ref="W684:W685"/>
    <mergeCell ref="W668:W669"/>
    <mergeCell ref="W666:W667"/>
    <mergeCell ref="W664:W665"/>
    <mergeCell ref="W661:W662"/>
    <mergeCell ref="W659:W660"/>
    <mergeCell ref="W657:W658"/>
    <mergeCell ref="W655:W656"/>
    <mergeCell ref="W652:W653"/>
    <mergeCell ref="W650:W651"/>
    <mergeCell ref="W648:W649"/>
    <mergeCell ref="W646:W647"/>
    <mergeCell ref="W643:W644"/>
    <mergeCell ref="W641:W642"/>
    <mergeCell ref="W639:W640"/>
    <mergeCell ref="W637:W638"/>
    <mergeCell ref="W635:W636"/>
    <mergeCell ref="W630:W631"/>
    <mergeCell ref="W628:W629"/>
    <mergeCell ref="W626:W627"/>
    <mergeCell ref="W624:W625"/>
    <mergeCell ref="W621:W622"/>
    <mergeCell ref="W619:W620"/>
    <mergeCell ref="W617:W618"/>
    <mergeCell ref="W615:W616"/>
    <mergeCell ref="W612:W613"/>
    <mergeCell ref="W610:W611"/>
    <mergeCell ref="W608:W609"/>
    <mergeCell ref="W606:W607"/>
    <mergeCell ref="W603:W604"/>
    <mergeCell ref="W601:W602"/>
    <mergeCell ref="W599:W600"/>
    <mergeCell ref="W597:W598"/>
    <mergeCell ref="W595:W596"/>
    <mergeCell ref="W590:W591"/>
    <mergeCell ref="W588:W589"/>
    <mergeCell ref="W586:W587"/>
    <mergeCell ref="W584:W585"/>
    <mergeCell ref="W581:W582"/>
    <mergeCell ref="W579:W580"/>
    <mergeCell ref="W577:W578"/>
    <mergeCell ref="W575:W576"/>
    <mergeCell ref="W572:W573"/>
    <mergeCell ref="W570:W571"/>
    <mergeCell ref="W568:W569"/>
    <mergeCell ref="W566:W567"/>
    <mergeCell ref="W563:W564"/>
    <mergeCell ref="W561:W562"/>
    <mergeCell ref="W559:W560"/>
    <mergeCell ref="W557:W558"/>
    <mergeCell ref="W555:W556"/>
    <mergeCell ref="W550:W551"/>
    <mergeCell ref="W548:W549"/>
    <mergeCell ref="W546:W547"/>
    <mergeCell ref="W544:W545"/>
    <mergeCell ref="W541:W542"/>
    <mergeCell ref="W539:W540"/>
    <mergeCell ref="W537:W538"/>
    <mergeCell ref="W535:W536"/>
    <mergeCell ref="W532:W533"/>
    <mergeCell ref="W530:W531"/>
    <mergeCell ref="W528:W529"/>
    <mergeCell ref="W526:W527"/>
    <mergeCell ref="W523:W524"/>
    <mergeCell ref="W521:W522"/>
    <mergeCell ref="W519:W520"/>
    <mergeCell ref="W517:W518"/>
    <mergeCell ref="W515:W516"/>
    <mergeCell ref="W510:W511"/>
    <mergeCell ref="W508:W509"/>
    <mergeCell ref="W506:W507"/>
    <mergeCell ref="W504:W505"/>
    <mergeCell ref="W501:W502"/>
    <mergeCell ref="W499:W500"/>
    <mergeCell ref="W497:W498"/>
    <mergeCell ref="W495:W496"/>
    <mergeCell ref="W492:W493"/>
    <mergeCell ref="W490:W491"/>
    <mergeCell ref="W488:W489"/>
    <mergeCell ref="W486:W487"/>
    <mergeCell ref="W483:W484"/>
    <mergeCell ref="W481:W482"/>
    <mergeCell ref="W479:W480"/>
    <mergeCell ref="W477:W478"/>
    <mergeCell ref="W475:W476"/>
    <mergeCell ref="W386:W387"/>
    <mergeCell ref="W390:W391"/>
    <mergeCell ref="W388:W389"/>
    <mergeCell ref="W354:W355"/>
    <mergeCell ref="W352:W353"/>
    <mergeCell ref="W350:W351"/>
    <mergeCell ref="W348:W349"/>
    <mergeCell ref="W345:W346"/>
    <mergeCell ref="W343:W344"/>
    <mergeCell ref="W341:W342"/>
    <mergeCell ref="W339:W340"/>
    <mergeCell ref="W336:W337"/>
    <mergeCell ref="W334:W335"/>
    <mergeCell ref="W332:W333"/>
    <mergeCell ref="W330:W331"/>
    <mergeCell ref="W327:W328"/>
    <mergeCell ref="W325:W326"/>
    <mergeCell ref="W323:W324"/>
    <mergeCell ref="W318:W319"/>
    <mergeCell ref="W316:W317"/>
    <mergeCell ref="W314:W315"/>
    <mergeCell ref="W312:W313"/>
    <mergeCell ref="W309:W310"/>
    <mergeCell ref="W307:W308"/>
    <mergeCell ref="W305:W306"/>
    <mergeCell ref="W303:W304"/>
    <mergeCell ref="W300:W301"/>
    <mergeCell ref="W298:W299"/>
    <mergeCell ref="W296:W297"/>
    <mergeCell ref="W291:W292"/>
    <mergeCell ref="W289:W290"/>
    <mergeCell ref="W286:W287"/>
    <mergeCell ref="W284:W285"/>
    <mergeCell ref="W282:W283"/>
    <mergeCell ref="W280:W281"/>
    <mergeCell ref="W277:W278"/>
    <mergeCell ref="W275:W276"/>
    <mergeCell ref="W273:W274"/>
    <mergeCell ref="W271:W272"/>
    <mergeCell ref="W268:W269"/>
    <mergeCell ref="W266:W267"/>
    <mergeCell ref="W264:W265"/>
    <mergeCell ref="W262:W263"/>
    <mergeCell ref="W260:W261"/>
    <mergeCell ref="W255:W256"/>
    <mergeCell ref="W253:W254"/>
    <mergeCell ref="W250:W251"/>
    <mergeCell ref="W248:W249"/>
    <mergeCell ref="W246:W247"/>
    <mergeCell ref="W244:W245"/>
    <mergeCell ref="W241:W242"/>
    <mergeCell ref="W239:W240"/>
    <mergeCell ref="W237:W238"/>
    <mergeCell ref="W235:W236"/>
    <mergeCell ref="W232:W233"/>
    <mergeCell ref="W230:W231"/>
    <mergeCell ref="W228:W229"/>
    <mergeCell ref="W226:W227"/>
    <mergeCell ref="W224:W225"/>
    <mergeCell ref="W219:W220"/>
    <mergeCell ref="W217:W218"/>
    <mergeCell ref="W215:W216"/>
    <mergeCell ref="W213:W214"/>
    <mergeCell ref="W210:W211"/>
    <mergeCell ref="W208:W209"/>
    <mergeCell ref="W206:W207"/>
    <mergeCell ref="W204:W205"/>
    <mergeCell ref="W201:W202"/>
    <mergeCell ref="W199:W200"/>
    <mergeCell ref="W197:W198"/>
    <mergeCell ref="W195:W196"/>
    <mergeCell ref="W193:W194"/>
    <mergeCell ref="W184:W185"/>
    <mergeCell ref="W186:W187"/>
    <mergeCell ref="W188:W189"/>
    <mergeCell ref="W182:W183"/>
    <mergeCell ref="W180:W181"/>
    <mergeCell ref="W177:W178"/>
    <mergeCell ref="W175:W176"/>
    <mergeCell ref="W173:W174"/>
    <mergeCell ref="W171:W172"/>
    <mergeCell ref="W168:W169"/>
    <mergeCell ref="W166:W167"/>
    <mergeCell ref="W164:W165"/>
    <mergeCell ref="W162:W163"/>
    <mergeCell ref="W160:W161"/>
    <mergeCell ref="W140:W141"/>
    <mergeCell ref="W142:W143"/>
    <mergeCell ref="W144:W145"/>
    <mergeCell ref="W146:W147"/>
    <mergeCell ref="W149:W150"/>
    <mergeCell ref="W151:W152"/>
    <mergeCell ref="W153:W154"/>
    <mergeCell ref="W155:W156"/>
    <mergeCell ref="W106:W107"/>
    <mergeCell ref="W104:W105"/>
    <mergeCell ref="W102:W103"/>
    <mergeCell ref="W100:W101"/>
    <mergeCell ref="W95:W96"/>
    <mergeCell ref="W93:W94"/>
    <mergeCell ref="W91:W92"/>
    <mergeCell ref="W88:W89"/>
    <mergeCell ref="W86:W87"/>
    <mergeCell ref="W84:W85"/>
    <mergeCell ref="W82:W83"/>
    <mergeCell ref="W80:W81"/>
    <mergeCell ref="W2:W3"/>
    <mergeCell ref="W4:W5"/>
    <mergeCell ref="W6:W7"/>
    <mergeCell ref="W9:W10"/>
    <mergeCell ref="W11:W12"/>
    <mergeCell ref="W13:W14"/>
    <mergeCell ref="W18:W19"/>
    <mergeCell ref="W24:W25"/>
    <mergeCell ref="W26:W27"/>
    <mergeCell ref="W29:W30"/>
    <mergeCell ref="W31:W32"/>
    <mergeCell ref="W33:W34"/>
    <mergeCell ref="W20:W21"/>
    <mergeCell ref="W22:W23"/>
    <mergeCell ref="W38:W39"/>
    <mergeCell ref="W44:W45"/>
    <mergeCell ref="W46:W47"/>
    <mergeCell ref="W49:W50"/>
    <mergeCell ref="W51:W52"/>
    <mergeCell ref="W40:W41"/>
    <mergeCell ref="W42:W43"/>
    <mergeCell ref="W55:W56"/>
    <mergeCell ref="W53:W54"/>
    <mergeCell ref="W60:W61"/>
    <mergeCell ref="W62:W63"/>
    <mergeCell ref="W64:W65"/>
    <mergeCell ref="W66:W67"/>
    <mergeCell ref="W68:W69"/>
    <mergeCell ref="W71:W72"/>
    <mergeCell ref="W73:W74"/>
    <mergeCell ref="W75:W76"/>
    <mergeCell ref="W122:W123"/>
    <mergeCell ref="W124:W125"/>
    <mergeCell ref="W109:W110"/>
    <mergeCell ref="W111:W112"/>
    <mergeCell ref="W113:W114"/>
    <mergeCell ref="W115:W116"/>
    <mergeCell ref="W118:W119"/>
    <mergeCell ref="W120:W121"/>
    <mergeCell ref="W129:W130"/>
    <mergeCell ref="W131:W132"/>
    <mergeCell ref="W133:W134"/>
    <mergeCell ref="W135:W136"/>
    <mergeCell ref="W137:W138"/>
    <mergeCell ref="W359:W360"/>
    <mergeCell ref="W361:W362"/>
    <mergeCell ref="W363:W364"/>
    <mergeCell ref="W365:W366"/>
    <mergeCell ref="W367:W368"/>
    <mergeCell ref="W370:W371"/>
    <mergeCell ref="W372:W373"/>
    <mergeCell ref="W374:W375"/>
    <mergeCell ref="W376:W377"/>
    <mergeCell ref="W379:W380"/>
    <mergeCell ref="W381:W382"/>
    <mergeCell ref="W383:W384"/>
    <mergeCell ref="W392:W393"/>
    <mergeCell ref="W397:W398"/>
    <mergeCell ref="W399:W400"/>
    <mergeCell ref="W401:W402"/>
    <mergeCell ref="W403:W404"/>
    <mergeCell ref="W405:W406"/>
    <mergeCell ref="W408:W409"/>
    <mergeCell ref="W410:W411"/>
    <mergeCell ref="W412:W413"/>
    <mergeCell ref="W414:W415"/>
    <mergeCell ref="W417:W418"/>
    <mergeCell ref="W419:W420"/>
    <mergeCell ref="W421:W422"/>
    <mergeCell ref="W424:W425"/>
    <mergeCell ref="W426:W427"/>
    <mergeCell ref="W428:W429"/>
    <mergeCell ref="W430:W431"/>
    <mergeCell ref="W435:W436"/>
    <mergeCell ref="W437:W438"/>
    <mergeCell ref="W439:W440"/>
    <mergeCell ref="W441:W442"/>
    <mergeCell ref="W443:W444"/>
    <mergeCell ref="W446:W447"/>
    <mergeCell ref="W448:W449"/>
    <mergeCell ref="W450:W451"/>
    <mergeCell ref="W452:W453"/>
    <mergeCell ref="W455:W456"/>
    <mergeCell ref="W457:W458"/>
    <mergeCell ref="W459:W460"/>
    <mergeCell ref="W470:W471"/>
    <mergeCell ref="W468:W469"/>
    <mergeCell ref="W466:W467"/>
    <mergeCell ref="W464:W465"/>
    <mergeCell ref="W461:W462"/>
    <mergeCell ref="W673:W674"/>
    <mergeCell ref="W675:W676"/>
    <mergeCell ref="W677:W678"/>
    <mergeCell ref="W679:W680"/>
    <mergeCell ref="W808:W809"/>
    <mergeCell ref="W810:W811"/>
    <mergeCell ref="W813:W814"/>
    <mergeCell ref="W815:W816"/>
    <mergeCell ref="W817:W818"/>
    <mergeCell ref="W819:W820"/>
    <mergeCell ref="W822:W823"/>
    <mergeCell ref="W824:W825"/>
    <mergeCell ref="W826:W827"/>
    <mergeCell ref="W828:W829"/>
    <mergeCell ref="W806:W807"/>
    <mergeCell ref="W904:W905"/>
    <mergeCell ref="W906:W907"/>
    <mergeCell ref="W908:W909"/>
    <mergeCell ref="W910:W911"/>
    <mergeCell ref="W912:W913"/>
    <mergeCell ref="W915:W916"/>
    <mergeCell ref="W917:W918"/>
    <mergeCell ref="W919:W920"/>
    <mergeCell ref="W930:W931"/>
    <mergeCell ref="W928:W929"/>
    <mergeCell ref="W926:W927"/>
    <mergeCell ref="W923:W924"/>
    <mergeCell ref="W921:W922"/>
    <mergeCell ref="W934:W935"/>
    <mergeCell ref="W932:W933"/>
    <mergeCell ref="W939:W940"/>
    <mergeCell ref="W941:W942"/>
    <mergeCell ref="W943:W944"/>
    <mergeCell ref="W945:W946"/>
    <mergeCell ref="W947:W948"/>
    <mergeCell ref="W950:W951"/>
    <mergeCell ref="W952:W953"/>
    <mergeCell ref="W954:W955"/>
    <mergeCell ref="W956:W957"/>
    <mergeCell ref="W959:W960"/>
    <mergeCell ref="W961:W962"/>
    <mergeCell ref="W963:W964"/>
    <mergeCell ref="W965:W966"/>
    <mergeCell ref="W968:W969"/>
    <mergeCell ref="W970:W971"/>
    <mergeCell ref="W972:W973"/>
    <mergeCell ref="W974:W975"/>
    <mergeCell ref="W979:W980"/>
    <mergeCell ref="W981:W982"/>
    <mergeCell ref="W983:W984"/>
    <mergeCell ref="W985:W986"/>
    <mergeCell ref="W987:W988"/>
    <mergeCell ref="W990:W991"/>
    <mergeCell ref="W992:W993"/>
    <mergeCell ref="W994:W995"/>
    <mergeCell ref="W996:W997"/>
    <mergeCell ref="W999:W1000"/>
    <mergeCell ref="W1001:W1002"/>
    <mergeCell ref="W1003:W1004"/>
    <mergeCell ref="W1005:W1006"/>
    <mergeCell ref="W1008:W1009"/>
    <mergeCell ref="W1010:W1011"/>
    <mergeCell ref="W1012:W1013"/>
    <mergeCell ref="W1014:W1015"/>
    <mergeCell ref="X899:X900"/>
    <mergeCell ref="X897:X898"/>
    <mergeCell ref="X895:X896"/>
    <mergeCell ref="X893:X894"/>
    <mergeCell ref="X890:X891"/>
    <mergeCell ref="X888:X889"/>
    <mergeCell ref="X886:X887"/>
    <mergeCell ref="X884:X885"/>
    <mergeCell ref="X881:X882"/>
    <mergeCell ref="X879:X880"/>
    <mergeCell ref="X877:X878"/>
    <mergeCell ref="X875:X876"/>
    <mergeCell ref="X873:X874"/>
    <mergeCell ref="X870:X871"/>
    <mergeCell ref="X868:X869"/>
    <mergeCell ref="X866:X867"/>
    <mergeCell ref="X864:X865"/>
    <mergeCell ref="X839:X840"/>
    <mergeCell ref="X841:X842"/>
    <mergeCell ref="X844:X845"/>
    <mergeCell ref="X846:X847"/>
    <mergeCell ref="X848:X849"/>
    <mergeCell ref="X850:X851"/>
    <mergeCell ref="X853:X854"/>
    <mergeCell ref="X855:X856"/>
    <mergeCell ref="X857:X858"/>
    <mergeCell ref="X859:X860"/>
    <mergeCell ref="X837:X838"/>
    <mergeCell ref="X835:X836"/>
    <mergeCell ref="X833:X834"/>
    <mergeCell ref="X804:X805"/>
    <mergeCell ref="X802:X803"/>
    <mergeCell ref="X799:X800"/>
    <mergeCell ref="X797:X798"/>
    <mergeCell ref="X795:X796"/>
    <mergeCell ref="X793:X794"/>
    <mergeCell ref="X788:X789"/>
    <mergeCell ref="X786:X787"/>
    <mergeCell ref="X784:X785"/>
    <mergeCell ref="X782:X783"/>
    <mergeCell ref="X779:X780"/>
    <mergeCell ref="X777:X778"/>
    <mergeCell ref="X775:X776"/>
    <mergeCell ref="X773:X774"/>
    <mergeCell ref="X770:X771"/>
    <mergeCell ref="X768:X769"/>
    <mergeCell ref="X766:X767"/>
    <mergeCell ref="X764:X765"/>
    <mergeCell ref="X761:X762"/>
    <mergeCell ref="X759:X760"/>
    <mergeCell ref="X757:X758"/>
    <mergeCell ref="X755:X756"/>
    <mergeCell ref="X753:X754"/>
    <mergeCell ref="X748:X749"/>
    <mergeCell ref="X746:X747"/>
    <mergeCell ref="X744:X745"/>
    <mergeCell ref="X742:X743"/>
    <mergeCell ref="X739:X740"/>
    <mergeCell ref="X737:X738"/>
    <mergeCell ref="X735:X736"/>
    <mergeCell ref="X733:X734"/>
    <mergeCell ref="X730:X731"/>
    <mergeCell ref="X728:X729"/>
    <mergeCell ref="X726:X727"/>
    <mergeCell ref="X724:X725"/>
    <mergeCell ref="X721:X722"/>
    <mergeCell ref="X719:X720"/>
    <mergeCell ref="X717:X718"/>
    <mergeCell ref="X715:X716"/>
    <mergeCell ref="X713:X714"/>
    <mergeCell ref="X708:X709"/>
    <mergeCell ref="X682:X683"/>
    <mergeCell ref="X706:X707"/>
    <mergeCell ref="X704:X705"/>
    <mergeCell ref="X702:X703"/>
    <mergeCell ref="X699:X700"/>
    <mergeCell ref="X697:X698"/>
    <mergeCell ref="X695:X696"/>
    <mergeCell ref="X693:X694"/>
    <mergeCell ref="X690:X691"/>
    <mergeCell ref="X688:X689"/>
    <mergeCell ref="X686:X687"/>
    <mergeCell ref="X684:X685"/>
    <mergeCell ref="X668:X669"/>
    <mergeCell ref="X666:X667"/>
    <mergeCell ref="X664:X665"/>
    <mergeCell ref="X661:X662"/>
    <mergeCell ref="X659:X660"/>
    <mergeCell ref="X657:X658"/>
    <mergeCell ref="X655:X656"/>
    <mergeCell ref="X652:X653"/>
    <mergeCell ref="X650:X651"/>
    <mergeCell ref="X648:X649"/>
    <mergeCell ref="X646:X647"/>
    <mergeCell ref="X643:X644"/>
    <mergeCell ref="X641:X642"/>
    <mergeCell ref="X639:X640"/>
    <mergeCell ref="X637:X638"/>
    <mergeCell ref="X635:X636"/>
    <mergeCell ref="X630:X631"/>
    <mergeCell ref="X628:X629"/>
    <mergeCell ref="X626:X627"/>
    <mergeCell ref="X624:X625"/>
    <mergeCell ref="X621:X622"/>
    <mergeCell ref="X619:X620"/>
    <mergeCell ref="X617:X618"/>
    <mergeCell ref="X615:X616"/>
    <mergeCell ref="X612:X613"/>
    <mergeCell ref="X610:X611"/>
    <mergeCell ref="X608:X609"/>
    <mergeCell ref="X606:X607"/>
    <mergeCell ref="X603:X604"/>
    <mergeCell ref="X601:X602"/>
    <mergeCell ref="X599:X600"/>
    <mergeCell ref="X597:X598"/>
    <mergeCell ref="X595:X596"/>
    <mergeCell ref="X590:X591"/>
    <mergeCell ref="X588:X589"/>
    <mergeCell ref="X586:X587"/>
    <mergeCell ref="X584:X585"/>
    <mergeCell ref="X581:X582"/>
    <mergeCell ref="X579:X580"/>
    <mergeCell ref="X577:X578"/>
    <mergeCell ref="X575:X576"/>
    <mergeCell ref="X572:X573"/>
    <mergeCell ref="X570:X571"/>
    <mergeCell ref="X568:X569"/>
    <mergeCell ref="X566:X567"/>
    <mergeCell ref="X563:X564"/>
    <mergeCell ref="X561:X562"/>
    <mergeCell ref="X559:X560"/>
    <mergeCell ref="X557:X558"/>
    <mergeCell ref="X555:X556"/>
    <mergeCell ref="X550:X551"/>
    <mergeCell ref="X548:X549"/>
    <mergeCell ref="X546:X547"/>
    <mergeCell ref="X544:X545"/>
    <mergeCell ref="X541:X542"/>
    <mergeCell ref="X539:X540"/>
    <mergeCell ref="X537:X538"/>
    <mergeCell ref="X535:X536"/>
    <mergeCell ref="X532:X533"/>
    <mergeCell ref="X530:X531"/>
    <mergeCell ref="X528:X529"/>
    <mergeCell ref="X526:X527"/>
    <mergeCell ref="X523:X524"/>
    <mergeCell ref="X521:X522"/>
    <mergeCell ref="X519:X520"/>
    <mergeCell ref="X517:X518"/>
    <mergeCell ref="X515:X516"/>
    <mergeCell ref="X510:X511"/>
    <mergeCell ref="X508:X509"/>
    <mergeCell ref="X506:X507"/>
    <mergeCell ref="X504:X505"/>
    <mergeCell ref="X501:X502"/>
    <mergeCell ref="X499:X500"/>
    <mergeCell ref="X497:X498"/>
    <mergeCell ref="X495:X496"/>
    <mergeCell ref="X492:X493"/>
    <mergeCell ref="X490:X491"/>
    <mergeCell ref="X488:X489"/>
    <mergeCell ref="X486:X487"/>
    <mergeCell ref="X483:X484"/>
    <mergeCell ref="X481:X482"/>
    <mergeCell ref="X479:X480"/>
    <mergeCell ref="X477:X478"/>
    <mergeCell ref="X475:X476"/>
    <mergeCell ref="X386:X387"/>
    <mergeCell ref="X390:X391"/>
    <mergeCell ref="X388:X389"/>
    <mergeCell ref="X354:X355"/>
    <mergeCell ref="X352:X353"/>
    <mergeCell ref="X350:X351"/>
    <mergeCell ref="X348:X349"/>
    <mergeCell ref="X345:X346"/>
    <mergeCell ref="X343:X344"/>
    <mergeCell ref="X341:X342"/>
    <mergeCell ref="X339:X340"/>
    <mergeCell ref="X336:X337"/>
    <mergeCell ref="X334:X335"/>
    <mergeCell ref="X332:X333"/>
    <mergeCell ref="X330:X331"/>
    <mergeCell ref="X327:X328"/>
    <mergeCell ref="X325:X326"/>
    <mergeCell ref="X323:X324"/>
    <mergeCell ref="X318:X319"/>
    <mergeCell ref="X316:X317"/>
    <mergeCell ref="X314:X315"/>
    <mergeCell ref="X312:X313"/>
    <mergeCell ref="X309:X310"/>
    <mergeCell ref="X307:X308"/>
    <mergeCell ref="X305:X306"/>
    <mergeCell ref="X303:X304"/>
    <mergeCell ref="X300:X301"/>
    <mergeCell ref="X298:X299"/>
    <mergeCell ref="X296:X297"/>
    <mergeCell ref="X291:X292"/>
    <mergeCell ref="X289:X290"/>
    <mergeCell ref="X286:X287"/>
    <mergeCell ref="X284:X285"/>
    <mergeCell ref="X282:X283"/>
    <mergeCell ref="X280:X281"/>
    <mergeCell ref="X277:X278"/>
    <mergeCell ref="X275:X276"/>
    <mergeCell ref="X273:X274"/>
    <mergeCell ref="X271:X272"/>
    <mergeCell ref="X268:X269"/>
    <mergeCell ref="X266:X267"/>
    <mergeCell ref="X264:X265"/>
    <mergeCell ref="X262:X263"/>
    <mergeCell ref="X260:X261"/>
    <mergeCell ref="X255:X256"/>
    <mergeCell ref="X253:X254"/>
    <mergeCell ref="X250:X251"/>
    <mergeCell ref="X248:X249"/>
    <mergeCell ref="X246:X247"/>
    <mergeCell ref="X244:X245"/>
    <mergeCell ref="X241:X242"/>
    <mergeCell ref="X239:X240"/>
    <mergeCell ref="X237:X238"/>
    <mergeCell ref="X235:X236"/>
    <mergeCell ref="X232:X233"/>
    <mergeCell ref="X230:X231"/>
    <mergeCell ref="X228:X229"/>
    <mergeCell ref="X226:X227"/>
    <mergeCell ref="X224:X225"/>
    <mergeCell ref="X219:X220"/>
    <mergeCell ref="X217:X218"/>
    <mergeCell ref="X215:X216"/>
    <mergeCell ref="X213:X214"/>
    <mergeCell ref="X210:X211"/>
    <mergeCell ref="X208:X209"/>
    <mergeCell ref="X206:X207"/>
    <mergeCell ref="X204:X205"/>
    <mergeCell ref="X201:X202"/>
    <mergeCell ref="X199:X200"/>
    <mergeCell ref="X197:X198"/>
    <mergeCell ref="X195:X196"/>
    <mergeCell ref="X193:X194"/>
    <mergeCell ref="X184:X185"/>
    <mergeCell ref="X186:X187"/>
    <mergeCell ref="X188:X189"/>
    <mergeCell ref="X182:X183"/>
    <mergeCell ref="X180:X181"/>
    <mergeCell ref="X177:X178"/>
    <mergeCell ref="X175:X176"/>
    <mergeCell ref="X173:X174"/>
    <mergeCell ref="X171:X172"/>
    <mergeCell ref="X168:X169"/>
    <mergeCell ref="X166:X167"/>
    <mergeCell ref="X164:X165"/>
    <mergeCell ref="X162:X163"/>
    <mergeCell ref="X160:X161"/>
    <mergeCell ref="X140:X141"/>
    <mergeCell ref="X142:X143"/>
    <mergeCell ref="X144:X145"/>
    <mergeCell ref="X146:X147"/>
    <mergeCell ref="X149:X150"/>
    <mergeCell ref="X151:X152"/>
    <mergeCell ref="X153:X154"/>
    <mergeCell ref="X155:X156"/>
    <mergeCell ref="X106:X107"/>
    <mergeCell ref="X104:X105"/>
    <mergeCell ref="X102:X103"/>
    <mergeCell ref="X100:X101"/>
    <mergeCell ref="X95:X96"/>
    <mergeCell ref="X93:X94"/>
    <mergeCell ref="X91:X92"/>
    <mergeCell ref="X88:X89"/>
    <mergeCell ref="X86:X87"/>
    <mergeCell ref="X84:X85"/>
    <mergeCell ref="X82:X83"/>
    <mergeCell ref="X80:X81"/>
    <mergeCell ref="X2:X3"/>
    <mergeCell ref="X4:X5"/>
    <mergeCell ref="X6:X7"/>
    <mergeCell ref="X9:X10"/>
    <mergeCell ref="X11:X12"/>
    <mergeCell ref="X13:X14"/>
    <mergeCell ref="X18:X19"/>
    <mergeCell ref="X24:X25"/>
    <mergeCell ref="X26:X27"/>
    <mergeCell ref="X29:X30"/>
    <mergeCell ref="X31:X32"/>
    <mergeCell ref="X33:X34"/>
    <mergeCell ref="X20:X21"/>
    <mergeCell ref="X22:X23"/>
    <mergeCell ref="X38:X39"/>
    <mergeCell ref="X44:X45"/>
    <mergeCell ref="X46:X47"/>
    <mergeCell ref="X49:X50"/>
    <mergeCell ref="X51:X52"/>
    <mergeCell ref="X40:X41"/>
    <mergeCell ref="X42:X43"/>
    <mergeCell ref="X55:X56"/>
    <mergeCell ref="X53:X54"/>
    <mergeCell ref="X60:X61"/>
    <mergeCell ref="X62:X63"/>
    <mergeCell ref="X64:X65"/>
    <mergeCell ref="X66:X67"/>
    <mergeCell ref="X68:X69"/>
    <mergeCell ref="X71:X72"/>
    <mergeCell ref="X73:X74"/>
    <mergeCell ref="X75:X76"/>
    <mergeCell ref="X122:X123"/>
    <mergeCell ref="X124:X125"/>
    <mergeCell ref="X109:X110"/>
    <mergeCell ref="X111:X112"/>
    <mergeCell ref="X113:X114"/>
    <mergeCell ref="X115:X116"/>
    <mergeCell ref="X118:X119"/>
    <mergeCell ref="X120:X121"/>
    <mergeCell ref="X129:X130"/>
    <mergeCell ref="X131:X132"/>
    <mergeCell ref="X133:X134"/>
    <mergeCell ref="X135:X136"/>
    <mergeCell ref="X137:X138"/>
    <mergeCell ref="X359:X360"/>
    <mergeCell ref="X361:X362"/>
    <mergeCell ref="X363:X364"/>
    <mergeCell ref="X365:X366"/>
    <mergeCell ref="X367:X368"/>
    <mergeCell ref="X370:X371"/>
    <mergeCell ref="X372:X373"/>
    <mergeCell ref="X374:X375"/>
    <mergeCell ref="X376:X377"/>
    <mergeCell ref="X379:X380"/>
    <mergeCell ref="X381:X382"/>
    <mergeCell ref="X383:X384"/>
    <mergeCell ref="X392:X393"/>
    <mergeCell ref="X397:X398"/>
    <mergeCell ref="X399:X400"/>
    <mergeCell ref="X401:X402"/>
    <mergeCell ref="X403:X404"/>
    <mergeCell ref="X405:X406"/>
    <mergeCell ref="X408:X409"/>
    <mergeCell ref="X410:X411"/>
    <mergeCell ref="X412:X413"/>
    <mergeCell ref="X414:X415"/>
    <mergeCell ref="X417:X418"/>
    <mergeCell ref="X419:X420"/>
    <mergeCell ref="X421:X422"/>
    <mergeCell ref="X424:X425"/>
    <mergeCell ref="X426:X427"/>
    <mergeCell ref="X428:X429"/>
    <mergeCell ref="X430:X431"/>
    <mergeCell ref="X435:X436"/>
    <mergeCell ref="X437:X438"/>
    <mergeCell ref="X439:X440"/>
    <mergeCell ref="X441:X442"/>
    <mergeCell ref="X443:X444"/>
    <mergeCell ref="X446:X447"/>
    <mergeCell ref="X448:X449"/>
    <mergeCell ref="X450:X451"/>
    <mergeCell ref="X452:X453"/>
    <mergeCell ref="X455:X456"/>
    <mergeCell ref="X457:X458"/>
    <mergeCell ref="X459:X460"/>
    <mergeCell ref="X470:X471"/>
    <mergeCell ref="X468:X469"/>
    <mergeCell ref="X466:X467"/>
    <mergeCell ref="X464:X465"/>
    <mergeCell ref="X461:X462"/>
    <mergeCell ref="X673:X674"/>
    <mergeCell ref="X675:X676"/>
    <mergeCell ref="X677:X678"/>
    <mergeCell ref="X679:X680"/>
    <mergeCell ref="X808:X809"/>
    <mergeCell ref="X810:X811"/>
    <mergeCell ref="X813:X814"/>
    <mergeCell ref="X815:X816"/>
    <mergeCell ref="X817:X818"/>
    <mergeCell ref="X819:X820"/>
    <mergeCell ref="X822:X823"/>
    <mergeCell ref="X824:X825"/>
    <mergeCell ref="X826:X827"/>
    <mergeCell ref="X828:X829"/>
    <mergeCell ref="X806:X807"/>
    <mergeCell ref="X904:X905"/>
    <mergeCell ref="X906:X907"/>
    <mergeCell ref="X908:X909"/>
    <mergeCell ref="X910:X911"/>
    <mergeCell ref="X912:X913"/>
    <mergeCell ref="X915:X916"/>
    <mergeCell ref="X917:X918"/>
    <mergeCell ref="X919:X920"/>
    <mergeCell ref="X930:X931"/>
    <mergeCell ref="X928:X929"/>
    <mergeCell ref="X926:X927"/>
    <mergeCell ref="X923:X924"/>
    <mergeCell ref="X921:X922"/>
    <mergeCell ref="X934:X935"/>
    <mergeCell ref="X932:X933"/>
    <mergeCell ref="X939:X940"/>
    <mergeCell ref="X941:X942"/>
    <mergeCell ref="X943:X944"/>
    <mergeCell ref="X945:X946"/>
    <mergeCell ref="X947:X948"/>
    <mergeCell ref="X950:X951"/>
    <mergeCell ref="X952:X953"/>
    <mergeCell ref="X954:X955"/>
    <mergeCell ref="X956:X957"/>
    <mergeCell ref="X959:X960"/>
    <mergeCell ref="X961:X962"/>
    <mergeCell ref="X963:X964"/>
    <mergeCell ref="X965:X966"/>
    <mergeCell ref="X968:X969"/>
    <mergeCell ref="X970:X971"/>
    <mergeCell ref="X972:X973"/>
    <mergeCell ref="X974:X975"/>
    <mergeCell ref="X979:X980"/>
    <mergeCell ref="X981:X982"/>
    <mergeCell ref="X983:X984"/>
    <mergeCell ref="X985:X986"/>
    <mergeCell ref="X987:X988"/>
    <mergeCell ref="X990:X991"/>
    <mergeCell ref="X992:X993"/>
    <mergeCell ref="X994:X995"/>
    <mergeCell ref="X996:X997"/>
    <mergeCell ref="X999:X1000"/>
    <mergeCell ref="X1001:X1002"/>
    <mergeCell ref="X1003:X1004"/>
    <mergeCell ref="X1005:X1006"/>
    <mergeCell ref="X1008:X1009"/>
    <mergeCell ref="X1010:X1011"/>
    <mergeCell ref="X1012:X1013"/>
    <mergeCell ref="X1014:X1015"/>
    <mergeCell ref="Y899:Y900"/>
    <mergeCell ref="Y897:Y898"/>
    <mergeCell ref="Y895:Y896"/>
    <mergeCell ref="Y893:Y894"/>
    <mergeCell ref="Y890:Y891"/>
    <mergeCell ref="Y888:Y889"/>
    <mergeCell ref="Y886:Y887"/>
    <mergeCell ref="Y884:Y885"/>
    <mergeCell ref="Y881:Y882"/>
    <mergeCell ref="Y879:Y880"/>
    <mergeCell ref="Y877:Y878"/>
    <mergeCell ref="Y875:Y876"/>
    <mergeCell ref="Y873:Y874"/>
    <mergeCell ref="Y870:Y871"/>
    <mergeCell ref="Y868:Y869"/>
    <mergeCell ref="Y866:Y867"/>
    <mergeCell ref="Y864:Y865"/>
    <mergeCell ref="Y839:Y840"/>
    <mergeCell ref="Y841:Y842"/>
    <mergeCell ref="Y844:Y845"/>
    <mergeCell ref="Y846:Y847"/>
    <mergeCell ref="Y848:Y849"/>
    <mergeCell ref="Y850:Y851"/>
    <mergeCell ref="Y853:Y854"/>
    <mergeCell ref="Y855:Y856"/>
    <mergeCell ref="Y857:Y858"/>
    <mergeCell ref="Y859:Y860"/>
    <mergeCell ref="Y837:Y838"/>
    <mergeCell ref="Y835:Y836"/>
    <mergeCell ref="Y833:Y834"/>
    <mergeCell ref="Y804:Y805"/>
    <mergeCell ref="Y802:Y803"/>
    <mergeCell ref="Y799:Y800"/>
    <mergeCell ref="Y797:Y798"/>
    <mergeCell ref="Y795:Y796"/>
    <mergeCell ref="Y793:Y794"/>
    <mergeCell ref="Y788:Y789"/>
    <mergeCell ref="Y786:Y787"/>
    <mergeCell ref="Y784:Y785"/>
    <mergeCell ref="Y782:Y783"/>
    <mergeCell ref="Y779:Y780"/>
    <mergeCell ref="Y777:Y778"/>
    <mergeCell ref="Y775:Y776"/>
    <mergeCell ref="Y773:Y774"/>
    <mergeCell ref="Y770:Y771"/>
    <mergeCell ref="Y768:Y769"/>
    <mergeCell ref="Y766:Y767"/>
    <mergeCell ref="Y764:Y765"/>
    <mergeCell ref="Y761:Y762"/>
    <mergeCell ref="Y759:Y760"/>
    <mergeCell ref="Y757:Y758"/>
    <mergeCell ref="Y755:Y756"/>
    <mergeCell ref="Y753:Y754"/>
    <mergeCell ref="Y748:Y749"/>
    <mergeCell ref="Y746:Y747"/>
    <mergeCell ref="Y744:Y745"/>
    <mergeCell ref="Y742:Y743"/>
    <mergeCell ref="Y739:Y740"/>
    <mergeCell ref="Y737:Y738"/>
    <mergeCell ref="Y735:Y736"/>
    <mergeCell ref="Y733:Y734"/>
    <mergeCell ref="Y730:Y731"/>
    <mergeCell ref="Y728:Y729"/>
    <mergeCell ref="Y726:Y727"/>
    <mergeCell ref="Y724:Y725"/>
    <mergeCell ref="Y721:Y722"/>
    <mergeCell ref="Y719:Y720"/>
    <mergeCell ref="Y717:Y718"/>
    <mergeCell ref="Y715:Y716"/>
    <mergeCell ref="Y713:Y714"/>
    <mergeCell ref="Y708:Y709"/>
    <mergeCell ref="Y682:Y683"/>
    <mergeCell ref="Y706:Y707"/>
    <mergeCell ref="Y704:Y705"/>
    <mergeCell ref="Y702:Y703"/>
    <mergeCell ref="Y699:Y700"/>
    <mergeCell ref="Y697:Y698"/>
    <mergeCell ref="Y695:Y696"/>
    <mergeCell ref="Y693:Y694"/>
    <mergeCell ref="Y690:Y691"/>
    <mergeCell ref="Y688:Y689"/>
    <mergeCell ref="Y686:Y687"/>
    <mergeCell ref="Y684:Y685"/>
    <mergeCell ref="Y668:Y669"/>
    <mergeCell ref="Y666:Y667"/>
    <mergeCell ref="Y664:Y665"/>
    <mergeCell ref="Y661:Y662"/>
    <mergeCell ref="Y659:Y660"/>
    <mergeCell ref="Y657:Y658"/>
    <mergeCell ref="Y655:Y656"/>
    <mergeCell ref="Y652:Y653"/>
    <mergeCell ref="Y650:Y651"/>
    <mergeCell ref="Y648:Y649"/>
    <mergeCell ref="Y646:Y647"/>
    <mergeCell ref="Y643:Y644"/>
    <mergeCell ref="Y641:Y642"/>
    <mergeCell ref="Y639:Y640"/>
    <mergeCell ref="Y637:Y638"/>
    <mergeCell ref="Y635:Y636"/>
    <mergeCell ref="Y630:Y631"/>
    <mergeCell ref="Y628:Y629"/>
    <mergeCell ref="Y626:Y627"/>
    <mergeCell ref="Y624:Y625"/>
    <mergeCell ref="Y621:Y622"/>
    <mergeCell ref="Y619:Y620"/>
    <mergeCell ref="Y617:Y618"/>
    <mergeCell ref="Y615:Y616"/>
    <mergeCell ref="Y612:Y613"/>
    <mergeCell ref="Y610:Y611"/>
    <mergeCell ref="Y608:Y609"/>
    <mergeCell ref="Y606:Y607"/>
    <mergeCell ref="Y603:Y604"/>
    <mergeCell ref="Y601:Y602"/>
    <mergeCell ref="Y599:Y600"/>
    <mergeCell ref="Y597:Y598"/>
    <mergeCell ref="Y595:Y596"/>
    <mergeCell ref="Y590:Y591"/>
    <mergeCell ref="Y588:Y589"/>
    <mergeCell ref="Y586:Y587"/>
    <mergeCell ref="Y584:Y585"/>
    <mergeCell ref="Y581:Y582"/>
    <mergeCell ref="Y579:Y580"/>
    <mergeCell ref="Y577:Y578"/>
    <mergeCell ref="Y575:Y576"/>
    <mergeCell ref="Y572:Y573"/>
    <mergeCell ref="Y570:Y571"/>
    <mergeCell ref="Y568:Y569"/>
    <mergeCell ref="Y566:Y567"/>
    <mergeCell ref="Y563:Y564"/>
    <mergeCell ref="Y561:Y562"/>
    <mergeCell ref="Y559:Y560"/>
    <mergeCell ref="Y557:Y558"/>
    <mergeCell ref="Y555:Y556"/>
    <mergeCell ref="Y550:Y551"/>
    <mergeCell ref="Y548:Y549"/>
    <mergeCell ref="Y546:Y547"/>
    <mergeCell ref="Y544:Y545"/>
    <mergeCell ref="Y541:Y542"/>
    <mergeCell ref="Y539:Y540"/>
    <mergeCell ref="Y537:Y538"/>
    <mergeCell ref="Y535:Y536"/>
    <mergeCell ref="Y532:Y533"/>
    <mergeCell ref="Y530:Y531"/>
    <mergeCell ref="Y528:Y529"/>
    <mergeCell ref="Y526:Y527"/>
    <mergeCell ref="Y523:Y524"/>
    <mergeCell ref="Y521:Y522"/>
    <mergeCell ref="Y519:Y520"/>
    <mergeCell ref="Y517:Y518"/>
    <mergeCell ref="Y515:Y516"/>
    <mergeCell ref="Y510:Y511"/>
    <mergeCell ref="Y508:Y509"/>
    <mergeCell ref="Y506:Y507"/>
    <mergeCell ref="Y504:Y505"/>
    <mergeCell ref="Y501:Y502"/>
    <mergeCell ref="Y499:Y500"/>
    <mergeCell ref="Y497:Y498"/>
    <mergeCell ref="Y495:Y496"/>
    <mergeCell ref="Y492:Y493"/>
    <mergeCell ref="Y490:Y491"/>
    <mergeCell ref="Y488:Y489"/>
    <mergeCell ref="Y486:Y487"/>
    <mergeCell ref="Y483:Y484"/>
    <mergeCell ref="Y481:Y482"/>
    <mergeCell ref="Y479:Y480"/>
    <mergeCell ref="Y477:Y478"/>
    <mergeCell ref="Y475:Y476"/>
    <mergeCell ref="Y386:Y387"/>
    <mergeCell ref="Y390:Y391"/>
    <mergeCell ref="Y388:Y389"/>
    <mergeCell ref="Y354:Y355"/>
    <mergeCell ref="Y352:Y353"/>
    <mergeCell ref="Y350:Y351"/>
    <mergeCell ref="Y348:Y349"/>
    <mergeCell ref="Y345:Y346"/>
    <mergeCell ref="Y343:Y344"/>
    <mergeCell ref="Y341:Y342"/>
    <mergeCell ref="Y339:Y340"/>
    <mergeCell ref="Y336:Y337"/>
    <mergeCell ref="Y334:Y335"/>
    <mergeCell ref="Y332:Y333"/>
    <mergeCell ref="Y330:Y331"/>
    <mergeCell ref="Y327:Y328"/>
    <mergeCell ref="Y325:Y326"/>
    <mergeCell ref="Y323:Y324"/>
    <mergeCell ref="Y318:Y319"/>
    <mergeCell ref="Y316:Y317"/>
    <mergeCell ref="Y314:Y315"/>
    <mergeCell ref="Y312:Y313"/>
    <mergeCell ref="Y309:Y310"/>
    <mergeCell ref="Y307:Y308"/>
    <mergeCell ref="Y305:Y306"/>
    <mergeCell ref="Y303:Y304"/>
    <mergeCell ref="Y300:Y301"/>
    <mergeCell ref="Y298:Y299"/>
    <mergeCell ref="Y296:Y297"/>
    <mergeCell ref="Y291:Y292"/>
    <mergeCell ref="Y289:Y290"/>
    <mergeCell ref="Y286:Y287"/>
    <mergeCell ref="Y284:Y285"/>
    <mergeCell ref="Y282:Y283"/>
    <mergeCell ref="Y280:Y281"/>
    <mergeCell ref="Y277:Y278"/>
    <mergeCell ref="Y275:Y276"/>
    <mergeCell ref="Y273:Y274"/>
    <mergeCell ref="Y271:Y272"/>
    <mergeCell ref="Y268:Y269"/>
    <mergeCell ref="Y266:Y267"/>
    <mergeCell ref="Y264:Y265"/>
    <mergeCell ref="Y262:Y263"/>
    <mergeCell ref="Y260:Y261"/>
    <mergeCell ref="Y255:Y256"/>
    <mergeCell ref="Y253:Y254"/>
    <mergeCell ref="Y250:Y251"/>
    <mergeCell ref="Y248:Y249"/>
    <mergeCell ref="Y246:Y247"/>
    <mergeCell ref="Y244:Y245"/>
    <mergeCell ref="Y241:Y242"/>
    <mergeCell ref="Y239:Y240"/>
    <mergeCell ref="Y237:Y238"/>
    <mergeCell ref="Y235:Y236"/>
    <mergeCell ref="Y232:Y233"/>
    <mergeCell ref="Y230:Y231"/>
    <mergeCell ref="Y228:Y229"/>
    <mergeCell ref="Y226:Y227"/>
    <mergeCell ref="Y224:Y225"/>
    <mergeCell ref="Y219:Y220"/>
    <mergeCell ref="Y217:Y218"/>
    <mergeCell ref="Y215:Y216"/>
    <mergeCell ref="Y213:Y214"/>
    <mergeCell ref="Y210:Y211"/>
    <mergeCell ref="Y208:Y209"/>
    <mergeCell ref="Y206:Y207"/>
    <mergeCell ref="Y204:Y205"/>
    <mergeCell ref="Y201:Y202"/>
    <mergeCell ref="Y199:Y200"/>
    <mergeCell ref="Y197:Y198"/>
    <mergeCell ref="Y195:Y196"/>
    <mergeCell ref="Y193:Y194"/>
    <mergeCell ref="Y184:Y185"/>
    <mergeCell ref="Y186:Y187"/>
    <mergeCell ref="Y188:Y189"/>
    <mergeCell ref="Y182:Y183"/>
    <mergeCell ref="Y180:Y181"/>
    <mergeCell ref="Y177:Y178"/>
    <mergeCell ref="Y175:Y176"/>
    <mergeCell ref="Y173:Y174"/>
    <mergeCell ref="Y171:Y172"/>
    <mergeCell ref="Y168:Y169"/>
    <mergeCell ref="Y166:Y167"/>
    <mergeCell ref="Y164:Y165"/>
    <mergeCell ref="Y162:Y163"/>
    <mergeCell ref="Y160:Y161"/>
    <mergeCell ref="Y140:Y141"/>
    <mergeCell ref="Y142:Y143"/>
    <mergeCell ref="Y144:Y145"/>
    <mergeCell ref="Y146:Y147"/>
    <mergeCell ref="Y149:Y150"/>
    <mergeCell ref="Y151:Y152"/>
    <mergeCell ref="Y153:Y154"/>
    <mergeCell ref="Y155:Y156"/>
    <mergeCell ref="Y106:Y107"/>
    <mergeCell ref="Y104:Y105"/>
    <mergeCell ref="Y102:Y103"/>
    <mergeCell ref="Y100:Y101"/>
    <mergeCell ref="Y95:Y96"/>
    <mergeCell ref="Y93:Y94"/>
    <mergeCell ref="Y91:Y92"/>
    <mergeCell ref="Y88:Y89"/>
    <mergeCell ref="Y86:Y87"/>
    <mergeCell ref="Y84:Y85"/>
    <mergeCell ref="Y82:Y83"/>
    <mergeCell ref="Y80:Y81"/>
    <mergeCell ref="Y2:Y3"/>
    <mergeCell ref="Y4:Y5"/>
    <mergeCell ref="Y6:Y7"/>
    <mergeCell ref="Y9:Y10"/>
    <mergeCell ref="Y11:Y12"/>
    <mergeCell ref="Y13:Y14"/>
    <mergeCell ref="Y18:Y19"/>
    <mergeCell ref="Y24:Y25"/>
    <mergeCell ref="Y26:Y27"/>
    <mergeCell ref="Y29:Y30"/>
    <mergeCell ref="Y31:Y32"/>
    <mergeCell ref="Y33:Y34"/>
    <mergeCell ref="Y20:Y21"/>
    <mergeCell ref="Y22:Y23"/>
    <mergeCell ref="Y38:Y39"/>
    <mergeCell ref="Y44:Y45"/>
    <mergeCell ref="Y46:Y47"/>
    <mergeCell ref="Y49:Y50"/>
    <mergeCell ref="Y51:Y52"/>
    <mergeCell ref="Y40:Y41"/>
    <mergeCell ref="Y42:Y43"/>
    <mergeCell ref="Y55:Y56"/>
    <mergeCell ref="Y53:Y54"/>
    <mergeCell ref="Y60:Y61"/>
    <mergeCell ref="Y62:Y63"/>
    <mergeCell ref="Y64:Y65"/>
    <mergeCell ref="Y66:Y67"/>
    <mergeCell ref="Y68:Y69"/>
    <mergeCell ref="Y71:Y72"/>
    <mergeCell ref="Y73:Y74"/>
    <mergeCell ref="Y75:Y76"/>
    <mergeCell ref="Y122:Y123"/>
    <mergeCell ref="Y124:Y125"/>
    <mergeCell ref="Y109:Y110"/>
    <mergeCell ref="Y111:Y112"/>
    <mergeCell ref="Y113:Y114"/>
    <mergeCell ref="Y115:Y116"/>
    <mergeCell ref="Y118:Y119"/>
    <mergeCell ref="Y120:Y121"/>
    <mergeCell ref="Y129:Y130"/>
    <mergeCell ref="Y131:Y132"/>
    <mergeCell ref="Y133:Y134"/>
    <mergeCell ref="Y135:Y136"/>
    <mergeCell ref="Y137:Y138"/>
    <mergeCell ref="Y359:Y360"/>
    <mergeCell ref="Y361:Y362"/>
    <mergeCell ref="Y363:Y364"/>
    <mergeCell ref="Y365:Y366"/>
    <mergeCell ref="Y367:Y368"/>
    <mergeCell ref="Y370:Y371"/>
    <mergeCell ref="Y372:Y373"/>
    <mergeCell ref="Y374:Y375"/>
    <mergeCell ref="Y376:Y377"/>
    <mergeCell ref="Y379:Y380"/>
    <mergeCell ref="Y381:Y382"/>
    <mergeCell ref="Y383:Y384"/>
    <mergeCell ref="Y392:Y393"/>
    <mergeCell ref="Y397:Y398"/>
    <mergeCell ref="Y399:Y400"/>
    <mergeCell ref="Y401:Y402"/>
    <mergeCell ref="Y403:Y404"/>
    <mergeCell ref="Y405:Y406"/>
    <mergeCell ref="Y408:Y409"/>
    <mergeCell ref="Y410:Y411"/>
    <mergeCell ref="Y412:Y413"/>
    <mergeCell ref="Y414:Y415"/>
    <mergeCell ref="Y417:Y418"/>
    <mergeCell ref="Y419:Y420"/>
    <mergeCell ref="Y421:Y422"/>
    <mergeCell ref="Y424:Y425"/>
    <mergeCell ref="Y426:Y427"/>
    <mergeCell ref="Y428:Y429"/>
    <mergeCell ref="Y430:Y431"/>
    <mergeCell ref="Y435:Y436"/>
    <mergeCell ref="Y437:Y438"/>
    <mergeCell ref="Y439:Y440"/>
    <mergeCell ref="Y441:Y442"/>
    <mergeCell ref="Y443:Y444"/>
    <mergeCell ref="Y446:Y447"/>
    <mergeCell ref="Y448:Y449"/>
    <mergeCell ref="Y450:Y451"/>
    <mergeCell ref="Y452:Y453"/>
    <mergeCell ref="Y455:Y456"/>
    <mergeCell ref="Y457:Y458"/>
    <mergeCell ref="Y459:Y460"/>
    <mergeCell ref="Y470:Y471"/>
    <mergeCell ref="Y468:Y469"/>
    <mergeCell ref="Y466:Y467"/>
    <mergeCell ref="Y464:Y465"/>
    <mergeCell ref="Y461:Y462"/>
    <mergeCell ref="Y673:Y674"/>
    <mergeCell ref="Y675:Y676"/>
    <mergeCell ref="Y677:Y678"/>
    <mergeCell ref="Y679:Y680"/>
    <mergeCell ref="Y808:Y809"/>
    <mergeCell ref="Y810:Y811"/>
    <mergeCell ref="Y813:Y814"/>
    <mergeCell ref="Y815:Y816"/>
    <mergeCell ref="Y817:Y818"/>
    <mergeCell ref="Y819:Y820"/>
    <mergeCell ref="Y822:Y823"/>
    <mergeCell ref="Y824:Y825"/>
    <mergeCell ref="Y826:Y827"/>
    <mergeCell ref="Y828:Y829"/>
    <mergeCell ref="Y806:Y807"/>
    <mergeCell ref="Y904:Y905"/>
    <mergeCell ref="Y906:Y907"/>
    <mergeCell ref="Y908:Y909"/>
    <mergeCell ref="Y910:Y911"/>
    <mergeCell ref="Y912:Y913"/>
    <mergeCell ref="Y915:Y916"/>
    <mergeCell ref="Y917:Y918"/>
    <mergeCell ref="Y919:Y920"/>
    <mergeCell ref="Y930:Y931"/>
    <mergeCell ref="Y928:Y929"/>
    <mergeCell ref="Y926:Y927"/>
    <mergeCell ref="Y923:Y924"/>
    <mergeCell ref="Y921:Y922"/>
    <mergeCell ref="Y934:Y935"/>
    <mergeCell ref="Y932:Y933"/>
    <mergeCell ref="Y939:Y940"/>
    <mergeCell ref="Y941:Y942"/>
    <mergeCell ref="Y943:Y944"/>
    <mergeCell ref="Y945:Y946"/>
    <mergeCell ref="Y947:Y948"/>
    <mergeCell ref="Y950:Y951"/>
    <mergeCell ref="Y952:Y953"/>
    <mergeCell ref="Y954:Y955"/>
    <mergeCell ref="Y956:Y957"/>
    <mergeCell ref="Y959:Y960"/>
    <mergeCell ref="Y961:Y962"/>
    <mergeCell ref="Y963:Y964"/>
    <mergeCell ref="Y965:Y966"/>
    <mergeCell ref="Y968:Y969"/>
    <mergeCell ref="Y970:Y971"/>
    <mergeCell ref="Y972:Y973"/>
    <mergeCell ref="Y974:Y975"/>
    <mergeCell ref="Y979:Y980"/>
    <mergeCell ref="Y981:Y982"/>
    <mergeCell ref="Y983:Y984"/>
    <mergeCell ref="Y985:Y986"/>
    <mergeCell ref="Y987:Y988"/>
    <mergeCell ref="Y990:Y991"/>
    <mergeCell ref="Y992:Y993"/>
    <mergeCell ref="Y994:Y995"/>
    <mergeCell ref="Y996:Y997"/>
    <mergeCell ref="Y999:Y1000"/>
    <mergeCell ref="Y1001:Y1002"/>
    <mergeCell ref="Y1003:Y1004"/>
    <mergeCell ref="Y1005:Y1006"/>
    <mergeCell ref="Y1008:Y1009"/>
    <mergeCell ref="Y1010:Y1011"/>
    <mergeCell ref="Y1012:Y1013"/>
    <mergeCell ref="Y1014:Y1015"/>
    <mergeCell ref="Z899:Z900"/>
    <mergeCell ref="Z897:Z898"/>
    <mergeCell ref="Z895:Z896"/>
    <mergeCell ref="Z893:Z894"/>
    <mergeCell ref="Z890:Z891"/>
    <mergeCell ref="Z888:Z889"/>
    <mergeCell ref="Z886:Z887"/>
    <mergeCell ref="Z884:Z885"/>
    <mergeCell ref="Z881:Z882"/>
    <mergeCell ref="Z879:Z880"/>
    <mergeCell ref="Z877:Z878"/>
    <mergeCell ref="Z875:Z876"/>
    <mergeCell ref="Z873:Z874"/>
    <mergeCell ref="Z870:Z871"/>
    <mergeCell ref="Z868:Z869"/>
    <mergeCell ref="Z866:Z867"/>
    <mergeCell ref="Z864:Z865"/>
    <mergeCell ref="Z839:Z840"/>
    <mergeCell ref="Z841:Z842"/>
    <mergeCell ref="Z844:Z845"/>
    <mergeCell ref="Z846:Z847"/>
    <mergeCell ref="Z848:Z849"/>
    <mergeCell ref="Z850:Z851"/>
    <mergeCell ref="Z853:Z854"/>
    <mergeCell ref="Z855:Z856"/>
    <mergeCell ref="Z857:Z858"/>
    <mergeCell ref="Z859:Z860"/>
    <mergeCell ref="Z837:Z838"/>
    <mergeCell ref="Z835:Z836"/>
    <mergeCell ref="Z833:Z834"/>
    <mergeCell ref="Z804:Z805"/>
    <mergeCell ref="Z802:Z803"/>
    <mergeCell ref="Z799:Z800"/>
    <mergeCell ref="Z797:Z798"/>
    <mergeCell ref="Z795:Z796"/>
    <mergeCell ref="Z793:Z794"/>
    <mergeCell ref="Z788:Z789"/>
    <mergeCell ref="Z786:Z787"/>
    <mergeCell ref="Z784:Z785"/>
    <mergeCell ref="Z782:Z783"/>
    <mergeCell ref="Z779:Z780"/>
    <mergeCell ref="Z777:Z778"/>
    <mergeCell ref="Z775:Z776"/>
    <mergeCell ref="Z773:Z774"/>
    <mergeCell ref="Z770:Z771"/>
    <mergeCell ref="Z768:Z769"/>
    <mergeCell ref="Z766:Z767"/>
    <mergeCell ref="Z764:Z765"/>
    <mergeCell ref="Z761:Z762"/>
    <mergeCell ref="Z759:Z760"/>
    <mergeCell ref="Z757:Z758"/>
    <mergeCell ref="Z755:Z756"/>
    <mergeCell ref="Z753:Z754"/>
    <mergeCell ref="Z748:Z749"/>
    <mergeCell ref="Z746:Z747"/>
    <mergeCell ref="Z744:Z745"/>
    <mergeCell ref="Z742:Z743"/>
    <mergeCell ref="Z739:Z740"/>
    <mergeCell ref="Z737:Z738"/>
    <mergeCell ref="Z735:Z736"/>
    <mergeCell ref="Z733:Z734"/>
    <mergeCell ref="Z730:Z731"/>
    <mergeCell ref="Z728:Z729"/>
    <mergeCell ref="Z726:Z727"/>
    <mergeCell ref="Z724:Z725"/>
    <mergeCell ref="Z721:Z722"/>
    <mergeCell ref="Z719:Z720"/>
    <mergeCell ref="Z717:Z718"/>
    <mergeCell ref="Z715:Z716"/>
    <mergeCell ref="Z713:Z714"/>
    <mergeCell ref="Z708:Z709"/>
    <mergeCell ref="Z682:Z683"/>
    <mergeCell ref="Z706:Z707"/>
    <mergeCell ref="Z704:Z705"/>
    <mergeCell ref="Z702:Z703"/>
    <mergeCell ref="Z699:Z700"/>
    <mergeCell ref="Z697:Z698"/>
    <mergeCell ref="Z695:Z696"/>
    <mergeCell ref="Z693:Z694"/>
    <mergeCell ref="Z690:Z691"/>
    <mergeCell ref="Z688:Z689"/>
    <mergeCell ref="Z686:Z687"/>
    <mergeCell ref="Z684:Z685"/>
    <mergeCell ref="Z668:Z669"/>
    <mergeCell ref="Z666:Z667"/>
    <mergeCell ref="Z664:Z665"/>
    <mergeCell ref="Z661:Z662"/>
    <mergeCell ref="Z659:Z660"/>
    <mergeCell ref="Z657:Z658"/>
    <mergeCell ref="Z655:Z656"/>
    <mergeCell ref="Z652:Z653"/>
    <mergeCell ref="Z650:Z651"/>
    <mergeCell ref="Z648:Z649"/>
    <mergeCell ref="Z646:Z647"/>
    <mergeCell ref="Z643:Z644"/>
    <mergeCell ref="Z641:Z642"/>
    <mergeCell ref="Z639:Z640"/>
    <mergeCell ref="Z637:Z638"/>
    <mergeCell ref="Z635:Z636"/>
    <mergeCell ref="Z630:Z631"/>
    <mergeCell ref="Z628:Z629"/>
    <mergeCell ref="Z626:Z627"/>
    <mergeCell ref="Z624:Z625"/>
    <mergeCell ref="Z621:Z622"/>
    <mergeCell ref="Z619:Z620"/>
    <mergeCell ref="Z617:Z618"/>
    <mergeCell ref="Z615:Z616"/>
    <mergeCell ref="Z612:Z613"/>
    <mergeCell ref="Z610:Z611"/>
    <mergeCell ref="Z608:Z609"/>
    <mergeCell ref="Z606:Z607"/>
    <mergeCell ref="Z603:Z604"/>
    <mergeCell ref="Z601:Z602"/>
    <mergeCell ref="Z599:Z600"/>
    <mergeCell ref="Z597:Z598"/>
    <mergeCell ref="Z595:Z596"/>
    <mergeCell ref="Z590:Z591"/>
    <mergeCell ref="Z588:Z589"/>
    <mergeCell ref="Z586:Z587"/>
    <mergeCell ref="Z584:Z585"/>
    <mergeCell ref="Z581:Z582"/>
    <mergeCell ref="Z579:Z580"/>
    <mergeCell ref="Z577:Z578"/>
    <mergeCell ref="Z575:Z576"/>
    <mergeCell ref="Z572:Z573"/>
    <mergeCell ref="Z570:Z571"/>
    <mergeCell ref="Z568:Z569"/>
    <mergeCell ref="Z566:Z567"/>
    <mergeCell ref="Z563:Z564"/>
    <mergeCell ref="Z561:Z562"/>
    <mergeCell ref="Z559:Z560"/>
    <mergeCell ref="Z557:Z558"/>
    <mergeCell ref="Z555:Z556"/>
    <mergeCell ref="Z550:Z551"/>
    <mergeCell ref="Z548:Z549"/>
    <mergeCell ref="Z546:Z547"/>
    <mergeCell ref="Z544:Z545"/>
    <mergeCell ref="Z541:Z542"/>
    <mergeCell ref="Z539:Z540"/>
    <mergeCell ref="Z537:Z538"/>
    <mergeCell ref="Z535:Z536"/>
    <mergeCell ref="Z532:Z533"/>
    <mergeCell ref="Z530:Z531"/>
    <mergeCell ref="Z528:Z529"/>
    <mergeCell ref="Z526:Z527"/>
    <mergeCell ref="Z523:Z524"/>
    <mergeCell ref="Z521:Z522"/>
    <mergeCell ref="Z519:Z520"/>
    <mergeCell ref="Z517:Z518"/>
    <mergeCell ref="Z515:Z516"/>
    <mergeCell ref="Z510:Z511"/>
    <mergeCell ref="Z508:Z509"/>
    <mergeCell ref="Z506:Z507"/>
    <mergeCell ref="Z504:Z505"/>
    <mergeCell ref="Z501:Z502"/>
    <mergeCell ref="Z499:Z500"/>
    <mergeCell ref="Z497:Z498"/>
    <mergeCell ref="Z495:Z496"/>
    <mergeCell ref="Z492:Z493"/>
    <mergeCell ref="Z490:Z491"/>
    <mergeCell ref="Z488:Z489"/>
    <mergeCell ref="Z486:Z487"/>
    <mergeCell ref="Z483:Z484"/>
    <mergeCell ref="Z481:Z482"/>
    <mergeCell ref="Z479:Z480"/>
    <mergeCell ref="Z477:Z478"/>
    <mergeCell ref="Z475:Z476"/>
    <mergeCell ref="Z386:Z387"/>
    <mergeCell ref="Z390:Z391"/>
    <mergeCell ref="Z388:Z389"/>
    <mergeCell ref="Z354:Z355"/>
    <mergeCell ref="Z352:Z353"/>
    <mergeCell ref="Z350:Z351"/>
    <mergeCell ref="Z348:Z349"/>
    <mergeCell ref="Z345:Z346"/>
    <mergeCell ref="Z343:Z344"/>
    <mergeCell ref="Z341:Z342"/>
    <mergeCell ref="Z339:Z340"/>
    <mergeCell ref="Z336:Z337"/>
    <mergeCell ref="Z334:Z335"/>
    <mergeCell ref="Z332:Z333"/>
    <mergeCell ref="Z330:Z331"/>
    <mergeCell ref="Z327:Z328"/>
    <mergeCell ref="Z325:Z326"/>
    <mergeCell ref="Z323:Z324"/>
    <mergeCell ref="Z318:Z319"/>
    <mergeCell ref="Z316:Z317"/>
    <mergeCell ref="Z314:Z315"/>
    <mergeCell ref="Z312:Z313"/>
    <mergeCell ref="Z309:Z310"/>
    <mergeCell ref="Z307:Z308"/>
    <mergeCell ref="Z305:Z306"/>
    <mergeCell ref="Z303:Z304"/>
    <mergeCell ref="Z300:Z301"/>
    <mergeCell ref="Z298:Z299"/>
    <mergeCell ref="Z296:Z297"/>
    <mergeCell ref="Z291:Z292"/>
    <mergeCell ref="Z289:Z290"/>
    <mergeCell ref="Z286:Z287"/>
    <mergeCell ref="Z284:Z285"/>
    <mergeCell ref="Z282:Z283"/>
    <mergeCell ref="Z280:Z281"/>
    <mergeCell ref="Z277:Z278"/>
    <mergeCell ref="Z275:Z276"/>
    <mergeCell ref="Z273:Z274"/>
    <mergeCell ref="Z271:Z272"/>
    <mergeCell ref="Z268:Z269"/>
    <mergeCell ref="Z266:Z267"/>
    <mergeCell ref="Z264:Z265"/>
    <mergeCell ref="Z262:Z263"/>
    <mergeCell ref="Z260:Z261"/>
    <mergeCell ref="Z255:Z256"/>
    <mergeCell ref="Z253:Z254"/>
    <mergeCell ref="Z250:Z251"/>
    <mergeCell ref="Z248:Z249"/>
    <mergeCell ref="Z246:Z247"/>
    <mergeCell ref="Z244:Z245"/>
    <mergeCell ref="Z241:Z242"/>
    <mergeCell ref="Z239:Z240"/>
    <mergeCell ref="Z237:Z238"/>
    <mergeCell ref="Z235:Z236"/>
    <mergeCell ref="Z232:Z233"/>
    <mergeCell ref="Z230:Z231"/>
    <mergeCell ref="Z228:Z229"/>
    <mergeCell ref="Z226:Z227"/>
    <mergeCell ref="Z224:Z225"/>
    <mergeCell ref="Z219:Z220"/>
    <mergeCell ref="Z217:Z218"/>
    <mergeCell ref="Z215:Z216"/>
    <mergeCell ref="Z213:Z214"/>
    <mergeCell ref="Z210:Z211"/>
    <mergeCell ref="Z208:Z209"/>
    <mergeCell ref="Z206:Z207"/>
    <mergeCell ref="Z204:Z205"/>
    <mergeCell ref="Z201:Z202"/>
    <mergeCell ref="Z199:Z200"/>
    <mergeCell ref="Z197:Z198"/>
    <mergeCell ref="Z195:Z196"/>
    <mergeCell ref="Z193:Z194"/>
    <mergeCell ref="Z184:Z185"/>
    <mergeCell ref="Z186:Z187"/>
    <mergeCell ref="Z188:Z189"/>
    <mergeCell ref="Z182:Z183"/>
    <mergeCell ref="Z180:Z181"/>
    <mergeCell ref="Z177:Z178"/>
    <mergeCell ref="Z175:Z176"/>
    <mergeCell ref="Z173:Z174"/>
    <mergeCell ref="Z171:Z172"/>
    <mergeCell ref="Z168:Z169"/>
    <mergeCell ref="Z166:Z167"/>
    <mergeCell ref="Z164:Z165"/>
    <mergeCell ref="Z162:Z163"/>
    <mergeCell ref="Z160:Z161"/>
    <mergeCell ref="Z140:Z141"/>
    <mergeCell ref="Z142:Z143"/>
    <mergeCell ref="Z144:Z145"/>
    <mergeCell ref="Z146:Z147"/>
    <mergeCell ref="Z149:Z150"/>
    <mergeCell ref="Z151:Z152"/>
    <mergeCell ref="Z153:Z154"/>
    <mergeCell ref="Z155:Z156"/>
    <mergeCell ref="Z106:Z107"/>
    <mergeCell ref="Z104:Z105"/>
    <mergeCell ref="Z102:Z103"/>
    <mergeCell ref="Z100:Z101"/>
    <mergeCell ref="Z95:Z96"/>
    <mergeCell ref="Z93:Z94"/>
    <mergeCell ref="Z91:Z92"/>
    <mergeCell ref="Z88:Z89"/>
    <mergeCell ref="Z86:Z87"/>
    <mergeCell ref="Z84:Z85"/>
    <mergeCell ref="Z82:Z83"/>
    <mergeCell ref="Z80:Z81"/>
    <mergeCell ref="Z2:Z3"/>
    <mergeCell ref="Z4:Z5"/>
    <mergeCell ref="Z6:Z7"/>
    <mergeCell ref="Z9:Z10"/>
    <mergeCell ref="Z11:Z12"/>
    <mergeCell ref="Z13:Z14"/>
    <mergeCell ref="Z18:Z19"/>
    <mergeCell ref="Z24:Z25"/>
    <mergeCell ref="Z26:Z27"/>
    <mergeCell ref="Z29:Z30"/>
    <mergeCell ref="Z31:Z32"/>
    <mergeCell ref="Z33:Z34"/>
    <mergeCell ref="Z20:Z21"/>
    <mergeCell ref="Z22:Z23"/>
    <mergeCell ref="Z38:Z39"/>
    <mergeCell ref="Z44:Z45"/>
    <mergeCell ref="Z46:Z47"/>
    <mergeCell ref="Z49:Z50"/>
    <mergeCell ref="Z51:Z52"/>
    <mergeCell ref="Z40:Z41"/>
    <mergeCell ref="Z42:Z43"/>
    <mergeCell ref="Z55:Z56"/>
    <mergeCell ref="Z53:Z54"/>
    <mergeCell ref="Z60:Z61"/>
    <mergeCell ref="Z62:Z63"/>
    <mergeCell ref="Z64:Z65"/>
    <mergeCell ref="Z66:Z67"/>
    <mergeCell ref="Z68:Z69"/>
    <mergeCell ref="Z71:Z72"/>
    <mergeCell ref="Z73:Z74"/>
    <mergeCell ref="Z75:Z76"/>
    <mergeCell ref="Z122:Z123"/>
    <mergeCell ref="Z124:Z125"/>
    <mergeCell ref="Z109:Z110"/>
    <mergeCell ref="Z111:Z112"/>
    <mergeCell ref="Z113:Z114"/>
    <mergeCell ref="Z115:Z116"/>
    <mergeCell ref="Z118:Z119"/>
    <mergeCell ref="Z120:Z121"/>
    <mergeCell ref="Z129:Z130"/>
    <mergeCell ref="Z131:Z132"/>
    <mergeCell ref="Z133:Z134"/>
    <mergeCell ref="Z135:Z136"/>
    <mergeCell ref="Z137:Z138"/>
    <mergeCell ref="Z359:Z360"/>
    <mergeCell ref="Z361:Z362"/>
    <mergeCell ref="Z363:Z364"/>
    <mergeCell ref="Z365:Z366"/>
    <mergeCell ref="Z367:Z368"/>
    <mergeCell ref="Z370:Z371"/>
    <mergeCell ref="Z372:Z373"/>
    <mergeCell ref="Z374:Z375"/>
    <mergeCell ref="Z376:Z377"/>
    <mergeCell ref="Z379:Z380"/>
    <mergeCell ref="Z381:Z382"/>
    <mergeCell ref="Z383:Z384"/>
    <mergeCell ref="Z392:Z393"/>
    <mergeCell ref="Z397:Z398"/>
    <mergeCell ref="Z399:Z400"/>
    <mergeCell ref="Z401:Z402"/>
    <mergeCell ref="Z403:Z404"/>
    <mergeCell ref="Z405:Z406"/>
    <mergeCell ref="Z408:Z409"/>
    <mergeCell ref="Z410:Z411"/>
    <mergeCell ref="Z412:Z413"/>
    <mergeCell ref="Z414:Z415"/>
    <mergeCell ref="Z417:Z418"/>
    <mergeCell ref="Z419:Z420"/>
    <mergeCell ref="Z421:Z422"/>
    <mergeCell ref="Z424:Z425"/>
    <mergeCell ref="Z426:Z427"/>
    <mergeCell ref="Z428:Z429"/>
    <mergeCell ref="Z430:Z431"/>
    <mergeCell ref="Z435:Z436"/>
    <mergeCell ref="Z437:Z438"/>
    <mergeCell ref="Z439:Z440"/>
    <mergeCell ref="Z441:Z442"/>
    <mergeCell ref="Z443:Z444"/>
    <mergeCell ref="Z446:Z447"/>
    <mergeCell ref="Z448:Z449"/>
    <mergeCell ref="Z450:Z451"/>
    <mergeCell ref="Z452:Z453"/>
    <mergeCell ref="Z455:Z456"/>
    <mergeCell ref="Z457:Z458"/>
    <mergeCell ref="Z459:Z460"/>
    <mergeCell ref="Z470:Z471"/>
    <mergeCell ref="Z468:Z469"/>
    <mergeCell ref="Z466:Z467"/>
    <mergeCell ref="Z464:Z465"/>
    <mergeCell ref="Z461:Z462"/>
    <mergeCell ref="Z673:Z674"/>
    <mergeCell ref="Z675:Z676"/>
    <mergeCell ref="Z677:Z678"/>
    <mergeCell ref="Z679:Z680"/>
    <mergeCell ref="Z808:Z809"/>
    <mergeCell ref="Z810:Z811"/>
    <mergeCell ref="Z813:Z814"/>
    <mergeCell ref="Z815:Z816"/>
    <mergeCell ref="Z817:Z818"/>
    <mergeCell ref="Z819:Z820"/>
    <mergeCell ref="Z822:Z823"/>
    <mergeCell ref="Z824:Z825"/>
    <mergeCell ref="Z826:Z827"/>
    <mergeCell ref="Z828:Z829"/>
    <mergeCell ref="Z806:Z807"/>
    <mergeCell ref="Z904:Z905"/>
    <mergeCell ref="Z906:Z907"/>
    <mergeCell ref="Z908:Z909"/>
    <mergeCell ref="Z910:Z911"/>
    <mergeCell ref="Z912:Z913"/>
    <mergeCell ref="Z915:Z916"/>
    <mergeCell ref="Z917:Z918"/>
    <mergeCell ref="Z919:Z920"/>
    <mergeCell ref="Z930:Z931"/>
    <mergeCell ref="Z928:Z929"/>
    <mergeCell ref="Z926:Z927"/>
    <mergeCell ref="Z923:Z924"/>
    <mergeCell ref="Z921:Z922"/>
    <mergeCell ref="Z934:Z935"/>
    <mergeCell ref="Z932:Z933"/>
    <mergeCell ref="Z939:Z940"/>
    <mergeCell ref="Z941:Z942"/>
    <mergeCell ref="Z943:Z944"/>
    <mergeCell ref="Z945:Z946"/>
    <mergeCell ref="Z947:Z948"/>
    <mergeCell ref="Z950:Z951"/>
    <mergeCell ref="Z952:Z953"/>
    <mergeCell ref="Z954:Z955"/>
    <mergeCell ref="Z956:Z957"/>
    <mergeCell ref="Z959:Z960"/>
    <mergeCell ref="Z961:Z962"/>
    <mergeCell ref="Z963:Z964"/>
    <mergeCell ref="Z965:Z966"/>
    <mergeCell ref="Z968:Z969"/>
    <mergeCell ref="Z970:Z971"/>
    <mergeCell ref="Z972:Z973"/>
    <mergeCell ref="Z974:Z975"/>
    <mergeCell ref="Z979:Z980"/>
    <mergeCell ref="Z981:Z982"/>
    <mergeCell ref="Z983:Z984"/>
    <mergeCell ref="Z985:Z986"/>
    <mergeCell ref="Z987:Z988"/>
    <mergeCell ref="Z990:Z991"/>
    <mergeCell ref="Z992:Z993"/>
    <mergeCell ref="Z994:Z995"/>
    <mergeCell ref="Z996:Z997"/>
    <mergeCell ref="Z999:Z1000"/>
    <mergeCell ref="Z1001:Z1002"/>
    <mergeCell ref="Z1003:Z1004"/>
    <mergeCell ref="Z1005:Z1006"/>
    <mergeCell ref="Z1008:Z1009"/>
    <mergeCell ref="Z1010:Z1011"/>
    <mergeCell ref="Z1012:Z1013"/>
    <mergeCell ref="Z1014:Z1015"/>
    <mergeCell ref="AA899:AA900"/>
    <mergeCell ref="AA897:AA898"/>
    <mergeCell ref="AA895:AA896"/>
    <mergeCell ref="AA893:AA894"/>
    <mergeCell ref="AA890:AA891"/>
    <mergeCell ref="AA888:AA889"/>
    <mergeCell ref="AA886:AA887"/>
    <mergeCell ref="AA884:AA885"/>
    <mergeCell ref="AA881:AA882"/>
    <mergeCell ref="AA879:AA880"/>
    <mergeCell ref="AA877:AA878"/>
    <mergeCell ref="AA875:AA876"/>
    <mergeCell ref="AA873:AA874"/>
    <mergeCell ref="AA870:AA871"/>
    <mergeCell ref="AA868:AA869"/>
    <mergeCell ref="AA866:AA867"/>
    <mergeCell ref="AA864:AA865"/>
    <mergeCell ref="AA839:AA840"/>
    <mergeCell ref="AA841:AA842"/>
    <mergeCell ref="AA844:AA845"/>
    <mergeCell ref="AA846:AA847"/>
    <mergeCell ref="AA848:AA849"/>
    <mergeCell ref="AA850:AA851"/>
    <mergeCell ref="AA853:AA854"/>
    <mergeCell ref="AA855:AA856"/>
    <mergeCell ref="AA857:AA858"/>
    <mergeCell ref="AA859:AA860"/>
    <mergeCell ref="AA837:AA838"/>
    <mergeCell ref="AA835:AA836"/>
    <mergeCell ref="AA833:AA834"/>
    <mergeCell ref="AA804:AA805"/>
    <mergeCell ref="AA802:AA803"/>
    <mergeCell ref="AA799:AA800"/>
    <mergeCell ref="AA797:AA798"/>
    <mergeCell ref="AA795:AA796"/>
    <mergeCell ref="AA793:AA794"/>
    <mergeCell ref="AA788:AA789"/>
    <mergeCell ref="AA786:AA787"/>
    <mergeCell ref="AA784:AA785"/>
    <mergeCell ref="AA782:AA783"/>
    <mergeCell ref="AA779:AA780"/>
    <mergeCell ref="AA777:AA778"/>
    <mergeCell ref="AA775:AA776"/>
    <mergeCell ref="AA773:AA774"/>
    <mergeCell ref="AA770:AA771"/>
    <mergeCell ref="AA768:AA769"/>
    <mergeCell ref="AA766:AA767"/>
    <mergeCell ref="AA764:AA765"/>
    <mergeCell ref="AA761:AA762"/>
    <mergeCell ref="AA759:AA760"/>
    <mergeCell ref="AA757:AA758"/>
    <mergeCell ref="AA755:AA756"/>
    <mergeCell ref="AA753:AA754"/>
    <mergeCell ref="AA748:AA749"/>
    <mergeCell ref="AA746:AA747"/>
    <mergeCell ref="AA744:AA745"/>
    <mergeCell ref="AA742:AA743"/>
    <mergeCell ref="AA739:AA740"/>
    <mergeCell ref="AA737:AA738"/>
    <mergeCell ref="AA735:AA736"/>
    <mergeCell ref="AA733:AA734"/>
    <mergeCell ref="AA730:AA731"/>
    <mergeCell ref="AA728:AA729"/>
    <mergeCell ref="AA726:AA727"/>
    <mergeCell ref="AA724:AA725"/>
    <mergeCell ref="AA721:AA722"/>
    <mergeCell ref="AA719:AA720"/>
    <mergeCell ref="AA717:AA718"/>
    <mergeCell ref="AA715:AA716"/>
    <mergeCell ref="AA713:AA714"/>
    <mergeCell ref="AA708:AA709"/>
    <mergeCell ref="AA682:AA683"/>
    <mergeCell ref="AA706:AA707"/>
    <mergeCell ref="AA704:AA705"/>
    <mergeCell ref="AA702:AA703"/>
    <mergeCell ref="AA699:AA700"/>
    <mergeCell ref="AA697:AA698"/>
    <mergeCell ref="AA695:AA696"/>
    <mergeCell ref="AA693:AA694"/>
    <mergeCell ref="AA690:AA691"/>
    <mergeCell ref="AA688:AA689"/>
    <mergeCell ref="AA686:AA687"/>
    <mergeCell ref="AA684:AA685"/>
    <mergeCell ref="AA668:AA669"/>
    <mergeCell ref="AA666:AA667"/>
    <mergeCell ref="AA664:AA665"/>
    <mergeCell ref="AA661:AA662"/>
    <mergeCell ref="AA659:AA660"/>
    <mergeCell ref="AA657:AA658"/>
    <mergeCell ref="AA655:AA656"/>
    <mergeCell ref="AA652:AA653"/>
    <mergeCell ref="AA650:AA651"/>
    <mergeCell ref="AA648:AA649"/>
    <mergeCell ref="AA646:AA647"/>
    <mergeCell ref="AA643:AA644"/>
    <mergeCell ref="AA641:AA642"/>
    <mergeCell ref="AA639:AA640"/>
    <mergeCell ref="AA637:AA638"/>
    <mergeCell ref="AA635:AA636"/>
    <mergeCell ref="AA630:AA631"/>
    <mergeCell ref="AA628:AA629"/>
    <mergeCell ref="AA626:AA627"/>
    <mergeCell ref="AA624:AA625"/>
    <mergeCell ref="AA621:AA622"/>
    <mergeCell ref="AA619:AA620"/>
    <mergeCell ref="AA617:AA618"/>
    <mergeCell ref="AA615:AA616"/>
    <mergeCell ref="AA612:AA613"/>
    <mergeCell ref="AA610:AA611"/>
    <mergeCell ref="AA608:AA609"/>
    <mergeCell ref="AA606:AA607"/>
    <mergeCell ref="AA603:AA604"/>
    <mergeCell ref="AA601:AA602"/>
    <mergeCell ref="AA599:AA600"/>
    <mergeCell ref="AA597:AA598"/>
    <mergeCell ref="AA595:AA596"/>
    <mergeCell ref="AA590:AA591"/>
    <mergeCell ref="AA588:AA589"/>
    <mergeCell ref="AA586:AA587"/>
    <mergeCell ref="AA584:AA585"/>
    <mergeCell ref="AA581:AA582"/>
    <mergeCell ref="AA579:AA580"/>
    <mergeCell ref="AA577:AA578"/>
    <mergeCell ref="AA575:AA576"/>
    <mergeCell ref="AA572:AA573"/>
    <mergeCell ref="AA570:AA571"/>
    <mergeCell ref="AA568:AA569"/>
    <mergeCell ref="AA566:AA567"/>
    <mergeCell ref="AA563:AA564"/>
    <mergeCell ref="AA561:AA562"/>
    <mergeCell ref="AA559:AA560"/>
    <mergeCell ref="AA557:AA558"/>
    <mergeCell ref="AA555:AA556"/>
    <mergeCell ref="AA550:AA551"/>
    <mergeCell ref="AA548:AA549"/>
    <mergeCell ref="AA546:AA547"/>
    <mergeCell ref="AA544:AA545"/>
    <mergeCell ref="AA541:AA542"/>
    <mergeCell ref="AA539:AA540"/>
    <mergeCell ref="AA537:AA538"/>
    <mergeCell ref="AA535:AA536"/>
    <mergeCell ref="AA532:AA533"/>
    <mergeCell ref="AA530:AA531"/>
    <mergeCell ref="AA528:AA529"/>
    <mergeCell ref="AA526:AA527"/>
    <mergeCell ref="AA523:AA524"/>
    <mergeCell ref="AA521:AA522"/>
    <mergeCell ref="AA519:AA520"/>
    <mergeCell ref="AA517:AA518"/>
    <mergeCell ref="AA515:AA516"/>
    <mergeCell ref="AA510:AA511"/>
    <mergeCell ref="AA508:AA509"/>
    <mergeCell ref="AA506:AA507"/>
    <mergeCell ref="AA504:AA505"/>
    <mergeCell ref="AA501:AA502"/>
    <mergeCell ref="AA499:AA500"/>
    <mergeCell ref="AA497:AA498"/>
    <mergeCell ref="AA495:AA496"/>
    <mergeCell ref="AA492:AA493"/>
    <mergeCell ref="AA490:AA491"/>
    <mergeCell ref="AA488:AA489"/>
    <mergeCell ref="AA486:AA487"/>
    <mergeCell ref="AA483:AA484"/>
    <mergeCell ref="AA481:AA482"/>
    <mergeCell ref="AA479:AA480"/>
    <mergeCell ref="AA477:AA478"/>
    <mergeCell ref="AA475:AA476"/>
    <mergeCell ref="AA386:AA387"/>
    <mergeCell ref="AA390:AA391"/>
    <mergeCell ref="AA388:AA389"/>
    <mergeCell ref="AA354:AA355"/>
    <mergeCell ref="AA352:AA353"/>
    <mergeCell ref="AA350:AA351"/>
    <mergeCell ref="AA348:AA349"/>
    <mergeCell ref="AA345:AA346"/>
    <mergeCell ref="AA343:AA344"/>
    <mergeCell ref="AA341:AA342"/>
    <mergeCell ref="AA339:AA340"/>
    <mergeCell ref="AA336:AA337"/>
    <mergeCell ref="AA334:AA335"/>
    <mergeCell ref="AA332:AA333"/>
    <mergeCell ref="AA330:AA331"/>
    <mergeCell ref="AA327:AA328"/>
    <mergeCell ref="AA325:AA326"/>
    <mergeCell ref="AA323:AA324"/>
    <mergeCell ref="AA318:AA319"/>
    <mergeCell ref="AA316:AA317"/>
    <mergeCell ref="AA314:AA315"/>
    <mergeCell ref="AA312:AA313"/>
    <mergeCell ref="AA309:AA310"/>
    <mergeCell ref="AA307:AA308"/>
    <mergeCell ref="AA305:AA306"/>
    <mergeCell ref="AA303:AA304"/>
    <mergeCell ref="AA300:AA301"/>
    <mergeCell ref="AA298:AA299"/>
    <mergeCell ref="AA296:AA297"/>
    <mergeCell ref="AA291:AA292"/>
    <mergeCell ref="AA289:AA290"/>
    <mergeCell ref="AA286:AA287"/>
    <mergeCell ref="AA284:AA285"/>
    <mergeCell ref="AA282:AA283"/>
    <mergeCell ref="AA280:AA281"/>
    <mergeCell ref="AA277:AA278"/>
    <mergeCell ref="AA275:AA276"/>
    <mergeCell ref="AA273:AA274"/>
    <mergeCell ref="AA271:AA272"/>
    <mergeCell ref="AA268:AA269"/>
    <mergeCell ref="AA266:AA267"/>
    <mergeCell ref="AA264:AA265"/>
    <mergeCell ref="AA262:AA263"/>
    <mergeCell ref="AA260:AA261"/>
    <mergeCell ref="AA255:AA256"/>
    <mergeCell ref="AA253:AA254"/>
    <mergeCell ref="AA250:AA251"/>
    <mergeCell ref="AA248:AA249"/>
    <mergeCell ref="AA246:AA247"/>
    <mergeCell ref="AA244:AA245"/>
    <mergeCell ref="AA241:AA242"/>
    <mergeCell ref="AA239:AA240"/>
    <mergeCell ref="AA237:AA238"/>
    <mergeCell ref="AA235:AA236"/>
    <mergeCell ref="AA232:AA233"/>
    <mergeCell ref="AA230:AA231"/>
    <mergeCell ref="AA228:AA229"/>
    <mergeCell ref="AA226:AA227"/>
    <mergeCell ref="AA224:AA225"/>
    <mergeCell ref="AA219:AA220"/>
    <mergeCell ref="AA217:AA218"/>
    <mergeCell ref="AA215:AA216"/>
    <mergeCell ref="AA213:AA214"/>
    <mergeCell ref="AA210:AA211"/>
    <mergeCell ref="AA208:AA209"/>
    <mergeCell ref="AA206:AA207"/>
    <mergeCell ref="AA204:AA205"/>
    <mergeCell ref="AA201:AA202"/>
    <mergeCell ref="AA199:AA200"/>
    <mergeCell ref="AA197:AA198"/>
    <mergeCell ref="AA195:AA196"/>
    <mergeCell ref="AA193:AA194"/>
    <mergeCell ref="AA184:AA185"/>
    <mergeCell ref="AA186:AA187"/>
    <mergeCell ref="AA188:AA189"/>
    <mergeCell ref="AA182:AA183"/>
    <mergeCell ref="AA180:AA181"/>
    <mergeCell ref="AA177:AA178"/>
    <mergeCell ref="AA175:AA176"/>
    <mergeCell ref="AA173:AA174"/>
    <mergeCell ref="AA171:AA172"/>
    <mergeCell ref="AA168:AA169"/>
    <mergeCell ref="AA166:AA167"/>
    <mergeCell ref="AA164:AA165"/>
    <mergeCell ref="AA162:AA163"/>
    <mergeCell ref="AA160:AA161"/>
    <mergeCell ref="AA140:AA141"/>
    <mergeCell ref="AA142:AA143"/>
    <mergeCell ref="AA144:AA145"/>
    <mergeCell ref="AA146:AA147"/>
    <mergeCell ref="AA149:AA150"/>
    <mergeCell ref="AA151:AA152"/>
    <mergeCell ref="AA153:AA154"/>
    <mergeCell ref="AA155:AA156"/>
    <mergeCell ref="AA106:AA107"/>
    <mergeCell ref="AA104:AA105"/>
    <mergeCell ref="AA102:AA103"/>
    <mergeCell ref="AA100:AA101"/>
    <mergeCell ref="AA95:AA96"/>
    <mergeCell ref="AA93:AA94"/>
    <mergeCell ref="AA91:AA92"/>
    <mergeCell ref="AA88:AA89"/>
    <mergeCell ref="AA86:AA87"/>
    <mergeCell ref="AA84:AA85"/>
    <mergeCell ref="AA82:AA83"/>
    <mergeCell ref="AA80:AA81"/>
    <mergeCell ref="AA2:AA3"/>
    <mergeCell ref="AA4:AA5"/>
    <mergeCell ref="AA6:AA7"/>
    <mergeCell ref="AA9:AA10"/>
    <mergeCell ref="AA11:AA12"/>
    <mergeCell ref="AA13:AA14"/>
    <mergeCell ref="AA18:AA19"/>
    <mergeCell ref="AA24:AA25"/>
    <mergeCell ref="AA26:AA27"/>
    <mergeCell ref="AA29:AA30"/>
    <mergeCell ref="AA31:AA32"/>
    <mergeCell ref="AA33:AA34"/>
    <mergeCell ref="AA20:AA21"/>
    <mergeCell ref="AA22:AA23"/>
    <mergeCell ref="AA38:AA39"/>
    <mergeCell ref="AA44:AA45"/>
    <mergeCell ref="AA46:AA47"/>
    <mergeCell ref="AA49:AA50"/>
    <mergeCell ref="AA51:AA52"/>
    <mergeCell ref="AA40:AA41"/>
    <mergeCell ref="AA42:AA43"/>
    <mergeCell ref="AA55:AA56"/>
    <mergeCell ref="AA53:AA54"/>
    <mergeCell ref="AA60:AA61"/>
    <mergeCell ref="AA62:AA63"/>
    <mergeCell ref="AA64:AA65"/>
    <mergeCell ref="AA66:AA67"/>
    <mergeCell ref="AA68:AA69"/>
    <mergeCell ref="AA71:AA72"/>
    <mergeCell ref="AA73:AA74"/>
    <mergeCell ref="AA75:AA76"/>
    <mergeCell ref="AA122:AA123"/>
    <mergeCell ref="AA124:AA125"/>
    <mergeCell ref="AA109:AA110"/>
    <mergeCell ref="AA111:AA112"/>
    <mergeCell ref="AA113:AA114"/>
    <mergeCell ref="AA115:AA116"/>
    <mergeCell ref="AA118:AA119"/>
    <mergeCell ref="AA120:AA121"/>
    <mergeCell ref="AA129:AA130"/>
    <mergeCell ref="AA131:AA132"/>
    <mergeCell ref="AA133:AA134"/>
    <mergeCell ref="AA135:AA136"/>
    <mergeCell ref="AA137:AA138"/>
    <mergeCell ref="AA359:AA360"/>
    <mergeCell ref="AA361:AA362"/>
    <mergeCell ref="AA363:AA364"/>
    <mergeCell ref="AA365:AA366"/>
    <mergeCell ref="AA367:AA368"/>
    <mergeCell ref="AA370:AA371"/>
    <mergeCell ref="AA372:AA373"/>
    <mergeCell ref="AA374:AA375"/>
    <mergeCell ref="AA376:AA377"/>
    <mergeCell ref="AA379:AA380"/>
    <mergeCell ref="AA381:AA382"/>
    <mergeCell ref="AA383:AA384"/>
    <mergeCell ref="AA392:AA393"/>
    <mergeCell ref="AA397:AA398"/>
    <mergeCell ref="AA399:AA400"/>
    <mergeCell ref="AA401:AA402"/>
    <mergeCell ref="AA403:AA404"/>
    <mergeCell ref="AA405:AA406"/>
    <mergeCell ref="AA408:AA409"/>
    <mergeCell ref="AA410:AA411"/>
    <mergeCell ref="AA412:AA413"/>
    <mergeCell ref="AA414:AA415"/>
    <mergeCell ref="AA417:AA418"/>
    <mergeCell ref="AA419:AA420"/>
    <mergeCell ref="AA421:AA422"/>
    <mergeCell ref="AA424:AA425"/>
    <mergeCell ref="AA426:AA427"/>
    <mergeCell ref="AA428:AA429"/>
    <mergeCell ref="AA430:AA431"/>
    <mergeCell ref="AA435:AA436"/>
    <mergeCell ref="AA437:AA438"/>
    <mergeCell ref="AA439:AA440"/>
    <mergeCell ref="AA441:AA442"/>
    <mergeCell ref="AA443:AA444"/>
    <mergeCell ref="AA446:AA447"/>
    <mergeCell ref="AA448:AA449"/>
    <mergeCell ref="AA450:AA451"/>
    <mergeCell ref="AA452:AA453"/>
    <mergeCell ref="AA455:AA456"/>
    <mergeCell ref="AA457:AA458"/>
    <mergeCell ref="AA459:AA460"/>
    <mergeCell ref="AA470:AA471"/>
    <mergeCell ref="AA468:AA469"/>
    <mergeCell ref="AA466:AA467"/>
    <mergeCell ref="AA464:AA465"/>
    <mergeCell ref="AA461:AA462"/>
    <mergeCell ref="AA673:AA674"/>
    <mergeCell ref="AA675:AA676"/>
    <mergeCell ref="AA677:AA678"/>
    <mergeCell ref="AA679:AA680"/>
    <mergeCell ref="AA808:AA809"/>
    <mergeCell ref="AA810:AA811"/>
    <mergeCell ref="AA813:AA814"/>
    <mergeCell ref="AA815:AA816"/>
    <mergeCell ref="AA817:AA818"/>
    <mergeCell ref="AA819:AA820"/>
    <mergeCell ref="AA822:AA823"/>
    <mergeCell ref="AA824:AA825"/>
    <mergeCell ref="AA826:AA827"/>
    <mergeCell ref="AA828:AA829"/>
    <mergeCell ref="AA806:AA807"/>
    <mergeCell ref="AA904:AA905"/>
    <mergeCell ref="AA906:AA907"/>
    <mergeCell ref="AA908:AA909"/>
    <mergeCell ref="AA910:AA911"/>
    <mergeCell ref="AA912:AA913"/>
    <mergeCell ref="AA915:AA916"/>
    <mergeCell ref="AA917:AA918"/>
    <mergeCell ref="AA919:AA920"/>
    <mergeCell ref="AA930:AA931"/>
    <mergeCell ref="AA928:AA929"/>
    <mergeCell ref="AA926:AA927"/>
    <mergeCell ref="AA923:AA924"/>
    <mergeCell ref="AA921:AA922"/>
    <mergeCell ref="AA934:AA935"/>
    <mergeCell ref="AA932:AA933"/>
    <mergeCell ref="AA939:AA940"/>
    <mergeCell ref="AA941:AA942"/>
    <mergeCell ref="AA943:AA944"/>
    <mergeCell ref="AA945:AA946"/>
    <mergeCell ref="AA947:AA948"/>
    <mergeCell ref="AA950:AA951"/>
    <mergeCell ref="AA952:AA953"/>
    <mergeCell ref="AA954:AA955"/>
    <mergeCell ref="AA956:AA957"/>
    <mergeCell ref="AA959:AA960"/>
    <mergeCell ref="AA961:AA962"/>
    <mergeCell ref="AA963:AA964"/>
    <mergeCell ref="AA965:AA966"/>
    <mergeCell ref="AA968:AA969"/>
    <mergeCell ref="AA970:AA971"/>
    <mergeCell ref="AA972:AA973"/>
    <mergeCell ref="AA974:AA975"/>
    <mergeCell ref="AA979:AA980"/>
    <mergeCell ref="AA981:AA982"/>
    <mergeCell ref="AA983:AA984"/>
    <mergeCell ref="AA985:AA986"/>
    <mergeCell ref="AA987:AA988"/>
    <mergeCell ref="AA990:AA991"/>
    <mergeCell ref="AA992:AA993"/>
    <mergeCell ref="AA994:AA995"/>
    <mergeCell ref="AA996:AA997"/>
    <mergeCell ref="AA999:AA1000"/>
    <mergeCell ref="AA1001:AA1002"/>
    <mergeCell ref="AA1003:AA1004"/>
    <mergeCell ref="AA1005:AA1006"/>
    <mergeCell ref="AA1008:AA1009"/>
    <mergeCell ref="AA1010:AA1011"/>
    <mergeCell ref="AA1012:AA1013"/>
    <mergeCell ref="AA1014:AA1015"/>
    <mergeCell ref="AB899:AB900"/>
    <mergeCell ref="AB897:AB898"/>
    <mergeCell ref="AB895:AB896"/>
    <mergeCell ref="AB893:AB894"/>
    <mergeCell ref="AB890:AB891"/>
    <mergeCell ref="AB888:AB889"/>
    <mergeCell ref="AB886:AB887"/>
    <mergeCell ref="AB884:AB885"/>
    <mergeCell ref="AB881:AB882"/>
    <mergeCell ref="AB879:AB880"/>
    <mergeCell ref="AB877:AB878"/>
    <mergeCell ref="AB875:AB876"/>
    <mergeCell ref="AB873:AB874"/>
    <mergeCell ref="AB870:AB871"/>
    <mergeCell ref="AB868:AB869"/>
    <mergeCell ref="AB866:AB867"/>
    <mergeCell ref="AB864:AB865"/>
    <mergeCell ref="AB839:AB840"/>
    <mergeCell ref="AB841:AB842"/>
    <mergeCell ref="AB844:AB845"/>
    <mergeCell ref="AB846:AB847"/>
    <mergeCell ref="AB848:AB849"/>
    <mergeCell ref="AB850:AB851"/>
    <mergeCell ref="AB853:AB854"/>
    <mergeCell ref="AB855:AB856"/>
    <mergeCell ref="AB857:AB858"/>
    <mergeCell ref="AB859:AB860"/>
    <mergeCell ref="AB837:AB838"/>
    <mergeCell ref="AB835:AB836"/>
    <mergeCell ref="AB833:AB834"/>
    <mergeCell ref="AB804:AB805"/>
    <mergeCell ref="AB802:AB803"/>
    <mergeCell ref="AB799:AB800"/>
    <mergeCell ref="AB797:AB798"/>
    <mergeCell ref="AB795:AB796"/>
    <mergeCell ref="AB793:AB794"/>
    <mergeCell ref="AB788:AB789"/>
    <mergeCell ref="AB786:AB787"/>
    <mergeCell ref="AB784:AB785"/>
    <mergeCell ref="AB782:AB783"/>
    <mergeCell ref="AB779:AB780"/>
    <mergeCell ref="AB777:AB778"/>
    <mergeCell ref="AB775:AB776"/>
    <mergeCell ref="AB773:AB774"/>
    <mergeCell ref="AB770:AB771"/>
    <mergeCell ref="AB768:AB769"/>
    <mergeCell ref="AB766:AB767"/>
    <mergeCell ref="AB764:AB765"/>
    <mergeCell ref="AB761:AB762"/>
    <mergeCell ref="AB759:AB760"/>
    <mergeCell ref="AB757:AB758"/>
    <mergeCell ref="AB755:AB756"/>
    <mergeCell ref="AB753:AB754"/>
    <mergeCell ref="AB748:AB749"/>
    <mergeCell ref="AB746:AB747"/>
    <mergeCell ref="AB744:AB745"/>
    <mergeCell ref="AB742:AB743"/>
    <mergeCell ref="AB739:AB740"/>
    <mergeCell ref="AB737:AB738"/>
    <mergeCell ref="AB735:AB736"/>
    <mergeCell ref="AB733:AB734"/>
    <mergeCell ref="AB730:AB731"/>
    <mergeCell ref="AB728:AB729"/>
    <mergeCell ref="AB726:AB727"/>
    <mergeCell ref="AB724:AB725"/>
    <mergeCell ref="AB721:AB722"/>
    <mergeCell ref="AB719:AB720"/>
    <mergeCell ref="AB717:AB718"/>
    <mergeCell ref="AB715:AB716"/>
    <mergeCell ref="AB713:AB714"/>
    <mergeCell ref="AB708:AB709"/>
    <mergeCell ref="AB682:AB683"/>
    <mergeCell ref="AB706:AB707"/>
    <mergeCell ref="AB704:AB705"/>
    <mergeCell ref="AB702:AB703"/>
    <mergeCell ref="AB699:AB700"/>
    <mergeCell ref="AB697:AB698"/>
    <mergeCell ref="AB695:AB696"/>
    <mergeCell ref="AB693:AB694"/>
    <mergeCell ref="AB690:AB691"/>
    <mergeCell ref="AB688:AB689"/>
    <mergeCell ref="AB686:AB687"/>
    <mergeCell ref="AB684:AB685"/>
    <mergeCell ref="AB668:AB669"/>
    <mergeCell ref="AB666:AB667"/>
    <mergeCell ref="AB664:AB665"/>
    <mergeCell ref="AB661:AB662"/>
    <mergeCell ref="AB659:AB660"/>
    <mergeCell ref="AB657:AB658"/>
    <mergeCell ref="AB655:AB656"/>
    <mergeCell ref="AB652:AB653"/>
    <mergeCell ref="AB650:AB651"/>
    <mergeCell ref="AB648:AB649"/>
    <mergeCell ref="AB646:AB647"/>
    <mergeCell ref="AB643:AB644"/>
    <mergeCell ref="AB641:AB642"/>
    <mergeCell ref="AB639:AB640"/>
    <mergeCell ref="AB637:AB638"/>
    <mergeCell ref="AB635:AB636"/>
    <mergeCell ref="AB630:AB631"/>
    <mergeCell ref="AB628:AB629"/>
    <mergeCell ref="AB626:AB627"/>
    <mergeCell ref="AB624:AB625"/>
    <mergeCell ref="AB621:AB622"/>
    <mergeCell ref="AB619:AB620"/>
    <mergeCell ref="AB617:AB618"/>
    <mergeCell ref="AB615:AB616"/>
    <mergeCell ref="AB612:AB613"/>
    <mergeCell ref="AB610:AB611"/>
    <mergeCell ref="AB608:AB609"/>
    <mergeCell ref="AB606:AB607"/>
    <mergeCell ref="AB603:AB604"/>
    <mergeCell ref="AB601:AB602"/>
    <mergeCell ref="AB599:AB600"/>
    <mergeCell ref="AB597:AB598"/>
    <mergeCell ref="AB595:AB596"/>
    <mergeCell ref="AB590:AB591"/>
    <mergeCell ref="AB588:AB589"/>
    <mergeCell ref="AB586:AB587"/>
    <mergeCell ref="AB584:AB585"/>
    <mergeCell ref="AB581:AB582"/>
    <mergeCell ref="AB579:AB580"/>
    <mergeCell ref="AB577:AB578"/>
    <mergeCell ref="AB575:AB576"/>
    <mergeCell ref="AB572:AB573"/>
    <mergeCell ref="AB570:AB571"/>
    <mergeCell ref="AB568:AB569"/>
    <mergeCell ref="AB566:AB567"/>
    <mergeCell ref="AB563:AB564"/>
    <mergeCell ref="AB561:AB562"/>
    <mergeCell ref="AB559:AB560"/>
    <mergeCell ref="AB557:AB558"/>
    <mergeCell ref="AB555:AB556"/>
    <mergeCell ref="AB550:AB551"/>
    <mergeCell ref="AB548:AB549"/>
    <mergeCell ref="AB546:AB547"/>
    <mergeCell ref="AB544:AB545"/>
    <mergeCell ref="AB541:AB542"/>
    <mergeCell ref="AB539:AB540"/>
    <mergeCell ref="AB537:AB538"/>
    <mergeCell ref="AB535:AB536"/>
    <mergeCell ref="AB532:AB533"/>
    <mergeCell ref="AB530:AB531"/>
    <mergeCell ref="AB528:AB529"/>
    <mergeCell ref="AB526:AB527"/>
    <mergeCell ref="AB523:AB524"/>
    <mergeCell ref="AB521:AB522"/>
    <mergeCell ref="AB519:AB520"/>
    <mergeCell ref="AB517:AB518"/>
    <mergeCell ref="AB515:AB516"/>
    <mergeCell ref="AB510:AB511"/>
    <mergeCell ref="AB508:AB509"/>
    <mergeCell ref="AB506:AB507"/>
    <mergeCell ref="AB504:AB505"/>
    <mergeCell ref="AB501:AB502"/>
    <mergeCell ref="AB499:AB500"/>
    <mergeCell ref="AB497:AB498"/>
    <mergeCell ref="AB495:AB496"/>
    <mergeCell ref="AB492:AB493"/>
    <mergeCell ref="AB490:AB491"/>
    <mergeCell ref="AB488:AB489"/>
    <mergeCell ref="AB486:AB487"/>
    <mergeCell ref="AB483:AB484"/>
    <mergeCell ref="AB481:AB482"/>
    <mergeCell ref="AB479:AB480"/>
    <mergeCell ref="AB477:AB478"/>
    <mergeCell ref="AB475:AB476"/>
    <mergeCell ref="AB386:AB387"/>
    <mergeCell ref="AB390:AB391"/>
    <mergeCell ref="AB388:AB389"/>
    <mergeCell ref="AB354:AB355"/>
    <mergeCell ref="AB352:AB353"/>
    <mergeCell ref="AB350:AB351"/>
    <mergeCell ref="AB348:AB349"/>
    <mergeCell ref="AB345:AB346"/>
    <mergeCell ref="AB343:AB344"/>
    <mergeCell ref="AB341:AB342"/>
    <mergeCell ref="AB339:AB340"/>
    <mergeCell ref="AB336:AB337"/>
    <mergeCell ref="AB334:AB335"/>
    <mergeCell ref="AB332:AB333"/>
    <mergeCell ref="AB330:AB331"/>
    <mergeCell ref="AB327:AB328"/>
    <mergeCell ref="AB325:AB326"/>
    <mergeCell ref="AB323:AB324"/>
    <mergeCell ref="AB309:AB310"/>
    <mergeCell ref="AB305:AB306"/>
    <mergeCell ref="AB303:AB304"/>
    <mergeCell ref="AB318:AB319"/>
    <mergeCell ref="AB316:AB317"/>
    <mergeCell ref="AB314:AB315"/>
    <mergeCell ref="AB312:AB313"/>
    <mergeCell ref="AB307:AB308"/>
    <mergeCell ref="AB300:AB301"/>
    <mergeCell ref="AB298:AB299"/>
    <mergeCell ref="AB296:AB297"/>
    <mergeCell ref="AB291:AB292"/>
    <mergeCell ref="AB289:AB290"/>
    <mergeCell ref="AB286:AB287"/>
    <mergeCell ref="AB284:AB285"/>
    <mergeCell ref="AB282:AB283"/>
    <mergeCell ref="AB280:AB281"/>
    <mergeCell ref="AB277:AB278"/>
    <mergeCell ref="AB275:AB276"/>
    <mergeCell ref="AB273:AB274"/>
    <mergeCell ref="AB271:AB272"/>
    <mergeCell ref="AB268:AB269"/>
    <mergeCell ref="AB266:AB267"/>
    <mergeCell ref="AB264:AB265"/>
    <mergeCell ref="AB262:AB263"/>
    <mergeCell ref="AB260:AB261"/>
    <mergeCell ref="AB255:AB256"/>
    <mergeCell ref="AB253:AB254"/>
    <mergeCell ref="AB250:AB251"/>
    <mergeCell ref="AB248:AB249"/>
    <mergeCell ref="AB246:AB247"/>
    <mergeCell ref="AB244:AB245"/>
    <mergeCell ref="AB241:AB242"/>
    <mergeCell ref="AB239:AB240"/>
    <mergeCell ref="AB237:AB238"/>
    <mergeCell ref="AB235:AB236"/>
    <mergeCell ref="AB232:AB233"/>
    <mergeCell ref="AB230:AB231"/>
    <mergeCell ref="AB228:AB229"/>
    <mergeCell ref="AB226:AB227"/>
    <mergeCell ref="AB224:AB225"/>
    <mergeCell ref="AB219:AB220"/>
    <mergeCell ref="AB217:AB218"/>
    <mergeCell ref="AB215:AB216"/>
    <mergeCell ref="AB213:AB214"/>
    <mergeCell ref="AB210:AB211"/>
    <mergeCell ref="AB208:AB209"/>
    <mergeCell ref="AB206:AB207"/>
    <mergeCell ref="AB204:AB205"/>
    <mergeCell ref="AB201:AB202"/>
    <mergeCell ref="AB199:AB200"/>
    <mergeCell ref="AB197:AB198"/>
    <mergeCell ref="AB195:AB196"/>
    <mergeCell ref="AB193:AB194"/>
    <mergeCell ref="AB184:AB185"/>
    <mergeCell ref="AB186:AB187"/>
    <mergeCell ref="AB188:AB189"/>
    <mergeCell ref="AB182:AB183"/>
    <mergeCell ref="AB180:AB181"/>
    <mergeCell ref="AB177:AB178"/>
    <mergeCell ref="AB175:AB176"/>
    <mergeCell ref="AB173:AB174"/>
    <mergeCell ref="AB171:AB172"/>
    <mergeCell ref="AB168:AB169"/>
    <mergeCell ref="AB166:AB167"/>
    <mergeCell ref="AB164:AB165"/>
    <mergeCell ref="AB162:AB163"/>
    <mergeCell ref="AB160:AB161"/>
    <mergeCell ref="AB140:AB141"/>
    <mergeCell ref="AB142:AB143"/>
    <mergeCell ref="AB144:AB145"/>
    <mergeCell ref="AB146:AB147"/>
    <mergeCell ref="AB149:AB150"/>
    <mergeCell ref="AB151:AB152"/>
    <mergeCell ref="AB153:AB154"/>
    <mergeCell ref="AB155:AB156"/>
    <mergeCell ref="AB106:AB107"/>
    <mergeCell ref="AB100:AB101"/>
    <mergeCell ref="AB95:AB96"/>
    <mergeCell ref="AB93:AB94"/>
    <mergeCell ref="AB91:AB92"/>
    <mergeCell ref="AB88:AB89"/>
    <mergeCell ref="AB86:AB87"/>
    <mergeCell ref="AB84:AB85"/>
    <mergeCell ref="AB82:AB83"/>
    <mergeCell ref="AB80:AB81"/>
    <mergeCell ref="AB2:AB3"/>
    <mergeCell ref="AB4:AB5"/>
    <mergeCell ref="AB6:AB7"/>
    <mergeCell ref="AB9:AB10"/>
    <mergeCell ref="AB11:AB12"/>
    <mergeCell ref="AB13:AB14"/>
    <mergeCell ref="AB18:AB19"/>
    <mergeCell ref="AB24:AB25"/>
    <mergeCell ref="AB26:AB27"/>
    <mergeCell ref="AB29:AB30"/>
    <mergeCell ref="AB31:AB32"/>
    <mergeCell ref="AB33:AB34"/>
    <mergeCell ref="AB20:AB21"/>
    <mergeCell ref="AB22:AB23"/>
    <mergeCell ref="AB38:AB39"/>
    <mergeCell ref="AB44:AB45"/>
    <mergeCell ref="AB46:AB47"/>
    <mergeCell ref="AB49:AB50"/>
    <mergeCell ref="AB51:AB52"/>
    <mergeCell ref="AB40:AB41"/>
    <mergeCell ref="AB42:AB43"/>
    <mergeCell ref="AB55:AB56"/>
    <mergeCell ref="AB53:AB54"/>
    <mergeCell ref="AB60:AB61"/>
    <mergeCell ref="AB62:AB63"/>
    <mergeCell ref="AB64:AB65"/>
    <mergeCell ref="AB66:AB67"/>
    <mergeCell ref="AB68:AB69"/>
    <mergeCell ref="AB71:AB72"/>
    <mergeCell ref="AB73:AB74"/>
    <mergeCell ref="AB75:AB76"/>
    <mergeCell ref="AB122:AB123"/>
    <mergeCell ref="AB124:AB125"/>
    <mergeCell ref="AB109:AB110"/>
    <mergeCell ref="AB111:AB112"/>
    <mergeCell ref="AB113:AB114"/>
    <mergeCell ref="AB115:AB116"/>
    <mergeCell ref="AB118:AB119"/>
    <mergeCell ref="AB120:AB121"/>
    <mergeCell ref="AB102:AB103"/>
    <mergeCell ref="AB104:AB105"/>
    <mergeCell ref="AB129:AB130"/>
    <mergeCell ref="AB131:AB132"/>
    <mergeCell ref="AB133:AB134"/>
    <mergeCell ref="AB135:AB136"/>
    <mergeCell ref="AB137:AB138"/>
    <mergeCell ref="AB359:AB360"/>
    <mergeCell ref="AB361:AB362"/>
    <mergeCell ref="AB363:AB364"/>
    <mergeCell ref="AB365:AB366"/>
    <mergeCell ref="AB367:AB368"/>
    <mergeCell ref="AB370:AB371"/>
    <mergeCell ref="AB372:AB373"/>
    <mergeCell ref="AB374:AB375"/>
    <mergeCell ref="AB376:AB377"/>
    <mergeCell ref="AB379:AB380"/>
    <mergeCell ref="AB381:AB382"/>
    <mergeCell ref="AB383:AB384"/>
    <mergeCell ref="AB392:AB393"/>
    <mergeCell ref="AB397:AB398"/>
    <mergeCell ref="AB399:AB400"/>
    <mergeCell ref="AB401:AB402"/>
    <mergeCell ref="AB403:AB404"/>
    <mergeCell ref="AB405:AB406"/>
    <mergeCell ref="AB408:AB409"/>
    <mergeCell ref="AB410:AB411"/>
    <mergeCell ref="AB412:AB413"/>
    <mergeCell ref="AB414:AB415"/>
    <mergeCell ref="AB417:AB418"/>
    <mergeCell ref="AB419:AB420"/>
    <mergeCell ref="AB421:AB422"/>
    <mergeCell ref="AB424:AB425"/>
    <mergeCell ref="AB426:AB427"/>
    <mergeCell ref="AB428:AB429"/>
    <mergeCell ref="AB430:AB431"/>
    <mergeCell ref="AB435:AB436"/>
    <mergeCell ref="AB437:AB438"/>
    <mergeCell ref="AB439:AB440"/>
    <mergeCell ref="AB441:AB442"/>
    <mergeCell ref="AB443:AB444"/>
    <mergeCell ref="AB446:AB447"/>
    <mergeCell ref="AB448:AB449"/>
    <mergeCell ref="AB450:AB451"/>
    <mergeCell ref="AB452:AB453"/>
    <mergeCell ref="AB455:AB456"/>
    <mergeCell ref="AB457:AB458"/>
    <mergeCell ref="AB459:AB460"/>
    <mergeCell ref="AB470:AB471"/>
    <mergeCell ref="AB468:AB469"/>
    <mergeCell ref="AB466:AB467"/>
    <mergeCell ref="AB464:AB465"/>
    <mergeCell ref="AB461:AB462"/>
    <mergeCell ref="AB673:AB674"/>
    <mergeCell ref="AB675:AB676"/>
    <mergeCell ref="AB677:AB678"/>
    <mergeCell ref="AB679:AB680"/>
    <mergeCell ref="AB808:AB809"/>
    <mergeCell ref="AB810:AB811"/>
    <mergeCell ref="AB813:AB814"/>
    <mergeCell ref="AB815:AB816"/>
    <mergeCell ref="AB817:AB818"/>
    <mergeCell ref="AB819:AB820"/>
    <mergeCell ref="AB822:AB823"/>
    <mergeCell ref="AB824:AB825"/>
    <mergeCell ref="AB826:AB827"/>
    <mergeCell ref="AB828:AB829"/>
    <mergeCell ref="AB806:AB807"/>
    <mergeCell ref="AB904:AB905"/>
    <mergeCell ref="AB906:AB907"/>
    <mergeCell ref="AB908:AB909"/>
    <mergeCell ref="AB910:AB911"/>
    <mergeCell ref="AB912:AB913"/>
    <mergeCell ref="AB915:AB916"/>
    <mergeCell ref="AB917:AB918"/>
    <mergeCell ref="AB919:AB920"/>
    <mergeCell ref="AB930:AB931"/>
    <mergeCell ref="AB928:AB929"/>
    <mergeCell ref="AB926:AB927"/>
    <mergeCell ref="AB923:AB924"/>
    <mergeCell ref="AB921:AB922"/>
    <mergeCell ref="AB934:AB935"/>
    <mergeCell ref="AB932:AB933"/>
    <mergeCell ref="AB939:AB940"/>
    <mergeCell ref="AB941:AB942"/>
    <mergeCell ref="AB943:AB944"/>
    <mergeCell ref="AB945:AB946"/>
    <mergeCell ref="AB947:AB948"/>
    <mergeCell ref="AB950:AB951"/>
    <mergeCell ref="AB952:AB953"/>
    <mergeCell ref="AB954:AB955"/>
    <mergeCell ref="AB956:AB957"/>
    <mergeCell ref="AB959:AB960"/>
    <mergeCell ref="AB961:AB962"/>
    <mergeCell ref="AB963:AB964"/>
    <mergeCell ref="AB965:AB966"/>
    <mergeCell ref="AB968:AB969"/>
    <mergeCell ref="AB970:AB971"/>
    <mergeCell ref="AB972:AB973"/>
    <mergeCell ref="AB974:AB975"/>
    <mergeCell ref="AB979:AB980"/>
    <mergeCell ref="AB981:AB982"/>
    <mergeCell ref="AB983:AB984"/>
    <mergeCell ref="AB985:AB986"/>
    <mergeCell ref="AB987:AB988"/>
    <mergeCell ref="AB990:AB991"/>
    <mergeCell ref="AB992:AB993"/>
    <mergeCell ref="AB994:AB995"/>
    <mergeCell ref="AB996:AB997"/>
    <mergeCell ref="AB999:AB1000"/>
    <mergeCell ref="AB1001:AB1002"/>
    <mergeCell ref="AB1003:AB1004"/>
    <mergeCell ref="AB1005:AB1006"/>
    <mergeCell ref="AB1008:AB1009"/>
    <mergeCell ref="AB1010:AB1011"/>
    <mergeCell ref="AB1012:AB1013"/>
    <mergeCell ref="AB1014:AB1015"/>
    <mergeCell ref="AC899:AC900"/>
    <mergeCell ref="AC897:AC898"/>
    <mergeCell ref="AC895:AC896"/>
    <mergeCell ref="AC893:AC894"/>
    <mergeCell ref="AC890:AC891"/>
    <mergeCell ref="AC888:AC889"/>
    <mergeCell ref="AC886:AC887"/>
    <mergeCell ref="AC884:AC885"/>
    <mergeCell ref="AC881:AC882"/>
    <mergeCell ref="AC879:AC880"/>
    <mergeCell ref="AC877:AC878"/>
    <mergeCell ref="AC875:AC876"/>
    <mergeCell ref="AC873:AC874"/>
    <mergeCell ref="AC870:AC871"/>
    <mergeCell ref="AC868:AC869"/>
    <mergeCell ref="AC866:AC867"/>
    <mergeCell ref="AC864:AC865"/>
    <mergeCell ref="AC839:AC840"/>
    <mergeCell ref="AC841:AC842"/>
    <mergeCell ref="AC844:AC845"/>
    <mergeCell ref="AC846:AC847"/>
    <mergeCell ref="AC848:AC849"/>
    <mergeCell ref="AC850:AC851"/>
    <mergeCell ref="AC853:AC854"/>
    <mergeCell ref="AC855:AC856"/>
    <mergeCell ref="AC857:AC858"/>
    <mergeCell ref="AC859:AC860"/>
    <mergeCell ref="AC837:AC838"/>
    <mergeCell ref="AC835:AC836"/>
    <mergeCell ref="AC833:AC834"/>
    <mergeCell ref="AC804:AC805"/>
    <mergeCell ref="AC802:AC803"/>
    <mergeCell ref="AC799:AC800"/>
    <mergeCell ref="AC797:AC798"/>
    <mergeCell ref="AC795:AC796"/>
    <mergeCell ref="AC793:AC794"/>
    <mergeCell ref="AC788:AC789"/>
    <mergeCell ref="AC786:AC787"/>
    <mergeCell ref="AC784:AC785"/>
    <mergeCell ref="AC782:AC783"/>
    <mergeCell ref="AC779:AC780"/>
    <mergeCell ref="AC777:AC778"/>
    <mergeCell ref="AC775:AC776"/>
    <mergeCell ref="AC773:AC774"/>
    <mergeCell ref="AC770:AC771"/>
    <mergeCell ref="AC768:AC769"/>
    <mergeCell ref="AC766:AC767"/>
    <mergeCell ref="AC764:AC765"/>
    <mergeCell ref="AC761:AC762"/>
    <mergeCell ref="AC759:AC760"/>
    <mergeCell ref="AC757:AC758"/>
    <mergeCell ref="AC755:AC756"/>
    <mergeCell ref="AC753:AC754"/>
    <mergeCell ref="AC748:AC749"/>
    <mergeCell ref="AC746:AC747"/>
    <mergeCell ref="AC744:AC745"/>
    <mergeCell ref="AC742:AC743"/>
    <mergeCell ref="AC739:AC740"/>
    <mergeCell ref="AC737:AC738"/>
    <mergeCell ref="AC735:AC736"/>
    <mergeCell ref="AC733:AC734"/>
    <mergeCell ref="AC730:AC731"/>
    <mergeCell ref="AC728:AC729"/>
    <mergeCell ref="AC726:AC727"/>
    <mergeCell ref="AC724:AC725"/>
    <mergeCell ref="AC721:AC722"/>
    <mergeCell ref="AC719:AC720"/>
    <mergeCell ref="AC717:AC718"/>
    <mergeCell ref="AC715:AC716"/>
    <mergeCell ref="AC713:AC714"/>
    <mergeCell ref="AC708:AC709"/>
    <mergeCell ref="AC682:AC683"/>
    <mergeCell ref="AC706:AC707"/>
    <mergeCell ref="AC704:AC705"/>
    <mergeCell ref="AC702:AC703"/>
    <mergeCell ref="AC699:AC700"/>
    <mergeCell ref="AC697:AC698"/>
    <mergeCell ref="AC695:AC696"/>
    <mergeCell ref="AC693:AC694"/>
    <mergeCell ref="AC690:AC691"/>
    <mergeCell ref="AC688:AC689"/>
    <mergeCell ref="AC686:AC687"/>
    <mergeCell ref="AC684:AC685"/>
    <mergeCell ref="AC668:AC669"/>
    <mergeCell ref="AC666:AC667"/>
    <mergeCell ref="AC664:AC665"/>
    <mergeCell ref="AC661:AC662"/>
    <mergeCell ref="AC659:AC660"/>
    <mergeCell ref="AC657:AC658"/>
    <mergeCell ref="AC655:AC656"/>
    <mergeCell ref="AC652:AC653"/>
    <mergeCell ref="AC650:AC651"/>
    <mergeCell ref="AC648:AC649"/>
    <mergeCell ref="AC646:AC647"/>
    <mergeCell ref="AC643:AC644"/>
    <mergeCell ref="AC641:AC642"/>
    <mergeCell ref="AC639:AC640"/>
    <mergeCell ref="AC637:AC638"/>
    <mergeCell ref="AC635:AC636"/>
    <mergeCell ref="AC630:AC631"/>
    <mergeCell ref="AC628:AC629"/>
    <mergeCell ref="AC626:AC627"/>
    <mergeCell ref="AC624:AC625"/>
    <mergeCell ref="AC621:AC622"/>
    <mergeCell ref="AC619:AC620"/>
    <mergeCell ref="AC617:AC618"/>
    <mergeCell ref="AC615:AC616"/>
    <mergeCell ref="AC612:AC613"/>
    <mergeCell ref="AC610:AC611"/>
    <mergeCell ref="AC608:AC609"/>
    <mergeCell ref="AC606:AC607"/>
    <mergeCell ref="AC603:AC604"/>
    <mergeCell ref="AC601:AC602"/>
    <mergeCell ref="AC599:AC600"/>
    <mergeCell ref="AC597:AC598"/>
    <mergeCell ref="AC595:AC596"/>
    <mergeCell ref="AC590:AC591"/>
    <mergeCell ref="AC588:AC589"/>
    <mergeCell ref="AC586:AC587"/>
    <mergeCell ref="AC584:AC585"/>
    <mergeCell ref="AC581:AC582"/>
    <mergeCell ref="AC579:AC580"/>
    <mergeCell ref="AC577:AC578"/>
    <mergeCell ref="AC575:AC576"/>
    <mergeCell ref="AC572:AC573"/>
    <mergeCell ref="AC570:AC571"/>
    <mergeCell ref="AC568:AC569"/>
    <mergeCell ref="AC566:AC567"/>
    <mergeCell ref="AC563:AC564"/>
    <mergeCell ref="AC561:AC562"/>
    <mergeCell ref="AC559:AC560"/>
    <mergeCell ref="AC557:AC558"/>
    <mergeCell ref="AC555:AC556"/>
    <mergeCell ref="AC550:AC551"/>
    <mergeCell ref="AC548:AC549"/>
    <mergeCell ref="AC546:AC547"/>
    <mergeCell ref="AC544:AC545"/>
    <mergeCell ref="AC541:AC542"/>
    <mergeCell ref="AC539:AC540"/>
    <mergeCell ref="AC537:AC538"/>
    <mergeCell ref="AC535:AC536"/>
    <mergeCell ref="AC532:AC533"/>
    <mergeCell ref="AC530:AC531"/>
    <mergeCell ref="AC528:AC529"/>
    <mergeCell ref="AC526:AC527"/>
    <mergeCell ref="AC523:AC524"/>
    <mergeCell ref="AC521:AC522"/>
    <mergeCell ref="AC519:AC520"/>
    <mergeCell ref="AC517:AC518"/>
    <mergeCell ref="AC515:AC516"/>
    <mergeCell ref="AC510:AC511"/>
    <mergeCell ref="AC508:AC509"/>
    <mergeCell ref="AC506:AC507"/>
    <mergeCell ref="AC504:AC505"/>
    <mergeCell ref="AC501:AC502"/>
    <mergeCell ref="AC499:AC500"/>
    <mergeCell ref="AC497:AC498"/>
    <mergeCell ref="AC495:AC496"/>
    <mergeCell ref="AC492:AC493"/>
    <mergeCell ref="AC490:AC491"/>
    <mergeCell ref="AC488:AC489"/>
    <mergeCell ref="AC486:AC487"/>
    <mergeCell ref="AC483:AC484"/>
    <mergeCell ref="AC481:AC482"/>
    <mergeCell ref="AC479:AC480"/>
    <mergeCell ref="AC477:AC478"/>
    <mergeCell ref="AC475:AC476"/>
    <mergeCell ref="AC386:AC387"/>
    <mergeCell ref="AC390:AC391"/>
    <mergeCell ref="AC388:AC389"/>
    <mergeCell ref="AC354:AC355"/>
    <mergeCell ref="AC352:AC353"/>
    <mergeCell ref="AC350:AC351"/>
    <mergeCell ref="AC348:AC349"/>
    <mergeCell ref="AC345:AC346"/>
    <mergeCell ref="AC343:AC344"/>
    <mergeCell ref="AC341:AC342"/>
    <mergeCell ref="AC339:AC340"/>
    <mergeCell ref="AC336:AC337"/>
    <mergeCell ref="AC334:AC335"/>
    <mergeCell ref="AC332:AC333"/>
    <mergeCell ref="AC327:AC328"/>
    <mergeCell ref="AC325:AC326"/>
    <mergeCell ref="AC323:AC324"/>
    <mergeCell ref="AC309:AC310"/>
    <mergeCell ref="AC305:AC306"/>
    <mergeCell ref="AC303:AC304"/>
    <mergeCell ref="AC318:AC319"/>
    <mergeCell ref="AC316:AC317"/>
    <mergeCell ref="AC314:AC315"/>
    <mergeCell ref="AC312:AC313"/>
    <mergeCell ref="AC307:AC308"/>
    <mergeCell ref="AC300:AC301"/>
    <mergeCell ref="AC298:AC299"/>
    <mergeCell ref="AC296:AC297"/>
    <mergeCell ref="AC291:AC292"/>
    <mergeCell ref="AC289:AC290"/>
    <mergeCell ref="AC286:AC287"/>
    <mergeCell ref="AC284:AC285"/>
    <mergeCell ref="AC282:AC283"/>
    <mergeCell ref="AC280:AC281"/>
    <mergeCell ref="AC277:AC278"/>
    <mergeCell ref="AC275:AC276"/>
    <mergeCell ref="AC273:AC274"/>
    <mergeCell ref="AC271:AC272"/>
    <mergeCell ref="AC268:AC269"/>
    <mergeCell ref="AC266:AC267"/>
    <mergeCell ref="AC264:AC265"/>
    <mergeCell ref="AC262:AC263"/>
    <mergeCell ref="AC260:AC261"/>
    <mergeCell ref="AC255:AC256"/>
    <mergeCell ref="AC253:AC254"/>
    <mergeCell ref="AC250:AC251"/>
    <mergeCell ref="AC248:AC249"/>
    <mergeCell ref="AC246:AC247"/>
    <mergeCell ref="AC244:AC245"/>
    <mergeCell ref="AC241:AC242"/>
    <mergeCell ref="AC239:AC240"/>
    <mergeCell ref="AC237:AC238"/>
    <mergeCell ref="AC235:AC236"/>
    <mergeCell ref="AC232:AC233"/>
    <mergeCell ref="AC230:AC231"/>
    <mergeCell ref="AC228:AC229"/>
    <mergeCell ref="AC226:AC227"/>
    <mergeCell ref="AC224:AC225"/>
    <mergeCell ref="AC219:AC220"/>
    <mergeCell ref="AC217:AC218"/>
    <mergeCell ref="AC215:AC216"/>
    <mergeCell ref="AC213:AC214"/>
    <mergeCell ref="AC210:AC211"/>
    <mergeCell ref="AC208:AC209"/>
    <mergeCell ref="AC206:AC207"/>
    <mergeCell ref="AC204:AC205"/>
    <mergeCell ref="AC201:AC202"/>
    <mergeCell ref="AC199:AC200"/>
    <mergeCell ref="AC197:AC198"/>
    <mergeCell ref="AC195:AC196"/>
    <mergeCell ref="AC193:AC194"/>
    <mergeCell ref="AC184:AC185"/>
    <mergeCell ref="AC186:AC187"/>
    <mergeCell ref="AC188:AC189"/>
    <mergeCell ref="AC182:AC183"/>
    <mergeCell ref="AC180:AC181"/>
    <mergeCell ref="AC177:AC178"/>
    <mergeCell ref="AC175:AC176"/>
    <mergeCell ref="AC173:AC174"/>
    <mergeCell ref="AC171:AC172"/>
    <mergeCell ref="AC168:AC169"/>
    <mergeCell ref="AC166:AC167"/>
    <mergeCell ref="AC164:AC165"/>
    <mergeCell ref="AC162:AC163"/>
    <mergeCell ref="AC160:AC161"/>
    <mergeCell ref="AC140:AC141"/>
    <mergeCell ref="AC142:AC143"/>
    <mergeCell ref="AC144:AC145"/>
    <mergeCell ref="AC146:AC147"/>
    <mergeCell ref="AC149:AC150"/>
    <mergeCell ref="AC151:AC152"/>
    <mergeCell ref="AC153:AC154"/>
    <mergeCell ref="AC155:AC156"/>
    <mergeCell ref="AC106:AC107"/>
    <mergeCell ref="AC100:AC101"/>
    <mergeCell ref="AC95:AC96"/>
    <mergeCell ref="AC93:AC94"/>
    <mergeCell ref="AC91:AC92"/>
    <mergeCell ref="AC88:AC89"/>
    <mergeCell ref="AC86:AC87"/>
    <mergeCell ref="AC84:AC85"/>
    <mergeCell ref="AC82:AC83"/>
    <mergeCell ref="AC80:AC81"/>
    <mergeCell ref="AC2:AC3"/>
    <mergeCell ref="AC4:AC5"/>
    <mergeCell ref="AC6:AC7"/>
    <mergeCell ref="AC9:AC10"/>
    <mergeCell ref="AC11:AC12"/>
    <mergeCell ref="AC13:AC14"/>
    <mergeCell ref="AC18:AC19"/>
    <mergeCell ref="AC24:AC25"/>
    <mergeCell ref="AC26:AC27"/>
    <mergeCell ref="AC29:AC30"/>
    <mergeCell ref="AC31:AC32"/>
    <mergeCell ref="AC33:AC34"/>
    <mergeCell ref="AC20:AC21"/>
    <mergeCell ref="AC22:AC23"/>
    <mergeCell ref="AC38:AC39"/>
    <mergeCell ref="AC44:AC45"/>
    <mergeCell ref="AC46:AC47"/>
    <mergeCell ref="AC49:AC50"/>
    <mergeCell ref="AC51:AC52"/>
    <mergeCell ref="AC40:AC41"/>
    <mergeCell ref="AC42:AC43"/>
    <mergeCell ref="AC55:AC56"/>
    <mergeCell ref="AC53:AC54"/>
    <mergeCell ref="AC60:AC61"/>
    <mergeCell ref="AC62:AC63"/>
    <mergeCell ref="AC64:AC65"/>
    <mergeCell ref="AC66:AC67"/>
    <mergeCell ref="AC68:AC69"/>
    <mergeCell ref="AC71:AC72"/>
    <mergeCell ref="AC73:AC74"/>
    <mergeCell ref="AC75:AC76"/>
    <mergeCell ref="AC122:AC123"/>
    <mergeCell ref="AC124:AC125"/>
    <mergeCell ref="AC109:AC110"/>
    <mergeCell ref="AC111:AC112"/>
    <mergeCell ref="AC113:AC114"/>
    <mergeCell ref="AC115:AC116"/>
    <mergeCell ref="AC118:AC119"/>
    <mergeCell ref="AC120:AC121"/>
    <mergeCell ref="AC102:AC103"/>
    <mergeCell ref="AC104:AC105"/>
    <mergeCell ref="AC129:AC130"/>
    <mergeCell ref="AC131:AC132"/>
    <mergeCell ref="AC133:AC134"/>
    <mergeCell ref="AC135:AC136"/>
    <mergeCell ref="AC137:AC138"/>
    <mergeCell ref="AC330:AC331"/>
    <mergeCell ref="AC359:AC360"/>
    <mergeCell ref="AC361:AC362"/>
    <mergeCell ref="AC363:AC364"/>
    <mergeCell ref="AC365:AC366"/>
    <mergeCell ref="AC367:AC368"/>
    <mergeCell ref="AC370:AC371"/>
    <mergeCell ref="AC372:AC373"/>
    <mergeCell ref="AC374:AC375"/>
    <mergeCell ref="AC376:AC377"/>
    <mergeCell ref="AC379:AC380"/>
    <mergeCell ref="AC381:AC382"/>
    <mergeCell ref="AC383:AC384"/>
    <mergeCell ref="AC392:AC393"/>
    <mergeCell ref="AC397:AC398"/>
    <mergeCell ref="AC399:AC400"/>
    <mergeCell ref="AC401:AC402"/>
    <mergeCell ref="AC403:AC404"/>
    <mergeCell ref="AC405:AC406"/>
    <mergeCell ref="AC408:AC409"/>
    <mergeCell ref="AC410:AC411"/>
    <mergeCell ref="AC412:AC413"/>
    <mergeCell ref="AC414:AC415"/>
    <mergeCell ref="AC417:AC418"/>
    <mergeCell ref="AC419:AC420"/>
    <mergeCell ref="AC421:AC422"/>
    <mergeCell ref="AC424:AC425"/>
    <mergeCell ref="AC426:AC427"/>
    <mergeCell ref="AC428:AC429"/>
    <mergeCell ref="AC430:AC431"/>
    <mergeCell ref="AC435:AC436"/>
    <mergeCell ref="AC437:AC438"/>
    <mergeCell ref="AC439:AC440"/>
    <mergeCell ref="AC441:AC442"/>
    <mergeCell ref="AC443:AC444"/>
    <mergeCell ref="AC446:AC447"/>
    <mergeCell ref="AC448:AC449"/>
    <mergeCell ref="AC450:AC451"/>
    <mergeCell ref="AC452:AC453"/>
    <mergeCell ref="AC455:AC456"/>
    <mergeCell ref="AC457:AC458"/>
    <mergeCell ref="AC459:AC460"/>
    <mergeCell ref="AC470:AC471"/>
    <mergeCell ref="AC468:AC469"/>
    <mergeCell ref="AC466:AC467"/>
    <mergeCell ref="AC464:AC465"/>
    <mergeCell ref="AC461:AC462"/>
    <mergeCell ref="AC673:AC674"/>
    <mergeCell ref="AC675:AC676"/>
    <mergeCell ref="AC677:AC678"/>
    <mergeCell ref="AC679:AC680"/>
    <mergeCell ref="AC808:AC809"/>
    <mergeCell ref="AC810:AC811"/>
    <mergeCell ref="AC813:AC814"/>
    <mergeCell ref="AC815:AC816"/>
    <mergeCell ref="AC817:AC818"/>
    <mergeCell ref="AC819:AC820"/>
    <mergeCell ref="AC822:AC823"/>
    <mergeCell ref="AC824:AC825"/>
    <mergeCell ref="AC826:AC827"/>
    <mergeCell ref="AC828:AC829"/>
    <mergeCell ref="AC806:AC807"/>
    <mergeCell ref="AC904:AC905"/>
    <mergeCell ref="AC906:AC907"/>
    <mergeCell ref="AC908:AC909"/>
    <mergeCell ref="AC910:AC911"/>
    <mergeCell ref="AC912:AC913"/>
    <mergeCell ref="AC915:AC916"/>
    <mergeCell ref="AC917:AC918"/>
    <mergeCell ref="AC919:AC920"/>
    <mergeCell ref="AC930:AC931"/>
    <mergeCell ref="AC928:AC929"/>
    <mergeCell ref="AC926:AC927"/>
    <mergeCell ref="AC923:AC924"/>
    <mergeCell ref="AC921:AC922"/>
    <mergeCell ref="AC934:AC935"/>
    <mergeCell ref="AC932:AC933"/>
    <mergeCell ref="AC939:AC940"/>
    <mergeCell ref="AC941:AC942"/>
    <mergeCell ref="AC943:AC944"/>
    <mergeCell ref="AC945:AC946"/>
    <mergeCell ref="AC947:AC948"/>
    <mergeCell ref="AC950:AC951"/>
    <mergeCell ref="AC952:AC953"/>
    <mergeCell ref="AC954:AC955"/>
    <mergeCell ref="AC956:AC957"/>
    <mergeCell ref="AC959:AC960"/>
    <mergeCell ref="AC961:AC962"/>
    <mergeCell ref="AC963:AC964"/>
    <mergeCell ref="AC965:AC966"/>
    <mergeCell ref="AC968:AC969"/>
    <mergeCell ref="AC970:AC971"/>
    <mergeCell ref="AC972:AC973"/>
    <mergeCell ref="AC974:AC975"/>
    <mergeCell ref="AC979:AC980"/>
    <mergeCell ref="AC981:AC982"/>
    <mergeCell ref="AC983:AC984"/>
    <mergeCell ref="AC985:AC986"/>
    <mergeCell ref="AC987:AC988"/>
    <mergeCell ref="AC990:AC991"/>
    <mergeCell ref="AC992:AC993"/>
    <mergeCell ref="AC994:AC995"/>
    <mergeCell ref="AC996:AC997"/>
    <mergeCell ref="AC999:AC1000"/>
    <mergeCell ref="AC1001:AC1002"/>
    <mergeCell ref="AC1003:AC1004"/>
    <mergeCell ref="AC1005:AC1006"/>
    <mergeCell ref="AC1008:AC1009"/>
    <mergeCell ref="AC1010:AC1011"/>
    <mergeCell ref="AC1012:AC1013"/>
    <mergeCell ref="AC1014:AC1015"/>
    <mergeCell ref="AD899:AD900"/>
    <mergeCell ref="AD897:AD898"/>
    <mergeCell ref="AD895:AD896"/>
    <mergeCell ref="AD893:AD894"/>
    <mergeCell ref="AD890:AD891"/>
    <mergeCell ref="AD888:AD889"/>
    <mergeCell ref="AD886:AD887"/>
    <mergeCell ref="AD884:AD885"/>
    <mergeCell ref="AD881:AD882"/>
    <mergeCell ref="AD879:AD880"/>
    <mergeCell ref="AD877:AD878"/>
    <mergeCell ref="AD875:AD876"/>
    <mergeCell ref="AD873:AD874"/>
    <mergeCell ref="AD870:AD871"/>
    <mergeCell ref="AD868:AD869"/>
    <mergeCell ref="AD866:AD867"/>
    <mergeCell ref="AD864:AD865"/>
    <mergeCell ref="AD839:AD840"/>
    <mergeCell ref="AD841:AD842"/>
    <mergeCell ref="AD844:AD845"/>
    <mergeCell ref="AD846:AD847"/>
    <mergeCell ref="AD848:AD849"/>
    <mergeCell ref="AD850:AD851"/>
    <mergeCell ref="AD853:AD854"/>
    <mergeCell ref="AD855:AD856"/>
    <mergeCell ref="AD857:AD858"/>
    <mergeCell ref="AD859:AD860"/>
    <mergeCell ref="AD837:AD838"/>
    <mergeCell ref="AD835:AD836"/>
    <mergeCell ref="AD833:AD834"/>
    <mergeCell ref="AD804:AD805"/>
    <mergeCell ref="AD802:AD803"/>
    <mergeCell ref="AD799:AD800"/>
    <mergeCell ref="AD797:AD798"/>
    <mergeCell ref="AD795:AD796"/>
    <mergeCell ref="AD793:AD794"/>
    <mergeCell ref="AD788:AD789"/>
    <mergeCell ref="AD786:AD787"/>
    <mergeCell ref="AD784:AD785"/>
    <mergeCell ref="AD782:AD783"/>
    <mergeCell ref="AD779:AD780"/>
    <mergeCell ref="AD777:AD778"/>
    <mergeCell ref="AD775:AD776"/>
    <mergeCell ref="AD773:AD774"/>
    <mergeCell ref="AD770:AD771"/>
    <mergeCell ref="AD768:AD769"/>
    <mergeCell ref="AD766:AD767"/>
    <mergeCell ref="AD764:AD765"/>
    <mergeCell ref="AD761:AD762"/>
    <mergeCell ref="AD759:AD760"/>
    <mergeCell ref="AD757:AD758"/>
    <mergeCell ref="AD755:AD756"/>
    <mergeCell ref="AD753:AD754"/>
    <mergeCell ref="AD748:AD749"/>
    <mergeCell ref="AD746:AD747"/>
    <mergeCell ref="AD744:AD745"/>
    <mergeCell ref="AD742:AD743"/>
    <mergeCell ref="AD739:AD740"/>
    <mergeCell ref="AD737:AD738"/>
    <mergeCell ref="AD735:AD736"/>
    <mergeCell ref="AD733:AD734"/>
    <mergeCell ref="AD730:AD731"/>
    <mergeCell ref="AD728:AD729"/>
    <mergeCell ref="AD726:AD727"/>
    <mergeCell ref="AD724:AD725"/>
    <mergeCell ref="AD721:AD722"/>
    <mergeCell ref="AD719:AD720"/>
    <mergeCell ref="AD717:AD718"/>
    <mergeCell ref="AD715:AD716"/>
    <mergeCell ref="AD713:AD714"/>
    <mergeCell ref="AD708:AD709"/>
    <mergeCell ref="AD682:AD683"/>
    <mergeCell ref="AD706:AD707"/>
    <mergeCell ref="AD704:AD705"/>
    <mergeCell ref="AD702:AD703"/>
    <mergeCell ref="AD699:AD700"/>
    <mergeCell ref="AD697:AD698"/>
    <mergeCell ref="AD695:AD696"/>
    <mergeCell ref="AD693:AD694"/>
    <mergeCell ref="AD690:AD691"/>
    <mergeCell ref="AD688:AD689"/>
    <mergeCell ref="AD686:AD687"/>
    <mergeCell ref="AD684:AD685"/>
    <mergeCell ref="AD668:AD669"/>
    <mergeCell ref="AD666:AD667"/>
    <mergeCell ref="AD664:AD665"/>
    <mergeCell ref="AD661:AD662"/>
    <mergeCell ref="AD659:AD660"/>
    <mergeCell ref="AD657:AD658"/>
    <mergeCell ref="AD655:AD656"/>
    <mergeCell ref="AD652:AD653"/>
    <mergeCell ref="AD650:AD651"/>
    <mergeCell ref="AD648:AD649"/>
    <mergeCell ref="AD646:AD647"/>
    <mergeCell ref="AD643:AD644"/>
    <mergeCell ref="AD641:AD642"/>
    <mergeCell ref="AD639:AD640"/>
    <mergeCell ref="AD637:AD638"/>
    <mergeCell ref="AD635:AD636"/>
    <mergeCell ref="AD630:AD631"/>
    <mergeCell ref="AD628:AD629"/>
    <mergeCell ref="AD626:AD627"/>
    <mergeCell ref="AD624:AD625"/>
    <mergeCell ref="AD621:AD622"/>
    <mergeCell ref="AD619:AD620"/>
    <mergeCell ref="AD617:AD618"/>
    <mergeCell ref="AD615:AD616"/>
    <mergeCell ref="AD612:AD613"/>
    <mergeCell ref="AD610:AD611"/>
    <mergeCell ref="AD608:AD609"/>
    <mergeCell ref="AD606:AD607"/>
    <mergeCell ref="AD603:AD604"/>
    <mergeCell ref="AD601:AD602"/>
    <mergeCell ref="AD599:AD600"/>
    <mergeCell ref="AD597:AD598"/>
    <mergeCell ref="AD595:AD596"/>
    <mergeCell ref="AD590:AD591"/>
    <mergeCell ref="AD588:AD589"/>
    <mergeCell ref="AD586:AD587"/>
    <mergeCell ref="AD584:AD585"/>
    <mergeCell ref="AD581:AD582"/>
    <mergeCell ref="AD579:AD580"/>
    <mergeCell ref="AD577:AD578"/>
    <mergeCell ref="AD575:AD576"/>
    <mergeCell ref="AD572:AD573"/>
    <mergeCell ref="AD570:AD571"/>
    <mergeCell ref="AD568:AD569"/>
    <mergeCell ref="AD566:AD567"/>
    <mergeCell ref="AD563:AD564"/>
    <mergeCell ref="AD561:AD562"/>
    <mergeCell ref="AD559:AD560"/>
    <mergeCell ref="AD557:AD558"/>
    <mergeCell ref="AD555:AD556"/>
    <mergeCell ref="AD550:AD551"/>
    <mergeCell ref="AD548:AD549"/>
    <mergeCell ref="AD546:AD547"/>
    <mergeCell ref="AD544:AD545"/>
    <mergeCell ref="AD541:AD542"/>
    <mergeCell ref="AD539:AD540"/>
    <mergeCell ref="AD537:AD538"/>
    <mergeCell ref="AD535:AD536"/>
    <mergeCell ref="AD532:AD533"/>
    <mergeCell ref="AD530:AD531"/>
    <mergeCell ref="AD528:AD529"/>
    <mergeCell ref="AD526:AD527"/>
    <mergeCell ref="AD523:AD524"/>
    <mergeCell ref="AD521:AD522"/>
    <mergeCell ref="AD519:AD520"/>
    <mergeCell ref="AD517:AD518"/>
    <mergeCell ref="AD515:AD516"/>
    <mergeCell ref="AD510:AD511"/>
    <mergeCell ref="AD508:AD509"/>
    <mergeCell ref="AD506:AD507"/>
    <mergeCell ref="AD504:AD505"/>
    <mergeCell ref="AD501:AD502"/>
    <mergeCell ref="AD499:AD500"/>
    <mergeCell ref="AD497:AD498"/>
    <mergeCell ref="AD495:AD496"/>
    <mergeCell ref="AD492:AD493"/>
    <mergeCell ref="AD490:AD491"/>
    <mergeCell ref="AD488:AD489"/>
    <mergeCell ref="AD486:AD487"/>
    <mergeCell ref="AD483:AD484"/>
    <mergeCell ref="AD481:AD482"/>
    <mergeCell ref="AD479:AD480"/>
    <mergeCell ref="AD477:AD478"/>
    <mergeCell ref="AD475:AD476"/>
    <mergeCell ref="AD386:AD387"/>
    <mergeCell ref="AD390:AD391"/>
    <mergeCell ref="AD388:AD389"/>
    <mergeCell ref="AD354:AD355"/>
    <mergeCell ref="AD352:AD353"/>
    <mergeCell ref="AD350:AD351"/>
    <mergeCell ref="AD348:AD349"/>
    <mergeCell ref="AD345:AD346"/>
    <mergeCell ref="AD343:AD344"/>
    <mergeCell ref="AD341:AD342"/>
    <mergeCell ref="AD339:AD340"/>
    <mergeCell ref="AD336:AD337"/>
    <mergeCell ref="AD334:AD335"/>
    <mergeCell ref="AD332:AD333"/>
    <mergeCell ref="AD330:AD331"/>
    <mergeCell ref="AD327:AD328"/>
    <mergeCell ref="AD325:AD326"/>
    <mergeCell ref="AD323:AD324"/>
    <mergeCell ref="AD318:AD319"/>
    <mergeCell ref="AD316:AD317"/>
    <mergeCell ref="AD314:AD315"/>
    <mergeCell ref="AD312:AD313"/>
    <mergeCell ref="AD309:AD310"/>
    <mergeCell ref="AD307:AD308"/>
    <mergeCell ref="AD305:AD306"/>
    <mergeCell ref="AD303:AD304"/>
    <mergeCell ref="AD300:AD301"/>
    <mergeCell ref="AD298:AD299"/>
    <mergeCell ref="AD296:AD297"/>
    <mergeCell ref="AD291:AD292"/>
    <mergeCell ref="AD289:AD290"/>
    <mergeCell ref="AD286:AD287"/>
    <mergeCell ref="AD284:AD285"/>
    <mergeCell ref="AD282:AD283"/>
    <mergeCell ref="AD280:AD281"/>
    <mergeCell ref="AD277:AD278"/>
    <mergeCell ref="AD275:AD276"/>
    <mergeCell ref="AD273:AD274"/>
    <mergeCell ref="AD271:AD272"/>
    <mergeCell ref="AD268:AD269"/>
    <mergeCell ref="AD266:AD267"/>
    <mergeCell ref="AD264:AD265"/>
    <mergeCell ref="AD262:AD263"/>
    <mergeCell ref="AD260:AD261"/>
    <mergeCell ref="AD255:AD256"/>
    <mergeCell ref="AD253:AD254"/>
    <mergeCell ref="AD250:AD251"/>
    <mergeCell ref="AD248:AD249"/>
    <mergeCell ref="AD246:AD247"/>
    <mergeCell ref="AD244:AD245"/>
    <mergeCell ref="AD241:AD242"/>
    <mergeCell ref="AD239:AD240"/>
    <mergeCell ref="AD237:AD238"/>
    <mergeCell ref="AD235:AD236"/>
    <mergeCell ref="AD232:AD233"/>
    <mergeCell ref="AD230:AD231"/>
    <mergeCell ref="AD228:AD229"/>
    <mergeCell ref="AD226:AD227"/>
    <mergeCell ref="AD224:AD225"/>
    <mergeCell ref="AD219:AD220"/>
    <mergeCell ref="AD217:AD218"/>
    <mergeCell ref="AD215:AD216"/>
    <mergeCell ref="AD213:AD214"/>
    <mergeCell ref="AD210:AD211"/>
    <mergeCell ref="AD208:AD209"/>
    <mergeCell ref="AD206:AD207"/>
    <mergeCell ref="AD204:AD205"/>
    <mergeCell ref="AD201:AD202"/>
    <mergeCell ref="AD199:AD200"/>
    <mergeCell ref="AD197:AD198"/>
    <mergeCell ref="AD195:AD196"/>
    <mergeCell ref="AD193:AD194"/>
    <mergeCell ref="AD184:AD185"/>
    <mergeCell ref="AD186:AD187"/>
    <mergeCell ref="AD188:AD189"/>
    <mergeCell ref="AD182:AD183"/>
    <mergeCell ref="AD180:AD181"/>
    <mergeCell ref="AD177:AD178"/>
    <mergeCell ref="AD175:AD176"/>
    <mergeCell ref="AD173:AD174"/>
    <mergeCell ref="AD171:AD172"/>
    <mergeCell ref="AD168:AD169"/>
    <mergeCell ref="AD166:AD167"/>
    <mergeCell ref="AD164:AD165"/>
    <mergeCell ref="AD162:AD163"/>
    <mergeCell ref="AD160:AD161"/>
    <mergeCell ref="AD140:AD141"/>
    <mergeCell ref="AD142:AD143"/>
    <mergeCell ref="AD144:AD145"/>
    <mergeCell ref="AD146:AD147"/>
    <mergeCell ref="AD149:AD150"/>
    <mergeCell ref="AD151:AD152"/>
    <mergeCell ref="AD153:AD154"/>
    <mergeCell ref="AD155:AD156"/>
    <mergeCell ref="AD106:AD107"/>
    <mergeCell ref="AD104:AD105"/>
    <mergeCell ref="AD102:AD103"/>
    <mergeCell ref="AD100:AD101"/>
    <mergeCell ref="AD95:AD96"/>
    <mergeCell ref="AD93:AD94"/>
    <mergeCell ref="AD91:AD92"/>
    <mergeCell ref="AD88:AD89"/>
    <mergeCell ref="AD86:AD87"/>
    <mergeCell ref="AD84:AD85"/>
    <mergeCell ref="AD82:AD83"/>
    <mergeCell ref="AD80:AD81"/>
    <mergeCell ref="AD2:AD3"/>
    <mergeCell ref="AD4:AD5"/>
    <mergeCell ref="AD6:AD7"/>
    <mergeCell ref="AD9:AD10"/>
    <mergeCell ref="AD11:AD12"/>
    <mergeCell ref="AD13:AD14"/>
    <mergeCell ref="AD18:AD19"/>
    <mergeCell ref="AD24:AD25"/>
    <mergeCell ref="AD26:AD27"/>
    <mergeCell ref="AD29:AD30"/>
    <mergeCell ref="AD31:AD32"/>
    <mergeCell ref="AD33:AD34"/>
    <mergeCell ref="AD20:AD21"/>
    <mergeCell ref="AD22:AD23"/>
    <mergeCell ref="AD38:AD39"/>
    <mergeCell ref="AD44:AD45"/>
    <mergeCell ref="AD46:AD47"/>
    <mergeCell ref="AD49:AD50"/>
    <mergeCell ref="AD51:AD52"/>
    <mergeCell ref="AD40:AD41"/>
    <mergeCell ref="AD42:AD43"/>
    <mergeCell ref="AD55:AD56"/>
    <mergeCell ref="AD53:AD54"/>
    <mergeCell ref="AD60:AD61"/>
    <mergeCell ref="AD62:AD63"/>
    <mergeCell ref="AD64:AD65"/>
    <mergeCell ref="AD66:AD67"/>
    <mergeCell ref="AD68:AD69"/>
    <mergeCell ref="AD71:AD72"/>
    <mergeCell ref="AD73:AD74"/>
    <mergeCell ref="AD75:AD76"/>
    <mergeCell ref="AD122:AD123"/>
    <mergeCell ref="AD124:AD125"/>
    <mergeCell ref="AD109:AD110"/>
    <mergeCell ref="AD111:AD112"/>
    <mergeCell ref="AD113:AD114"/>
    <mergeCell ref="AD115:AD116"/>
    <mergeCell ref="AD118:AD119"/>
    <mergeCell ref="AD120:AD121"/>
    <mergeCell ref="AD129:AD130"/>
    <mergeCell ref="AD131:AD132"/>
    <mergeCell ref="AD133:AD134"/>
    <mergeCell ref="AD135:AD136"/>
    <mergeCell ref="AD137:AD138"/>
    <mergeCell ref="AD359:AD360"/>
    <mergeCell ref="AD361:AD362"/>
    <mergeCell ref="AD363:AD364"/>
    <mergeCell ref="AD365:AD366"/>
    <mergeCell ref="AD367:AD368"/>
    <mergeCell ref="AD370:AD371"/>
    <mergeCell ref="AD372:AD373"/>
    <mergeCell ref="AD374:AD375"/>
    <mergeCell ref="AD376:AD377"/>
    <mergeCell ref="AD379:AD380"/>
    <mergeCell ref="AD381:AD382"/>
    <mergeCell ref="AD383:AD384"/>
    <mergeCell ref="AD392:AD393"/>
    <mergeCell ref="AD397:AD398"/>
    <mergeCell ref="AD399:AD400"/>
    <mergeCell ref="AD401:AD402"/>
    <mergeCell ref="AD403:AD404"/>
    <mergeCell ref="AD405:AD406"/>
    <mergeCell ref="AD408:AD409"/>
    <mergeCell ref="AD410:AD411"/>
    <mergeCell ref="AD412:AD413"/>
    <mergeCell ref="AD414:AD415"/>
    <mergeCell ref="AD417:AD418"/>
    <mergeCell ref="AD419:AD420"/>
    <mergeCell ref="AD421:AD422"/>
    <mergeCell ref="AD424:AD425"/>
    <mergeCell ref="AD426:AD427"/>
    <mergeCell ref="AD428:AD429"/>
    <mergeCell ref="AD430:AD431"/>
    <mergeCell ref="AD435:AD436"/>
    <mergeCell ref="AD437:AD438"/>
    <mergeCell ref="AD439:AD440"/>
    <mergeCell ref="AD441:AD442"/>
    <mergeCell ref="AD443:AD444"/>
    <mergeCell ref="AD446:AD447"/>
    <mergeCell ref="AD448:AD449"/>
    <mergeCell ref="AD450:AD451"/>
    <mergeCell ref="AD452:AD453"/>
    <mergeCell ref="AD455:AD456"/>
    <mergeCell ref="AD457:AD458"/>
    <mergeCell ref="AD459:AD460"/>
    <mergeCell ref="AD470:AD471"/>
    <mergeCell ref="AD468:AD469"/>
    <mergeCell ref="AD466:AD467"/>
    <mergeCell ref="AD464:AD465"/>
    <mergeCell ref="AD461:AD462"/>
    <mergeCell ref="AD673:AD674"/>
    <mergeCell ref="AD675:AD676"/>
    <mergeCell ref="AD677:AD678"/>
    <mergeCell ref="AD679:AD680"/>
    <mergeCell ref="AD808:AD809"/>
    <mergeCell ref="AD810:AD811"/>
    <mergeCell ref="AD813:AD814"/>
    <mergeCell ref="AD815:AD816"/>
    <mergeCell ref="AD817:AD818"/>
    <mergeCell ref="AD819:AD820"/>
    <mergeCell ref="AD822:AD823"/>
    <mergeCell ref="AD824:AD825"/>
    <mergeCell ref="AD826:AD827"/>
    <mergeCell ref="AD828:AD829"/>
    <mergeCell ref="AD806:AD807"/>
    <mergeCell ref="AD904:AD905"/>
    <mergeCell ref="AD906:AD907"/>
    <mergeCell ref="AD908:AD909"/>
    <mergeCell ref="AD910:AD911"/>
    <mergeCell ref="AD912:AD913"/>
    <mergeCell ref="AD915:AD916"/>
    <mergeCell ref="AD917:AD918"/>
    <mergeCell ref="AD919:AD920"/>
    <mergeCell ref="AD930:AD931"/>
    <mergeCell ref="AD928:AD929"/>
    <mergeCell ref="AD926:AD927"/>
    <mergeCell ref="AD923:AD924"/>
    <mergeCell ref="AD921:AD922"/>
    <mergeCell ref="AD934:AD935"/>
    <mergeCell ref="AD932:AD933"/>
    <mergeCell ref="AD939:AD940"/>
    <mergeCell ref="AD941:AD942"/>
    <mergeCell ref="AD943:AD944"/>
    <mergeCell ref="AD945:AD946"/>
    <mergeCell ref="AD947:AD948"/>
    <mergeCell ref="AD950:AD951"/>
    <mergeCell ref="AD952:AD953"/>
    <mergeCell ref="AD954:AD955"/>
    <mergeCell ref="AD956:AD957"/>
    <mergeCell ref="AD959:AD960"/>
    <mergeCell ref="AD961:AD962"/>
    <mergeCell ref="AD963:AD964"/>
    <mergeCell ref="AD965:AD966"/>
    <mergeCell ref="AD968:AD969"/>
    <mergeCell ref="AD970:AD971"/>
    <mergeCell ref="AD972:AD973"/>
    <mergeCell ref="AD974:AD975"/>
    <mergeCell ref="AD979:AD980"/>
    <mergeCell ref="AD981:AD982"/>
    <mergeCell ref="AD983:AD984"/>
    <mergeCell ref="AD985:AD986"/>
    <mergeCell ref="AD987:AD988"/>
    <mergeCell ref="AD990:AD991"/>
    <mergeCell ref="AD992:AD993"/>
    <mergeCell ref="AD994:AD995"/>
    <mergeCell ref="AD996:AD997"/>
    <mergeCell ref="AD999:AD1000"/>
    <mergeCell ref="AD1001:AD1002"/>
    <mergeCell ref="AD1003:AD1004"/>
    <mergeCell ref="AD1005:AD1006"/>
    <mergeCell ref="AD1008:AD1009"/>
    <mergeCell ref="AD1010:AD1011"/>
    <mergeCell ref="AD1012:AD1013"/>
    <mergeCell ref="AD1014:AD1015"/>
    <mergeCell ref="AE899:AE900"/>
    <mergeCell ref="AE897:AE898"/>
    <mergeCell ref="AE895:AE896"/>
    <mergeCell ref="AE893:AE894"/>
    <mergeCell ref="AE890:AE891"/>
    <mergeCell ref="AE888:AE889"/>
    <mergeCell ref="AE886:AE887"/>
    <mergeCell ref="AE884:AE885"/>
    <mergeCell ref="AE881:AE882"/>
    <mergeCell ref="AE879:AE880"/>
    <mergeCell ref="AE877:AE878"/>
    <mergeCell ref="AE875:AE876"/>
    <mergeCell ref="AE873:AE874"/>
    <mergeCell ref="AE870:AE871"/>
    <mergeCell ref="AE868:AE869"/>
    <mergeCell ref="AE866:AE867"/>
    <mergeCell ref="AE864:AE865"/>
    <mergeCell ref="AE839:AE840"/>
    <mergeCell ref="AE841:AE842"/>
    <mergeCell ref="AE844:AE845"/>
    <mergeCell ref="AE846:AE847"/>
    <mergeCell ref="AE848:AE849"/>
    <mergeCell ref="AE850:AE851"/>
    <mergeCell ref="AE853:AE854"/>
    <mergeCell ref="AE855:AE856"/>
    <mergeCell ref="AE857:AE858"/>
    <mergeCell ref="AE859:AE860"/>
    <mergeCell ref="AE837:AE838"/>
    <mergeCell ref="AE835:AE836"/>
    <mergeCell ref="AE833:AE834"/>
    <mergeCell ref="AE804:AE805"/>
    <mergeCell ref="AE802:AE803"/>
    <mergeCell ref="AE799:AE800"/>
    <mergeCell ref="AE797:AE798"/>
    <mergeCell ref="AE795:AE796"/>
    <mergeCell ref="AE793:AE794"/>
    <mergeCell ref="AE788:AE789"/>
    <mergeCell ref="AE786:AE787"/>
    <mergeCell ref="AE784:AE785"/>
    <mergeCell ref="AE782:AE783"/>
    <mergeCell ref="AE779:AE780"/>
    <mergeCell ref="AE777:AE778"/>
    <mergeCell ref="AE775:AE776"/>
    <mergeCell ref="AE773:AE774"/>
    <mergeCell ref="AE770:AE771"/>
    <mergeCell ref="AE768:AE769"/>
    <mergeCell ref="AE766:AE767"/>
    <mergeCell ref="AE764:AE765"/>
    <mergeCell ref="AE761:AE762"/>
    <mergeCell ref="AE759:AE760"/>
    <mergeCell ref="AE757:AE758"/>
    <mergeCell ref="AE755:AE756"/>
    <mergeCell ref="AE753:AE754"/>
    <mergeCell ref="AE748:AE749"/>
    <mergeCell ref="AE746:AE747"/>
    <mergeCell ref="AE744:AE745"/>
    <mergeCell ref="AE742:AE743"/>
    <mergeCell ref="AE739:AE740"/>
    <mergeCell ref="AE737:AE738"/>
    <mergeCell ref="AE735:AE736"/>
    <mergeCell ref="AE733:AE734"/>
    <mergeCell ref="AE730:AE731"/>
    <mergeCell ref="AE728:AE729"/>
    <mergeCell ref="AE726:AE727"/>
    <mergeCell ref="AE724:AE725"/>
    <mergeCell ref="AE721:AE722"/>
    <mergeCell ref="AE719:AE720"/>
    <mergeCell ref="AE717:AE718"/>
    <mergeCell ref="AE715:AE716"/>
    <mergeCell ref="AE713:AE714"/>
    <mergeCell ref="AE708:AE709"/>
    <mergeCell ref="AE682:AE683"/>
    <mergeCell ref="AE706:AE707"/>
    <mergeCell ref="AE704:AE705"/>
    <mergeCell ref="AE702:AE703"/>
    <mergeCell ref="AE699:AE700"/>
    <mergeCell ref="AE697:AE698"/>
    <mergeCell ref="AE695:AE696"/>
    <mergeCell ref="AE693:AE694"/>
    <mergeCell ref="AE690:AE691"/>
    <mergeCell ref="AE688:AE689"/>
    <mergeCell ref="AE686:AE687"/>
    <mergeCell ref="AE684:AE685"/>
    <mergeCell ref="AE668:AE669"/>
    <mergeCell ref="AE666:AE667"/>
    <mergeCell ref="AE664:AE665"/>
    <mergeCell ref="AE661:AE662"/>
    <mergeCell ref="AE659:AE660"/>
    <mergeCell ref="AE657:AE658"/>
    <mergeCell ref="AE655:AE656"/>
    <mergeCell ref="AE652:AE653"/>
    <mergeCell ref="AE650:AE651"/>
    <mergeCell ref="AE648:AE649"/>
    <mergeCell ref="AE646:AE647"/>
    <mergeCell ref="AE643:AE644"/>
    <mergeCell ref="AE641:AE642"/>
    <mergeCell ref="AE639:AE640"/>
    <mergeCell ref="AE637:AE638"/>
    <mergeCell ref="AE635:AE636"/>
    <mergeCell ref="AE630:AE631"/>
    <mergeCell ref="AE628:AE629"/>
    <mergeCell ref="AE626:AE627"/>
    <mergeCell ref="AE624:AE625"/>
    <mergeCell ref="AE621:AE622"/>
    <mergeCell ref="AE619:AE620"/>
    <mergeCell ref="AE617:AE618"/>
    <mergeCell ref="AE615:AE616"/>
    <mergeCell ref="AE612:AE613"/>
    <mergeCell ref="AE610:AE611"/>
    <mergeCell ref="AE608:AE609"/>
    <mergeCell ref="AE606:AE607"/>
    <mergeCell ref="AE603:AE604"/>
    <mergeCell ref="AE601:AE602"/>
    <mergeCell ref="AE599:AE600"/>
    <mergeCell ref="AE597:AE598"/>
    <mergeCell ref="AE595:AE596"/>
    <mergeCell ref="AE590:AE591"/>
    <mergeCell ref="AE588:AE589"/>
    <mergeCell ref="AE586:AE587"/>
    <mergeCell ref="AE584:AE585"/>
    <mergeCell ref="AE581:AE582"/>
    <mergeCell ref="AE579:AE580"/>
    <mergeCell ref="AE577:AE578"/>
    <mergeCell ref="AE575:AE576"/>
    <mergeCell ref="AE572:AE573"/>
    <mergeCell ref="AE570:AE571"/>
    <mergeCell ref="AE568:AE569"/>
    <mergeCell ref="AE566:AE567"/>
    <mergeCell ref="AE563:AE564"/>
    <mergeCell ref="AE561:AE562"/>
    <mergeCell ref="AE559:AE560"/>
    <mergeCell ref="AE557:AE558"/>
    <mergeCell ref="AE555:AE556"/>
    <mergeCell ref="AE550:AE551"/>
    <mergeCell ref="AE548:AE549"/>
    <mergeCell ref="AE546:AE547"/>
    <mergeCell ref="AE544:AE545"/>
    <mergeCell ref="AE541:AE542"/>
    <mergeCell ref="AE539:AE540"/>
    <mergeCell ref="AE537:AE538"/>
    <mergeCell ref="AE535:AE536"/>
    <mergeCell ref="AE532:AE533"/>
    <mergeCell ref="AE530:AE531"/>
    <mergeCell ref="AE528:AE529"/>
    <mergeCell ref="AE526:AE527"/>
    <mergeCell ref="AE523:AE524"/>
    <mergeCell ref="AE521:AE522"/>
    <mergeCell ref="AE519:AE520"/>
    <mergeCell ref="AE517:AE518"/>
    <mergeCell ref="AE515:AE516"/>
    <mergeCell ref="AE510:AE511"/>
    <mergeCell ref="AE508:AE509"/>
    <mergeCell ref="AE506:AE507"/>
    <mergeCell ref="AE504:AE505"/>
    <mergeCell ref="AE501:AE502"/>
    <mergeCell ref="AE499:AE500"/>
    <mergeCell ref="AE497:AE498"/>
    <mergeCell ref="AE495:AE496"/>
    <mergeCell ref="AE492:AE493"/>
    <mergeCell ref="AE490:AE491"/>
    <mergeCell ref="AE488:AE489"/>
    <mergeCell ref="AE486:AE487"/>
    <mergeCell ref="AE483:AE484"/>
    <mergeCell ref="AE481:AE482"/>
    <mergeCell ref="AE479:AE480"/>
    <mergeCell ref="AE477:AE478"/>
    <mergeCell ref="AE475:AE476"/>
    <mergeCell ref="AE386:AE387"/>
    <mergeCell ref="AE390:AE391"/>
    <mergeCell ref="AE388:AE389"/>
    <mergeCell ref="AE354:AE355"/>
    <mergeCell ref="AE352:AE353"/>
    <mergeCell ref="AE350:AE351"/>
    <mergeCell ref="AE348:AE349"/>
    <mergeCell ref="AE345:AE346"/>
    <mergeCell ref="AE343:AE344"/>
    <mergeCell ref="AE341:AE342"/>
    <mergeCell ref="AE339:AE340"/>
    <mergeCell ref="AE336:AE337"/>
    <mergeCell ref="AE334:AE335"/>
    <mergeCell ref="AE332:AE333"/>
    <mergeCell ref="AE330:AE331"/>
    <mergeCell ref="AE327:AE328"/>
    <mergeCell ref="AE325:AE326"/>
    <mergeCell ref="AE323:AE324"/>
    <mergeCell ref="AE318:AE319"/>
    <mergeCell ref="AE316:AE317"/>
    <mergeCell ref="AE314:AE315"/>
    <mergeCell ref="AE312:AE313"/>
    <mergeCell ref="AE309:AE310"/>
    <mergeCell ref="AE307:AE308"/>
    <mergeCell ref="AE305:AE306"/>
    <mergeCell ref="AE303:AE304"/>
    <mergeCell ref="AE300:AE301"/>
    <mergeCell ref="AE298:AE299"/>
    <mergeCell ref="AE296:AE297"/>
    <mergeCell ref="AE291:AE292"/>
    <mergeCell ref="AE289:AE290"/>
    <mergeCell ref="AE286:AE287"/>
    <mergeCell ref="AE284:AE285"/>
    <mergeCell ref="AE282:AE283"/>
    <mergeCell ref="AE280:AE281"/>
    <mergeCell ref="AE277:AE278"/>
    <mergeCell ref="AE275:AE276"/>
    <mergeCell ref="AE273:AE274"/>
    <mergeCell ref="AE271:AE272"/>
    <mergeCell ref="AE268:AE269"/>
    <mergeCell ref="AE266:AE267"/>
    <mergeCell ref="AE264:AE265"/>
    <mergeCell ref="AE262:AE263"/>
    <mergeCell ref="AE260:AE261"/>
    <mergeCell ref="AE255:AE256"/>
    <mergeCell ref="AE253:AE254"/>
    <mergeCell ref="AE250:AE251"/>
    <mergeCell ref="AE248:AE249"/>
    <mergeCell ref="AE246:AE247"/>
    <mergeCell ref="AE244:AE245"/>
    <mergeCell ref="AE241:AE242"/>
    <mergeCell ref="AE239:AE240"/>
    <mergeCell ref="AE237:AE238"/>
    <mergeCell ref="AE235:AE236"/>
    <mergeCell ref="AE232:AE233"/>
    <mergeCell ref="AE230:AE231"/>
    <mergeCell ref="AE228:AE229"/>
    <mergeCell ref="AE226:AE227"/>
    <mergeCell ref="AE224:AE225"/>
    <mergeCell ref="AE219:AE220"/>
    <mergeCell ref="AE217:AE218"/>
    <mergeCell ref="AE215:AE216"/>
    <mergeCell ref="AE213:AE214"/>
    <mergeCell ref="AE210:AE211"/>
    <mergeCell ref="AE208:AE209"/>
    <mergeCell ref="AE206:AE207"/>
    <mergeCell ref="AE204:AE205"/>
    <mergeCell ref="AE201:AE202"/>
    <mergeCell ref="AE199:AE200"/>
    <mergeCell ref="AE197:AE198"/>
    <mergeCell ref="AE195:AE196"/>
    <mergeCell ref="AE193:AE194"/>
    <mergeCell ref="AE184:AE185"/>
    <mergeCell ref="AE186:AE187"/>
    <mergeCell ref="AE188:AE189"/>
    <mergeCell ref="AE182:AE183"/>
    <mergeCell ref="AE180:AE181"/>
    <mergeCell ref="AE177:AE178"/>
    <mergeCell ref="AE175:AE176"/>
    <mergeCell ref="AE173:AE174"/>
    <mergeCell ref="AE171:AE172"/>
    <mergeCell ref="AE168:AE169"/>
    <mergeCell ref="AE166:AE167"/>
    <mergeCell ref="AE164:AE165"/>
    <mergeCell ref="AE162:AE163"/>
    <mergeCell ref="AE160:AE161"/>
    <mergeCell ref="AE140:AE141"/>
    <mergeCell ref="AE142:AE143"/>
    <mergeCell ref="AE144:AE145"/>
    <mergeCell ref="AE146:AE147"/>
    <mergeCell ref="AE149:AE150"/>
    <mergeCell ref="AE151:AE152"/>
    <mergeCell ref="AE153:AE154"/>
    <mergeCell ref="AE155:AE156"/>
    <mergeCell ref="AE106:AE107"/>
    <mergeCell ref="AE104:AE105"/>
    <mergeCell ref="AE102:AE103"/>
    <mergeCell ref="AE100:AE101"/>
    <mergeCell ref="AE95:AE96"/>
    <mergeCell ref="AE93:AE94"/>
    <mergeCell ref="AE91:AE92"/>
    <mergeCell ref="AE88:AE89"/>
    <mergeCell ref="AE86:AE87"/>
    <mergeCell ref="AE84:AE85"/>
    <mergeCell ref="AE82:AE83"/>
    <mergeCell ref="AE80:AE81"/>
    <mergeCell ref="AE2:AE3"/>
    <mergeCell ref="AE4:AE5"/>
    <mergeCell ref="AE6:AE7"/>
    <mergeCell ref="AE9:AE10"/>
    <mergeCell ref="AE11:AE12"/>
    <mergeCell ref="AE13:AE14"/>
    <mergeCell ref="AE18:AE19"/>
    <mergeCell ref="AE24:AE25"/>
    <mergeCell ref="AE26:AE27"/>
    <mergeCell ref="AE29:AE30"/>
    <mergeCell ref="AE31:AE32"/>
    <mergeCell ref="AE33:AE34"/>
    <mergeCell ref="AE20:AE21"/>
    <mergeCell ref="AE22:AE23"/>
    <mergeCell ref="AE38:AE39"/>
    <mergeCell ref="AE44:AE45"/>
    <mergeCell ref="AE46:AE47"/>
    <mergeCell ref="AE49:AE50"/>
    <mergeCell ref="AE51:AE52"/>
    <mergeCell ref="AE40:AE41"/>
    <mergeCell ref="AE42:AE43"/>
    <mergeCell ref="AE55:AE56"/>
    <mergeCell ref="AE53:AE54"/>
    <mergeCell ref="AE60:AE61"/>
    <mergeCell ref="AE62:AE63"/>
    <mergeCell ref="AE64:AE65"/>
    <mergeCell ref="AE66:AE67"/>
    <mergeCell ref="AE68:AE69"/>
    <mergeCell ref="AE71:AE72"/>
    <mergeCell ref="AE73:AE74"/>
    <mergeCell ref="AE75:AE76"/>
    <mergeCell ref="AE122:AE123"/>
    <mergeCell ref="AE124:AE125"/>
    <mergeCell ref="AE109:AE110"/>
    <mergeCell ref="AE111:AE112"/>
    <mergeCell ref="AE113:AE114"/>
    <mergeCell ref="AE115:AE116"/>
    <mergeCell ref="AE118:AE119"/>
    <mergeCell ref="AE120:AE121"/>
    <mergeCell ref="AE129:AE130"/>
    <mergeCell ref="AE131:AE132"/>
    <mergeCell ref="AE133:AE134"/>
    <mergeCell ref="AE135:AE136"/>
    <mergeCell ref="AE137:AE138"/>
    <mergeCell ref="AE359:AE360"/>
    <mergeCell ref="AE361:AE362"/>
    <mergeCell ref="AE363:AE364"/>
    <mergeCell ref="AE365:AE366"/>
    <mergeCell ref="AE367:AE368"/>
    <mergeCell ref="AE370:AE371"/>
    <mergeCell ref="AE372:AE373"/>
    <mergeCell ref="AE374:AE375"/>
    <mergeCell ref="AE376:AE377"/>
    <mergeCell ref="AE379:AE380"/>
    <mergeCell ref="AE381:AE382"/>
    <mergeCell ref="AE383:AE384"/>
    <mergeCell ref="AE392:AE393"/>
    <mergeCell ref="AE397:AE398"/>
    <mergeCell ref="AE399:AE400"/>
    <mergeCell ref="AE401:AE402"/>
    <mergeCell ref="AE403:AE404"/>
    <mergeCell ref="AE405:AE406"/>
    <mergeCell ref="AE408:AE409"/>
    <mergeCell ref="AE410:AE411"/>
    <mergeCell ref="AE412:AE413"/>
    <mergeCell ref="AE414:AE415"/>
    <mergeCell ref="AE417:AE418"/>
    <mergeCell ref="AE419:AE420"/>
    <mergeCell ref="AE421:AE422"/>
    <mergeCell ref="AE424:AE425"/>
    <mergeCell ref="AE426:AE427"/>
    <mergeCell ref="AE428:AE429"/>
    <mergeCell ref="AE430:AE431"/>
    <mergeCell ref="AE435:AE436"/>
    <mergeCell ref="AE437:AE438"/>
    <mergeCell ref="AE439:AE440"/>
    <mergeCell ref="AE441:AE442"/>
    <mergeCell ref="AE443:AE444"/>
    <mergeCell ref="AE446:AE447"/>
    <mergeCell ref="AE448:AE449"/>
    <mergeCell ref="AE450:AE451"/>
    <mergeCell ref="AE452:AE453"/>
    <mergeCell ref="AE455:AE456"/>
    <mergeCell ref="AE457:AE458"/>
    <mergeCell ref="AE459:AE460"/>
    <mergeCell ref="AE470:AE471"/>
    <mergeCell ref="AE468:AE469"/>
    <mergeCell ref="AE466:AE467"/>
    <mergeCell ref="AE464:AE465"/>
    <mergeCell ref="AE461:AE462"/>
    <mergeCell ref="AE673:AE674"/>
    <mergeCell ref="AE675:AE676"/>
    <mergeCell ref="AE677:AE678"/>
    <mergeCell ref="AE679:AE680"/>
    <mergeCell ref="AE808:AE809"/>
    <mergeCell ref="AE810:AE811"/>
    <mergeCell ref="AE813:AE814"/>
    <mergeCell ref="AE815:AE816"/>
    <mergeCell ref="AE817:AE818"/>
    <mergeCell ref="AE819:AE820"/>
    <mergeCell ref="AE822:AE823"/>
    <mergeCell ref="AE824:AE825"/>
    <mergeCell ref="AE826:AE827"/>
    <mergeCell ref="AE828:AE829"/>
    <mergeCell ref="AE806:AE807"/>
    <mergeCell ref="AE904:AE905"/>
    <mergeCell ref="AE906:AE907"/>
    <mergeCell ref="AE908:AE909"/>
    <mergeCell ref="AE910:AE911"/>
    <mergeCell ref="AE912:AE913"/>
    <mergeCell ref="AE915:AE916"/>
    <mergeCell ref="AE917:AE918"/>
    <mergeCell ref="AE919:AE920"/>
    <mergeCell ref="AE930:AE931"/>
    <mergeCell ref="AE928:AE929"/>
    <mergeCell ref="AE926:AE927"/>
    <mergeCell ref="AE923:AE924"/>
    <mergeCell ref="AE921:AE922"/>
    <mergeCell ref="AE934:AE935"/>
    <mergeCell ref="AE932:AE933"/>
    <mergeCell ref="AE939:AE940"/>
    <mergeCell ref="AE941:AE942"/>
    <mergeCell ref="AE943:AE944"/>
    <mergeCell ref="AE945:AE946"/>
    <mergeCell ref="AE947:AE948"/>
    <mergeCell ref="AE950:AE951"/>
    <mergeCell ref="AE952:AE953"/>
    <mergeCell ref="AE954:AE955"/>
    <mergeCell ref="AE956:AE957"/>
    <mergeCell ref="AE959:AE960"/>
    <mergeCell ref="AE961:AE962"/>
    <mergeCell ref="AE963:AE964"/>
    <mergeCell ref="AE965:AE966"/>
    <mergeCell ref="AE968:AE969"/>
    <mergeCell ref="AE970:AE971"/>
    <mergeCell ref="AE972:AE973"/>
    <mergeCell ref="AE974:AE975"/>
    <mergeCell ref="AE979:AE980"/>
    <mergeCell ref="AE981:AE982"/>
    <mergeCell ref="AE983:AE984"/>
    <mergeCell ref="AE985:AE986"/>
    <mergeCell ref="AE987:AE988"/>
    <mergeCell ref="AE990:AE991"/>
    <mergeCell ref="AE992:AE993"/>
    <mergeCell ref="AE994:AE995"/>
    <mergeCell ref="AE996:AE997"/>
    <mergeCell ref="AE999:AE1000"/>
    <mergeCell ref="AE1001:AE1002"/>
    <mergeCell ref="AE1003:AE1004"/>
    <mergeCell ref="AE1005:AE1006"/>
    <mergeCell ref="AE1008:AE1009"/>
    <mergeCell ref="AE1010:AE1011"/>
    <mergeCell ref="AE1012:AE1013"/>
    <mergeCell ref="AE1014:AE1015"/>
    <mergeCell ref="A1019:A1057"/>
    <mergeCell ref="B1019:B1020"/>
    <mergeCell ref="B1021:B1022"/>
    <mergeCell ref="B1023:B1024"/>
    <mergeCell ref="B1025:B1026"/>
    <mergeCell ref="B1027:B1028"/>
    <mergeCell ref="B1029:D1029"/>
    <mergeCell ref="B1030:B1031"/>
    <mergeCell ref="B1032:B1033"/>
    <mergeCell ref="B1034:B1035"/>
    <mergeCell ref="B1036:B1037"/>
    <mergeCell ref="B1038:D1038"/>
    <mergeCell ref="B1039:B1040"/>
    <mergeCell ref="B1041:B1042"/>
    <mergeCell ref="B1043:B1044"/>
    <mergeCell ref="B1045:B1046"/>
    <mergeCell ref="B1047:D1047"/>
    <mergeCell ref="B1048:B1049"/>
    <mergeCell ref="B1050:B1051"/>
    <mergeCell ref="B1052:B1053"/>
    <mergeCell ref="B1054:B1055"/>
    <mergeCell ref="B1056:D1056"/>
    <mergeCell ref="B1057:D1057"/>
    <mergeCell ref="C1019:C1020"/>
    <mergeCell ref="C1021:C1022"/>
    <mergeCell ref="C1023:C1024"/>
    <mergeCell ref="C1025:C1026"/>
    <mergeCell ref="C1027:C1028"/>
    <mergeCell ref="C1030:C1031"/>
    <mergeCell ref="C1039:C1040"/>
    <mergeCell ref="C1048:C1049"/>
    <mergeCell ref="F1019:F1020"/>
    <mergeCell ref="F1021:F1022"/>
    <mergeCell ref="F1023:F1024"/>
    <mergeCell ref="F1025:F1026"/>
    <mergeCell ref="F1027:F1028"/>
    <mergeCell ref="F1030:F1031"/>
    <mergeCell ref="F1032:F1033"/>
    <mergeCell ref="F1034:F1035"/>
    <mergeCell ref="F1036:F1037"/>
    <mergeCell ref="F1039:F1040"/>
    <mergeCell ref="F1041:F1042"/>
    <mergeCell ref="F1043:F1044"/>
    <mergeCell ref="F1045:F1046"/>
    <mergeCell ref="F1048:F1049"/>
    <mergeCell ref="F1050:F1051"/>
    <mergeCell ref="F1052:F1053"/>
    <mergeCell ref="F1054:F1055"/>
    <mergeCell ref="Q1019:Q1020"/>
    <mergeCell ref="Q1021:Q1022"/>
    <mergeCell ref="Q1023:Q1024"/>
    <mergeCell ref="Q1025:Q1026"/>
    <mergeCell ref="Q1027:Q1028"/>
    <mergeCell ref="Q1030:Q1031"/>
    <mergeCell ref="Q1032:Q1033"/>
    <mergeCell ref="Q1034:Q1035"/>
    <mergeCell ref="Q1036:Q1037"/>
    <mergeCell ref="Q1039:Q1040"/>
    <mergeCell ref="Q1041:Q1042"/>
    <mergeCell ref="Q1043:Q1044"/>
    <mergeCell ref="Q1045:Q1046"/>
    <mergeCell ref="Q1048:Q1049"/>
    <mergeCell ref="Q1050:Q1051"/>
    <mergeCell ref="Q1052:Q1053"/>
    <mergeCell ref="Q1054:Q1055"/>
    <mergeCell ref="R1019:R1020"/>
    <mergeCell ref="R1021:R1022"/>
    <mergeCell ref="R1023:R1024"/>
    <mergeCell ref="R1025:R1026"/>
    <mergeCell ref="R1027:R1028"/>
    <mergeCell ref="R1030:R1031"/>
    <mergeCell ref="R1032:R1033"/>
    <mergeCell ref="R1034:R1035"/>
    <mergeCell ref="R1036:R1037"/>
    <mergeCell ref="R1039:R1040"/>
    <mergeCell ref="R1041:R1042"/>
    <mergeCell ref="R1043:R1044"/>
    <mergeCell ref="R1045:R1046"/>
    <mergeCell ref="R1048:R1049"/>
    <mergeCell ref="R1050:R1051"/>
    <mergeCell ref="R1052:R1053"/>
    <mergeCell ref="R1054:R1055"/>
    <mergeCell ref="S1019:S1020"/>
    <mergeCell ref="S1021:S1022"/>
    <mergeCell ref="S1023:S1024"/>
    <mergeCell ref="S1025:S1026"/>
    <mergeCell ref="S1027:S1028"/>
    <mergeCell ref="S1030:S1031"/>
    <mergeCell ref="S1032:S1033"/>
    <mergeCell ref="S1034:S1035"/>
    <mergeCell ref="S1036:S1037"/>
    <mergeCell ref="S1039:S1040"/>
    <mergeCell ref="S1041:S1042"/>
    <mergeCell ref="S1043:S1044"/>
    <mergeCell ref="S1045:S1046"/>
    <mergeCell ref="S1048:S1049"/>
    <mergeCell ref="S1050:S1051"/>
    <mergeCell ref="S1052:S1053"/>
    <mergeCell ref="S1054:S1055"/>
    <mergeCell ref="T1019:T1020"/>
    <mergeCell ref="T1021:T1022"/>
    <mergeCell ref="T1023:T1024"/>
    <mergeCell ref="T1025:T1026"/>
    <mergeCell ref="T1027:T1028"/>
    <mergeCell ref="T1030:T1031"/>
    <mergeCell ref="T1032:T1033"/>
    <mergeCell ref="T1034:T1035"/>
    <mergeCell ref="T1036:T1037"/>
    <mergeCell ref="T1039:T1040"/>
    <mergeCell ref="T1041:T1042"/>
    <mergeCell ref="T1043:T1044"/>
    <mergeCell ref="T1045:T1046"/>
    <mergeCell ref="T1048:T1049"/>
    <mergeCell ref="T1050:T1051"/>
    <mergeCell ref="T1052:T1053"/>
    <mergeCell ref="T1054:T1055"/>
    <mergeCell ref="U1019:U1020"/>
    <mergeCell ref="U1021:U1022"/>
    <mergeCell ref="U1023:U1024"/>
    <mergeCell ref="U1025:U1026"/>
    <mergeCell ref="U1027:U1028"/>
    <mergeCell ref="U1030:U1031"/>
    <mergeCell ref="U1032:U1033"/>
    <mergeCell ref="U1034:U1035"/>
    <mergeCell ref="U1036:U1037"/>
    <mergeCell ref="U1039:U1040"/>
    <mergeCell ref="U1041:U1042"/>
    <mergeCell ref="U1043:U1044"/>
    <mergeCell ref="U1045:U1046"/>
    <mergeCell ref="U1048:U1049"/>
    <mergeCell ref="U1050:U1051"/>
    <mergeCell ref="U1052:U1053"/>
    <mergeCell ref="U1054:U1055"/>
    <mergeCell ref="V1019:V1020"/>
    <mergeCell ref="V1021:V1022"/>
    <mergeCell ref="V1023:V1024"/>
    <mergeCell ref="V1025:V1026"/>
    <mergeCell ref="V1027:V1028"/>
    <mergeCell ref="V1030:V1031"/>
    <mergeCell ref="V1032:V1033"/>
    <mergeCell ref="V1034:V1035"/>
    <mergeCell ref="V1036:V1037"/>
    <mergeCell ref="V1039:V1040"/>
    <mergeCell ref="V1041:V1042"/>
    <mergeCell ref="V1043:V1044"/>
    <mergeCell ref="V1045:V1046"/>
    <mergeCell ref="V1048:V1049"/>
    <mergeCell ref="V1050:V1051"/>
    <mergeCell ref="V1052:V1053"/>
    <mergeCell ref="V1054:V1055"/>
    <mergeCell ref="W1019:W1020"/>
    <mergeCell ref="W1021:W1022"/>
    <mergeCell ref="W1023:W1024"/>
    <mergeCell ref="W1025:W1026"/>
    <mergeCell ref="W1027:W1028"/>
    <mergeCell ref="W1030:W1031"/>
    <mergeCell ref="W1032:W1033"/>
    <mergeCell ref="W1034:W1035"/>
    <mergeCell ref="W1036:W1037"/>
    <mergeCell ref="W1039:W1040"/>
    <mergeCell ref="W1041:W1042"/>
    <mergeCell ref="W1043:W1044"/>
    <mergeCell ref="W1045:W1046"/>
    <mergeCell ref="W1048:W1049"/>
    <mergeCell ref="W1050:W1051"/>
    <mergeCell ref="W1052:W1053"/>
    <mergeCell ref="W1054:W1055"/>
    <mergeCell ref="X1019:X1020"/>
    <mergeCell ref="X1021:X1022"/>
    <mergeCell ref="X1023:X1024"/>
    <mergeCell ref="X1025:X1026"/>
    <mergeCell ref="X1027:X1028"/>
    <mergeCell ref="X1030:X1031"/>
    <mergeCell ref="X1032:X1033"/>
    <mergeCell ref="X1034:X1035"/>
    <mergeCell ref="X1036:X1037"/>
    <mergeCell ref="X1039:X1040"/>
    <mergeCell ref="X1041:X1042"/>
    <mergeCell ref="X1043:X1044"/>
    <mergeCell ref="X1045:X1046"/>
    <mergeCell ref="X1048:X1049"/>
    <mergeCell ref="X1050:X1051"/>
    <mergeCell ref="X1052:X1053"/>
    <mergeCell ref="X1054:X1055"/>
    <mergeCell ref="Y1019:Y1020"/>
    <mergeCell ref="Y1021:Y1022"/>
    <mergeCell ref="Y1023:Y1024"/>
    <mergeCell ref="Y1025:Y1026"/>
    <mergeCell ref="Y1027:Y1028"/>
    <mergeCell ref="Y1030:Y1031"/>
    <mergeCell ref="Y1032:Y1033"/>
    <mergeCell ref="Y1034:Y1035"/>
    <mergeCell ref="Y1036:Y1037"/>
    <mergeCell ref="Y1039:Y1040"/>
    <mergeCell ref="Y1041:Y1042"/>
    <mergeCell ref="Y1043:Y1044"/>
    <mergeCell ref="Y1045:Y1046"/>
    <mergeCell ref="Y1048:Y1049"/>
    <mergeCell ref="Y1050:Y1051"/>
    <mergeCell ref="Y1052:Y1053"/>
    <mergeCell ref="Y1054:Y1055"/>
    <mergeCell ref="Z1019:Z1020"/>
    <mergeCell ref="Z1021:Z1022"/>
    <mergeCell ref="Z1023:Z1024"/>
    <mergeCell ref="Z1025:Z1026"/>
    <mergeCell ref="Z1027:Z1028"/>
    <mergeCell ref="Z1030:Z1031"/>
    <mergeCell ref="Z1032:Z1033"/>
    <mergeCell ref="Z1034:Z1035"/>
    <mergeCell ref="Z1036:Z1037"/>
    <mergeCell ref="Z1039:Z1040"/>
    <mergeCell ref="Z1041:Z1042"/>
    <mergeCell ref="Z1043:Z1044"/>
    <mergeCell ref="Z1045:Z1046"/>
    <mergeCell ref="Z1048:Z1049"/>
    <mergeCell ref="Z1050:Z1051"/>
    <mergeCell ref="Z1052:Z1053"/>
    <mergeCell ref="Z1054:Z1055"/>
    <mergeCell ref="AA1019:AA1020"/>
    <mergeCell ref="AA1021:AA1022"/>
    <mergeCell ref="AA1023:AA1024"/>
    <mergeCell ref="AA1025:AA1026"/>
    <mergeCell ref="AA1027:AA1028"/>
    <mergeCell ref="AA1030:AA1031"/>
    <mergeCell ref="AA1032:AA1033"/>
    <mergeCell ref="AA1034:AA1035"/>
    <mergeCell ref="AA1036:AA1037"/>
    <mergeCell ref="AA1039:AA1040"/>
    <mergeCell ref="AA1041:AA1042"/>
    <mergeCell ref="AA1043:AA1044"/>
    <mergeCell ref="AA1045:AA1046"/>
    <mergeCell ref="AA1048:AA1049"/>
    <mergeCell ref="AA1050:AA1051"/>
    <mergeCell ref="AA1052:AA1053"/>
    <mergeCell ref="AA1054:AA1055"/>
    <mergeCell ref="AB1019:AB1020"/>
    <mergeCell ref="AB1021:AB1022"/>
    <mergeCell ref="AB1023:AB1024"/>
    <mergeCell ref="AB1025:AB1026"/>
    <mergeCell ref="AB1027:AB1028"/>
    <mergeCell ref="AB1030:AB1031"/>
    <mergeCell ref="AB1032:AB1033"/>
    <mergeCell ref="AB1034:AB1035"/>
    <mergeCell ref="AB1036:AB1037"/>
    <mergeCell ref="AB1039:AB1040"/>
    <mergeCell ref="AB1041:AB1042"/>
    <mergeCell ref="AB1043:AB1044"/>
    <mergeCell ref="AB1045:AB1046"/>
    <mergeCell ref="AB1048:AB1049"/>
    <mergeCell ref="AB1050:AB1051"/>
    <mergeCell ref="AB1052:AB1053"/>
    <mergeCell ref="AB1054:AB1055"/>
    <mergeCell ref="AC1019:AC1020"/>
    <mergeCell ref="AC1021:AC1022"/>
    <mergeCell ref="AC1023:AC1024"/>
    <mergeCell ref="AC1025:AC1026"/>
    <mergeCell ref="AC1027:AC1028"/>
    <mergeCell ref="AC1030:AC1031"/>
    <mergeCell ref="AC1032:AC1033"/>
    <mergeCell ref="AC1034:AC1035"/>
    <mergeCell ref="AC1036:AC1037"/>
    <mergeCell ref="AC1039:AC1040"/>
    <mergeCell ref="AC1041:AC1042"/>
    <mergeCell ref="AC1043:AC1044"/>
    <mergeCell ref="AC1045:AC1046"/>
    <mergeCell ref="AC1048:AC1049"/>
    <mergeCell ref="AC1050:AC1051"/>
    <mergeCell ref="AC1052:AC1053"/>
    <mergeCell ref="AC1054:AC1055"/>
    <mergeCell ref="AD1019:AD1020"/>
    <mergeCell ref="AD1021:AD1022"/>
    <mergeCell ref="AD1023:AD1024"/>
    <mergeCell ref="AD1025:AD1026"/>
    <mergeCell ref="AD1027:AD1028"/>
    <mergeCell ref="AD1030:AD1031"/>
    <mergeCell ref="AD1032:AD1033"/>
    <mergeCell ref="AD1034:AD1035"/>
    <mergeCell ref="AD1036:AD1037"/>
    <mergeCell ref="AD1039:AD1040"/>
    <mergeCell ref="AD1041:AD1042"/>
    <mergeCell ref="AD1043:AD1044"/>
    <mergeCell ref="AD1045:AD1046"/>
    <mergeCell ref="AD1048:AD1049"/>
    <mergeCell ref="AD1050:AD1051"/>
    <mergeCell ref="AD1052:AD1053"/>
    <mergeCell ref="AD1054:AD1055"/>
    <mergeCell ref="AE1019:AE1020"/>
    <mergeCell ref="AE1021:AE1022"/>
    <mergeCell ref="AE1023:AE1024"/>
    <mergeCell ref="AE1025:AE1026"/>
    <mergeCell ref="AE1027:AE1028"/>
    <mergeCell ref="AE1030:AE1031"/>
    <mergeCell ref="AE1032:AE1033"/>
    <mergeCell ref="AE1034:AE1035"/>
    <mergeCell ref="AE1036:AE1037"/>
    <mergeCell ref="AE1039:AE1040"/>
    <mergeCell ref="AE1041:AE1042"/>
    <mergeCell ref="AE1043:AE1044"/>
    <mergeCell ref="AE1045:AE1046"/>
    <mergeCell ref="AE1048:AE1049"/>
    <mergeCell ref="AE1050:AE1051"/>
    <mergeCell ref="AE1052:AE1053"/>
    <mergeCell ref="AE1054:AE1055"/>
    <mergeCell ref="C1032:C1033"/>
    <mergeCell ref="C1034:C1035"/>
    <mergeCell ref="C1036:C1037"/>
    <mergeCell ref="C1041:C1042"/>
    <mergeCell ref="C1043:C1044"/>
    <mergeCell ref="C1045:C1046"/>
    <mergeCell ref="C1050:C1051"/>
    <mergeCell ref="C1052:C1053"/>
    <mergeCell ref="C1054:C1055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20" min="20" style="0" width="18.64788732394366"/>
    <col collapsed="false" customWidth="true" hidden="false" max="21" min="21" style="0" width="18.64788732394366"/>
  </cols>
  <sheetData>
    <row r="1">
      <c r="A1" s="96" t="s">
        <v>97</v>
      </c>
      <c r="B1" s="97" t="s">
        <v>98</v>
      </c>
      <c r="C1" s="97" t="s">
        <v>99</v>
      </c>
      <c r="D1" s="97" t="s">
        <v>100</v>
      </c>
      <c r="E1" s="98" t="s">
        <v>101</v>
      </c>
      <c r="F1" s="97" t="s">
        <v>102</v>
      </c>
      <c r="G1" s="97" t="s">
        <v>103</v>
      </c>
      <c r="H1" s="97" t="s">
        <v>104</v>
      </c>
      <c r="I1" s="99" t="s">
        <v>105</v>
      </c>
      <c r="J1" s="100" t="s">
        <v>106</v>
      </c>
      <c r="K1" s="97" t="s">
        <v>107</v>
      </c>
      <c r="L1" s="100" t="s">
        <v>108</v>
      </c>
      <c r="M1" s="97" t="s">
        <v>109</v>
      </c>
      <c r="N1" s="101" t="s">
        <v>110</v>
      </c>
      <c r="O1" s="97" t="s">
        <v>111</v>
      </c>
      <c r="P1" s="101" t="s">
        <v>112</v>
      </c>
      <c r="Q1" s="99" t="s">
        <v>113</v>
      </c>
      <c r="R1" s="102" t="s">
        <v>114</v>
      </c>
      <c r="S1" s="103" t="s">
        <v>115</v>
      </c>
      <c r="T1" s="102" t="s">
        <v>116</v>
      </c>
      <c r="U1" s="104" t="s">
        <v>117</v>
      </c>
      <c r="V1" s="105" t="s">
        <v>118</v>
      </c>
      <c r="W1" s="105" t="s">
        <v>119</v>
      </c>
      <c r="X1" s="105" t="s">
        <v>120</v>
      </c>
      <c r="Y1" s="103" t="s">
        <v>121</v>
      </c>
      <c r="Z1" s="105" t="s">
        <v>122</v>
      </c>
      <c r="AA1" s="105" t="s">
        <v>123</v>
      </c>
      <c r="AB1" s="105" t="s">
        <v>124</v>
      </c>
      <c r="AC1" s="102" t="s">
        <v>125</v>
      </c>
      <c r="AD1" s="103" t="s">
        <v>126</v>
      </c>
      <c r="AE1" s="105" t="s">
        <v>127</v>
      </c>
      <c r="AF1" s="105" t="s">
        <v>128</v>
      </c>
    </row>
    <row r="2">
      <c r="A2" s="106" t="s">
        <v>129</v>
      </c>
      <c r="B2" s="107" t="s">
        <v>130</v>
      </c>
      <c r="C2" s="108" t="s">
        <v>131</v>
      </c>
      <c r="D2" s="109" t="s">
        <v>132</v>
      </c>
      <c r="E2" s="110">
        <v>539.77</v>
      </c>
      <c r="F2" s="111">
        <f>E2+E3</f>
      </c>
      <c r="G2" s="112">
        <v>3506</v>
      </c>
      <c r="H2" s="112">
        <v>430</v>
      </c>
      <c r="I2" s="113">
        <f t="shared" ref="I2:I25" si="158">H2/G2</f>
      </c>
      <c r="J2" s="114">
        <f t="shared" ref="J2:J46" si="120">(E2/G2)*1000</f>
      </c>
      <c r="K2" s="112">
        <v>10</v>
      </c>
      <c r="L2" s="114">
        <f t="shared" ref="L2:L22" si="62">E2/K2</f>
      </c>
      <c r="M2" s="112">
        <v>2</v>
      </c>
      <c r="N2" s="115">
        <f t="shared" ref="N2:N46" si="318">E2/M2</f>
      </c>
      <c r="O2" s="112">
        <v>1</v>
      </c>
      <c r="P2" s="115">
        <f t="shared" ref="P2:P29" si="211">E2/O2</f>
      </c>
      <c r="Q2" s="116">
        <f>(M2+M3)/(O2+O3)</f>
      </c>
      <c r="R2" s="112">
        <v>11</v>
      </c>
      <c r="S2" s="116">
        <f>(O2+O3)/(K2+K3)</f>
      </c>
      <c r="T2" s="112">
        <v>2</v>
      </c>
      <c r="U2" s="117">
        <f>F2/T2</f>
      </c>
      <c r="V2" s="118">
        <f>(F2+4*500)/T2</f>
      </c>
      <c r="W2" s="112">
        <v>2467.2</v>
      </c>
      <c r="X2" s="118">
        <f>W2/T2</f>
      </c>
      <c r="Y2" s="116">
        <f>T2/R2</f>
      </c>
      <c r="Z2" s="118">
        <f>W2/F2</f>
      </c>
      <c r="AA2" s="118">
        <f>W2/(F2+500)</f>
      </c>
      <c r="AB2" s="112">
        <v>1</v>
      </c>
      <c r="AC2" s="112">
        <v>2011.2</v>
      </c>
      <c r="AD2" s="116">
        <f>AB2/T2</f>
      </c>
      <c r="AE2" s="118">
        <f>(W2-AC2)/(F2+500)</f>
      </c>
      <c r="AF2" s="119" t="s">
        <v>133</v>
      </c>
    </row>
    <row r="3">
      <c r="A3" s="106"/>
      <c r="B3" s="120"/>
      <c r="C3" s="108"/>
      <c r="D3" s="109" t="s">
        <v>134</v>
      </c>
      <c r="E3" s="110">
        <v>2508.11</v>
      </c>
      <c r="F3" s="111"/>
      <c r="G3" s="112">
        <v>24836</v>
      </c>
      <c r="H3" s="112">
        <v>1204</v>
      </c>
      <c r="I3" s="113">
        <f t="shared" si="158"/>
      </c>
      <c r="J3" s="114">
        <f t="shared" si="120"/>
      </c>
      <c r="K3" s="112">
        <v>52</v>
      </c>
      <c r="L3" s="114">
        <f t="shared" si="62"/>
      </c>
      <c r="M3" s="112">
        <v>0</v>
      </c>
      <c r="N3" s="115">
        <f t="shared" si="318"/>
      </c>
      <c r="O3" s="112">
        <v>6</v>
      </c>
      <c r="P3" s="115">
        <f t="shared" si="211"/>
      </c>
      <c r="Q3" s="116"/>
      <c r="R3" s="112"/>
      <c r="S3" s="116"/>
      <c r="T3" s="112"/>
      <c r="U3" s="117"/>
      <c r="V3" s="118"/>
      <c r="W3" s="112"/>
      <c r="X3" s="118"/>
      <c r="Y3" s="116"/>
      <c r="Z3" s="118"/>
      <c r="AA3" s="118"/>
      <c r="AB3" s="112"/>
      <c r="AC3" s="112"/>
      <c r="AD3" s="116"/>
      <c r="AE3" s="118"/>
      <c r="AF3" s="119" t="s">
        <v>135</v>
      </c>
    </row>
    <row r="4">
      <c r="A4" s="106"/>
      <c r="B4" s="107" t="s">
        <v>136</v>
      </c>
      <c r="C4" s="108" t="s">
        <v>131</v>
      </c>
      <c r="D4" s="109" t="s">
        <v>132</v>
      </c>
      <c r="E4" s="110">
        <v>1800.71</v>
      </c>
      <c r="F4" s="111">
        <f>E4+E5</f>
      </c>
      <c r="G4" s="112">
        <v>12340</v>
      </c>
      <c r="H4" s="112">
        <v>830</v>
      </c>
      <c r="I4" s="113">
        <f t="shared" si="158"/>
      </c>
      <c r="J4" s="114">
        <f t="shared" si="120"/>
      </c>
      <c r="K4" s="112">
        <v>13</v>
      </c>
      <c r="L4" s="114">
        <f t="shared" si="62"/>
      </c>
      <c r="M4" s="112">
        <v>1</v>
      </c>
      <c r="N4" s="115">
        <f t="shared" si="318"/>
      </c>
      <c r="O4" s="112">
        <v>1</v>
      </c>
      <c r="P4" s="115">
        <f t="shared" si="211"/>
      </c>
      <c r="Q4" s="116">
        <f>(M4+M5)/(O4+O5)</f>
      </c>
      <c r="R4" s="112">
        <v>17</v>
      </c>
      <c r="S4" s="116">
        <f>(O4+O5)/(K4+K5)</f>
      </c>
      <c r="T4" s="112">
        <v>4</v>
      </c>
      <c r="U4" s="117">
        <f>F4/T4</f>
      </c>
      <c r="V4" s="118">
        <f>(F4+4*500)/T4</f>
      </c>
      <c r="W4" s="112">
        <v>5625.6</v>
      </c>
      <c r="X4" s="118">
        <f>W4/T4</f>
      </c>
      <c r="Y4" s="116">
        <f>T4/R4</f>
      </c>
      <c r="Z4" s="118">
        <f>W4/F4</f>
      </c>
      <c r="AA4" s="118">
        <f>W4/(F4+500)</f>
      </c>
      <c r="AB4" s="112">
        <v>2</v>
      </c>
      <c r="AC4" s="112">
        <v>3170.4</v>
      </c>
      <c r="AD4" s="116">
        <f>AB4/T4</f>
      </c>
      <c r="AE4" s="118">
        <f>(W4-AC4)/(F4+500)</f>
      </c>
      <c r="AF4" s="119" t="s">
        <v>133</v>
      </c>
    </row>
    <row r="5">
      <c r="A5" s="106"/>
      <c r="B5" s="120"/>
      <c r="C5" s="108"/>
      <c r="D5" s="109" t="s">
        <v>134</v>
      </c>
      <c r="E5" s="110">
        <v>3044.7</v>
      </c>
      <c r="F5" s="111"/>
      <c r="G5" s="112">
        <v>27082</v>
      </c>
      <c r="H5" s="112">
        <v>1028</v>
      </c>
      <c r="I5" s="113">
        <f t="shared" si="158"/>
      </c>
      <c r="J5" s="114">
        <f t="shared" si="120"/>
      </c>
      <c r="K5" s="112">
        <v>97</v>
      </c>
      <c r="L5" s="114">
        <f t="shared" si="62"/>
      </c>
      <c r="M5" s="112">
        <v>2</v>
      </c>
      <c r="N5" s="115">
        <f t="shared" si="318"/>
      </c>
      <c r="O5" s="112">
        <v>10</v>
      </c>
      <c r="P5" s="115">
        <f t="shared" si="211"/>
      </c>
      <c r="Q5" s="116"/>
      <c r="R5" s="112"/>
      <c r="S5" s="116"/>
      <c r="T5" s="112"/>
      <c r="U5" s="117"/>
      <c r="V5" s="118"/>
      <c r="W5" s="112"/>
      <c r="X5" s="118"/>
      <c r="Y5" s="116"/>
      <c r="Z5" s="118"/>
      <c r="AA5" s="118"/>
      <c r="AB5" s="112"/>
      <c r="AC5" s="112"/>
      <c r="AD5" s="116"/>
      <c r="AE5" s="118"/>
      <c r="AF5" s="119" t="s">
        <v>135</v>
      </c>
    </row>
    <row r="6">
      <c r="A6" s="106"/>
      <c r="B6" s="120" t="s">
        <v>137</v>
      </c>
      <c r="C6" s="108" t="s">
        <v>131</v>
      </c>
      <c r="D6" s="109" t="s">
        <v>132</v>
      </c>
      <c r="E6" s="110">
        <v>1162.43</v>
      </c>
      <c r="F6" s="111">
        <f>E6+E7</f>
      </c>
      <c r="G6" s="112">
        <v>7804</v>
      </c>
      <c r="H6" s="112">
        <v>487</v>
      </c>
      <c r="I6" s="113">
        <f t="shared" si="158"/>
      </c>
      <c r="J6" s="114">
        <f t="shared" si="120"/>
      </c>
      <c r="K6" s="112">
        <v>11</v>
      </c>
      <c r="L6" s="114">
        <f t="shared" si="62"/>
      </c>
      <c r="M6" s="112">
        <v>0</v>
      </c>
      <c r="N6" s="115">
        <f t="shared" si="318"/>
      </c>
      <c r="O6" s="112">
        <v>2</v>
      </c>
      <c r="P6" s="115">
        <f t="shared" si="211"/>
      </c>
      <c r="Q6" s="116">
        <f>(M6+M7)/(O6+O7)</f>
      </c>
      <c r="R6" s="112">
        <v>16</v>
      </c>
      <c r="S6" s="116">
        <f>(O6+O7)/(K6+K7)</f>
      </c>
      <c r="T6" s="112">
        <v>6</v>
      </c>
      <c r="U6" s="117">
        <f>F6/T6</f>
      </c>
      <c r="V6" s="118">
        <f>(F6+4*500)/T6</f>
      </c>
      <c r="W6" s="112">
        <v>8027.999999999999</v>
      </c>
      <c r="X6" s="118">
        <f>W6/T6</f>
      </c>
      <c r="Y6" s="116">
        <f>T6/R6</f>
      </c>
      <c r="Z6" s="118">
        <f>W6/F6</f>
      </c>
      <c r="AA6" s="118">
        <f>W6/(F6+500)</f>
      </c>
      <c r="AB6" s="112">
        <v>0</v>
      </c>
      <c r="AC6" s="112">
        <v>0</v>
      </c>
      <c r="AD6" s="116">
        <f>AB6/T6</f>
      </c>
      <c r="AE6" s="118">
        <f>(W6-AC6)/(F6+500)</f>
      </c>
      <c r="AF6" s="119" t="s">
        <v>133</v>
      </c>
    </row>
    <row r="7">
      <c r="A7" s="106"/>
      <c r="B7" s="120"/>
      <c r="C7" s="108"/>
      <c r="D7" s="109" t="s">
        <v>134</v>
      </c>
      <c r="E7" s="110">
        <v>2080.05</v>
      </c>
      <c r="F7" s="111"/>
      <c r="G7" s="112">
        <v>19811</v>
      </c>
      <c r="H7" s="112">
        <v>584</v>
      </c>
      <c r="I7" s="113">
        <f t="shared" si="158"/>
      </c>
      <c r="J7" s="114">
        <f t="shared" si="120"/>
      </c>
      <c r="K7" s="112">
        <v>68</v>
      </c>
      <c r="L7" s="114">
        <f t="shared" si="62"/>
      </c>
      <c r="M7" s="112">
        <v>3</v>
      </c>
      <c r="N7" s="115">
        <f t="shared" si="318"/>
      </c>
      <c r="O7" s="112">
        <v>6</v>
      </c>
      <c r="P7" s="115">
        <f t="shared" si="211"/>
      </c>
      <c r="Q7" s="116"/>
      <c r="R7" s="112"/>
      <c r="S7" s="116"/>
      <c r="T7" s="112"/>
      <c r="U7" s="117"/>
      <c r="V7" s="118"/>
      <c r="W7" s="112"/>
      <c r="X7" s="118"/>
      <c r="Y7" s="116"/>
      <c r="Z7" s="118"/>
      <c r="AA7" s="118"/>
      <c r="AB7" s="112"/>
      <c r="AC7" s="112"/>
      <c r="AD7" s="116"/>
      <c r="AE7" s="118"/>
      <c r="AF7" s="119" t="s">
        <v>135</v>
      </c>
    </row>
    <row r="8">
      <c r="A8" s="106"/>
      <c r="B8" s="107" t="s">
        <v>138</v>
      </c>
      <c r="C8" s="108" t="s">
        <v>131</v>
      </c>
      <c r="D8" s="109" t="s">
        <v>132</v>
      </c>
      <c r="E8" s="110">
        <v>512.37</v>
      </c>
      <c r="F8" s="121">
        <f>E8+E9</f>
      </c>
      <c r="G8" s="112">
        <v>2855</v>
      </c>
      <c r="H8" s="112">
        <v>162</v>
      </c>
      <c r="I8" s="113">
        <f t="shared" si="158"/>
      </c>
      <c r="J8" s="114">
        <f t="shared" si="120"/>
      </c>
      <c r="K8" s="112">
        <v>1</v>
      </c>
      <c r="L8" s="114">
        <f t="shared" si="62"/>
      </c>
      <c r="M8" s="112">
        <v>0</v>
      </c>
      <c r="N8" s="115">
        <f t="shared" si="318"/>
      </c>
      <c r="O8" s="112">
        <v>0</v>
      </c>
      <c r="P8" s="115">
        <f t="shared" si="211"/>
      </c>
      <c r="Q8" s="116">
        <f>(M8+M9)/(O8+O9)</f>
      </c>
      <c r="R8" s="112">
        <v>23</v>
      </c>
      <c r="S8" s="116">
        <f>(O8+O9)/(K8+K9)</f>
      </c>
      <c r="T8" s="112">
        <v>6</v>
      </c>
      <c r="U8" s="117">
        <f>F8/T8</f>
      </c>
      <c r="V8" s="118">
        <f>(F8+4*500)/T8</f>
      </c>
      <c r="W8" s="112">
        <v>13408.8</v>
      </c>
      <c r="X8" s="118">
        <f>W8/T8</f>
      </c>
      <c r="Y8" s="116">
        <f>T8/R8</f>
      </c>
      <c r="Z8" s="118">
        <f>W8/F8</f>
      </c>
      <c r="AA8" s="118">
        <f>W8/(F8+500)</f>
      </c>
      <c r="AB8" s="112">
        <v>0</v>
      </c>
      <c r="AC8" s="112">
        <v>0</v>
      </c>
      <c r="AD8" s="116">
        <f>AB8/T8</f>
      </c>
      <c r="AE8" s="118">
        <f>(W8-AC8)/(F8+500)</f>
      </c>
      <c r="AF8" s="119" t="s">
        <v>133</v>
      </c>
    </row>
    <row r="9">
      <c r="A9" s="106"/>
      <c r="B9" s="120"/>
      <c r="C9" s="108"/>
      <c r="D9" s="109" t="s">
        <v>134</v>
      </c>
      <c r="E9" s="110">
        <v>4991.72</v>
      </c>
      <c r="F9" s="121"/>
      <c r="G9" s="112">
        <v>41667</v>
      </c>
      <c r="H9" s="122">
        <v>1468</v>
      </c>
      <c r="I9" s="113">
        <f t="shared" si="158"/>
      </c>
      <c r="J9" s="114">
        <f t="shared" si="120"/>
      </c>
      <c r="K9" s="112">
        <v>140</v>
      </c>
      <c r="L9" s="114">
        <f t="shared" si="62"/>
      </c>
      <c r="M9" s="112">
        <v>7</v>
      </c>
      <c r="N9" s="115">
        <f t="shared" si="318"/>
      </c>
      <c r="O9" s="112">
        <v>15</v>
      </c>
      <c r="P9" s="115">
        <f t="shared" si="211"/>
      </c>
      <c r="Q9" s="116"/>
      <c r="R9" s="112"/>
      <c r="S9" s="116"/>
      <c r="T9" s="112"/>
      <c r="U9" s="117"/>
      <c r="V9" s="118"/>
      <c r="W9" s="112"/>
      <c r="X9" s="118"/>
      <c r="Y9" s="116"/>
      <c r="Z9" s="118"/>
      <c r="AA9" s="118"/>
      <c r="AB9" s="112"/>
      <c r="AC9" s="112"/>
      <c r="AD9" s="116"/>
      <c r="AE9" s="118"/>
      <c r="AF9" s="119" t="s">
        <v>135</v>
      </c>
    </row>
    <row r="10">
      <c r="A10" s="106"/>
      <c r="B10" s="107" t="s">
        <v>139</v>
      </c>
      <c r="C10" s="108" t="s">
        <v>131</v>
      </c>
      <c r="D10" s="109" t="s">
        <v>132</v>
      </c>
      <c r="E10" s="110">
        <v>720.89</v>
      </c>
      <c r="F10" s="121">
        <f>E10+E11</f>
      </c>
      <c r="G10" s="112">
        <v>3644</v>
      </c>
      <c r="H10" s="112">
        <v>165</v>
      </c>
      <c r="I10" s="113">
        <f t="shared" si="158"/>
      </c>
      <c r="J10" s="114">
        <f t="shared" si="120"/>
      </c>
      <c r="K10" s="112">
        <v>6</v>
      </c>
      <c r="L10" s="114">
        <f t="shared" si="62"/>
      </c>
      <c r="M10" s="112">
        <v>2</v>
      </c>
      <c r="N10" s="115">
        <f t="shared" si="318"/>
      </c>
      <c r="O10" s="112">
        <v>3</v>
      </c>
      <c r="P10" s="115">
        <f t="shared" si="211"/>
      </c>
      <c r="Q10" s="116">
        <f>(M10+M11)/(O10+O11)</f>
      </c>
      <c r="R10" s="112">
        <v>33</v>
      </c>
      <c r="S10" s="116">
        <f>(O10+O11)/(K10+K11)</f>
      </c>
      <c r="T10" s="112">
        <v>10</v>
      </c>
      <c r="U10" s="117">
        <f>F10/T10</f>
      </c>
      <c r="V10" s="118">
        <f>(F10+4*500)/T10</f>
      </c>
      <c r="W10" s="112">
        <v>6748.200000000004</v>
      </c>
      <c r="X10" s="118">
        <f>W10/T10</f>
      </c>
      <c r="Y10" s="116">
        <f>T10/R10</f>
      </c>
      <c r="Z10" s="118">
        <f>W10/F10</f>
      </c>
      <c r="AA10" s="118">
        <f>W10/(F10+500)</f>
      </c>
      <c r="AB10" s="112">
        <v>1</v>
      </c>
      <c r="AC10" s="112">
        <v>715.2</v>
      </c>
      <c r="AD10" s="116">
        <f>AB10/T10</f>
      </c>
      <c r="AE10" s="118">
        <f>(W10-AC10)/(F10+500)</f>
      </c>
      <c r="AF10" s="119" t="s">
        <v>133</v>
      </c>
    </row>
    <row r="11">
      <c r="A11" s="106"/>
      <c r="B11" s="120"/>
      <c r="C11" s="108"/>
      <c r="D11" s="109" t="s">
        <v>134</v>
      </c>
      <c r="E11" s="110">
        <v>4784.32</v>
      </c>
      <c r="F11" s="121"/>
      <c r="G11" s="112">
        <v>42419</v>
      </c>
      <c r="H11" s="122">
        <v>1307</v>
      </c>
      <c r="I11" s="113">
        <f t="shared" si="158"/>
      </c>
      <c r="J11" s="114">
        <f t="shared" si="120"/>
      </c>
      <c r="K11" s="112">
        <v>118</v>
      </c>
      <c r="L11" s="114">
        <f t="shared" si="62"/>
      </c>
      <c r="M11" s="112">
        <v>5</v>
      </c>
      <c r="N11" s="115">
        <f t="shared" si="318"/>
      </c>
      <c r="O11" s="112">
        <v>12</v>
      </c>
      <c r="P11" s="115">
        <f t="shared" si="211"/>
      </c>
      <c r="Q11" s="116"/>
      <c r="R11" s="112"/>
      <c r="S11" s="116"/>
      <c r="T11" s="112"/>
      <c r="U11" s="117"/>
      <c r="V11" s="118"/>
      <c r="W11" s="112"/>
      <c r="X11" s="118"/>
      <c r="Y11" s="116"/>
      <c r="Z11" s="118"/>
      <c r="AA11" s="118"/>
      <c r="AB11" s="112"/>
      <c r="AC11" s="112"/>
      <c r="AD11" s="116"/>
      <c r="AE11" s="118"/>
      <c r="AF11" s="119" t="s">
        <v>135</v>
      </c>
    </row>
    <row r="12">
      <c r="A12" s="106"/>
      <c r="B12" s="123" t="s">
        <v>140</v>
      </c>
      <c r="C12" s="123"/>
      <c r="D12" s="123"/>
      <c r="E12" s="124">
        <f>SUM(E2:E11)</f>
      </c>
      <c r="F12" s="125">
        <f>SUM(F2:F11)</f>
      </c>
      <c r="G12" s="125">
        <f>SUM(G2:G11)</f>
      </c>
      <c r="H12" s="125">
        <f>SUM(H2:H11)</f>
      </c>
      <c r="I12" s="126">
        <f t="shared" si="158"/>
      </c>
      <c r="J12" s="127">
        <f t="shared" si="120"/>
      </c>
      <c r="K12" s="125">
        <f>SUM(K2:K11)</f>
      </c>
      <c r="L12" s="127">
        <f t="shared" si="62"/>
      </c>
      <c r="M12" s="125">
        <f>SUM(M2:M11)</f>
      </c>
      <c r="N12" s="128">
        <f t="shared" si="318"/>
      </c>
      <c r="O12" s="125">
        <f>SUM(O2:O11)</f>
      </c>
      <c r="P12" s="128">
        <f t="shared" si="211"/>
      </c>
      <c r="Q12" s="129">
        <f>M12/O12</f>
      </c>
      <c r="R12" s="125">
        <f>SUM(R2:R11)</f>
      </c>
      <c r="S12" s="129">
        <f>(O12+O12)/(K12+K12)</f>
      </c>
      <c r="T12" s="125">
        <f>SUM(T2:T11)</f>
      </c>
      <c r="U12" s="130">
        <f t="shared" ref="U12:U13" si="769">F12/T12</f>
      </c>
      <c r="V12" s="131">
        <f t="shared" ref="V12:V13" si="629">(F12+4*500)/T12</f>
      </c>
      <c r="W12" s="124">
        <f>SUM(W2:W11)</f>
      </c>
      <c r="X12" s="132">
        <f t="shared" ref="X12:X13" si="489">W12/T12</f>
      </c>
      <c r="Y12" s="129">
        <f t="shared" ref="Y12:Y13" si="349">T12/R12</f>
      </c>
      <c r="Z12" s="131">
        <f t="shared" ref="Z12:Z13" si="1049">W12/F12</f>
      </c>
      <c r="AA12" s="131">
        <f>W12/(F12+COUNT(W2:W9)*500)</f>
      </c>
      <c r="AB12" s="125">
        <f>SUM(AB2:AB11)</f>
      </c>
      <c r="AC12" s="125">
        <f>SUM(AC2:AC11)</f>
      </c>
      <c r="AD12" s="129">
        <f t="shared" ref="AD12:AD13" si="909">AB12/T12</f>
      </c>
      <c r="AE12" s="133">
        <f>(W12-AC12)/(F12+COUNT(W2:W9)*500)</f>
      </c>
      <c r="AF12" s="118"/>
    </row>
    <row r="13">
      <c r="A13" s="106"/>
      <c r="B13" s="134" t="s">
        <v>141</v>
      </c>
      <c r="C13" s="135" t="s">
        <v>142</v>
      </c>
      <c r="D13" s="109" t="s">
        <v>132</v>
      </c>
      <c r="E13" s="110">
        <v>1876.36</v>
      </c>
      <c r="F13" s="121">
        <f>E13+E14</f>
      </c>
      <c r="G13" s="112">
        <v>11447</v>
      </c>
      <c r="H13" s="112">
        <v>295</v>
      </c>
      <c r="I13" s="113">
        <f t="shared" si="158"/>
      </c>
      <c r="J13" s="114">
        <f t="shared" si="120"/>
      </c>
      <c r="K13" s="112">
        <v>16</v>
      </c>
      <c r="L13" s="114">
        <f t="shared" si="62"/>
      </c>
      <c r="M13" s="112">
        <v>2</v>
      </c>
      <c r="N13" s="115">
        <f t="shared" si="318"/>
      </c>
      <c r="O13" s="112">
        <v>7</v>
      </c>
      <c r="P13" s="115">
        <f t="shared" si="211"/>
      </c>
      <c r="Q13" s="116">
        <f>(M13+M14)/(O13+O14)</f>
      </c>
      <c r="R13" s="112">
        <v>22</v>
      </c>
      <c r="S13" s="116">
        <f>(O13+O14)/(K13+K14)</f>
      </c>
      <c r="T13" s="112">
        <v>4</v>
      </c>
      <c r="U13" s="117">
        <f t="shared" si="769"/>
      </c>
      <c r="V13" s="118">
        <f t="shared" si="629"/>
      </c>
      <c r="W13" s="112">
        <v>6045.5999999999985</v>
      </c>
      <c r="X13" s="118">
        <f t="shared" si="489"/>
      </c>
      <c r="Y13" s="116">
        <f t="shared" si="349"/>
      </c>
      <c r="Z13" s="118">
        <f t="shared" si="1049"/>
      </c>
      <c r="AA13" s="118">
        <f>W13/(F13+500)</f>
      </c>
      <c r="AB13" s="112">
        <v>3</v>
      </c>
      <c r="AC13" s="112">
        <v>1495.2</v>
      </c>
      <c r="AD13" s="116">
        <f t="shared" si="909"/>
      </c>
      <c r="AE13" s="118">
        <f>(W13-AC13)/(F13+500)</f>
      </c>
      <c r="AF13" s="119" t="s">
        <v>133</v>
      </c>
    </row>
    <row r="14">
      <c r="A14" s="106"/>
      <c r="B14" s="134"/>
      <c r="C14" s="135"/>
      <c r="D14" s="109" t="s">
        <v>134</v>
      </c>
      <c r="E14" s="110">
        <v>2910.69</v>
      </c>
      <c r="F14" s="121"/>
      <c r="G14" s="112">
        <v>26502</v>
      </c>
      <c r="H14" s="122">
        <v>796</v>
      </c>
      <c r="I14" s="113">
        <f t="shared" si="158"/>
      </c>
      <c r="J14" s="114">
        <f t="shared" si="120"/>
      </c>
      <c r="K14" s="112">
        <v>69</v>
      </c>
      <c r="L14" s="114">
        <f t="shared" si="62"/>
      </c>
      <c r="M14" s="112">
        <v>3</v>
      </c>
      <c r="N14" s="115">
        <f t="shared" si="318"/>
      </c>
      <c r="O14" s="112">
        <v>7</v>
      </c>
      <c r="P14" s="115">
        <f t="shared" si="211"/>
      </c>
      <c r="Q14" s="116"/>
      <c r="R14" s="112"/>
      <c r="S14" s="116"/>
      <c r="T14" s="112"/>
      <c r="U14" s="117"/>
      <c r="V14" s="118"/>
      <c r="W14" s="112"/>
      <c r="X14" s="118"/>
      <c r="Y14" s="116"/>
      <c r="Z14" s="118"/>
      <c r="AA14" s="118"/>
      <c r="AB14" s="112"/>
      <c r="AC14" s="112"/>
      <c r="AD14" s="116"/>
      <c r="AE14" s="118"/>
      <c r="AF14" s="119" t="s">
        <v>135</v>
      </c>
    </row>
    <row r="15">
      <c r="A15" s="106"/>
      <c r="B15" s="134" t="s">
        <v>143</v>
      </c>
      <c r="C15" s="135" t="s">
        <v>142</v>
      </c>
      <c r="D15" s="109" t="s">
        <v>132</v>
      </c>
      <c r="E15" s="110">
        <v>1807.67</v>
      </c>
      <c r="F15" s="121">
        <f>E15+E16</f>
      </c>
      <c r="G15" s="112">
        <v>11378</v>
      </c>
      <c r="H15" s="112">
        <v>264</v>
      </c>
      <c r="I15" s="113">
        <f t="shared" si="158"/>
      </c>
      <c r="J15" s="114">
        <f t="shared" si="120"/>
      </c>
      <c r="K15" s="112">
        <v>24</v>
      </c>
      <c r="L15" s="114">
        <f t="shared" si="62"/>
      </c>
      <c r="M15" s="112">
        <v>2</v>
      </c>
      <c r="N15" s="115">
        <f t="shared" si="318"/>
      </c>
      <c r="O15" s="112">
        <v>1</v>
      </c>
      <c r="P15" s="115">
        <f t="shared" si="211"/>
      </c>
      <c r="Q15" s="116">
        <f>(M15+M16)/(O15+O16)</f>
      </c>
      <c r="R15" s="112">
        <v>15</v>
      </c>
      <c r="S15" s="116">
        <f>(O15+O16)/(K15+K16)</f>
      </c>
      <c r="T15" s="112">
        <v>4</v>
      </c>
      <c r="U15" s="117">
        <f>F15/T15</f>
      </c>
      <c r="V15" s="118">
        <f>(F15+4*500)/T15</f>
      </c>
      <c r="W15" s="112">
        <v>7128</v>
      </c>
      <c r="X15" s="118">
        <f>W15/T15</f>
      </c>
      <c r="Y15" s="116">
        <f>T15/R15</f>
      </c>
      <c r="Z15" s="118">
        <f>W15/F15</f>
      </c>
      <c r="AA15" s="118">
        <f>W15/(F15+500)</f>
      </c>
      <c r="AB15" s="112">
        <v>1</v>
      </c>
      <c r="AC15" s="112">
        <v>621.6</v>
      </c>
      <c r="AD15" s="116">
        <f>AB15/T15</f>
      </c>
      <c r="AE15" s="118">
        <f>(W15-AC15)/(F15+500)</f>
      </c>
      <c r="AF15" s="119" t="s">
        <v>133</v>
      </c>
    </row>
    <row r="16">
      <c r="A16" s="106"/>
      <c r="B16" s="134"/>
      <c r="C16" s="135"/>
      <c r="D16" s="109" t="s">
        <v>134</v>
      </c>
      <c r="E16" s="110">
        <v>1802.8</v>
      </c>
      <c r="F16" s="121"/>
      <c r="G16" s="112">
        <v>16962</v>
      </c>
      <c r="H16" s="122">
        <v>405</v>
      </c>
      <c r="I16" s="113">
        <f t="shared" si="158"/>
      </c>
      <c r="J16" s="114">
        <f t="shared" si="120"/>
      </c>
      <c r="K16" s="112">
        <v>41</v>
      </c>
      <c r="L16" s="114">
        <f t="shared" si="62"/>
      </c>
      <c r="M16" s="112">
        <v>0</v>
      </c>
      <c r="N16" s="115">
        <f t="shared" si="318"/>
      </c>
      <c r="O16" s="112">
        <v>2</v>
      </c>
      <c r="P16" s="115">
        <f t="shared" si="211"/>
      </c>
      <c r="Q16" s="116"/>
      <c r="R16" s="112"/>
      <c r="S16" s="116"/>
      <c r="T16" s="112"/>
      <c r="U16" s="117"/>
      <c r="V16" s="118"/>
      <c r="W16" s="112"/>
      <c r="X16" s="118"/>
      <c r="Y16" s="116"/>
      <c r="Z16" s="118"/>
      <c r="AA16" s="118"/>
      <c r="AB16" s="112"/>
      <c r="AC16" s="112"/>
      <c r="AD16" s="116"/>
      <c r="AE16" s="118"/>
      <c r="AF16" s="119" t="s">
        <v>135</v>
      </c>
    </row>
    <row r="17">
      <c r="A17" s="106"/>
      <c r="B17" s="134" t="s">
        <v>144</v>
      </c>
      <c r="C17" s="135" t="s">
        <v>142</v>
      </c>
      <c r="D17" s="109" t="s">
        <v>132</v>
      </c>
      <c r="E17" s="110">
        <v>1469.18</v>
      </c>
      <c r="F17" s="121">
        <f>E17+E18</f>
      </c>
      <c r="G17" s="112">
        <v>9926</v>
      </c>
      <c r="H17" s="112">
        <v>223</v>
      </c>
      <c r="I17" s="113">
        <f t="shared" si="158"/>
      </c>
      <c r="J17" s="114">
        <f t="shared" si="120"/>
      </c>
      <c r="K17" s="112">
        <v>17</v>
      </c>
      <c r="L17" s="114">
        <f t="shared" si="62"/>
      </c>
      <c r="M17" s="112">
        <v>0</v>
      </c>
      <c r="N17" s="115">
        <f t="shared" si="318"/>
      </c>
      <c r="O17" s="112">
        <v>0</v>
      </c>
      <c r="P17" s="115">
        <f t="shared" si="211"/>
      </c>
      <c r="Q17" s="116">
        <f>(M17+M18)/(O17+O18)</f>
      </c>
      <c r="R17" s="112">
        <v>7</v>
      </c>
      <c r="S17" s="116">
        <f>(O17+O18)/(K17+K18)</f>
      </c>
      <c r="T17" s="112">
        <v>3</v>
      </c>
      <c r="U17" s="117">
        <f>F17/T17</f>
      </c>
      <c r="V17" s="118">
        <f>(F17+4*500)/T17</f>
      </c>
      <c r="W17" s="112">
        <v>3211.199999999997</v>
      </c>
      <c r="X17" s="118">
        <f>W17/T17</f>
      </c>
      <c r="Y17" s="116">
        <f>T17/R17</f>
      </c>
      <c r="Z17" s="118">
        <f>W17/F17</f>
      </c>
      <c r="AA17" s="118">
        <f>W17/(F17+500)</f>
      </c>
      <c r="AB17" s="112">
        <v>1</v>
      </c>
      <c r="AC17" s="112">
        <v>2088</v>
      </c>
      <c r="AD17" s="116">
        <f>AB17/T17</f>
      </c>
      <c r="AE17" s="118">
        <f>(W17-AC17)/(F17+500)</f>
      </c>
      <c r="AF17" s="119" t="s">
        <v>133</v>
      </c>
    </row>
    <row r="18">
      <c r="A18" s="106"/>
      <c r="B18" s="134"/>
      <c r="C18" s="135"/>
      <c r="D18" s="109" t="s">
        <v>134</v>
      </c>
      <c r="E18" s="110">
        <v>1912.97</v>
      </c>
      <c r="F18" s="121"/>
      <c r="G18" s="112">
        <v>19719</v>
      </c>
      <c r="H18" s="122">
        <v>447</v>
      </c>
      <c r="I18" s="113">
        <f t="shared" si="158"/>
      </c>
      <c r="J18" s="114">
        <f t="shared" si="120"/>
      </c>
      <c r="K18" s="112">
        <v>52</v>
      </c>
      <c r="L18" s="114">
        <f t="shared" si="62"/>
      </c>
      <c r="M18" s="112">
        <v>2</v>
      </c>
      <c r="N18" s="115">
        <f t="shared" si="318"/>
      </c>
      <c r="O18" s="112">
        <v>5</v>
      </c>
      <c r="P18" s="115">
        <f t="shared" si="211"/>
      </c>
      <c r="Q18" s="116"/>
      <c r="R18" s="112"/>
      <c r="S18" s="116"/>
      <c r="T18" s="112"/>
      <c r="U18" s="117"/>
      <c r="V18" s="118"/>
      <c r="W18" s="112"/>
      <c r="X18" s="118"/>
      <c r="Y18" s="116"/>
      <c r="Z18" s="118"/>
      <c r="AA18" s="118"/>
      <c r="AB18" s="112"/>
      <c r="AC18" s="112"/>
      <c r="AD18" s="116"/>
      <c r="AE18" s="118"/>
      <c r="AF18" s="119" t="s">
        <v>135</v>
      </c>
    </row>
    <row r="19">
      <c r="A19" s="106"/>
      <c r="B19" s="134" t="s">
        <v>145</v>
      </c>
      <c r="C19" s="135" t="s">
        <v>142</v>
      </c>
      <c r="D19" s="109" t="s">
        <v>132</v>
      </c>
      <c r="E19" s="110">
        <v>924.13</v>
      </c>
      <c r="F19" s="121">
        <f>E19+E20</f>
      </c>
      <c r="G19" s="112">
        <v>5546</v>
      </c>
      <c r="H19" s="112">
        <v>166</v>
      </c>
      <c r="I19" s="113">
        <f t="shared" si="158"/>
      </c>
      <c r="J19" s="114">
        <f t="shared" si="120"/>
      </c>
      <c r="K19" s="112">
        <v>11</v>
      </c>
      <c r="L19" s="114">
        <f t="shared" si="62"/>
      </c>
      <c r="M19" s="112">
        <v>1</v>
      </c>
      <c r="N19" s="115">
        <f t="shared" si="318"/>
      </c>
      <c r="O19" s="112">
        <v>2</v>
      </c>
      <c r="P19" s="115">
        <f t="shared" si="211"/>
      </c>
      <c r="Q19" s="116">
        <f>(M19+M20)/(O19+O20)</f>
      </c>
      <c r="R19" s="112">
        <v>5</v>
      </c>
      <c r="S19" s="116">
        <f>(O19+O20)/(K19+K20)</f>
      </c>
      <c r="T19" s="112">
        <v>1</v>
      </c>
      <c r="U19" s="117">
        <f>F19/T19</f>
      </c>
      <c r="V19" s="118">
        <f>(F19+4*500)/T19</f>
      </c>
      <c r="W19" s="112">
        <v>2407.2000000000044</v>
      </c>
      <c r="X19" s="118">
        <f>W19/T19</f>
      </c>
      <c r="Y19" s="116">
        <f>T19/R19</f>
      </c>
      <c r="Z19" s="118">
        <f>W19/F19</f>
      </c>
      <c r="AA19" s="118">
        <f>W19/(F19+500)</f>
      </c>
      <c r="AB19" s="112">
        <v>0</v>
      </c>
      <c r="AC19" s="112">
        <v>0</v>
      </c>
      <c r="AD19" s="116">
        <f>AB19/T19</f>
      </c>
      <c r="AE19" s="118">
        <f>(W19-AC19)/(F19+500)</f>
      </c>
      <c r="AF19" s="119" t="s">
        <v>133</v>
      </c>
    </row>
    <row r="20">
      <c r="A20" s="106"/>
      <c r="B20" s="134"/>
      <c r="C20" s="135"/>
      <c r="D20" s="109" t="s">
        <v>134</v>
      </c>
      <c r="E20" s="110">
        <v>1290.51</v>
      </c>
      <c r="F20" s="121"/>
      <c r="G20" s="112">
        <v>13217</v>
      </c>
      <c r="H20" s="122">
        <v>310</v>
      </c>
      <c r="I20" s="113">
        <f t="shared" si="158"/>
      </c>
      <c r="J20" s="114">
        <f t="shared" si="120"/>
      </c>
      <c r="K20" s="112">
        <v>42</v>
      </c>
      <c r="L20" s="114">
        <f t="shared" si="62"/>
      </c>
      <c r="M20" s="112">
        <v>0</v>
      </c>
      <c r="N20" s="115">
        <f t="shared" si="318"/>
      </c>
      <c r="O20" s="112">
        <v>2</v>
      </c>
      <c r="P20" s="115">
        <f t="shared" si="211"/>
      </c>
      <c r="Q20" s="116"/>
      <c r="R20" s="112"/>
      <c r="S20" s="116"/>
      <c r="T20" s="112"/>
      <c r="U20" s="117"/>
      <c r="V20" s="118"/>
      <c r="W20" s="112"/>
      <c r="X20" s="118"/>
      <c r="Y20" s="116"/>
      <c r="Z20" s="118"/>
      <c r="AA20" s="118"/>
      <c r="AB20" s="112"/>
      <c r="AC20" s="112"/>
      <c r="AD20" s="116"/>
      <c r="AE20" s="118"/>
      <c r="AF20" s="119" t="s">
        <v>135</v>
      </c>
    </row>
    <row customHeight="true" ht="20.238095238095237" r="21">
      <c r="A21" s="106"/>
      <c r="B21" s="134" t="s">
        <v>146</v>
      </c>
      <c r="C21" s="135" t="s">
        <v>142</v>
      </c>
      <c r="D21" s="109" t="s">
        <v>132</v>
      </c>
      <c r="E21" s="110">
        <v>881.19</v>
      </c>
      <c r="F21" s="121">
        <f>E21+E22</f>
      </c>
      <c r="G21" s="112">
        <v>4642</v>
      </c>
      <c r="H21" s="112">
        <v>188</v>
      </c>
      <c r="I21" s="113">
        <f t="shared" si="158"/>
      </c>
      <c r="J21" s="114">
        <f t="shared" si="120"/>
      </c>
      <c r="K21" s="112">
        <v>10</v>
      </c>
      <c r="L21" s="114">
        <f t="shared" si="62"/>
      </c>
      <c r="M21" s="112">
        <v>0</v>
      </c>
      <c r="N21" s="115">
        <f t="shared" si="318"/>
      </c>
      <c r="O21" s="112">
        <v>1</v>
      </c>
      <c r="P21" s="115">
        <f t="shared" si="211"/>
      </c>
      <c r="Q21" s="116">
        <f>(M21+M22)/(O21+O22)</f>
      </c>
      <c r="R21" s="112">
        <v>3</v>
      </c>
      <c r="S21" s="116">
        <f>(O21+O22)/(K21+K22)</f>
      </c>
      <c r="T21" s="112">
        <v>0</v>
      </c>
      <c r="U21" s="117">
        <f>F21/T21</f>
      </c>
      <c r="V21" s="118">
        <f>(F21+4*500)/T21</f>
      </c>
      <c r="W21" s="112">
        <v>0</v>
      </c>
      <c r="X21" s="118">
        <f>W21/T21</f>
      </c>
      <c r="Y21" s="116">
        <f>T21/R21</f>
      </c>
      <c r="Z21" s="118">
        <f>W21/F21</f>
      </c>
      <c r="AA21" s="118">
        <f>W21/(F21+500)</f>
      </c>
      <c r="AB21" s="112">
        <v>0</v>
      </c>
      <c r="AC21" s="112">
        <v>0</v>
      </c>
      <c r="AD21" s="116">
        <f>AB21/T21</f>
      </c>
      <c r="AE21" s="118">
        <f>(W21-AC21)/(F21+500)</f>
      </c>
      <c r="AF21" s="119" t="s">
        <v>133</v>
      </c>
    </row>
    <row customHeight="true" ht="20.238095238095237" r="22">
      <c r="A22" s="106"/>
      <c r="B22" s="134"/>
      <c r="C22" s="135"/>
      <c r="D22" s="109" t="s">
        <v>134</v>
      </c>
      <c r="E22" s="110">
        <v>1000.12</v>
      </c>
      <c r="F22" s="121"/>
      <c r="G22" s="112">
        <v>9794</v>
      </c>
      <c r="H22" s="122">
        <v>214</v>
      </c>
      <c r="I22" s="113">
        <f t="shared" si="158"/>
      </c>
      <c r="J22" s="114">
        <f t="shared" si="120"/>
      </c>
      <c r="K22" s="112">
        <v>28</v>
      </c>
      <c r="L22" s="114">
        <f t="shared" si="62"/>
      </c>
      <c r="M22" s="112">
        <v>0</v>
      </c>
      <c r="N22" s="115">
        <f t="shared" si="318"/>
      </c>
      <c r="O22" s="112">
        <v>0</v>
      </c>
      <c r="P22" s="115">
        <f t="shared" si="211"/>
      </c>
      <c r="Q22" s="116"/>
      <c r="R22" s="112"/>
      <c r="S22" s="116"/>
      <c r="T22" s="112"/>
      <c r="U22" s="117"/>
      <c r="V22" s="118"/>
      <c r="W22" s="112"/>
      <c r="X22" s="118"/>
      <c r="Y22" s="116"/>
      <c r="Z22" s="118"/>
      <c r="AA22" s="118"/>
      <c r="AB22" s="112"/>
      <c r="AC22" s="112"/>
      <c r="AD22" s="116"/>
      <c r="AE22" s="118"/>
      <c r="AF22" s="119" t="s">
        <v>135</v>
      </c>
    </row>
    <row r="23">
      <c r="A23" s="106"/>
      <c r="B23" s="136" t="s">
        <v>140</v>
      </c>
      <c r="C23" s="136"/>
      <c r="D23" s="136"/>
      <c r="E23" s="124">
        <f>SUM(E13:E22)</f>
      </c>
      <c r="F23" s="124">
        <f>SUM(F13:F22)</f>
      </c>
      <c r="G23" s="124">
        <f>SUM(G13:G22)</f>
      </c>
      <c r="H23" s="124">
        <f>SUM(H13:H22)</f>
      </c>
      <c r="I23" s="126">
        <f t="shared" si="158"/>
      </c>
      <c r="J23" s="127">
        <f t="shared" si="120"/>
      </c>
      <c r="K23" s="124">
        <f>SUM(K13:K22)</f>
      </c>
      <c r="L23" s="124">
        <f>SUM(L15:L20)</f>
      </c>
      <c r="M23" s="124">
        <f>SUM(M13:M22)</f>
      </c>
      <c r="N23" s="128">
        <f t="shared" si="318"/>
      </c>
      <c r="O23" s="124">
        <f>SUM(O13:O22)</f>
      </c>
      <c r="P23" s="128">
        <f t="shared" si="211"/>
      </c>
      <c r="Q23" s="129">
        <f>M23/O23</f>
      </c>
      <c r="R23" s="124">
        <f>SUM(R13:R22)</f>
      </c>
      <c r="S23" s="129">
        <f>(O23+O23)/(K23+K23)</f>
      </c>
      <c r="T23" s="124">
        <f>SUM(T13:T22)</f>
      </c>
      <c r="U23" s="130">
        <f t="shared" ref="U23:U24" si="770">F23/T23</f>
      </c>
      <c r="V23" s="131">
        <f t="shared" ref="V23:V24" si="630">(F23+4*500)/T23</f>
      </c>
      <c r="W23" s="124">
        <f>SUM(W13:W22)</f>
      </c>
      <c r="X23" s="132">
        <f t="shared" ref="X23:X24" si="490">W23/T23</f>
      </c>
      <c r="Y23" s="129">
        <f t="shared" ref="Y23:Y24" si="350">T23/R23</f>
      </c>
      <c r="Z23" s="131">
        <f t="shared" ref="Z23:Z24" si="1050">W23/F23</f>
      </c>
      <c r="AA23" s="131">
        <f>W23/(F23+COUNT(W12:W20)*500)</f>
      </c>
      <c r="AB23" s="124">
        <f>SUM(AB13:AB22)</f>
      </c>
      <c r="AC23" s="124">
        <f>SUM(AC13:AC22)</f>
      </c>
      <c r="AD23" s="129">
        <f t="shared" ref="AD23:AD24" si="910">AB23/T23</f>
      </c>
      <c r="AE23" s="133">
        <f>(W23-AC23)/(F23+COUNT(W12:W20)*500)</f>
      </c>
      <c r="AF23" s="119"/>
    </row>
    <row r="24">
      <c r="A24" s="106"/>
      <c r="B24" s="107" t="s">
        <v>147</v>
      </c>
      <c r="C24" s="108" t="s">
        <v>148</v>
      </c>
      <c r="D24" s="109" t="s">
        <v>132</v>
      </c>
      <c r="E24" s="110">
        <v>313.97</v>
      </c>
      <c r="F24" s="121">
        <f>E24+E25</f>
      </c>
      <c r="G24" s="112">
        <v>2274</v>
      </c>
      <c r="H24" s="112">
        <v>114</v>
      </c>
      <c r="I24" s="113">
        <f t="shared" si="158"/>
      </c>
      <c r="J24" s="114">
        <f t="shared" si="120"/>
      </c>
      <c r="K24" s="112">
        <v>3</v>
      </c>
      <c r="L24" s="114">
        <f t="shared" ref="L24:L46" si="63">E24/K24</f>
      </c>
      <c r="M24" s="112">
        <v>0</v>
      </c>
      <c r="N24" s="115">
        <f t="shared" si="318"/>
      </c>
      <c r="O24" s="112">
        <v>0</v>
      </c>
      <c r="P24" s="115">
        <f t="shared" si="211"/>
      </c>
      <c r="Q24" s="116">
        <f>(M24+M25)/(O24+O25)</f>
      </c>
      <c r="R24" s="112">
        <v>13</v>
      </c>
      <c r="S24" s="116">
        <f>(O24+O25)/(K24+K25)</f>
      </c>
      <c r="T24" s="112">
        <v>5</v>
      </c>
      <c r="U24" s="117">
        <f t="shared" si="770"/>
      </c>
      <c r="V24" s="118">
        <f t="shared" si="630"/>
      </c>
      <c r="W24" s="112">
        <v>7365.5999999999985</v>
      </c>
      <c r="X24" s="118">
        <f t="shared" si="490"/>
      </c>
      <c r="Y24" s="116">
        <f t="shared" si="350"/>
      </c>
      <c r="Z24" s="118">
        <f t="shared" si="1050"/>
      </c>
      <c r="AA24" s="118">
        <f>W24/(F24+500)</f>
      </c>
      <c r="AB24" s="112">
        <v>1</v>
      </c>
      <c r="AC24" s="112">
        <v>364.8</v>
      </c>
      <c r="AD24" s="116">
        <f t="shared" si="910"/>
      </c>
      <c r="AE24" s="118">
        <f>(W24-AC24)/(F24+500)</f>
      </c>
      <c r="AF24" s="119" t="s">
        <v>149</v>
      </c>
    </row>
    <row r="25">
      <c r="A25" s="106"/>
      <c r="B25" s="107"/>
      <c r="C25" s="108"/>
      <c r="D25" s="109" t="s">
        <v>134</v>
      </c>
      <c r="E25" s="110">
        <v>1375.2</v>
      </c>
      <c r="F25" s="121"/>
      <c r="G25" s="112">
        <v>15121</v>
      </c>
      <c r="H25" s="112">
        <v>317</v>
      </c>
      <c r="I25" s="113">
        <f t="shared" si="158"/>
      </c>
      <c r="J25" s="114">
        <f t="shared" si="120"/>
      </c>
      <c r="K25" s="112">
        <v>34</v>
      </c>
      <c r="L25" s="114">
        <f t="shared" si="63"/>
      </c>
      <c r="M25" s="112">
        <v>4</v>
      </c>
      <c r="N25" s="115">
        <f t="shared" si="318"/>
      </c>
      <c r="O25" s="112">
        <v>8</v>
      </c>
      <c r="P25" s="115">
        <f t="shared" si="211"/>
      </c>
      <c r="Q25" s="116"/>
      <c r="R25" s="112"/>
      <c r="S25" s="116"/>
      <c r="T25" s="112"/>
      <c r="U25" s="117"/>
      <c r="V25" s="118"/>
      <c r="W25" s="112"/>
      <c r="X25" s="118"/>
      <c r="Y25" s="116"/>
      <c r="Z25" s="118"/>
      <c r="AA25" s="118"/>
      <c r="AB25" s="112"/>
      <c r="AC25" s="112"/>
      <c r="AD25" s="116"/>
      <c r="AE25" s="118"/>
      <c r="AF25" s="119" t="s">
        <v>150</v>
      </c>
    </row>
    <row r="26">
      <c r="A26" s="106"/>
      <c r="B26" s="107" t="s">
        <v>151</v>
      </c>
      <c r="C26" s="108" t="s">
        <v>148</v>
      </c>
      <c r="D26" s="109" t="s">
        <v>132</v>
      </c>
      <c r="E26" s="110">
        <v>220.79</v>
      </c>
      <c r="F26" s="121">
        <f>E26+E27</f>
      </c>
      <c r="G26" s="112">
        <v>1737</v>
      </c>
      <c r="H26" s="112">
        <v>73</v>
      </c>
      <c r="I26" s="113">
        <f>H27/G26</f>
      </c>
      <c r="J26" s="114">
        <f t="shared" si="120"/>
      </c>
      <c r="K26" s="112">
        <v>2</v>
      </c>
      <c r="L26" s="114">
        <f t="shared" si="63"/>
      </c>
      <c r="M26" s="112">
        <v>2</v>
      </c>
      <c r="N26" s="115">
        <f t="shared" si="318"/>
      </c>
      <c r="O26" s="112">
        <v>2</v>
      </c>
      <c r="P26" s="115">
        <f t="shared" si="211"/>
      </c>
      <c r="Q26" s="116">
        <f>(M26+M27)/(O26+O27)</f>
      </c>
      <c r="R26" s="112">
        <v>10</v>
      </c>
      <c r="S26" s="116">
        <f>(O26+O27)/(K26+K27)</f>
      </c>
      <c r="T26" s="112">
        <v>3</v>
      </c>
      <c r="U26" s="117">
        <f>F26/T26</f>
      </c>
      <c r="V26" s="118">
        <f>(F26+4*500)/T26</f>
      </c>
      <c r="W26" s="112">
        <v>6429.5999999999985</v>
      </c>
      <c r="X26" s="118">
        <f>W26/T26</f>
      </c>
      <c r="Y26" s="116">
        <f>T26/R26</f>
      </c>
      <c r="Z26" s="118">
        <f>W26/F26</f>
      </c>
      <c r="AA26" s="118">
        <f>W26/(F26+500)</f>
      </c>
      <c r="AB26" s="112">
        <v>1</v>
      </c>
      <c r="AC26" s="112">
        <v>2407.2</v>
      </c>
      <c r="AD26" s="116">
        <f>AB26/T26</f>
      </c>
      <c r="AE26" s="118">
        <f>(W26-AC26)/(F26+500)</f>
      </c>
      <c r="AF26" s="119" t="s">
        <v>149</v>
      </c>
    </row>
    <row r="27">
      <c r="A27" s="106"/>
      <c r="B27" s="107"/>
      <c r="C27" s="108"/>
      <c r="D27" s="109" t="s">
        <v>134</v>
      </c>
      <c r="E27" s="110">
        <v>1565.93</v>
      </c>
      <c r="F27" s="121"/>
      <c r="G27" s="112">
        <v>18780</v>
      </c>
      <c r="H27" s="112">
        <v>394</v>
      </c>
      <c r="I27" s="113">
        <f t="shared" ref="I27:I46" si="159">H27/G27</f>
      </c>
      <c r="J27" s="114">
        <f t="shared" si="120"/>
      </c>
      <c r="K27" s="112">
        <v>41</v>
      </c>
      <c r="L27" s="114">
        <f t="shared" si="63"/>
      </c>
      <c r="M27" s="112">
        <v>2</v>
      </c>
      <c r="N27" s="115">
        <f t="shared" si="318"/>
      </c>
      <c r="O27" s="112">
        <v>4</v>
      </c>
      <c r="P27" s="115">
        <f t="shared" si="211"/>
      </c>
      <c r="Q27" s="116"/>
      <c r="R27" s="112"/>
      <c r="S27" s="116"/>
      <c r="T27" s="112"/>
      <c r="U27" s="117"/>
      <c r="V27" s="118"/>
      <c r="W27" s="112"/>
      <c r="X27" s="118"/>
      <c r="Y27" s="116"/>
      <c r="Z27" s="118"/>
      <c r="AA27" s="118"/>
      <c r="AB27" s="112"/>
      <c r="AC27" s="112"/>
      <c r="AD27" s="116"/>
      <c r="AE27" s="118"/>
      <c r="AF27" s="119" t="s">
        <v>150</v>
      </c>
    </row>
    <row r="28">
      <c r="A28" s="106"/>
      <c r="B28" s="107" t="s">
        <v>152</v>
      </c>
      <c r="C28" s="108" t="s">
        <v>148</v>
      </c>
      <c r="D28" s="109" t="s">
        <v>132</v>
      </c>
      <c r="E28" s="110">
        <v>952.92</v>
      </c>
      <c r="F28" s="111">
        <f>E28+E29</f>
      </c>
      <c r="G28" s="112">
        <v>5148</v>
      </c>
      <c r="H28" s="112">
        <v>175</v>
      </c>
      <c r="I28" s="113">
        <f t="shared" si="159"/>
      </c>
      <c r="J28" s="114">
        <f t="shared" si="120"/>
      </c>
      <c r="K28" s="112">
        <v>8</v>
      </c>
      <c r="L28" s="114">
        <f t="shared" si="63"/>
      </c>
      <c r="M28" s="112">
        <v>1</v>
      </c>
      <c r="N28" s="115">
        <f t="shared" si="318"/>
      </c>
      <c r="O28" s="112">
        <v>3</v>
      </c>
      <c r="P28" s="115">
        <f t="shared" si="211"/>
      </c>
      <c r="Q28" s="116">
        <f>(M28+M29)/(O28+O29)</f>
      </c>
      <c r="R28" s="112">
        <v>7</v>
      </c>
      <c r="S28" s="116">
        <f>(O28+O29)/(K28+K29)</f>
      </c>
      <c r="T28" s="112">
        <v>2</v>
      </c>
      <c r="U28" s="117">
        <f>F28/T28</f>
      </c>
      <c r="V28" s="118">
        <f>(F28+4*500)/T28</f>
      </c>
      <c r="W28" s="112">
        <v>4814.399999999994</v>
      </c>
      <c r="X28" s="118">
        <f>W28/T28</f>
      </c>
      <c r="Y28" s="116">
        <f>T28/R28</f>
      </c>
      <c r="Z28" s="118">
        <f>W28/F28</f>
      </c>
      <c r="AA28" s="118">
        <f>W28/(F28+500)</f>
      </c>
      <c r="AB28" s="112">
        <v>0</v>
      </c>
      <c r="AC28" s="112">
        <v>0</v>
      </c>
      <c r="AD28" s="116">
        <f>AB28/T28</f>
      </c>
      <c r="AE28" s="118">
        <f>(W28-AC28)/(F28+500)</f>
      </c>
      <c r="AF28" s="119" t="s">
        <v>149</v>
      </c>
    </row>
    <row r="29">
      <c r="A29" s="106"/>
      <c r="B29" s="107"/>
      <c r="C29" s="108"/>
      <c r="D29" s="109" t="s">
        <v>134</v>
      </c>
      <c r="E29" s="110">
        <v>1273.47</v>
      </c>
      <c r="F29" s="111"/>
      <c r="G29" s="112">
        <v>15914</v>
      </c>
      <c r="H29" s="112">
        <v>340</v>
      </c>
      <c r="I29" s="113">
        <f t="shared" si="159"/>
      </c>
      <c r="J29" s="114">
        <f t="shared" si="120"/>
      </c>
      <c r="K29" s="112">
        <v>29</v>
      </c>
      <c r="L29" s="114">
        <f t="shared" si="63"/>
      </c>
      <c r="M29" s="112">
        <v>1</v>
      </c>
      <c r="N29" s="115">
        <f t="shared" si="318"/>
      </c>
      <c r="O29" s="112">
        <v>1</v>
      </c>
      <c r="P29" s="115">
        <f t="shared" si="211"/>
      </c>
      <c r="Q29" s="116"/>
      <c r="R29" s="112"/>
      <c r="S29" s="116"/>
      <c r="T29" s="112"/>
      <c r="U29" s="117"/>
      <c r="V29" s="118"/>
      <c r="W29" s="112"/>
      <c r="X29" s="118"/>
      <c r="Y29" s="116"/>
      <c r="Z29" s="118"/>
      <c r="AA29" s="118"/>
      <c r="AB29" s="112"/>
      <c r="AC29" s="112"/>
      <c r="AD29" s="116"/>
      <c r="AE29" s="118"/>
      <c r="AF29" s="119" t="s">
        <v>150</v>
      </c>
    </row>
    <row r="30">
      <c r="A30" s="106"/>
      <c r="B30" s="107" t="s">
        <v>153</v>
      </c>
      <c r="C30" s="108" t="s">
        <v>148</v>
      </c>
      <c r="D30" s="109" t="s">
        <v>132</v>
      </c>
      <c r="E30" s="110">
        <v>1647.85</v>
      </c>
      <c r="F30" s="111">
        <f>E30+E31</f>
      </c>
      <c r="G30" s="112">
        <v>11217</v>
      </c>
      <c r="H30" s="112">
        <v>225</v>
      </c>
      <c r="I30" s="113">
        <f t="shared" si="159"/>
      </c>
      <c r="J30" s="114">
        <f t="shared" si="120"/>
      </c>
      <c r="K30" s="112">
        <v>10</v>
      </c>
      <c r="L30" s="114">
        <f t="shared" si="63"/>
      </c>
      <c r="M30" s="112">
        <v>1</v>
      </c>
      <c r="N30" s="115">
        <f t="shared" si="318"/>
      </c>
      <c r="O30" s="112">
        <v>3</v>
      </c>
      <c r="P30" s="115">
        <f>E30/O31</f>
      </c>
      <c r="Q30" s="116">
        <f>(M30+M31)/(O30+O31)</f>
      </c>
      <c r="R30" s="112">
        <v>24</v>
      </c>
      <c r="S30" s="116">
        <f>(O30+O31)/(K30+K31)</f>
      </c>
      <c r="T30" s="112">
        <v>8</v>
      </c>
      <c r="U30" s="117">
        <f>F30/T30</f>
      </c>
      <c r="V30" s="118">
        <f>(F30+4*500)/T30</f>
      </c>
      <c r="W30" s="112">
        <v>12942</v>
      </c>
      <c r="X30" s="118">
        <f>W30/T30</f>
      </c>
      <c r="Y30" s="116">
        <f>T30/R30</f>
      </c>
      <c r="Z30" s="118">
        <f>W30/F30</f>
      </c>
      <c r="AA30" s="118">
        <f>W30/(F30+500)</f>
      </c>
      <c r="AB30" s="112">
        <v>1</v>
      </c>
      <c r="AC30" s="112">
        <v>2011.2</v>
      </c>
      <c r="AD30" s="116">
        <f>AB30/T30</f>
      </c>
      <c r="AE30" s="118">
        <f>(W30-AC30)/(F30+500)</f>
      </c>
      <c r="AF30" s="119" t="s">
        <v>149</v>
      </c>
    </row>
    <row r="31">
      <c r="A31" s="106"/>
      <c r="B31" s="107"/>
      <c r="C31" s="108"/>
      <c r="D31" s="109" t="s">
        <v>134</v>
      </c>
      <c r="E31" s="110">
        <v>1746.22</v>
      </c>
      <c r="F31" s="111"/>
      <c r="G31" s="112">
        <v>17599</v>
      </c>
      <c r="H31" s="112">
        <v>373</v>
      </c>
      <c r="I31" s="113">
        <f t="shared" si="159"/>
      </c>
      <c r="J31" s="114">
        <f t="shared" si="120"/>
      </c>
      <c r="K31" s="112">
        <v>26</v>
      </c>
      <c r="L31" s="114">
        <f t="shared" si="63"/>
      </c>
      <c r="M31" s="112">
        <v>6</v>
      </c>
      <c r="N31" s="115">
        <f t="shared" si="318"/>
      </c>
      <c r="O31" s="112">
        <v>8</v>
      </c>
      <c r="P31" s="115">
        <f>E31/O31</f>
      </c>
      <c r="Q31" s="116"/>
      <c r="R31" s="112"/>
      <c r="S31" s="116"/>
      <c r="T31" s="112"/>
      <c r="U31" s="117"/>
      <c r="V31" s="118"/>
      <c r="W31" s="112"/>
      <c r="X31" s="118"/>
      <c r="Y31" s="116"/>
      <c r="Z31" s="118"/>
      <c r="AA31" s="118"/>
      <c r="AB31" s="112"/>
      <c r="AC31" s="112"/>
      <c r="AD31" s="116"/>
      <c r="AE31" s="118"/>
      <c r="AF31" s="119" t="s">
        <v>150</v>
      </c>
    </row>
    <row customHeight="true" ht="20.238095238095237" r="32">
      <c r="A32" s="106"/>
      <c r="B32" s="107" t="s">
        <v>154</v>
      </c>
      <c r="C32" s="108" t="s">
        <v>148</v>
      </c>
      <c r="D32" s="109" t="s">
        <v>132</v>
      </c>
      <c r="E32" s="110">
        <v>1676.15</v>
      </c>
      <c r="F32" s="111">
        <f>E32+E33</f>
      </c>
      <c r="G32" s="112">
        <v>11699</v>
      </c>
      <c r="H32" s="112">
        <v>304</v>
      </c>
      <c r="I32" s="113">
        <f t="shared" si="159"/>
      </c>
      <c r="J32" s="114">
        <f t="shared" si="120"/>
      </c>
      <c r="K32" s="112">
        <v>18</v>
      </c>
      <c r="L32" s="114">
        <f t="shared" si="63"/>
      </c>
      <c r="M32" s="112">
        <v>2</v>
      </c>
      <c r="N32" s="115">
        <f t="shared" si="318"/>
      </c>
      <c r="O32" s="112">
        <v>3</v>
      </c>
      <c r="P32" s="115">
        <f>E32/O33</f>
      </c>
      <c r="Q32" s="116">
        <f>(M32+M33)/(O32+O33)</f>
      </c>
      <c r="R32" s="112">
        <v>16</v>
      </c>
      <c r="S32" s="116">
        <f>(O32+O33)/(K32+K33)</f>
      </c>
      <c r="T32" s="112">
        <v>3</v>
      </c>
      <c r="U32" s="117">
        <f>F32/T32</f>
      </c>
      <c r="V32" s="118">
        <f>(F32+4*500)/T32</f>
      </c>
      <c r="W32" s="112">
        <v>5498.400000000009</v>
      </c>
      <c r="X32" s="118">
        <f>W32/T32</f>
      </c>
      <c r="Y32" s="116">
        <f>T32/R32</f>
      </c>
      <c r="Z32" s="118">
        <f>W32/F32</f>
      </c>
      <c r="AA32" s="118">
        <f>W32/(F32+500)</f>
      </c>
      <c r="AB32" s="112">
        <v>1</v>
      </c>
      <c r="AC32" s="112">
        <v>2011.2</v>
      </c>
      <c r="AD32" s="116">
        <f>AB32/T32</f>
      </c>
      <c r="AE32" s="118">
        <f>(W32-AC32)/(F32+500)</f>
      </c>
      <c r="AF32" s="119" t="s">
        <v>149</v>
      </c>
    </row>
    <row customHeight="true" ht="20.238095238095237" r="33">
      <c r="A33" s="106"/>
      <c r="B33" s="107"/>
      <c r="C33" s="108"/>
      <c r="D33" s="109" t="s">
        <v>134</v>
      </c>
      <c r="E33" s="110">
        <v>2631.98</v>
      </c>
      <c r="F33" s="111"/>
      <c r="G33" s="112">
        <v>35986</v>
      </c>
      <c r="H33" s="112">
        <v>623</v>
      </c>
      <c r="I33" s="113">
        <f t="shared" si="159"/>
      </c>
      <c r="J33" s="114">
        <f t="shared" si="120"/>
      </c>
      <c r="K33" s="112">
        <v>56</v>
      </c>
      <c r="L33" s="114">
        <f t="shared" si="63"/>
      </c>
      <c r="M33" s="112">
        <v>1</v>
      </c>
      <c r="N33" s="115">
        <f t="shared" si="318"/>
      </c>
      <c r="O33" s="112">
        <v>5</v>
      </c>
      <c r="P33" s="115">
        <f t="shared" ref="P33:P34" si="212">E33/O33</f>
      </c>
      <c r="Q33" s="116"/>
      <c r="R33" s="112"/>
      <c r="S33" s="116"/>
      <c r="T33" s="112"/>
      <c r="U33" s="117"/>
      <c r="V33" s="118"/>
      <c r="W33" s="112"/>
      <c r="X33" s="118"/>
      <c r="Y33" s="116"/>
      <c r="Z33" s="118"/>
      <c r="AA33" s="118"/>
      <c r="AB33" s="112"/>
      <c r="AC33" s="112"/>
      <c r="AD33" s="116"/>
      <c r="AE33" s="118"/>
      <c r="AF33" s="119" t="s">
        <v>150</v>
      </c>
    </row>
    <row r="34">
      <c r="A34" s="106"/>
      <c r="B34" s="136" t="s">
        <v>140</v>
      </c>
      <c r="C34" s="136"/>
      <c r="D34" s="136"/>
      <c r="E34" s="124">
        <f>SUM(E24:E33)</f>
      </c>
      <c r="F34" s="124">
        <f>SUM(F24:F33)</f>
      </c>
      <c r="G34" s="124">
        <f>SUM(G24:G33)</f>
      </c>
      <c r="H34" s="124">
        <f>SUM(H24:H33)</f>
      </c>
      <c r="I34" s="126">
        <f t="shared" si="159"/>
      </c>
      <c r="J34" s="127">
        <f t="shared" si="120"/>
      </c>
      <c r="K34" s="124">
        <f>SUM(K24:K33)</f>
      </c>
      <c r="L34" s="127">
        <f t="shared" si="63"/>
      </c>
      <c r="M34" s="124">
        <f>SUM(M24:M33)</f>
      </c>
      <c r="N34" s="128">
        <f t="shared" si="318"/>
      </c>
      <c r="O34" s="124">
        <f>SUM(O24:O33)</f>
      </c>
      <c r="P34" s="128">
        <f t="shared" si="212"/>
      </c>
      <c r="Q34" s="129">
        <f>M34/O34</f>
      </c>
      <c r="R34" s="124">
        <f>SUM(R24:R33)</f>
      </c>
      <c r="S34" s="129">
        <f>(O34+O34)/(K34+K34)</f>
      </c>
      <c r="T34" s="124">
        <f>SUM(T24:T33)</f>
      </c>
      <c r="U34" s="130">
        <f t="shared" ref="U34:U35" si="771">F34/T34</f>
      </c>
      <c r="V34" s="131">
        <f t="shared" ref="V34:V35" si="631">(F34+4*500)/T34</f>
      </c>
      <c r="W34" s="124">
        <f>SUM(W24:W33)</f>
      </c>
      <c r="X34" s="132">
        <f t="shared" ref="X34:X35" si="491">W34/T34</f>
      </c>
      <c r="Y34" s="129">
        <f t="shared" ref="Y34:Y35" si="351">T34/R34</f>
      </c>
      <c r="Z34" s="131">
        <f t="shared" ref="Z34:Z35" si="1051">W34/F34</f>
      </c>
      <c r="AA34" s="131">
        <f>W34/(F34+COUNT(W24:W29)*500)</f>
      </c>
      <c r="AB34" s="124">
        <f>SUM(AB24:AB33)</f>
      </c>
      <c r="AC34" s="124">
        <f>SUM(AC24:AC33)</f>
      </c>
      <c r="AD34" s="129">
        <f t="shared" ref="AD34:AD35" si="911">AB34/T34</f>
      </c>
      <c r="AE34" s="133">
        <f>(W34-AC34)/(F34+COUNT(W24:W29)*500)</f>
      </c>
      <c r="AF34" s="118"/>
    </row>
    <row r="35">
      <c r="A35" s="106"/>
      <c r="B35" s="120" t="s">
        <v>155</v>
      </c>
      <c r="C35" s="135" t="s">
        <v>156</v>
      </c>
      <c r="D35" s="109" t="s">
        <v>132</v>
      </c>
      <c r="E35" s="110">
        <v>2246.5</v>
      </c>
      <c r="F35" s="111">
        <f>E35+E36</f>
      </c>
      <c r="G35" s="112">
        <v>15425</v>
      </c>
      <c r="H35" s="112">
        <v>401</v>
      </c>
      <c r="I35" s="113">
        <f t="shared" si="159"/>
      </c>
      <c r="J35" s="114">
        <f t="shared" si="120"/>
      </c>
      <c r="K35" s="112">
        <v>16</v>
      </c>
      <c r="L35" s="114">
        <f t="shared" si="63"/>
      </c>
      <c r="M35" s="112">
        <v>0</v>
      </c>
      <c r="N35" s="115">
        <f t="shared" si="318"/>
      </c>
      <c r="O35" s="112">
        <v>2</v>
      </c>
      <c r="P35" s="115">
        <f>E35/O36</f>
      </c>
      <c r="Q35" s="116">
        <f>(M35+M36)/(O35+O36)</f>
      </c>
      <c r="R35" s="112">
        <v>24</v>
      </c>
      <c r="S35" s="116">
        <f>(O35+O36)/(K35+K36)</f>
      </c>
      <c r="T35" s="112">
        <v>4</v>
      </c>
      <c r="U35" s="117">
        <f t="shared" si="771"/>
      </c>
      <c r="V35" s="118">
        <f t="shared" si="631"/>
      </c>
      <c r="W35" s="112">
        <v>4244.399999999994</v>
      </c>
      <c r="X35" s="118">
        <f t="shared" si="491"/>
      </c>
      <c r="Y35" s="116">
        <f t="shared" si="351"/>
      </c>
      <c r="Z35" s="118">
        <f t="shared" si="1051"/>
      </c>
      <c r="AA35" s="118">
        <f>W35/(F35+500)</f>
      </c>
      <c r="AB35" s="112">
        <v>1</v>
      </c>
      <c r="AC35" s="112">
        <v>1663.2</v>
      </c>
      <c r="AD35" s="116">
        <f t="shared" si="911"/>
      </c>
      <c r="AE35" s="118">
        <f>(W35-AC35)/(F35+500)</f>
      </c>
      <c r="AF35" s="119" t="s">
        <v>149</v>
      </c>
    </row>
    <row r="36">
      <c r="A36" s="106"/>
      <c r="B36" s="120"/>
      <c r="C36" s="135"/>
      <c r="D36" s="109" t="s">
        <v>134</v>
      </c>
      <c r="E36" s="110">
        <v>3183.64</v>
      </c>
      <c r="F36" s="111"/>
      <c r="G36" s="112">
        <v>41391</v>
      </c>
      <c r="H36" s="112">
        <v>807</v>
      </c>
      <c r="I36" s="113">
        <f t="shared" si="159"/>
      </c>
      <c r="J36" s="114">
        <f t="shared" si="120"/>
      </c>
      <c r="K36" s="112">
        <v>77</v>
      </c>
      <c r="L36" s="114">
        <f t="shared" si="63"/>
      </c>
      <c r="M36" s="112">
        <v>3</v>
      </c>
      <c r="N36" s="115">
        <f t="shared" si="318"/>
      </c>
      <c r="O36" s="112">
        <v>10</v>
      </c>
      <c r="P36" s="115">
        <f t="shared" ref="P36:P38" si="213">E36/O36</f>
      </c>
      <c r="Q36" s="116"/>
      <c r="R36" s="112"/>
      <c r="S36" s="116"/>
      <c r="T36" s="112"/>
      <c r="U36" s="117"/>
      <c r="V36" s="118"/>
      <c r="W36" s="112"/>
      <c r="X36" s="118"/>
      <c r="Y36" s="116"/>
      <c r="Z36" s="118"/>
      <c r="AA36" s="118"/>
      <c r="AB36" s="112"/>
      <c r="AC36" s="112"/>
      <c r="AD36" s="116"/>
      <c r="AE36" s="118"/>
      <c r="AF36" s="119" t="s">
        <v>150</v>
      </c>
    </row>
    <row r="37">
      <c r="A37" s="106"/>
      <c r="B37" s="107" t="s">
        <v>157</v>
      </c>
      <c r="C37" s="135" t="s">
        <v>156</v>
      </c>
      <c r="D37" s="109" t="s">
        <v>132</v>
      </c>
      <c r="E37" s="110">
        <v>1791.08</v>
      </c>
      <c r="F37" s="111">
        <f>E37+E38</f>
      </c>
      <c r="G37" s="112">
        <v>11190</v>
      </c>
      <c r="H37" s="112">
        <v>445</v>
      </c>
      <c r="I37" s="113">
        <f t="shared" si="159"/>
      </c>
      <c r="J37" s="114">
        <f t="shared" si="120"/>
      </c>
      <c r="K37" s="112">
        <v>15</v>
      </c>
      <c r="L37" s="114">
        <f t="shared" si="63"/>
      </c>
      <c r="M37" s="112">
        <v>3</v>
      </c>
      <c r="N37" s="115">
        <f t="shared" si="318"/>
      </c>
      <c r="O37" s="112">
        <v>8</v>
      </c>
      <c r="P37" s="115">
        <f t="shared" si="213"/>
      </c>
      <c r="Q37" s="116">
        <f>(M37+M38)/(O37+O38)</f>
      </c>
      <c r="R37" s="112">
        <v>27</v>
      </c>
      <c r="S37" s="116">
        <f>(O37+O38)/(K37+K38)</f>
      </c>
      <c r="T37" s="112">
        <v>6</v>
      </c>
      <c r="U37" s="117">
        <f>F37/T37</f>
      </c>
      <c r="V37" s="118">
        <f>(F37+4*500)/T37</f>
      </c>
      <c r="W37" s="112">
        <v>6669.600000000006</v>
      </c>
      <c r="X37" s="118">
        <f>W37/T37</f>
      </c>
      <c r="Y37" s="116">
        <f>T37/R37</f>
      </c>
      <c r="Z37" s="118">
        <f>W37/F37</f>
      </c>
      <c r="AA37" s="118">
        <f>W37/(F37+500)</f>
      </c>
      <c r="AB37" s="112">
        <v>0</v>
      </c>
      <c r="AC37" s="112">
        <v>0</v>
      </c>
      <c r="AD37" s="116">
        <f>AB37/T37</f>
      </c>
      <c r="AE37" s="118">
        <f>(W37-AC37)/(F37+500)</f>
      </c>
      <c r="AF37" s="119" t="s">
        <v>149</v>
      </c>
    </row>
    <row r="38">
      <c r="A38" s="106"/>
      <c r="B38" s="107"/>
      <c r="C38" s="135"/>
      <c r="D38" s="109" t="s">
        <v>134</v>
      </c>
      <c r="E38" s="110">
        <v>3880.06</v>
      </c>
      <c r="F38" s="111"/>
      <c r="G38" s="112">
        <v>61981</v>
      </c>
      <c r="H38" s="112">
        <v>1044</v>
      </c>
      <c r="I38" s="113">
        <f t="shared" si="159"/>
      </c>
      <c r="J38" s="114">
        <f t="shared" si="120"/>
      </c>
      <c r="K38" s="112">
        <v>82</v>
      </c>
      <c r="L38" s="114">
        <f t="shared" si="63"/>
      </c>
      <c r="M38" s="112">
        <v>2</v>
      </c>
      <c r="N38" s="115">
        <f t="shared" si="318"/>
      </c>
      <c r="O38" s="112">
        <v>4</v>
      </c>
      <c r="P38" s="115">
        <f t="shared" si="213"/>
      </c>
      <c r="Q38" s="116"/>
      <c r="R38" s="112"/>
      <c r="S38" s="116"/>
      <c r="T38" s="112"/>
      <c r="U38" s="117"/>
      <c r="V38" s="118"/>
      <c r="W38" s="112"/>
      <c r="X38" s="118"/>
      <c r="Y38" s="116"/>
      <c r="Z38" s="118"/>
      <c r="AA38" s="118"/>
      <c r="AB38" s="112"/>
      <c r="AC38" s="112"/>
      <c r="AD38" s="116"/>
      <c r="AE38" s="118"/>
      <c r="AF38" s="119" t="s">
        <v>150</v>
      </c>
    </row>
    <row r="39">
      <c r="A39" s="106"/>
      <c r="B39" s="107" t="s">
        <v>158</v>
      </c>
      <c r="C39" s="135" t="s">
        <v>156</v>
      </c>
      <c r="D39" s="109" t="s">
        <v>132</v>
      </c>
      <c r="E39" s="110">
        <v>2862.83</v>
      </c>
      <c r="F39" s="111">
        <f>E39+E40</f>
      </c>
      <c r="G39" s="112">
        <v>24305</v>
      </c>
      <c r="H39" s="112">
        <v>685</v>
      </c>
      <c r="I39" s="113">
        <f t="shared" si="159"/>
      </c>
      <c r="J39" s="114">
        <f t="shared" si="120"/>
      </c>
      <c r="K39" s="112">
        <v>14</v>
      </c>
      <c r="L39" s="114">
        <f t="shared" si="63"/>
      </c>
      <c r="M39" s="112">
        <v>4</v>
      </c>
      <c r="N39" s="115">
        <f t="shared" si="318"/>
      </c>
      <c r="O39" s="112">
        <v>5</v>
      </c>
      <c r="P39" s="115">
        <f>E39/O40</f>
      </c>
      <c r="Q39" s="116">
        <f>(M39+M40)/(O39+O40)</f>
      </c>
      <c r="R39" s="112">
        <v>38</v>
      </c>
      <c r="S39" s="116">
        <f>(O39+O40)/(K39+K40)</f>
      </c>
      <c r="T39" s="112">
        <v>12</v>
      </c>
      <c r="U39" s="117">
        <f>F39/T39</f>
      </c>
      <c r="V39" s="118">
        <f>(F39+4*500)/T39</f>
      </c>
      <c r="W39" s="112">
        <v>15135.599999999991</v>
      </c>
      <c r="X39" s="118">
        <f>W39/T39</f>
      </c>
      <c r="Y39" s="116">
        <f>T39/R39</f>
      </c>
      <c r="Z39" s="118">
        <f>W39/F39</f>
      </c>
      <c r="AA39" s="118">
        <f>W39/(F39+500)</f>
      </c>
      <c r="AB39" s="112">
        <v>1</v>
      </c>
      <c r="AC39" s="112">
        <v>2011.2</v>
      </c>
      <c r="AD39" s="116">
        <f>AB39/T39</f>
      </c>
      <c r="AE39" s="118">
        <f>(W39-AC39)/(F39+500)</f>
      </c>
      <c r="AF39" s="119" t="s">
        <v>149</v>
      </c>
    </row>
    <row r="40">
      <c r="A40" s="106"/>
      <c r="B40" s="107"/>
      <c r="C40" s="135"/>
      <c r="D40" s="109" t="s">
        <v>134</v>
      </c>
      <c r="E40" s="110">
        <v>4379.87</v>
      </c>
      <c r="F40" s="111"/>
      <c r="G40" s="112">
        <v>68000</v>
      </c>
      <c r="H40" s="112">
        <v>1293</v>
      </c>
      <c r="I40" s="113">
        <f t="shared" si="159"/>
      </c>
      <c r="J40" s="114">
        <f t="shared" si="120"/>
      </c>
      <c r="K40" s="112">
        <v>120</v>
      </c>
      <c r="L40" s="114">
        <f t="shared" si="63"/>
      </c>
      <c r="M40" s="112">
        <v>7</v>
      </c>
      <c r="N40" s="115">
        <f t="shared" si="318"/>
      </c>
      <c r="O40" s="112">
        <v>17</v>
      </c>
      <c r="P40" s="115">
        <f>E40/O40</f>
      </c>
      <c r="Q40" s="116"/>
      <c r="R40" s="112"/>
      <c r="S40" s="116"/>
      <c r="T40" s="112"/>
      <c r="U40" s="117"/>
      <c r="V40" s="118"/>
      <c r="W40" s="112"/>
      <c r="X40" s="118"/>
      <c r="Y40" s="116"/>
      <c r="Z40" s="118"/>
      <c r="AA40" s="118"/>
      <c r="AB40" s="112"/>
      <c r="AC40" s="112"/>
      <c r="AD40" s="116"/>
      <c r="AE40" s="118"/>
      <c r="AF40" s="119" t="s">
        <v>150</v>
      </c>
    </row>
    <row r="41">
      <c r="A41" s="106"/>
      <c r="B41" s="107" t="s">
        <v>159</v>
      </c>
      <c r="C41" s="135" t="s">
        <v>156</v>
      </c>
      <c r="D41" s="109" t="s">
        <v>132</v>
      </c>
      <c r="E41" s="110">
        <v>2172.57</v>
      </c>
      <c r="F41" s="111">
        <f>E41+E42</f>
      </c>
      <c r="G41" s="112">
        <v>15890</v>
      </c>
      <c r="H41" s="112">
        <v>918</v>
      </c>
      <c r="I41" s="113">
        <f t="shared" si="159"/>
      </c>
      <c r="J41" s="114">
        <f t="shared" si="120"/>
      </c>
      <c r="K41" s="112">
        <v>13</v>
      </c>
      <c r="L41" s="114">
        <f t="shared" si="63"/>
      </c>
      <c r="M41" s="112">
        <v>0</v>
      </c>
      <c r="N41" s="115">
        <f t="shared" si="318"/>
      </c>
      <c r="O41" s="112">
        <v>6</v>
      </c>
      <c r="P41" s="115">
        <f>E41/O42</f>
      </c>
      <c r="Q41" s="116">
        <f>(M41+M42)/(O41+O42)</f>
      </c>
      <c r="R41" s="112">
        <v>47</v>
      </c>
      <c r="S41" s="116">
        <f>(O41+O42)/(K41+K42)</f>
      </c>
      <c r="T41" s="112">
        <v>10</v>
      </c>
      <c r="U41" s="117">
        <f>F41/T41</f>
      </c>
      <c r="V41" s="118">
        <f>(F41+4*500)/T41</f>
      </c>
      <c r="W41" s="112">
        <v>12890.400000000009</v>
      </c>
      <c r="X41" s="118">
        <f>W41/T41</f>
      </c>
      <c r="Y41" s="116">
        <f>T41/R41</f>
      </c>
      <c r="Z41" s="118">
        <f>W41/F41</f>
      </c>
      <c r="AA41" s="118">
        <f>W41/(F41+500)</f>
      </c>
      <c r="AB41" s="112">
        <v>1</v>
      </c>
      <c r="AC41" s="112">
        <v>715.2</v>
      </c>
      <c r="AD41" s="116">
        <f>AB41/T41</f>
      </c>
      <c r="AE41" s="118">
        <f>(W41-AC41)/(F41+500)</f>
      </c>
      <c r="AF41" s="119" t="s">
        <v>149</v>
      </c>
    </row>
    <row r="42">
      <c r="A42" s="106"/>
      <c r="B42" s="107"/>
      <c r="C42" s="135"/>
      <c r="D42" s="109" t="s">
        <v>134</v>
      </c>
      <c r="E42" s="110">
        <v>3757.61</v>
      </c>
      <c r="F42" s="111"/>
      <c r="G42" s="112">
        <v>65505</v>
      </c>
      <c r="H42" s="112">
        <v>2125</v>
      </c>
      <c r="I42" s="113">
        <f t="shared" si="159"/>
      </c>
      <c r="J42" s="114">
        <f t="shared" si="120"/>
      </c>
      <c r="K42" s="112">
        <v>133</v>
      </c>
      <c r="L42" s="114">
        <f t="shared" si="63"/>
      </c>
      <c r="M42" s="112">
        <v>6</v>
      </c>
      <c r="N42" s="115">
        <f t="shared" si="318"/>
      </c>
      <c r="O42" s="112">
        <v>15</v>
      </c>
      <c r="P42" s="115">
        <f>E42/O42</f>
      </c>
      <c r="Q42" s="116"/>
      <c r="R42" s="112"/>
      <c r="S42" s="116"/>
      <c r="T42" s="112"/>
      <c r="U42" s="117"/>
      <c r="V42" s="118"/>
      <c r="W42" s="112"/>
      <c r="X42" s="118"/>
      <c r="Y42" s="116"/>
      <c r="Z42" s="118"/>
      <c r="AA42" s="118"/>
      <c r="AB42" s="112"/>
      <c r="AC42" s="112"/>
      <c r="AD42" s="116"/>
      <c r="AE42" s="118"/>
      <c r="AF42" s="119" t="s">
        <v>150</v>
      </c>
    </row>
    <row customHeight="true" ht="20.238095238095237" r="43">
      <c r="A43" s="106"/>
      <c r="B43" s="107" t="s">
        <v>160</v>
      </c>
      <c r="C43" s="135" t="s">
        <v>156</v>
      </c>
      <c r="D43" s="109" t="s">
        <v>132</v>
      </c>
      <c r="E43" s="110">
        <v>528.51</v>
      </c>
      <c r="F43" s="111">
        <f>E43+E44</f>
      </c>
      <c r="G43" s="112">
        <v>3171</v>
      </c>
      <c r="H43" s="112">
        <v>289</v>
      </c>
      <c r="I43" s="113">
        <f t="shared" si="159"/>
      </c>
      <c r="J43" s="114">
        <f t="shared" si="120"/>
      </c>
      <c r="K43" s="112">
        <v>5</v>
      </c>
      <c r="L43" s="114">
        <f t="shared" si="63"/>
      </c>
      <c r="M43" s="112">
        <v>0</v>
      </c>
      <c r="N43" s="115">
        <f t="shared" si="318"/>
      </c>
      <c r="O43" s="112">
        <v>2</v>
      </c>
      <c r="P43" s="115">
        <f>E43/O44</f>
      </c>
      <c r="Q43" s="116">
        <f>(M43+M44)/(O43+O44)</f>
      </c>
      <c r="R43" s="112">
        <v>14</v>
      </c>
      <c r="S43" s="116">
        <f>(O43+O44)/(K43+K44)</f>
      </c>
      <c r="T43" s="112">
        <v>2</v>
      </c>
      <c r="U43" s="117">
        <f>F43/T43</f>
      </c>
      <c r="V43" s="118">
        <f>(F43+4*500)/T43</f>
      </c>
      <c r="W43" s="112">
        <v>4603.199999999997</v>
      </c>
      <c r="X43" s="118">
        <f>W43/T43</f>
      </c>
      <c r="Y43" s="116">
        <f>T43/R43</f>
      </c>
      <c r="Z43" s="118">
        <f>W43/F43</f>
      </c>
      <c r="AA43" s="118">
        <f>W43/(F43+500)</f>
      </c>
      <c r="AB43" s="112">
        <v>0</v>
      </c>
      <c r="AC43" s="112">
        <v>0</v>
      </c>
      <c r="AD43" s="116">
        <f>AB43/T43</f>
      </c>
      <c r="AE43" s="118">
        <f>(W43-AC43)/(F43+500)</f>
      </c>
      <c r="AF43" s="119"/>
    </row>
    <row customHeight="true" ht="20.238095238095237" r="44">
      <c r="A44" s="106"/>
      <c r="B44" s="107"/>
      <c r="C44" s="135"/>
      <c r="D44" s="109" t="s">
        <v>134</v>
      </c>
      <c r="E44" s="110">
        <v>1619</v>
      </c>
      <c r="F44" s="111"/>
      <c r="G44" s="112">
        <v>34923</v>
      </c>
      <c r="H44" s="112">
        <v>969</v>
      </c>
      <c r="I44" s="113">
        <f t="shared" si="159"/>
      </c>
      <c r="J44" s="114">
        <f t="shared" si="120"/>
      </c>
      <c r="K44" s="112">
        <v>60</v>
      </c>
      <c r="L44" s="114">
        <f t="shared" si="63"/>
      </c>
      <c r="M44" s="112">
        <v>3</v>
      </c>
      <c r="N44" s="115">
        <f t="shared" si="318"/>
      </c>
      <c r="O44" s="112">
        <v>8</v>
      </c>
      <c r="P44" s="115">
        <f t="shared" ref="P44:P46" si="214">E44/O44</f>
      </c>
      <c r="Q44" s="116"/>
      <c r="R44" s="112"/>
      <c r="S44" s="116"/>
      <c r="T44" s="112"/>
      <c r="U44" s="117"/>
      <c r="V44" s="118"/>
      <c r="W44" s="112"/>
      <c r="X44" s="118"/>
      <c r="Y44" s="116"/>
      <c r="Z44" s="118"/>
      <c r="AA44" s="118"/>
      <c r="AB44" s="112"/>
      <c r="AC44" s="112"/>
      <c r="AD44" s="116"/>
      <c r="AE44" s="118"/>
      <c r="AF44" s="119"/>
    </row>
    <row r="45">
      <c r="A45" s="106"/>
      <c r="B45" s="136" t="s">
        <v>140</v>
      </c>
      <c r="C45" s="136"/>
      <c r="D45" s="136"/>
      <c r="E45" s="124">
        <f>SUM(E35:E44)</f>
      </c>
      <c r="F45" s="124">
        <f>SUM(F35:F44)</f>
      </c>
      <c r="G45" s="124">
        <f>SUM(G35:G44)</f>
      </c>
      <c r="H45" s="124">
        <f>SUM(H35:H44)</f>
      </c>
      <c r="I45" s="126">
        <f t="shared" si="159"/>
      </c>
      <c r="J45" s="127">
        <f t="shared" si="120"/>
      </c>
      <c r="K45" s="124">
        <f>SUM(K35:K44)</f>
      </c>
      <c r="L45" s="127">
        <f t="shared" si="63"/>
      </c>
      <c r="M45" s="124">
        <f>SUM(M35:M44)</f>
      </c>
      <c r="N45" s="128">
        <f t="shared" si="318"/>
      </c>
      <c r="O45" s="124">
        <f>SUM(O35:O44)</f>
      </c>
      <c r="P45" s="128">
        <f t="shared" si="214"/>
      </c>
      <c r="Q45" s="129">
        <f t="shared" ref="Q45:Q46" si="31">M45/O45</f>
      </c>
      <c r="R45" s="124">
        <f>SUM(R35:R44)</f>
      </c>
      <c r="S45" s="129">
        <f t="shared" ref="S45:S46" si="0">(O45+O45)/(K45+K45)</f>
      </c>
      <c r="T45" s="124">
        <f>SUM(T35:T44)</f>
      </c>
      <c r="U45" s="130">
        <f t="shared" ref="U45:U46" si="772">F45/T45</f>
      </c>
      <c r="V45" s="131">
        <f t="shared" ref="V45:V46" si="632">(F45+4*500)/T45</f>
      </c>
      <c r="W45" s="124">
        <f>SUM(W35:W44)</f>
      </c>
      <c r="X45" s="132">
        <f t="shared" ref="X45:X46" si="492">W45/T45</f>
      </c>
      <c r="Y45" s="129">
        <f t="shared" ref="Y45:Y46" si="352">T45/R45</f>
      </c>
      <c r="Z45" s="131">
        <f t="shared" ref="Z45:Z46" si="1052">W45/F45</f>
      </c>
      <c r="AA45" s="131">
        <f>W45/(F45+COUNT(W29:W40)*500)</f>
      </c>
      <c r="AB45" s="124">
        <f>SUM(AB35:AB44)</f>
      </c>
      <c r="AC45" s="124">
        <f>SUM(AC35:AC44)</f>
      </c>
      <c r="AD45" s="129">
        <f t="shared" ref="AD45:AD46" si="912">AB45/T45</f>
      </c>
      <c r="AE45" s="133">
        <f>(W45-AC45)/(F45+COUNT(W29:W40)*500)</f>
      </c>
      <c r="AF45" s="118"/>
    </row>
    <row r="46">
      <c r="A46" s="106"/>
      <c r="B46" s="137" t="s">
        <v>161</v>
      </c>
      <c r="C46" s="137"/>
      <c r="D46" s="137"/>
      <c r="E46" s="138">
        <f>E12+E23+E34+E45</f>
      </c>
      <c r="F46" s="138">
        <f>F12+F23+F34+F45</f>
      </c>
      <c r="G46" s="138">
        <f>G12+G23+G34+G45</f>
      </c>
      <c r="H46" s="138">
        <f>H12+H23+H34+H45</f>
      </c>
      <c r="I46" s="139">
        <f t="shared" si="159"/>
      </c>
      <c r="J46" s="140">
        <f t="shared" si="120"/>
      </c>
      <c r="K46" s="141">
        <f>K12+K23+K34+K45</f>
      </c>
      <c r="L46" s="140">
        <f t="shared" si="63"/>
      </c>
      <c r="M46" s="141">
        <f>M12+M23+M34+M45</f>
      </c>
      <c r="N46" s="142">
        <f t="shared" si="318"/>
      </c>
      <c r="O46" s="141">
        <f>O12+O23+O34+O45</f>
      </c>
      <c r="P46" s="142">
        <f t="shared" si="214"/>
      </c>
      <c r="Q46" s="143">
        <f t="shared" si="31"/>
      </c>
      <c r="R46" s="141">
        <f>R12+R23+R34+R45</f>
      </c>
      <c r="S46" s="143">
        <f t="shared" si="0"/>
      </c>
      <c r="T46" s="141">
        <f>T12+T23+T34+T45</f>
      </c>
      <c r="U46" s="144">
        <f t="shared" si="772"/>
      </c>
      <c r="V46" s="145">
        <f t="shared" si="632"/>
      </c>
      <c r="W46" s="138">
        <f>W12+W23+W34+W45</f>
      </c>
      <c r="X46" s="145">
        <f t="shared" si="492"/>
      </c>
      <c r="Y46" s="143">
        <f t="shared" si="352"/>
      </c>
      <c r="Z46" s="145">
        <f t="shared" si="1052"/>
      </c>
      <c r="AA46" s="145">
        <f>W46/(F46+COUNT(W1:W11,W13:W22,W24:W33,W35:W44)*500)</f>
      </c>
      <c r="AB46" s="141">
        <f>AB12+AB23+AB34+AB45</f>
      </c>
      <c r="AC46" s="138">
        <f>AC12+AC23+AC34+AC45</f>
      </c>
      <c r="AD46" s="143">
        <f t="shared" si="912"/>
      </c>
      <c r="AE46" s="145">
        <f>(W46-AC46)/(F46+COUNT(W2:W11,W13:W22,W24:W33,W35:W44)*500)</f>
      </c>
      <c r="AF46" s="118"/>
    </row>
    <row customHeight="true" ht="27.30654761904762" r="47">
      <c r="A47" s="96" t="s">
        <v>97</v>
      </c>
      <c r="B47" s="97" t="s">
        <v>98</v>
      </c>
      <c r="C47" s="97" t="s">
        <v>99</v>
      </c>
      <c r="D47" s="97" t="s">
        <v>100</v>
      </c>
      <c r="E47" s="98" t="s">
        <v>101</v>
      </c>
      <c r="F47" s="97" t="s">
        <v>102</v>
      </c>
      <c r="G47" s="97" t="s">
        <v>103</v>
      </c>
      <c r="H47" s="97" t="s">
        <v>104</v>
      </c>
      <c r="I47" s="99" t="s">
        <v>105</v>
      </c>
      <c r="J47" s="100" t="s">
        <v>106</v>
      </c>
      <c r="K47" s="97" t="s">
        <v>107</v>
      </c>
      <c r="L47" s="100" t="s">
        <v>108</v>
      </c>
      <c r="M47" s="97" t="s">
        <v>109</v>
      </c>
      <c r="N47" s="101" t="s">
        <v>110</v>
      </c>
      <c r="O47" s="97" t="s">
        <v>111</v>
      </c>
      <c r="P47" s="101" t="s">
        <v>112</v>
      </c>
      <c r="Q47" s="99" t="s">
        <v>113</v>
      </c>
      <c r="R47" s="102" t="s">
        <v>114</v>
      </c>
      <c r="S47" s="103" t="s">
        <v>115</v>
      </c>
      <c r="T47" s="102" t="s">
        <v>116</v>
      </c>
      <c r="U47" s="104" t="s">
        <v>117</v>
      </c>
      <c r="V47" s="105" t="s">
        <v>118</v>
      </c>
      <c r="W47" s="105" t="s">
        <v>119</v>
      </c>
      <c r="X47" s="105" t="s">
        <v>120</v>
      </c>
      <c r="Y47" s="103" t="s">
        <v>121</v>
      </c>
      <c r="Z47" s="105" t="s">
        <v>122</v>
      </c>
      <c r="AA47" s="105" t="s">
        <v>123</v>
      </c>
      <c r="AB47" s="105" t="s">
        <v>124</v>
      </c>
      <c r="AC47" s="102" t="s">
        <v>125</v>
      </c>
      <c r="AD47" s="103" t="s">
        <v>126</v>
      </c>
      <c r="AE47" s="105" t="s">
        <v>127</v>
      </c>
      <c r="AF47" s="105" t="s">
        <v>128</v>
      </c>
    </row>
    <row customHeight="true" ht="27.492559523809526" r="48">
      <c r="A48" s="106" t="s">
        <v>162</v>
      </c>
      <c r="B48" s="107" t="s">
        <v>130</v>
      </c>
      <c r="C48" s="108" t="s">
        <v>131</v>
      </c>
      <c r="D48" s="109" t="s">
        <v>132</v>
      </c>
      <c r="E48" s="110">
        <v>429.77</v>
      </c>
      <c r="F48" s="111">
        <f>E48+E49</f>
      </c>
      <c r="G48" s="112">
        <v>2891</v>
      </c>
      <c r="H48" s="112">
        <v>548</v>
      </c>
      <c r="I48" s="113">
        <f t="shared" ref="I48:I71" si="160">H48/G48</f>
      </c>
      <c r="J48" s="114">
        <f t="shared" ref="J48:J92" si="121">(E48/G48)*1000</f>
      </c>
      <c r="K48" s="112">
        <v>4</v>
      </c>
      <c r="L48" s="114">
        <f t="shared" ref="L48:L68" si="64">E48/K48</f>
      </c>
      <c r="M48" s="112">
        <v>0</v>
      </c>
      <c r="N48" s="115">
        <f t="shared" ref="N48:N92" si="319">E48/M48</f>
      </c>
      <c r="O48" s="112">
        <v>1</v>
      </c>
      <c r="P48" s="115">
        <f t="shared" ref="P48:P75" si="215">E48/O48</f>
      </c>
      <c r="Q48" s="116">
        <f>(M48+M49)/(O48+O49)</f>
      </c>
      <c r="R48" s="112">
        <v>8</v>
      </c>
      <c r="S48" s="116">
        <f>(O48+O49)/(K48+K49)</f>
      </c>
      <c r="T48" s="112">
        <v>4</v>
      </c>
      <c r="U48" s="117">
        <f>F48/T48</f>
      </c>
      <c r="V48" s="118">
        <f>(F48+4*500)/T48</f>
      </c>
      <c r="W48" s="112">
        <v>9736.8</v>
      </c>
      <c r="X48" s="118">
        <f>W48/T48</f>
      </c>
      <c r="Y48" s="116">
        <f>T48/R48</f>
      </c>
      <c r="Z48" s="118">
        <f>W48/F48</f>
      </c>
      <c r="AA48" s="118">
        <f>W48/(F48+500)</f>
      </c>
      <c r="AB48" s="112">
        <v>1</v>
      </c>
      <c r="AC48" s="112">
        <v>2407.2</v>
      </c>
      <c r="AD48" s="116">
        <f>AB48/T48</f>
      </c>
      <c r="AE48" s="118">
        <f>(W48-AC48)/(F48+500)</f>
      </c>
      <c r="AF48" s="119" t="s">
        <v>133</v>
      </c>
    </row>
    <row r="49">
      <c r="A49" s="106"/>
      <c r="B49" s="107"/>
      <c r="C49" s="108"/>
      <c r="D49" s="109" t="s">
        <v>134</v>
      </c>
      <c r="E49" s="110">
        <v>4116.19</v>
      </c>
      <c r="F49" s="111"/>
      <c r="G49" s="112">
        <v>54340</v>
      </c>
      <c r="H49" s="112">
        <v>2009</v>
      </c>
      <c r="I49" s="113">
        <f t="shared" si="160"/>
      </c>
      <c r="J49" s="114">
        <f t="shared" si="121"/>
      </c>
      <c r="K49" s="112">
        <v>115</v>
      </c>
      <c r="L49" s="114">
        <f t="shared" si="64"/>
      </c>
      <c r="M49" s="112">
        <v>4</v>
      </c>
      <c r="N49" s="115">
        <f t="shared" si="319"/>
      </c>
      <c r="O49" s="112">
        <v>6</v>
      </c>
      <c r="P49" s="115">
        <f t="shared" si="215"/>
      </c>
      <c r="Q49" s="116"/>
      <c r="R49" s="112"/>
      <c r="S49" s="116"/>
      <c r="T49" s="112"/>
      <c r="U49" s="117"/>
      <c r="V49" s="118"/>
      <c r="W49" s="112"/>
      <c r="X49" s="118"/>
      <c r="Y49" s="116"/>
      <c r="Z49" s="118"/>
      <c r="AA49" s="118"/>
      <c r="AB49" s="112"/>
      <c r="AC49" s="112"/>
      <c r="AD49" s="116"/>
      <c r="AE49" s="118"/>
      <c r="AF49" s="119" t="s">
        <v>135</v>
      </c>
    </row>
    <row r="50">
      <c r="A50" s="106"/>
      <c r="B50" s="107" t="s">
        <v>136</v>
      </c>
      <c r="C50" s="108" t="s">
        <v>131</v>
      </c>
      <c r="D50" s="109" t="s">
        <v>132</v>
      </c>
      <c r="E50" s="110">
        <v>566.05</v>
      </c>
      <c r="F50" s="111">
        <f>E50+E51</f>
      </c>
      <c r="G50" s="112">
        <v>3926</v>
      </c>
      <c r="H50" s="112">
        <v>538</v>
      </c>
      <c r="I50" s="113">
        <f t="shared" si="160"/>
      </c>
      <c r="J50" s="114">
        <f t="shared" si="121"/>
      </c>
      <c r="K50" s="112">
        <v>8</v>
      </c>
      <c r="L50" s="114">
        <f t="shared" si="64"/>
      </c>
      <c r="M50" s="112">
        <v>0</v>
      </c>
      <c r="N50" s="115">
        <f t="shared" si="319"/>
      </c>
      <c r="O50" s="112">
        <v>1</v>
      </c>
      <c r="P50" s="115">
        <f t="shared" si="215"/>
      </c>
      <c r="Q50" s="116">
        <f>(M50+M51)/(O50+O51)</f>
      </c>
      <c r="R50" s="112">
        <v>40</v>
      </c>
      <c r="S50" s="116">
        <f>(O50+O51)/(K50+K51)</f>
      </c>
      <c r="T50" s="112">
        <v>12</v>
      </c>
      <c r="U50" s="117">
        <f>F50/T50</f>
      </c>
      <c r="V50" s="118">
        <f>(F50+4*500)/T50</f>
      </c>
      <c r="W50" s="112">
        <v>16638</v>
      </c>
      <c r="X50" s="118">
        <f>W50/T50</f>
      </c>
      <c r="Y50" s="116">
        <f>T50/R50</f>
      </c>
      <c r="Z50" s="118">
        <f>W50/F50</f>
      </c>
      <c r="AA50" s="118">
        <f>W50/(F50+500)</f>
      </c>
      <c r="AB50" s="112">
        <v>3</v>
      </c>
      <c r="AC50" s="112">
        <v>4225.2</v>
      </c>
      <c r="AD50" s="116">
        <f>AB50/T50</f>
      </c>
      <c r="AE50" s="118">
        <f>(W50-AC50)/(F50+500)</f>
      </c>
      <c r="AF50" s="119" t="s">
        <v>133</v>
      </c>
    </row>
    <row r="51">
      <c r="A51" s="106"/>
      <c r="B51" s="107"/>
      <c r="C51" s="108"/>
      <c r="D51" s="109" t="s">
        <v>134</v>
      </c>
      <c r="E51" s="110">
        <v>6572.77</v>
      </c>
      <c r="F51" s="111"/>
      <c r="G51" s="112">
        <v>83824</v>
      </c>
      <c r="H51" s="112">
        <v>4032</v>
      </c>
      <c r="I51" s="113">
        <f t="shared" si="160"/>
      </c>
      <c r="J51" s="114">
        <f t="shared" si="121"/>
      </c>
      <c r="K51" s="112">
        <v>203</v>
      </c>
      <c r="L51" s="114">
        <f t="shared" si="64"/>
      </c>
      <c r="M51" s="112">
        <v>7</v>
      </c>
      <c r="N51" s="115">
        <f t="shared" si="319"/>
      </c>
      <c r="O51" s="112">
        <v>19</v>
      </c>
      <c r="P51" s="115">
        <f t="shared" si="215"/>
      </c>
      <c r="Q51" s="116"/>
      <c r="R51" s="112"/>
      <c r="S51" s="116"/>
      <c r="T51" s="112"/>
      <c r="U51" s="117"/>
      <c r="V51" s="118"/>
      <c r="W51" s="112"/>
      <c r="X51" s="118"/>
      <c r="Y51" s="116"/>
      <c r="Z51" s="118"/>
      <c r="AA51" s="118"/>
      <c r="AB51" s="112"/>
      <c r="AC51" s="112"/>
      <c r="AD51" s="116"/>
      <c r="AE51" s="118"/>
      <c r="AF51" s="119" t="s">
        <v>135</v>
      </c>
    </row>
    <row r="52">
      <c r="A52" s="106"/>
      <c r="B52" s="120" t="s">
        <v>137</v>
      </c>
      <c r="C52" s="108" t="s">
        <v>131</v>
      </c>
      <c r="D52" s="109" t="s">
        <v>132</v>
      </c>
      <c r="E52" s="110">
        <v>663.44</v>
      </c>
      <c r="F52" s="111">
        <f>E52+E53</f>
      </c>
      <c r="G52" s="112">
        <v>3840</v>
      </c>
      <c r="H52" s="112">
        <v>238</v>
      </c>
      <c r="I52" s="113">
        <f t="shared" si="160"/>
      </c>
      <c r="J52" s="114">
        <f t="shared" si="121"/>
      </c>
      <c r="K52" s="112">
        <v>6</v>
      </c>
      <c r="L52" s="114">
        <f t="shared" si="64"/>
      </c>
      <c r="M52" s="112">
        <v>1</v>
      </c>
      <c r="N52" s="115">
        <f t="shared" si="319"/>
      </c>
      <c r="O52" s="112">
        <v>3</v>
      </c>
      <c r="P52" s="115">
        <f t="shared" si="215"/>
      </c>
      <c r="Q52" s="116">
        <f>(M52+M53)/(O52+O53)</f>
      </c>
      <c r="R52" s="112">
        <v>46</v>
      </c>
      <c r="S52" s="116">
        <f>(O52+O53)/(K52+K53)</f>
      </c>
      <c r="T52" s="112">
        <v>17</v>
      </c>
      <c r="U52" s="117">
        <f>F52/T52</f>
      </c>
      <c r="V52" s="118">
        <f>(F52+4*500)/T52</f>
      </c>
      <c r="W52" s="112">
        <v>23463.600000000002</v>
      </c>
      <c r="X52" s="118">
        <f>W52/T52</f>
      </c>
      <c r="Y52" s="116">
        <f>T52/R52</f>
      </c>
      <c r="Z52" s="118">
        <f>W52/F52</f>
      </c>
      <c r="AA52" s="118">
        <f>W52/(F52+500)</f>
      </c>
      <c r="AB52" s="112">
        <v>6</v>
      </c>
      <c r="AC52" s="112">
        <v>6042</v>
      </c>
      <c r="AD52" s="116">
        <f>AB52/T52</f>
      </c>
      <c r="AE52" s="118">
        <f>(W52-AC52)/(F52+500)</f>
      </c>
      <c r="AF52" s="119" t="s">
        <v>133</v>
      </c>
    </row>
    <row r="53">
      <c r="A53" s="106"/>
      <c r="B53" s="120"/>
      <c r="C53" s="108"/>
      <c r="D53" s="109" t="s">
        <v>134</v>
      </c>
      <c r="E53" s="110">
        <v>10250.8</v>
      </c>
      <c r="F53" s="111"/>
      <c r="G53" s="112">
        <v>103516</v>
      </c>
      <c r="H53" s="112">
        <v>5692</v>
      </c>
      <c r="I53" s="113">
        <f t="shared" si="160"/>
      </c>
      <c r="J53" s="114">
        <f t="shared" si="121"/>
      </c>
      <c r="K53" s="112">
        <v>269</v>
      </c>
      <c r="L53" s="114">
        <f t="shared" si="64"/>
      </c>
      <c r="M53" s="112">
        <v>16</v>
      </c>
      <c r="N53" s="115">
        <f t="shared" si="319"/>
      </c>
      <c r="O53" s="112">
        <v>29</v>
      </c>
      <c r="P53" s="115">
        <f t="shared" si="215"/>
      </c>
      <c r="Q53" s="116"/>
      <c r="R53" s="112"/>
      <c r="S53" s="116"/>
      <c r="T53" s="112"/>
      <c r="U53" s="117"/>
      <c r="V53" s="118"/>
      <c r="W53" s="112"/>
      <c r="X53" s="118"/>
      <c r="Y53" s="116"/>
      <c r="Z53" s="118"/>
      <c r="AA53" s="118"/>
      <c r="AB53" s="112"/>
      <c r="AC53" s="112"/>
      <c r="AD53" s="116"/>
      <c r="AE53" s="118"/>
      <c r="AF53" s="119" t="s">
        <v>135</v>
      </c>
    </row>
    <row r="54">
      <c r="A54" s="106"/>
      <c r="B54" s="107" t="s">
        <v>138</v>
      </c>
      <c r="C54" s="108" t="s">
        <v>131</v>
      </c>
      <c r="D54" s="109" t="s">
        <v>132</v>
      </c>
      <c r="E54" s="110">
        <v>430.7</v>
      </c>
      <c r="F54" s="121">
        <f>E54+E55</f>
      </c>
      <c r="G54" s="112">
        <v>3180</v>
      </c>
      <c r="H54" s="112">
        <v>165</v>
      </c>
      <c r="I54" s="113">
        <f t="shared" si="160"/>
      </c>
      <c r="J54" s="114">
        <f t="shared" si="121"/>
      </c>
      <c r="K54" s="112">
        <v>3</v>
      </c>
      <c r="L54" s="114">
        <f t="shared" si="64"/>
      </c>
      <c r="M54" s="112">
        <v>1</v>
      </c>
      <c r="N54" s="115">
        <f t="shared" si="319"/>
      </c>
      <c r="O54" s="112">
        <v>3</v>
      </c>
      <c r="P54" s="115">
        <f t="shared" si="215"/>
      </c>
      <c r="Q54" s="116">
        <f>(M54+M55)/(O54+O55)</f>
      </c>
      <c r="R54" s="112">
        <v>38</v>
      </c>
      <c r="S54" s="116">
        <f>(O54+O55)/(K54+K55)</f>
      </c>
      <c r="T54" s="112">
        <v>8</v>
      </c>
      <c r="U54" s="117">
        <f>F54/T54</f>
      </c>
      <c r="V54" s="118">
        <f>(F54+4*500)/T54</f>
      </c>
      <c r="W54" s="112">
        <v>14360.400000000001</v>
      </c>
      <c r="X54" s="118">
        <f>W54/T54</f>
      </c>
      <c r="Y54" s="116">
        <f>T54/R54</f>
      </c>
      <c r="Z54" s="118">
        <f>W54/F54</f>
      </c>
      <c r="AA54" s="118">
        <f>W54/(F54+500)</f>
      </c>
      <c r="AB54" s="112">
        <v>2</v>
      </c>
      <c r="AC54" s="112">
        <v>3674.4</v>
      </c>
      <c r="AD54" s="116">
        <f>AB54/T54</f>
      </c>
      <c r="AE54" s="118">
        <f>(W54-AC54)/(F54+500)</f>
      </c>
      <c r="AF54" s="119" t="s">
        <v>133</v>
      </c>
    </row>
    <row r="55">
      <c r="A55" s="106"/>
      <c r="B55" s="107"/>
      <c r="C55" s="108"/>
      <c r="D55" s="109" t="s">
        <v>134</v>
      </c>
      <c r="E55" s="110">
        <v>9778.48</v>
      </c>
      <c r="F55" s="121"/>
      <c r="G55" s="112">
        <v>82849</v>
      </c>
      <c r="H55" s="122">
        <v>5524</v>
      </c>
      <c r="I55" s="113">
        <f t="shared" si="160"/>
      </c>
      <c r="J55" s="114">
        <f t="shared" si="121"/>
      </c>
      <c r="K55" s="112">
        <v>287</v>
      </c>
      <c r="L55" s="114">
        <f t="shared" si="64"/>
      </c>
      <c r="M55" s="112">
        <v>5</v>
      </c>
      <c r="N55" s="115">
        <f t="shared" si="319"/>
      </c>
      <c r="O55" s="112">
        <v>18</v>
      </c>
      <c r="P55" s="115">
        <f t="shared" si="215"/>
      </c>
      <c r="Q55" s="116"/>
      <c r="R55" s="112"/>
      <c r="S55" s="116"/>
      <c r="T55" s="112"/>
      <c r="U55" s="117"/>
      <c r="V55" s="118"/>
      <c r="W55" s="112"/>
      <c r="X55" s="118"/>
      <c r="Y55" s="116"/>
      <c r="Z55" s="118"/>
      <c r="AA55" s="118"/>
      <c r="AB55" s="112"/>
      <c r="AC55" s="112"/>
      <c r="AD55" s="116"/>
      <c r="AE55" s="118"/>
      <c r="AF55" s="119" t="s">
        <v>135</v>
      </c>
    </row>
    <row r="56">
      <c r="A56" s="106"/>
      <c r="B56" s="107" t="s">
        <v>139</v>
      </c>
      <c r="C56" s="108" t="s">
        <v>131</v>
      </c>
      <c r="D56" s="109" t="s">
        <v>132</v>
      </c>
      <c r="E56" s="110">
        <v>1202.08</v>
      </c>
      <c r="F56" s="121">
        <f>E56+E57</f>
      </c>
      <c r="G56" s="112">
        <v>7145</v>
      </c>
      <c r="H56" s="112">
        <v>266</v>
      </c>
      <c r="I56" s="113">
        <f t="shared" si="160"/>
      </c>
      <c r="J56" s="114">
        <f t="shared" si="121"/>
      </c>
      <c r="K56" s="112">
        <v>5</v>
      </c>
      <c r="L56" s="114">
        <f t="shared" si="64"/>
      </c>
      <c r="M56" s="112">
        <v>1</v>
      </c>
      <c r="N56" s="115">
        <f t="shared" si="319"/>
      </c>
      <c r="O56" s="112">
        <v>3</v>
      </c>
      <c r="P56" s="115">
        <f t="shared" si="215"/>
      </c>
      <c r="Q56" s="116">
        <f>(M56+M57)/(O56+O57)</f>
      </c>
      <c r="R56" s="112">
        <v>23</v>
      </c>
      <c r="S56" s="116">
        <f>(O56+O57)/(K56+K57)</f>
      </c>
      <c r="T56" s="112">
        <v>8</v>
      </c>
      <c r="U56" s="117">
        <f>F56/T56</f>
      </c>
      <c r="V56" s="118">
        <f>(F56+4*500)/T56</f>
      </c>
      <c r="W56" s="112">
        <v>11743.199999999997</v>
      </c>
      <c r="X56" s="118">
        <f>W56/T56</f>
      </c>
      <c r="Y56" s="116">
        <f>T56/R56</f>
      </c>
      <c r="Z56" s="118">
        <f>W56/F56</f>
      </c>
      <c r="AA56" s="118">
        <f>W56/(F56+500)</f>
      </c>
      <c r="AB56" s="112">
        <v>1</v>
      </c>
      <c r="AC56" s="112">
        <v>2011.199999999999</v>
      </c>
      <c r="AD56" s="116">
        <f>AB56/T56</f>
      </c>
      <c r="AE56" s="118">
        <f>(W56-AC56)/(F56+500)</f>
      </c>
      <c r="AF56" s="119" t="s">
        <v>133</v>
      </c>
    </row>
    <row r="57">
      <c r="A57" s="106"/>
      <c r="B57" s="107"/>
      <c r="C57" s="108"/>
      <c r="D57" s="109" t="s">
        <v>134</v>
      </c>
      <c r="E57" s="110">
        <v>6285.74</v>
      </c>
      <c r="F57" s="121"/>
      <c r="G57" s="112">
        <v>60335</v>
      </c>
      <c r="H57" s="122">
        <v>2318</v>
      </c>
      <c r="I57" s="113">
        <f t="shared" si="160"/>
      </c>
      <c r="J57" s="114">
        <f t="shared" si="121"/>
      </c>
      <c r="K57" s="112">
        <v>168</v>
      </c>
      <c r="L57" s="114">
        <f t="shared" si="64"/>
      </c>
      <c r="M57" s="112">
        <v>5</v>
      </c>
      <c r="N57" s="115">
        <f t="shared" si="319"/>
      </c>
      <c r="O57" s="112">
        <v>11</v>
      </c>
      <c r="P57" s="115">
        <f t="shared" si="215"/>
      </c>
      <c r="Q57" s="116"/>
      <c r="R57" s="112"/>
      <c r="S57" s="116"/>
      <c r="T57" s="112"/>
      <c r="U57" s="117"/>
      <c r="V57" s="118"/>
      <c r="W57" s="112"/>
      <c r="X57" s="118"/>
      <c r="Y57" s="116"/>
      <c r="Z57" s="118"/>
      <c r="AA57" s="118"/>
      <c r="AB57" s="112"/>
      <c r="AC57" s="112"/>
      <c r="AD57" s="116"/>
      <c r="AE57" s="118"/>
      <c r="AF57" s="119" t="s">
        <v>135</v>
      </c>
    </row>
    <row r="58">
      <c r="A58" s="106"/>
      <c r="B58" s="123" t="s">
        <v>140</v>
      </c>
      <c r="C58" s="123"/>
      <c r="D58" s="123"/>
      <c r="E58" s="124">
        <f>SUM(E48:E57)</f>
      </c>
      <c r="F58" s="125">
        <f>SUM(F48:F57)</f>
      </c>
      <c r="G58" s="125">
        <f>SUM(G48:G57)</f>
      </c>
      <c r="H58" s="125">
        <f>SUM(H48:H57)</f>
      </c>
      <c r="I58" s="126">
        <f t="shared" si="160"/>
      </c>
      <c r="J58" s="127">
        <f t="shared" si="121"/>
      </c>
      <c r="K58" s="125">
        <f>SUM(K48:K57)</f>
      </c>
      <c r="L58" s="127">
        <f t="shared" si="64"/>
      </c>
      <c r="M58" s="125">
        <f>SUM(M48:M57)</f>
      </c>
      <c r="N58" s="128">
        <f t="shared" si="319"/>
      </c>
      <c r="O58" s="125">
        <f>SUM(O48:O57)</f>
      </c>
      <c r="P58" s="128">
        <f t="shared" si="215"/>
      </c>
      <c r="Q58" s="129">
        <f>M58/O58</f>
      </c>
      <c r="R58" s="125">
        <f>SUM(R48:R57)</f>
      </c>
      <c r="S58" s="129">
        <f>(O58+O58)/(K58+K58)</f>
      </c>
      <c r="T58" s="125">
        <f>SUM(T48:T57)</f>
      </c>
      <c r="U58" s="130">
        <f t="shared" ref="U58:U59" si="773">F58/T58</f>
      </c>
      <c r="V58" s="131">
        <f t="shared" ref="V58:V59" si="633">(F58+4*500)/T58</f>
      </c>
      <c r="W58" s="124">
        <f>SUM(W48:W57)</f>
      </c>
      <c r="X58" s="132">
        <f t="shared" ref="X58:X59" si="493">W58/T58</f>
      </c>
      <c r="Y58" s="129">
        <f t="shared" ref="Y58:Y59" si="353">T58/R58</f>
      </c>
      <c r="Z58" s="131">
        <f t="shared" ref="Z58:Z59" si="1053">W58/F58</f>
      </c>
      <c r="AA58" s="131">
        <f>W58/(F58+COUNT(W48:W55)*500)</f>
      </c>
      <c r="AB58" s="125">
        <f>SUM(AB48:AB57)</f>
      </c>
      <c r="AC58" s="125">
        <f>SUM(AC48:AC57)</f>
      </c>
      <c r="AD58" s="129">
        <f t="shared" ref="AD58:AD59" si="913">AB58/T58</f>
      </c>
      <c r="AE58" s="133">
        <f>(W58-AC58)/(F58+COUNT(W48:W55)*500)</f>
      </c>
      <c r="AF58" s="118"/>
    </row>
    <row r="59">
      <c r="A59" s="106"/>
      <c r="B59" s="134" t="s">
        <v>141</v>
      </c>
      <c r="C59" s="135" t="s">
        <v>142</v>
      </c>
      <c r="D59" s="109" t="s">
        <v>132</v>
      </c>
      <c r="E59" s="110">
        <v>1388.69</v>
      </c>
      <c r="F59" s="121">
        <f>E59+E60</f>
      </c>
      <c r="G59" s="112">
        <v>8675</v>
      </c>
      <c r="H59" s="112">
        <v>327</v>
      </c>
      <c r="I59" s="113">
        <f t="shared" si="160"/>
      </c>
      <c r="J59" s="114">
        <f t="shared" si="121"/>
      </c>
      <c r="K59" s="112">
        <v>8</v>
      </c>
      <c r="L59" s="114">
        <f t="shared" si="64"/>
      </c>
      <c r="M59" s="112">
        <v>2</v>
      </c>
      <c r="N59" s="115">
        <f t="shared" si="319"/>
      </c>
      <c r="O59" s="112">
        <v>4</v>
      </c>
      <c r="P59" s="115">
        <f t="shared" si="215"/>
      </c>
      <c r="Q59" s="116">
        <f>(M59+M60)/(O59+O60)</f>
      </c>
      <c r="R59" s="112">
        <v>37</v>
      </c>
      <c r="S59" s="116">
        <f>(O59+O60)/(K59+K60)</f>
      </c>
      <c r="T59" s="112">
        <v>13</v>
      </c>
      <c r="U59" s="117">
        <f t="shared" si="773"/>
      </c>
      <c r="V59" s="118">
        <f t="shared" si="633"/>
      </c>
      <c r="W59" s="112">
        <v>16196.399999999994</v>
      </c>
      <c r="X59" s="118">
        <f t="shared" si="493"/>
      </c>
      <c r="Y59" s="116">
        <f t="shared" si="353"/>
      </c>
      <c r="Z59" s="118">
        <f t="shared" si="1053"/>
      </c>
      <c r="AA59" s="118">
        <f>W59/(F59+500)</f>
      </c>
      <c r="AB59" s="112">
        <v>3</v>
      </c>
      <c r="AC59" s="112">
        <v>5529.6</v>
      </c>
      <c r="AD59" s="116">
        <f t="shared" si="913"/>
      </c>
      <c r="AE59" s="118">
        <f>(W59-AC59)/(F59+500)</f>
      </c>
      <c r="AF59" s="119" t="s">
        <v>133</v>
      </c>
    </row>
    <row r="60">
      <c r="A60" s="106"/>
      <c r="B60" s="134"/>
      <c r="C60" s="135"/>
      <c r="D60" s="109" t="s">
        <v>134</v>
      </c>
      <c r="E60" s="110">
        <v>5472.42</v>
      </c>
      <c r="F60" s="121"/>
      <c r="G60" s="112">
        <v>76256</v>
      </c>
      <c r="H60" s="122">
        <v>1588</v>
      </c>
      <c r="I60" s="113">
        <f t="shared" si="160"/>
      </c>
      <c r="J60" s="114">
        <f t="shared" si="121"/>
      </c>
      <c r="K60" s="112">
        <v>148</v>
      </c>
      <c r="L60" s="114">
        <f t="shared" si="64"/>
      </c>
      <c r="M60" s="112">
        <v>7</v>
      </c>
      <c r="N60" s="115">
        <f t="shared" si="319"/>
      </c>
      <c r="O60" s="112">
        <v>13</v>
      </c>
      <c r="P60" s="115">
        <f t="shared" si="215"/>
      </c>
      <c r="Q60" s="116"/>
      <c r="R60" s="112"/>
      <c r="S60" s="116"/>
      <c r="T60" s="112"/>
      <c r="U60" s="117"/>
      <c r="V60" s="118"/>
      <c r="W60" s="112"/>
      <c r="X60" s="118"/>
      <c r="Y60" s="116"/>
      <c r="Z60" s="118"/>
      <c r="AA60" s="118"/>
      <c r="AB60" s="112"/>
      <c r="AC60" s="112"/>
      <c r="AD60" s="116"/>
      <c r="AE60" s="118"/>
      <c r="AF60" s="119" t="s">
        <v>135</v>
      </c>
    </row>
    <row r="61">
      <c r="A61" s="106"/>
      <c r="B61" s="134" t="s">
        <v>143</v>
      </c>
      <c r="C61" s="135" t="s">
        <v>142</v>
      </c>
      <c r="D61" s="109" t="s">
        <v>132</v>
      </c>
      <c r="E61" s="110">
        <v>1964.29</v>
      </c>
      <c r="F61" s="121">
        <f>E61+E62</f>
      </c>
      <c r="G61" s="112">
        <v>14272</v>
      </c>
      <c r="H61" s="112">
        <v>459</v>
      </c>
      <c r="I61" s="113">
        <f t="shared" si="160"/>
      </c>
      <c r="J61" s="114">
        <f t="shared" si="121"/>
      </c>
      <c r="K61" s="112">
        <v>14</v>
      </c>
      <c r="L61" s="114">
        <f t="shared" si="64"/>
      </c>
      <c r="M61" s="112">
        <v>2</v>
      </c>
      <c r="N61" s="115">
        <f t="shared" si="319"/>
      </c>
      <c r="O61" s="112">
        <v>2</v>
      </c>
      <c r="P61" s="115">
        <f t="shared" si="215"/>
      </c>
      <c r="Q61" s="116">
        <f>(M61+M62)/(O61+O62)</f>
      </c>
      <c r="R61" s="112">
        <v>35</v>
      </c>
      <c r="S61" s="116">
        <f>(O61+O62)/(K61+K62)</f>
      </c>
      <c r="T61" s="112">
        <v>13</v>
      </c>
      <c r="U61" s="117">
        <f>F61/T61</f>
      </c>
      <c r="V61" s="118">
        <f>(F61+4*500)/T61</f>
      </c>
      <c r="W61" s="112">
        <v>18540</v>
      </c>
      <c r="X61" s="118">
        <f>W61/T61</f>
      </c>
      <c r="Y61" s="116">
        <f>T61/R61</f>
      </c>
      <c r="Z61" s="118">
        <f>W61/F61</f>
      </c>
      <c r="AA61" s="118">
        <f>W61/(F61+500)</f>
      </c>
      <c r="AB61" s="112">
        <v>3</v>
      </c>
      <c r="AC61" s="112">
        <v>1254</v>
      </c>
      <c r="AD61" s="116">
        <f>AB61/T61</f>
      </c>
      <c r="AE61" s="118">
        <f>(W61-AC61)/(F61+500)</f>
      </c>
      <c r="AF61" s="119" t="s">
        <v>133</v>
      </c>
    </row>
    <row r="62">
      <c r="A62" s="106"/>
      <c r="B62" s="134"/>
      <c r="C62" s="135"/>
      <c r="D62" s="109" t="s">
        <v>134</v>
      </c>
      <c r="E62" s="110">
        <v>5638.86</v>
      </c>
      <c r="F62" s="121"/>
      <c r="G62" s="112">
        <v>78235</v>
      </c>
      <c r="H62" s="122">
        <v>1646</v>
      </c>
      <c r="I62" s="113">
        <f t="shared" si="160"/>
      </c>
      <c r="J62" s="114">
        <f t="shared" si="121"/>
      </c>
      <c r="K62" s="112">
        <v>148</v>
      </c>
      <c r="L62" s="114">
        <f t="shared" si="64"/>
      </c>
      <c r="M62" s="112">
        <v>7</v>
      </c>
      <c r="N62" s="115">
        <f t="shared" si="319"/>
      </c>
      <c r="O62" s="112">
        <v>16</v>
      </c>
      <c r="P62" s="115">
        <f t="shared" si="215"/>
      </c>
      <c r="Q62" s="116"/>
      <c r="R62" s="112"/>
      <c r="S62" s="116"/>
      <c r="T62" s="112"/>
      <c r="U62" s="117"/>
      <c r="V62" s="118"/>
      <c r="W62" s="112"/>
      <c r="X62" s="118"/>
      <c r="Y62" s="116"/>
      <c r="Z62" s="118"/>
      <c r="AA62" s="118"/>
      <c r="AB62" s="112"/>
      <c r="AC62" s="112"/>
      <c r="AD62" s="116"/>
      <c r="AE62" s="118"/>
      <c r="AF62" s="119" t="s">
        <v>135</v>
      </c>
    </row>
    <row r="63">
      <c r="A63" s="106"/>
      <c r="B63" s="134" t="s">
        <v>144</v>
      </c>
      <c r="C63" s="135" t="s">
        <v>142</v>
      </c>
      <c r="D63" s="109" t="s">
        <v>132</v>
      </c>
      <c r="E63" s="110">
        <v>4004.7</v>
      </c>
      <c r="F63" s="121">
        <f>E63+E64</f>
      </c>
      <c r="G63" s="112">
        <v>35422</v>
      </c>
      <c r="H63" s="112">
        <v>789</v>
      </c>
      <c r="I63" s="113">
        <f t="shared" si="160"/>
      </c>
      <c r="J63" s="114">
        <f t="shared" si="121"/>
      </c>
      <c r="K63" s="112">
        <v>9</v>
      </c>
      <c r="L63" s="114">
        <f t="shared" si="64"/>
      </c>
      <c r="M63" s="112">
        <v>3</v>
      </c>
      <c r="N63" s="115">
        <f t="shared" si="319"/>
      </c>
      <c r="O63" s="112">
        <v>6</v>
      </c>
      <c r="P63" s="115">
        <f t="shared" si="215"/>
      </c>
      <c r="Q63" s="116">
        <f>(M63+M64)/(O63+O64)</f>
      </c>
      <c r="R63" s="112">
        <v>43</v>
      </c>
      <c r="S63" s="116">
        <f>(O63+O64)/(K63+K64)</f>
      </c>
      <c r="T63" s="112">
        <v>8</v>
      </c>
      <c r="U63" s="117">
        <f>F63/T63</f>
      </c>
      <c r="V63" s="118">
        <f>(F63+4*500)/T63</f>
      </c>
      <c r="W63" s="112">
        <v>10052.400000000009</v>
      </c>
      <c r="X63" s="118">
        <f>W63/T63</f>
      </c>
      <c r="Y63" s="116">
        <f>T63/R63</f>
      </c>
      <c r="Z63" s="118">
        <f>W63/F63</f>
      </c>
      <c r="AA63" s="118">
        <f>W63/(F63+500)</f>
      </c>
      <c r="AB63" s="112">
        <v>1</v>
      </c>
      <c r="AC63" s="112">
        <v>488.4</v>
      </c>
      <c r="AD63" s="116">
        <f>AB63/T63</f>
      </c>
      <c r="AE63" s="118">
        <f>(W63-AC63)/(F63+500)</f>
      </c>
      <c r="AF63" s="119" t="s">
        <v>133</v>
      </c>
    </row>
    <row r="64">
      <c r="A64" s="106"/>
      <c r="B64" s="134"/>
      <c r="C64" s="135"/>
      <c r="D64" s="109" t="s">
        <v>134</v>
      </c>
      <c r="E64" s="110">
        <v>6804.05</v>
      </c>
      <c r="F64" s="121"/>
      <c r="G64" s="112">
        <v>91560</v>
      </c>
      <c r="H64" s="122">
        <v>2604</v>
      </c>
      <c r="I64" s="113">
        <f t="shared" si="160"/>
      </c>
      <c r="J64" s="114">
        <f t="shared" si="121"/>
      </c>
      <c r="K64" s="112">
        <v>181</v>
      </c>
      <c r="L64" s="114">
        <f t="shared" si="64"/>
      </c>
      <c r="M64" s="112">
        <v>4</v>
      </c>
      <c r="N64" s="115">
        <f t="shared" si="319"/>
      </c>
      <c r="O64" s="112">
        <v>16</v>
      </c>
      <c r="P64" s="115">
        <f t="shared" si="215"/>
      </c>
      <c r="Q64" s="116"/>
      <c r="R64" s="112"/>
      <c r="S64" s="116"/>
      <c r="T64" s="112"/>
      <c r="U64" s="117"/>
      <c r="V64" s="118"/>
      <c r="W64" s="112"/>
      <c r="X64" s="118"/>
      <c r="Y64" s="116"/>
      <c r="Z64" s="118"/>
      <c r="AA64" s="118"/>
      <c r="AB64" s="112"/>
      <c r="AC64" s="112"/>
      <c r="AD64" s="116"/>
      <c r="AE64" s="118"/>
      <c r="AF64" s="119" t="s">
        <v>135</v>
      </c>
    </row>
    <row r="65">
      <c r="A65" s="106"/>
      <c r="B65" s="134" t="s">
        <v>145</v>
      </c>
      <c r="C65" s="135" t="s">
        <v>142</v>
      </c>
      <c r="D65" s="109" t="s">
        <v>132</v>
      </c>
      <c r="E65" s="110">
        <v>2813.51</v>
      </c>
      <c r="F65" s="121">
        <f>E65+E66</f>
      </c>
      <c r="G65" s="112">
        <v>20963</v>
      </c>
      <c r="H65" s="112">
        <v>514</v>
      </c>
      <c r="I65" s="113">
        <f t="shared" si="160"/>
      </c>
      <c r="J65" s="114">
        <f t="shared" si="121"/>
      </c>
      <c r="K65" s="112">
        <v>12</v>
      </c>
      <c r="L65" s="114">
        <f t="shared" si="64"/>
      </c>
      <c r="M65" s="112">
        <v>1</v>
      </c>
      <c r="N65" s="115">
        <f t="shared" si="319"/>
      </c>
      <c r="O65" s="112">
        <v>4</v>
      </c>
      <c r="P65" s="115">
        <f t="shared" si="215"/>
      </c>
      <c r="Q65" s="116">
        <f>(M65+M66)/(O65+O66)</f>
      </c>
      <c r="R65" s="112">
        <v>21</v>
      </c>
      <c r="S65" s="116">
        <f>(O65+O66)/(K65+K66)</f>
      </c>
      <c r="T65" s="112">
        <v>6</v>
      </c>
      <c r="U65" s="117">
        <f>F65/T65</f>
      </c>
      <c r="V65" s="118">
        <f>(F65+4*500)/T65</f>
      </c>
      <c r="W65" s="112">
        <v>9246.800000000003</v>
      </c>
      <c r="X65" s="118">
        <f>W65/T65</f>
      </c>
      <c r="Y65" s="116">
        <f>T65/R65</f>
      </c>
      <c r="Z65" s="118">
        <f>W65/F65</f>
      </c>
      <c r="AA65" s="118">
        <f>W65/(F65+500)</f>
      </c>
      <c r="AB65" s="112">
        <v>3</v>
      </c>
      <c r="AC65" s="112">
        <v>3532.4</v>
      </c>
      <c r="AD65" s="116">
        <f>AB65/T65</f>
      </c>
      <c r="AE65" s="118">
        <f>(W65-AC65)/(F65+500)</f>
      </c>
      <c r="AF65" s="119" t="s">
        <v>133</v>
      </c>
    </row>
    <row r="66">
      <c r="A66" s="106"/>
      <c r="B66" s="134"/>
      <c r="C66" s="135"/>
      <c r="D66" s="109" t="s">
        <v>134</v>
      </c>
      <c r="E66" s="110">
        <v>4221.12</v>
      </c>
      <c r="F66" s="121"/>
      <c r="G66" s="112">
        <v>53190</v>
      </c>
      <c r="H66" s="122">
        <v>1541</v>
      </c>
      <c r="I66" s="113">
        <f t="shared" si="160"/>
      </c>
      <c r="J66" s="114">
        <f t="shared" si="121"/>
      </c>
      <c r="K66" s="112">
        <v>119</v>
      </c>
      <c r="L66" s="114">
        <f t="shared" si="64"/>
      </c>
      <c r="M66" s="112">
        <v>4</v>
      </c>
      <c r="N66" s="115">
        <f t="shared" si="319"/>
      </c>
      <c r="O66" s="112">
        <v>10</v>
      </c>
      <c r="P66" s="115">
        <f t="shared" si="215"/>
      </c>
      <c r="Q66" s="116"/>
      <c r="R66" s="112"/>
      <c r="S66" s="116"/>
      <c r="T66" s="112"/>
      <c r="U66" s="117"/>
      <c r="V66" s="118"/>
      <c r="W66" s="112"/>
      <c r="X66" s="118"/>
      <c r="Y66" s="116"/>
      <c r="Z66" s="118"/>
      <c r="AA66" s="118"/>
      <c r="AB66" s="112"/>
      <c r="AC66" s="112"/>
      <c r="AD66" s="116"/>
      <c r="AE66" s="118"/>
      <c r="AF66" s="119" t="s">
        <v>135</v>
      </c>
    </row>
    <row r="67">
      <c r="A67" s="106"/>
      <c r="B67" s="134" t="s">
        <v>146</v>
      </c>
      <c r="C67" s="135" t="s">
        <v>142</v>
      </c>
      <c r="D67" s="109" t="s">
        <v>132</v>
      </c>
      <c r="E67" s="110">
        <v>990.46</v>
      </c>
      <c r="F67" s="121">
        <f>E67+E68</f>
      </c>
      <c r="G67" s="112">
        <v>6930</v>
      </c>
      <c r="H67" s="112">
        <v>243</v>
      </c>
      <c r="I67" s="113">
        <f t="shared" si="160"/>
      </c>
      <c r="J67" s="114">
        <f t="shared" si="121"/>
      </c>
      <c r="K67" s="112">
        <v>8</v>
      </c>
      <c r="L67" s="114">
        <f t="shared" si="64"/>
      </c>
      <c r="M67" s="112">
        <v>1</v>
      </c>
      <c r="N67" s="115">
        <f t="shared" si="319"/>
      </c>
      <c r="O67" s="112">
        <v>1</v>
      </c>
      <c r="P67" s="115">
        <f t="shared" si="215"/>
      </c>
      <c r="Q67" s="116">
        <f>(M67+M68)/(O67+O68)</f>
      </c>
      <c r="R67" s="112">
        <v>25</v>
      </c>
      <c r="S67" s="116">
        <f>(O67+O68)/(K67+K68)</f>
      </c>
      <c r="T67" s="112">
        <v>7</v>
      </c>
      <c r="U67" s="117">
        <f>F67/T67</f>
      </c>
      <c r="V67" s="118">
        <f>(F67+4*500)/T67</f>
      </c>
      <c r="W67" s="112">
        <v>10730.399999999994</v>
      </c>
      <c r="X67" s="118">
        <f>W67/T67</f>
      </c>
      <c r="Y67" s="116">
        <f>T67/R67</f>
      </c>
      <c r="Z67" s="118">
        <f>W67/F67</f>
      </c>
      <c r="AA67" s="118">
        <f>W67/(F67+500)</f>
      </c>
      <c r="AB67" s="112">
        <v>1</v>
      </c>
      <c r="AC67" s="112">
        <v>2011.2</v>
      </c>
      <c r="AD67" s="116">
        <f>AB67/T67</f>
      </c>
      <c r="AE67" s="118">
        <f>(W67-AC67)/(F67+500)</f>
      </c>
      <c r="AF67" s="119" t="s">
        <v>133</v>
      </c>
    </row>
    <row r="68">
      <c r="A68" s="106"/>
      <c r="B68" s="134"/>
      <c r="C68" s="135"/>
      <c r="D68" s="109" t="s">
        <v>134</v>
      </c>
      <c r="E68" s="110">
        <v>3486.08</v>
      </c>
      <c r="F68" s="121"/>
      <c r="G68" s="112">
        <v>42595</v>
      </c>
      <c r="H68" s="122">
        <v>1478</v>
      </c>
      <c r="I68" s="113">
        <f t="shared" si="160"/>
      </c>
      <c r="J68" s="114">
        <f t="shared" si="121"/>
      </c>
      <c r="K68" s="112">
        <v>108</v>
      </c>
      <c r="L68" s="114">
        <f t="shared" si="64"/>
      </c>
      <c r="M68" s="112">
        <v>5</v>
      </c>
      <c r="N68" s="115">
        <f t="shared" si="319"/>
      </c>
      <c r="O68" s="112">
        <v>10</v>
      </c>
      <c r="P68" s="115">
        <f t="shared" si="215"/>
      </c>
      <c r="Q68" s="116"/>
      <c r="R68" s="112"/>
      <c r="S68" s="116"/>
      <c r="T68" s="112"/>
      <c r="U68" s="117"/>
      <c r="V68" s="118"/>
      <c r="W68" s="112"/>
      <c r="X68" s="118"/>
      <c r="Y68" s="116"/>
      <c r="Z68" s="118"/>
      <c r="AA68" s="118"/>
      <c r="AB68" s="112"/>
      <c r="AC68" s="112"/>
      <c r="AD68" s="116"/>
      <c r="AE68" s="118"/>
      <c r="AF68" s="119" t="s">
        <v>135</v>
      </c>
    </row>
    <row r="69">
      <c r="A69" s="106"/>
      <c r="B69" s="136" t="s">
        <v>140</v>
      </c>
      <c r="C69" s="136"/>
      <c r="D69" s="136"/>
      <c r="E69" s="124">
        <f>SUM(E59:E68)</f>
      </c>
      <c r="F69" s="124">
        <f>SUM(F59:F68)</f>
      </c>
      <c r="G69" s="124">
        <f>SUM(G59:G68)</f>
      </c>
      <c r="H69" s="124">
        <f>SUM(H59:H68)</f>
      </c>
      <c r="I69" s="126">
        <f t="shared" si="160"/>
      </c>
      <c r="J69" s="127">
        <f t="shared" si="121"/>
      </c>
      <c r="K69" s="125">
        <f>SUM(K59:K68)</f>
      </c>
      <c r="L69" s="124">
        <f>SUM(L61:L66)</f>
      </c>
      <c r="M69" s="124">
        <f>SUM(M59:M68)</f>
      </c>
      <c r="N69" s="128">
        <f t="shared" si="319"/>
      </c>
      <c r="O69" s="124">
        <f>SUM(O59:O68)</f>
      </c>
      <c r="P69" s="128">
        <f t="shared" si="215"/>
      </c>
      <c r="Q69" s="129">
        <f>M69/O69</f>
      </c>
      <c r="R69" s="124">
        <f>SUM(R59:R68)</f>
      </c>
      <c r="S69" s="129">
        <f>(O69+O69)/(K69+K69)</f>
      </c>
      <c r="T69" s="124">
        <f>SUM(T59:T68)</f>
      </c>
      <c r="U69" s="130">
        <f t="shared" ref="U69:U70" si="774">F69/T69</f>
      </c>
      <c r="V69" s="131">
        <f t="shared" ref="V69:V70" si="634">(F69+4*500)/T69</f>
      </c>
      <c r="W69" s="124">
        <f>SUM(W59:W68)</f>
      </c>
      <c r="X69" s="132">
        <f t="shared" ref="X69:X70" si="494">W69/T69</f>
      </c>
      <c r="Y69" s="129">
        <f t="shared" ref="Y69:Y70" si="354">T69/R69</f>
      </c>
      <c r="Z69" s="131">
        <f t="shared" ref="Z69:Z70" si="1054">W69/F69</f>
      </c>
      <c r="AA69" s="131">
        <f>W69/(F69+COUNT(W58:W66)*500)</f>
      </c>
      <c r="AB69" s="124">
        <f>SUM(AB59:AB68)</f>
      </c>
      <c r="AC69" s="124">
        <f>SUM(AC59:AC68)</f>
      </c>
      <c r="AD69" s="129">
        <f t="shared" ref="AD69:AD70" si="914">AB69/T69</f>
      </c>
      <c r="AE69" s="133">
        <f>(W69-AC69)/(F69+COUNT(W58:W66)*500)</f>
      </c>
      <c r="AF69" s="119"/>
    </row>
    <row r="70">
      <c r="A70" s="106"/>
      <c r="B70" s="107" t="s">
        <v>147</v>
      </c>
      <c r="C70" s="108" t="s">
        <v>148</v>
      </c>
      <c r="D70" s="109" t="s">
        <v>132</v>
      </c>
      <c r="E70" s="110">
        <v>1256.2</v>
      </c>
      <c r="F70" s="121">
        <f>E70+E71</f>
      </c>
      <c r="G70" s="112">
        <v>10111</v>
      </c>
      <c r="H70" s="112">
        <v>214</v>
      </c>
      <c r="I70" s="113">
        <f t="shared" si="160"/>
      </c>
      <c r="J70" s="114">
        <f t="shared" si="121"/>
      </c>
      <c r="K70" s="112">
        <v>2</v>
      </c>
      <c r="L70" s="114">
        <f t="shared" ref="L70:L92" si="65">E70/K70</f>
      </c>
      <c r="M70" s="112">
        <v>1</v>
      </c>
      <c r="N70" s="115">
        <f t="shared" si="319"/>
      </c>
      <c r="O70" s="112">
        <v>2</v>
      </c>
      <c r="P70" s="115">
        <f t="shared" si="215"/>
      </c>
      <c r="Q70" s="116">
        <f>(M70+M71)/(O70+O71)</f>
      </c>
      <c r="R70" s="112">
        <v>18</v>
      </c>
      <c r="S70" s="116">
        <f>(O70+O71)/(K70+K71)</f>
      </c>
      <c r="T70" s="112">
        <v>6</v>
      </c>
      <c r="U70" s="117">
        <f t="shared" si="774"/>
      </c>
      <c r="V70" s="118">
        <f t="shared" si="634"/>
      </c>
      <c r="W70" s="112">
        <v>7014</v>
      </c>
      <c r="X70" s="118">
        <f t="shared" si="494"/>
      </c>
      <c r="Y70" s="116">
        <f t="shared" si="354"/>
      </c>
      <c r="Z70" s="118">
        <f t="shared" si="1054"/>
      </c>
      <c r="AA70" s="118">
        <f>W70/(F70+500)</f>
      </c>
      <c r="AB70" s="112">
        <v>2</v>
      </c>
      <c r="AC70" s="112">
        <v>2383.2</v>
      </c>
      <c r="AD70" s="116">
        <f t="shared" si="914"/>
      </c>
      <c r="AE70" s="118">
        <f>(W70-AC70)/(F70+500)</f>
      </c>
      <c r="AF70" s="119" t="s">
        <v>149</v>
      </c>
    </row>
    <row r="71">
      <c r="A71" s="106"/>
      <c r="B71" s="107"/>
      <c r="C71" s="108"/>
      <c r="D71" s="109" t="s">
        <v>134</v>
      </c>
      <c r="E71" s="110">
        <v>2868.35</v>
      </c>
      <c r="F71" s="121"/>
      <c r="G71" s="112">
        <v>32281</v>
      </c>
      <c r="H71" s="112">
        <v>1181</v>
      </c>
      <c r="I71" s="113">
        <f t="shared" si="160"/>
      </c>
      <c r="J71" s="114">
        <f t="shared" si="121"/>
      </c>
      <c r="K71" s="112">
        <v>75</v>
      </c>
      <c r="L71" s="114">
        <f t="shared" si="65"/>
      </c>
      <c r="M71" s="112">
        <v>3</v>
      </c>
      <c r="N71" s="115">
        <f t="shared" si="319"/>
      </c>
      <c r="O71" s="112">
        <v>7</v>
      </c>
      <c r="P71" s="115">
        <f t="shared" si="215"/>
      </c>
      <c r="Q71" s="116"/>
      <c r="R71" s="112"/>
      <c r="S71" s="116"/>
      <c r="T71" s="112"/>
      <c r="U71" s="117"/>
      <c r="V71" s="118"/>
      <c r="W71" s="112"/>
      <c r="X71" s="118"/>
      <c r="Y71" s="116"/>
      <c r="Z71" s="118"/>
      <c r="AA71" s="118"/>
      <c r="AB71" s="112"/>
      <c r="AC71" s="112"/>
      <c r="AD71" s="116"/>
      <c r="AE71" s="118"/>
      <c r="AF71" s="119" t="s">
        <v>150</v>
      </c>
    </row>
    <row r="72">
      <c r="A72" s="106"/>
      <c r="B72" s="107" t="s">
        <v>151</v>
      </c>
      <c r="C72" s="108" t="s">
        <v>148</v>
      </c>
      <c r="D72" s="109" t="s">
        <v>132</v>
      </c>
      <c r="E72" s="110">
        <v>1147.15</v>
      </c>
      <c r="F72" s="121">
        <f>E72+E73</f>
      </c>
      <c r="G72" s="112">
        <v>9444</v>
      </c>
      <c r="H72" s="112">
        <v>248</v>
      </c>
      <c r="I72" s="113">
        <f>H73/G72</f>
      </c>
      <c r="J72" s="114">
        <f t="shared" si="121"/>
      </c>
      <c r="K72" s="112">
        <v>5</v>
      </c>
      <c r="L72" s="114">
        <f t="shared" si="65"/>
      </c>
      <c r="M72" s="112">
        <v>1</v>
      </c>
      <c r="N72" s="115">
        <f t="shared" si="319"/>
      </c>
      <c r="O72" s="112">
        <v>1</v>
      </c>
      <c r="P72" s="115">
        <f t="shared" si="215"/>
      </c>
      <c r="Q72" s="116">
        <f>(M72+M73)/(O72+O73)</f>
      </c>
      <c r="R72" s="112">
        <v>36</v>
      </c>
      <c r="S72" s="116">
        <f>(O72+O73)/(K72+K73)</f>
      </c>
      <c r="T72" s="112">
        <v>7</v>
      </c>
      <c r="U72" s="117">
        <f>F72/T72</f>
      </c>
      <c r="V72" s="118">
        <f>(F72+4*500)/T72</f>
      </c>
      <c r="W72" s="112">
        <v>9025.200000000012</v>
      </c>
      <c r="X72" s="118">
        <f>W72/T72</f>
      </c>
      <c r="Y72" s="116">
        <f>T72/R72</f>
      </c>
      <c r="Z72" s="118">
        <f>W72/F72</f>
      </c>
      <c r="AA72" s="118">
        <f>W72/(F72+500)</f>
      </c>
      <c r="AB72" s="112">
        <v>1</v>
      </c>
      <c r="AC72" s="112">
        <v>456</v>
      </c>
      <c r="AD72" s="116">
        <f>AB72/T72</f>
      </c>
      <c r="AE72" s="118">
        <f>(W72-AC72)/(F72+500)</f>
      </c>
      <c r="AF72" s="119" t="s">
        <v>149</v>
      </c>
    </row>
    <row r="73">
      <c r="A73" s="106"/>
      <c r="B73" s="107"/>
      <c r="C73" s="108"/>
      <c r="D73" s="109" t="s">
        <v>134</v>
      </c>
      <c r="E73" s="110">
        <v>6262.07</v>
      </c>
      <c r="F73" s="121"/>
      <c r="G73" s="112">
        <v>69391</v>
      </c>
      <c r="H73" s="112">
        <v>3381</v>
      </c>
      <c r="I73" s="113">
        <f t="shared" ref="I73:I92" si="161">H73/G73</f>
      </c>
      <c r="J73" s="114">
        <f t="shared" si="121"/>
      </c>
      <c r="K73" s="112">
        <v>162</v>
      </c>
      <c r="L73" s="114">
        <f t="shared" si="65"/>
      </c>
      <c r="M73" s="112">
        <v>6</v>
      </c>
      <c r="N73" s="115">
        <f t="shared" si="319"/>
      </c>
      <c r="O73" s="112">
        <v>16</v>
      </c>
      <c r="P73" s="115">
        <f t="shared" si="215"/>
      </c>
      <c r="Q73" s="116"/>
      <c r="R73" s="112"/>
      <c r="S73" s="116"/>
      <c r="T73" s="112"/>
      <c r="U73" s="117"/>
      <c r="V73" s="118"/>
      <c r="W73" s="112"/>
      <c r="X73" s="118"/>
      <c r="Y73" s="116"/>
      <c r="Z73" s="118"/>
      <c r="AA73" s="118"/>
      <c r="AB73" s="112"/>
      <c r="AC73" s="112"/>
      <c r="AD73" s="116"/>
      <c r="AE73" s="118"/>
      <c r="AF73" s="119" t="s">
        <v>150</v>
      </c>
    </row>
    <row r="74">
      <c r="A74" s="106"/>
      <c r="B74" s="107" t="s">
        <v>152</v>
      </c>
      <c r="C74" s="108" t="s">
        <v>148</v>
      </c>
      <c r="D74" s="109" t="s">
        <v>132</v>
      </c>
      <c r="E74" s="110">
        <v>939.51</v>
      </c>
      <c r="F74" s="111">
        <f>E74+E75</f>
      </c>
      <c r="G74" s="112">
        <v>7680</v>
      </c>
      <c r="H74" s="112">
        <v>210</v>
      </c>
      <c r="I74" s="113">
        <f t="shared" si="161"/>
      </c>
      <c r="J74" s="114">
        <f t="shared" si="121"/>
      </c>
      <c r="K74" s="112">
        <v>2</v>
      </c>
      <c r="L74" s="114">
        <f t="shared" si="65"/>
      </c>
      <c r="M74" s="112">
        <v>0</v>
      </c>
      <c r="N74" s="115">
        <f t="shared" si="319"/>
      </c>
      <c r="O74" s="112">
        <v>3</v>
      </c>
      <c r="P74" s="115">
        <f t="shared" si="215"/>
      </c>
      <c r="Q74" s="116">
        <f>(M74+M75)/(O74+O75)</f>
      </c>
      <c r="R74" s="112">
        <v>20</v>
      </c>
      <c r="S74" s="116">
        <f>(O74+O75)/(K74+K75)</f>
      </c>
      <c r="T74" s="112">
        <v>4</v>
      </c>
      <c r="U74" s="117">
        <f>F74/T74</f>
      </c>
      <c r="V74" s="118">
        <f>(F74+4*500)/T74</f>
      </c>
      <c r="W74" s="112">
        <v>6290.399999999994</v>
      </c>
      <c r="X74" s="118">
        <f>W74/T74</f>
      </c>
      <c r="Y74" s="116">
        <f>T74/R74</f>
      </c>
      <c r="Z74" s="118">
        <f>W74/F74</f>
      </c>
      <c r="AA74" s="118">
        <f>W74/(F74+500)</f>
      </c>
      <c r="AB74" s="112">
        <v>2</v>
      </c>
      <c r="AC74" s="112">
        <v>3703.2</v>
      </c>
      <c r="AD74" s="116">
        <f>AB74/T74</f>
      </c>
      <c r="AE74" s="118">
        <f>(W74-AC74)/(F74+500)</f>
      </c>
      <c r="AF74" s="119" t="s">
        <v>149</v>
      </c>
    </row>
    <row r="75">
      <c r="A75" s="106"/>
      <c r="B75" s="107"/>
      <c r="C75" s="108"/>
      <c r="D75" s="109" t="s">
        <v>134</v>
      </c>
      <c r="E75" s="110">
        <v>4789.47</v>
      </c>
      <c r="F75" s="111"/>
      <c r="G75" s="112">
        <v>61897</v>
      </c>
      <c r="H75" s="112">
        <v>2633</v>
      </c>
      <c r="I75" s="113">
        <f t="shared" si="161"/>
      </c>
      <c r="J75" s="114">
        <f t="shared" si="121"/>
      </c>
      <c r="K75" s="112">
        <v>127</v>
      </c>
      <c r="L75" s="114">
        <f t="shared" si="65"/>
      </c>
      <c r="M75" s="112">
        <v>4</v>
      </c>
      <c r="N75" s="115">
        <f t="shared" si="319"/>
      </c>
      <c r="O75" s="112">
        <v>10</v>
      </c>
      <c r="P75" s="115">
        <f t="shared" si="215"/>
      </c>
      <c r="Q75" s="116"/>
      <c r="R75" s="112"/>
      <c r="S75" s="116"/>
      <c r="T75" s="112"/>
      <c r="U75" s="117"/>
      <c r="V75" s="118"/>
      <c r="W75" s="112"/>
      <c r="X75" s="118"/>
      <c r="Y75" s="116"/>
      <c r="Z75" s="118"/>
      <c r="AA75" s="118"/>
      <c r="AB75" s="112"/>
      <c r="AC75" s="112"/>
      <c r="AD75" s="116"/>
      <c r="AE75" s="118"/>
      <c r="AF75" s="119" t="s">
        <v>150</v>
      </c>
    </row>
    <row r="76">
      <c r="A76" s="106"/>
      <c r="B76" s="107" t="s">
        <v>153</v>
      </c>
      <c r="C76" s="108" t="s">
        <v>148</v>
      </c>
      <c r="D76" s="109" t="s">
        <v>132</v>
      </c>
      <c r="E76" s="110">
        <v>222.89</v>
      </c>
      <c r="F76" s="111">
        <f>E76+E77</f>
      </c>
      <c r="G76" s="112">
        <v>2191</v>
      </c>
      <c r="H76" s="112">
        <v>100</v>
      </c>
      <c r="I76" s="113">
        <f t="shared" si="161"/>
      </c>
      <c r="J76" s="114">
        <f t="shared" si="121"/>
      </c>
      <c r="K76" s="112">
        <v>1</v>
      </c>
      <c r="L76" s="114">
        <f t="shared" si="65"/>
      </c>
      <c r="M76" s="112">
        <v>0</v>
      </c>
      <c r="N76" s="115">
        <f t="shared" si="319"/>
      </c>
      <c r="O76" s="112">
        <v>0</v>
      </c>
      <c r="P76" s="115">
        <f>E76/O77</f>
      </c>
      <c r="Q76" s="116">
        <f>(M76+M77)/(O76+O77)</f>
      </c>
      <c r="R76" s="112">
        <v>20</v>
      </c>
      <c r="S76" s="116">
        <f>(O76+O77)/(K76+K77)</f>
      </c>
      <c r="T76" s="112">
        <v>5</v>
      </c>
      <c r="U76" s="117">
        <f>F76/T76</f>
      </c>
      <c r="V76" s="118">
        <f>(F76+4*500)/T76</f>
      </c>
      <c r="W76" s="112">
        <v>6164.399999999994</v>
      </c>
      <c r="X76" s="118">
        <f>W76/T76</f>
      </c>
      <c r="Y76" s="116">
        <f>T76/R76</f>
      </c>
      <c r="Z76" s="118">
        <f>W76/F76</f>
      </c>
      <c r="AA76" s="118">
        <f>W76/(F76+500)</f>
      </c>
      <c r="AB76" s="112">
        <v>1</v>
      </c>
      <c r="AC76" s="112">
        <v>444</v>
      </c>
      <c r="AD76" s="116">
        <f>AB76/T76</f>
      </c>
      <c r="AE76" s="118">
        <f>(W76-AC76)/(F76+500)</f>
      </c>
      <c r="AF76" s="119" t="s">
        <v>149</v>
      </c>
    </row>
    <row r="77">
      <c r="A77" s="106"/>
      <c r="B77" s="107"/>
      <c r="C77" s="108"/>
      <c r="D77" s="109" t="s">
        <v>134</v>
      </c>
      <c r="E77" s="110">
        <v>5882.35</v>
      </c>
      <c r="F77" s="111"/>
      <c r="G77" s="112">
        <v>94057</v>
      </c>
      <c r="H77" s="112">
        <v>3649</v>
      </c>
      <c r="I77" s="113">
        <f t="shared" si="161"/>
      </c>
      <c r="J77" s="114">
        <f t="shared" si="121"/>
      </c>
      <c r="K77" s="112">
        <v>116</v>
      </c>
      <c r="L77" s="114">
        <f t="shared" si="65"/>
      </c>
      <c r="M77" s="112">
        <v>5</v>
      </c>
      <c r="N77" s="115">
        <f t="shared" si="319"/>
      </c>
      <c r="O77" s="112">
        <v>11</v>
      </c>
      <c r="P77" s="115">
        <f>E77/O77</f>
      </c>
      <c r="Q77" s="116"/>
      <c r="R77" s="112"/>
      <c r="S77" s="116"/>
      <c r="T77" s="112"/>
      <c r="U77" s="117"/>
      <c r="V77" s="118"/>
      <c r="W77" s="112"/>
      <c r="X77" s="118"/>
      <c r="Y77" s="116"/>
      <c r="Z77" s="118"/>
      <c r="AA77" s="118"/>
      <c r="AB77" s="112"/>
      <c r="AC77" s="112"/>
      <c r="AD77" s="116"/>
      <c r="AE77" s="118"/>
      <c r="AF77" s="119" t="s">
        <v>150</v>
      </c>
    </row>
    <row r="78">
      <c r="A78" s="106"/>
      <c r="B78" s="107" t="s">
        <v>154</v>
      </c>
      <c r="C78" s="108" t="s">
        <v>148</v>
      </c>
      <c r="D78" s="109" t="s">
        <v>132</v>
      </c>
      <c r="E78" s="110">
        <v>313.42</v>
      </c>
      <c r="F78" s="111">
        <f>E78+E79</f>
      </c>
      <c r="G78" s="112">
        <v>2605</v>
      </c>
      <c r="H78" s="112">
        <v>152</v>
      </c>
      <c r="I78" s="113">
        <f t="shared" si="161"/>
      </c>
      <c r="J78" s="114">
        <f t="shared" si="121"/>
      </c>
      <c r="K78" s="112">
        <v>1</v>
      </c>
      <c r="L78" s="114">
        <f t="shared" si="65"/>
      </c>
      <c r="M78" s="112">
        <v>0</v>
      </c>
      <c r="N78" s="115">
        <f t="shared" si="319"/>
      </c>
      <c r="O78" s="112">
        <v>0</v>
      </c>
      <c r="P78" s="115">
        <f>E78/O79</f>
      </c>
      <c r="Q78" s="116">
        <f>(M78+M79)/(O78+O79)</f>
      </c>
      <c r="R78" s="112">
        <v>31</v>
      </c>
      <c r="S78" s="116">
        <f>(O78+O79)/(K78+K79)</f>
      </c>
      <c r="T78" s="112">
        <v>8</v>
      </c>
      <c r="U78" s="117">
        <f>F78/T78</f>
      </c>
      <c r="V78" s="118">
        <f>(F78+4*500)/T78</f>
      </c>
      <c r="W78" s="112">
        <v>13764</v>
      </c>
      <c r="X78" s="118">
        <f>W78/T78</f>
      </c>
      <c r="Y78" s="116">
        <f>T78/R78</f>
      </c>
      <c r="Z78" s="118">
        <f>W78/F78</f>
      </c>
      <c r="AA78" s="118">
        <f>W78/(F78+500)</f>
      </c>
      <c r="AB78" s="112">
        <v>2</v>
      </c>
      <c r="AC78" s="112">
        <v>2851.2</v>
      </c>
      <c r="AD78" s="116">
        <f>AB78/T78</f>
      </c>
      <c r="AE78" s="118">
        <f>(W78-AC78)/(F78+500)</f>
      </c>
      <c r="AF78" s="119" t="s">
        <v>149</v>
      </c>
    </row>
    <row r="79">
      <c r="A79" s="106"/>
      <c r="B79" s="107"/>
      <c r="C79" s="108"/>
      <c r="D79" s="109" t="s">
        <v>134</v>
      </c>
      <c r="E79" s="110">
        <v>6858.86</v>
      </c>
      <c r="F79" s="111"/>
      <c r="G79" s="112">
        <v>116979</v>
      </c>
      <c r="H79" s="112">
        <v>3779</v>
      </c>
      <c r="I79" s="113">
        <f t="shared" si="161"/>
      </c>
      <c r="J79" s="114">
        <f t="shared" si="121"/>
      </c>
      <c r="K79" s="112">
        <v>155</v>
      </c>
      <c r="L79" s="114">
        <f t="shared" si="65"/>
      </c>
      <c r="M79" s="112">
        <v>6</v>
      </c>
      <c r="N79" s="115">
        <f t="shared" si="319"/>
      </c>
      <c r="O79" s="112">
        <v>8</v>
      </c>
      <c r="P79" s="115">
        <f t="shared" ref="P79:P80" si="216">E79/O79</f>
      </c>
      <c r="Q79" s="116"/>
      <c r="R79" s="112"/>
      <c r="S79" s="116"/>
      <c r="T79" s="112"/>
      <c r="U79" s="117"/>
      <c r="V79" s="118"/>
      <c r="W79" s="112"/>
      <c r="X79" s="118"/>
      <c r="Y79" s="116"/>
      <c r="Z79" s="118"/>
      <c r="AA79" s="118"/>
      <c r="AB79" s="112"/>
      <c r="AC79" s="112"/>
      <c r="AD79" s="116"/>
      <c r="AE79" s="118"/>
      <c r="AF79" s="119" t="s">
        <v>150</v>
      </c>
    </row>
    <row r="80">
      <c r="A80" s="106"/>
      <c r="B80" s="136" t="s">
        <v>140</v>
      </c>
      <c r="C80" s="136"/>
      <c r="D80" s="136"/>
      <c r="E80" s="124">
        <f>SUM(E70:E79)</f>
      </c>
      <c r="F80" s="124">
        <f>SUM(F70:F79)</f>
      </c>
      <c r="G80" s="124">
        <f>SUM(G70:G79)</f>
      </c>
      <c r="H80" s="124">
        <f>SUM(H70:H79)</f>
      </c>
      <c r="I80" s="126">
        <f t="shared" si="161"/>
      </c>
      <c r="J80" s="127">
        <f t="shared" si="121"/>
      </c>
      <c r="K80" s="125">
        <f>SUM(K70:K79)</f>
      </c>
      <c r="L80" s="127">
        <f t="shared" si="65"/>
      </c>
      <c r="M80" s="125">
        <f>SUM(M70:M79)</f>
      </c>
      <c r="N80" s="128">
        <f t="shared" si="319"/>
      </c>
      <c r="O80" s="125">
        <f>SUM(O70:O79)</f>
      </c>
      <c r="P80" s="128">
        <f t="shared" si="216"/>
      </c>
      <c r="Q80" s="129">
        <f>M80/O80</f>
      </c>
      <c r="R80" s="125">
        <f>SUM(R70:R79)</f>
      </c>
      <c r="S80" s="129">
        <f>(O80+O80)/(K80+K80)</f>
      </c>
      <c r="T80" s="125">
        <f>SUM(T70:T79)</f>
      </c>
      <c r="U80" s="130">
        <f t="shared" ref="U80:U81" si="775">F80/T80</f>
      </c>
      <c r="V80" s="131">
        <f t="shared" ref="V80:V81" si="635">(F80+4*500)/T80</f>
      </c>
      <c r="W80" s="125">
        <f>SUM(W70:W79)</f>
      </c>
      <c r="X80" s="132">
        <f t="shared" ref="X80:X81" si="495">W80/T80</f>
      </c>
      <c r="Y80" s="129">
        <f t="shared" ref="Y80:Y81" si="355">T80/R80</f>
      </c>
      <c r="Z80" s="131">
        <f t="shared" ref="Z80:Z81" si="1055">W80/F80</f>
      </c>
      <c r="AA80" s="131">
        <f>W80/(F80+COUNT(W70:W75)*500)</f>
      </c>
      <c r="AB80" s="125">
        <f>SUM(AB70:AB79)</f>
      </c>
      <c r="AC80" s="125">
        <f>SUM(AC70:AC79)</f>
      </c>
      <c r="AD80" s="129">
        <f t="shared" ref="AD80:AD81" si="915">AB80/T80</f>
      </c>
      <c r="AE80" s="133">
        <f>(W80-AC80)/(F80+COUNT(W70:W75)*500)</f>
      </c>
      <c r="AF80" s="118"/>
    </row>
    <row r="81">
      <c r="A81" s="106"/>
      <c r="B81" s="120" t="s">
        <v>155</v>
      </c>
      <c r="C81" s="135" t="s">
        <v>163</v>
      </c>
      <c r="D81" s="109" t="s">
        <v>132</v>
      </c>
      <c r="E81" s="110">
        <v>269.32</v>
      </c>
      <c r="F81" s="111">
        <f>E81+E82</f>
      </c>
      <c r="G81" s="112">
        <v>2106</v>
      </c>
      <c r="H81" s="112">
        <v>144</v>
      </c>
      <c r="I81" s="113">
        <f t="shared" si="161"/>
      </c>
      <c r="J81" s="114">
        <f t="shared" si="121"/>
      </c>
      <c r="K81" s="112">
        <v>1</v>
      </c>
      <c r="L81" s="114">
        <f t="shared" si="65"/>
      </c>
      <c r="M81" s="112">
        <v>0</v>
      </c>
      <c r="N81" s="115">
        <f t="shared" si="319"/>
      </c>
      <c r="O81" s="112">
        <v>1</v>
      </c>
      <c r="P81" s="115">
        <f>E81/O82</f>
      </c>
      <c r="Q81" s="116">
        <f>(M81+M82)/(O81+O82)</f>
      </c>
      <c r="R81" s="112">
        <v>25</v>
      </c>
      <c r="S81" s="116">
        <f>(O81+O82)/(K81+K82)</f>
      </c>
      <c r="T81" s="112">
        <v>2</v>
      </c>
      <c r="U81" s="117">
        <f t="shared" si="775"/>
      </c>
      <c r="V81" s="118">
        <f t="shared" si="635"/>
      </c>
      <c r="W81" s="112">
        <v>2402.399999999994</v>
      </c>
      <c r="X81" s="118">
        <f t="shared" si="495"/>
      </c>
      <c r="Y81" s="116">
        <f t="shared" si="355"/>
      </c>
      <c r="Z81" s="118">
        <f t="shared" si="1055"/>
      </c>
      <c r="AA81" s="118">
        <f>W81/(F81+500)</f>
      </c>
      <c r="AB81" s="112">
        <v>1</v>
      </c>
      <c r="AC81" s="112">
        <v>691.2</v>
      </c>
      <c r="AD81" s="116">
        <f t="shared" si="915"/>
      </c>
      <c r="AE81" s="118">
        <f>(W81-AC81)/(F81+500)</f>
      </c>
      <c r="AF81" s="119" t="s">
        <v>149</v>
      </c>
    </row>
    <row r="82">
      <c r="A82" s="106"/>
      <c r="B82" s="120"/>
      <c r="C82" s="135"/>
      <c r="D82" s="109" t="s">
        <v>134</v>
      </c>
      <c r="E82" s="110">
        <v>5592.51</v>
      </c>
      <c r="F82" s="111"/>
      <c r="G82" s="112">
        <v>89547</v>
      </c>
      <c r="H82" s="112">
        <v>2663</v>
      </c>
      <c r="I82" s="113">
        <f t="shared" si="161"/>
      </c>
      <c r="J82" s="114">
        <f t="shared" si="121"/>
      </c>
      <c r="K82" s="112">
        <v>160</v>
      </c>
      <c r="L82" s="114">
        <f t="shared" si="65"/>
      </c>
      <c r="M82" s="112">
        <v>2</v>
      </c>
      <c r="N82" s="115">
        <f t="shared" si="319"/>
      </c>
      <c r="O82" s="112">
        <v>12</v>
      </c>
      <c r="P82" s="115">
        <f t="shared" ref="P82:P84" si="217">E82/O82</f>
      </c>
      <c r="Q82" s="116"/>
      <c r="R82" s="112"/>
      <c r="S82" s="116"/>
      <c r="T82" s="112"/>
      <c r="U82" s="117"/>
      <c r="V82" s="118"/>
      <c r="W82" s="112"/>
      <c r="X82" s="118"/>
      <c r="Y82" s="116"/>
      <c r="Z82" s="118"/>
      <c r="AA82" s="118"/>
      <c r="AB82" s="112"/>
      <c r="AC82" s="112"/>
      <c r="AD82" s="116"/>
      <c r="AE82" s="118"/>
      <c r="AF82" s="119" t="s">
        <v>150</v>
      </c>
    </row>
    <row r="83">
      <c r="A83" s="106"/>
      <c r="B83" s="107" t="s">
        <v>157</v>
      </c>
      <c r="C83" s="135" t="s">
        <v>163</v>
      </c>
      <c r="D83" s="109" t="s">
        <v>132</v>
      </c>
      <c r="E83" s="110">
        <v>414.09</v>
      </c>
      <c r="F83" s="111">
        <f>E83+E84</f>
      </c>
      <c r="G83" s="112">
        <v>2551</v>
      </c>
      <c r="H83" s="112">
        <v>235</v>
      </c>
      <c r="I83" s="113">
        <f t="shared" si="161"/>
      </c>
      <c r="J83" s="114">
        <f t="shared" si="121"/>
      </c>
      <c r="K83" s="112">
        <v>3</v>
      </c>
      <c r="L83" s="114">
        <f t="shared" si="65"/>
      </c>
      <c r="M83" s="112">
        <v>0</v>
      </c>
      <c r="N83" s="115">
        <f t="shared" si="319"/>
      </c>
      <c r="O83" s="112">
        <v>1</v>
      </c>
      <c r="P83" s="115">
        <f t="shared" si="217"/>
      </c>
      <c r="Q83" s="116">
        <f>(M83+M84)/(O83+O84)</f>
      </c>
      <c r="R83" s="112">
        <v>40</v>
      </c>
      <c r="S83" s="116">
        <f>(O83+O84)/(K83+K84)</f>
      </c>
      <c r="T83" s="112">
        <v>10</v>
      </c>
      <c r="U83" s="117">
        <f>F83/T83</f>
      </c>
      <c r="V83" s="118">
        <f>(F83+4*500)/T83</f>
      </c>
      <c r="W83" s="112">
        <v>16152.399999999994</v>
      </c>
      <c r="X83" s="118">
        <f>W83/T83</f>
      </c>
      <c r="Y83" s="116">
        <f>T83/R83</f>
      </c>
      <c r="Z83" s="118">
        <f>W83/F83</f>
      </c>
      <c r="AA83" s="118">
        <f>W83/(F83+500)</f>
      </c>
      <c r="AB83" s="112">
        <v>2</v>
      </c>
      <c r="AC83" s="112">
        <v>2459.2</v>
      </c>
      <c r="AD83" s="116">
        <f>AB83/T83</f>
      </c>
      <c r="AE83" s="118">
        <f>(W83-AC83)/(F83+500)</f>
      </c>
      <c r="AF83" s="119" t="s">
        <v>149</v>
      </c>
    </row>
    <row r="84">
      <c r="A84" s="106"/>
      <c r="B84" s="107"/>
      <c r="C84" s="135"/>
      <c r="D84" s="109" t="s">
        <v>134</v>
      </c>
      <c r="E84" s="110">
        <v>6758.16</v>
      </c>
      <c r="F84" s="111"/>
      <c r="G84" s="112">
        <v>105770</v>
      </c>
      <c r="H84" s="112">
        <v>2591</v>
      </c>
      <c r="I84" s="113">
        <f t="shared" si="161"/>
      </c>
      <c r="J84" s="114">
        <f t="shared" si="121"/>
      </c>
      <c r="K84" s="112">
        <v>186</v>
      </c>
      <c r="L84" s="114">
        <f t="shared" si="65"/>
      </c>
      <c r="M84" s="112">
        <v>5</v>
      </c>
      <c r="N84" s="115">
        <f t="shared" si="319"/>
      </c>
      <c r="O84" s="112">
        <v>14</v>
      </c>
      <c r="P84" s="115">
        <f t="shared" si="217"/>
      </c>
      <c r="Q84" s="116"/>
      <c r="R84" s="112"/>
      <c r="S84" s="116"/>
      <c r="T84" s="112"/>
      <c r="U84" s="117"/>
      <c r="V84" s="118"/>
      <c r="W84" s="112"/>
      <c r="X84" s="118"/>
      <c r="Y84" s="116"/>
      <c r="Z84" s="118"/>
      <c r="AA84" s="118"/>
      <c r="AB84" s="112"/>
      <c r="AC84" s="112"/>
      <c r="AD84" s="116"/>
      <c r="AE84" s="118"/>
      <c r="AF84" s="119" t="s">
        <v>150</v>
      </c>
    </row>
    <row r="85">
      <c r="A85" s="106"/>
      <c r="B85" s="107" t="s">
        <v>158</v>
      </c>
      <c r="C85" s="135" t="s">
        <v>163</v>
      </c>
      <c r="D85" s="109" t="s">
        <v>132</v>
      </c>
      <c r="E85" s="110">
        <v>587.85</v>
      </c>
      <c r="F85" s="111">
        <f>E85+E86</f>
      </c>
      <c r="G85" s="112">
        <v>2854</v>
      </c>
      <c r="H85" s="112">
        <v>305</v>
      </c>
      <c r="I85" s="113">
        <f t="shared" si="161"/>
      </c>
      <c r="J85" s="114">
        <f t="shared" si="121"/>
      </c>
      <c r="K85" s="112">
        <v>4</v>
      </c>
      <c r="L85" s="114">
        <f t="shared" si="65"/>
      </c>
      <c r="M85" s="112">
        <v>0</v>
      </c>
      <c r="N85" s="115">
        <f t="shared" si="319"/>
      </c>
      <c r="O85" s="112">
        <v>1</v>
      </c>
      <c r="P85" s="115">
        <f>E85/O86</f>
      </c>
      <c r="Q85" s="116">
        <f>(M85+M86)/(O85+O86)</f>
      </c>
      <c r="R85" s="112">
        <v>73</v>
      </c>
      <c r="S85" s="116">
        <f>(O85+O86)/(K85+K86)</f>
      </c>
      <c r="T85" s="112">
        <v>9</v>
      </c>
      <c r="U85" s="117">
        <f>F85/T85</f>
      </c>
      <c r="V85" s="118">
        <f>(F85+4*500)/T85</f>
      </c>
      <c r="W85" s="112">
        <v>16147.200000000012</v>
      </c>
      <c r="X85" s="118">
        <f>W85/T85</f>
      </c>
      <c r="Y85" s="116">
        <f>T85/R85</f>
      </c>
      <c r="Z85" s="118">
        <f>W85/F85</f>
      </c>
      <c r="AA85" s="118">
        <f>W85/(F85+500)</f>
      </c>
      <c r="AB85" s="112">
        <v>1</v>
      </c>
      <c r="AC85" s="112">
        <v>1692</v>
      </c>
      <c r="AD85" s="116">
        <f>AB85/T85</f>
      </c>
      <c r="AE85" s="118">
        <f>(W85-AC85)/(F85+500)</f>
      </c>
      <c r="AF85" s="119" t="s">
        <v>149</v>
      </c>
    </row>
    <row r="86">
      <c r="A86" s="106"/>
      <c r="B86" s="107"/>
      <c r="C86" s="135"/>
      <c r="D86" s="109" t="s">
        <v>134</v>
      </c>
      <c r="E86" s="110">
        <v>9510.42</v>
      </c>
      <c r="F86" s="111"/>
      <c r="G86" s="112">
        <v>172464</v>
      </c>
      <c r="H86" s="112">
        <v>3771</v>
      </c>
      <c r="I86" s="113">
        <f t="shared" si="161"/>
      </c>
      <c r="J86" s="114">
        <f t="shared" si="121"/>
      </c>
      <c r="K86" s="112">
        <v>268</v>
      </c>
      <c r="L86" s="114">
        <f t="shared" si="65"/>
      </c>
      <c r="M86" s="112">
        <v>10</v>
      </c>
      <c r="N86" s="115">
        <f t="shared" si="319"/>
      </c>
      <c r="O86" s="112">
        <v>30</v>
      </c>
      <c r="P86" s="115">
        <f>E86/O86</f>
      </c>
      <c r="Q86" s="116"/>
      <c r="R86" s="112"/>
      <c r="S86" s="116"/>
      <c r="T86" s="112"/>
      <c r="U86" s="117"/>
      <c r="V86" s="118"/>
      <c r="W86" s="112"/>
      <c r="X86" s="118"/>
      <c r="Y86" s="116"/>
      <c r="Z86" s="118"/>
      <c r="AA86" s="118"/>
      <c r="AB86" s="112"/>
      <c r="AC86" s="112"/>
      <c r="AD86" s="116"/>
      <c r="AE86" s="118"/>
      <c r="AF86" s="119" t="s">
        <v>150</v>
      </c>
    </row>
    <row r="87">
      <c r="A87" s="106"/>
      <c r="B87" s="107" t="s">
        <v>159</v>
      </c>
      <c r="C87" s="135" t="s">
        <v>163</v>
      </c>
      <c r="D87" s="109" t="s">
        <v>132</v>
      </c>
      <c r="E87" s="110">
        <v>253.7</v>
      </c>
      <c r="F87" s="111">
        <f>E87+E88</f>
      </c>
      <c r="G87" s="112">
        <v>1233</v>
      </c>
      <c r="H87" s="112">
        <v>194</v>
      </c>
      <c r="I87" s="113">
        <f t="shared" si="161"/>
      </c>
      <c r="J87" s="114">
        <f t="shared" si="121"/>
      </c>
      <c r="K87" s="112">
        <v>7</v>
      </c>
      <c r="L87" s="114">
        <f t="shared" si="65"/>
      </c>
      <c r="M87" s="112">
        <v>0</v>
      </c>
      <c r="N87" s="115">
        <f t="shared" si="319"/>
      </c>
      <c r="O87" s="112">
        <v>1</v>
      </c>
      <c r="P87" s="115">
        <f>E87/O88</f>
      </c>
      <c r="Q87" s="116">
        <f>(M87+M88)/(O87+O88)</f>
      </c>
      <c r="R87" s="112">
        <v>26</v>
      </c>
      <c r="S87" s="116">
        <f>(O87+O88)/(K87+K88)</f>
      </c>
      <c r="T87" s="112">
        <v>5</v>
      </c>
      <c r="U87" s="117">
        <f>F87/T87</f>
      </c>
      <c r="V87" s="118">
        <f>(F87+4*500)/T87</f>
      </c>
      <c r="W87" s="112">
        <v>4380</v>
      </c>
      <c r="X87" s="118">
        <f>W87/T87</f>
      </c>
      <c r="Y87" s="116">
        <f>T87/R87</f>
      </c>
      <c r="Z87" s="118">
        <f>W87/F87</f>
      </c>
      <c r="AA87" s="118">
        <f>W87/(F87+500)</f>
      </c>
      <c r="AB87" s="112">
        <v>0</v>
      </c>
      <c r="AC87" s="112">
        <v>0</v>
      </c>
      <c r="AD87" s="116">
        <f>AB87/T87</f>
      </c>
      <c r="AE87" s="118">
        <f>(W87-AC87)/(F87+500)</f>
      </c>
      <c r="AF87" s="119" t="s">
        <v>149</v>
      </c>
    </row>
    <row r="88">
      <c r="A88" s="106"/>
      <c r="B88" s="107"/>
      <c r="C88" s="135"/>
      <c r="D88" s="109" t="s">
        <v>134</v>
      </c>
      <c r="E88" s="110">
        <v>4350.62</v>
      </c>
      <c r="F88" s="111"/>
      <c r="G88" s="112">
        <v>84596</v>
      </c>
      <c r="H88" s="112">
        <v>2715</v>
      </c>
      <c r="I88" s="113">
        <f t="shared" si="161"/>
      </c>
      <c r="J88" s="114">
        <f t="shared" si="121"/>
      </c>
      <c r="K88" s="112">
        <v>187</v>
      </c>
      <c r="L88" s="114">
        <f t="shared" si="65"/>
      </c>
      <c r="M88" s="112">
        <v>2</v>
      </c>
      <c r="N88" s="115">
        <f t="shared" si="319"/>
      </c>
      <c r="O88" s="112">
        <v>11</v>
      </c>
      <c r="P88" s="115">
        <f>E88/O88</f>
      </c>
      <c r="Q88" s="116"/>
      <c r="R88" s="112"/>
      <c r="S88" s="116"/>
      <c r="T88" s="112"/>
      <c r="U88" s="117"/>
      <c r="V88" s="118"/>
      <c r="W88" s="112"/>
      <c r="X88" s="118"/>
      <c r="Y88" s="116"/>
      <c r="Z88" s="118"/>
      <c r="AA88" s="118"/>
      <c r="AB88" s="112"/>
      <c r="AC88" s="112"/>
      <c r="AD88" s="116"/>
      <c r="AE88" s="118"/>
      <c r="AF88" s="119" t="s">
        <v>150</v>
      </c>
    </row>
    <row r="89">
      <c r="A89" s="106"/>
      <c r="B89" s="107" t="s">
        <v>160</v>
      </c>
      <c r="C89" s="135" t="s">
        <v>163</v>
      </c>
      <c r="D89" s="109" t="s">
        <v>132</v>
      </c>
      <c r="E89" s="110">
        <v>93.52</v>
      </c>
      <c r="F89" s="111">
        <f>E89+E90</f>
      </c>
      <c r="G89" s="112">
        <v>606</v>
      </c>
      <c r="H89" s="112">
        <v>169</v>
      </c>
      <c r="I89" s="113">
        <f t="shared" si="161"/>
      </c>
      <c r="J89" s="114">
        <f t="shared" si="121"/>
      </c>
      <c r="K89" s="112">
        <v>0</v>
      </c>
      <c r="L89" s="114">
        <f t="shared" si="65"/>
      </c>
      <c r="M89" s="112">
        <v>0</v>
      </c>
      <c r="N89" s="115">
        <f t="shared" si="319"/>
      </c>
      <c r="O89" s="112">
        <v>0</v>
      </c>
      <c r="P89" s="115">
        <f>E89/O90</f>
      </c>
      <c r="Q89" s="116">
        <f>(M89+M90)/(O89+O90)</f>
      </c>
      <c r="R89" s="112">
        <v>10</v>
      </c>
      <c r="S89" s="116">
        <f>(O89+O90)/(K89+K90)</f>
      </c>
      <c r="T89" s="112">
        <v>2</v>
      </c>
      <c r="U89" s="117">
        <f>F89/T89</f>
      </c>
      <c r="V89" s="118">
        <f>(F89+4*500)/T89</f>
      </c>
      <c r="W89" s="112">
        <v>4099.200000000012</v>
      </c>
      <c r="X89" s="118">
        <f>W89/T89</f>
      </c>
      <c r="Y89" s="116">
        <f>T89/R89</f>
      </c>
      <c r="Z89" s="118">
        <f>W89/F89</f>
      </c>
      <c r="AA89" s="118">
        <f>W89/(F89+500)</f>
      </c>
      <c r="AB89" s="112">
        <v>0</v>
      </c>
      <c r="AC89" s="112">
        <v>0</v>
      </c>
      <c r="AD89" s="116">
        <f>AB89/T89</f>
      </c>
      <c r="AE89" s="118">
        <f>(W89-AC89)/(F89+500)</f>
      </c>
      <c r="AF89" s="119" t="s">
        <v>149</v>
      </c>
    </row>
    <row r="90">
      <c r="A90" s="106"/>
      <c r="B90" s="107"/>
      <c r="C90" s="135"/>
      <c r="D90" s="109" t="s">
        <v>134</v>
      </c>
      <c r="E90" s="110">
        <v>1028.62</v>
      </c>
      <c r="F90" s="111"/>
      <c r="G90" s="112">
        <v>22335</v>
      </c>
      <c r="H90" s="112">
        <v>641</v>
      </c>
      <c r="I90" s="113">
        <f t="shared" si="161"/>
      </c>
      <c r="J90" s="114">
        <f t="shared" si="121"/>
      </c>
      <c r="K90" s="112">
        <v>41</v>
      </c>
      <c r="L90" s="114">
        <f t="shared" si="65"/>
      </c>
      <c r="M90" s="112">
        <v>2</v>
      </c>
      <c r="N90" s="115">
        <f t="shared" si="319"/>
      </c>
      <c r="O90" s="112">
        <v>6</v>
      </c>
      <c r="P90" s="115">
        <f t="shared" ref="P90:P92" si="218">E90/O90</f>
      </c>
      <c r="Q90" s="116"/>
      <c r="R90" s="112"/>
      <c r="S90" s="116"/>
      <c r="T90" s="112"/>
      <c r="U90" s="117"/>
      <c r="V90" s="118"/>
      <c r="W90" s="112"/>
      <c r="X90" s="118"/>
      <c r="Y90" s="116"/>
      <c r="Z90" s="118"/>
      <c r="AA90" s="118"/>
      <c r="AB90" s="112"/>
      <c r="AC90" s="112"/>
      <c r="AD90" s="116"/>
      <c r="AE90" s="118"/>
      <c r="AF90" s="119" t="s">
        <v>150</v>
      </c>
    </row>
    <row r="91">
      <c r="A91" s="106"/>
      <c r="B91" s="136" t="s">
        <v>140</v>
      </c>
      <c r="C91" s="136"/>
      <c r="D91" s="136"/>
      <c r="E91" s="124">
        <f>SUM(E81:E90)</f>
      </c>
      <c r="F91" s="124">
        <f>SUM(F81:F90)</f>
      </c>
      <c r="G91" s="124">
        <f>SUM(G81:G90)</f>
      </c>
      <c r="H91" s="124">
        <f>SUM(H81:H90)</f>
      </c>
      <c r="I91" s="126">
        <f t="shared" si="161"/>
      </c>
      <c r="J91" s="127">
        <f t="shared" si="121"/>
      </c>
      <c r="K91" s="124">
        <f>SUM(K81:K90)</f>
      </c>
      <c r="L91" s="127">
        <f t="shared" si="65"/>
      </c>
      <c r="M91" s="124">
        <f>SUM(M81:M90)</f>
      </c>
      <c r="N91" s="128">
        <f t="shared" si="319"/>
      </c>
      <c r="O91" s="124">
        <f>SUM(O81:O90)</f>
      </c>
      <c r="P91" s="128">
        <f t="shared" si="218"/>
      </c>
      <c r="Q91" s="129">
        <f t="shared" ref="Q91:Q92" si="32">M91/O91</f>
      </c>
      <c r="R91" s="124">
        <f>SUM(R81:R90)</f>
      </c>
      <c r="S91" s="129">
        <f t="shared" ref="S91:S92" si="1">(O91+O91)/(K91+K91)</f>
      </c>
      <c r="T91" s="124">
        <f>SUM(T81:T90)</f>
      </c>
      <c r="U91" s="130">
        <f t="shared" ref="U91:U92" si="776">F91/T91</f>
      </c>
      <c r="V91" s="131">
        <f t="shared" ref="V91:V92" si="636">(F91+4*500)/T91</f>
      </c>
      <c r="W91" s="124">
        <f>SUM(W81:W90)</f>
      </c>
      <c r="X91" s="132">
        <f t="shared" ref="X91:X92" si="496">W91/T91</f>
      </c>
      <c r="Y91" s="129">
        <f t="shared" ref="Y91:Y92" si="356">T91/R91</f>
      </c>
      <c r="Z91" s="131">
        <f t="shared" ref="Z91:Z92" si="1056">W91/F91</f>
      </c>
      <c r="AA91" s="131">
        <f>W91/(F91+COUNT(W75:W86)*500)</f>
      </c>
      <c r="AB91" s="124">
        <f>SUM(AB81:AB90)</f>
      </c>
      <c r="AC91" s="124">
        <f>SUM(AC81:AC90)</f>
      </c>
      <c r="AD91" s="129">
        <f t="shared" ref="AD91:AD92" si="916">AB91/T91</f>
      </c>
      <c r="AE91" s="133">
        <f>(W91-AC91)/(F91+COUNT(W75:W86)*500)</f>
      </c>
      <c r="AF91" s="118"/>
    </row>
    <row r="92">
      <c r="A92" s="106"/>
      <c r="B92" s="137" t="s">
        <v>161</v>
      </c>
      <c r="C92" s="137"/>
      <c r="D92" s="137"/>
      <c r="E92" s="138">
        <f>E58+E69+E80+E91</f>
      </c>
      <c r="F92" s="138">
        <f>F58+F69+F80+F91</f>
      </c>
      <c r="G92" s="138">
        <f>G58+G69+G80+G91</f>
      </c>
      <c r="H92" s="138">
        <f>H58+H69+H80+H91</f>
      </c>
      <c r="I92" s="139">
        <f t="shared" si="161"/>
      </c>
      <c r="J92" s="140">
        <f t="shared" si="121"/>
      </c>
      <c r="K92" s="141">
        <f>K58+K69+K80+K91</f>
      </c>
      <c r="L92" s="140">
        <f t="shared" si="65"/>
      </c>
      <c r="M92" s="141">
        <f>M58+M69+M80+M91</f>
      </c>
      <c r="N92" s="142">
        <f t="shared" si="319"/>
      </c>
      <c r="O92" s="141">
        <f>O58+O69+O80+O91</f>
      </c>
      <c r="P92" s="142">
        <f t="shared" si="218"/>
      </c>
      <c r="Q92" s="143">
        <f t="shared" si="32"/>
      </c>
      <c r="R92" s="141">
        <f>R58+R69+R80+R91</f>
      </c>
      <c r="S92" s="143">
        <f t="shared" si="1"/>
      </c>
      <c r="T92" s="141">
        <f>T58+T69+T80+T91</f>
      </c>
      <c r="U92" s="144">
        <f t="shared" si="776"/>
      </c>
      <c r="V92" s="145">
        <f t="shared" si="636"/>
      </c>
      <c r="W92" s="138">
        <f>W58+W69+W80+W91</f>
      </c>
      <c r="X92" s="145">
        <f t="shared" si="496"/>
      </c>
      <c r="Y92" s="143">
        <f t="shared" si="356"/>
      </c>
      <c r="Z92" s="145">
        <f t="shared" si="1056"/>
      </c>
      <c r="AA92" s="145">
        <f>W92/(F92+COUNT(W47:W57,W59:W68,W70:W79,W81:W90)*500)</f>
      </c>
      <c r="AB92" s="141">
        <f>AB58+AB69+AB80+AB91</f>
      </c>
      <c r="AC92" s="138">
        <f>AC58+AC69+AC80+AC91</f>
      </c>
      <c r="AD92" s="143">
        <f t="shared" si="916"/>
      </c>
      <c r="AE92" s="145">
        <f>(W92-AC92)/(F92+COUNT(W48:W57,W59:W68,W70:W79,W81:W90)*500)</f>
      </c>
      <c r="AF92" s="118"/>
    </row>
    <row r="93">
      <c r="A93" s="96" t="s">
        <v>97</v>
      </c>
      <c r="B93" s="97" t="s">
        <v>98</v>
      </c>
      <c r="C93" s="97" t="s">
        <v>99</v>
      </c>
      <c r="D93" s="97" t="s">
        <v>100</v>
      </c>
      <c r="E93" s="98" t="s">
        <v>101</v>
      </c>
      <c r="F93" s="97" t="s">
        <v>102</v>
      </c>
      <c r="G93" s="97" t="s">
        <v>103</v>
      </c>
      <c r="H93" s="97" t="s">
        <v>104</v>
      </c>
      <c r="I93" s="99" t="s">
        <v>105</v>
      </c>
      <c r="J93" s="100" t="s">
        <v>106</v>
      </c>
      <c r="K93" s="97" t="s">
        <v>107</v>
      </c>
      <c r="L93" s="100" t="s">
        <v>108</v>
      </c>
      <c r="M93" s="97" t="s">
        <v>109</v>
      </c>
      <c r="N93" s="101" t="s">
        <v>110</v>
      </c>
      <c r="O93" s="97" t="s">
        <v>111</v>
      </c>
      <c r="P93" s="101" t="s">
        <v>112</v>
      </c>
      <c r="Q93" s="99" t="s">
        <v>113</v>
      </c>
      <c r="R93" s="102" t="s">
        <v>114</v>
      </c>
      <c r="S93" s="103" t="s">
        <v>115</v>
      </c>
      <c r="T93" s="102" t="s">
        <v>116</v>
      </c>
      <c r="U93" s="104" t="s">
        <v>117</v>
      </c>
      <c r="V93" s="105" t="s">
        <v>118</v>
      </c>
      <c r="W93" s="105" t="s">
        <v>119</v>
      </c>
      <c r="X93" s="105" t="s">
        <v>120</v>
      </c>
      <c r="Y93" s="103" t="s">
        <v>121</v>
      </c>
      <c r="Z93" s="105" t="s">
        <v>122</v>
      </c>
      <c r="AA93" s="105" t="s">
        <v>123</v>
      </c>
      <c r="AB93" s="105" t="s">
        <v>124</v>
      </c>
      <c r="AC93" s="102" t="s">
        <v>125</v>
      </c>
      <c r="AD93" s="103" t="s">
        <v>126</v>
      </c>
      <c r="AE93" s="105" t="s">
        <v>127</v>
      </c>
      <c r="AF93" s="105" t="s">
        <v>128</v>
      </c>
    </row>
    <row r="94">
      <c r="A94" s="106" t="s">
        <v>164</v>
      </c>
      <c r="B94" s="120" t="s">
        <v>136</v>
      </c>
      <c r="C94" s="108" t="s">
        <v>131</v>
      </c>
      <c r="D94" s="109" t="s">
        <v>132</v>
      </c>
      <c r="E94" s="110">
        <v>596.27</v>
      </c>
      <c r="F94" s="111">
        <f>E94+E95</f>
      </c>
      <c r="G94" s="112">
        <v>3670</v>
      </c>
      <c r="H94" s="112">
        <v>566</v>
      </c>
      <c r="I94" s="113">
        <f t="shared" ref="I94:I115" si="162">H94/G94</f>
      </c>
      <c r="J94" s="114">
        <f t="shared" ref="J94:J132" si="122">(E94/G94)*1000</f>
      </c>
      <c r="K94" s="112">
        <v>9</v>
      </c>
      <c r="L94" s="114">
        <f t="shared" ref="L94:L112" si="66">E94/K94</f>
      </c>
      <c r="M94" s="112">
        <v>1</v>
      </c>
      <c r="N94" s="115">
        <f t="shared" ref="N94:N132" si="320">E94/M94</f>
      </c>
      <c r="O94" s="112">
        <v>3</v>
      </c>
      <c r="P94" s="115">
        <f t="shared" ref="P94:P119" si="219">E94/O94</f>
      </c>
      <c r="Q94" s="116">
        <f>(M94+M95)/(O94+O95)</f>
      </c>
      <c r="R94" s="112">
        <v>18</v>
      </c>
      <c r="S94" s="116">
        <f>(O94+O95)/(K94+K95)</f>
      </c>
      <c r="T94" s="112">
        <v>3</v>
      </c>
      <c r="U94" s="117">
        <f>F94/T94</f>
      </c>
      <c r="V94" s="118">
        <f>(F94+4*500)/T94</f>
      </c>
      <c r="W94" s="112">
        <v>5679.6</v>
      </c>
      <c r="X94" s="118">
        <f>W94/T94</f>
      </c>
      <c r="Y94" s="116">
        <f>T94/R94</f>
      </c>
      <c r="Z94" s="118">
        <f>W94/F94</f>
      </c>
      <c r="AA94" s="118">
        <f>W94/(F94+500)</f>
      </c>
      <c r="AB94" s="112">
        <v>1</v>
      </c>
      <c r="AC94" s="112">
        <v>1609.2</v>
      </c>
      <c r="AD94" s="116">
        <f>AB94/T94</f>
      </c>
      <c r="AE94" s="118">
        <f>(W94-AC94)/(F94+500)</f>
      </c>
      <c r="AF94" s="119" t="s">
        <v>133</v>
      </c>
    </row>
    <row r="95">
      <c r="A95" s="106"/>
      <c r="B95" s="120"/>
      <c r="C95" s="108"/>
      <c r="D95" s="109" t="s">
        <v>134</v>
      </c>
      <c r="E95" s="110">
        <v>3553.46</v>
      </c>
      <c r="F95" s="111"/>
      <c r="G95" s="112">
        <v>37505</v>
      </c>
      <c r="H95" s="112">
        <v>1479</v>
      </c>
      <c r="I95" s="113">
        <f t="shared" si="162"/>
      </c>
      <c r="J95" s="114">
        <f t="shared" si="122"/>
      </c>
      <c r="K95" s="112">
        <v>90</v>
      </c>
      <c r="L95" s="114">
        <f t="shared" si="66"/>
      </c>
      <c r="M95" s="112">
        <v>1</v>
      </c>
      <c r="N95" s="115">
        <f t="shared" si="320"/>
      </c>
      <c r="O95" s="112">
        <v>9</v>
      </c>
      <c r="P95" s="115">
        <f t="shared" si="219"/>
      </c>
      <c r="Q95" s="116"/>
      <c r="R95" s="112"/>
      <c r="S95" s="116"/>
      <c r="T95" s="112"/>
      <c r="U95" s="117"/>
      <c r="V95" s="118"/>
      <c r="W95" s="112"/>
      <c r="X95" s="118"/>
      <c r="Y95" s="116"/>
      <c r="Z95" s="118"/>
      <c r="AA95" s="118"/>
      <c r="AB95" s="112"/>
      <c r="AC95" s="112"/>
      <c r="AD95" s="116"/>
      <c r="AE95" s="118"/>
      <c r="AF95" s="119" t="s">
        <v>135</v>
      </c>
    </row>
    <row r="96">
      <c r="A96" s="106"/>
      <c r="B96" s="120" t="s">
        <v>137</v>
      </c>
      <c r="C96" s="108" t="s">
        <v>131</v>
      </c>
      <c r="D96" s="109" t="s">
        <v>132</v>
      </c>
      <c r="E96" s="110">
        <v>1006.81</v>
      </c>
      <c r="F96" s="111">
        <f>E96+E97</f>
      </c>
      <c r="G96" s="112">
        <v>7455</v>
      </c>
      <c r="H96" s="112">
        <v>519</v>
      </c>
      <c r="I96" s="113">
        <f t="shared" si="162"/>
      </c>
      <c r="J96" s="114">
        <f t="shared" si="122"/>
      </c>
      <c r="K96" s="112">
        <v>6</v>
      </c>
      <c r="L96" s="114">
        <f t="shared" si="66"/>
      </c>
      <c r="M96" s="112">
        <v>1</v>
      </c>
      <c r="N96" s="115">
        <f t="shared" si="320"/>
      </c>
      <c r="O96" s="112">
        <v>3</v>
      </c>
      <c r="P96" s="115">
        <f t="shared" si="219"/>
      </c>
      <c r="Q96" s="116">
        <f>(M96+M97)/(O96+O97)</f>
      </c>
      <c r="R96" s="112">
        <v>16</v>
      </c>
      <c r="S96" s="116">
        <f>(O96+O97)/(K96+K97)</f>
      </c>
      <c r="T96" s="112">
        <v>3</v>
      </c>
      <c r="U96" s="117">
        <f>F96/T96</f>
      </c>
      <c r="V96" s="118">
        <f>(F96+4*500)/T96</f>
      </c>
      <c r="W96" s="112">
        <v>4862.4</v>
      </c>
      <c r="X96" s="118">
        <f>W96/T96</f>
      </c>
      <c r="Y96" s="116">
        <f>T96/R96</f>
      </c>
      <c r="Z96" s="118">
        <f>W96/F96</f>
      </c>
      <c r="AA96" s="118">
        <f>W96/(F96+500)</f>
      </c>
      <c r="AB96" s="112">
        <v>0</v>
      </c>
      <c r="AC96" s="112">
        <v>0</v>
      </c>
      <c r="AD96" s="116">
        <f>AB96/T96</f>
      </c>
      <c r="AE96" s="118">
        <f>(W96-AC96)/(F96+500)</f>
      </c>
      <c r="AF96" s="119" t="s">
        <v>133</v>
      </c>
    </row>
    <row r="97">
      <c r="A97" s="106"/>
      <c r="B97" s="120"/>
      <c r="C97" s="108"/>
      <c r="D97" s="109" t="s">
        <v>134</v>
      </c>
      <c r="E97" s="110">
        <v>2679.05</v>
      </c>
      <c r="F97" s="111"/>
      <c r="G97" s="112">
        <v>30923</v>
      </c>
      <c r="H97" s="112">
        <v>1190</v>
      </c>
      <c r="I97" s="113">
        <f t="shared" si="162"/>
      </c>
      <c r="J97" s="114">
        <f t="shared" si="122"/>
      </c>
      <c r="K97" s="112">
        <v>99</v>
      </c>
      <c r="L97" s="114">
        <f t="shared" si="66"/>
      </c>
      <c r="M97" s="112">
        <v>1</v>
      </c>
      <c r="N97" s="115">
        <f t="shared" si="320"/>
      </c>
      <c r="O97" s="112">
        <v>10</v>
      </c>
      <c r="P97" s="115">
        <f t="shared" si="219"/>
      </c>
      <c r="Q97" s="116"/>
      <c r="R97" s="112"/>
      <c r="S97" s="116"/>
      <c r="T97" s="112"/>
      <c r="U97" s="117"/>
      <c r="V97" s="118"/>
      <c r="W97" s="112"/>
      <c r="X97" s="118"/>
      <c r="Y97" s="116"/>
      <c r="Z97" s="118"/>
      <c r="AA97" s="118"/>
      <c r="AB97" s="112"/>
      <c r="AC97" s="112"/>
      <c r="AD97" s="116"/>
      <c r="AE97" s="118"/>
      <c r="AF97" s="119" t="s">
        <v>135</v>
      </c>
    </row>
    <row r="98">
      <c r="A98" s="106"/>
      <c r="B98" s="120" t="s">
        <v>138</v>
      </c>
      <c r="C98" s="108" t="s">
        <v>131</v>
      </c>
      <c r="D98" s="109" t="s">
        <v>132</v>
      </c>
      <c r="E98" s="110">
        <v>1067.64</v>
      </c>
      <c r="F98" s="111">
        <f>E98+E99</f>
      </c>
      <c r="G98" s="112">
        <v>8358</v>
      </c>
      <c r="H98" s="112">
        <v>299</v>
      </c>
      <c r="I98" s="113">
        <f t="shared" si="162"/>
      </c>
      <c r="J98" s="114">
        <f t="shared" si="122"/>
      </c>
      <c r="K98" s="112">
        <v>4</v>
      </c>
      <c r="L98" s="114">
        <f t="shared" si="66"/>
      </c>
      <c r="M98" s="112">
        <v>1</v>
      </c>
      <c r="N98" s="115">
        <f t="shared" si="320"/>
      </c>
      <c r="O98" s="112">
        <v>3</v>
      </c>
      <c r="P98" s="115">
        <f t="shared" si="219"/>
      </c>
      <c r="Q98" s="116">
        <f>(M98+M99)/(O98+O99)</f>
      </c>
      <c r="R98" s="112">
        <v>20</v>
      </c>
      <c r="S98" s="116">
        <f>(O98+O99)/(K98+K99)</f>
      </c>
      <c r="T98" s="112">
        <v>6</v>
      </c>
      <c r="U98" s="117">
        <f>F98/T98</f>
      </c>
      <c r="V98" s="118">
        <f>(F98+4*500)/T98</f>
      </c>
      <c r="W98" s="112">
        <v>6836.4000000000015</v>
      </c>
      <c r="X98" s="118">
        <f>W98/T98</f>
      </c>
      <c r="Y98" s="116">
        <f>T98/R98</f>
      </c>
      <c r="Z98" s="118">
        <f>W98/F98</f>
      </c>
      <c r="AA98" s="118">
        <f>W98/(F98+500)</f>
      </c>
      <c r="AB98" s="112">
        <v>1</v>
      </c>
      <c r="AC98" s="112">
        <v>691.2</v>
      </c>
      <c r="AD98" s="116">
        <f>AB98/T98</f>
      </c>
      <c r="AE98" s="118">
        <f>(W98-AC98)/(F98+500)</f>
      </c>
      <c r="AF98" s="119" t="s">
        <v>133</v>
      </c>
    </row>
    <row r="99">
      <c r="A99" s="106"/>
      <c r="B99" s="120"/>
      <c r="C99" s="108"/>
      <c r="D99" s="109" t="s">
        <v>134</v>
      </c>
      <c r="E99" s="110">
        <v>1688</v>
      </c>
      <c r="F99" s="111"/>
      <c r="G99" s="112">
        <v>22652</v>
      </c>
      <c r="H99" s="112">
        <v>574</v>
      </c>
      <c r="I99" s="113">
        <f t="shared" si="162"/>
      </c>
      <c r="J99" s="114">
        <f t="shared" si="122"/>
      </c>
      <c r="K99" s="112">
        <v>62</v>
      </c>
      <c r="L99" s="114">
        <f t="shared" si="66"/>
      </c>
      <c r="M99" s="112">
        <v>4</v>
      </c>
      <c r="N99" s="115">
        <f t="shared" si="320"/>
      </c>
      <c r="O99" s="112">
        <v>9</v>
      </c>
      <c r="P99" s="115">
        <f t="shared" si="219"/>
      </c>
      <c r="Q99" s="116"/>
      <c r="R99" s="112"/>
      <c r="S99" s="116"/>
      <c r="T99" s="112"/>
      <c r="U99" s="117"/>
      <c r="V99" s="118"/>
      <c r="W99" s="112"/>
      <c r="X99" s="118"/>
      <c r="Y99" s="116"/>
      <c r="Z99" s="118"/>
      <c r="AA99" s="118"/>
      <c r="AB99" s="112"/>
      <c r="AC99" s="112"/>
      <c r="AD99" s="116"/>
      <c r="AE99" s="118"/>
      <c r="AF99" s="119" t="s">
        <v>135</v>
      </c>
    </row>
    <row r="100">
      <c r="A100" s="106"/>
      <c r="B100" s="107" t="s">
        <v>139</v>
      </c>
      <c r="C100" s="108" t="s">
        <v>131</v>
      </c>
      <c r="D100" s="109" t="s">
        <v>132</v>
      </c>
      <c r="E100" s="110">
        <v>754.68</v>
      </c>
      <c r="F100" s="121">
        <f>E100+E101</f>
      </c>
      <c r="G100" s="112">
        <v>5316</v>
      </c>
      <c r="H100" s="112">
        <v>200</v>
      </c>
      <c r="I100" s="113">
        <f t="shared" si="162"/>
      </c>
      <c r="J100" s="114">
        <f t="shared" si="122"/>
      </c>
      <c r="K100" s="112">
        <v>6</v>
      </c>
      <c r="L100" s="114">
        <f t="shared" si="66"/>
      </c>
      <c r="M100" s="112">
        <v>0</v>
      </c>
      <c r="N100" s="115">
        <f t="shared" si="320"/>
      </c>
      <c r="O100" s="112">
        <v>0</v>
      </c>
      <c r="P100" s="115">
        <f t="shared" si="219"/>
      </c>
      <c r="Q100" s="116">
        <f>(M100+M101)/(O100+O101)</f>
      </c>
      <c r="R100" s="112">
        <v>9</v>
      </c>
      <c r="S100" s="116">
        <f>(O100+O101)/(K100+K101)</f>
      </c>
      <c r="T100" s="112">
        <v>5</v>
      </c>
      <c r="U100" s="117">
        <f>F100/T100</f>
      </c>
      <c r="V100" s="118">
        <f>(F100+4*500)/T100</f>
      </c>
      <c r="W100" s="112">
        <v>8869.199999999997</v>
      </c>
      <c r="X100" s="118">
        <f>W100/T100</f>
      </c>
      <c r="Y100" s="116">
        <f>T100/R100</f>
      </c>
      <c r="Z100" s="118">
        <f>W100/F100</f>
      </c>
      <c r="AA100" s="118">
        <f>W100/(F100+500)</f>
      </c>
      <c r="AB100" s="112">
        <v>0</v>
      </c>
      <c r="AC100" s="112">
        <v>0</v>
      </c>
      <c r="AD100" s="116">
        <f>AB100/T100</f>
      </c>
      <c r="AE100" s="118">
        <f>(W100-AC100)/(F100+500)</f>
      </c>
      <c r="AF100" s="119" t="s">
        <v>133</v>
      </c>
    </row>
    <row r="101">
      <c r="A101" s="106"/>
      <c r="B101" s="107"/>
      <c r="C101" s="108"/>
      <c r="D101" s="109" t="s">
        <v>134</v>
      </c>
      <c r="E101" s="110">
        <v>2879.54</v>
      </c>
      <c r="F101" s="121"/>
      <c r="G101" s="112">
        <v>26605</v>
      </c>
      <c r="H101" s="122">
        <v>672</v>
      </c>
      <c r="I101" s="113">
        <f t="shared" si="162"/>
      </c>
      <c r="J101" s="114">
        <f t="shared" si="122"/>
      </c>
      <c r="K101" s="112">
        <v>69</v>
      </c>
      <c r="L101" s="114">
        <f t="shared" si="66"/>
      </c>
      <c r="M101" s="112">
        <v>3</v>
      </c>
      <c r="N101" s="115">
        <f t="shared" si="320"/>
      </c>
      <c r="O101" s="112">
        <v>6</v>
      </c>
      <c r="P101" s="115">
        <f t="shared" si="219"/>
      </c>
      <c r="Q101" s="116"/>
      <c r="R101" s="112"/>
      <c r="S101" s="116"/>
      <c r="T101" s="112"/>
      <c r="U101" s="117"/>
      <c r="V101" s="118"/>
      <c r="W101" s="112"/>
      <c r="X101" s="118"/>
      <c r="Y101" s="116"/>
      <c r="Z101" s="118"/>
      <c r="AA101" s="118"/>
      <c r="AB101" s="112"/>
      <c r="AC101" s="112"/>
      <c r="AD101" s="116"/>
      <c r="AE101" s="118"/>
      <c r="AF101" s="119" t="s">
        <v>135</v>
      </c>
    </row>
    <row r="102">
      <c r="A102" s="106"/>
      <c r="B102" s="123" t="s">
        <v>140</v>
      </c>
      <c r="C102" s="123"/>
      <c r="D102" s="123"/>
      <c r="E102" s="124">
        <f>SUM(E94:E101)</f>
      </c>
      <c r="F102" s="125">
        <f>SUM(F94:F101)</f>
      </c>
      <c r="G102" s="125">
        <f>SUM(G94:G101)</f>
      </c>
      <c r="H102" s="125">
        <f>SUM(H94:H101)</f>
      </c>
      <c r="I102" s="126">
        <f t="shared" si="162"/>
      </c>
      <c r="J102" s="127">
        <f t="shared" si="122"/>
      </c>
      <c r="K102" s="125">
        <f>SUM(K94:K101)</f>
      </c>
      <c r="L102" s="127">
        <f t="shared" si="66"/>
      </c>
      <c r="M102" s="125">
        <f>SUM(M94:M101)</f>
      </c>
      <c r="N102" s="128">
        <f t="shared" si="320"/>
      </c>
      <c r="O102" s="125">
        <f>SUM(O94:O101)</f>
      </c>
      <c r="P102" s="128">
        <f t="shared" si="219"/>
      </c>
      <c r="Q102" s="129">
        <f>M102/O102</f>
      </c>
      <c r="R102" s="125">
        <f>SUM(R94:R101)</f>
      </c>
      <c r="S102" s="129">
        <f>(O102+O102)/(K102+K102)</f>
      </c>
      <c r="T102" s="125">
        <f>SUM(T94:T101)</f>
      </c>
      <c r="U102" s="130">
        <f t="shared" ref="U102:U103" si="777">F102/T102</f>
      </c>
      <c r="V102" s="131">
        <f t="shared" ref="V102:V103" si="637">(F102+4*500)/T102</f>
      </c>
      <c r="W102" s="124">
        <f>SUM(W94:W101)</f>
      </c>
      <c r="X102" s="132">
        <f t="shared" ref="X102:X103" si="497">W102/T102</f>
      </c>
      <c r="Y102" s="129">
        <f t="shared" ref="Y102:Y103" si="357">T102/R102</f>
      </c>
      <c r="Z102" s="131">
        <f t="shared" ref="Z102:Z103" si="1057">W102/F102</f>
      </c>
      <c r="AA102" s="131">
        <f>W102/(F102+COUNT(W94:W99)*500)</f>
      </c>
      <c r="AB102" s="125">
        <f>SUM(AB94:AB101)</f>
      </c>
      <c r="AC102" s="125">
        <f>SUM(AC94:AC101)</f>
      </c>
      <c r="AD102" s="129">
        <f t="shared" ref="AD102:AD103" si="917">AB102/T102</f>
      </c>
      <c r="AE102" s="133">
        <f>(W102-AC102)/(F102+COUNT(W94:W99)*500)</f>
      </c>
      <c r="AF102" s="118"/>
    </row>
    <row r="103">
      <c r="A103" s="106"/>
      <c r="B103" s="107" t="s">
        <v>141</v>
      </c>
      <c r="C103" s="135" t="s">
        <v>142</v>
      </c>
      <c r="D103" s="109" t="s">
        <v>132</v>
      </c>
      <c r="E103" s="110">
        <v>1588.09</v>
      </c>
      <c r="F103" s="121">
        <f>E103+E104</f>
      </c>
      <c r="G103" s="112">
        <v>11866</v>
      </c>
      <c r="H103" s="112">
        <v>235</v>
      </c>
      <c r="I103" s="113">
        <f t="shared" si="162"/>
      </c>
      <c r="J103" s="114">
        <f t="shared" si="122"/>
      </c>
      <c r="K103" s="112">
        <v>2</v>
      </c>
      <c r="L103" s="114">
        <f t="shared" si="66"/>
      </c>
      <c r="M103" s="112">
        <v>2</v>
      </c>
      <c r="N103" s="115">
        <f t="shared" si="320"/>
      </c>
      <c r="O103" s="112">
        <v>2</v>
      </c>
      <c r="P103" s="115">
        <f t="shared" si="219"/>
      </c>
      <c r="Q103" s="116">
        <f>(M103+M104)/(O103+O104)</f>
      </c>
      <c r="R103" s="112">
        <v>20</v>
      </c>
      <c r="S103" s="116">
        <f>(O103+O104)/(K103+K104)</f>
      </c>
      <c r="T103" s="112">
        <v>7</v>
      </c>
      <c r="U103" s="117">
        <f t="shared" si="777"/>
      </c>
      <c r="V103" s="118">
        <f t="shared" si="637"/>
      </c>
      <c r="W103" s="112">
        <v>10698</v>
      </c>
      <c r="X103" s="118">
        <f t="shared" si="497"/>
      </c>
      <c r="Y103" s="116">
        <f t="shared" si="357"/>
      </c>
      <c r="Z103" s="118">
        <f t="shared" si="1057"/>
      </c>
      <c r="AA103" s="118">
        <f>W103/(F103+500)</f>
      </c>
      <c r="AB103" s="112">
        <v>1</v>
      </c>
      <c r="AC103" s="112">
        <v>1411.2</v>
      </c>
      <c r="AD103" s="116">
        <f t="shared" si="917"/>
      </c>
      <c r="AE103" s="118">
        <f>(W103-AC103)/(F103+500)</f>
      </c>
      <c r="AF103" s="119" t="s">
        <v>133</v>
      </c>
    </row>
    <row r="104">
      <c r="A104" s="106"/>
      <c r="B104" s="107"/>
      <c r="C104" s="135"/>
      <c r="D104" s="109" t="s">
        <v>134</v>
      </c>
      <c r="E104" s="110">
        <v>2977.91</v>
      </c>
      <c r="F104" s="121"/>
      <c r="G104" s="112">
        <v>32610</v>
      </c>
      <c r="H104" s="122">
        <v>734</v>
      </c>
      <c r="I104" s="113">
        <f t="shared" si="162"/>
      </c>
      <c r="J104" s="114">
        <f t="shared" si="122"/>
      </c>
      <c r="K104" s="112">
        <v>93</v>
      </c>
      <c r="L104" s="114">
        <f t="shared" si="66"/>
      </c>
      <c r="M104" s="112">
        <v>4</v>
      </c>
      <c r="N104" s="115">
        <f t="shared" si="320"/>
      </c>
      <c r="O104" s="112">
        <v>9</v>
      </c>
      <c r="P104" s="115">
        <f t="shared" si="219"/>
      </c>
      <c r="Q104" s="116"/>
      <c r="R104" s="112"/>
      <c r="S104" s="116"/>
      <c r="T104" s="112"/>
      <c r="U104" s="117"/>
      <c r="V104" s="118"/>
      <c r="W104" s="112"/>
      <c r="X104" s="118"/>
      <c r="Y104" s="116"/>
      <c r="Z104" s="118"/>
      <c r="AA104" s="118"/>
      <c r="AB104" s="112"/>
      <c r="AC104" s="112"/>
      <c r="AD104" s="116"/>
      <c r="AE104" s="118"/>
      <c r="AF104" s="119" t="s">
        <v>135</v>
      </c>
    </row>
    <row r="105">
      <c r="A105" s="106"/>
      <c r="B105" s="146" t="s">
        <v>143</v>
      </c>
      <c r="C105" s="135" t="s">
        <v>142</v>
      </c>
      <c r="D105" s="109" t="s">
        <v>132</v>
      </c>
      <c r="E105" s="110">
        <v>1840.27</v>
      </c>
      <c r="F105" s="121">
        <f>E105+E106</f>
      </c>
      <c r="G105" s="112">
        <v>16102</v>
      </c>
      <c r="H105" s="112">
        <v>332</v>
      </c>
      <c r="I105" s="113">
        <f t="shared" si="162"/>
      </c>
      <c r="J105" s="114">
        <f t="shared" si="122"/>
      </c>
      <c r="K105" s="112">
        <v>13</v>
      </c>
      <c r="L105" s="114">
        <f t="shared" si="66"/>
      </c>
      <c r="M105" s="112">
        <v>1</v>
      </c>
      <c r="N105" s="115">
        <f t="shared" si="320"/>
      </c>
      <c r="O105" s="112">
        <v>4</v>
      </c>
      <c r="P105" s="115">
        <f t="shared" si="219"/>
      </c>
      <c r="Q105" s="116">
        <f>(M105+M106)/(O105+O106)</f>
      </c>
      <c r="R105" s="112">
        <v>11</v>
      </c>
      <c r="S105" s="116">
        <f>(O105+O106)/(K105+K106)</f>
      </c>
      <c r="T105" s="112">
        <v>2</v>
      </c>
      <c r="U105" s="117">
        <f>F105/T105</f>
      </c>
      <c r="V105" s="118">
        <f>(F105+4*500)/T105</f>
      </c>
      <c r="W105" s="112">
        <v>3550.800000000003</v>
      </c>
      <c r="X105" s="118">
        <f>W105/T105</f>
      </c>
      <c r="Y105" s="116">
        <f>T105/R105</f>
      </c>
      <c r="Z105" s="118">
        <f>W105/F105</f>
      </c>
      <c r="AA105" s="118">
        <f>W105/(F105+500)</f>
      </c>
      <c r="AB105" s="112">
        <v>0</v>
      </c>
      <c r="AC105" s="112">
        <v>0</v>
      </c>
      <c r="AD105" s="116">
        <f>AB105/T105</f>
      </c>
      <c r="AE105" s="118">
        <f>(W105-AC105)/(F105+500)</f>
      </c>
      <c r="AF105" s="119" t="s">
        <v>133</v>
      </c>
    </row>
    <row r="106">
      <c r="A106" s="106"/>
      <c r="B106" s="146"/>
      <c r="C106" s="135"/>
      <c r="D106" s="109" t="s">
        <v>134</v>
      </c>
      <c r="E106" s="110">
        <v>1484.64</v>
      </c>
      <c r="F106" s="121"/>
      <c r="G106" s="112">
        <v>19648</v>
      </c>
      <c r="H106" s="122">
        <v>467</v>
      </c>
      <c r="I106" s="113">
        <f t="shared" si="162"/>
      </c>
      <c r="J106" s="114">
        <f t="shared" si="122"/>
      </c>
      <c r="K106" s="112">
        <v>46</v>
      </c>
      <c r="L106" s="114">
        <f t="shared" si="66"/>
      </c>
      <c r="M106" s="112">
        <v>1</v>
      </c>
      <c r="N106" s="115">
        <f t="shared" si="320"/>
      </c>
      <c r="O106" s="112">
        <v>2</v>
      </c>
      <c r="P106" s="115">
        <f t="shared" si="219"/>
      </c>
      <c r="Q106" s="116"/>
      <c r="R106" s="112"/>
      <c r="S106" s="116"/>
      <c r="T106" s="112"/>
      <c r="U106" s="117"/>
      <c r="V106" s="118"/>
      <c r="W106" s="112"/>
      <c r="X106" s="118"/>
      <c r="Y106" s="116"/>
      <c r="Z106" s="118"/>
      <c r="AA106" s="118"/>
      <c r="AB106" s="112"/>
      <c r="AC106" s="112"/>
      <c r="AD106" s="116"/>
      <c r="AE106" s="118"/>
      <c r="AF106" s="119" t="s">
        <v>135</v>
      </c>
    </row>
    <row r="107">
      <c r="A107" s="106"/>
      <c r="B107" s="107" t="s">
        <v>144</v>
      </c>
      <c r="C107" s="135" t="s">
        <v>142</v>
      </c>
      <c r="D107" s="109" t="s">
        <v>132</v>
      </c>
      <c r="E107" s="110">
        <v>2809.93</v>
      </c>
      <c r="F107" s="121">
        <f>E107+E108</f>
      </c>
      <c r="G107" s="112">
        <v>21198</v>
      </c>
      <c r="H107" s="112">
        <v>446</v>
      </c>
      <c r="I107" s="113">
        <f t="shared" si="162"/>
      </c>
      <c r="J107" s="114">
        <f t="shared" si="122"/>
      </c>
      <c r="K107" s="112">
        <v>13</v>
      </c>
      <c r="L107" s="114">
        <f t="shared" si="66"/>
      </c>
      <c r="M107" s="112">
        <v>4</v>
      </c>
      <c r="N107" s="115">
        <f t="shared" si="320"/>
      </c>
      <c r="O107" s="112">
        <v>7</v>
      </c>
      <c r="P107" s="115">
        <f t="shared" si="219"/>
      </c>
      <c r="Q107" s="116">
        <f>(M107+M108)/(O107+O108)</f>
      </c>
      <c r="R107" s="112">
        <v>14</v>
      </c>
      <c r="S107" s="116">
        <f>(O107+O108)/(K107+K108)</f>
      </c>
      <c r="T107" s="112">
        <v>4</v>
      </c>
      <c r="U107" s="117">
        <f>F107/T107</f>
      </c>
      <c r="V107" s="118">
        <f>(F107+4*500)/T107</f>
      </c>
      <c r="W107" s="112">
        <v>4881.5999999999985</v>
      </c>
      <c r="X107" s="118">
        <f>W107/T107</f>
      </c>
      <c r="Y107" s="116">
        <f>T107/R107</f>
      </c>
      <c r="Z107" s="118">
        <f>W107/F107</f>
      </c>
      <c r="AA107" s="118">
        <f>W107/(F107+500)</f>
      </c>
      <c r="AB107" s="112">
        <v>1</v>
      </c>
      <c r="AC107" s="112">
        <v>763.2</v>
      </c>
      <c r="AD107" s="116">
        <f>AB107/T107</f>
      </c>
      <c r="AE107" s="118">
        <f>(W107-AC107)/(F107+500)</f>
      </c>
      <c r="AF107" s="119" t="s">
        <v>133</v>
      </c>
    </row>
    <row r="108">
      <c r="A108" s="106"/>
      <c r="B108" s="107"/>
      <c r="C108" s="135"/>
      <c r="D108" s="109" t="s">
        <v>134</v>
      </c>
      <c r="E108" s="110">
        <v>1390.21</v>
      </c>
      <c r="F108" s="121"/>
      <c r="G108" s="112">
        <v>18709</v>
      </c>
      <c r="H108" s="122">
        <v>415</v>
      </c>
      <c r="I108" s="113">
        <f t="shared" si="162"/>
      </c>
      <c r="J108" s="114">
        <f t="shared" si="122"/>
      </c>
      <c r="K108" s="112">
        <v>36</v>
      </c>
      <c r="L108" s="114">
        <f t="shared" si="66"/>
      </c>
      <c r="M108" s="112">
        <v>0</v>
      </c>
      <c r="N108" s="115">
        <f t="shared" si="320"/>
      </c>
      <c r="O108" s="112">
        <v>1</v>
      </c>
      <c r="P108" s="115">
        <f t="shared" si="219"/>
      </c>
      <c r="Q108" s="116"/>
      <c r="R108" s="112"/>
      <c r="S108" s="116"/>
      <c r="T108" s="112"/>
      <c r="U108" s="117"/>
      <c r="V108" s="118"/>
      <c r="W108" s="112"/>
      <c r="X108" s="118"/>
      <c r="Y108" s="116"/>
      <c r="Z108" s="118"/>
      <c r="AA108" s="118"/>
      <c r="AB108" s="112"/>
      <c r="AC108" s="112"/>
      <c r="AD108" s="116"/>
      <c r="AE108" s="118"/>
      <c r="AF108" s="119" t="s">
        <v>135</v>
      </c>
    </row>
    <row r="109">
      <c r="A109" s="106"/>
      <c r="B109" s="120" t="s">
        <v>145</v>
      </c>
      <c r="C109" s="135" t="s">
        <v>142</v>
      </c>
      <c r="D109" s="109" t="s">
        <v>132</v>
      </c>
      <c r="E109" s="110">
        <v>2002.55</v>
      </c>
      <c r="F109" s="121">
        <f>E109+E110</f>
      </c>
      <c r="G109" s="112">
        <v>14358</v>
      </c>
      <c r="H109" s="112">
        <v>427</v>
      </c>
      <c r="I109" s="113">
        <f t="shared" si="162"/>
      </c>
      <c r="J109" s="114">
        <f t="shared" si="122"/>
      </c>
      <c r="K109" s="112">
        <v>8</v>
      </c>
      <c r="L109" s="114">
        <f t="shared" si="66"/>
      </c>
      <c r="M109" s="112">
        <v>2</v>
      </c>
      <c r="N109" s="115">
        <f t="shared" si="320"/>
      </c>
      <c r="O109" s="112">
        <v>3</v>
      </c>
      <c r="P109" s="115">
        <f t="shared" si="219"/>
      </c>
      <c r="Q109" s="116">
        <f>(M109+M110)/(O109+O110)</f>
      </c>
      <c r="R109" s="112">
        <v>13</v>
      </c>
      <c r="S109" s="116">
        <f>(O109+O110)/(K109+K110)</f>
      </c>
      <c r="T109" s="112">
        <v>4</v>
      </c>
      <c r="U109" s="117">
        <f>F109/T109</f>
      </c>
      <c r="V109" s="118">
        <f>(F109+4*500)/T109</f>
      </c>
      <c r="W109" s="112">
        <v>4142.4000000000015</v>
      </c>
      <c r="X109" s="118">
        <f>W109/T109</f>
      </c>
      <c r="Y109" s="116">
        <f>T109/R109</f>
      </c>
      <c r="Z109" s="118">
        <f>W109/F109</f>
      </c>
      <c r="AA109" s="118">
        <f>W109/(F109+500)</f>
      </c>
      <c r="AB109" s="112">
        <v>2</v>
      </c>
      <c r="AC109" s="112">
        <v>2035.2</v>
      </c>
      <c r="AD109" s="116">
        <f>AB109/T109</f>
      </c>
      <c r="AE109" s="118">
        <f>(W109-AC109)/(F109+500)</f>
      </c>
      <c r="AF109" s="119" t="s">
        <v>133</v>
      </c>
    </row>
    <row r="110">
      <c r="A110" s="106"/>
      <c r="B110" s="120"/>
      <c r="C110" s="135"/>
      <c r="D110" s="109" t="s">
        <v>134</v>
      </c>
      <c r="E110" s="110">
        <v>1925.5</v>
      </c>
      <c r="F110" s="121"/>
      <c r="G110" s="112">
        <v>24833</v>
      </c>
      <c r="H110" s="122">
        <v>564</v>
      </c>
      <c r="I110" s="113">
        <f t="shared" si="162"/>
      </c>
      <c r="J110" s="114">
        <f t="shared" si="122"/>
      </c>
      <c r="K110" s="112">
        <v>37</v>
      </c>
      <c r="L110" s="114">
        <f t="shared" si="66"/>
      </c>
      <c r="M110" s="112">
        <v>1</v>
      </c>
      <c r="N110" s="115">
        <f t="shared" si="320"/>
      </c>
      <c r="O110" s="112">
        <v>4</v>
      </c>
      <c r="P110" s="115">
        <f t="shared" si="219"/>
      </c>
      <c r="Q110" s="116"/>
      <c r="R110" s="112"/>
      <c r="S110" s="116"/>
      <c r="T110" s="112"/>
      <c r="U110" s="117"/>
      <c r="V110" s="118"/>
      <c r="W110" s="112"/>
      <c r="X110" s="118"/>
      <c r="Y110" s="116"/>
      <c r="Z110" s="118"/>
      <c r="AA110" s="118"/>
      <c r="AB110" s="112"/>
      <c r="AC110" s="112"/>
      <c r="AD110" s="116"/>
      <c r="AE110" s="118"/>
      <c r="AF110" s="119" t="s">
        <v>135</v>
      </c>
    </row>
    <row r="111">
      <c r="A111" s="106"/>
      <c r="B111" s="107" t="s">
        <v>146</v>
      </c>
      <c r="C111" s="135" t="s">
        <v>142</v>
      </c>
      <c r="D111" s="109" t="s">
        <v>132</v>
      </c>
      <c r="E111" s="110">
        <v>3201.13</v>
      </c>
      <c r="F111" s="121">
        <f>E111+E112</f>
      </c>
      <c r="G111" s="112">
        <v>21191</v>
      </c>
      <c r="H111" s="112">
        <v>477</v>
      </c>
      <c r="I111" s="113">
        <f t="shared" si="162"/>
      </c>
      <c r="J111" s="114">
        <f t="shared" si="122"/>
      </c>
      <c r="K111" s="112">
        <v>14</v>
      </c>
      <c r="L111" s="114">
        <f t="shared" si="66"/>
      </c>
      <c r="M111" s="112">
        <v>1</v>
      </c>
      <c r="N111" s="115">
        <f t="shared" si="320"/>
      </c>
      <c r="O111" s="112">
        <v>1</v>
      </c>
      <c r="P111" s="115">
        <f t="shared" si="219"/>
      </c>
      <c r="Q111" s="116">
        <f>(M111+M112)/(O111+O112)</f>
      </c>
      <c r="R111" s="112">
        <v>13</v>
      </c>
      <c r="S111" s="116">
        <f>(O111+O112)/(K111+K112)</f>
      </c>
      <c r="T111" s="112">
        <v>4</v>
      </c>
      <c r="U111" s="117">
        <f>F111/T111</f>
      </c>
      <c r="V111" s="118">
        <f>(F111+4*500)/T111</f>
      </c>
      <c r="W111" s="112">
        <v>6026.4000000000015</v>
      </c>
      <c r="X111" s="118">
        <f>W111/T111</f>
      </c>
      <c r="Y111" s="116">
        <f>T111/R111</f>
      </c>
      <c r="Z111" s="118">
        <f>W111/F111</f>
      </c>
      <c r="AA111" s="118">
        <f>W111/(F111+500)</f>
      </c>
      <c r="AB111" s="112">
        <v>0</v>
      </c>
      <c r="AC111" s="112">
        <v>0</v>
      </c>
      <c r="AD111" s="116">
        <f>AB111/T111</f>
      </c>
      <c r="AE111" s="118">
        <f>(W111-AC111)/(F111+500)</f>
      </c>
      <c r="AF111" s="119" t="s">
        <v>133</v>
      </c>
    </row>
    <row r="112">
      <c r="A112" s="106"/>
      <c r="B112" s="107"/>
      <c r="C112" s="135"/>
      <c r="D112" s="109" t="s">
        <v>134</v>
      </c>
      <c r="E112" s="110">
        <v>1979.63</v>
      </c>
      <c r="F112" s="121"/>
      <c r="G112" s="112">
        <v>26788</v>
      </c>
      <c r="H112" s="122">
        <v>687</v>
      </c>
      <c r="I112" s="113">
        <f t="shared" si="162"/>
      </c>
      <c r="J112" s="114">
        <f t="shared" si="122"/>
      </c>
      <c r="K112" s="112">
        <v>52</v>
      </c>
      <c r="L112" s="114">
        <f t="shared" si="66"/>
      </c>
      <c r="M112" s="112">
        <v>0</v>
      </c>
      <c r="N112" s="115">
        <f t="shared" si="320"/>
      </c>
      <c r="O112" s="112">
        <v>5</v>
      </c>
      <c r="P112" s="115">
        <f t="shared" si="219"/>
      </c>
      <c r="Q112" s="116"/>
      <c r="R112" s="112"/>
      <c r="S112" s="116"/>
      <c r="T112" s="112"/>
      <c r="U112" s="117"/>
      <c r="V112" s="118"/>
      <c r="W112" s="112"/>
      <c r="X112" s="118"/>
      <c r="Y112" s="116"/>
      <c r="Z112" s="118"/>
      <c r="AA112" s="118"/>
      <c r="AB112" s="112"/>
      <c r="AC112" s="112"/>
      <c r="AD112" s="116"/>
      <c r="AE112" s="118"/>
      <c r="AF112" s="119" t="s">
        <v>135</v>
      </c>
    </row>
    <row r="113">
      <c r="A113" s="106"/>
      <c r="B113" s="136" t="s">
        <v>140</v>
      </c>
      <c r="C113" s="136"/>
      <c r="D113" s="136"/>
      <c r="E113" s="124">
        <f>SUM(E103:E112)</f>
      </c>
      <c r="F113" s="124">
        <f>SUM(F103:F112)</f>
      </c>
      <c r="G113" s="124">
        <f>SUM(G103:G112)</f>
      </c>
      <c r="H113" s="124">
        <f>SUM(H103:H112)</f>
      </c>
      <c r="I113" s="126">
        <f t="shared" si="162"/>
      </c>
      <c r="J113" s="127">
        <f t="shared" si="122"/>
      </c>
      <c r="K113" s="125">
        <f>SUM(K103:K112)</f>
      </c>
      <c r="L113" s="124">
        <f>SUM(L105:L112)</f>
      </c>
      <c r="M113" s="124">
        <f>SUM(M103:M112)</f>
      </c>
      <c r="N113" s="128">
        <f t="shared" si="320"/>
      </c>
      <c r="O113" s="124">
        <f>SUM(O103:O112)</f>
      </c>
      <c r="P113" s="128">
        <f t="shared" si="219"/>
      </c>
      <c r="Q113" s="129">
        <f>M113/O113</f>
      </c>
      <c r="R113" s="124">
        <f>SUM(R103:R112)</f>
      </c>
      <c r="S113" s="129">
        <f>(O113+O113)/(K113+K113)</f>
      </c>
      <c r="T113" s="124">
        <f>SUM(T103:T112)</f>
      </c>
      <c r="U113" s="130">
        <f t="shared" ref="U113:U114" si="778">F113/T113</f>
      </c>
      <c r="V113" s="131">
        <f t="shared" ref="V113:V114" si="638">(F113+4*500)/T113</f>
      </c>
      <c r="W113" s="124">
        <f>SUM(W103:W112)</f>
      </c>
      <c r="X113" s="132">
        <f t="shared" ref="X113:X114" si="498">W113/T113</f>
      </c>
      <c r="Y113" s="129">
        <f t="shared" ref="Y113:Y114" si="358">T113/R113</f>
      </c>
      <c r="Z113" s="131">
        <f t="shared" ref="Z113:Z114" si="1058">W113/F113</f>
      </c>
      <c r="AA113" s="131">
        <f>W113/(F113+COUNT(W102:W112)*500)</f>
      </c>
      <c r="AB113" s="124">
        <f>SUM(AB103:AB112)</f>
      </c>
      <c r="AC113" s="124">
        <f>SUM(AC103:AC112)</f>
      </c>
      <c r="AD113" s="129">
        <f t="shared" ref="AD113:AD114" si="918">AB113/T113</f>
      </c>
      <c r="AE113" s="133">
        <f>(W113-AC113)/(F113+COUNT(W102:W112)*500)</f>
      </c>
      <c r="AF113" s="119"/>
    </row>
    <row r="114">
      <c r="A114" s="106"/>
      <c r="B114" s="107" t="s">
        <v>147</v>
      </c>
      <c r="C114" s="108" t="s">
        <v>163</v>
      </c>
      <c r="D114" s="109" t="s">
        <v>132</v>
      </c>
      <c r="E114" s="110">
        <v>1864.47</v>
      </c>
      <c r="F114" s="121">
        <f>E114+E115</f>
      </c>
      <c r="G114" s="112">
        <v>12956</v>
      </c>
      <c r="H114" s="112">
        <v>204</v>
      </c>
      <c r="I114" s="113">
        <f t="shared" si="162"/>
      </c>
      <c r="J114" s="114">
        <f t="shared" si="122"/>
      </c>
      <c r="K114" s="112">
        <v>4</v>
      </c>
      <c r="L114" s="114">
        <f t="shared" ref="L114:L132" si="67">E114/K114</f>
      </c>
      <c r="M114" s="112">
        <v>3</v>
      </c>
      <c r="N114" s="115">
        <f t="shared" si="320"/>
      </c>
      <c r="O114" s="112">
        <v>4</v>
      </c>
      <c r="P114" s="115">
        <f t="shared" si="219"/>
      </c>
      <c r="Q114" s="116">
        <f>(M114+M115)/(O114+O115)</f>
      </c>
      <c r="R114" s="112">
        <v>13</v>
      </c>
      <c r="S114" s="116">
        <f>(O114+O115)/(K114+K115)</f>
      </c>
      <c r="T114" s="112">
        <v>4</v>
      </c>
      <c r="U114" s="117">
        <f t="shared" si="778"/>
      </c>
      <c r="V114" s="118">
        <f t="shared" si="638"/>
      </c>
      <c r="W114" s="112">
        <v>5762.399999999994</v>
      </c>
      <c r="X114" s="118">
        <f t="shared" si="498"/>
      </c>
      <c r="Y114" s="116">
        <f t="shared" si="358"/>
      </c>
      <c r="Z114" s="118">
        <f t="shared" si="1058"/>
      </c>
      <c r="AA114" s="118">
        <f>W114/(F114+500)</f>
      </c>
      <c r="AB114" s="112">
        <v>2</v>
      </c>
      <c r="AC114" s="112">
        <v>1616.4</v>
      </c>
      <c r="AD114" s="116">
        <f t="shared" si="918"/>
      </c>
      <c r="AE114" s="118">
        <f>(W114-AC114)/(F114+500)</f>
      </c>
      <c r="AF114" s="119" t="s">
        <v>149</v>
      </c>
    </row>
    <row r="115">
      <c r="A115" s="106"/>
      <c r="B115" s="107"/>
      <c r="C115" s="108"/>
      <c r="D115" s="109" t="s">
        <v>134</v>
      </c>
      <c r="E115" s="110">
        <v>1658.59</v>
      </c>
      <c r="F115" s="121"/>
      <c r="G115" s="112">
        <v>20962</v>
      </c>
      <c r="H115" s="112">
        <v>491</v>
      </c>
      <c r="I115" s="113">
        <f t="shared" si="162"/>
      </c>
      <c r="J115" s="114">
        <f t="shared" si="122"/>
      </c>
      <c r="K115" s="112">
        <v>44</v>
      </c>
      <c r="L115" s="114">
        <f t="shared" si="67"/>
      </c>
      <c r="M115" s="112">
        <v>3</v>
      </c>
      <c r="N115" s="115">
        <f t="shared" si="320"/>
      </c>
      <c r="O115" s="112">
        <v>6</v>
      </c>
      <c r="P115" s="115">
        <f t="shared" si="219"/>
      </c>
      <c r="Q115" s="116"/>
      <c r="R115" s="112"/>
      <c r="S115" s="116"/>
      <c r="T115" s="112"/>
      <c r="U115" s="117"/>
      <c r="V115" s="118"/>
      <c r="W115" s="112"/>
      <c r="X115" s="118"/>
      <c r="Y115" s="116"/>
      <c r="Z115" s="118"/>
      <c r="AA115" s="118"/>
      <c r="AB115" s="112"/>
      <c r="AC115" s="112"/>
      <c r="AD115" s="116"/>
      <c r="AE115" s="118"/>
      <c r="AF115" s="119" t="s">
        <v>150</v>
      </c>
    </row>
    <row r="116">
      <c r="A116" s="106"/>
      <c r="B116" s="107" t="s">
        <v>151</v>
      </c>
      <c r="C116" s="108" t="s">
        <v>163</v>
      </c>
      <c r="D116" s="109" t="s">
        <v>132</v>
      </c>
      <c r="E116" s="110">
        <v>1845.06</v>
      </c>
      <c r="F116" s="121">
        <f>E116+E117</f>
      </c>
      <c r="G116" s="112">
        <v>10954</v>
      </c>
      <c r="H116" s="112">
        <v>179</v>
      </c>
      <c r="I116" s="113">
        <f>H117/G116</f>
      </c>
      <c r="J116" s="114">
        <f t="shared" si="122"/>
      </c>
      <c r="K116" s="112">
        <v>1</v>
      </c>
      <c r="L116" s="114">
        <f t="shared" si="67"/>
      </c>
      <c r="M116" s="112">
        <v>1</v>
      </c>
      <c r="N116" s="115">
        <f t="shared" si="320"/>
      </c>
      <c r="O116" s="112">
        <v>2</v>
      </c>
      <c r="P116" s="115">
        <f t="shared" si="219"/>
      </c>
      <c r="Q116" s="116">
        <f>(M116+M117)/(O116+O117)</f>
      </c>
      <c r="R116" s="112">
        <v>6</v>
      </c>
      <c r="S116" s="116">
        <f>(O116+O117)/(K116+K117)</f>
      </c>
      <c r="T116" s="112">
        <v>2</v>
      </c>
      <c r="U116" s="117">
        <f>F116/T116</f>
      </c>
      <c r="V116" s="118">
        <f>(F116+4*500)/T116</f>
      </c>
      <c r="W116" s="112">
        <v>2690.4000000000015</v>
      </c>
      <c r="X116" s="118">
        <f>W116/T116</f>
      </c>
      <c r="Y116" s="116">
        <f>T116/R116</f>
      </c>
      <c r="Z116" s="118">
        <f>W116/F116</f>
      </c>
      <c r="AA116" s="118">
        <f>W116/(F116+500)</f>
      </c>
      <c r="AB116" s="112">
        <v>1</v>
      </c>
      <c r="AC116" s="112">
        <v>679.2</v>
      </c>
      <c r="AD116" s="116">
        <f>AB116/T116</f>
      </c>
      <c r="AE116" s="118">
        <f>(W116-AC116)/(F116+500)</f>
      </c>
      <c r="AF116" s="119" t="s">
        <v>149</v>
      </c>
    </row>
    <row r="117">
      <c r="A117" s="106"/>
      <c r="B117" s="107"/>
      <c r="C117" s="108"/>
      <c r="D117" s="109" t="s">
        <v>134</v>
      </c>
      <c r="E117" s="110">
        <v>1566.77</v>
      </c>
      <c r="F117" s="121"/>
      <c r="G117" s="112">
        <v>20692</v>
      </c>
      <c r="H117" s="112">
        <v>482</v>
      </c>
      <c r="I117" s="113">
        <f t="shared" ref="I117:I132" si="163">H117/G117</f>
      </c>
      <c r="J117" s="114">
        <f t="shared" si="122"/>
      </c>
      <c r="K117" s="112">
        <v>31</v>
      </c>
      <c r="L117" s="114">
        <f t="shared" si="67"/>
      </c>
      <c r="M117" s="112">
        <v>1</v>
      </c>
      <c r="N117" s="115">
        <f t="shared" si="320"/>
      </c>
      <c r="O117" s="112">
        <v>3</v>
      </c>
      <c r="P117" s="115">
        <f t="shared" si="219"/>
      </c>
      <c r="Q117" s="116"/>
      <c r="R117" s="112"/>
      <c r="S117" s="116"/>
      <c r="T117" s="112"/>
      <c r="U117" s="117"/>
      <c r="V117" s="118"/>
      <c r="W117" s="112"/>
      <c r="X117" s="118"/>
      <c r="Y117" s="116"/>
      <c r="Z117" s="118"/>
      <c r="AA117" s="118"/>
      <c r="AB117" s="112"/>
      <c r="AC117" s="112"/>
      <c r="AD117" s="116"/>
      <c r="AE117" s="118"/>
      <c r="AF117" s="119" t="s">
        <v>150</v>
      </c>
    </row>
    <row r="118">
      <c r="A118" s="106"/>
      <c r="B118" s="107" t="s">
        <v>152</v>
      </c>
      <c r="C118" s="108" t="s">
        <v>163</v>
      </c>
      <c r="D118" s="109" t="s">
        <v>132</v>
      </c>
      <c r="E118" s="110">
        <v>2022.34</v>
      </c>
      <c r="F118" s="111">
        <f>E118+E119</f>
      </c>
      <c r="G118" s="112">
        <v>13354</v>
      </c>
      <c r="H118" s="112">
        <v>220</v>
      </c>
      <c r="I118" s="113">
        <f t="shared" si="163"/>
      </c>
      <c r="J118" s="114">
        <f t="shared" si="122"/>
      </c>
      <c r="K118" s="112">
        <v>2</v>
      </c>
      <c r="L118" s="114">
        <f t="shared" si="67"/>
      </c>
      <c r="M118" s="112">
        <v>0</v>
      </c>
      <c r="N118" s="115">
        <f t="shared" si="320"/>
      </c>
      <c r="O118" s="112">
        <v>0</v>
      </c>
      <c r="P118" s="115">
        <f t="shared" si="219"/>
      </c>
      <c r="Q118" s="116">
        <f>(M118+M119)/(O118+O119)</f>
      </c>
      <c r="R118" s="112">
        <v>13</v>
      </c>
      <c r="S118" s="116">
        <f>(O118+O119)/(K118+K119)</f>
      </c>
      <c r="T118" s="112">
        <v>2</v>
      </c>
      <c r="U118" s="117">
        <f>F118/T118</f>
      </c>
      <c r="V118" s="118">
        <f>(F118+4*500)/T118</f>
      </c>
      <c r="W118" s="112">
        <v>3674.4000000000015</v>
      </c>
      <c r="X118" s="118">
        <f>W118/T118</f>
      </c>
      <c r="Y118" s="116">
        <f>T118/R118</f>
      </c>
      <c r="Z118" s="118">
        <f>W118/F118</f>
      </c>
      <c r="AA118" s="118">
        <f>W118/(F118+500)</f>
      </c>
      <c r="AB118" s="112">
        <v>0</v>
      </c>
      <c r="AC118" s="112">
        <v>0</v>
      </c>
      <c r="AD118" s="116">
        <f>AB118/T118</f>
      </c>
      <c r="AE118" s="118">
        <f>(W118-AC118)/(F118+500)</f>
      </c>
      <c r="AF118" s="119" t="s">
        <v>149</v>
      </c>
    </row>
    <row r="119">
      <c r="A119" s="106"/>
      <c r="B119" s="107"/>
      <c r="C119" s="108"/>
      <c r="D119" s="109" t="s">
        <v>134</v>
      </c>
      <c r="E119" s="110">
        <v>1554.49</v>
      </c>
      <c r="F119" s="111"/>
      <c r="G119" s="112">
        <v>26005</v>
      </c>
      <c r="H119" s="112">
        <v>534</v>
      </c>
      <c r="I119" s="113">
        <f t="shared" si="163"/>
      </c>
      <c r="J119" s="114">
        <f t="shared" si="122"/>
      </c>
      <c r="K119" s="112">
        <v>35</v>
      </c>
      <c r="L119" s="114">
        <f t="shared" si="67"/>
      </c>
      <c r="M119" s="112">
        <v>2</v>
      </c>
      <c r="N119" s="115">
        <f t="shared" si="320"/>
      </c>
      <c r="O119" s="112">
        <v>8</v>
      </c>
      <c r="P119" s="115">
        <f t="shared" si="219"/>
      </c>
      <c r="Q119" s="116"/>
      <c r="R119" s="112"/>
      <c r="S119" s="116"/>
      <c r="T119" s="112"/>
      <c r="U119" s="117"/>
      <c r="V119" s="118"/>
      <c r="W119" s="112"/>
      <c r="X119" s="118"/>
      <c r="Y119" s="116"/>
      <c r="Z119" s="118"/>
      <c r="AA119" s="118"/>
      <c r="AB119" s="112"/>
      <c r="AC119" s="112"/>
      <c r="AD119" s="116"/>
      <c r="AE119" s="118"/>
      <c r="AF119" s="119" t="s">
        <v>150</v>
      </c>
    </row>
    <row r="120">
      <c r="A120" s="106"/>
      <c r="B120" s="107" t="s">
        <v>153</v>
      </c>
      <c r="C120" s="108" t="s">
        <v>163</v>
      </c>
      <c r="D120" s="109" t="s">
        <v>132</v>
      </c>
      <c r="E120" s="110">
        <v>294.18</v>
      </c>
      <c r="F120" s="111">
        <f>E120+E121</f>
      </c>
      <c r="G120" s="112">
        <v>2475</v>
      </c>
      <c r="H120" s="112">
        <v>91</v>
      </c>
      <c r="I120" s="113">
        <f t="shared" si="163"/>
      </c>
      <c r="J120" s="114">
        <f t="shared" si="122"/>
      </c>
      <c r="K120" s="112">
        <v>4</v>
      </c>
      <c r="L120" s="114">
        <f t="shared" si="67"/>
      </c>
      <c r="M120" s="112">
        <v>0</v>
      </c>
      <c r="N120" s="115">
        <f t="shared" si="320"/>
      </c>
      <c r="O120" s="112">
        <v>0</v>
      </c>
      <c r="P120" s="115">
        <f>E120/O121</f>
      </c>
      <c r="Q120" s="116">
        <f>(M120+M121)/(O120+O121)</f>
      </c>
      <c r="R120" s="112">
        <v>18</v>
      </c>
      <c r="S120" s="116">
        <f>(O120+O121)/(K120+K121)</f>
      </c>
      <c r="T120" s="112">
        <v>7</v>
      </c>
      <c r="U120" s="117">
        <f>F120/T120</f>
      </c>
      <c r="V120" s="118">
        <f>(F120+4*500)/T120</f>
      </c>
      <c r="W120" s="112">
        <v>5100</v>
      </c>
      <c r="X120" s="118">
        <f>W120/T120</f>
      </c>
      <c r="Y120" s="116">
        <f>T120/R120</f>
      </c>
      <c r="Z120" s="118">
        <f>W120/F120</f>
      </c>
      <c r="AA120" s="118">
        <f>W120/(F120+500)</f>
      </c>
      <c r="AB120" s="112">
        <v>2</v>
      </c>
      <c r="AC120" s="112">
        <v>1101.6</v>
      </c>
      <c r="AD120" s="116">
        <f>AB120/T120</f>
      </c>
      <c r="AE120" s="118">
        <f>(W120-AC120)/(F120+500)</f>
      </c>
      <c r="AF120" s="119" t="s">
        <v>149</v>
      </c>
    </row>
    <row r="121">
      <c r="A121" s="106"/>
      <c r="B121" s="107"/>
      <c r="C121" s="108"/>
      <c r="D121" s="109" t="s">
        <v>134</v>
      </c>
      <c r="E121" s="110">
        <v>1717.56</v>
      </c>
      <c r="F121" s="111"/>
      <c r="G121" s="112">
        <v>23350</v>
      </c>
      <c r="H121" s="112">
        <v>622</v>
      </c>
      <c r="I121" s="113">
        <f t="shared" si="163"/>
      </c>
      <c r="J121" s="114">
        <f t="shared" si="122"/>
      </c>
      <c r="K121" s="112">
        <v>43</v>
      </c>
      <c r="L121" s="114">
        <f t="shared" si="67"/>
      </c>
      <c r="M121" s="112">
        <v>4</v>
      </c>
      <c r="N121" s="115">
        <f t="shared" si="320"/>
      </c>
      <c r="O121" s="112">
        <v>7</v>
      </c>
      <c r="P121" s="115">
        <f t="shared" ref="P121:P122" si="220">E121/O121</f>
      </c>
      <c r="Q121" s="116"/>
      <c r="R121" s="112"/>
      <c r="S121" s="116"/>
      <c r="T121" s="112"/>
      <c r="U121" s="117"/>
      <c r="V121" s="118"/>
      <c r="W121" s="112"/>
      <c r="X121" s="118"/>
      <c r="Y121" s="116"/>
      <c r="Z121" s="118"/>
      <c r="AA121" s="118"/>
      <c r="AB121" s="112"/>
      <c r="AC121" s="112"/>
      <c r="AD121" s="116"/>
      <c r="AE121" s="118"/>
      <c r="AF121" s="119" t="s">
        <v>150</v>
      </c>
    </row>
    <row r="122">
      <c r="A122" s="106"/>
      <c r="B122" s="136" t="s">
        <v>140</v>
      </c>
      <c r="C122" s="136"/>
      <c r="D122" s="136"/>
      <c r="E122" s="124">
        <f>SUM(E114:E121)</f>
      </c>
      <c r="F122" s="124">
        <f>SUM(F114:F121)</f>
      </c>
      <c r="G122" s="124">
        <f>SUM(G114:G121)</f>
      </c>
      <c r="H122" s="124">
        <f>SUM(H114:H121)</f>
      </c>
      <c r="I122" s="126">
        <f t="shared" si="163"/>
      </c>
      <c r="J122" s="127">
        <f t="shared" si="122"/>
      </c>
      <c r="K122" s="125">
        <f>SUM(K114:K121)</f>
      </c>
      <c r="L122" s="127">
        <f t="shared" si="67"/>
      </c>
      <c r="M122" s="125">
        <f>SUM(M114:M121)</f>
      </c>
      <c r="N122" s="128">
        <f t="shared" si="320"/>
      </c>
      <c r="O122" s="125">
        <f>SUM(O114:O121)</f>
      </c>
      <c r="P122" s="128">
        <f t="shared" si="220"/>
      </c>
      <c r="Q122" s="129">
        <f>M122/O122</f>
      </c>
      <c r="R122" s="125">
        <f>SUM(R114:R121)</f>
      </c>
      <c r="S122" s="129">
        <f>(O122+O122)/(K122+K122)</f>
      </c>
      <c r="T122" s="125">
        <f>SUM(T114:T121)</f>
      </c>
      <c r="U122" s="130">
        <f t="shared" ref="U122:U123" si="779">F122/T122</f>
      </c>
      <c r="V122" s="131">
        <f t="shared" ref="V122:V123" si="639">(F122+4*500)/T122</f>
      </c>
      <c r="W122" s="125">
        <f>SUM(W114:W121)</f>
      </c>
      <c r="X122" s="132">
        <f t="shared" ref="X122:X123" si="499">W122/T122</f>
      </c>
      <c r="Y122" s="129">
        <f t="shared" ref="Y122:Y123" si="359">T122/R122</f>
      </c>
      <c r="Z122" s="131">
        <f t="shared" ref="Z122:Z123" si="1059">W122/F122</f>
      </c>
      <c r="AA122" s="131">
        <f>W122/(F122+COUNT(W114:W119)*500)</f>
      </c>
      <c r="AB122" s="125">
        <f>SUM(AB114:AB121)</f>
      </c>
      <c r="AC122" s="125">
        <f>SUM(AC114:AC121)</f>
      </c>
      <c r="AD122" s="129">
        <f t="shared" ref="AD122:AD123" si="919">AB122/T122</f>
      </c>
      <c r="AE122" s="133">
        <f>(W122-AC122)/(F122+COUNT(W114:W119)*500)</f>
      </c>
      <c r="AF122" s="118"/>
    </row>
    <row r="123">
      <c r="A123" s="106"/>
      <c r="B123" s="120" t="s">
        <v>154</v>
      </c>
      <c r="C123" s="135" t="s">
        <v>156</v>
      </c>
      <c r="D123" s="109" t="s">
        <v>132</v>
      </c>
      <c r="E123" s="110">
        <v>251.88</v>
      </c>
      <c r="F123" s="111">
        <f>E123+E124</f>
      </c>
      <c r="G123" s="112">
        <v>1836</v>
      </c>
      <c r="H123" s="112">
        <v>94</v>
      </c>
      <c r="I123" s="113">
        <f t="shared" si="163"/>
      </c>
      <c r="J123" s="114">
        <f t="shared" si="122"/>
      </c>
      <c r="K123" s="112">
        <v>0</v>
      </c>
      <c r="L123" s="114">
        <f t="shared" si="67"/>
      </c>
      <c r="M123" s="112">
        <v>0</v>
      </c>
      <c r="N123" s="115">
        <f t="shared" si="320"/>
      </c>
      <c r="O123" s="112">
        <v>1</v>
      </c>
      <c r="P123" s="115">
        <f>E123/O124</f>
      </c>
      <c r="Q123" s="116">
        <f>(M123+M124)/(O123+O124)</f>
      </c>
      <c r="R123" s="112">
        <v>20</v>
      </c>
      <c r="S123" s="116">
        <f>(O123+O124)/(K123+K124)</f>
      </c>
      <c r="T123" s="112">
        <v>3</v>
      </c>
      <c r="U123" s="117">
        <f t="shared" si="779"/>
      </c>
      <c r="V123" s="118">
        <f t="shared" si="639"/>
      </c>
      <c r="W123" s="112">
        <v>4797.600000000006</v>
      </c>
      <c r="X123" s="118">
        <f t="shared" si="499"/>
      </c>
      <c r="Y123" s="116">
        <f t="shared" si="359"/>
      </c>
      <c r="Z123" s="118">
        <f t="shared" si="1059"/>
      </c>
      <c r="AA123" s="118">
        <f>W123/(F123+500)</f>
      </c>
      <c r="AB123" s="112">
        <v>1</v>
      </c>
      <c r="AC123" s="112">
        <v>2011.2</v>
      </c>
      <c r="AD123" s="116">
        <f t="shared" si="919"/>
      </c>
      <c r="AE123" s="118">
        <f>(W123-AC123)/(F123+500)</f>
      </c>
      <c r="AF123" s="119" t="s">
        <v>149</v>
      </c>
    </row>
    <row r="124">
      <c r="A124" s="106"/>
      <c r="B124" s="120"/>
      <c r="C124" s="135"/>
      <c r="D124" s="109" t="s">
        <v>134</v>
      </c>
      <c r="E124" s="110">
        <v>3927.5</v>
      </c>
      <c r="F124" s="111"/>
      <c r="G124" s="112">
        <v>40560</v>
      </c>
      <c r="H124" s="112">
        <v>1513</v>
      </c>
      <c r="I124" s="113">
        <f t="shared" si="163"/>
      </c>
      <c r="J124" s="114">
        <f t="shared" si="122"/>
      </c>
      <c r="K124" s="112">
        <v>83</v>
      </c>
      <c r="L124" s="114">
        <f t="shared" si="67"/>
      </c>
      <c r="M124" s="112">
        <v>5</v>
      </c>
      <c r="N124" s="115">
        <f t="shared" si="320"/>
      </c>
      <c r="O124" s="112">
        <v>11</v>
      </c>
      <c r="P124" s="115">
        <f t="shared" ref="P124:P126" si="221">E124/O124</f>
      </c>
      <c r="Q124" s="116"/>
      <c r="R124" s="112"/>
      <c r="S124" s="116"/>
      <c r="T124" s="112"/>
      <c r="U124" s="117"/>
      <c r="V124" s="118"/>
      <c r="W124" s="112"/>
      <c r="X124" s="118"/>
      <c r="Y124" s="116"/>
      <c r="Z124" s="118"/>
      <c r="AA124" s="118"/>
      <c r="AB124" s="112"/>
      <c r="AC124" s="112"/>
      <c r="AD124" s="116"/>
      <c r="AE124" s="118"/>
      <c r="AF124" s="119" t="s">
        <v>150</v>
      </c>
    </row>
    <row r="125">
      <c r="A125" s="106"/>
      <c r="B125" s="107" t="s">
        <v>155</v>
      </c>
      <c r="C125" s="135" t="s">
        <v>156</v>
      </c>
      <c r="D125" s="109" t="s">
        <v>132</v>
      </c>
      <c r="E125" s="110">
        <v>616.11</v>
      </c>
      <c r="F125" s="111">
        <f>E125+E126</f>
      </c>
      <c r="G125" s="112">
        <v>2908</v>
      </c>
      <c r="H125" s="112">
        <v>121</v>
      </c>
      <c r="I125" s="113">
        <f t="shared" si="163"/>
      </c>
      <c r="J125" s="114">
        <f t="shared" si="122"/>
      </c>
      <c r="K125" s="112">
        <v>2</v>
      </c>
      <c r="L125" s="114">
        <f t="shared" si="67"/>
      </c>
      <c r="M125" s="112">
        <v>0</v>
      </c>
      <c r="N125" s="115">
        <f t="shared" si="320"/>
      </c>
      <c r="O125" s="112">
        <v>1</v>
      </c>
      <c r="P125" s="115">
        <f t="shared" si="221"/>
      </c>
      <c r="Q125" s="116">
        <f>(M125+M126)/(O125+O126)</f>
      </c>
      <c r="R125" s="112">
        <v>21</v>
      </c>
      <c r="S125" s="116">
        <f>(O125+O126)/(K125+K126)</f>
      </c>
      <c r="T125" s="112">
        <v>3</v>
      </c>
      <c r="U125" s="117">
        <f>F125/T125</f>
      </c>
      <c r="V125" s="118">
        <f>(F125+4*500)/T125</f>
      </c>
      <c r="W125" s="112">
        <v>3001.199999999997</v>
      </c>
      <c r="X125" s="118">
        <f>W125/T125</f>
      </c>
      <c r="Y125" s="116">
        <f>T125/R125</f>
      </c>
      <c r="Z125" s="118">
        <f>W125/F125</f>
      </c>
      <c r="AA125" s="118">
        <f>W125/(F125+500)</f>
      </c>
      <c r="AB125" s="112">
        <v>0</v>
      </c>
      <c r="AC125" s="112">
        <v>0</v>
      </c>
      <c r="AD125" s="116">
        <f>AB125/T125</f>
      </c>
      <c r="AE125" s="118">
        <f>(W125-AC125)/(F125+500)</f>
      </c>
      <c r="AF125" s="119" t="s">
        <v>149</v>
      </c>
    </row>
    <row r="126">
      <c r="A126" s="106"/>
      <c r="B126" s="107"/>
      <c r="C126" s="135"/>
      <c r="D126" s="109" t="s">
        <v>134</v>
      </c>
      <c r="E126" s="110">
        <v>5681.82</v>
      </c>
      <c r="F126" s="111"/>
      <c r="G126" s="112">
        <v>64875</v>
      </c>
      <c r="H126" s="112">
        <v>2320</v>
      </c>
      <c r="I126" s="113">
        <f t="shared" si="163"/>
      </c>
      <c r="J126" s="114">
        <f t="shared" si="122"/>
      </c>
      <c r="K126" s="112">
        <v>133</v>
      </c>
      <c r="L126" s="114">
        <f t="shared" si="67"/>
      </c>
      <c r="M126" s="112">
        <v>2</v>
      </c>
      <c r="N126" s="115">
        <f t="shared" si="320"/>
      </c>
      <c r="O126" s="112">
        <v>4</v>
      </c>
      <c r="P126" s="115">
        <f t="shared" si="221"/>
      </c>
      <c r="Q126" s="116"/>
      <c r="R126" s="112"/>
      <c r="S126" s="116"/>
      <c r="T126" s="112"/>
      <c r="U126" s="117"/>
      <c r="V126" s="118"/>
      <c r="W126" s="112"/>
      <c r="X126" s="118"/>
      <c r="Y126" s="116"/>
      <c r="Z126" s="118"/>
      <c r="AA126" s="118"/>
      <c r="AB126" s="112"/>
      <c r="AC126" s="112"/>
      <c r="AD126" s="116"/>
      <c r="AE126" s="118"/>
      <c r="AF126" s="119" t="s">
        <v>150</v>
      </c>
    </row>
    <row r="127">
      <c r="A127" s="106"/>
      <c r="B127" s="107" t="s">
        <v>157</v>
      </c>
      <c r="C127" s="135" t="s">
        <v>156</v>
      </c>
      <c r="D127" s="109" t="s">
        <v>132</v>
      </c>
      <c r="E127" s="110">
        <v>1001.92</v>
      </c>
      <c r="F127" s="111">
        <f>E127+E128</f>
      </c>
      <c r="G127" s="112">
        <v>4362</v>
      </c>
      <c r="H127" s="112">
        <v>179</v>
      </c>
      <c r="I127" s="113">
        <f t="shared" si="163"/>
      </c>
      <c r="J127" s="114">
        <f t="shared" si="122"/>
      </c>
      <c r="K127" s="112">
        <v>7</v>
      </c>
      <c r="L127" s="114">
        <f t="shared" si="67"/>
      </c>
      <c r="M127" s="112">
        <v>0</v>
      </c>
      <c r="N127" s="115">
        <f t="shared" si="320"/>
      </c>
      <c r="O127" s="112">
        <v>5</v>
      </c>
      <c r="P127" s="115">
        <f>E127/O128</f>
      </c>
      <c r="Q127" s="116">
        <f>(M127+M128)/(O127+O128)</f>
      </c>
      <c r="R127" s="112">
        <v>41</v>
      </c>
      <c r="S127" s="116">
        <f>(O127+O128)/(K127+K128)</f>
      </c>
      <c r="T127" s="112">
        <v>5</v>
      </c>
      <c r="U127" s="117">
        <f>F127/T127</f>
      </c>
      <c r="V127" s="118">
        <f>(F127+4*500)/T127</f>
      </c>
      <c r="W127" s="112">
        <v>4629.599999999991</v>
      </c>
      <c r="X127" s="118">
        <f>W127/T127</f>
      </c>
      <c r="Y127" s="116">
        <f>T127/R127</f>
      </c>
      <c r="Z127" s="118">
        <f>W127/F127</f>
      </c>
      <c r="AA127" s="118">
        <f>W127/(F127+500)</f>
      </c>
      <c r="AB127" s="112">
        <v>1</v>
      </c>
      <c r="AC127" s="112">
        <v>326.4</v>
      </c>
      <c r="AD127" s="116">
        <f>AB127/T127</f>
      </c>
      <c r="AE127" s="118">
        <f>(W127-AC127)/(F127+500)</f>
      </c>
      <c r="AF127" s="119" t="s">
        <v>149</v>
      </c>
    </row>
    <row r="128">
      <c r="A128" s="106"/>
      <c r="B128" s="107"/>
      <c r="C128" s="135"/>
      <c r="D128" s="109" t="s">
        <v>134</v>
      </c>
      <c r="E128" s="110">
        <v>3407.38</v>
      </c>
      <c r="F128" s="111"/>
      <c r="G128" s="112">
        <v>43860</v>
      </c>
      <c r="H128" s="112">
        <v>1077</v>
      </c>
      <c r="I128" s="113">
        <f t="shared" si="163"/>
      </c>
      <c r="J128" s="114">
        <f t="shared" si="122"/>
      </c>
      <c r="K128" s="112">
        <v>103</v>
      </c>
      <c r="L128" s="114">
        <f t="shared" si="67"/>
      </c>
      <c r="M128" s="112">
        <v>2</v>
      </c>
      <c r="N128" s="115">
        <f t="shared" si="320"/>
      </c>
      <c r="O128" s="112">
        <v>9</v>
      </c>
      <c r="P128" s="115">
        <f>E128/O128</f>
      </c>
      <c r="Q128" s="116"/>
      <c r="R128" s="112"/>
      <c r="S128" s="116"/>
      <c r="T128" s="112"/>
      <c r="U128" s="117"/>
      <c r="V128" s="118"/>
      <c r="W128" s="112"/>
      <c r="X128" s="118"/>
      <c r="Y128" s="116"/>
      <c r="Z128" s="118"/>
      <c r="AA128" s="118"/>
      <c r="AB128" s="112"/>
      <c r="AC128" s="112"/>
      <c r="AD128" s="116"/>
      <c r="AE128" s="118"/>
      <c r="AF128" s="119" t="s">
        <v>150</v>
      </c>
    </row>
    <row r="129">
      <c r="A129" s="106"/>
      <c r="B129" s="107" t="s">
        <v>158</v>
      </c>
      <c r="C129" s="135" t="s">
        <v>156</v>
      </c>
      <c r="D129" s="109" t="s">
        <v>132</v>
      </c>
      <c r="E129" s="110">
        <v>750.21</v>
      </c>
      <c r="F129" s="111">
        <f>E129+E130</f>
      </c>
      <c r="G129" s="112">
        <v>1772</v>
      </c>
      <c r="H129" s="112">
        <v>61</v>
      </c>
      <c r="I129" s="113">
        <f t="shared" si="163"/>
      </c>
      <c r="J129" s="114">
        <f t="shared" si="122"/>
      </c>
      <c r="K129" s="112">
        <v>1</v>
      </c>
      <c r="L129" s="114">
        <f t="shared" si="67"/>
      </c>
      <c r="M129" s="112">
        <v>1</v>
      </c>
      <c r="N129" s="115">
        <f t="shared" si="320"/>
      </c>
      <c r="O129" s="112">
        <v>1</v>
      </c>
      <c r="P129" s="115">
        <f>E129/O130</f>
      </c>
      <c r="Q129" s="116">
        <f>(M129+M130)/(O129+O130)</f>
      </c>
      <c r="R129" s="112">
        <v>21</v>
      </c>
      <c r="S129" s="116">
        <f>(O129+O130)/(K129+K130)</f>
      </c>
      <c r="T129" s="112">
        <v>3</v>
      </c>
      <c r="U129" s="117">
        <f>F129/T129</f>
      </c>
      <c r="V129" s="118">
        <f>(F129+4*500)/T129</f>
      </c>
      <c r="W129" s="112">
        <v>3199.2000000000116</v>
      </c>
      <c r="X129" s="118">
        <f>W129/T129</f>
      </c>
      <c r="Y129" s="116">
        <f>T129/R129</f>
      </c>
      <c r="Z129" s="118">
        <f>W129/F129</f>
      </c>
      <c r="AA129" s="118">
        <f>W129/(F129+500)</f>
      </c>
      <c r="AB129" s="112">
        <v>0</v>
      </c>
      <c r="AC129" s="112">
        <v>0</v>
      </c>
      <c r="AD129" s="116">
        <f>AB129/T129</f>
      </c>
      <c r="AE129" s="118">
        <f>(W129-AC129)/(F129+500)</f>
      </c>
      <c r="AF129" s="119" t="s">
        <v>149</v>
      </c>
    </row>
    <row r="130">
      <c r="A130" s="106"/>
      <c r="B130" s="107"/>
      <c r="C130" s="135"/>
      <c r="D130" s="109" t="s">
        <v>134</v>
      </c>
      <c r="E130" s="110">
        <v>2734.13</v>
      </c>
      <c r="F130" s="111"/>
      <c r="G130" s="112">
        <v>36905</v>
      </c>
      <c r="H130" s="112">
        <v>915</v>
      </c>
      <c r="I130" s="113">
        <f t="shared" si="163"/>
      </c>
      <c r="J130" s="114">
        <f t="shared" si="122"/>
      </c>
      <c r="K130" s="112">
        <v>67</v>
      </c>
      <c r="L130" s="114">
        <f t="shared" si="67"/>
      </c>
      <c r="M130" s="112">
        <v>2</v>
      </c>
      <c r="N130" s="115">
        <f t="shared" si="320"/>
      </c>
      <c r="O130" s="112">
        <v>8</v>
      </c>
      <c r="P130" s="115">
        <f t="shared" ref="P130:P132" si="222">E130/O130</f>
      </c>
      <c r="Q130" s="116"/>
      <c r="R130" s="112"/>
      <c r="S130" s="116"/>
      <c r="T130" s="112"/>
      <c r="U130" s="117"/>
      <c r="V130" s="118"/>
      <c r="W130" s="112"/>
      <c r="X130" s="118"/>
      <c r="Y130" s="116"/>
      <c r="Z130" s="118"/>
      <c r="AA130" s="118"/>
      <c r="AB130" s="112"/>
      <c r="AC130" s="112"/>
      <c r="AD130" s="116"/>
      <c r="AE130" s="118"/>
      <c r="AF130" s="119" t="s">
        <v>150</v>
      </c>
    </row>
    <row r="131">
      <c r="A131" s="106"/>
      <c r="B131" s="136" t="s">
        <v>140</v>
      </c>
      <c r="C131" s="136"/>
      <c r="D131" s="136"/>
      <c r="E131" s="124">
        <f>SUM(E123:E130)</f>
      </c>
      <c r="F131" s="124">
        <f>SUM(F123:F130)</f>
      </c>
      <c r="G131" s="124">
        <f>SUM(G123:G130)</f>
      </c>
      <c r="H131" s="124">
        <f>SUM(H123:H130)</f>
      </c>
      <c r="I131" s="126">
        <f t="shared" si="163"/>
      </c>
      <c r="J131" s="127">
        <f t="shared" si="122"/>
      </c>
      <c r="K131" s="124">
        <f>SUM(K123:K130)</f>
      </c>
      <c r="L131" s="127">
        <f t="shared" si="67"/>
      </c>
      <c r="M131" s="124">
        <f>SUM(M123:M130)</f>
      </c>
      <c r="N131" s="128">
        <f t="shared" si="320"/>
      </c>
      <c r="O131" s="124">
        <f>SUM(O123:O130)</f>
      </c>
      <c r="P131" s="128">
        <f t="shared" si="222"/>
      </c>
      <c r="Q131" s="129">
        <f t="shared" ref="Q131:Q132" si="33">M131/O131</f>
      </c>
      <c r="R131" s="124">
        <f>SUM(R123:R130)</f>
      </c>
      <c r="S131" s="129">
        <f t="shared" ref="S131:S132" si="2">(O131+O131)/(K131+K131)</f>
      </c>
      <c r="T131" s="124">
        <f>SUM(T123:T130)</f>
      </c>
      <c r="U131" s="130">
        <f t="shared" ref="U131:U132" si="780">F131/T131</f>
      </c>
      <c r="V131" s="131">
        <f t="shared" ref="V131:V132" si="640">(F131+4*500)/T131</f>
      </c>
      <c r="W131" s="124">
        <f>SUM(W123:W130)</f>
      </c>
      <c r="X131" s="132">
        <f t="shared" ref="X131:X132" si="500">W131/T131</f>
      </c>
      <c r="Y131" s="129">
        <f t="shared" ref="Y131:Y132" si="360">T131/R131</f>
      </c>
      <c r="Z131" s="131">
        <f t="shared" ref="Z131:Z132" si="1060">W131/F131</f>
      </c>
      <c r="AA131" s="131">
        <f>W131/(F131+COUNT(W119:W128)*500)</f>
      </c>
      <c r="AB131" s="124">
        <f>SUM(AB123:AB130)</f>
      </c>
      <c r="AC131" s="124">
        <f>SUM(AC123:AC130)</f>
      </c>
      <c r="AD131" s="129">
        <f t="shared" ref="AD131:AD132" si="920">AB131/T131</f>
      </c>
      <c r="AE131" s="133">
        <f>(W131-AC131)/(F131+COUNT(W119:W128)*500)</f>
      </c>
      <c r="AF131" s="118"/>
    </row>
    <row r="132">
      <c r="A132" s="106"/>
      <c r="B132" s="137" t="s">
        <v>161</v>
      </c>
      <c r="C132" s="137"/>
      <c r="D132" s="137"/>
      <c r="E132" s="138">
        <f>E102+E113+E122+E131</f>
      </c>
      <c r="F132" s="138">
        <f>F102+F113+F122+F131</f>
      </c>
      <c r="G132" s="138">
        <f>G102+G113+G122+G131</f>
      </c>
      <c r="H132" s="138">
        <f>H102+H113+H122+H131</f>
      </c>
      <c r="I132" s="139">
        <f t="shared" si="163"/>
      </c>
      <c r="J132" s="140">
        <f t="shared" si="122"/>
      </c>
      <c r="K132" s="141">
        <f>K102+K113+K122+K131</f>
      </c>
      <c r="L132" s="140">
        <f t="shared" si="67"/>
      </c>
      <c r="M132" s="141">
        <f>M102+M113+M122+M131</f>
      </c>
      <c r="N132" s="142">
        <f t="shared" si="320"/>
      </c>
      <c r="O132" s="141">
        <f>O102+O113+O122+O131</f>
      </c>
      <c r="P132" s="142">
        <f t="shared" si="222"/>
      </c>
      <c r="Q132" s="143">
        <f t="shared" si="33"/>
      </c>
      <c r="R132" s="141">
        <f>R102+R113+R122+R131</f>
      </c>
      <c r="S132" s="143">
        <f t="shared" si="2"/>
      </c>
      <c r="T132" s="141">
        <f>T102+T113+T122+T131</f>
      </c>
      <c r="U132" s="144">
        <f t="shared" si="780"/>
      </c>
      <c r="V132" s="145">
        <f t="shared" si="640"/>
      </c>
      <c r="W132" s="138">
        <f>W102+W113+W122+W131</f>
      </c>
      <c r="X132" s="145">
        <f t="shared" si="500"/>
      </c>
      <c r="Y132" s="143">
        <f t="shared" si="360"/>
      </c>
      <c r="Z132" s="145">
        <f t="shared" si="1060"/>
      </c>
      <c r="AA132" s="145">
        <f>W132/(F132+COUNT(W94:W101,W103:W112,W114:W121,W123:W130)*500)</f>
      </c>
      <c r="AB132" s="141">
        <f>AB102+AB113+AB122+AB131</f>
      </c>
      <c r="AC132" s="138">
        <f>AC102+AC113+AC122+AC131</f>
      </c>
      <c r="AD132" s="143">
        <f t="shared" si="920"/>
      </c>
      <c r="AE132" s="145">
        <f>(W132-AC132)/(F132+COUNT(W94:W101,W103:W112,W114:W121,W123:W130)*500)</f>
      </c>
      <c r="AF132" s="118"/>
    </row>
    <row customHeight="true" ht="25.97789115646243" r="133">
      <c r="A133" s="96" t="s">
        <v>97</v>
      </c>
      <c r="B133" s="97" t="s">
        <v>98</v>
      </c>
      <c r="C133" s="97" t="s">
        <v>99</v>
      </c>
      <c r="D133" s="97" t="s">
        <v>100</v>
      </c>
      <c r="E133" s="98" t="s">
        <v>101</v>
      </c>
      <c r="F133" s="97" t="s">
        <v>102</v>
      </c>
      <c r="G133" s="97" t="s">
        <v>103</v>
      </c>
      <c r="H133" s="97" t="s">
        <v>104</v>
      </c>
      <c r="I133" s="99" t="s">
        <v>105</v>
      </c>
      <c r="J133" s="100" t="s">
        <v>106</v>
      </c>
      <c r="K133" s="97" t="s">
        <v>107</v>
      </c>
      <c r="L133" s="100" t="s">
        <v>108</v>
      </c>
      <c r="M133" s="97" t="s">
        <v>109</v>
      </c>
      <c r="N133" s="101" t="s">
        <v>110</v>
      </c>
      <c r="O133" s="97" t="s">
        <v>111</v>
      </c>
      <c r="P133" s="101" t="s">
        <v>112</v>
      </c>
      <c r="Q133" s="99" t="s">
        <v>113</v>
      </c>
      <c r="R133" s="102" t="s">
        <v>114</v>
      </c>
      <c r="S133" s="103" t="s">
        <v>115</v>
      </c>
      <c r="T133" s="102" t="s">
        <v>116</v>
      </c>
      <c r="U133" s="104" t="s">
        <v>117</v>
      </c>
      <c r="V133" s="105" t="s">
        <v>118</v>
      </c>
      <c r="W133" s="105" t="s">
        <v>119</v>
      </c>
      <c r="X133" s="105" t="s">
        <v>120</v>
      </c>
      <c r="Y133" s="103" t="s">
        <v>121</v>
      </c>
      <c r="Z133" s="105" t="s">
        <v>122</v>
      </c>
      <c r="AA133" s="105" t="s">
        <v>123</v>
      </c>
      <c r="AB133" s="105" t="s">
        <v>124</v>
      </c>
      <c r="AC133" s="102" t="s">
        <v>125</v>
      </c>
      <c r="AD133" s="103" t="s">
        <v>126</v>
      </c>
      <c r="AE133" s="105" t="s">
        <v>127</v>
      </c>
      <c r="AF133" s="105" t="s">
        <v>128</v>
      </c>
    </row>
    <row customHeight="true" ht="28.018707482993122" r="134">
      <c r="A134" s="106" t="s">
        <v>165</v>
      </c>
      <c r="B134" s="107" t="s">
        <v>130</v>
      </c>
      <c r="C134" s="108" t="s">
        <v>142</v>
      </c>
      <c r="D134" s="109" t="s">
        <v>132</v>
      </c>
      <c r="E134" s="110">
        <v>714.79</v>
      </c>
      <c r="F134" s="111">
        <f>E134+E135</f>
      </c>
      <c r="G134" s="112">
        <v>3528</v>
      </c>
      <c r="H134" s="112">
        <v>319</v>
      </c>
      <c r="I134" s="113">
        <f t="shared" ref="I134:I157" si="164">H134/G134</f>
      </c>
      <c r="J134" s="114">
        <f t="shared" ref="J134:J178" si="123">(E134/G134)*1000</f>
      </c>
      <c r="K134" s="112">
        <v>8</v>
      </c>
      <c r="L134" s="114">
        <f t="shared" ref="L134:L154" si="68">E134/K134</f>
      </c>
      <c r="M134" s="112">
        <v>1</v>
      </c>
      <c r="N134" s="115">
        <f t="shared" ref="N134:N178" si="321">E134/M134</f>
      </c>
      <c r="O134" s="112">
        <v>2</v>
      </c>
      <c r="P134" s="115">
        <f t="shared" ref="P134:P161" si="223">E134/O134</f>
      </c>
      <c r="Q134" s="116">
        <f>(M134+M135)/(O134+O135)</f>
      </c>
      <c r="R134" s="112">
        <v>7</v>
      </c>
      <c r="S134" s="116">
        <f>(O134+O135)/(K134+K135)</f>
      </c>
      <c r="T134" s="112">
        <v>1</v>
      </c>
      <c r="U134" s="117">
        <f>F134/T134</f>
      </c>
      <c r="V134" s="118">
        <f>(F134+4*500)/T134</f>
      </c>
      <c r="W134" s="112">
        <v>763.2</v>
      </c>
      <c r="X134" s="118">
        <f>W134/T134</f>
      </c>
      <c r="Y134" s="116">
        <f>T134/R134</f>
      </c>
      <c r="Z134" s="118">
        <f>W134/F134</f>
      </c>
      <c r="AA134" s="118">
        <f>W134/(F134+500)</f>
      </c>
      <c r="AB134" s="112">
        <v>3</v>
      </c>
      <c r="AC134" s="112">
        <v>1851.6</v>
      </c>
      <c r="AD134" s="116">
        <f>AB134/T134</f>
      </c>
      <c r="AE134" s="118">
        <f>(W134-AC134)/(F134+500)</f>
      </c>
      <c r="AF134" s="119" t="s">
        <v>133</v>
      </c>
    </row>
    <row r="135">
      <c r="A135" s="106"/>
      <c r="B135" s="120"/>
      <c r="C135" s="108"/>
      <c r="D135" s="109" t="s">
        <v>134</v>
      </c>
      <c r="E135" s="110">
        <v>1630.65</v>
      </c>
      <c r="F135" s="111"/>
      <c r="G135" s="112">
        <v>12650</v>
      </c>
      <c r="H135" s="112">
        <v>1075</v>
      </c>
      <c r="I135" s="113">
        <f t="shared" si="164"/>
      </c>
      <c r="J135" s="114">
        <f t="shared" si="123"/>
      </c>
      <c r="K135" s="112">
        <v>42</v>
      </c>
      <c r="L135" s="114">
        <f t="shared" si="68"/>
      </c>
      <c r="M135" s="112">
        <v>0</v>
      </c>
      <c r="N135" s="115">
        <f t="shared" si="321"/>
      </c>
      <c r="O135" s="112">
        <v>3</v>
      </c>
      <c r="P135" s="115">
        <f t="shared" si="223"/>
      </c>
      <c r="Q135" s="116"/>
      <c r="R135" s="112"/>
      <c r="S135" s="116"/>
      <c r="T135" s="112"/>
      <c r="U135" s="117"/>
      <c r="V135" s="118"/>
      <c r="W135" s="112"/>
      <c r="X135" s="118"/>
      <c r="Y135" s="116"/>
      <c r="Z135" s="118"/>
      <c r="AA135" s="118"/>
      <c r="AB135" s="112"/>
      <c r="AC135" s="112"/>
      <c r="AD135" s="116"/>
      <c r="AE135" s="118"/>
      <c r="AF135" s="119" t="s">
        <v>135</v>
      </c>
    </row>
    <row r="136">
      <c r="A136" s="106"/>
      <c r="B136" s="120" t="s">
        <v>136</v>
      </c>
      <c r="C136" s="108" t="s">
        <v>142</v>
      </c>
      <c r="D136" s="109" t="s">
        <v>132</v>
      </c>
      <c r="E136" s="110">
        <v>2028.68</v>
      </c>
      <c r="F136" s="111">
        <f>E136+E137</f>
      </c>
      <c r="G136" s="112">
        <v>12655</v>
      </c>
      <c r="H136" s="112">
        <v>724</v>
      </c>
      <c r="I136" s="113">
        <f t="shared" si="164"/>
      </c>
      <c r="J136" s="114">
        <f t="shared" si="123"/>
      </c>
      <c r="K136" s="112">
        <v>18</v>
      </c>
      <c r="L136" s="114">
        <f t="shared" si="68"/>
      </c>
      <c r="M136" s="112">
        <v>1</v>
      </c>
      <c r="N136" s="115">
        <f t="shared" si="321"/>
      </c>
      <c r="O136" s="112">
        <v>2</v>
      </c>
      <c r="P136" s="115">
        <f t="shared" si="223"/>
      </c>
      <c r="Q136" s="116">
        <f>(M136+M137)/(O136+O137)</f>
      </c>
      <c r="R136" s="112">
        <v>8</v>
      </c>
      <c r="S136" s="116">
        <f>(O136+O137)/(K136+K137)</f>
      </c>
      <c r="T136" s="112">
        <v>3</v>
      </c>
      <c r="U136" s="117">
        <f>F136/T136</f>
      </c>
      <c r="V136" s="118">
        <f>(F136+4*500)/T136</f>
      </c>
      <c r="W136" s="112">
        <v>7329.6</v>
      </c>
      <c r="X136" s="118">
        <f>W136/T136</f>
      </c>
      <c r="Y136" s="116">
        <f>T136/R136</f>
      </c>
      <c r="Z136" s="118">
        <f>W136/F136</f>
      </c>
      <c r="AA136" s="118">
        <f>W136/(F136+500)</f>
      </c>
      <c r="AB136" s="112">
        <v>4</v>
      </c>
      <c r="AC136" s="112">
        <v>8017.2</v>
      </c>
      <c r="AD136" s="116">
        <f>AB136/T136</f>
      </c>
      <c r="AE136" s="118">
        <f>(W136-AC136)/(F136+500)</f>
      </c>
      <c r="AF136" s="119" t="s">
        <v>133</v>
      </c>
    </row>
    <row r="137">
      <c r="A137" s="106"/>
      <c r="B137" s="120"/>
      <c r="C137" s="108"/>
      <c r="D137" s="109" t="s">
        <v>134</v>
      </c>
      <c r="E137" s="110">
        <v>1878.36</v>
      </c>
      <c r="F137" s="111"/>
      <c r="G137" s="112">
        <v>13690</v>
      </c>
      <c r="H137" s="112">
        <v>824</v>
      </c>
      <c r="I137" s="113">
        <f t="shared" si="164"/>
      </c>
      <c r="J137" s="114">
        <f t="shared" si="123"/>
      </c>
      <c r="K137" s="112">
        <v>41</v>
      </c>
      <c r="L137" s="114">
        <f t="shared" si="68"/>
      </c>
      <c r="M137" s="112">
        <v>2</v>
      </c>
      <c r="N137" s="115">
        <f t="shared" si="321"/>
      </c>
      <c r="O137" s="112">
        <v>1</v>
      </c>
      <c r="P137" s="115">
        <f t="shared" si="223"/>
      </c>
      <c r="Q137" s="116"/>
      <c r="R137" s="112"/>
      <c r="S137" s="116"/>
      <c r="T137" s="112"/>
      <c r="U137" s="117"/>
      <c r="V137" s="118"/>
      <c r="W137" s="112"/>
      <c r="X137" s="118"/>
      <c r="Y137" s="116"/>
      <c r="Z137" s="118"/>
      <c r="AA137" s="118"/>
      <c r="AB137" s="112"/>
      <c r="AC137" s="112"/>
      <c r="AD137" s="116"/>
      <c r="AE137" s="118"/>
      <c r="AF137" s="119" t="s">
        <v>135</v>
      </c>
    </row>
    <row r="138">
      <c r="A138" s="106"/>
      <c r="B138" s="120" t="s">
        <v>137</v>
      </c>
      <c r="C138" s="108" t="s">
        <v>142</v>
      </c>
      <c r="D138" s="109" t="s">
        <v>132</v>
      </c>
      <c r="E138" s="110">
        <v>943.72</v>
      </c>
      <c r="F138" s="111">
        <f>E138+E139</f>
      </c>
      <c r="G138" s="112">
        <v>5695</v>
      </c>
      <c r="H138" s="112">
        <v>340</v>
      </c>
      <c r="I138" s="113">
        <f t="shared" si="164"/>
      </c>
      <c r="J138" s="114">
        <f t="shared" si="123"/>
      </c>
      <c r="K138" s="112">
        <v>6</v>
      </c>
      <c r="L138" s="114">
        <f t="shared" si="68"/>
      </c>
      <c r="M138" s="112">
        <v>1</v>
      </c>
      <c r="N138" s="115">
        <f t="shared" si="321"/>
      </c>
      <c r="O138" s="112">
        <v>2</v>
      </c>
      <c r="P138" s="115">
        <f t="shared" si="223"/>
      </c>
      <c r="Q138" s="116">
        <f>(M138+M139)/(O138+O139)</f>
      </c>
      <c r="R138" s="112">
        <v>12</v>
      </c>
      <c r="S138" s="116">
        <f>(O138+O139)/(K138+K139)</f>
      </c>
      <c r="T138" s="112">
        <v>7</v>
      </c>
      <c r="U138" s="117">
        <f>F138/T138</f>
      </c>
      <c r="V138" s="118">
        <f>(F138+4*500)/T138</f>
      </c>
      <c r="W138" s="112">
        <v>12267.600000000002</v>
      </c>
      <c r="X138" s="118">
        <f>W138/T138</f>
      </c>
      <c r="Y138" s="116">
        <f>T138/R138</f>
      </c>
      <c r="Z138" s="118">
        <f>W138/F138</f>
      </c>
      <c r="AA138" s="118">
        <f>W138/(F138+500)</f>
      </c>
      <c r="AB138" s="112">
        <v>1</v>
      </c>
      <c r="AC138" s="112">
        <v>895.2</v>
      </c>
      <c r="AD138" s="116">
        <f>AB138/T138</f>
      </c>
      <c r="AE138" s="118">
        <f>(W138-AC138)/(F138+500)</f>
      </c>
      <c r="AF138" s="119" t="s">
        <v>133</v>
      </c>
    </row>
    <row r="139">
      <c r="A139" s="106"/>
      <c r="B139" s="120"/>
      <c r="C139" s="108"/>
      <c r="D139" s="109" t="s">
        <v>134</v>
      </c>
      <c r="E139" s="110">
        <v>1249.38</v>
      </c>
      <c r="F139" s="111"/>
      <c r="G139" s="112">
        <v>9167</v>
      </c>
      <c r="H139" s="112">
        <v>433</v>
      </c>
      <c r="I139" s="113">
        <f t="shared" si="164"/>
      </c>
      <c r="J139" s="114">
        <f t="shared" si="123"/>
      </c>
      <c r="K139" s="112">
        <v>26</v>
      </c>
      <c r="L139" s="114">
        <f t="shared" si="68"/>
      </c>
      <c r="M139" s="112">
        <v>3</v>
      </c>
      <c r="N139" s="115">
        <f t="shared" si="321"/>
      </c>
      <c r="O139" s="112">
        <v>3</v>
      </c>
      <c r="P139" s="115">
        <f t="shared" si="223"/>
      </c>
      <c r="Q139" s="116"/>
      <c r="R139" s="112"/>
      <c r="S139" s="116"/>
      <c r="T139" s="112"/>
      <c r="U139" s="117"/>
      <c r="V139" s="118"/>
      <c r="W139" s="112"/>
      <c r="X139" s="118"/>
      <c r="Y139" s="116"/>
      <c r="Z139" s="118"/>
      <c r="AA139" s="118"/>
      <c r="AB139" s="112"/>
      <c r="AC139" s="112"/>
      <c r="AD139" s="116"/>
      <c r="AE139" s="118"/>
      <c r="AF139" s="119" t="s">
        <v>135</v>
      </c>
    </row>
    <row r="140">
      <c r="A140" s="106"/>
      <c r="B140" s="107" t="s">
        <v>138</v>
      </c>
      <c r="C140" s="108" t="s">
        <v>142</v>
      </c>
      <c r="D140" s="109" t="s">
        <v>132</v>
      </c>
      <c r="E140" s="110">
        <v>287.08</v>
      </c>
      <c r="F140" s="121">
        <f>E140+E141</f>
      </c>
      <c r="G140" s="112">
        <v>1947</v>
      </c>
      <c r="H140" s="112">
        <v>122</v>
      </c>
      <c r="I140" s="113">
        <f t="shared" si="164"/>
      </c>
      <c r="J140" s="114">
        <f t="shared" si="123"/>
      </c>
      <c r="K140" s="112">
        <v>1</v>
      </c>
      <c r="L140" s="114">
        <f t="shared" si="68"/>
      </c>
      <c r="M140" s="112">
        <v>0</v>
      </c>
      <c r="N140" s="115">
        <f t="shared" si="321"/>
      </c>
      <c r="O140" s="112">
        <v>0</v>
      </c>
      <c r="P140" s="115">
        <f t="shared" si="223"/>
      </c>
      <c r="Q140" s="116">
        <f>(M140+M141)/(O140+O141)</f>
      </c>
      <c r="R140" s="112">
        <v>15</v>
      </c>
      <c r="S140" s="116">
        <f>(O140+O141)/(K140+K141)</f>
      </c>
      <c r="T140" s="112">
        <v>7</v>
      </c>
      <c r="U140" s="117">
        <f>F140/T140</f>
      </c>
      <c r="V140" s="118">
        <f>(F140+4*500)/T140</f>
      </c>
      <c r="W140" s="112">
        <v>6839</v>
      </c>
      <c r="X140" s="118">
        <f>W140/T140</f>
      </c>
      <c r="Y140" s="116">
        <f>T140/R140</f>
      </c>
      <c r="Z140" s="118">
        <f>W140/F140</f>
      </c>
      <c r="AA140" s="118">
        <f>W140/(F140+500)</f>
      </c>
      <c r="AB140" s="112">
        <v>1</v>
      </c>
      <c r="AC140" s="112">
        <v>380.4</v>
      </c>
      <c r="AD140" s="116">
        <f>AB140/T140</f>
      </c>
      <c r="AE140" s="118">
        <f>(W140-AC140)/(F140+500)</f>
      </c>
      <c r="AF140" s="119" t="s">
        <v>133</v>
      </c>
    </row>
    <row r="141">
      <c r="A141" s="106"/>
      <c r="B141" s="107"/>
      <c r="C141" s="108"/>
      <c r="D141" s="109" t="s">
        <v>134</v>
      </c>
      <c r="E141" s="110">
        <v>1739.23</v>
      </c>
      <c r="F141" s="121"/>
      <c r="G141" s="112">
        <v>11601</v>
      </c>
      <c r="H141" s="122">
        <v>471</v>
      </c>
      <c r="I141" s="113">
        <f t="shared" si="164"/>
      </c>
      <c r="J141" s="114">
        <f t="shared" si="123"/>
      </c>
      <c r="K141" s="112">
        <v>36</v>
      </c>
      <c r="L141" s="114">
        <f t="shared" si="68"/>
      </c>
      <c r="M141" s="112">
        <v>4</v>
      </c>
      <c r="N141" s="115">
        <f t="shared" si="321"/>
      </c>
      <c r="O141" s="112">
        <v>9</v>
      </c>
      <c r="P141" s="115">
        <f t="shared" si="223"/>
      </c>
      <c r="Q141" s="116"/>
      <c r="R141" s="112"/>
      <c r="S141" s="116"/>
      <c r="T141" s="112"/>
      <c r="U141" s="117"/>
      <c r="V141" s="118"/>
      <c r="W141" s="112"/>
      <c r="X141" s="118"/>
      <c r="Y141" s="116"/>
      <c r="Z141" s="118"/>
      <c r="AA141" s="118"/>
      <c r="AB141" s="112"/>
      <c r="AC141" s="147"/>
      <c r="AD141" s="116"/>
      <c r="AE141" s="118"/>
      <c r="AF141" s="119" t="s">
        <v>135</v>
      </c>
    </row>
    <row customHeight="true" ht="20.238095238095237" r="142">
      <c r="A142" s="106"/>
      <c r="B142" s="107" t="s">
        <v>139</v>
      </c>
      <c r="C142" s="108" t="s">
        <v>142</v>
      </c>
      <c r="D142" s="109" t="s">
        <v>132</v>
      </c>
      <c r="E142" s="110">
        <v>1311.03</v>
      </c>
      <c r="F142" s="121">
        <f>E142+E143</f>
      </c>
      <c r="G142" s="112">
        <v>6695</v>
      </c>
      <c r="H142" s="112">
        <v>193</v>
      </c>
      <c r="I142" s="113">
        <f t="shared" si="164"/>
      </c>
      <c r="J142" s="114">
        <f t="shared" si="123"/>
      </c>
      <c r="K142" s="112">
        <v>9</v>
      </c>
      <c r="L142" s="114">
        <f t="shared" si="68"/>
      </c>
      <c r="M142" s="112">
        <v>2</v>
      </c>
      <c r="N142" s="115">
        <f t="shared" si="321"/>
      </c>
      <c r="O142" s="112">
        <v>4</v>
      </c>
      <c r="P142" s="115">
        <f t="shared" si="223"/>
      </c>
      <c r="Q142" s="116">
        <f>(M142+M143)/(O142+O143)</f>
      </c>
      <c r="R142" s="112">
        <v>14</v>
      </c>
      <c r="S142" s="116">
        <f>(O142+O143)/(K142+K143)</f>
      </c>
      <c r="T142" s="112">
        <v>2</v>
      </c>
      <c r="U142" s="117">
        <f>F142/T142</f>
      </c>
      <c r="V142" s="118">
        <f>(F142+4*500)/T142</f>
      </c>
      <c r="W142" s="112">
        <v>1526.3999999999978</v>
      </c>
      <c r="X142" s="118">
        <f>W142/T142</f>
      </c>
      <c r="Y142" s="116">
        <f>T142/R142</f>
      </c>
      <c r="Z142" s="118">
        <f>W142/F142</f>
      </c>
      <c r="AA142" s="118">
        <f>W142/(F142+500)</f>
      </c>
      <c r="AB142" s="112">
        <v>1</v>
      </c>
      <c r="AC142" s="112">
        <v>763.2</v>
      </c>
      <c r="AD142" s="116">
        <f>AB142/T142</f>
      </c>
      <c r="AE142" s="118">
        <f>(W142-AC142)/(F142+500)</f>
      </c>
      <c r="AF142" s="119" t="s">
        <v>133</v>
      </c>
    </row>
    <row customHeight="true" ht="20.238095238095237" r="143">
      <c r="A143" s="106"/>
      <c r="B143" s="107"/>
      <c r="C143" s="108"/>
      <c r="D143" s="109" t="s">
        <v>134</v>
      </c>
      <c r="E143" s="110">
        <v>1772.17</v>
      </c>
      <c r="F143" s="121"/>
      <c r="G143" s="112">
        <v>14254</v>
      </c>
      <c r="H143" s="122">
        <v>508</v>
      </c>
      <c r="I143" s="113">
        <f t="shared" si="164"/>
      </c>
      <c r="J143" s="114">
        <f t="shared" si="123"/>
      </c>
      <c r="K143" s="112">
        <v>30</v>
      </c>
      <c r="L143" s="114">
        <f t="shared" si="68"/>
      </c>
      <c r="M143" s="112">
        <v>0</v>
      </c>
      <c r="N143" s="115">
        <f t="shared" si="321"/>
      </c>
      <c r="O143" s="112">
        <v>5</v>
      </c>
      <c r="P143" s="115">
        <f t="shared" si="223"/>
      </c>
      <c r="Q143" s="116"/>
      <c r="R143" s="112"/>
      <c r="S143" s="116"/>
      <c r="T143" s="112"/>
      <c r="U143" s="117"/>
      <c r="V143" s="118"/>
      <c r="W143" s="112"/>
      <c r="X143" s="118"/>
      <c r="Y143" s="116"/>
      <c r="Z143" s="118"/>
      <c r="AA143" s="118"/>
      <c r="AB143" s="112"/>
      <c r="AC143" s="112"/>
      <c r="AD143" s="116"/>
      <c r="AE143" s="118"/>
      <c r="AF143" s="119" t="s">
        <v>135</v>
      </c>
    </row>
    <row r="144">
      <c r="A144" s="106"/>
      <c r="B144" s="123" t="s">
        <v>140</v>
      </c>
      <c r="C144" s="123"/>
      <c r="D144" s="123"/>
      <c r="E144" s="124">
        <f>SUM(E134:E143)</f>
      </c>
      <c r="F144" s="124">
        <f>SUM(F134:F143)</f>
      </c>
      <c r="G144" s="124">
        <f>SUM(G134:G143)</f>
      </c>
      <c r="H144" s="124">
        <f>SUM(H134:H143)</f>
      </c>
      <c r="I144" s="126">
        <f t="shared" si="164"/>
      </c>
      <c r="J144" s="127">
        <f t="shared" si="123"/>
      </c>
      <c r="K144" s="124">
        <f>SUM(K134:K143)</f>
      </c>
      <c r="L144" s="127">
        <f t="shared" si="68"/>
      </c>
      <c r="M144" s="124">
        <f>SUM(M134:M143)</f>
      </c>
      <c r="N144" s="128">
        <f t="shared" si="321"/>
      </c>
      <c r="O144" s="124">
        <f>SUM(O134:O143)</f>
      </c>
      <c r="P144" s="128">
        <f t="shared" si="223"/>
      </c>
      <c r="Q144" s="129">
        <f>M144/O144</f>
      </c>
      <c r="R144" s="124">
        <f>SUM(R134:R143)</f>
      </c>
      <c r="S144" s="129">
        <f>(O144+O144)/(K144+K144)</f>
      </c>
      <c r="T144" s="124">
        <f>SUM(T134:T143)</f>
      </c>
      <c r="U144" s="130">
        <f t="shared" ref="U144:U145" si="781">F144/T144</f>
      </c>
      <c r="V144" s="131">
        <f t="shared" ref="V144:V145" si="641">(F144+4*500)/T144</f>
      </c>
      <c r="W144" s="124">
        <f>SUM(W134:W143)</f>
      </c>
      <c r="X144" s="132">
        <f t="shared" ref="X144:X145" si="501">W144/T144</f>
      </c>
      <c r="Y144" s="129">
        <f t="shared" ref="Y144:Y145" si="361">T144/R144</f>
      </c>
      <c r="Z144" s="131">
        <f t="shared" ref="Z144:Z145" si="1061">W144/F144</f>
      </c>
      <c r="AA144" s="131">
        <f>W144/(F144+COUNT(W134:W139)*500)</f>
      </c>
      <c r="AB144" s="124">
        <f>SUM(AB134:AB143)</f>
      </c>
      <c r="AC144" s="124">
        <f>SUM(AC134:AC143)</f>
      </c>
      <c r="AD144" s="129">
        <f t="shared" ref="AD144:AD145" si="921">AB144/T144</f>
      </c>
      <c r="AE144" s="133">
        <f>(W144-AC144)/(F144+COUNT(W134:W139)*500)</f>
      </c>
      <c r="AF144" s="118"/>
    </row>
    <row r="145">
      <c r="A145" s="106"/>
      <c r="B145" s="107" t="s">
        <v>141</v>
      </c>
      <c r="C145" s="135" t="s">
        <v>156</v>
      </c>
      <c r="D145" s="109" t="s">
        <v>132</v>
      </c>
      <c r="E145" s="110">
        <v>941.2</v>
      </c>
      <c r="F145" s="121">
        <f>E145+E146</f>
      </c>
      <c r="G145" s="112">
        <v>3827</v>
      </c>
      <c r="H145" s="112">
        <v>195</v>
      </c>
      <c r="I145" s="113">
        <f t="shared" si="164"/>
      </c>
      <c r="J145" s="114">
        <f t="shared" si="123"/>
      </c>
      <c r="K145" s="112">
        <v>6</v>
      </c>
      <c r="L145" s="114">
        <f t="shared" si="68"/>
      </c>
      <c r="M145" s="112">
        <v>0</v>
      </c>
      <c r="N145" s="115">
        <f t="shared" si="321"/>
      </c>
      <c r="O145" s="112">
        <v>2</v>
      </c>
      <c r="P145" s="115">
        <f t="shared" si="223"/>
      </c>
      <c r="Q145" s="116">
        <f>(M145+M146)/(O145+O146)</f>
      </c>
      <c r="R145" s="112">
        <v>7</v>
      </c>
      <c r="S145" s="116">
        <f>(O145+O146)/(K145+K146)</f>
      </c>
      <c r="T145" s="112">
        <v>1</v>
      </c>
      <c r="U145" s="117">
        <f t="shared" si="781"/>
      </c>
      <c r="V145" s="118">
        <f t="shared" si="641"/>
      </c>
      <c r="W145" s="112">
        <v>1663.2000000000007</v>
      </c>
      <c r="X145" s="118">
        <f t="shared" si="501"/>
      </c>
      <c r="Y145" s="116">
        <f t="shared" si="361"/>
      </c>
      <c r="Z145" s="118">
        <f t="shared" si="1061"/>
      </c>
      <c r="AA145" s="118">
        <f>W145/(F145+500)</f>
      </c>
      <c r="AB145" s="112">
        <v>0</v>
      </c>
      <c r="AC145" s="112">
        <v>0</v>
      </c>
      <c r="AD145" s="116">
        <f t="shared" si="921"/>
      </c>
      <c r="AE145" s="118">
        <f>(W145-AC145)/(F145+500)</f>
      </c>
      <c r="AF145" s="119" t="s">
        <v>133</v>
      </c>
    </row>
    <row r="146">
      <c r="A146" s="106"/>
      <c r="B146" s="107"/>
      <c r="C146" s="135"/>
      <c r="D146" s="109" t="s">
        <v>134</v>
      </c>
      <c r="E146" s="110">
        <v>1732.25</v>
      </c>
      <c r="F146" s="121"/>
      <c r="G146" s="112">
        <v>16048</v>
      </c>
      <c r="H146" s="122">
        <v>490</v>
      </c>
      <c r="I146" s="113">
        <f t="shared" si="164"/>
      </c>
      <c r="J146" s="114">
        <f t="shared" si="123"/>
      </c>
      <c r="K146" s="112">
        <v>33</v>
      </c>
      <c r="L146" s="114">
        <f t="shared" si="68"/>
      </c>
      <c r="M146" s="112">
        <v>1</v>
      </c>
      <c r="N146" s="115">
        <f t="shared" si="321"/>
      </c>
      <c r="O146" s="112">
        <v>3</v>
      </c>
      <c r="P146" s="115">
        <f t="shared" si="223"/>
      </c>
      <c r="Q146" s="116"/>
      <c r="R146" s="112"/>
      <c r="S146" s="116"/>
      <c r="T146" s="112"/>
      <c r="U146" s="117"/>
      <c r="V146" s="118"/>
      <c r="W146" s="112"/>
      <c r="X146" s="118"/>
      <c r="Y146" s="116"/>
      <c r="Z146" s="118"/>
      <c r="AA146" s="118"/>
      <c r="AB146" s="112"/>
      <c r="AC146" s="112"/>
      <c r="AD146" s="116"/>
      <c r="AE146" s="118"/>
      <c r="AF146" s="119" t="s">
        <v>135</v>
      </c>
    </row>
    <row r="147">
      <c r="A147" s="106"/>
      <c r="B147" s="146" t="s">
        <v>143</v>
      </c>
      <c r="C147" s="135" t="s">
        <v>156</v>
      </c>
      <c r="D147" s="109" t="s">
        <v>132</v>
      </c>
      <c r="E147" s="110">
        <v>767.18</v>
      </c>
      <c r="F147" s="121">
        <f>E147+E148</f>
      </c>
      <c r="G147" s="112">
        <v>3347</v>
      </c>
      <c r="H147" s="112">
        <v>211</v>
      </c>
      <c r="I147" s="113">
        <f t="shared" si="164"/>
      </c>
      <c r="J147" s="114">
        <f t="shared" si="123"/>
      </c>
      <c r="K147" s="112">
        <v>9</v>
      </c>
      <c r="L147" s="114">
        <f t="shared" si="68"/>
      </c>
      <c r="M147" s="112">
        <v>0</v>
      </c>
      <c r="N147" s="115">
        <f t="shared" si="321"/>
      </c>
      <c r="O147" s="112">
        <v>1</v>
      </c>
      <c r="P147" s="115">
        <f t="shared" si="223"/>
      </c>
      <c r="Q147" s="116">
        <f>(M147+M148)/(O147+O148)</f>
      </c>
      <c r="R147" s="112">
        <v>9</v>
      </c>
      <c r="S147" s="116">
        <f>(O147+O148)/(K147+K148)</f>
      </c>
      <c r="T147" s="112">
        <v>6</v>
      </c>
      <c r="U147" s="117">
        <f>F147/T147</f>
      </c>
      <c r="V147" s="118">
        <f>(F147+4*500)/T147</f>
      </c>
      <c r="W147" s="112">
        <v>7642.199999999997</v>
      </c>
      <c r="X147" s="118">
        <f>W147/T147</f>
      </c>
      <c r="Y147" s="116">
        <f>T147/R147</f>
      </c>
      <c r="Z147" s="118">
        <f>W147/F147</f>
      </c>
      <c r="AA147" s="118">
        <f>W147/(F147+500)</f>
      </c>
      <c r="AB147" s="112">
        <v>1</v>
      </c>
      <c r="AC147" s="112">
        <v>2011.2</v>
      </c>
      <c r="AD147" s="116">
        <f>AB147/T147</f>
      </c>
      <c r="AE147" s="118">
        <f>(W147-AC147)/(F147+500)</f>
      </c>
      <c r="AF147" s="119" t="s">
        <v>133</v>
      </c>
    </row>
    <row r="148">
      <c r="A148" s="106"/>
      <c r="B148" s="146"/>
      <c r="C148" s="135"/>
      <c r="D148" s="109" t="s">
        <v>134</v>
      </c>
      <c r="E148" s="110">
        <v>2343.45</v>
      </c>
      <c r="F148" s="121"/>
      <c r="G148" s="112">
        <v>23618</v>
      </c>
      <c r="H148" s="122">
        <v>809</v>
      </c>
      <c r="I148" s="113">
        <f t="shared" si="164"/>
      </c>
      <c r="J148" s="114">
        <f t="shared" si="123"/>
      </c>
      <c r="K148" s="112">
        <v>41</v>
      </c>
      <c r="L148" s="114">
        <f t="shared" si="68"/>
      </c>
      <c r="M148" s="112">
        <v>3</v>
      </c>
      <c r="N148" s="115">
        <f t="shared" si="321"/>
      </c>
      <c r="O148" s="112">
        <v>4</v>
      </c>
      <c r="P148" s="115">
        <f t="shared" si="223"/>
      </c>
      <c r="Q148" s="116"/>
      <c r="R148" s="112"/>
      <c r="S148" s="116"/>
      <c r="T148" s="112"/>
      <c r="U148" s="117"/>
      <c r="V148" s="118"/>
      <c r="W148" s="112"/>
      <c r="X148" s="118"/>
      <c r="Y148" s="116"/>
      <c r="Z148" s="118"/>
      <c r="AA148" s="118"/>
      <c r="AB148" s="112"/>
      <c r="AC148" s="112"/>
      <c r="AD148" s="116"/>
      <c r="AE148" s="118"/>
      <c r="AF148" s="119" t="s">
        <v>135</v>
      </c>
    </row>
    <row r="149">
      <c r="A149" s="106"/>
      <c r="B149" s="107" t="s">
        <v>144</v>
      </c>
      <c r="C149" s="135" t="s">
        <v>156</v>
      </c>
      <c r="D149" s="109" t="s">
        <v>132</v>
      </c>
      <c r="E149" s="110">
        <v>312.23</v>
      </c>
      <c r="F149" s="121">
        <f>E149+E150</f>
      </c>
      <c r="G149" s="112">
        <v>1851</v>
      </c>
      <c r="H149" s="112">
        <v>87</v>
      </c>
      <c r="I149" s="113">
        <f t="shared" si="164"/>
      </c>
      <c r="J149" s="114">
        <f t="shared" si="123"/>
      </c>
      <c r="K149" s="112">
        <v>4</v>
      </c>
      <c r="L149" s="114">
        <f t="shared" si="68"/>
      </c>
      <c r="M149" s="112">
        <v>0</v>
      </c>
      <c r="N149" s="115">
        <f t="shared" si="321"/>
      </c>
      <c r="O149" s="112">
        <v>1</v>
      </c>
      <c r="P149" s="115">
        <f t="shared" si="223"/>
      </c>
      <c r="Q149" s="116">
        <f>(M149+M150)/(O149+O150)</f>
      </c>
      <c r="R149" s="112">
        <v>16</v>
      </c>
      <c r="S149" s="116">
        <f>(O149+O150)/(K149+K150)</f>
      </c>
      <c r="T149" s="112">
        <v>4</v>
      </c>
      <c r="U149" s="117">
        <f>F149/T149</f>
      </c>
      <c r="V149" s="118">
        <f>(F149+4*500)/T149</f>
      </c>
      <c r="W149" s="112">
        <v>5065.200000000004</v>
      </c>
      <c r="X149" s="118">
        <f>W149/T149</f>
      </c>
      <c r="Y149" s="116">
        <f>T149/R149</f>
      </c>
      <c r="Z149" s="118">
        <f>W149/F149</f>
      </c>
      <c r="AA149" s="118">
        <f>W149/(F149+500)</f>
      </c>
      <c r="AB149" s="112">
        <v>1</v>
      </c>
      <c r="AC149" s="112">
        <v>2011.2</v>
      </c>
      <c r="AD149" s="116">
        <f>AB149/T149</f>
      </c>
      <c r="AE149" s="118">
        <f>(W149-AC149)/(F149+500)</f>
      </c>
      <c r="AF149" s="119" t="s">
        <v>133</v>
      </c>
    </row>
    <row r="150">
      <c r="A150" s="106"/>
      <c r="B150" s="107"/>
      <c r="C150" s="135"/>
      <c r="D150" s="109" t="s">
        <v>134</v>
      </c>
      <c r="E150" s="110">
        <v>2732.52</v>
      </c>
      <c r="F150" s="121"/>
      <c r="G150" s="112">
        <v>26424</v>
      </c>
      <c r="H150" s="122">
        <v>1046</v>
      </c>
      <c r="I150" s="113">
        <f t="shared" si="164"/>
      </c>
      <c r="J150" s="114">
        <f t="shared" si="123"/>
      </c>
      <c r="K150" s="112">
        <v>71</v>
      </c>
      <c r="L150" s="114">
        <f t="shared" si="68"/>
      </c>
      <c r="M150" s="112">
        <v>3</v>
      </c>
      <c r="N150" s="115">
        <f t="shared" si="321"/>
      </c>
      <c r="O150" s="112">
        <v>9</v>
      </c>
      <c r="P150" s="115">
        <f t="shared" si="223"/>
      </c>
      <c r="Q150" s="116"/>
      <c r="R150" s="112"/>
      <c r="S150" s="116"/>
      <c r="T150" s="112"/>
      <c r="U150" s="117"/>
      <c r="V150" s="118"/>
      <c r="W150" s="112"/>
      <c r="X150" s="118"/>
      <c r="Y150" s="116"/>
      <c r="Z150" s="118"/>
      <c r="AA150" s="118"/>
      <c r="AB150" s="112"/>
      <c r="AC150" s="112"/>
      <c r="AD150" s="116"/>
      <c r="AE150" s="118"/>
      <c r="AF150" s="119" t="s">
        <v>135</v>
      </c>
    </row>
    <row r="151">
      <c r="A151" s="106"/>
      <c r="B151" s="120" t="s">
        <v>145</v>
      </c>
      <c r="C151" s="135" t="s">
        <v>156</v>
      </c>
      <c r="D151" s="109" t="s">
        <v>132</v>
      </c>
      <c r="E151" s="110">
        <v>248.47</v>
      </c>
      <c r="F151" s="121">
        <f>E151+E152</f>
      </c>
      <c r="G151" s="112">
        <v>1475</v>
      </c>
      <c r="H151" s="112">
        <v>62</v>
      </c>
      <c r="I151" s="113">
        <f t="shared" si="164"/>
      </c>
      <c r="J151" s="114">
        <f t="shared" si="123"/>
      </c>
      <c r="K151" s="112">
        <v>2</v>
      </c>
      <c r="L151" s="114">
        <f t="shared" si="68"/>
      </c>
      <c r="M151" s="112">
        <v>0</v>
      </c>
      <c r="N151" s="115">
        <f t="shared" si="321"/>
      </c>
      <c r="O151" s="112">
        <v>1</v>
      </c>
      <c r="P151" s="115">
        <f t="shared" si="223"/>
      </c>
      <c r="Q151" s="116">
        <f>(M151+M152)/(O151+O152)</f>
      </c>
      <c r="R151" s="112">
        <v>14</v>
      </c>
      <c r="S151" s="116">
        <f>(O151+O152)/(K151+K152)</f>
      </c>
      <c r="T151" s="112">
        <v>5</v>
      </c>
      <c r="U151" s="117">
        <f>F151/T151</f>
      </c>
      <c r="V151" s="118">
        <f>(F151+4*500)/T151</f>
      </c>
      <c r="W151" s="112">
        <v>9972</v>
      </c>
      <c r="X151" s="118">
        <f>W151/T151</f>
      </c>
      <c r="Y151" s="116">
        <f>T151/R151</f>
      </c>
      <c r="Z151" s="118">
        <f>W151/F151</f>
      </c>
      <c r="AA151" s="118">
        <f>W151/(F151+500)</f>
      </c>
      <c r="AB151" s="112">
        <v>1</v>
      </c>
      <c r="AC151" s="112">
        <v>598.8</v>
      </c>
      <c r="AD151" s="116">
        <f>AB151/T151</f>
      </c>
      <c r="AE151" s="118">
        <f>(W151-AC151)/(F151+500)</f>
      </c>
      <c r="AF151" s="119" t="s">
        <v>133</v>
      </c>
    </row>
    <row r="152">
      <c r="A152" s="106"/>
      <c r="B152" s="120"/>
      <c r="C152" s="135"/>
      <c r="D152" s="109" t="s">
        <v>134</v>
      </c>
      <c r="E152" s="110">
        <v>3149.24</v>
      </c>
      <c r="F152" s="121"/>
      <c r="G152" s="112">
        <v>28264</v>
      </c>
      <c r="H152" s="122">
        <v>1361</v>
      </c>
      <c r="I152" s="113">
        <f t="shared" si="164"/>
      </c>
      <c r="J152" s="114">
        <f t="shared" si="123"/>
      </c>
      <c r="K152" s="112">
        <v>79</v>
      </c>
      <c r="L152" s="114">
        <f t="shared" si="68"/>
      </c>
      <c r="M152" s="112">
        <v>4</v>
      </c>
      <c r="N152" s="115">
        <f t="shared" si="321"/>
      </c>
      <c r="O152" s="112">
        <v>1</v>
      </c>
      <c r="P152" s="115">
        <f t="shared" si="223"/>
      </c>
      <c r="Q152" s="116"/>
      <c r="R152" s="112"/>
      <c r="S152" s="116"/>
      <c r="T152" s="112"/>
      <c r="U152" s="117"/>
      <c r="V152" s="118"/>
      <c r="W152" s="112"/>
      <c r="X152" s="118"/>
      <c r="Y152" s="116"/>
      <c r="Z152" s="118"/>
      <c r="AA152" s="118"/>
      <c r="AB152" s="112"/>
      <c r="AC152" s="112"/>
      <c r="AD152" s="116"/>
      <c r="AE152" s="118"/>
      <c r="AF152" s="119" t="s">
        <v>135</v>
      </c>
    </row>
    <row r="153">
      <c r="A153" s="106"/>
      <c r="B153" s="107" t="s">
        <v>146</v>
      </c>
      <c r="C153" s="135" t="s">
        <v>156</v>
      </c>
      <c r="D153" s="109" t="s">
        <v>132</v>
      </c>
      <c r="E153" s="110">
        <v>331.75</v>
      </c>
      <c r="F153" s="121">
        <f>E153+E154</f>
      </c>
      <c r="G153" s="112">
        <v>1712</v>
      </c>
      <c r="H153" s="112">
        <v>48</v>
      </c>
      <c r="I153" s="113">
        <f t="shared" si="164"/>
      </c>
      <c r="J153" s="114">
        <f t="shared" si="123"/>
      </c>
      <c r="K153" s="112">
        <v>3</v>
      </c>
      <c r="L153" s="114">
        <f t="shared" si="68"/>
      </c>
      <c r="M153" s="112">
        <v>0</v>
      </c>
      <c r="N153" s="115">
        <f t="shared" si="321"/>
      </c>
      <c r="O153" s="112">
        <v>2</v>
      </c>
      <c r="P153" s="115">
        <f t="shared" si="223"/>
      </c>
      <c r="Q153" s="116">
        <f>(M153+M154)/(O153+O154)</f>
      </c>
      <c r="R153" s="112">
        <v>14</v>
      </c>
      <c r="S153" s="116">
        <f>(O153+O154)/(K153+K154)</f>
      </c>
      <c r="T153" s="112">
        <v>4</v>
      </c>
      <c r="U153" s="117">
        <f>F153/T153</f>
      </c>
      <c r="V153" s="118">
        <f>(F153+4*500)/T153</f>
      </c>
      <c r="W153" s="112">
        <v>5254.799999999996</v>
      </c>
      <c r="X153" s="118">
        <f>W153/T153</f>
      </c>
      <c r="Y153" s="116">
        <f>T153/R153</f>
      </c>
      <c r="Z153" s="118">
        <f>W153/F153</f>
      </c>
      <c r="AA153" s="118">
        <f>W153/(F153+500)</f>
      </c>
      <c r="AB153" s="112">
        <v>0</v>
      </c>
      <c r="AC153" s="112">
        <v>0</v>
      </c>
      <c r="AD153" s="116">
        <f>AB153/T153</f>
      </c>
      <c r="AE153" s="118">
        <f>(W153-AC153)/(F153+500)</f>
      </c>
      <c r="AF153" s="119" t="s">
        <v>133</v>
      </c>
    </row>
    <row r="154">
      <c r="A154" s="106"/>
      <c r="B154" s="107"/>
      <c r="C154" s="135"/>
      <c r="D154" s="109" t="s">
        <v>134</v>
      </c>
      <c r="E154" s="110">
        <v>3514.94</v>
      </c>
      <c r="F154" s="121"/>
      <c r="G154" s="112">
        <v>29975</v>
      </c>
      <c r="H154" s="122">
        <v>1417</v>
      </c>
      <c r="I154" s="113">
        <f t="shared" si="164"/>
      </c>
      <c r="J154" s="114">
        <f t="shared" si="123"/>
      </c>
      <c r="K154" s="112">
        <v>82</v>
      </c>
      <c r="L154" s="114">
        <f t="shared" si="68"/>
      </c>
      <c r="M154" s="112">
        <v>3</v>
      </c>
      <c r="N154" s="115">
        <f t="shared" si="321"/>
      </c>
      <c r="O154" s="112">
        <v>7</v>
      </c>
      <c r="P154" s="115">
        <f t="shared" si="223"/>
      </c>
      <c r="Q154" s="116"/>
      <c r="R154" s="112"/>
      <c r="S154" s="116"/>
      <c r="T154" s="112"/>
      <c r="U154" s="117"/>
      <c r="V154" s="118"/>
      <c r="W154" s="112"/>
      <c r="X154" s="118"/>
      <c r="Y154" s="116"/>
      <c r="Z154" s="118"/>
      <c r="AA154" s="118"/>
      <c r="AB154" s="112"/>
      <c r="AC154" s="112"/>
      <c r="AD154" s="116"/>
      <c r="AE154" s="118"/>
      <c r="AF154" s="119" t="s">
        <v>135</v>
      </c>
    </row>
    <row r="155">
      <c r="A155" s="106"/>
      <c r="B155" s="136" t="s">
        <v>140</v>
      </c>
      <c r="C155" s="136"/>
      <c r="D155" s="136"/>
      <c r="E155" s="124">
        <f>SUM(E145:E154)</f>
      </c>
      <c r="F155" s="124">
        <f>SUM(F145:F154)</f>
      </c>
      <c r="G155" s="124">
        <f>SUM(G145:G154)</f>
      </c>
      <c r="H155" s="124">
        <f>SUM(H145:H154)</f>
      </c>
      <c r="I155" s="126">
        <f t="shared" si="164"/>
      </c>
      <c r="J155" s="127">
        <f t="shared" si="123"/>
      </c>
      <c r="K155" s="125">
        <f>SUM(K145:K154)</f>
      </c>
      <c r="L155" s="124">
        <f>SUM(L147:L154)</f>
      </c>
      <c r="M155" s="124">
        <f>SUM(M145:M154)</f>
      </c>
      <c r="N155" s="128">
        <f t="shared" si="321"/>
      </c>
      <c r="O155" s="124">
        <f>SUM(O145:O154)</f>
      </c>
      <c r="P155" s="128">
        <f t="shared" si="223"/>
      </c>
      <c r="Q155" s="129">
        <f>M155/O155</f>
      </c>
      <c r="R155" s="124">
        <f>SUM(R145:R154)</f>
      </c>
      <c r="S155" s="129">
        <f>(O155+O155)/(K155+K155)</f>
      </c>
      <c r="T155" s="124">
        <f>SUM(T145:T154)</f>
      </c>
      <c r="U155" s="130">
        <f t="shared" ref="U155:U156" si="782">F155/T155</f>
      </c>
      <c r="V155" s="131">
        <f t="shared" ref="V155:V156" si="642">(F155+4*500)/T155</f>
      </c>
      <c r="W155" s="124">
        <f>SUM(W145:W154)</f>
      </c>
      <c r="X155" s="132">
        <f t="shared" ref="X155:X156" si="502">W155/T155</f>
      </c>
      <c r="Y155" s="129">
        <f t="shared" ref="Y155:Y156" si="362">T155/R155</f>
      </c>
      <c r="Z155" s="131">
        <f t="shared" ref="Z155:Z156" si="1062">W155/F155</f>
      </c>
      <c r="AA155" s="131">
        <f>W155/(F155+COUNT(W144:W154)*500)</f>
      </c>
      <c r="AB155" s="124">
        <f>SUM(AB145:AB154)</f>
      </c>
      <c r="AC155" s="124">
        <f>SUM(AC145:AC154)</f>
      </c>
      <c r="AD155" s="129">
        <f t="shared" ref="AD155:AD156" si="922">AB155/T155</f>
      </c>
      <c r="AE155" s="133">
        <f>(W155-AC155)/(F155+COUNT(W144:W154)*500)</f>
      </c>
      <c r="AF155" s="119"/>
    </row>
    <row r="156">
      <c r="A156" s="106"/>
      <c r="B156" s="107" t="s">
        <v>147</v>
      </c>
      <c r="C156" s="108" t="s">
        <v>131</v>
      </c>
      <c r="D156" s="109" t="s">
        <v>132</v>
      </c>
      <c r="E156" s="110">
        <v>222.26</v>
      </c>
      <c r="F156" s="121">
        <f>E156+E157</f>
      </c>
      <c r="G156" s="112">
        <v>1734</v>
      </c>
      <c r="H156" s="112">
        <v>71</v>
      </c>
      <c r="I156" s="113">
        <f t="shared" si="164"/>
      </c>
      <c r="J156" s="114">
        <f t="shared" si="123"/>
      </c>
      <c r="K156" s="112">
        <v>3</v>
      </c>
      <c r="L156" s="114">
        <f t="shared" ref="L156:L178" si="69">E156/K156</f>
      </c>
      <c r="M156" s="112">
        <v>1</v>
      </c>
      <c r="N156" s="115">
        <f t="shared" si="321"/>
      </c>
      <c r="O156" s="112">
        <v>0</v>
      </c>
      <c r="P156" s="115">
        <f t="shared" si="223"/>
      </c>
      <c r="Q156" s="116">
        <f>(M156+M157)/(O156+O157)</f>
      </c>
      <c r="R156" s="112">
        <v>18</v>
      </c>
      <c r="S156" s="116">
        <f>(O156+O157)/(K156+K157)</f>
      </c>
      <c r="T156" s="112">
        <v>4</v>
      </c>
      <c r="U156" s="117">
        <f t="shared" si="782"/>
      </c>
      <c r="V156" s="118">
        <f t="shared" si="642"/>
      </c>
      <c r="W156" s="112">
        <v>5157.600000000006</v>
      </c>
      <c r="X156" s="118">
        <f t="shared" si="502"/>
      </c>
      <c r="Y156" s="116">
        <f t="shared" si="362"/>
      </c>
      <c r="Z156" s="118">
        <f t="shared" si="1062"/>
      </c>
      <c r="AA156" s="118">
        <f>W156/(F156+500)</f>
      </c>
      <c r="AB156" s="112">
        <v>1</v>
      </c>
      <c r="AC156" s="112">
        <v>2407.2</v>
      </c>
      <c r="AD156" s="116">
        <f t="shared" si="922"/>
      </c>
      <c r="AE156" s="118">
        <f>(W156-AC156)/(F156+500)</f>
      </c>
      <c r="AF156" s="119" t="s">
        <v>149</v>
      </c>
    </row>
    <row r="157">
      <c r="A157" s="106"/>
      <c r="B157" s="107"/>
      <c r="C157" s="108"/>
      <c r="D157" s="109" t="s">
        <v>134</v>
      </c>
      <c r="E157" s="110">
        <v>3618.33</v>
      </c>
      <c r="F157" s="121"/>
      <c r="G157" s="112">
        <v>33232</v>
      </c>
      <c r="H157" s="112">
        <v>1378</v>
      </c>
      <c r="I157" s="113">
        <f t="shared" si="164"/>
      </c>
      <c r="J157" s="114">
        <f t="shared" si="123"/>
      </c>
      <c r="K157" s="112">
        <v>76</v>
      </c>
      <c r="L157" s="114">
        <f t="shared" si="69"/>
      </c>
      <c r="M157" s="112">
        <v>4</v>
      </c>
      <c r="N157" s="115">
        <f t="shared" si="321"/>
      </c>
      <c r="O157" s="112">
        <v>9</v>
      </c>
      <c r="P157" s="115">
        <f t="shared" si="223"/>
      </c>
      <c r="Q157" s="116"/>
      <c r="R157" s="112"/>
      <c r="S157" s="116"/>
      <c r="T157" s="112"/>
      <c r="U157" s="117"/>
      <c r="V157" s="118"/>
      <c r="W157" s="112"/>
      <c r="X157" s="118"/>
      <c r="Y157" s="116"/>
      <c r="Z157" s="118"/>
      <c r="AA157" s="118"/>
      <c r="AB157" s="112"/>
      <c r="AC157" s="112"/>
      <c r="AD157" s="116"/>
      <c r="AE157" s="118"/>
      <c r="AF157" s="119" t="s">
        <v>150</v>
      </c>
    </row>
    <row r="158">
      <c r="A158" s="106"/>
      <c r="B158" s="107" t="s">
        <v>151</v>
      </c>
      <c r="C158" s="108" t="s">
        <v>131</v>
      </c>
      <c r="D158" s="109" t="s">
        <v>132</v>
      </c>
      <c r="E158" s="110">
        <v>597.16</v>
      </c>
      <c r="F158" s="121">
        <f>E158+E159</f>
      </c>
      <c r="G158" s="112">
        <v>5285</v>
      </c>
      <c r="H158" s="112">
        <v>109</v>
      </c>
      <c r="I158" s="113">
        <f>H159/G158</f>
      </c>
      <c r="J158" s="114">
        <f t="shared" si="123"/>
      </c>
      <c r="K158" s="112">
        <v>1</v>
      </c>
      <c r="L158" s="114">
        <f t="shared" si="69"/>
      </c>
      <c r="M158" s="112">
        <v>0</v>
      </c>
      <c r="N158" s="115">
        <f t="shared" si="321"/>
      </c>
      <c r="O158" s="112">
        <v>0</v>
      </c>
      <c r="P158" s="115">
        <f t="shared" si="223"/>
      </c>
      <c r="Q158" s="116">
        <f>(M158+M159)/(O158+O159)</f>
      </c>
      <c r="R158" s="112">
        <v>37</v>
      </c>
      <c r="S158" s="116">
        <f>(O158+O159)/(K158+K159)</f>
      </c>
      <c r="T158" s="112">
        <v>8</v>
      </c>
      <c r="U158" s="117">
        <f>F158/T158</f>
      </c>
      <c r="V158" s="118">
        <f>(F158+4*500)/T158</f>
      </c>
      <c r="W158" s="112">
        <v>13087.199999999997</v>
      </c>
      <c r="X158" s="118">
        <f>W158/T158</f>
      </c>
      <c r="Y158" s="116">
        <f>T158/R158</f>
      </c>
      <c r="Z158" s="118">
        <f>W158/F158</f>
      </c>
      <c r="AA158" s="118">
        <f>W158/(F158+500)</f>
      </c>
      <c r="AB158" s="112">
        <v>4</v>
      </c>
      <c r="AC158" s="112">
        <v>6826.8</v>
      </c>
      <c r="AD158" s="116">
        <f>AB158/T158</f>
      </c>
      <c r="AE158" s="118">
        <f>(W158-AC158)/(F158+500)</f>
      </c>
      <c r="AF158" s="119" t="s">
        <v>149</v>
      </c>
    </row>
    <row r="159">
      <c r="A159" s="106"/>
      <c r="B159" s="107"/>
      <c r="C159" s="108"/>
      <c r="D159" s="109" t="s">
        <v>134</v>
      </c>
      <c r="E159" s="110">
        <v>4744.92</v>
      </c>
      <c r="F159" s="121"/>
      <c r="G159" s="112">
        <v>48522</v>
      </c>
      <c r="H159" s="112">
        <v>2208</v>
      </c>
      <c r="I159" s="113">
        <f t="shared" ref="I159:I178" si="165">H159/G159</f>
      </c>
      <c r="J159" s="114">
        <f t="shared" si="123"/>
      </c>
      <c r="K159" s="112">
        <v>129</v>
      </c>
      <c r="L159" s="114">
        <f t="shared" si="69"/>
      </c>
      <c r="M159" s="112">
        <v>6</v>
      </c>
      <c r="N159" s="115">
        <f t="shared" si="321"/>
      </c>
      <c r="O159" s="112">
        <v>11</v>
      </c>
      <c r="P159" s="115">
        <f t="shared" si="223"/>
      </c>
      <c r="Q159" s="116"/>
      <c r="R159" s="112"/>
      <c r="S159" s="116"/>
      <c r="T159" s="112"/>
      <c r="U159" s="117"/>
      <c r="V159" s="118"/>
      <c r="W159" s="112"/>
      <c r="X159" s="118"/>
      <c r="Y159" s="116"/>
      <c r="Z159" s="118"/>
      <c r="AA159" s="118"/>
      <c r="AB159" s="112"/>
      <c r="AC159" s="112"/>
      <c r="AD159" s="116"/>
      <c r="AE159" s="118"/>
      <c r="AF159" s="119" t="s">
        <v>150</v>
      </c>
    </row>
    <row r="160">
      <c r="A160" s="106"/>
      <c r="B160" s="107" t="s">
        <v>152</v>
      </c>
      <c r="C160" s="108" t="s">
        <v>131</v>
      </c>
      <c r="D160" s="109" t="s">
        <v>132</v>
      </c>
      <c r="E160" s="110">
        <v>330.97</v>
      </c>
      <c r="F160" s="111">
        <f>E160+E161</f>
      </c>
      <c r="G160" s="112">
        <v>2836</v>
      </c>
      <c r="H160" s="112">
        <v>87</v>
      </c>
      <c r="I160" s="113">
        <f t="shared" si="165"/>
      </c>
      <c r="J160" s="114">
        <f t="shared" si="123"/>
      </c>
      <c r="K160" s="112">
        <v>1</v>
      </c>
      <c r="L160" s="114">
        <f t="shared" si="69"/>
      </c>
      <c r="M160" s="112">
        <v>1</v>
      </c>
      <c r="N160" s="115">
        <f t="shared" si="321"/>
      </c>
      <c r="O160" s="112">
        <v>1</v>
      </c>
      <c r="P160" s="115">
        <f t="shared" si="223"/>
      </c>
      <c r="Q160" s="116">
        <f>(M160+M161)/(O160+O161)</f>
      </c>
      <c r="R160" s="112">
        <v>39</v>
      </c>
      <c r="S160" s="116">
        <f>(O160+O161)/(K160+K161)</f>
      </c>
      <c r="T160" s="112">
        <v>10</v>
      </c>
      <c r="U160" s="117">
        <f>F160/T160</f>
      </c>
      <c r="V160" s="118">
        <f>(F160+4*500)/T160</f>
      </c>
      <c r="W160" s="112">
        <v>10163.800000000003</v>
      </c>
      <c r="X160" s="118">
        <f>W160/T160</f>
      </c>
      <c r="Y160" s="116">
        <f>T160/R160</f>
      </c>
      <c r="Z160" s="118">
        <f>W160/F160</f>
      </c>
      <c r="AA160" s="118">
        <f>W160/(F160+500)</f>
      </c>
      <c r="AB160" s="112">
        <v>3</v>
      </c>
      <c r="AC160" s="112">
        <v>2071.2</v>
      </c>
      <c r="AD160" s="116">
        <f>AB160/T160</f>
      </c>
      <c r="AE160" s="118">
        <f>(W160-AC160)/(F160+500)</f>
      </c>
      <c r="AF160" s="119" t="s">
        <v>149</v>
      </c>
    </row>
    <row r="161">
      <c r="A161" s="106"/>
      <c r="B161" s="107"/>
      <c r="C161" s="108"/>
      <c r="D161" s="109" t="s">
        <v>134</v>
      </c>
      <c r="E161" s="110">
        <v>6694.57</v>
      </c>
      <c r="F161" s="111"/>
      <c r="G161" s="112">
        <v>76031</v>
      </c>
      <c r="H161" s="112">
        <v>3697</v>
      </c>
      <c r="I161" s="113">
        <f t="shared" si="165"/>
      </c>
      <c r="J161" s="114">
        <f t="shared" si="123"/>
      </c>
      <c r="K161" s="112">
        <v>155</v>
      </c>
      <c r="L161" s="114">
        <f t="shared" si="69"/>
      </c>
      <c r="M161" s="112">
        <v>8</v>
      </c>
      <c r="N161" s="115">
        <f t="shared" si="321"/>
      </c>
      <c r="O161" s="112">
        <v>11</v>
      </c>
      <c r="P161" s="115">
        <f t="shared" si="223"/>
      </c>
      <c r="Q161" s="116"/>
      <c r="R161" s="112"/>
      <c r="S161" s="116"/>
      <c r="T161" s="112"/>
      <c r="U161" s="117"/>
      <c r="V161" s="118"/>
      <c r="W161" s="112"/>
      <c r="X161" s="118"/>
      <c r="Y161" s="116"/>
      <c r="Z161" s="118"/>
      <c r="AA161" s="118"/>
      <c r="AB161" s="112"/>
      <c r="AC161" s="112"/>
      <c r="AD161" s="116"/>
      <c r="AE161" s="118"/>
      <c r="AF161" s="119" t="s">
        <v>150</v>
      </c>
    </row>
    <row r="162">
      <c r="A162" s="106"/>
      <c r="B162" s="107" t="s">
        <v>153</v>
      </c>
      <c r="C162" s="108" t="s">
        <v>131</v>
      </c>
      <c r="D162" s="109" t="s">
        <v>132</v>
      </c>
      <c r="E162" s="110">
        <v>814.42</v>
      </c>
      <c r="F162" s="111">
        <f>E162+E163</f>
      </c>
      <c r="G162" s="112">
        <v>6770</v>
      </c>
      <c r="H162" s="112">
        <v>129</v>
      </c>
      <c r="I162" s="113">
        <f t="shared" si="165"/>
      </c>
      <c r="J162" s="114">
        <f t="shared" si="123"/>
      </c>
      <c r="K162" s="112">
        <v>2</v>
      </c>
      <c r="L162" s="114">
        <f t="shared" si="69"/>
      </c>
      <c r="M162" s="112">
        <v>0</v>
      </c>
      <c r="N162" s="115">
        <f t="shared" si="321"/>
      </c>
      <c r="O162" s="112">
        <v>1</v>
      </c>
      <c r="P162" s="115">
        <f>E162/O163</f>
      </c>
      <c r="Q162" s="116">
        <f>(M162+M163)/(O162+O163)</f>
      </c>
      <c r="R162" s="112">
        <v>10</v>
      </c>
      <c r="S162" s="116">
        <f>(O162+O163)/(K162+K163)</f>
      </c>
      <c r="T162" s="112">
        <v>1</v>
      </c>
      <c r="U162" s="117">
        <f>F162/T162</f>
      </c>
      <c r="V162" s="118">
        <f>(F162+4*500)/T162</f>
      </c>
      <c r="W162" s="112">
        <v>894</v>
      </c>
      <c r="X162" s="118">
        <f>W162/T162</f>
      </c>
      <c r="Y162" s="116">
        <f>T162/R162</f>
      </c>
      <c r="Z162" s="118">
        <f>W162/F162</f>
      </c>
      <c r="AA162" s="118">
        <f>W162/(F162+500)</f>
      </c>
      <c r="AB162" s="112">
        <v>1</v>
      </c>
      <c r="AC162" s="112">
        <v>894</v>
      </c>
      <c r="AD162" s="116">
        <f>AB162/T162</f>
      </c>
      <c r="AE162" s="118">
        <f>(W162-AC162)/(F162+500)</f>
      </c>
      <c r="AF162" s="119" t="s">
        <v>149</v>
      </c>
    </row>
    <row r="163">
      <c r="A163" s="106"/>
      <c r="B163" s="107"/>
      <c r="C163" s="108"/>
      <c r="D163" s="109" t="s">
        <v>134</v>
      </c>
      <c r="E163" s="110">
        <v>2674.65</v>
      </c>
      <c r="F163" s="111"/>
      <c r="G163" s="112">
        <v>36527</v>
      </c>
      <c r="H163" s="112">
        <v>1796</v>
      </c>
      <c r="I163" s="113">
        <f t="shared" si="165"/>
      </c>
      <c r="J163" s="114">
        <f t="shared" si="123"/>
      </c>
      <c r="K163" s="112">
        <v>73</v>
      </c>
      <c r="L163" s="114">
        <f t="shared" si="69"/>
      </c>
      <c r="M163" s="112">
        <v>1</v>
      </c>
      <c r="N163" s="115">
        <f t="shared" si="321"/>
      </c>
      <c r="O163" s="112">
        <v>5</v>
      </c>
      <c r="P163" s="115">
        <f>E163/O163</f>
      </c>
      <c r="Q163" s="116"/>
      <c r="R163" s="112"/>
      <c r="S163" s="116"/>
      <c r="T163" s="112"/>
      <c r="U163" s="117"/>
      <c r="V163" s="118"/>
      <c r="W163" s="112"/>
      <c r="X163" s="118"/>
      <c r="Y163" s="116"/>
      <c r="Z163" s="118"/>
      <c r="AA163" s="118"/>
      <c r="AB163" s="112"/>
      <c r="AC163" s="112"/>
      <c r="AD163" s="116"/>
      <c r="AE163" s="118"/>
      <c r="AF163" s="119" t="s">
        <v>150</v>
      </c>
    </row>
    <row customHeight="true" ht="20.238095238095237" r="164">
      <c r="A164" s="106"/>
      <c r="B164" s="107" t="s">
        <v>154</v>
      </c>
      <c r="C164" s="108" t="s">
        <v>131</v>
      </c>
      <c r="D164" s="109" t="s">
        <v>132</v>
      </c>
      <c r="E164" s="110">
        <v>325.88</v>
      </c>
      <c r="F164" s="111">
        <f>E164+E165</f>
      </c>
      <c r="G164" s="112">
        <v>2705</v>
      </c>
      <c r="H164" s="112">
        <v>92</v>
      </c>
      <c r="I164" s="113">
        <f t="shared" si="165"/>
      </c>
      <c r="J164" s="114">
        <f t="shared" si="123"/>
      </c>
      <c r="K164" s="112">
        <v>1</v>
      </c>
      <c r="L164" s="114">
        <f t="shared" si="69"/>
      </c>
      <c r="M164" s="112">
        <v>0</v>
      </c>
      <c r="N164" s="115">
        <f t="shared" si="321"/>
      </c>
      <c r="O164" s="112">
        <v>0</v>
      </c>
      <c r="P164" s="115">
        <f>E164/O165</f>
      </c>
      <c r="Q164" s="116">
        <f>(M164+M165)/(O164+O165)</f>
      </c>
      <c r="R164" s="112">
        <v>6</v>
      </c>
      <c r="S164" s="116">
        <f>(O164+O165)/(K164+K165)</f>
      </c>
      <c r="T164" s="112">
        <v>2</v>
      </c>
      <c r="U164" s="117">
        <f>F164/T164</f>
      </c>
      <c r="V164" s="118">
        <f>(F164+4*500)/T164</f>
      </c>
      <c r="W164" s="112">
        <v>3548.399999999994</v>
      </c>
      <c r="X164" s="118">
        <f>W164/T164</f>
      </c>
      <c r="Y164" s="116">
        <f>T164/R164</f>
      </c>
      <c r="Z164" s="118">
        <f>W164/F164</f>
      </c>
      <c r="AA164" s="118">
        <f>W164/(F164+500)</f>
      </c>
      <c r="AB164" s="112">
        <v>1</v>
      </c>
      <c r="AC164" s="112">
        <v>637.2</v>
      </c>
      <c r="AD164" s="116">
        <f>AB164/T164</f>
      </c>
      <c r="AE164" s="118">
        <f>(W164-AC164)/(F164+500)</f>
      </c>
      <c r="AF164" s="119" t="s">
        <v>149</v>
      </c>
    </row>
    <row customHeight="true" ht="20.238095238095237" r="165">
      <c r="A165" s="106"/>
      <c r="B165" s="107"/>
      <c r="C165" s="108"/>
      <c r="D165" s="109" t="s">
        <v>134</v>
      </c>
      <c r="E165" s="110">
        <v>2240.07</v>
      </c>
      <c r="F165" s="111"/>
      <c r="G165" s="112">
        <v>27363</v>
      </c>
      <c r="H165" s="112">
        <v>1056</v>
      </c>
      <c r="I165" s="113">
        <f t="shared" si="165"/>
      </c>
      <c r="J165" s="114">
        <f t="shared" si="123"/>
      </c>
      <c r="K165" s="112">
        <v>43</v>
      </c>
      <c r="L165" s="114">
        <f t="shared" si="69"/>
      </c>
      <c r="M165" s="112">
        <v>2</v>
      </c>
      <c r="N165" s="115">
        <f t="shared" si="321"/>
      </c>
      <c r="O165" s="112">
        <v>3</v>
      </c>
      <c r="P165" s="115">
        <f t="shared" ref="P165:P166" si="224">E165/O165</f>
      </c>
      <c r="Q165" s="116"/>
      <c r="R165" s="112"/>
      <c r="S165" s="116"/>
      <c r="T165" s="112"/>
      <c r="U165" s="117"/>
      <c r="V165" s="118"/>
      <c r="W165" s="112"/>
      <c r="X165" s="118"/>
      <c r="Y165" s="116"/>
      <c r="Z165" s="118"/>
      <c r="AA165" s="118"/>
      <c r="AB165" s="112"/>
      <c r="AC165" s="112"/>
      <c r="AD165" s="116"/>
      <c r="AE165" s="118"/>
      <c r="AF165" s="119" t="s">
        <v>150</v>
      </c>
    </row>
    <row r="166">
      <c r="A166" s="106"/>
      <c r="B166" s="136" t="s">
        <v>140</v>
      </c>
      <c r="C166" s="136"/>
      <c r="D166" s="136"/>
      <c r="E166" s="124">
        <f>SUM(E156:E165)</f>
      </c>
      <c r="F166" s="124">
        <f>SUM(F156:F165)</f>
      </c>
      <c r="G166" s="124">
        <f>SUM(G156:G165)</f>
      </c>
      <c r="H166" s="124">
        <f>SUM(H156:H165)</f>
      </c>
      <c r="I166" s="126">
        <f t="shared" si="165"/>
      </c>
      <c r="J166" s="127">
        <f t="shared" si="123"/>
      </c>
      <c r="K166" s="124">
        <f>SUM(K156:K165)</f>
      </c>
      <c r="L166" s="127">
        <f t="shared" si="69"/>
      </c>
      <c r="M166" s="124">
        <f>SUM(M156:M165)</f>
      </c>
      <c r="N166" s="128">
        <f t="shared" si="321"/>
      </c>
      <c r="O166" s="124">
        <f>SUM(O156:O165)</f>
      </c>
      <c r="P166" s="128">
        <f t="shared" si="224"/>
      </c>
      <c r="Q166" s="129">
        <f>M166/O166</f>
      </c>
      <c r="R166" s="124">
        <f>SUM(R156:R165)</f>
      </c>
      <c r="S166" s="129">
        <f>(O166+O166)/(K166+K166)</f>
      </c>
      <c r="T166" s="124">
        <f>SUM(T156:T165)</f>
      </c>
      <c r="U166" s="130">
        <f t="shared" ref="U166:U167" si="783">F166/T166</f>
      </c>
      <c r="V166" s="131">
        <f t="shared" ref="V166:V167" si="643">(F166+4*500)/T166</f>
      </c>
      <c r="W166" s="124">
        <f>SUM(W156:W165)</f>
      </c>
      <c r="X166" s="132">
        <f t="shared" ref="X166:X167" si="503">W166/T166</f>
      </c>
      <c r="Y166" s="129">
        <f t="shared" ref="Y166:Y167" si="363">T166/R166</f>
      </c>
      <c r="Z166" s="131">
        <f t="shared" ref="Z166:Z167" si="1063">W166/F166</f>
      </c>
      <c r="AA166" s="131">
        <f>W166/(F166+COUNT(W156:W161)*500)</f>
      </c>
      <c r="AB166" s="124">
        <f>SUM(AB156:AB165)</f>
      </c>
      <c r="AC166" s="124">
        <f>SUM(AC156:AC165)</f>
      </c>
      <c r="AD166" s="129">
        <f t="shared" ref="AD166:AD167" si="923">AB166/T166</f>
      </c>
      <c r="AE166" s="133">
        <f>(W166-AC166)/(F166+COUNT(W156:W161)*500)</f>
      </c>
      <c r="AF166" s="118"/>
    </row>
    <row r="167">
      <c r="A167" s="106"/>
      <c r="B167" s="120" t="s">
        <v>155</v>
      </c>
      <c r="C167" s="135" t="s">
        <v>148</v>
      </c>
      <c r="D167" s="109" t="s">
        <v>132</v>
      </c>
      <c r="E167" s="110">
        <v>318.01</v>
      </c>
      <c r="F167" s="111">
        <f>E167+E168</f>
      </c>
      <c r="G167" s="112">
        <v>1764</v>
      </c>
      <c r="H167" s="112">
        <v>91</v>
      </c>
      <c r="I167" s="113">
        <f t="shared" si="165"/>
      </c>
      <c r="J167" s="114">
        <f t="shared" si="123"/>
      </c>
      <c r="K167" s="112">
        <v>2</v>
      </c>
      <c r="L167" s="114">
        <f t="shared" si="69"/>
      </c>
      <c r="M167" s="112">
        <v>0</v>
      </c>
      <c r="N167" s="115">
        <f t="shared" si="321"/>
      </c>
      <c r="O167" s="112">
        <v>0</v>
      </c>
      <c r="P167" s="115">
        <f>E167/O168</f>
      </c>
      <c r="Q167" s="116">
        <f>(M167+M168)/(O167+O168)</f>
      </c>
      <c r="R167" s="112">
        <v>4</v>
      </c>
      <c r="S167" s="116">
        <f>(O167+O168)/(K167+K168)</f>
      </c>
      <c r="T167" s="112">
        <v>1</v>
      </c>
      <c r="U167" s="117">
        <f t="shared" si="783"/>
      </c>
      <c r="V167" s="118">
        <f t="shared" si="643"/>
      </c>
      <c r="W167" s="112">
        <v>444</v>
      </c>
      <c r="X167" s="118">
        <f t="shared" si="503"/>
      </c>
      <c r="Y167" s="116">
        <f t="shared" si="363"/>
      </c>
      <c r="Z167" s="118">
        <f t="shared" si="1063"/>
      </c>
      <c r="AA167" s="118">
        <f>W167/(F167+500)</f>
      </c>
      <c r="AB167" s="112">
        <v>0</v>
      </c>
      <c r="AC167" s="112">
        <v>0</v>
      </c>
      <c r="AD167" s="116">
        <f t="shared" si="923"/>
      </c>
      <c r="AE167" s="118">
        <f>(W167-AC167)/(F167+500)</f>
      </c>
      <c r="AF167" s="119" t="s">
        <v>149</v>
      </c>
    </row>
    <row r="168">
      <c r="A168" s="106"/>
      <c r="B168" s="120"/>
      <c r="C168" s="135"/>
      <c r="D168" s="109" t="s">
        <v>134</v>
      </c>
      <c r="E168" s="110">
        <v>3415.89</v>
      </c>
      <c r="F168" s="111"/>
      <c r="G168" s="112">
        <v>36645</v>
      </c>
      <c r="H168" s="112">
        <v>1610</v>
      </c>
      <c r="I168" s="113">
        <f t="shared" si="165"/>
      </c>
      <c r="J168" s="114">
        <f t="shared" si="123"/>
      </c>
      <c r="K168" s="112">
        <v>68</v>
      </c>
      <c r="L168" s="114">
        <f t="shared" si="69"/>
      </c>
      <c r="M168" s="112">
        <v>1</v>
      </c>
      <c r="N168" s="115">
        <f t="shared" si="321"/>
      </c>
      <c r="O168" s="112">
        <v>1</v>
      </c>
      <c r="P168" s="115">
        <f t="shared" ref="P168:P170" si="225">E168/O168</f>
      </c>
      <c r="Q168" s="116"/>
      <c r="R168" s="112"/>
      <c r="S168" s="116"/>
      <c r="T168" s="112"/>
      <c r="U168" s="117"/>
      <c r="V168" s="118"/>
      <c r="W168" s="112"/>
      <c r="X168" s="118"/>
      <c r="Y168" s="116"/>
      <c r="Z168" s="118"/>
      <c r="AA168" s="118"/>
      <c r="AB168" s="112"/>
      <c r="AC168" s="112"/>
      <c r="AD168" s="116"/>
      <c r="AE168" s="118"/>
      <c r="AF168" s="119" t="s">
        <v>150</v>
      </c>
    </row>
    <row r="169">
      <c r="A169" s="106"/>
      <c r="B169" s="107" t="s">
        <v>157</v>
      </c>
      <c r="C169" s="135" t="s">
        <v>148</v>
      </c>
      <c r="D169" s="109" t="s">
        <v>132</v>
      </c>
      <c r="E169" s="110">
        <v>382.08</v>
      </c>
      <c r="F169" s="111">
        <f>E169+E170</f>
      </c>
      <c r="G169" s="112">
        <v>2249</v>
      </c>
      <c r="H169" s="112">
        <v>92</v>
      </c>
      <c r="I169" s="113">
        <f t="shared" si="165"/>
      </c>
      <c r="J169" s="114">
        <f t="shared" si="123"/>
      </c>
      <c r="K169" s="112">
        <v>0</v>
      </c>
      <c r="L169" s="114">
        <f t="shared" si="69"/>
      </c>
      <c r="M169" s="112">
        <v>0</v>
      </c>
      <c r="N169" s="115">
        <f t="shared" si="321"/>
      </c>
      <c r="O169" s="112">
        <v>1</v>
      </c>
      <c r="P169" s="115">
        <f t="shared" si="225"/>
      </c>
      <c r="Q169" s="116">
        <f>(M169+M170)/(O169+O170)</f>
      </c>
      <c r="R169" s="112">
        <v>16</v>
      </c>
      <c r="S169" s="116">
        <f>(O169+O170)/(K169+K170)</f>
      </c>
      <c r="T169" s="112">
        <v>1</v>
      </c>
      <c r="U169" s="117">
        <f>F169/T169</f>
      </c>
      <c r="V169" s="118">
        <f>(F169+4*500)/T169</f>
      </c>
      <c r="W169" s="112">
        <v>621.6000000000058</v>
      </c>
      <c r="X169" s="118">
        <f>W169/T169</f>
      </c>
      <c r="Y169" s="116">
        <f>T169/R169</f>
      </c>
      <c r="Z169" s="118">
        <f>W169/F169</f>
      </c>
      <c r="AA169" s="118">
        <f>W169/(F169+500)</f>
      </c>
      <c r="AB169" s="112">
        <v>0</v>
      </c>
      <c r="AC169" s="112">
        <v>0</v>
      </c>
      <c r="AD169" s="116">
        <f>AB169/T169</f>
      </c>
      <c r="AE169" s="118">
        <f>(W169-AC169)/(F169+500)</f>
      </c>
      <c r="AF169" s="119" t="s">
        <v>149</v>
      </c>
    </row>
    <row r="170">
      <c r="A170" s="106"/>
      <c r="B170" s="107"/>
      <c r="C170" s="135"/>
      <c r="D170" s="109" t="s">
        <v>134</v>
      </c>
      <c r="E170" s="110">
        <v>2264.05</v>
      </c>
      <c r="F170" s="111"/>
      <c r="G170" s="112">
        <v>23396</v>
      </c>
      <c r="H170" s="112">
        <v>1047</v>
      </c>
      <c r="I170" s="113">
        <f t="shared" si="165"/>
      </c>
      <c r="J170" s="114">
        <f t="shared" si="123"/>
      </c>
      <c r="K170" s="112">
        <v>44</v>
      </c>
      <c r="L170" s="114">
        <f t="shared" si="69"/>
      </c>
      <c r="M170" s="112">
        <v>1</v>
      </c>
      <c r="N170" s="115">
        <f t="shared" si="321"/>
      </c>
      <c r="O170" s="112">
        <v>5</v>
      </c>
      <c r="P170" s="115">
        <f t="shared" si="225"/>
      </c>
      <c r="Q170" s="116"/>
      <c r="R170" s="112"/>
      <c r="S170" s="116"/>
      <c r="T170" s="112"/>
      <c r="U170" s="117"/>
      <c r="V170" s="118"/>
      <c r="W170" s="112"/>
      <c r="X170" s="118"/>
      <c r="Y170" s="116"/>
      <c r="Z170" s="118"/>
      <c r="AA170" s="118"/>
      <c r="AB170" s="112"/>
      <c r="AC170" s="112"/>
      <c r="AD170" s="116"/>
      <c r="AE170" s="118"/>
      <c r="AF170" s="119" t="s">
        <v>150</v>
      </c>
    </row>
    <row r="171">
      <c r="A171" s="106"/>
      <c r="B171" s="107" t="s">
        <v>158</v>
      </c>
      <c r="C171" s="135" t="s">
        <v>148</v>
      </c>
      <c r="D171" s="109" t="s">
        <v>132</v>
      </c>
      <c r="E171" s="110">
        <v>1096.89</v>
      </c>
      <c r="F171" s="111">
        <f>E171+E172</f>
      </c>
      <c r="G171" s="112">
        <v>6841</v>
      </c>
      <c r="H171" s="112">
        <v>191</v>
      </c>
      <c r="I171" s="113">
        <f t="shared" si="165"/>
      </c>
      <c r="J171" s="114">
        <f t="shared" si="123"/>
      </c>
      <c r="K171" s="112">
        <v>3</v>
      </c>
      <c r="L171" s="114">
        <f t="shared" si="69"/>
      </c>
      <c r="M171" s="112">
        <v>0</v>
      </c>
      <c r="N171" s="115">
        <f t="shared" si="321"/>
      </c>
      <c r="O171" s="112">
        <v>1</v>
      </c>
      <c r="P171" s="115">
        <f>E171/O172</f>
      </c>
      <c r="Q171" s="116">
        <f>(M171+M172)/(O171+O172)</f>
      </c>
      <c r="R171" s="112">
        <v>11</v>
      </c>
      <c r="S171" s="116">
        <f>(O171+O172)/(K171+K172)</f>
      </c>
      <c r="T171" s="112">
        <v>3</v>
      </c>
      <c r="U171" s="117">
        <f>F171/T171</f>
      </c>
      <c r="V171" s="118">
        <f>(F171+4*500)/T171</f>
      </c>
      <c r="W171" s="112">
        <v>675</v>
      </c>
      <c r="X171" s="118">
        <f>W171/T171</f>
      </c>
      <c r="Y171" s="116">
        <f>T171/R171</f>
      </c>
      <c r="Z171" s="118">
        <f>W171/F171</f>
      </c>
      <c r="AA171" s="118">
        <f>W171/(F171+500)</f>
      </c>
      <c r="AB171" s="112">
        <v>0</v>
      </c>
      <c r="AC171" s="112">
        <v>0</v>
      </c>
      <c r="AD171" s="116">
        <f>AB171/T171</f>
      </c>
      <c r="AE171" s="118">
        <f>(W171-AC171)/(F171+500)</f>
      </c>
      <c r="AF171" s="119" t="s">
        <v>149</v>
      </c>
    </row>
    <row r="172">
      <c r="A172" s="106"/>
      <c r="B172" s="107"/>
      <c r="C172" s="135"/>
      <c r="D172" s="109" t="s">
        <v>134</v>
      </c>
      <c r="E172" s="110">
        <v>2589.5</v>
      </c>
      <c r="F172" s="111"/>
      <c r="G172" s="112">
        <v>32426</v>
      </c>
      <c r="H172" s="112">
        <v>1427</v>
      </c>
      <c r="I172" s="113">
        <f t="shared" si="165"/>
      </c>
      <c r="J172" s="114">
        <f t="shared" si="123"/>
      </c>
      <c r="K172" s="112">
        <v>41</v>
      </c>
      <c r="L172" s="114">
        <f t="shared" si="69"/>
      </c>
      <c r="M172" s="112">
        <v>0</v>
      </c>
      <c r="N172" s="115">
        <f t="shared" si="321"/>
      </c>
      <c r="O172" s="112">
        <v>1</v>
      </c>
      <c r="P172" s="115">
        <f>E172/O172</f>
      </c>
      <c r="Q172" s="116"/>
      <c r="R172" s="112"/>
      <c r="S172" s="116"/>
      <c r="T172" s="112"/>
      <c r="U172" s="117"/>
      <c r="V172" s="118"/>
      <c r="W172" s="112"/>
      <c r="X172" s="118"/>
      <c r="Y172" s="116"/>
      <c r="Z172" s="118"/>
      <c r="AA172" s="118"/>
      <c r="AB172" s="112"/>
      <c r="AC172" s="112"/>
      <c r="AD172" s="116"/>
      <c r="AE172" s="118"/>
      <c r="AF172" s="119" t="s">
        <v>150</v>
      </c>
    </row>
    <row r="173">
      <c r="A173" s="106"/>
      <c r="B173" s="107" t="s">
        <v>159</v>
      </c>
      <c r="C173" s="135" t="s">
        <v>148</v>
      </c>
      <c r="D173" s="109" t="s">
        <v>132</v>
      </c>
      <c r="E173" s="110">
        <v>651.8</v>
      </c>
      <c r="F173" s="111">
        <f>E173+E174</f>
      </c>
      <c r="G173" s="112">
        <v>3348</v>
      </c>
      <c r="H173" s="112">
        <v>164</v>
      </c>
      <c r="I173" s="113">
        <f t="shared" si="165"/>
      </c>
      <c r="J173" s="114">
        <f t="shared" si="123"/>
      </c>
      <c r="K173" s="112">
        <v>2</v>
      </c>
      <c r="L173" s="114">
        <f t="shared" si="69"/>
      </c>
      <c r="M173" s="112">
        <v>0</v>
      </c>
      <c r="N173" s="115">
        <f t="shared" si="321"/>
      </c>
      <c r="O173" s="112">
        <v>1</v>
      </c>
      <c r="P173" s="115">
        <f>E173/O174</f>
      </c>
      <c r="Q173" s="116">
        <f>(M173+M174)/(O173+O174)</f>
      </c>
      <c r="R173" s="112">
        <v>17</v>
      </c>
      <c r="S173" s="116">
        <f>(O173+O174)/(K173+K174)</f>
      </c>
      <c r="T173" s="112">
        <v>6</v>
      </c>
      <c r="U173" s="117">
        <f>F173/T173</f>
      </c>
      <c r="V173" s="118">
        <f>(F173+4*500)/T173</f>
      </c>
      <c r="W173" s="112">
        <v>6924.800000000003</v>
      </c>
      <c r="X173" s="118">
        <f>W173/T173</f>
      </c>
      <c r="Y173" s="116">
        <f>T173/R173</f>
      </c>
      <c r="Z173" s="118">
        <f>W173/F173</f>
      </c>
      <c r="AA173" s="118">
        <f>W173/(F173+500)</f>
      </c>
      <c r="AB173" s="112">
        <v>0</v>
      </c>
      <c r="AC173" s="112">
        <v>0</v>
      </c>
      <c r="AD173" s="116">
        <f>AB173/T173</f>
      </c>
      <c r="AE173" s="118">
        <f>(W173-AC173)/(F173+500)</f>
      </c>
      <c r="AF173" s="119" t="s">
        <v>149</v>
      </c>
    </row>
    <row r="174">
      <c r="A174" s="106"/>
      <c r="B174" s="107"/>
      <c r="C174" s="135"/>
      <c r="D174" s="109" t="s">
        <v>134</v>
      </c>
      <c r="E174" s="110">
        <v>3901.89</v>
      </c>
      <c r="F174" s="111"/>
      <c r="G174" s="112">
        <v>45359</v>
      </c>
      <c r="H174" s="112">
        <v>2618</v>
      </c>
      <c r="I174" s="113">
        <f t="shared" si="165"/>
      </c>
      <c r="J174" s="114">
        <f t="shared" si="123"/>
      </c>
      <c r="K174" s="112">
        <v>96</v>
      </c>
      <c r="L174" s="114">
        <f t="shared" si="69"/>
      </c>
      <c r="M174" s="112">
        <v>5</v>
      </c>
      <c r="N174" s="115">
        <f t="shared" si="321"/>
      </c>
      <c r="O174" s="112">
        <v>8</v>
      </c>
      <c r="P174" s="115">
        <f>E174/O174</f>
      </c>
      <c r="Q174" s="116"/>
      <c r="R174" s="112"/>
      <c r="S174" s="116"/>
      <c r="T174" s="112"/>
      <c r="U174" s="117"/>
      <c r="V174" s="118"/>
      <c r="W174" s="112"/>
      <c r="X174" s="118"/>
      <c r="Y174" s="116"/>
      <c r="Z174" s="118"/>
      <c r="AA174" s="118"/>
      <c r="AB174" s="112"/>
      <c r="AC174" s="112"/>
      <c r="AD174" s="116"/>
      <c r="AE174" s="118"/>
      <c r="AF174" s="119" t="s">
        <v>150</v>
      </c>
    </row>
    <row customHeight="true" ht="20.238095238095237" r="175">
      <c r="A175" s="106"/>
      <c r="B175" s="107" t="s">
        <v>160</v>
      </c>
      <c r="C175" s="108" t="s">
        <v>148</v>
      </c>
      <c r="D175" s="109" t="s">
        <v>132</v>
      </c>
      <c r="E175" s="110">
        <v>133.22</v>
      </c>
      <c r="F175" s="111">
        <f>E175+E176</f>
      </c>
      <c r="G175" s="112">
        <v>614</v>
      </c>
      <c r="H175" s="112">
        <v>51</v>
      </c>
      <c r="I175" s="113">
        <f t="shared" si="165"/>
      </c>
      <c r="J175" s="114">
        <f t="shared" si="123"/>
      </c>
      <c r="K175" s="112">
        <v>2</v>
      </c>
      <c r="L175" s="114">
        <f t="shared" si="69"/>
      </c>
      <c r="M175" s="112">
        <v>0</v>
      </c>
      <c r="N175" s="115">
        <f t="shared" si="321"/>
      </c>
      <c r="O175" s="112">
        <v>3</v>
      </c>
      <c r="P175" s="115">
        <f>E175/O176</f>
      </c>
      <c r="Q175" s="116">
        <f>(M175+M176)/(O175+O176)</f>
      </c>
      <c r="R175" s="112">
        <v>4</v>
      </c>
      <c r="S175" s="116">
        <f>(O175+O176)/(K175+K176)</f>
      </c>
      <c r="T175" s="112">
        <v>2</v>
      </c>
      <c r="U175" s="117">
        <f>F175/T175</f>
      </c>
      <c r="V175" s="118">
        <f>(F175+4*500)/T175</f>
      </c>
      <c r="W175" s="112">
        <v>2064</v>
      </c>
      <c r="X175" s="118">
        <f>W175/T175</f>
      </c>
      <c r="Y175" s="116">
        <f>T175/R175</f>
      </c>
      <c r="Z175" s="118">
        <f>W175/F175</f>
      </c>
      <c r="AA175" s="118">
        <f>W175/(F175+500)</f>
      </c>
      <c r="AB175" s="112">
        <v>1</v>
      </c>
      <c r="AC175" s="112">
        <v>372</v>
      </c>
      <c r="AD175" s="116">
        <f>AB175/T175</f>
      </c>
      <c r="AE175" s="118">
        <f>(W175-AC175)/(F175+500)</f>
      </c>
      <c r="AF175" s="119" t="s">
        <v>149</v>
      </c>
    </row>
    <row customHeight="true" ht="20.238095238095237" r="176">
      <c r="A176" s="106"/>
      <c r="B176" s="107"/>
      <c r="C176" s="108"/>
      <c r="D176" s="109" t="s">
        <v>134</v>
      </c>
      <c r="E176" s="110">
        <v>994.84</v>
      </c>
      <c r="F176" s="111"/>
      <c r="G176" s="112">
        <v>10210</v>
      </c>
      <c r="H176" s="112">
        <v>665</v>
      </c>
      <c r="I176" s="113">
        <f t="shared" si="165"/>
      </c>
      <c r="J176" s="114">
        <f t="shared" si="123"/>
      </c>
      <c r="K176" s="112">
        <v>28</v>
      </c>
      <c r="L176" s="114">
        <f t="shared" si="69"/>
      </c>
      <c r="M176" s="112">
        <v>2</v>
      </c>
      <c r="N176" s="115">
        <f t="shared" si="321"/>
      </c>
      <c r="O176" s="112">
        <v>8</v>
      </c>
      <c r="P176" s="115">
        <f t="shared" ref="P176:P178" si="226">E176/O176</f>
      </c>
      <c r="Q176" s="116"/>
      <c r="R176" s="112"/>
      <c r="S176" s="116"/>
      <c r="T176" s="112"/>
      <c r="U176" s="117"/>
      <c r="V176" s="118"/>
      <c r="W176" s="112"/>
      <c r="X176" s="118"/>
      <c r="Y176" s="116"/>
      <c r="Z176" s="118"/>
      <c r="AA176" s="118"/>
      <c r="AB176" s="112"/>
      <c r="AC176" s="112"/>
      <c r="AD176" s="116"/>
      <c r="AE176" s="118"/>
      <c r="AF176" s="119" t="s">
        <v>150</v>
      </c>
    </row>
    <row r="177">
      <c r="A177" s="106"/>
      <c r="B177" s="136" t="s">
        <v>140</v>
      </c>
      <c r="C177" s="136"/>
      <c r="D177" s="136"/>
      <c r="E177" s="124">
        <f>SUM(E167:E176)</f>
      </c>
      <c r="F177" s="124">
        <f>SUM(F167:F176)</f>
      </c>
      <c r="G177" s="124">
        <f>SUM(G167:G176)</f>
      </c>
      <c r="H177" s="124">
        <f>SUM(H167:H176)</f>
      </c>
      <c r="I177" s="126">
        <f t="shared" si="165"/>
      </c>
      <c r="J177" s="127">
        <f t="shared" si="123"/>
      </c>
      <c r="K177" s="124">
        <f>SUM(K167:K176)</f>
      </c>
      <c r="L177" s="127">
        <f t="shared" si="69"/>
      </c>
      <c r="M177" s="124">
        <f>SUM(M167:M176)</f>
      </c>
      <c r="N177" s="128">
        <f t="shared" si="321"/>
      </c>
      <c r="O177" s="124">
        <f>SUM(O167:O176)</f>
      </c>
      <c r="P177" s="128">
        <f t="shared" si="226"/>
      </c>
      <c r="Q177" s="129">
        <f t="shared" ref="Q177:Q178" si="34">M177/O177</f>
      </c>
      <c r="R177" s="124">
        <f>SUM(R167:R176)</f>
      </c>
      <c r="S177" s="129">
        <f t="shared" ref="S177:S178" si="3">(O177+O177)/(K177+K177)</f>
      </c>
      <c r="T177" s="124">
        <f>SUM(T167:T176)</f>
      </c>
      <c r="U177" s="130">
        <f t="shared" ref="U177:U178" si="784">F177/T177</f>
      </c>
      <c r="V177" s="131">
        <f t="shared" ref="V177:V178" si="644">(F177+4*500)/T177</f>
      </c>
      <c r="W177" s="124">
        <f>SUM(W167:W176)</f>
      </c>
      <c r="X177" s="132">
        <f t="shared" ref="X177:X178" si="504">W177/T177</f>
      </c>
      <c r="Y177" s="129">
        <f t="shared" ref="Y177:Y178" si="364">T177/R177</f>
      </c>
      <c r="Z177" s="131">
        <f t="shared" ref="Z177:Z178" si="1064">W177/F177</f>
      </c>
      <c r="AA177" s="131">
        <f>W177/(F177+COUNT(W161:W172)*500)</f>
      </c>
      <c r="AB177" s="124">
        <f>SUM(AB167:AB176)</f>
      </c>
      <c r="AC177" s="124">
        <f>SUM(AC167:AC176)</f>
      </c>
      <c r="AD177" s="129">
        <f t="shared" ref="AD177:AD178" si="924">AB177/T177</f>
      </c>
      <c r="AE177" s="133">
        <f>(W177-AC177)/(F177+COUNT(W161:W172)*500)</f>
      </c>
      <c r="AF177" s="118"/>
    </row>
    <row r="178">
      <c r="A178" s="106"/>
      <c r="B178" s="137" t="s">
        <v>161</v>
      </c>
      <c r="C178" s="137"/>
      <c r="D178" s="137"/>
      <c r="E178" s="138">
        <f>E144+E155+E166+E177</f>
      </c>
      <c r="F178" s="138">
        <f>F144+F155+F166+F177</f>
      </c>
      <c r="G178" s="138">
        <f>G144+G155+G166+G177</f>
      </c>
      <c r="H178" s="138">
        <f>H144+H155+H166+H177</f>
      </c>
      <c r="I178" s="139">
        <f t="shared" si="165"/>
      </c>
      <c r="J178" s="140">
        <f t="shared" si="123"/>
      </c>
      <c r="K178" s="141">
        <f>K144+K155+K166+K177</f>
      </c>
      <c r="L178" s="140">
        <f t="shared" si="69"/>
      </c>
      <c r="M178" s="141">
        <f>M144+M155+M166+M177</f>
      </c>
      <c r="N178" s="142">
        <f t="shared" si="321"/>
      </c>
      <c r="O178" s="141">
        <f>O144+O155+O166+O177</f>
      </c>
      <c r="P178" s="142">
        <f t="shared" si="226"/>
      </c>
      <c r="Q178" s="143">
        <f t="shared" si="34"/>
      </c>
      <c r="R178" s="141">
        <f>R144+R155+R166+R177</f>
      </c>
      <c r="S178" s="143">
        <f t="shared" si="3"/>
      </c>
      <c r="T178" s="141">
        <f>T144+T155+T166+T177</f>
      </c>
      <c r="U178" s="144">
        <f t="shared" si="784"/>
      </c>
      <c r="V178" s="145">
        <f t="shared" si="644"/>
      </c>
      <c r="W178" s="138">
        <f>W144+W155+W166+W177</f>
      </c>
      <c r="X178" s="145">
        <f t="shared" si="504"/>
      </c>
      <c r="Y178" s="143">
        <f t="shared" si="364"/>
      </c>
      <c r="Z178" s="145">
        <f t="shared" si="1064"/>
      </c>
      <c r="AA178" s="145">
        <f>W178/(F178+COUNT(W133:W143,W145:W154,W156:W165,W167:W176)*500)</f>
      </c>
      <c r="AB178" s="141">
        <f>AB144+AB155+AB166+AB177</f>
      </c>
      <c r="AC178" s="138">
        <f>AC144+AC155+AC166+AC177</f>
      </c>
      <c r="AD178" s="143">
        <f t="shared" si="924"/>
      </c>
      <c r="AE178" s="145">
        <f>(W178-AC178)/(F178+COUNT(W134:W143,W145:W154,W156:W165,W167:W176)*500)</f>
      </c>
      <c r="AF178" s="118"/>
    </row>
    <row r="179">
      <c r="A179" s="96" t="s">
        <v>97</v>
      </c>
      <c r="B179" s="97" t="s">
        <v>98</v>
      </c>
      <c r="C179" s="97" t="s">
        <v>99</v>
      </c>
      <c r="D179" s="97" t="s">
        <v>100</v>
      </c>
      <c r="E179" s="98" t="s">
        <v>101</v>
      </c>
      <c r="F179" s="97" t="s">
        <v>102</v>
      </c>
      <c r="G179" s="97" t="s">
        <v>103</v>
      </c>
      <c r="H179" s="97" t="s">
        <v>104</v>
      </c>
      <c r="I179" s="99" t="s">
        <v>105</v>
      </c>
      <c r="J179" s="100" t="s">
        <v>106</v>
      </c>
      <c r="K179" s="97" t="s">
        <v>107</v>
      </c>
      <c r="L179" s="100" t="s">
        <v>108</v>
      </c>
      <c r="M179" s="97" t="s">
        <v>109</v>
      </c>
      <c r="N179" s="101" t="s">
        <v>110</v>
      </c>
      <c r="O179" s="97" t="s">
        <v>111</v>
      </c>
      <c r="P179" s="101" t="s">
        <v>112</v>
      </c>
      <c r="Q179" s="99" t="s">
        <v>113</v>
      </c>
      <c r="R179" s="102" t="s">
        <v>114</v>
      </c>
      <c r="S179" s="103" t="s">
        <v>115</v>
      </c>
      <c r="T179" s="102" t="s">
        <v>116</v>
      </c>
      <c r="U179" s="104" t="s">
        <v>117</v>
      </c>
      <c r="V179" s="105" t="s">
        <v>118</v>
      </c>
      <c r="W179" s="105" t="s">
        <v>119</v>
      </c>
      <c r="X179" s="105" t="s">
        <v>120</v>
      </c>
      <c r="Y179" s="103" t="s">
        <v>121</v>
      </c>
      <c r="Z179" s="105" t="s">
        <v>122</v>
      </c>
      <c r="AA179" s="105" t="s">
        <v>123</v>
      </c>
      <c r="AB179" s="105" t="s">
        <v>124</v>
      </c>
      <c r="AC179" s="102" t="s">
        <v>125</v>
      </c>
      <c r="AD179" s="103" t="s">
        <v>126</v>
      </c>
      <c r="AE179" s="105" t="s">
        <v>127</v>
      </c>
      <c r="AF179" s="105" t="s">
        <v>128</v>
      </c>
    </row>
    <row r="180">
      <c r="A180" s="106" t="s">
        <v>166</v>
      </c>
      <c r="B180" s="107" t="s">
        <v>130</v>
      </c>
      <c r="C180" s="108" t="s">
        <v>142</v>
      </c>
      <c r="D180" s="109" t="s">
        <v>132</v>
      </c>
      <c r="E180" s="110">
        <v>94.6</v>
      </c>
      <c r="F180" s="111">
        <f>E180+E181</f>
      </c>
      <c r="G180" s="112">
        <v>461</v>
      </c>
      <c r="H180" s="112">
        <v>59</v>
      </c>
      <c r="I180" s="113">
        <f t="shared" ref="I180:I203" si="166">H180/G180</f>
      </c>
      <c r="J180" s="114">
        <f t="shared" ref="J180:J224" si="124">(E180/G180)*1000</f>
      </c>
      <c r="K180" s="112">
        <v>0</v>
      </c>
      <c r="L180" s="114">
        <f t="shared" ref="L180:L200" si="70">E180/K180</f>
      </c>
      <c r="M180" s="112">
        <v>0</v>
      </c>
      <c r="N180" s="115">
        <f t="shared" ref="N180:N224" si="322">E180/M180</f>
      </c>
      <c r="O180" s="112">
        <v>0</v>
      </c>
      <c r="P180" s="115">
        <f t="shared" ref="P180:P207" si="227">E180/O180</f>
      </c>
      <c r="Q180" s="116">
        <f>(M180+M181)/(O180+O181)</f>
      </c>
      <c r="R180" s="112">
        <v>2</v>
      </c>
      <c r="S180" s="116">
        <f>(O180+O181)/(K180+K181)</f>
      </c>
      <c r="T180" s="112">
        <v>1</v>
      </c>
      <c r="U180" s="117">
        <f>F180/T180</f>
      </c>
      <c r="V180" s="118">
        <f>(F180+4*500)/T180</f>
      </c>
      <c r="W180" s="112">
        <v>1344</v>
      </c>
      <c r="X180" s="118">
        <f>W180/T180</f>
      </c>
      <c r="Y180" s="116">
        <f>T180/R180</f>
      </c>
      <c r="Z180" s="118">
        <f>W180/F180</f>
      </c>
      <c r="AA180" s="118">
        <f>W180/(F180+500)</f>
      </c>
      <c r="AB180" s="112">
        <v>0</v>
      </c>
      <c r="AC180" s="112">
        <v>0</v>
      </c>
      <c r="AD180" s="116">
        <f>AB180/T180</f>
      </c>
      <c r="AE180" s="118">
        <f>(W180-AC180)/(F180+500)</f>
      </c>
      <c r="AF180" s="119" t="s">
        <v>133</v>
      </c>
    </row>
    <row r="181">
      <c r="A181" s="106"/>
      <c r="B181" s="107"/>
      <c r="C181" s="108"/>
      <c r="D181" s="109" t="s">
        <v>134</v>
      </c>
      <c r="E181" s="110">
        <v>1685.34</v>
      </c>
      <c r="F181" s="111"/>
      <c r="G181" s="112">
        <v>17103</v>
      </c>
      <c r="H181" s="112">
        <v>1248</v>
      </c>
      <c r="I181" s="113">
        <f t="shared" si="166"/>
      </c>
      <c r="J181" s="114">
        <f t="shared" si="124"/>
      </c>
      <c r="K181" s="112">
        <v>28</v>
      </c>
      <c r="L181" s="114">
        <f t="shared" si="70"/>
      </c>
      <c r="M181" s="112">
        <v>0</v>
      </c>
      <c r="N181" s="115">
        <f t="shared" si="322"/>
      </c>
      <c r="O181" s="112">
        <v>2</v>
      </c>
      <c r="P181" s="115">
        <f t="shared" si="227"/>
      </c>
      <c r="Q181" s="116"/>
      <c r="R181" s="112"/>
      <c r="S181" s="116"/>
      <c r="T181" s="112"/>
      <c r="U181" s="117"/>
      <c r="V181" s="118"/>
      <c r="W181" s="112"/>
      <c r="X181" s="118"/>
      <c r="Y181" s="116"/>
      <c r="Z181" s="118"/>
      <c r="AA181" s="118"/>
      <c r="AB181" s="112"/>
      <c r="AC181" s="112"/>
      <c r="AD181" s="116"/>
      <c r="AE181" s="118"/>
      <c r="AF181" s="119" t="s">
        <v>167</v>
      </c>
    </row>
    <row r="182">
      <c r="A182" s="106"/>
      <c r="B182" s="120" t="s">
        <v>136</v>
      </c>
      <c r="C182" s="108" t="s">
        <v>142</v>
      </c>
      <c r="D182" s="109" t="s">
        <v>132</v>
      </c>
      <c r="E182" s="110">
        <v>224.34</v>
      </c>
      <c r="F182" s="111">
        <f>E182+E183</f>
      </c>
      <c r="G182" s="112">
        <v>1080</v>
      </c>
      <c r="H182" s="112">
        <v>150</v>
      </c>
      <c r="I182" s="113">
        <f t="shared" si="166"/>
      </c>
      <c r="J182" s="114">
        <f t="shared" si="124"/>
      </c>
      <c r="K182" s="112">
        <v>1</v>
      </c>
      <c r="L182" s="114">
        <f t="shared" si="70"/>
      </c>
      <c r="M182" s="112">
        <v>0</v>
      </c>
      <c r="N182" s="115">
        <f t="shared" si="322"/>
      </c>
      <c r="O182" s="112">
        <v>0</v>
      </c>
      <c r="P182" s="115">
        <f t="shared" si="227"/>
      </c>
      <c r="Q182" s="116">
        <f>(M182+M183)/(O182+O183)</f>
      </c>
      <c r="R182" s="112">
        <v>9</v>
      </c>
      <c r="S182" s="116">
        <f>(O182+O183)/(K182+K183)</f>
      </c>
      <c r="T182" s="112">
        <v>2</v>
      </c>
      <c r="U182" s="117">
        <f>F182/T182</f>
      </c>
      <c r="V182" s="118">
        <f>(F182+4*500)/T182</f>
      </c>
      <c r="W182" s="112">
        <v>4070.4</v>
      </c>
      <c r="X182" s="118">
        <f>W182/T182</f>
      </c>
      <c r="Y182" s="116">
        <f>T182/R182</f>
      </c>
      <c r="Z182" s="118">
        <f>W182/F182</f>
      </c>
      <c r="AA182" s="118">
        <f>W182/(F182+500)</f>
      </c>
      <c r="AB182" s="112">
        <v>0</v>
      </c>
      <c r="AC182" s="112">
        <v>0</v>
      </c>
      <c r="AD182" s="116">
        <f>AB182/T182</f>
      </c>
      <c r="AE182" s="118">
        <f>(W182-AC182)/(F182+500)</f>
      </c>
      <c r="AF182" s="119" t="s">
        <v>133</v>
      </c>
    </row>
    <row r="183">
      <c r="A183" s="106"/>
      <c r="B183" s="120"/>
      <c r="C183" s="108"/>
      <c r="D183" s="109" t="s">
        <v>134</v>
      </c>
      <c r="E183" s="110">
        <v>2696.11</v>
      </c>
      <c r="F183" s="111"/>
      <c r="G183" s="112">
        <v>24706</v>
      </c>
      <c r="H183" s="112">
        <v>1614</v>
      </c>
      <c r="I183" s="113">
        <f t="shared" si="166"/>
      </c>
      <c r="J183" s="114">
        <f t="shared" si="124"/>
      </c>
      <c r="K183" s="112">
        <v>62</v>
      </c>
      <c r="L183" s="114">
        <f t="shared" si="70"/>
      </c>
      <c r="M183" s="112">
        <v>2</v>
      </c>
      <c r="N183" s="115">
        <f t="shared" si="322"/>
      </c>
      <c r="O183" s="112">
        <v>6</v>
      </c>
      <c r="P183" s="115">
        <f t="shared" si="227"/>
      </c>
      <c r="Q183" s="116"/>
      <c r="R183" s="112"/>
      <c r="S183" s="116"/>
      <c r="T183" s="112"/>
      <c r="U183" s="117"/>
      <c r="V183" s="118"/>
      <c r="W183" s="112"/>
      <c r="X183" s="118"/>
      <c r="Y183" s="116"/>
      <c r="Z183" s="118"/>
      <c r="AA183" s="118"/>
      <c r="AB183" s="112"/>
      <c r="AC183" s="112"/>
      <c r="AD183" s="116"/>
      <c r="AE183" s="118"/>
      <c r="AF183" s="119" t="s">
        <v>167</v>
      </c>
    </row>
    <row r="184">
      <c r="A184" s="106"/>
      <c r="B184" s="120" t="s">
        <v>137</v>
      </c>
      <c r="C184" s="108" t="s">
        <v>142</v>
      </c>
      <c r="D184" s="109" t="s">
        <v>132</v>
      </c>
      <c r="E184" s="110">
        <v>139.95</v>
      </c>
      <c r="F184" s="111">
        <f>E184+E185</f>
      </c>
      <c r="G184" s="112">
        <v>736</v>
      </c>
      <c r="H184" s="112">
        <v>72</v>
      </c>
      <c r="I184" s="113">
        <f t="shared" si="166"/>
      </c>
      <c r="J184" s="114">
        <f t="shared" si="124"/>
      </c>
      <c r="K184" s="112">
        <v>0</v>
      </c>
      <c r="L184" s="114">
        <f t="shared" si="70"/>
      </c>
      <c r="M184" s="112">
        <v>0</v>
      </c>
      <c r="N184" s="115">
        <f t="shared" si="322"/>
      </c>
      <c r="O184" s="112">
        <v>0</v>
      </c>
      <c r="P184" s="115">
        <f t="shared" si="227"/>
      </c>
      <c r="Q184" s="116">
        <f>(M184+M185)/(O184+O185)</f>
      </c>
      <c r="R184" s="112">
        <v>8</v>
      </c>
      <c r="S184" s="116">
        <f>(O184+O185)/(K184+K185)</f>
      </c>
      <c r="T184" s="112">
        <v>1</v>
      </c>
      <c r="U184" s="117">
        <f>F184/T184</f>
      </c>
      <c r="V184" s="118">
        <f>(F184+4*500)/T184</f>
      </c>
      <c r="W184" s="112">
        <v>1663.2000000000003</v>
      </c>
      <c r="X184" s="118">
        <f>W184/T184</f>
      </c>
      <c r="Y184" s="116">
        <f>T184/R184</f>
      </c>
      <c r="Z184" s="118">
        <f>W184/F184</f>
      </c>
      <c r="AA184" s="118">
        <f>W184/(F184+500)</f>
      </c>
      <c r="AB184" s="112">
        <v>0</v>
      </c>
      <c r="AC184" s="112">
        <v>0</v>
      </c>
      <c r="AD184" s="116">
        <f>AB184/T184</f>
      </c>
      <c r="AE184" s="118">
        <f>(W184-AC184)/(F184+500)</f>
      </c>
      <c r="AF184" s="119" t="s">
        <v>133</v>
      </c>
    </row>
    <row r="185">
      <c r="A185" s="106"/>
      <c r="B185" s="120"/>
      <c r="C185" s="108"/>
      <c r="D185" s="109" t="s">
        <v>134</v>
      </c>
      <c r="E185" s="110">
        <v>1771.83</v>
      </c>
      <c r="F185" s="111"/>
      <c r="G185" s="112">
        <v>18371</v>
      </c>
      <c r="H185" s="112">
        <v>899</v>
      </c>
      <c r="I185" s="113">
        <f t="shared" si="166"/>
      </c>
      <c r="J185" s="114">
        <f t="shared" si="124"/>
      </c>
      <c r="K185" s="112">
        <v>39</v>
      </c>
      <c r="L185" s="114">
        <f t="shared" si="70"/>
      </c>
      <c r="M185" s="112">
        <v>1</v>
      </c>
      <c r="N185" s="115">
        <f t="shared" si="322"/>
      </c>
      <c r="O185" s="112">
        <v>2</v>
      </c>
      <c r="P185" s="115">
        <f t="shared" si="227"/>
      </c>
      <c r="Q185" s="116"/>
      <c r="R185" s="112"/>
      <c r="S185" s="116"/>
      <c r="T185" s="112"/>
      <c r="U185" s="117"/>
      <c r="V185" s="118"/>
      <c r="W185" s="112"/>
      <c r="X185" s="118"/>
      <c r="Y185" s="116"/>
      <c r="Z185" s="118"/>
      <c r="AA185" s="118"/>
      <c r="AB185" s="112"/>
      <c r="AC185" s="112"/>
      <c r="AD185" s="116"/>
      <c r="AE185" s="118"/>
      <c r="AF185" s="119" t="s">
        <v>167</v>
      </c>
    </row>
    <row r="186">
      <c r="A186" s="106"/>
      <c r="B186" s="107" t="s">
        <v>138</v>
      </c>
      <c r="C186" s="108" t="s">
        <v>142</v>
      </c>
      <c r="D186" s="109" t="s">
        <v>132</v>
      </c>
      <c r="E186" s="110">
        <v>126.74</v>
      </c>
      <c r="F186" s="121">
        <f>E186+E187</f>
      </c>
      <c r="G186" s="112">
        <v>684</v>
      </c>
      <c r="H186" s="112">
        <v>50</v>
      </c>
      <c r="I186" s="113">
        <f t="shared" si="166"/>
      </c>
      <c r="J186" s="114">
        <f t="shared" si="124"/>
      </c>
      <c r="K186" s="112">
        <v>1</v>
      </c>
      <c r="L186" s="114">
        <f t="shared" si="70"/>
      </c>
      <c r="M186" s="112">
        <v>0</v>
      </c>
      <c r="N186" s="115">
        <f t="shared" si="322"/>
      </c>
      <c r="O186" s="112">
        <v>0</v>
      </c>
      <c r="P186" s="115">
        <f t="shared" si="227"/>
      </c>
      <c r="Q186" s="116">
        <f>(M186+M187)/(O186+O187)</f>
      </c>
      <c r="R186" s="112">
        <v>7</v>
      </c>
      <c r="S186" s="116">
        <f>(O186+O187)/(K186+K187)</f>
      </c>
      <c r="T186" s="112">
        <v>4</v>
      </c>
      <c r="U186" s="117">
        <f>F186/T186</f>
      </c>
      <c r="V186" s="118">
        <f>(F186+4*500)/T186</f>
      </c>
      <c r="W186" s="112">
        <v>6477.6</v>
      </c>
      <c r="X186" s="118">
        <f>W186/T186</f>
      </c>
      <c r="Y186" s="116">
        <f>T186/R186</f>
      </c>
      <c r="Z186" s="118">
        <f>W186/F186</f>
      </c>
      <c r="AA186" s="118">
        <f>W186/(F186+500)</f>
      </c>
      <c r="AB186" s="112">
        <v>1</v>
      </c>
      <c r="AC186" s="112">
        <v>1692</v>
      </c>
      <c r="AD186" s="116">
        <f>AB186/T186</f>
      </c>
      <c r="AE186" s="118">
        <f>(W186-AC186)/(F186+500)</f>
      </c>
      <c r="AF186" s="119" t="s">
        <v>133</v>
      </c>
    </row>
    <row r="187">
      <c r="A187" s="106"/>
      <c r="B187" s="107"/>
      <c r="C187" s="108"/>
      <c r="D187" s="109" t="s">
        <v>134</v>
      </c>
      <c r="E187" s="110">
        <v>1447.57</v>
      </c>
      <c r="F187" s="121"/>
      <c r="G187" s="112">
        <v>12622</v>
      </c>
      <c r="H187" s="122">
        <v>569</v>
      </c>
      <c r="I187" s="113">
        <f t="shared" si="166"/>
      </c>
      <c r="J187" s="114">
        <f t="shared" si="124"/>
      </c>
      <c r="K187" s="112">
        <v>33</v>
      </c>
      <c r="L187" s="114">
        <f t="shared" si="70"/>
      </c>
      <c r="M187" s="112">
        <v>1</v>
      </c>
      <c r="N187" s="115">
        <f t="shared" si="322"/>
      </c>
      <c r="O187" s="112">
        <v>7</v>
      </c>
      <c r="P187" s="115">
        <f t="shared" si="227"/>
      </c>
      <c r="Q187" s="116"/>
      <c r="R187" s="112"/>
      <c r="S187" s="116"/>
      <c r="T187" s="112"/>
      <c r="U187" s="117"/>
      <c r="V187" s="118"/>
      <c r="W187" s="112"/>
      <c r="X187" s="118"/>
      <c r="Y187" s="116"/>
      <c r="Z187" s="118"/>
      <c r="AA187" s="118"/>
      <c r="AB187" s="112"/>
      <c r="AC187" s="112"/>
      <c r="AD187" s="116"/>
      <c r="AE187" s="118"/>
      <c r="AF187" s="119" t="s">
        <v>167</v>
      </c>
    </row>
    <row r="188">
      <c r="A188" s="106"/>
      <c r="B188" s="107" t="s">
        <v>139</v>
      </c>
      <c r="C188" s="108" t="s">
        <v>142</v>
      </c>
      <c r="D188" s="109" t="s">
        <v>132</v>
      </c>
      <c r="E188" s="110">
        <v>205.64</v>
      </c>
      <c r="F188" s="121">
        <f>E188+E189</f>
      </c>
      <c r="G188" s="112">
        <v>802</v>
      </c>
      <c r="H188" s="112">
        <v>47</v>
      </c>
      <c r="I188" s="113">
        <f t="shared" si="166"/>
      </c>
      <c r="J188" s="114">
        <f t="shared" si="124"/>
      </c>
      <c r="K188" s="112">
        <v>0</v>
      </c>
      <c r="L188" s="114">
        <f t="shared" si="70"/>
      </c>
      <c r="M188" s="112">
        <v>1</v>
      </c>
      <c r="N188" s="115">
        <f t="shared" si="322"/>
      </c>
      <c r="O188" s="112">
        <v>1</v>
      </c>
      <c r="P188" s="115">
        <f t="shared" si="227"/>
      </c>
      <c r="Q188" s="116">
        <f>(M188+M189)/(O188+O189)</f>
      </c>
      <c r="R188" s="112">
        <v>6</v>
      </c>
      <c r="S188" s="116">
        <f>(O188+O189)/(K188+K189)</f>
      </c>
      <c r="T188" s="112">
        <v>2</v>
      </c>
      <c r="U188" s="117">
        <f>F188/T188</f>
      </c>
      <c r="V188" s="118">
        <f>(F188+4*500)/T188</f>
      </c>
      <c r="W188" s="112">
        <v>3182.3999999999996</v>
      </c>
      <c r="X188" s="118">
        <f>W188/T188</f>
      </c>
      <c r="Y188" s="116">
        <f>T188/R188</f>
      </c>
      <c r="Z188" s="118">
        <f>W188/F188</f>
      </c>
      <c r="AA188" s="118">
        <f>W188/(F188+500)</f>
      </c>
      <c r="AB188" s="112">
        <v>0</v>
      </c>
      <c r="AC188" s="112">
        <v>0</v>
      </c>
      <c r="AD188" s="116">
        <f>AB188/T188</f>
      </c>
      <c r="AE188" s="118">
        <f>(W188-AC188)/(F188+500)</f>
      </c>
      <c r="AF188" s="119" t="s">
        <v>133</v>
      </c>
    </row>
    <row r="189">
      <c r="A189" s="106"/>
      <c r="B189" s="107"/>
      <c r="C189" s="108"/>
      <c r="D189" s="109" t="s">
        <v>134</v>
      </c>
      <c r="E189" s="110">
        <v>1658.58</v>
      </c>
      <c r="F189" s="121"/>
      <c r="G189" s="112">
        <v>13229</v>
      </c>
      <c r="H189" s="122">
        <v>580</v>
      </c>
      <c r="I189" s="113">
        <f t="shared" si="166"/>
      </c>
      <c r="J189" s="114">
        <f t="shared" si="124"/>
      </c>
      <c r="K189" s="112">
        <v>34</v>
      </c>
      <c r="L189" s="114">
        <f t="shared" si="70"/>
      </c>
      <c r="M189" s="112">
        <v>2</v>
      </c>
      <c r="N189" s="115">
        <f t="shared" si="322"/>
      </c>
      <c r="O189" s="112">
        <v>2</v>
      </c>
      <c r="P189" s="115">
        <f t="shared" si="227"/>
      </c>
      <c r="Q189" s="116"/>
      <c r="R189" s="112"/>
      <c r="S189" s="116"/>
      <c r="T189" s="112"/>
      <c r="U189" s="117"/>
      <c r="V189" s="118"/>
      <c r="W189" s="112"/>
      <c r="X189" s="118"/>
      <c r="Y189" s="116"/>
      <c r="Z189" s="118"/>
      <c r="AA189" s="118"/>
      <c r="AB189" s="112"/>
      <c r="AC189" s="112"/>
      <c r="AD189" s="116"/>
      <c r="AE189" s="118"/>
      <c r="AF189" s="119" t="s">
        <v>167</v>
      </c>
    </row>
    <row r="190">
      <c r="A190" s="106"/>
      <c r="B190" s="123" t="s">
        <v>140</v>
      </c>
      <c r="C190" s="123"/>
      <c r="D190" s="123"/>
      <c r="E190" s="124">
        <f>SUM(E180:E189)</f>
      </c>
      <c r="F190" s="124">
        <f>SUM(F180:F189)</f>
      </c>
      <c r="G190" s="124">
        <f>SUM(G180:G189)</f>
      </c>
      <c r="H190" s="124">
        <f>SUM(H180:H189)</f>
      </c>
      <c r="I190" s="126">
        <f t="shared" si="166"/>
      </c>
      <c r="J190" s="127">
        <f t="shared" si="124"/>
      </c>
      <c r="K190" s="124">
        <f>SUM(K180:K189)</f>
      </c>
      <c r="L190" s="127">
        <f t="shared" si="70"/>
      </c>
      <c r="M190" s="124">
        <f>SUM(M180:M189)</f>
      </c>
      <c r="N190" s="128">
        <f t="shared" si="322"/>
      </c>
      <c r="O190" s="124">
        <f>SUM(O180:O189)</f>
      </c>
      <c r="P190" s="128">
        <f t="shared" si="227"/>
      </c>
      <c r="Q190" s="129">
        <f>M190/O190</f>
      </c>
      <c r="R190" s="124">
        <f>SUM(R180:R189)</f>
      </c>
      <c r="S190" s="129">
        <f>(O190+O190)/(K190+K190)</f>
      </c>
      <c r="T190" s="124">
        <f>SUM(T180:T189)</f>
      </c>
      <c r="U190" s="130">
        <f t="shared" ref="U190:U191" si="785">F190/T190</f>
      </c>
      <c r="V190" s="131">
        <f t="shared" ref="V190:V191" si="645">(F190+4*500)/T190</f>
      </c>
      <c r="W190" s="124">
        <f>SUM(W180:W189)</f>
      </c>
      <c r="X190" s="132">
        <f t="shared" ref="X190:X191" si="505">W190/T190</f>
      </c>
      <c r="Y190" s="129">
        <f t="shared" ref="Y190:Y191" si="365">T190/R190</f>
      </c>
      <c r="Z190" s="131">
        <f t="shared" ref="Z190:Z191" si="1065">W190/F190</f>
      </c>
      <c r="AA190" s="131">
        <f>W190/(F190+COUNT(W180:W189)*500)</f>
      </c>
      <c r="AB190" s="124">
        <f>SUM(AB180:AB189)</f>
      </c>
      <c r="AC190" s="124">
        <f>SUM(AC180:AC189)</f>
      </c>
      <c r="AD190" s="129">
        <f t="shared" ref="AD190:AD191" si="925">AB190/T190</f>
      </c>
      <c r="AE190" s="133">
        <f>(W190-AC190)/(F190+COUNT(W180:W185)*500)</f>
      </c>
      <c r="AF190" s="118"/>
    </row>
    <row r="191">
      <c r="A191" s="106"/>
      <c r="B191" s="107" t="s">
        <v>141</v>
      </c>
      <c r="C191" s="108" t="s">
        <v>131</v>
      </c>
      <c r="D191" s="109" t="s">
        <v>132</v>
      </c>
      <c r="E191" s="110">
        <v>487.56</v>
      </c>
      <c r="F191" s="121">
        <f>E191+E192</f>
      </c>
      <c r="G191" s="112">
        <v>1623</v>
      </c>
      <c r="H191" s="112">
        <v>61</v>
      </c>
      <c r="I191" s="113">
        <f t="shared" si="166"/>
      </c>
      <c r="J191" s="114">
        <f t="shared" si="124"/>
      </c>
      <c r="K191" s="112">
        <v>1</v>
      </c>
      <c r="L191" s="114">
        <f t="shared" si="70"/>
      </c>
      <c r="M191" s="112">
        <v>0</v>
      </c>
      <c r="N191" s="115">
        <f t="shared" si="322"/>
      </c>
      <c r="O191" s="112">
        <v>2</v>
      </c>
      <c r="P191" s="115">
        <f t="shared" si="227"/>
      </c>
      <c r="Q191" s="116">
        <f>(M191+M192)/(O191+O192)</f>
      </c>
      <c r="R191" s="112">
        <v>12</v>
      </c>
      <c r="S191" s="116">
        <f>(O191+O192)/(K191+K192)</f>
      </c>
      <c r="T191" s="112">
        <v>5</v>
      </c>
      <c r="U191" s="117">
        <f t="shared" si="785"/>
      </c>
      <c r="V191" s="118">
        <f t="shared" si="645"/>
      </c>
      <c r="W191" s="112">
        <v>7240.800000000001</v>
      </c>
      <c r="X191" s="118">
        <f t="shared" si="505"/>
      </c>
      <c r="Y191" s="116">
        <f t="shared" si="365"/>
      </c>
      <c r="Z191" s="118">
        <f t="shared" si="1065"/>
      </c>
      <c r="AA191" s="118">
        <f>W191/(F191+500)</f>
      </c>
      <c r="AB191" s="112">
        <v>0</v>
      </c>
      <c r="AC191" s="112">
        <v>0</v>
      </c>
      <c r="AD191" s="116">
        <f t="shared" si="925"/>
      </c>
      <c r="AE191" s="118">
        <f>(W191-AC191)/(F191+500)</f>
      </c>
      <c r="AF191" s="119" t="s">
        <v>133</v>
      </c>
    </row>
    <row r="192">
      <c r="A192" s="106"/>
      <c r="B192" s="107"/>
      <c r="C192" s="108"/>
      <c r="D192" s="109" t="s">
        <v>134</v>
      </c>
      <c r="E192" s="110">
        <v>2021.71</v>
      </c>
      <c r="F192" s="121"/>
      <c r="G192" s="112">
        <v>14905</v>
      </c>
      <c r="H192" s="122">
        <v>537</v>
      </c>
      <c r="I192" s="113">
        <f t="shared" si="166"/>
      </c>
      <c r="J192" s="114">
        <f t="shared" si="124"/>
      </c>
      <c r="K192" s="112">
        <v>36</v>
      </c>
      <c r="L192" s="114">
        <f t="shared" si="70"/>
      </c>
      <c r="M192" s="112">
        <v>3</v>
      </c>
      <c r="N192" s="115">
        <f t="shared" si="322"/>
      </c>
      <c r="O192" s="112">
        <v>6</v>
      </c>
      <c r="P192" s="115">
        <f t="shared" si="227"/>
      </c>
      <c r="Q192" s="116"/>
      <c r="R192" s="112"/>
      <c r="S192" s="116"/>
      <c r="T192" s="112"/>
      <c r="U192" s="117"/>
      <c r="V192" s="118"/>
      <c r="W192" s="112"/>
      <c r="X192" s="118"/>
      <c r="Y192" s="116"/>
      <c r="Z192" s="118"/>
      <c r="AA192" s="118"/>
      <c r="AB192" s="112"/>
      <c r="AC192" s="112"/>
      <c r="AD192" s="116"/>
      <c r="AE192" s="118"/>
      <c r="AF192" s="119" t="s">
        <v>167</v>
      </c>
    </row>
    <row r="193">
      <c r="A193" s="106"/>
      <c r="B193" s="146" t="s">
        <v>143</v>
      </c>
      <c r="C193" s="108" t="s">
        <v>131</v>
      </c>
      <c r="D193" s="109" t="s">
        <v>132</v>
      </c>
      <c r="E193" s="110">
        <v>361.34</v>
      </c>
      <c r="F193" s="121">
        <f>E193+E194</f>
      </c>
      <c r="G193" s="112">
        <v>1695</v>
      </c>
      <c r="H193" s="112">
        <v>70</v>
      </c>
      <c r="I193" s="113">
        <f t="shared" si="166"/>
      </c>
      <c r="J193" s="114">
        <f t="shared" si="124"/>
      </c>
      <c r="K193" s="112">
        <v>3</v>
      </c>
      <c r="L193" s="114">
        <f t="shared" si="70"/>
      </c>
      <c r="M193" s="112">
        <v>0</v>
      </c>
      <c r="N193" s="115">
        <f t="shared" si="322"/>
      </c>
      <c r="O193" s="112">
        <v>1</v>
      </c>
      <c r="P193" s="115">
        <f t="shared" si="227"/>
      </c>
      <c r="Q193" s="116">
        <f>(M193+M194)/(O193+O194)</f>
      </c>
      <c r="R193" s="112">
        <v>20</v>
      </c>
      <c r="S193" s="116">
        <f>(O193+O194)/(K193+K194)</f>
      </c>
      <c r="T193" s="112">
        <v>2</v>
      </c>
      <c r="U193" s="117">
        <f>F193/T193</f>
      </c>
      <c r="V193" s="118">
        <f>(F193+4*500)/T193</f>
      </c>
      <c r="W193" s="112">
        <v>2774.399999999998</v>
      </c>
      <c r="X193" s="118">
        <f>W193/T193</f>
      </c>
      <c r="Y193" s="116">
        <f>T193/R193</f>
      </c>
      <c r="Z193" s="118">
        <f>W193/F193</f>
      </c>
      <c r="AA193" s="118">
        <f>W193/(F193+500)</f>
      </c>
      <c r="AB193" s="112">
        <v>1</v>
      </c>
      <c r="AC193" s="112">
        <v>2011.1999999999998</v>
      </c>
      <c r="AD193" s="116">
        <f>AB193/T193</f>
      </c>
      <c r="AE193" s="118">
        <f>(W193-AC193)/(F193+500)</f>
      </c>
      <c r="AF193" s="119" t="s">
        <v>133</v>
      </c>
    </row>
    <row r="194">
      <c r="A194" s="106"/>
      <c r="B194" s="146"/>
      <c r="C194" s="108"/>
      <c r="D194" s="109" t="s">
        <v>134</v>
      </c>
      <c r="E194" s="110">
        <v>2819.39</v>
      </c>
      <c r="F194" s="121"/>
      <c r="G194" s="112">
        <v>23472</v>
      </c>
      <c r="H194" s="122">
        <v>898</v>
      </c>
      <c r="I194" s="113">
        <f t="shared" si="166"/>
      </c>
      <c r="J194" s="114">
        <f t="shared" si="124"/>
      </c>
      <c r="K194" s="112">
        <v>74</v>
      </c>
      <c r="L194" s="114">
        <f t="shared" si="70"/>
      </c>
      <c r="M194" s="112">
        <v>3</v>
      </c>
      <c r="N194" s="115">
        <f t="shared" si="322"/>
      </c>
      <c r="O194" s="112">
        <v>7</v>
      </c>
      <c r="P194" s="115">
        <f t="shared" si="227"/>
      </c>
      <c r="Q194" s="116"/>
      <c r="R194" s="112"/>
      <c r="S194" s="116"/>
      <c r="T194" s="112"/>
      <c r="U194" s="117"/>
      <c r="V194" s="118"/>
      <c r="W194" s="112"/>
      <c r="X194" s="118"/>
      <c r="Y194" s="116"/>
      <c r="Z194" s="118"/>
      <c r="AA194" s="118"/>
      <c r="AB194" s="112"/>
      <c r="AC194" s="112"/>
      <c r="AD194" s="116"/>
      <c r="AE194" s="118"/>
      <c r="AF194" s="119" t="s">
        <v>167</v>
      </c>
    </row>
    <row r="195">
      <c r="A195" s="106"/>
      <c r="B195" s="107" t="s">
        <v>144</v>
      </c>
      <c r="C195" s="108" t="s">
        <v>131</v>
      </c>
      <c r="D195" s="109" t="s">
        <v>132</v>
      </c>
      <c r="E195" s="110">
        <v>205.92</v>
      </c>
      <c r="F195" s="121">
        <f>E195+E196</f>
      </c>
      <c r="G195" s="112">
        <v>1193</v>
      </c>
      <c r="H195" s="112">
        <v>55</v>
      </c>
      <c r="I195" s="113">
        <f t="shared" si="166"/>
      </c>
      <c r="J195" s="114">
        <f t="shared" si="124"/>
      </c>
      <c r="K195" s="112">
        <v>3</v>
      </c>
      <c r="L195" s="114">
        <f t="shared" si="70"/>
      </c>
      <c r="M195" s="112">
        <v>0</v>
      </c>
      <c r="N195" s="115">
        <f t="shared" si="322"/>
      </c>
      <c r="O195" s="112">
        <v>0</v>
      </c>
      <c r="P195" s="115">
        <f t="shared" si="227"/>
      </c>
      <c r="Q195" s="116">
        <f>(M195+M196)/(O195+O196)</f>
      </c>
      <c r="R195" s="112">
        <v>25</v>
      </c>
      <c r="S195" s="116">
        <f>(O195+O196)/(K195+K196)</f>
      </c>
      <c r="T195" s="112">
        <v>5</v>
      </c>
      <c r="U195" s="117">
        <f>F195/T195</f>
      </c>
      <c r="V195" s="118">
        <f>(F195+4*500)/T195</f>
      </c>
      <c r="W195" s="112">
        <v>8932.8</v>
      </c>
      <c r="X195" s="118">
        <f>W195/T195</f>
      </c>
      <c r="Y195" s="116">
        <f>T195/R195</f>
      </c>
      <c r="Z195" s="118">
        <f>W195/F195</f>
      </c>
      <c r="AA195" s="118">
        <f>W195/(F195+500)</f>
      </c>
      <c r="AB195" s="112">
        <v>2</v>
      </c>
      <c r="AC195" s="112">
        <v>2774.3999999999996</v>
      </c>
      <c r="AD195" s="116">
        <f>AB195/T195</f>
      </c>
      <c r="AE195" s="118">
        <f>(W195-AC195)/(F195+500)</f>
      </c>
      <c r="AF195" s="119" t="s">
        <v>133</v>
      </c>
    </row>
    <row r="196">
      <c r="A196" s="106"/>
      <c r="B196" s="107"/>
      <c r="C196" s="108"/>
      <c r="D196" s="109" t="s">
        <v>134</v>
      </c>
      <c r="E196" s="110">
        <v>2762.53</v>
      </c>
      <c r="F196" s="121"/>
      <c r="G196" s="112">
        <v>23258</v>
      </c>
      <c r="H196" s="122">
        <v>1024</v>
      </c>
      <c r="I196" s="113">
        <f t="shared" si="166"/>
      </c>
      <c r="J196" s="114">
        <f t="shared" si="124"/>
      </c>
      <c r="K196" s="112">
        <v>51</v>
      </c>
      <c r="L196" s="114">
        <f t="shared" si="70"/>
      </c>
      <c r="M196" s="112">
        <v>4</v>
      </c>
      <c r="N196" s="115">
        <f t="shared" si="322"/>
      </c>
      <c r="O196" s="112">
        <v>10</v>
      </c>
      <c r="P196" s="115">
        <f t="shared" si="227"/>
      </c>
      <c r="Q196" s="116"/>
      <c r="R196" s="112"/>
      <c r="S196" s="116"/>
      <c r="T196" s="112"/>
      <c r="U196" s="117"/>
      <c r="V196" s="118"/>
      <c r="W196" s="112"/>
      <c r="X196" s="118"/>
      <c r="Y196" s="116"/>
      <c r="Z196" s="118"/>
      <c r="AA196" s="118"/>
      <c r="AB196" s="112"/>
      <c r="AC196" s="112"/>
      <c r="AD196" s="116"/>
      <c r="AE196" s="118"/>
      <c r="AF196" s="119" t="s">
        <v>167</v>
      </c>
    </row>
    <row r="197">
      <c r="A197" s="106"/>
      <c r="B197" s="120" t="s">
        <v>145</v>
      </c>
      <c r="C197" s="108" t="s">
        <v>131</v>
      </c>
      <c r="D197" s="109" t="s">
        <v>132</v>
      </c>
      <c r="E197" s="110">
        <v>169.98</v>
      </c>
      <c r="F197" s="121">
        <f>E197+E198</f>
      </c>
      <c r="G197" s="112">
        <v>798</v>
      </c>
      <c r="H197" s="112">
        <v>30</v>
      </c>
      <c r="I197" s="113">
        <f t="shared" si="166"/>
      </c>
      <c r="J197" s="114">
        <f t="shared" si="124"/>
      </c>
      <c r="K197" s="112">
        <v>1</v>
      </c>
      <c r="L197" s="114">
        <f t="shared" si="70"/>
      </c>
      <c r="M197" s="112">
        <v>0</v>
      </c>
      <c r="N197" s="115">
        <f t="shared" si="322"/>
      </c>
      <c r="O197" s="112">
        <v>1</v>
      </c>
      <c r="P197" s="115">
        <f t="shared" si="227"/>
      </c>
      <c r="Q197" s="116">
        <f>(M197+M198)/(O197+O198)</f>
      </c>
      <c r="R197" s="112">
        <v>23</v>
      </c>
      <c r="S197" s="116">
        <f>(O197+O198)/(K197+K198)</f>
      </c>
      <c r="T197" s="112">
        <v>4</v>
      </c>
      <c r="U197" s="117">
        <f>F197/T197</f>
      </c>
      <c r="V197" s="118">
        <f>(F197+4*500)/T197</f>
      </c>
      <c r="W197" s="112">
        <v>3269.800000000003</v>
      </c>
      <c r="X197" s="118">
        <f>W197/T197</f>
      </c>
      <c r="Y197" s="116">
        <f>T197/R197</f>
      </c>
      <c r="Z197" s="118">
        <f>W197/F197</f>
      </c>
      <c r="AA197" s="118">
        <f>W197/(F197+500)</f>
      </c>
      <c r="AB197" s="112">
        <v>1</v>
      </c>
      <c r="AC197" s="112">
        <v>1663.2000000000007</v>
      </c>
      <c r="AD197" s="116">
        <f>AB197/T197</f>
      </c>
      <c r="AE197" s="118">
        <f>(W197-AC197)/(F197+500)</f>
      </c>
      <c r="AF197" s="119" t="s">
        <v>133</v>
      </c>
    </row>
    <row r="198">
      <c r="A198" s="106"/>
      <c r="B198" s="120"/>
      <c r="C198" s="108"/>
      <c r="D198" s="109" t="s">
        <v>134</v>
      </c>
      <c r="E198" s="110">
        <v>2723.34</v>
      </c>
      <c r="F198" s="121"/>
      <c r="G198" s="112">
        <v>24215</v>
      </c>
      <c r="H198" s="122">
        <v>1270</v>
      </c>
      <c r="I198" s="113">
        <f t="shared" si="166"/>
      </c>
      <c r="J198" s="114">
        <f t="shared" si="124"/>
      </c>
      <c r="K198" s="112">
        <v>62</v>
      </c>
      <c r="L198" s="114">
        <f t="shared" si="70"/>
      </c>
      <c r="M198" s="112">
        <v>2</v>
      </c>
      <c r="N198" s="115">
        <f t="shared" si="322"/>
      </c>
      <c r="O198" s="112">
        <v>4</v>
      </c>
      <c r="P198" s="115">
        <f t="shared" si="227"/>
      </c>
      <c r="Q198" s="116"/>
      <c r="R198" s="112"/>
      <c r="S198" s="116"/>
      <c r="T198" s="112"/>
      <c r="U198" s="117"/>
      <c r="V198" s="118"/>
      <c r="W198" s="112"/>
      <c r="X198" s="118"/>
      <c r="Y198" s="116"/>
      <c r="Z198" s="118"/>
      <c r="AA198" s="118"/>
      <c r="AB198" s="112"/>
      <c r="AC198" s="112"/>
      <c r="AD198" s="116"/>
      <c r="AE198" s="118"/>
      <c r="AF198" s="119" t="s">
        <v>167</v>
      </c>
    </row>
    <row r="199">
      <c r="A199" s="106"/>
      <c r="B199" s="107" t="s">
        <v>146</v>
      </c>
      <c r="C199" s="108" t="s">
        <v>131</v>
      </c>
      <c r="D199" s="109" t="s">
        <v>132</v>
      </c>
      <c r="E199" s="110">
        <v>286.98</v>
      </c>
      <c r="F199" s="121">
        <f>E199+E200</f>
      </c>
      <c r="G199" s="112">
        <v>1412</v>
      </c>
      <c r="H199" s="112">
        <v>26</v>
      </c>
      <c r="I199" s="113">
        <f t="shared" si="166"/>
      </c>
      <c r="J199" s="114">
        <f t="shared" si="124"/>
      </c>
      <c r="K199" s="112">
        <v>0</v>
      </c>
      <c r="L199" s="114">
        <f t="shared" si="70"/>
      </c>
      <c r="M199" s="112">
        <v>1</v>
      </c>
      <c r="N199" s="115">
        <f t="shared" si="322"/>
      </c>
      <c r="O199" s="112">
        <v>1</v>
      </c>
      <c r="P199" s="115">
        <f t="shared" si="227"/>
      </c>
      <c r="Q199" s="116">
        <f>(M199+M200)/(O199+O200)</f>
      </c>
      <c r="R199" s="112">
        <v>25</v>
      </c>
      <c r="S199" s="116">
        <f>(O199+O200)/(K199+K200)</f>
      </c>
      <c r="T199" s="112">
        <v>2</v>
      </c>
      <c r="U199" s="117">
        <f>F199/T199</f>
      </c>
      <c r="V199" s="118">
        <f>(F199+4*500)/T199</f>
      </c>
      <c r="W199" s="112">
        <v>3326.4000000000015</v>
      </c>
      <c r="X199" s="118">
        <f>W199/T199</f>
      </c>
      <c r="Y199" s="116">
        <f>T199/R199</f>
      </c>
      <c r="Z199" s="118">
        <f>W199/F199</f>
      </c>
      <c r="AA199" s="118">
        <f>W199/(F199+500)</f>
      </c>
      <c r="AB199" s="112">
        <v>1</v>
      </c>
      <c r="AC199" s="112">
        <v>1663.199999999999</v>
      </c>
      <c r="AD199" s="116">
        <f>AB199/T199</f>
      </c>
      <c r="AE199" s="118">
        <f>(W199-AC199)/(F199+500)</f>
      </c>
      <c r="AF199" s="119" t="s">
        <v>133</v>
      </c>
    </row>
    <row r="200">
      <c r="A200" s="106"/>
      <c r="B200" s="107"/>
      <c r="C200" s="108"/>
      <c r="D200" s="109" t="s">
        <v>134</v>
      </c>
      <c r="E200" s="110">
        <v>2209.29</v>
      </c>
      <c r="F200" s="121"/>
      <c r="G200" s="112">
        <v>20049</v>
      </c>
      <c r="H200" s="122">
        <v>743</v>
      </c>
      <c r="I200" s="113">
        <f t="shared" si="166"/>
      </c>
      <c r="J200" s="114">
        <f t="shared" si="124"/>
      </c>
      <c r="K200" s="112">
        <v>53</v>
      </c>
      <c r="L200" s="114">
        <f t="shared" si="70"/>
      </c>
      <c r="M200" s="112">
        <v>1</v>
      </c>
      <c r="N200" s="115">
        <f t="shared" si="322"/>
      </c>
      <c r="O200" s="112">
        <v>6</v>
      </c>
      <c r="P200" s="115">
        <f t="shared" si="227"/>
      </c>
      <c r="Q200" s="116"/>
      <c r="R200" s="112"/>
      <c r="S200" s="116"/>
      <c r="T200" s="112"/>
      <c r="U200" s="117"/>
      <c r="V200" s="118"/>
      <c r="W200" s="112"/>
      <c r="X200" s="118"/>
      <c r="Y200" s="116"/>
      <c r="Z200" s="118"/>
      <c r="AA200" s="118"/>
      <c r="AB200" s="112"/>
      <c r="AC200" s="112"/>
      <c r="AD200" s="116"/>
      <c r="AE200" s="118"/>
      <c r="AF200" s="119" t="s">
        <v>167</v>
      </c>
    </row>
    <row r="201">
      <c r="A201" s="106"/>
      <c r="B201" s="136" t="s">
        <v>140</v>
      </c>
      <c r="C201" s="136"/>
      <c r="D201" s="136"/>
      <c r="E201" s="124">
        <f>SUM(E191:E200)</f>
      </c>
      <c r="F201" s="124">
        <f>SUM(F191:F200)</f>
      </c>
      <c r="G201" s="124">
        <f>SUM(G191:G200)</f>
      </c>
      <c r="H201" s="124">
        <f>SUM(H191:H200)</f>
      </c>
      <c r="I201" s="126">
        <f t="shared" si="166"/>
      </c>
      <c r="J201" s="127">
        <f t="shared" si="124"/>
      </c>
      <c r="K201" s="125">
        <f>SUM(K191:K200)</f>
      </c>
      <c r="L201" s="124">
        <f>SUM(L193:L200)</f>
      </c>
      <c r="M201" s="124">
        <f>SUM(M191:M200)</f>
      </c>
      <c r="N201" s="128">
        <f t="shared" si="322"/>
      </c>
      <c r="O201" s="124">
        <f>SUM(O191:O200)</f>
      </c>
      <c r="P201" s="128">
        <f t="shared" si="227"/>
      </c>
      <c r="Q201" s="129">
        <f>M201/O201</f>
      </c>
      <c r="R201" s="124">
        <f>SUM(R191:R200)</f>
      </c>
      <c r="S201" s="129">
        <f>(O201+O201)/(K201+K201)</f>
      </c>
      <c r="T201" s="124">
        <f>SUM(T191:T200)</f>
      </c>
      <c r="U201" s="130">
        <f t="shared" ref="U201:U202" si="786">F201/T201</f>
      </c>
      <c r="V201" s="131">
        <f t="shared" ref="V201:V202" si="646">(F201+4*500)/T201</f>
      </c>
      <c r="W201" s="124">
        <f>SUM(W191:W200)</f>
      </c>
      <c r="X201" s="132">
        <f t="shared" ref="X201:X202" si="506">W201/T201</f>
      </c>
      <c r="Y201" s="129">
        <f t="shared" ref="Y201:Y202" si="366">T201/R201</f>
      </c>
      <c r="Z201" s="131">
        <f t="shared" ref="Z201:Z202" si="1066">W201/F201</f>
      </c>
      <c r="AA201" s="131">
        <f>W201/(F201+COUNT(W191:W200)*500)</f>
      </c>
      <c r="AB201" s="124">
        <f>SUM(AB191:AB200)</f>
      </c>
      <c r="AC201" s="124">
        <f>SUM(AC191:AC200)</f>
      </c>
      <c r="AD201" s="129">
        <f t="shared" ref="AD201:AD202" si="926">AB201/T201</f>
      </c>
      <c r="AE201" s="133">
        <f>(W201-AC201)/(F201+COUNT(W190:W200)*500)</f>
      </c>
      <c r="AF201" s="119"/>
    </row>
    <row r="202">
      <c r="A202" s="106"/>
      <c r="B202" s="107" t="s">
        <v>147</v>
      </c>
      <c r="C202" s="108" t="s">
        <v>163</v>
      </c>
      <c r="D202" s="109" t="s">
        <v>132</v>
      </c>
      <c r="E202" s="110">
        <v>448.34</v>
      </c>
      <c r="F202" s="121">
        <f>E202+E203</f>
      </c>
      <c r="G202" s="112">
        <v>2104</v>
      </c>
      <c r="H202" s="112">
        <v>43</v>
      </c>
      <c r="I202" s="113">
        <f t="shared" si="166"/>
      </c>
      <c r="J202" s="114">
        <f t="shared" si="124"/>
      </c>
      <c r="K202" s="112">
        <v>2</v>
      </c>
      <c r="L202" s="114">
        <f t="shared" ref="L202:L224" si="71">E202/K202</f>
      </c>
      <c r="M202" s="112">
        <v>0</v>
      </c>
      <c r="N202" s="115">
        <f t="shared" si="322"/>
      </c>
      <c r="O202" s="112">
        <v>1</v>
      </c>
      <c r="P202" s="115">
        <f t="shared" si="227"/>
      </c>
      <c r="Q202" s="116">
        <f>(M202+M203)/(O202+O203)</f>
      </c>
      <c r="R202" s="112">
        <v>7</v>
      </c>
      <c r="S202" s="116">
        <f>(O202+O203)/(K202+K203)</f>
      </c>
      <c r="T202" s="112">
        <v>2</v>
      </c>
      <c r="U202" s="117">
        <f t="shared" si="786"/>
      </c>
      <c r="V202" s="118">
        <f t="shared" si="646"/>
      </c>
      <c r="W202" s="112">
        <v>4255.2</v>
      </c>
      <c r="X202" s="118">
        <f t="shared" si="506"/>
      </c>
      <c r="Y202" s="116">
        <f t="shared" si="366"/>
      </c>
      <c r="Z202" s="118">
        <f t="shared" si="1066"/>
      </c>
      <c r="AA202" s="118">
        <f>W202/(F202+500)</f>
      </c>
      <c r="AB202" s="112">
        <v>1</v>
      </c>
      <c r="AC202" s="112">
        <v>1663.1999999999998</v>
      </c>
      <c r="AD202" s="116">
        <f t="shared" si="926"/>
      </c>
      <c r="AE202" s="118">
        <f>(W202-AC202)/(F202+500)</f>
      </c>
      <c r="AF202" s="119" t="s">
        <v>149</v>
      </c>
    </row>
    <row r="203">
      <c r="A203" s="106"/>
      <c r="B203" s="107"/>
      <c r="C203" s="108"/>
      <c r="D203" s="109" t="s">
        <v>134</v>
      </c>
      <c r="E203" s="110">
        <v>1923.79</v>
      </c>
      <c r="F203" s="121"/>
      <c r="G203" s="112">
        <v>17888</v>
      </c>
      <c r="H203" s="112">
        <v>484</v>
      </c>
      <c r="I203" s="113">
        <f t="shared" si="166"/>
      </c>
      <c r="J203" s="114">
        <f t="shared" si="124"/>
      </c>
      <c r="K203" s="112">
        <v>42</v>
      </c>
      <c r="L203" s="114">
        <f t="shared" si="71"/>
      </c>
      <c r="M203" s="112">
        <v>3</v>
      </c>
      <c r="N203" s="115">
        <f t="shared" si="322"/>
      </c>
      <c r="O203" s="112">
        <v>3</v>
      </c>
      <c r="P203" s="115">
        <f t="shared" si="227"/>
      </c>
      <c r="Q203" s="116"/>
      <c r="R203" s="112"/>
      <c r="S203" s="116"/>
      <c r="T203" s="112"/>
      <c r="U203" s="117"/>
      <c r="V203" s="118"/>
      <c r="W203" s="112"/>
      <c r="X203" s="118"/>
      <c r="Y203" s="116"/>
      <c r="Z203" s="118"/>
      <c r="AA203" s="118"/>
      <c r="AB203" s="112"/>
      <c r="AC203" s="112"/>
      <c r="AD203" s="116"/>
      <c r="AE203" s="118"/>
      <c r="AF203" s="119" t="s">
        <v>168</v>
      </c>
    </row>
    <row r="204">
      <c r="A204" s="106"/>
      <c r="B204" s="107" t="s">
        <v>151</v>
      </c>
      <c r="C204" s="108" t="s">
        <v>163</v>
      </c>
      <c r="D204" s="109" t="s">
        <v>132</v>
      </c>
      <c r="E204" s="110">
        <v>302.01</v>
      </c>
      <c r="F204" s="121">
        <f>E204+E205</f>
      </c>
      <c r="G204" s="112">
        <v>1797</v>
      </c>
      <c r="H204" s="112">
        <v>34</v>
      </c>
      <c r="I204" s="113">
        <f>H205/G204</f>
      </c>
      <c r="J204" s="114">
        <f t="shared" si="124"/>
      </c>
      <c r="K204" s="112">
        <v>1</v>
      </c>
      <c r="L204" s="114">
        <f t="shared" si="71"/>
      </c>
      <c r="M204" s="112">
        <v>0</v>
      </c>
      <c r="N204" s="115">
        <f t="shared" si="322"/>
      </c>
      <c r="O204" s="112">
        <v>0</v>
      </c>
      <c r="P204" s="115">
        <f t="shared" si="227"/>
      </c>
      <c r="Q204" s="116">
        <f>(M204+M205)/(O204+O205)</f>
      </c>
      <c r="R204" s="112">
        <v>7</v>
      </c>
      <c r="S204" s="116">
        <f>(O204+O205)/(K204+K205)</f>
      </c>
      <c r="T204" s="112">
        <v>2</v>
      </c>
      <c r="U204" s="117">
        <f>F204/T204</f>
      </c>
      <c r="V204" s="118">
        <f>(F204+4*500)/T204</f>
      </c>
      <c r="W204" s="112">
        <v>4418.4000000000015</v>
      </c>
      <c r="X204" s="118">
        <f>W204/T204</f>
      </c>
      <c r="Y204" s="116">
        <f>T204/R204</f>
      </c>
      <c r="Z204" s="118">
        <f>W204/F204</f>
      </c>
      <c r="AA204" s="118">
        <f>W204/(F204+500)</f>
      </c>
      <c r="AB204" s="112">
        <v>0</v>
      </c>
      <c r="AC204" s="112">
        <v>0</v>
      </c>
      <c r="AD204" s="116">
        <f>AB204/T204</f>
      </c>
      <c r="AE204" s="118">
        <f>(W204-AC204)/(F204+500)</f>
      </c>
      <c r="AF204" s="119" t="s">
        <v>149</v>
      </c>
    </row>
    <row r="205">
      <c r="A205" s="106"/>
      <c r="B205" s="107"/>
      <c r="C205" s="108"/>
      <c r="D205" s="109" t="s">
        <v>134</v>
      </c>
      <c r="E205" s="110">
        <v>1905.34</v>
      </c>
      <c r="F205" s="121"/>
      <c r="G205" s="112">
        <v>20720</v>
      </c>
      <c r="H205" s="112">
        <v>606</v>
      </c>
      <c r="I205" s="113">
        <f t="shared" ref="I205:I224" si="167">H205/G205</f>
      </c>
      <c r="J205" s="114">
        <f t="shared" si="124"/>
      </c>
      <c r="K205" s="112">
        <v>32</v>
      </c>
      <c r="L205" s="114">
        <f t="shared" si="71"/>
      </c>
      <c r="M205" s="112">
        <v>2</v>
      </c>
      <c r="N205" s="115">
        <f t="shared" si="322"/>
      </c>
      <c r="O205" s="112">
        <v>2</v>
      </c>
      <c r="P205" s="115">
        <f t="shared" si="227"/>
      </c>
      <c r="Q205" s="116"/>
      <c r="R205" s="112"/>
      <c r="S205" s="116"/>
      <c r="T205" s="112"/>
      <c r="U205" s="117"/>
      <c r="V205" s="118"/>
      <c r="W205" s="112"/>
      <c r="X205" s="118"/>
      <c r="Y205" s="116"/>
      <c r="Z205" s="118"/>
      <c r="AA205" s="118"/>
      <c r="AB205" s="112"/>
      <c r="AC205" s="112"/>
      <c r="AD205" s="116"/>
      <c r="AE205" s="118"/>
      <c r="AF205" s="119" t="s">
        <v>168</v>
      </c>
    </row>
    <row r="206">
      <c r="A206" s="106"/>
      <c r="B206" s="107" t="s">
        <v>152</v>
      </c>
      <c r="C206" s="108" t="s">
        <v>163</v>
      </c>
      <c r="D206" s="109" t="s">
        <v>132</v>
      </c>
      <c r="E206" s="110">
        <v>140.56</v>
      </c>
      <c r="F206" s="111">
        <f>E206+E207</f>
      </c>
      <c r="G206" s="112">
        <v>649</v>
      </c>
      <c r="H206" s="112">
        <v>39</v>
      </c>
      <c r="I206" s="113">
        <f t="shared" si="167"/>
      </c>
      <c r="J206" s="114">
        <f t="shared" si="124"/>
      </c>
      <c r="K206" s="112">
        <v>1</v>
      </c>
      <c r="L206" s="114">
        <f t="shared" si="71"/>
      </c>
      <c r="M206" s="112">
        <v>0</v>
      </c>
      <c r="N206" s="115">
        <f t="shared" si="322"/>
      </c>
      <c r="O206" s="112">
        <v>0</v>
      </c>
      <c r="P206" s="115">
        <f t="shared" si="227"/>
      </c>
      <c r="Q206" s="116">
        <f>(M206+M207)/(O206+O207)</f>
      </c>
      <c r="R206" s="112">
        <v>15</v>
      </c>
      <c r="S206" s="116">
        <f>(O206+O207)/(K206+K207)</f>
      </c>
      <c r="T206" s="112">
        <v>2</v>
      </c>
      <c r="U206" s="117">
        <f>F206/T206</f>
      </c>
      <c r="V206" s="118">
        <f>(F206+4*500)/T206</f>
      </c>
      <c r="W206" s="112">
        <v>4814.399999999994</v>
      </c>
      <c r="X206" s="118">
        <f>W206/T206</f>
      </c>
      <c r="Y206" s="116">
        <f>T206/R206</f>
      </c>
      <c r="Z206" s="118">
        <f>W206/F206</f>
      </c>
      <c r="AA206" s="118">
        <f>W206/(F206+500)</f>
      </c>
      <c r="AB206" s="112">
        <v>1</v>
      </c>
      <c r="AC206" s="112">
        <v>2407.2000000000007</v>
      </c>
      <c r="AD206" s="116">
        <f>AB206/T206</f>
      </c>
      <c r="AE206" s="118">
        <f>(W206-AC206)/(F206+500)</f>
      </c>
      <c r="AF206" s="119" t="s">
        <v>149</v>
      </c>
    </row>
    <row r="207">
      <c r="A207" s="106"/>
      <c r="B207" s="107"/>
      <c r="C207" s="108"/>
      <c r="D207" s="109" t="s">
        <v>134</v>
      </c>
      <c r="E207" s="110">
        <v>1666.95</v>
      </c>
      <c r="F207" s="111"/>
      <c r="G207" s="112">
        <v>18210</v>
      </c>
      <c r="H207" s="112">
        <v>508</v>
      </c>
      <c r="I207" s="113">
        <f t="shared" si="167"/>
      </c>
      <c r="J207" s="114">
        <f t="shared" si="124"/>
      </c>
      <c r="K207" s="112">
        <v>34</v>
      </c>
      <c r="L207" s="114">
        <f t="shared" si="71"/>
      </c>
      <c r="M207" s="112">
        <v>2</v>
      </c>
      <c r="N207" s="115">
        <f t="shared" si="322"/>
      </c>
      <c r="O207" s="112">
        <v>7</v>
      </c>
      <c r="P207" s="115">
        <f t="shared" si="227"/>
      </c>
      <c r="Q207" s="116"/>
      <c r="R207" s="112"/>
      <c r="S207" s="116"/>
      <c r="T207" s="112"/>
      <c r="U207" s="117"/>
      <c r="V207" s="118"/>
      <c r="W207" s="112"/>
      <c r="X207" s="118"/>
      <c r="Y207" s="116"/>
      <c r="Z207" s="118"/>
      <c r="AA207" s="118"/>
      <c r="AB207" s="112"/>
      <c r="AC207" s="112"/>
      <c r="AD207" s="116"/>
      <c r="AE207" s="118"/>
      <c r="AF207" s="119" t="s">
        <v>168</v>
      </c>
    </row>
    <row r="208">
      <c r="A208" s="106"/>
      <c r="B208" s="107" t="s">
        <v>153</v>
      </c>
      <c r="C208" s="108" t="s">
        <v>163</v>
      </c>
      <c r="D208" s="109" t="s">
        <v>132</v>
      </c>
      <c r="E208" s="110">
        <v>102.44</v>
      </c>
      <c r="F208" s="111">
        <f>E208+E209</f>
      </c>
      <c r="G208" s="112">
        <v>609</v>
      </c>
      <c r="H208" s="112">
        <v>28</v>
      </c>
      <c r="I208" s="113">
        <f t="shared" si="167"/>
      </c>
      <c r="J208" s="114">
        <f t="shared" si="124"/>
      </c>
      <c r="K208" s="112">
        <v>0</v>
      </c>
      <c r="L208" s="114">
        <f t="shared" si="71"/>
      </c>
      <c r="M208" s="112">
        <v>0</v>
      </c>
      <c r="N208" s="115">
        <f t="shared" si="322"/>
      </c>
      <c r="O208" s="112">
        <v>1</v>
      </c>
      <c r="P208" s="115">
        <f>E208/O209</f>
      </c>
      <c r="Q208" s="116">
        <f>(M208+M209)/(O208+O209)</f>
      </c>
      <c r="R208" s="112">
        <v>14</v>
      </c>
      <c r="S208" s="116">
        <f>(O208+O209)/(K208+K209)</f>
      </c>
      <c r="T208" s="112">
        <v>2</v>
      </c>
      <c r="U208" s="117">
        <f>F208/T208</f>
      </c>
      <c r="V208" s="118">
        <f>(F208+4*500)/T208</f>
      </c>
      <c r="W208" s="112">
        <v>2426.399999999994</v>
      </c>
      <c r="X208" s="118">
        <f>W208/T208</f>
      </c>
      <c r="Y208" s="116">
        <f>T208/R208</f>
      </c>
      <c r="Z208" s="118">
        <f>W208/F208</f>
      </c>
      <c r="AA208" s="118">
        <f>W208/(F208+500)</f>
      </c>
      <c r="AB208" s="112">
        <v>0</v>
      </c>
      <c r="AC208" s="112">
        <v>0</v>
      </c>
      <c r="AD208" s="116">
        <f>AB208/T208</f>
      </c>
      <c r="AE208" s="118">
        <f>(W208-AC208)/(F208+500)</f>
      </c>
      <c r="AF208" s="119" t="s">
        <v>149</v>
      </c>
    </row>
    <row r="209">
      <c r="A209" s="106"/>
      <c r="B209" s="107"/>
      <c r="C209" s="108"/>
      <c r="D209" s="109" t="s">
        <v>134</v>
      </c>
      <c r="E209" s="110">
        <v>1584.51</v>
      </c>
      <c r="F209" s="111"/>
      <c r="G209" s="112">
        <v>18201</v>
      </c>
      <c r="H209" s="112">
        <v>614</v>
      </c>
      <c r="I209" s="113">
        <f t="shared" si="167"/>
      </c>
      <c r="J209" s="114">
        <f t="shared" si="124"/>
      </c>
      <c r="K209" s="112">
        <v>31</v>
      </c>
      <c r="L209" s="114">
        <f t="shared" si="71"/>
      </c>
      <c r="M209" s="112">
        <v>1</v>
      </c>
      <c r="N209" s="115">
        <f t="shared" si="322"/>
      </c>
      <c r="O209" s="112">
        <v>4</v>
      </c>
      <c r="P209" s="115">
        <f>E209/O209</f>
      </c>
      <c r="Q209" s="116"/>
      <c r="R209" s="112"/>
      <c r="S209" s="116"/>
      <c r="T209" s="112"/>
      <c r="U209" s="117"/>
      <c r="V209" s="118"/>
      <c r="W209" s="112"/>
      <c r="X209" s="118"/>
      <c r="Y209" s="116"/>
      <c r="Z209" s="118"/>
      <c r="AA209" s="118"/>
      <c r="AB209" s="112"/>
      <c r="AC209" s="112"/>
      <c r="AD209" s="116"/>
      <c r="AE209" s="118"/>
      <c r="AF209" s="119" t="s">
        <v>168</v>
      </c>
    </row>
    <row r="210">
      <c r="A210" s="106"/>
      <c r="B210" s="107" t="s">
        <v>154</v>
      </c>
      <c r="C210" s="108" t="s">
        <v>163</v>
      </c>
      <c r="D210" s="109" t="s">
        <v>132</v>
      </c>
      <c r="E210" s="110">
        <v>162</v>
      </c>
      <c r="F210" s="111">
        <f>E210+E211</f>
      </c>
      <c r="G210" s="112">
        <v>629</v>
      </c>
      <c r="H210" s="112">
        <v>40</v>
      </c>
      <c r="I210" s="113">
        <f t="shared" si="167"/>
      </c>
      <c r="J210" s="114">
        <f t="shared" si="124"/>
      </c>
      <c r="K210" s="112">
        <v>0</v>
      </c>
      <c r="L210" s="114">
        <f t="shared" si="71"/>
      </c>
      <c r="M210" s="112">
        <v>0</v>
      </c>
      <c r="N210" s="115">
        <f t="shared" si="322"/>
      </c>
      <c r="O210" s="112">
        <v>0</v>
      </c>
      <c r="P210" s="115">
        <f>E210/O211</f>
      </c>
      <c r="Q210" s="116">
        <f>(M210+M211)/(O210+O211)</f>
      </c>
      <c r="R210" s="112">
        <v>10</v>
      </c>
      <c r="S210" s="116">
        <f>(O210+O211)/(K210+K211)</f>
      </c>
      <c r="T210" s="112">
        <v>3</v>
      </c>
      <c r="U210" s="117">
        <f>F210/T210</f>
      </c>
      <c r="V210" s="118">
        <f>(F210+4*500)/T210</f>
      </c>
      <c r="W210" s="112">
        <v>5395.200000000004</v>
      </c>
      <c r="X210" s="118">
        <f>W210/T210</f>
      </c>
      <c r="Y210" s="116">
        <f>T210/R210</f>
      </c>
      <c r="Z210" s="118">
        <f>W210/F210</f>
      </c>
      <c r="AA210" s="118">
        <f>W210/(F210+500)</f>
      </c>
      <c r="AB210" s="112">
        <v>0</v>
      </c>
      <c r="AC210" s="112">
        <v>0</v>
      </c>
      <c r="AD210" s="116">
        <f>AB210/T210</f>
      </c>
      <c r="AE210" s="118">
        <f>(W210-AC210)/(F210+500)</f>
      </c>
      <c r="AF210" s="119" t="s">
        <v>149</v>
      </c>
    </row>
    <row r="211">
      <c r="A211" s="106"/>
      <c r="B211" s="107"/>
      <c r="C211" s="108"/>
      <c r="D211" s="109" t="s">
        <v>134</v>
      </c>
      <c r="E211" s="110">
        <v>2261.83</v>
      </c>
      <c r="F211" s="111"/>
      <c r="G211" s="112">
        <v>25055</v>
      </c>
      <c r="H211" s="112">
        <v>740</v>
      </c>
      <c r="I211" s="113">
        <f t="shared" si="167"/>
      </c>
      <c r="J211" s="114">
        <f t="shared" si="124"/>
      </c>
      <c r="K211" s="112">
        <v>38</v>
      </c>
      <c r="L211" s="114">
        <f t="shared" si="71"/>
      </c>
      <c r="M211" s="112">
        <v>3</v>
      </c>
      <c r="N211" s="115">
        <f t="shared" si="322"/>
      </c>
      <c r="O211" s="112">
        <v>4</v>
      </c>
      <c r="P211" s="115">
        <f t="shared" ref="P211:P212" si="228">E211/O211</f>
      </c>
      <c r="Q211" s="116"/>
      <c r="R211" s="112"/>
      <c r="S211" s="116"/>
      <c r="T211" s="112"/>
      <c r="U211" s="117"/>
      <c r="V211" s="118"/>
      <c r="W211" s="112"/>
      <c r="X211" s="118"/>
      <c r="Y211" s="116"/>
      <c r="Z211" s="118"/>
      <c r="AA211" s="118"/>
      <c r="AB211" s="112"/>
      <c r="AC211" s="112"/>
      <c r="AD211" s="116"/>
      <c r="AE211" s="118"/>
      <c r="AF211" s="119" t="s">
        <v>168</v>
      </c>
    </row>
    <row r="212">
      <c r="A212" s="106"/>
      <c r="B212" s="136" t="s">
        <v>140</v>
      </c>
      <c r="C212" s="136"/>
      <c r="D212" s="136"/>
      <c r="E212" s="124">
        <f>SUM(E202:E211)</f>
      </c>
      <c r="F212" s="124">
        <f>SUM(F202:F211)</f>
      </c>
      <c r="G212" s="124">
        <f>SUM(G202:G211)</f>
      </c>
      <c r="H212" s="124">
        <f>SUM(H202:H211)</f>
      </c>
      <c r="I212" s="126">
        <f t="shared" si="167"/>
      </c>
      <c r="J212" s="127">
        <f t="shared" si="124"/>
      </c>
      <c r="K212" s="124">
        <f>SUM(K202:K211)</f>
      </c>
      <c r="L212" s="127">
        <f t="shared" si="71"/>
      </c>
      <c r="M212" s="124">
        <f>SUM(M202:M211)</f>
      </c>
      <c r="N212" s="128">
        <f t="shared" si="322"/>
      </c>
      <c r="O212" s="124">
        <f>SUM(O202:O211)</f>
      </c>
      <c r="P212" s="128">
        <f t="shared" si="228"/>
      </c>
      <c r="Q212" s="129">
        <f>M212/O212</f>
      </c>
      <c r="R212" s="124">
        <f>SUM(R202:R211)</f>
      </c>
      <c r="S212" s="129">
        <f>(O212+O212)/(K212+K212)</f>
      </c>
      <c r="T212" s="124">
        <f>SUM(T202:T211)</f>
      </c>
      <c r="U212" s="130">
        <f t="shared" ref="U212:U213" si="787">F212/T212</f>
      </c>
      <c r="V212" s="131">
        <f t="shared" ref="V212:V213" si="647">(F212+4*500)/T212</f>
      </c>
      <c r="W212" s="124">
        <f>SUM(W202:W211)</f>
      </c>
      <c r="X212" s="132">
        <f t="shared" ref="X212:X213" si="507">W212/T212</f>
      </c>
      <c r="Y212" s="129">
        <f t="shared" ref="Y212:Y213" si="367">T212/R212</f>
      </c>
      <c r="Z212" s="131">
        <f t="shared" ref="Z212:Z213" si="1067">W212/F212</f>
      </c>
      <c r="AA212" s="131">
        <f>W212/(F212+COUNT(W202:W211)*500)</f>
      </c>
      <c r="AB212" s="124">
        <f>SUM(AB202:AB211)</f>
      </c>
      <c r="AC212" s="124">
        <f>SUM(AC202:AC211)</f>
      </c>
      <c r="AD212" s="129">
        <f t="shared" ref="AD212:AD213" si="927">AB212/T212</f>
      </c>
      <c r="AE212" s="133">
        <f>(W212-AC212)/(F212+COUNT(W202:W207)*500)</f>
      </c>
      <c r="AF212" s="118"/>
    </row>
    <row r="213">
      <c r="A213" s="106"/>
      <c r="B213" s="120" t="s">
        <v>155</v>
      </c>
      <c r="C213" s="135" t="s">
        <v>169</v>
      </c>
      <c r="D213" s="109" t="s">
        <v>132</v>
      </c>
      <c r="E213" s="110">
        <v>227.94</v>
      </c>
      <c r="F213" s="111">
        <f>E213+E214</f>
      </c>
      <c r="G213" s="112">
        <v>895</v>
      </c>
      <c r="H213" s="112">
        <v>52</v>
      </c>
      <c r="I213" s="113">
        <f t="shared" si="167"/>
      </c>
      <c r="J213" s="114">
        <f t="shared" si="124"/>
      </c>
      <c r="K213" s="112">
        <v>1</v>
      </c>
      <c r="L213" s="114">
        <f t="shared" si="71"/>
      </c>
      <c r="M213" s="112">
        <v>0</v>
      </c>
      <c r="N213" s="115">
        <f t="shared" si="322"/>
      </c>
      <c r="O213" s="112">
        <v>0</v>
      </c>
      <c r="P213" s="115">
        <f>E213/O214</f>
      </c>
      <c r="Q213" s="116">
        <f>(M213+M214)/(O213+O214)</f>
      </c>
      <c r="R213" s="112">
        <v>25</v>
      </c>
      <c r="S213" s="116">
        <f>(O213+O214)/(K213+K214)</f>
      </c>
      <c r="T213" s="112">
        <v>7</v>
      </c>
      <c r="U213" s="117">
        <f t="shared" si="787"/>
      </c>
      <c r="V213" s="118">
        <f t="shared" si="647"/>
      </c>
      <c r="W213" s="112">
        <v>5888.400000000009</v>
      </c>
      <c r="X213" s="118">
        <f t="shared" si="507"/>
      </c>
      <c r="Y213" s="116">
        <f t="shared" si="367"/>
      </c>
      <c r="Z213" s="118">
        <f t="shared" si="1067"/>
      </c>
      <c r="AA213" s="118">
        <f>W213/(F213+500)</f>
      </c>
      <c r="AB213" s="112">
        <v>0</v>
      </c>
      <c r="AC213" s="112">
        <v>0</v>
      </c>
      <c r="AD213" s="116">
        <f t="shared" si="927"/>
      </c>
      <c r="AE213" s="118">
        <f>(W213-AC213)/(F213+500)</f>
      </c>
      <c r="AF213" s="119" t="s">
        <v>149</v>
      </c>
    </row>
    <row r="214">
      <c r="A214" s="106"/>
      <c r="B214" s="120"/>
      <c r="C214" s="135"/>
      <c r="D214" s="109" t="s">
        <v>134</v>
      </c>
      <c r="E214" s="110">
        <v>3676.73</v>
      </c>
      <c r="F214" s="111"/>
      <c r="G214" s="112">
        <v>39596</v>
      </c>
      <c r="H214" s="112">
        <v>1451</v>
      </c>
      <c r="I214" s="113">
        <f t="shared" si="167"/>
      </c>
      <c r="J214" s="114">
        <f t="shared" si="124"/>
      </c>
      <c r="K214" s="112">
        <v>81</v>
      </c>
      <c r="L214" s="114">
        <f t="shared" si="71"/>
      </c>
      <c r="M214" s="112">
        <v>4</v>
      </c>
      <c r="N214" s="115">
        <f t="shared" si="322"/>
      </c>
      <c r="O214" s="112">
        <v>10</v>
      </c>
      <c r="P214" s="115">
        <f t="shared" ref="P214:P216" si="229">E214/O214</f>
      </c>
      <c r="Q214" s="116"/>
      <c r="R214" s="112"/>
      <c r="S214" s="116"/>
      <c r="T214" s="112"/>
      <c r="U214" s="117"/>
      <c r="V214" s="118"/>
      <c r="W214" s="112"/>
      <c r="X214" s="118"/>
      <c r="Y214" s="116"/>
      <c r="Z214" s="118"/>
      <c r="AA214" s="118"/>
      <c r="AB214" s="112"/>
      <c r="AC214" s="112"/>
      <c r="AD214" s="116"/>
      <c r="AE214" s="118"/>
      <c r="AF214" s="119" t="s">
        <v>168</v>
      </c>
    </row>
    <row r="215">
      <c r="A215" s="106"/>
      <c r="B215" s="107" t="s">
        <v>157</v>
      </c>
      <c r="C215" s="135" t="s">
        <v>169</v>
      </c>
      <c r="D215" s="109" t="s">
        <v>132</v>
      </c>
      <c r="E215" s="110">
        <v>390.59</v>
      </c>
      <c r="F215" s="111">
        <f>E215+E216</f>
      </c>
      <c r="G215" s="112">
        <v>1831</v>
      </c>
      <c r="H215" s="112">
        <v>101</v>
      </c>
      <c r="I215" s="113">
        <f t="shared" si="167"/>
      </c>
      <c r="J215" s="114">
        <f t="shared" si="124"/>
      </c>
      <c r="K215" s="112">
        <v>3</v>
      </c>
      <c r="L215" s="114">
        <f t="shared" si="71"/>
      </c>
      <c r="M215" s="112">
        <v>0</v>
      </c>
      <c r="N215" s="115">
        <f t="shared" si="322"/>
      </c>
      <c r="O215" s="112">
        <v>1</v>
      </c>
      <c r="P215" s="115">
        <f t="shared" si="229"/>
      </c>
      <c r="Q215" s="116">
        <f>(M215+M216)/(O215+O216)</f>
      </c>
      <c r="R215" s="112">
        <v>32</v>
      </c>
      <c r="S215" s="116">
        <f>(O215+O216)/(K215+K216)</f>
      </c>
      <c r="T215" s="112">
        <v>7</v>
      </c>
      <c r="U215" s="117">
        <f>F215/T215</f>
      </c>
      <c r="V215" s="118">
        <f>(F215+4*500)/T215</f>
      </c>
      <c r="W215" s="112">
        <v>11620.800000000003</v>
      </c>
      <c r="X215" s="118">
        <f>W215/T215</f>
      </c>
      <c r="Y215" s="116">
        <f>T215/R215</f>
      </c>
      <c r="Z215" s="118">
        <f>W215/F215</f>
      </c>
      <c r="AA215" s="118">
        <f>W215/(F215+500)</f>
      </c>
      <c r="AB215" s="112">
        <v>0</v>
      </c>
      <c r="AC215" s="112">
        <v>0</v>
      </c>
      <c r="AD215" s="116">
        <f>AB215/T215</f>
      </c>
      <c r="AE215" s="118">
        <f>(W215-AC215)/(F215+500)</f>
      </c>
      <c r="AF215" s="119" t="s">
        <v>149</v>
      </c>
    </row>
    <row r="216">
      <c r="A216" s="106"/>
      <c r="B216" s="107"/>
      <c r="C216" s="135"/>
      <c r="D216" s="109" t="s">
        <v>134</v>
      </c>
      <c r="E216" s="110">
        <v>5700.46</v>
      </c>
      <c r="F216" s="111"/>
      <c r="G216" s="112">
        <v>67508</v>
      </c>
      <c r="H216" s="112">
        <v>2377</v>
      </c>
      <c r="I216" s="113">
        <f t="shared" si="167"/>
      </c>
      <c r="J216" s="114">
        <f t="shared" si="124"/>
      </c>
      <c r="K216" s="112">
        <v>100</v>
      </c>
      <c r="L216" s="114">
        <f t="shared" si="71"/>
      </c>
      <c r="M216" s="112">
        <v>7</v>
      </c>
      <c r="N216" s="115">
        <f t="shared" si="322"/>
      </c>
      <c r="O216" s="112">
        <v>11</v>
      </c>
      <c r="P216" s="115">
        <f t="shared" si="229"/>
      </c>
      <c r="Q216" s="116"/>
      <c r="R216" s="112"/>
      <c r="S216" s="116"/>
      <c r="T216" s="112"/>
      <c r="U216" s="117"/>
      <c r="V216" s="118"/>
      <c r="W216" s="112"/>
      <c r="X216" s="118"/>
      <c r="Y216" s="116"/>
      <c r="Z216" s="118"/>
      <c r="AA216" s="118"/>
      <c r="AB216" s="112"/>
      <c r="AC216" s="112"/>
      <c r="AD216" s="116"/>
      <c r="AE216" s="118"/>
      <c r="AF216" s="119" t="s">
        <v>168</v>
      </c>
    </row>
    <row r="217">
      <c r="A217" s="106"/>
      <c r="B217" s="107" t="s">
        <v>158</v>
      </c>
      <c r="C217" s="135" t="s">
        <v>169</v>
      </c>
      <c r="D217" s="109" t="s">
        <v>132</v>
      </c>
      <c r="E217" s="110">
        <v>482.71</v>
      </c>
      <c r="F217" s="111">
        <f>E217+E218</f>
      </c>
      <c r="G217" s="112">
        <v>2074</v>
      </c>
      <c r="H217" s="112">
        <v>86</v>
      </c>
      <c r="I217" s="113">
        <f t="shared" si="167"/>
      </c>
      <c r="J217" s="114">
        <f t="shared" si="124"/>
      </c>
      <c r="K217" s="112">
        <v>1</v>
      </c>
      <c r="L217" s="114">
        <f t="shared" si="71"/>
      </c>
      <c r="M217" s="112">
        <v>1</v>
      </c>
      <c r="N217" s="115">
        <f t="shared" si="322"/>
      </c>
      <c r="O217" s="112">
        <v>1</v>
      </c>
      <c r="P217" s="115">
        <f>E217/O218</f>
      </c>
      <c r="Q217" s="116">
        <f>(M217+M218)/(O217+O218)</f>
      </c>
      <c r="R217" s="112">
        <v>25</v>
      </c>
      <c r="S217" s="116">
        <f>(O217+O218)/(K217+K218)</f>
      </c>
      <c r="T217" s="112">
        <v>5</v>
      </c>
      <c r="U217" s="117">
        <f>F217/T217</f>
      </c>
      <c r="V217" s="118">
        <f>(F217+4*500)/T217</f>
      </c>
      <c r="W217" s="112">
        <v>2143.199999999997</v>
      </c>
      <c r="X217" s="118">
        <f>W217/T217</f>
      </c>
      <c r="Y217" s="116">
        <f>T217/R217</f>
      </c>
      <c r="Z217" s="118">
        <f>W217/F217</f>
      </c>
      <c r="AA217" s="118">
        <f>W217/(F217+500)</f>
      </c>
      <c r="AB217" s="112">
        <v>0</v>
      </c>
      <c r="AC217" s="112">
        <v>0</v>
      </c>
      <c r="AD217" s="116">
        <f>AB217/T217</f>
      </c>
      <c r="AE217" s="118">
        <f>(W217-AC217)/(F217+500)</f>
      </c>
      <c r="AF217" s="119" t="s">
        <v>149</v>
      </c>
    </row>
    <row r="218">
      <c r="A218" s="106"/>
      <c r="B218" s="107"/>
      <c r="C218" s="135"/>
      <c r="D218" s="109" t="s">
        <v>134</v>
      </c>
      <c r="E218" s="110">
        <v>4510.18</v>
      </c>
      <c r="F218" s="111"/>
      <c r="G218" s="112">
        <v>61685</v>
      </c>
      <c r="H218" s="112">
        <v>2544</v>
      </c>
      <c r="I218" s="113">
        <f t="shared" si="167"/>
      </c>
      <c r="J218" s="114">
        <f t="shared" si="124"/>
      </c>
      <c r="K218" s="112">
        <v>105</v>
      </c>
      <c r="L218" s="114">
        <f t="shared" si="71"/>
      </c>
      <c r="M218" s="112">
        <v>3</v>
      </c>
      <c r="N218" s="115">
        <f t="shared" si="322"/>
      </c>
      <c r="O218" s="112">
        <v>11</v>
      </c>
      <c r="P218" s="115">
        <f>E218/O218</f>
      </c>
      <c r="Q218" s="116"/>
      <c r="R218" s="112"/>
      <c r="S218" s="116"/>
      <c r="T218" s="112"/>
      <c r="U218" s="117"/>
      <c r="V218" s="118"/>
      <c r="W218" s="112"/>
      <c r="X218" s="118"/>
      <c r="Y218" s="116"/>
      <c r="Z218" s="118"/>
      <c r="AA218" s="118"/>
      <c r="AB218" s="112"/>
      <c r="AC218" s="112"/>
      <c r="AD218" s="116"/>
      <c r="AE218" s="118"/>
      <c r="AF218" s="119" t="s">
        <v>168</v>
      </c>
    </row>
    <row r="219">
      <c r="A219" s="106"/>
      <c r="B219" s="107" t="s">
        <v>159</v>
      </c>
      <c r="C219" s="135" t="s">
        <v>169</v>
      </c>
      <c r="D219" s="109" t="s">
        <v>132</v>
      </c>
      <c r="E219" s="110">
        <v>9.11</v>
      </c>
      <c r="F219" s="111">
        <f>E219+E220</f>
      </c>
      <c r="G219" s="112">
        <v>133</v>
      </c>
      <c r="H219" s="112">
        <v>3</v>
      </c>
      <c r="I219" s="113">
        <f t="shared" si="167"/>
      </c>
      <c r="J219" s="114">
        <f t="shared" si="124"/>
      </c>
      <c r="K219" s="112">
        <v>0</v>
      </c>
      <c r="L219" s="114">
        <f t="shared" si="71"/>
      </c>
      <c r="M219" s="112">
        <v>0</v>
      </c>
      <c r="N219" s="115">
        <f t="shared" si="322"/>
      </c>
      <c r="O219" s="112">
        <v>0</v>
      </c>
      <c r="P219" s="115">
        <f>E219/O220</f>
      </c>
      <c r="Q219" s="116">
        <f>(M219+M220)/(O219+O220)</f>
      </c>
      <c r="R219" s="112">
        <v>19</v>
      </c>
      <c r="S219" s="116">
        <f>(O219+O220)/(K219+K220)</f>
      </c>
      <c r="T219" s="112">
        <v>6</v>
      </c>
      <c r="U219" s="117">
        <f>F219/T219</f>
      </c>
      <c r="V219" s="118">
        <f>(F219+4*500)/T219</f>
      </c>
      <c r="W219" s="112">
        <v>8226</v>
      </c>
      <c r="X219" s="118">
        <f>W219/T219</f>
      </c>
      <c r="Y219" s="116">
        <f>T219/R219</f>
      </c>
      <c r="Z219" s="118">
        <f>W219/F219</f>
      </c>
      <c r="AA219" s="118">
        <f>W219/(F219+500)</f>
      </c>
      <c r="AB219" s="112">
        <v>1</v>
      </c>
      <c r="AC219" s="112">
        <v>1663.199999999999</v>
      </c>
      <c r="AD219" s="116">
        <f>AB219/T219</f>
      </c>
      <c r="AE219" s="118">
        <f>(W219-AC219)/(F219+500)</f>
      </c>
      <c r="AF219" s="119" t="s">
        <v>149</v>
      </c>
    </row>
    <row r="220">
      <c r="A220" s="106"/>
      <c r="B220" s="107"/>
      <c r="C220" s="135"/>
      <c r="D220" s="109" t="s">
        <v>134</v>
      </c>
      <c r="E220" s="110">
        <v>3387.12</v>
      </c>
      <c r="F220" s="111"/>
      <c r="G220" s="112">
        <v>40818</v>
      </c>
      <c r="H220" s="112">
        <v>2169</v>
      </c>
      <c r="I220" s="113">
        <f t="shared" si="167"/>
      </c>
      <c r="J220" s="114">
        <f t="shared" si="124"/>
      </c>
      <c r="K220" s="112">
        <v>105</v>
      </c>
      <c r="L220" s="114">
        <f t="shared" si="71"/>
      </c>
      <c r="M220" s="112">
        <v>5</v>
      </c>
      <c r="N220" s="115">
        <f t="shared" si="322"/>
      </c>
      <c r="O220" s="112">
        <v>9</v>
      </c>
      <c r="P220" s="115">
        <f>E220/O220</f>
      </c>
      <c r="Q220" s="116"/>
      <c r="R220" s="112"/>
      <c r="S220" s="116"/>
      <c r="T220" s="112"/>
      <c r="U220" s="117"/>
      <c r="V220" s="118"/>
      <c r="W220" s="112"/>
      <c r="X220" s="118"/>
      <c r="Y220" s="116"/>
      <c r="Z220" s="118"/>
      <c r="AA220" s="118"/>
      <c r="AB220" s="112"/>
      <c r="AC220" s="112"/>
      <c r="AD220" s="116"/>
      <c r="AE220" s="118"/>
      <c r="AF220" s="119" t="s">
        <v>168</v>
      </c>
    </row>
    <row r="221">
      <c r="A221" s="106"/>
      <c r="B221" s="107" t="s">
        <v>160</v>
      </c>
      <c r="C221" s="135" t="s">
        <v>169</v>
      </c>
      <c r="D221" s="109" t="s">
        <v>132</v>
      </c>
      <c r="E221" s="110">
        <v>0</v>
      </c>
      <c r="F221" s="111">
        <f>E221+E222</f>
      </c>
      <c r="G221" s="112">
        <v>8</v>
      </c>
      <c r="H221" s="112">
        <v>0</v>
      </c>
      <c r="I221" s="113">
        <f t="shared" si="167"/>
      </c>
      <c r="J221" s="114">
        <f t="shared" si="124"/>
      </c>
      <c r="K221" s="112">
        <v>0</v>
      </c>
      <c r="L221" s="114">
        <f t="shared" si="71"/>
      </c>
      <c r="M221" s="112">
        <v>0</v>
      </c>
      <c r="N221" s="115">
        <f t="shared" si="322"/>
      </c>
      <c r="O221" s="112">
        <v>0</v>
      </c>
      <c r="P221" s="115">
        <f>E221/O222</f>
      </c>
      <c r="Q221" s="116">
        <f>(M221+M222)/(O221+O222)</f>
      </c>
      <c r="R221" s="112">
        <v>7</v>
      </c>
      <c r="S221" s="116">
        <f>(O221+O222)/(K221+K222)</f>
      </c>
      <c r="T221" s="112">
        <v>0</v>
      </c>
      <c r="U221" s="117">
        <f>F221/T221</f>
      </c>
      <c r="V221" s="118">
        <f>(F221+4*500)/T221</f>
      </c>
      <c r="W221" s="112">
        <v>0</v>
      </c>
      <c r="X221" s="118">
        <f>W221/T221</f>
      </c>
      <c r="Y221" s="116">
        <f>T221/R221</f>
      </c>
      <c r="Z221" s="118">
        <f>W221/F221</f>
      </c>
      <c r="AA221" s="118">
        <f>W221/(F221+500)</f>
      </c>
      <c r="AB221" s="112">
        <v>0</v>
      </c>
      <c r="AC221" s="112">
        <v>0</v>
      </c>
      <c r="AD221" s="116">
        <f>AB221/T221</f>
      </c>
      <c r="AE221" s="118">
        <f>(W221-AC221)/(F221+500)</f>
      </c>
      <c r="AF221" s="119" t="s">
        <v>149</v>
      </c>
    </row>
    <row r="222">
      <c r="A222" s="106"/>
      <c r="B222" s="107"/>
      <c r="C222" s="135"/>
      <c r="D222" s="109" t="s">
        <v>134</v>
      </c>
      <c r="E222" s="110">
        <v>1167.87</v>
      </c>
      <c r="F222" s="111"/>
      <c r="G222" s="112">
        <v>17839</v>
      </c>
      <c r="H222" s="112">
        <v>970</v>
      </c>
      <c r="I222" s="113">
        <f t="shared" si="167"/>
      </c>
      <c r="J222" s="114">
        <f t="shared" si="124"/>
      </c>
      <c r="K222" s="112">
        <v>31</v>
      </c>
      <c r="L222" s="114">
        <f t="shared" si="71"/>
      </c>
      <c r="M222" s="112">
        <v>0</v>
      </c>
      <c r="N222" s="115">
        <f t="shared" si="322"/>
      </c>
      <c r="O222" s="112">
        <v>1</v>
      </c>
      <c r="P222" s="115">
        <f t="shared" ref="P222:P224" si="230">E222/O222</f>
      </c>
      <c r="Q222" s="116"/>
      <c r="R222" s="112"/>
      <c r="S222" s="116"/>
      <c r="T222" s="112"/>
      <c r="U222" s="117"/>
      <c r="V222" s="118"/>
      <c r="W222" s="112"/>
      <c r="X222" s="118"/>
      <c r="Y222" s="116"/>
      <c r="Z222" s="118"/>
      <c r="AA222" s="118"/>
      <c r="AB222" s="112"/>
      <c r="AC222" s="112"/>
      <c r="AD222" s="116"/>
      <c r="AE222" s="118"/>
      <c r="AF222" s="119" t="s">
        <v>168</v>
      </c>
    </row>
    <row r="223">
      <c r="A223" s="106"/>
      <c r="B223" s="136" t="s">
        <v>140</v>
      </c>
      <c r="C223" s="136"/>
      <c r="D223" s="136"/>
      <c r="E223" s="124">
        <f>SUM(E213:E222)</f>
      </c>
      <c r="F223" s="124">
        <f>SUM(F213:F222)</f>
      </c>
      <c r="G223" s="124">
        <f>SUM(G213:G222)</f>
      </c>
      <c r="H223" s="124">
        <f>SUM(H213:H222)</f>
      </c>
      <c r="I223" s="126">
        <f t="shared" si="167"/>
      </c>
      <c r="J223" s="127">
        <f t="shared" si="124"/>
      </c>
      <c r="K223" s="124">
        <f>SUM(K213:K222)</f>
      </c>
      <c r="L223" s="127">
        <f t="shared" si="71"/>
      </c>
      <c r="M223" s="124">
        <f>SUM(M213:M222)</f>
      </c>
      <c r="N223" s="128">
        <f t="shared" si="322"/>
      </c>
      <c r="O223" s="124">
        <f>SUM(O213:O222)</f>
      </c>
      <c r="P223" s="128">
        <f t="shared" si="230"/>
      </c>
      <c r="Q223" s="129">
        <f t="shared" ref="Q223:Q224" si="35">M223/O223</f>
      </c>
      <c r="R223" s="124">
        <f>SUM(R213:R222)</f>
      </c>
      <c r="S223" s="129">
        <f t="shared" ref="S223:S224" si="4">(O223+O223)/(K223+K223)</f>
      </c>
      <c r="T223" s="124">
        <f>SUM(T213:T222)</f>
      </c>
      <c r="U223" s="130">
        <f t="shared" ref="U223:U224" si="788">F223/T223</f>
      </c>
      <c r="V223" s="131">
        <f t="shared" ref="V223:V224" si="648">(F223+4*500)/T223</f>
      </c>
      <c r="W223" s="124">
        <f>SUM(W213:W222)</f>
      </c>
      <c r="X223" s="132">
        <f t="shared" ref="X223:X224" si="508">W223/T223</f>
      </c>
      <c r="Y223" s="129">
        <f t="shared" ref="Y223:Y224" si="368">T223/R223</f>
      </c>
      <c r="Z223" s="131">
        <f t="shared" ref="Z223:Z224" si="1068">W223/F223</f>
      </c>
      <c r="AA223" s="131">
        <f>W223/(F223+COUNT(W213:W222)*500)</f>
      </c>
      <c r="AB223" s="124">
        <f>SUM(AB213:AB222)</f>
      </c>
      <c r="AC223" s="124">
        <f>SUM(AC213:AC222)</f>
      </c>
      <c r="AD223" s="129">
        <f t="shared" ref="AD223:AD224" si="928">AB223/T223</f>
      </c>
      <c r="AE223" s="133">
        <f>(W223-AC223)/(F223+COUNT(W207:W218)*500)</f>
      </c>
      <c r="AF223" s="118"/>
    </row>
    <row r="224">
      <c r="A224" s="148"/>
      <c r="B224" s="149" t="s">
        <v>161</v>
      </c>
      <c r="C224" s="149"/>
      <c r="D224" s="149"/>
      <c r="E224" s="150">
        <f>E190+E201+E212+E223</f>
      </c>
      <c r="F224" s="150">
        <f>F190+F201+F212+F223</f>
      </c>
      <c r="G224" s="150">
        <f>G190+G201+G212+G223</f>
      </c>
      <c r="H224" s="150">
        <f>H190+H201+H212+H223</f>
      </c>
      <c r="I224" s="151">
        <f t="shared" si="167"/>
      </c>
      <c r="J224" s="152">
        <f t="shared" si="124"/>
      </c>
      <c r="K224" s="153">
        <f>K190+K201+K212+K223</f>
      </c>
      <c r="L224" s="152">
        <f t="shared" si="71"/>
      </c>
      <c r="M224" s="153">
        <f>M190+M201+M212+M223</f>
      </c>
      <c r="N224" s="154">
        <f t="shared" si="322"/>
      </c>
      <c r="O224" s="153">
        <f>O190+O201+O212+O223</f>
      </c>
      <c r="P224" s="154">
        <f t="shared" si="230"/>
      </c>
      <c r="Q224" s="155">
        <f t="shared" si="35"/>
      </c>
      <c r="R224" s="153">
        <f>R190+R201+R212+R223</f>
      </c>
      <c r="S224" s="155">
        <f t="shared" si="4"/>
      </c>
      <c r="T224" s="153">
        <f>T190+T201+T212+T223</f>
      </c>
      <c r="U224" s="156">
        <f t="shared" si="788"/>
      </c>
      <c r="V224" s="157">
        <f t="shared" si="648"/>
      </c>
      <c r="W224" s="150">
        <f>W190+W201+W212+W223</f>
      </c>
      <c r="X224" s="157">
        <f t="shared" si="508"/>
      </c>
      <c r="Y224" s="155">
        <f t="shared" si="368"/>
      </c>
      <c r="Z224" s="157">
        <f t="shared" si="1068"/>
      </c>
      <c r="AA224" s="145">
        <f>W224/(F224+COUNT(W179:W189,W191:W200,W202:W211,W213:W222)*500)</f>
      </c>
      <c r="AB224" s="153">
        <f>AB190+AB201+AB212+AB223</f>
      </c>
      <c r="AC224" s="150">
        <f>AC190+AC201+AC212+AC223</f>
      </c>
      <c r="AD224" s="155">
        <f t="shared" si="928"/>
      </c>
      <c r="AE224" s="145">
        <f>(W224-AC224)/(F224+COUNT(W180:W189,W191:W200,W202:W211,W213:W222)*500)</f>
      </c>
      <c r="AF224" s="158"/>
    </row>
    <row r="225">
      <c r="A225" s="96" t="s">
        <v>97</v>
      </c>
      <c r="B225" s="97" t="s">
        <v>98</v>
      </c>
      <c r="C225" s="97" t="s">
        <v>99</v>
      </c>
      <c r="D225" s="97" t="s">
        <v>100</v>
      </c>
      <c r="E225" s="98" t="s">
        <v>101</v>
      </c>
      <c r="F225" s="97" t="s">
        <v>102</v>
      </c>
      <c r="G225" s="97" t="s">
        <v>103</v>
      </c>
      <c r="H225" s="97" t="s">
        <v>104</v>
      </c>
      <c r="I225" s="99" t="s">
        <v>105</v>
      </c>
      <c r="J225" s="100" t="s">
        <v>106</v>
      </c>
      <c r="K225" s="97" t="s">
        <v>107</v>
      </c>
      <c r="L225" s="100" t="s">
        <v>108</v>
      </c>
      <c r="M225" s="97" t="s">
        <v>109</v>
      </c>
      <c r="N225" s="101" t="s">
        <v>110</v>
      </c>
      <c r="O225" s="97" t="s">
        <v>111</v>
      </c>
      <c r="P225" s="101" t="s">
        <v>112</v>
      </c>
      <c r="Q225" s="99" t="s">
        <v>113</v>
      </c>
      <c r="R225" s="102" t="s">
        <v>114</v>
      </c>
      <c r="S225" s="103" t="s">
        <v>115</v>
      </c>
      <c r="T225" s="102" t="s">
        <v>116</v>
      </c>
      <c r="U225" s="104" t="s">
        <v>117</v>
      </c>
      <c r="V225" s="105" t="s">
        <v>118</v>
      </c>
      <c r="W225" s="105" t="s">
        <v>119</v>
      </c>
      <c r="X225" s="105" t="s">
        <v>120</v>
      </c>
      <c r="Y225" s="103" t="s">
        <v>121</v>
      </c>
      <c r="Z225" s="105" t="s">
        <v>122</v>
      </c>
      <c r="AA225" s="105" t="s">
        <v>123</v>
      </c>
      <c r="AB225" s="105" t="s">
        <v>124</v>
      </c>
      <c r="AC225" s="102" t="s">
        <v>125</v>
      </c>
      <c r="AD225" s="103" t="s">
        <v>126</v>
      </c>
      <c r="AE225" s="105" t="s">
        <v>127</v>
      </c>
      <c r="AF225" s="105" t="s">
        <v>128</v>
      </c>
    </row>
    <row r="226">
      <c r="A226" s="106" t="s">
        <v>170</v>
      </c>
      <c r="B226" s="107" t="s">
        <v>130</v>
      </c>
      <c r="C226" s="108" t="s">
        <v>131</v>
      </c>
      <c r="D226" s="109" t="s">
        <v>132</v>
      </c>
      <c r="E226" s="110">
        <v>222.56</v>
      </c>
      <c r="F226" s="111">
        <f>E226+E227</f>
      </c>
      <c r="G226" s="112">
        <v>1468</v>
      </c>
      <c r="H226" s="112">
        <v>110</v>
      </c>
      <c r="I226" s="113">
        <f t="shared" ref="I226:I271" si="168">H226/G226</f>
      </c>
      <c r="J226" s="114">
        <f t="shared" ref="J226:J271" si="125">(E226/G226)*1000</f>
      </c>
      <c r="K226" s="112">
        <v>0</v>
      </c>
      <c r="L226" s="114">
        <f t="shared" ref="L226:L240" si="72">E226/K226</f>
      </c>
      <c r="M226" s="112">
        <v>0</v>
      </c>
      <c r="N226" s="115">
        <f t="shared" ref="N226:N271" si="323">E226/M226</f>
      </c>
      <c r="O226" s="112">
        <v>0</v>
      </c>
      <c r="P226" s="115">
        <f t="shared" ref="P226:P247" si="231">E226/O226</f>
      </c>
      <c r="Q226" s="116">
        <f>(M226+M227)/(O226+O227)</f>
      </c>
      <c r="R226" s="112">
        <v>6</v>
      </c>
      <c r="S226" s="116">
        <f>(O226+O227)/(K226+K227)</f>
      </c>
      <c r="T226" s="112">
        <v>1</v>
      </c>
      <c r="U226" s="117">
        <f>F226/T226</f>
      </c>
      <c r="V226" s="118">
        <f>(F226+4*500)/T226</f>
      </c>
      <c r="W226" s="112">
        <v>2592</v>
      </c>
      <c r="X226" s="118">
        <f>W226/T226</f>
      </c>
      <c r="Y226" s="116">
        <f>T226/R226</f>
      </c>
      <c r="Z226" s="118">
        <f>W226/F226</f>
      </c>
      <c r="AA226" s="118">
        <f>W226/(F226+500)</f>
      </c>
      <c r="AB226" s="112">
        <v>0</v>
      </c>
      <c r="AC226" s="112">
        <v>0</v>
      </c>
      <c r="AD226" s="116">
        <f>AB226/T226</f>
      </c>
      <c r="AE226" s="118">
        <f>(W226-AC226)/(F226+500)</f>
      </c>
      <c r="AF226" s="119" t="s">
        <v>133</v>
      </c>
    </row>
    <row r="227">
      <c r="A227" s="106"/>
      <c r="B227" s="107"/>
      <c r="C227" s="108"/>
      <c r="D227" s="109" t="s">
        <v>134</v>
      </c>
      <c r="E227" s="110">
        <v>2374.55</v>
      </c>
      <c r="F227" s="111"/>
      <c r="G227" s="112">
        <v>22018</v>
      </c>
      <c r="H227" s="112">
        <v>1548</v>
      </c>
      <c r="I227" s="113">
        <f t="shared" si="168"/>
      </c>
      <c r="J227" s="114">
        <f t="shared" si="125"/>
      </c>
      <c r="K227" s="112">
        <v>42</v>
      </c>
      <c r="L227" s="114">
        <f t="shared" si="72"/>
      </c>
      <c r="M227" s="112">
        <v>1</v>
      </c>
      <c r="N227" s="115">
        <f t="shared" si="323"/>
      </c>
      <c r="O227" s="112">
        <v>1</v>
      </c>
      <c r="P227" s="115">
        <f t="shared" si="231"/>
      </c>
      <c r="Q227" s="116"/>
      <c r="R227" s="112"/>
      <c r="S227" s="116"/>
      <c r="T227" s="112"/>
      <c r="U227" s="117"/>
      <c r="V227" s="118"/>
      <c r="W227" s="112"/>
      <c r="X227" s="118"/>
      <c r="Y227" s="116"/>
      <c r="Z227" s="118"/>
      <c r="AA227" s="118"/>
      <c r="AB227" s="112"/>
      <c r="AC227" s="112"/>
      <c r="AD227" s="116"/>
      <c r="AE227" s="118"/>
      <c r="AF227" s="119" t="s">
        <v>167</v>
      </c>
    </row>
    <row r="228">
      <c r="A228" s="106"/>
      <c r="B228" s="120" t="s">
        <v>136</v>
      </c>
      <c r="C228" s="108" t="s">
        <v>131</v>
      </c>
      <c r="D228" s="109" t="s">
        <v>132</v>
      </c>
      <c r="E228" s="110">
        <v>271.17</v>
      </c>
      <c r="F228" s="111">
        <f>E228+E229</f>
      </c>
      <c r="G228" s="112">
        <v>1703</v>
      </c>
      <c r="H228" s="112">
        <v>153</v>
      </c>
      <c r="I228" s="113">
        <f t="shared" si="168"/>
      </c>
      <c r="J228" s="114">
        <f t="shared" si="125"/>
      </c>
      <c r="K228" s="112">
        <v>0</v>
      </c>
      <c r="L228" s="114">
        <f t="shared" si="72"/>
      </c>
      <c r="M228" s="112">
        <v>0</v>
      </c>
      <c r="N228" s="115">
        <f t="shared" si="323"/>
      </c>
      <c r="O228" s="112">
        <v>0</v>
      </c>
      <c r="P228" s="115">
        <f t="shared" si="231"/>
      </c>
      <c r="Q228" s="116">
        <f>(M228+M229)/(O228+O229)</f>
      </c>
      <c r="R228" s="112">
        <v>6</v>
      </c>
      <c r="S228" s="116">
        <f>(O228+O229)/(K228+K229)</f>
      </c>
      <c r="T228" s="112">
        <v>0</v>
      </c>
      <c r="U228" s="117">
        <f>F228/T228</f>
      </c>
      <c r="V228" s="118">
        <f>(F228+4*500)/T228</f>
      </c>
      <c r="W228" s="112">
        <v>0</v>
      </c>
      <c r="X228" s="118">
        <f>W228/T228</f>
      </c>
      <c r="Y228" s="116">
        <f>T228/R228</f>
      </c>
      <c r="Z228" s="118">
        <f>W228/F228</f>
      </c>
      <c r="AA228" s="118">
        <f>W228/(F228+500)</f>
      </c>
      <c r="AB228" s="112">
        <v>0</v>
      </c>
      <c r="AC228" s="112">
        <v>0</v>
      </c>
      <c r="AD228" s="116">
        <f>AB228/T228</f>
      </c>
      <c r="AE228" s="118">
        <f>(W228-AC228)/(F228+500)</f>
      </c>
      <c r="AF228" s="119" t="s">
        <v>133</v>
      </c>
    </row>
    <row r="229">
      <c r="A229" s="106"/>
      <c r="B229" s="120"/>
      <c r="C229" s="108"/>
      <c r="D229" s="109" t="s">
        <v>134</v>
      </c>
      <c r="E229" s="110">
        <v>1833.63</v>
      </c>
      <c r="F229" s="111"/>
      <c r="G229" s="112">
        <v>17972</v>
      </c>
      <c r="H229" s="112">
        <v>993</v>
      </c>
      <c r="I229" s="113">
        <f t="shared" si="168"/>
      </c>
      <c r="J229" s="114">
        <f t="shared" si="125"/>
      </c>
      <c r="K229" s="112">
        <v>46</v>
      </c>
      <c r="L229" s="114">
        <f t="shared" si="72"/>
      </c>
      <c r="M229" s="112">
        <v>0</v>
      </c>
      <c r="N229" s="115">
        <f t="shared" si="323"/>
      </c>
      <c r="O229" s="112">
        <v>3</v>
      </c>
      <c r="P229" s="115">
        <f t="shared" si="231"/>
      </c>
      <c r="Q229" s="116"/>
      <c r="R229" s="112"/>
      <c r="S229" s="116"/>
      <c r="T229" s="112"/>
      <c r="U229" s="117"/>
      <c r="V229" s="118"/>
      <c r="W229" s="112"/>
      <c r="X229" s="118"/>
      <c r="Y229" s="116"/>
      <c r="Z229" s="118"/>
      <c r="AA229" s="118"/>
      <c r="AB229" s="112"/>
      <c r="AC229" s="112"/>
      <c r="AD229" s="116"/>
      <c r="AE229" s="118"/>
      <c r="AF229" s="119" t="s">
        <v>167</v>
      </c>
    </row>
    <row r="230">
      <c r="A230" s="106"/>
      <c r="B230" s="120" t="s">
        <v>137</v>
      </c>
      <c r="C230" s="108" t="s">
        <v>131</v>
      </c>
      <c r="D230" s="109" t="s">
        <v>132</v>
      </c>
      <c r="E230" s="110">
        <v>203.37</v>
      </c>
      <c r="F230" s="111">
        <f>E230+E231</f>
      </c>
      <c r="G230" s="112">
        <v>1209</v>
      </c>
      <c r="H230" s="112">
        <v>96</v>
      </c>
      <c r="I230" s="113">
        <f t="shared" si="168"/>
      </c>
      <c r="J230" s="114">
        <f t="shared" si="125"/>
      </c>
      <c r="K230" s="112">
        <v>1</v>
      </c>
      <c r="L230" s="114">
        <f t="shared" si="72"/>
      </c>
      <c r="M230" s="112">
        <v>0</v>
      </c>
      <c r="N230" s="115">
        <f t="shared" si="323"/>
      </c>
      <c r="O230" s="112">
        <v>0</v>
      </c>
      <c r="P230" s="115">
        <f t="shared" si="231"/>
      </c>
      <c r="Q230" s="116">
        <f>(M230+M231)/(O230+O231)</f>
      </c>
      <c r="R230" s="112">
        <v>8</v>
      </c>
      <c r="S230" s="116">
        <f>(O230+O231)/(K230+K231)</f>
      </c>
      <c r="T230" s="112">
        <v>2</v>
      </c>
      <c r="U230" s="117">
        <f>F230/T230</f>
      </c>
      <c r="V230" s="118">
        <f>(F230+4*500)/T230</f>
      </c>
      <c r="W230" s="112">
        <v>3674.3999999999996</v>
      </c>
      <c r="X230" s="118">
        <f>W230/T230</f>
      </c>
      <c r="Y230" s="116">
        <f>T230/R230</f>
      </c>
      <c r="Z230" s="118">
        <f>W230/F230</f>
      </c>
      <c r="AA230" s="118">
        <f>W230/(F230+500)</f>
      </c>
      <c r="AB230" s="112">
        <v>0</v>
      </c>
      <c r="AC230" s="112">
        <v>0</v>
      </c>
      <c r="AD230" s="116">
        <f>AB230/T230</f>
      </c>
      <c r="AE230" s="118">
        <f>(W230-AC230)/(F230+500)</f>
      </c>
      <c r="AF230" s="119" t="s">
        <v>133</v>
      </c>
    </row>
    <row r="231">
      <c r="A231" s="106"/>
      <c r="B231" s="120"/>
      <c r="C231" s="108"/>
      <c r="D231" s="109" t="s">
        <v>134</v>
      </c>
      <c r="E231" s="110">
        <v>1466.22</v>
      </c>
      <c r="F231" s="111"/>
      <c r="G231" s="112">
        <v>11273</v>
      </c>
      <c r="H231" s="112">
        <v>496</v>
      </c>
      <c r="I231" s="113">
        <f t="shared" si="168"/>
      </c>
      <c r="J231" s="114">
        <f t="shared" si="125"/>
      </c>
      <c r="K231" s="112">
        <v>33</v>
      </c>
      <c r="L231" s="114">
        <f t="shared" si="72"/>
      </c>
      <c r="M231" s="112">
        <v>2</v>
      </c>
      <c r="N231" s="115">
        <f t="shared" si="323"/>
      </c>
      <c r="O231" s="112">
        <v>5</v>
      </c>
      <c r="P231" s="115">
        <f t="shared" si="231"/>
      </c>
      <c r="Q231" s="116"/>
      <c r="R231" s="112"/>
      <c r="S231" s="116"/>
      <c r="T231" s="112"/>
      <c r="U231" s="117"/>
      <c r="V231" s="118"/>
      <c r="W231" s="112"/>
      <c r="X231" s="118"/>
      <c r="Y231" s="116"/>
      <c r="Z231" s="118"/>
      <c r="AA231" s="118"/>
      <c r="AB231" s="112"/>
      <c r="AC231" s="112"/>
      <c r="AD231" s="116"/>
      <c r="AE231" s="118"/>
      <c r="AF231" s="119" t="s">
        <v>167</v>
      </c>
    </row>
    <row r="232">
      <c r="A232" s="106"/>
      <c r="B232" s="107" t="s">
        <v>138</v>
      </c>
      <c r="C232" s="108" t="s">
        <v>131</v>
      </c>
      <c r="D232" s="109" t="s">
        <v>132</v>
      </c>
      <c r="E232" s="110">
        <v>121.51</v>
      </c>
      <c r="F232" s="121">
        <f>E232+E233</f>
      </c>
      <c r="G232" s="112">
        <v>858</v>
      </c>
      <c r="H232" s="112">
        <v>68</v>
      </c>
      <c r="I232" s="113">
        <f t="shared" si="168"/>
      </c>
      <c r="J232" s="114">
        <f t="shared" si="125"/>
      </c>
      <c r="K232" s="112">
        <v>1</v>
      </c>
      <c r="L232" s="114">
        <f t="shared" si="72"/>
      </c>
      <c r="M232" s="112">
        <v>0</v>
      </c>
      <c r="N232" s="115">
        <f t="shared" si="323"/>
      </c>
      <c r="O232" s="112">
        <v>0</v>
      </c>
      <c r="P232" s="115">
        <f t="shared" si="231"/>
      </c>
      <c r="Q232" s="116">
        <f>(M232+M233)/(O232+O233)</f>
      </c>
      <c r="R232" s="112">
        <v>11</v>
      </c>
      <c r="S232" s="116">
        <f>(O232+O233)/(K232+K233)</f>
      </c>
      <c r="T232" s="112">
        <v>0</v>
      </c>
      <c r="U232" s="117">
        <f>F232/T232</f>
      </c>
      <c r="V232" s="118">
        <f>(F232+4*500)/T232</f>
      </c>
      <c r="W232" s="112">
        <v>0</v>
      </c>
      <c r="X232" s="118">
        <f>W232/T232</f>
      </c>
      <c r="Y232" s="116">
        <f>T232/R232</f>
      </c>
      <c r="Z232" s="118">
        <f>W232/F232</f>
      </c>
      <c r="AA232" s="118">
        <f>W232/(F232+500)</f>
      </c>
      <c r="AB232" s="112">
        <v>0</v>
      </c>
      <c r="AC232" s="112">
        <v>0</v>
      </c>
      <c r="AD232" s="116">
        <f>AB232/T232</f>
      </c>
      <c r="AE232" s="118">
        <f>(W232-AC232)/(F232+500)</f>
      </c>
      <c r="AF232" s="119" t="s">
        <v>133</v>
      </c>
    </row>
    <row r="233">
      <c r="A233" s="106"/>
      <c r="B233" s="107"/>
      <c r="C233" s="108"/>
      <c r="D233" s="109" t="s">
        <v>134</v>
      </c>
      <c r="E233" s="110">
        <v>1314.55</v>
      </c>
      <c r="F233" s="121"/>
      <c r="G233" s="112">
        <v>9702</v>
      </c>
      <c r="H233" s="122">
        <v>413</v>
      </c>
      <c r="I233" s="113">
        <f t="shared" si="168"/>
      </c>
      <c r="J233" s="114">
        <f t="shared" si="125"/>
      </c>
      <c r="K233" s="112">
        <v>28</v>
      </c>
      <c r="L233" s="114">
        <f t="shared" si="72"/>
      </c>
      <c r="M233" s="112">
        <v>0</v>
      </c>
      <c r="N233" s="115">
        <f t="shared" si="323"/>
      </c>
      <c r="O233" s="112">
        <v>2</v>
      </c>
      <c r="P233" s="115">
        <f t="shared" si="231"/>
      </c>
      <c r="Q233" s="116"/>
      <c r="R233" s="112"/>
      <c r="S233" s="116"/>
      <c r="T233" s="112"/>
      <c r="U233" s="117"/>
      <c r="V233" s="118"/>
      <c r="W233" s="112"/>
      <c r="X233" s="118"/>
      <c r="Y233" s="116"/>
      <c r="Z233" s="118"/>
      <c r="AA233" s="118"/>
      <c r="AB233" s="112"/>
      <c r="AC233" s="112"/>
      <c r="AD233" s="116"/>
      <c r="AE233" s="118"/>
      <c r="AF233" s="119" t="s">
        <v>167</v>
      </c>
    </row>
    <row r="234">
      <c r="A234" s="106"/>
      <c r="B234" s="107" t="s">
        <v>139</v>
      </c>
      <c r="C234" s="108" t="s">
        <v>131</v>
      </c>
      <c r="D234" s="109" t="s">
        <v>132</v>
      </c>
      <c r="E234" s="110">
        <v>134.22</v>
      </c>
      <c r="F234" s="121">
        <f>E234+E235</f>
      </c>
      <c r="G234" s="112">
        <v>658</v>
      </c>
      <c r="H234" s="112">
        <v>62</v>
      </c>
      <c r="I234" s="113">
        <f t="shared" si="168"/>
      </c>
      <c r="J234" s="114">
        <f t="shared" si="125"/>
      </c>
      <c r="K234" s="112">
        <v>2</v>
      </c>
      <c r="L234" s="114">
        <f t="shared" si="72"/>
      </c>
      <c r="M234" s="112">
        <v>0</v>
      </c>
      <c r="N234" s="115">
        <f t="shared" si="323"/>
      </c>
      <c r="O234" s="112">
        <v>0</v>
      </c>
      <c r="P234" s="115">
        <f t="shared" si="231"/>
      </c>
      <c r="Q234" s="116">
        <f>(M234+M235)/(O234+O235)</f>
      </c>
      <c r="R234" s="112">
        <v>5</v>
      </c>
      <c r="S234" s="116">
        <f>(O234+O235)/(K234+K235)</f>
      </c>
      <c r="T234" s="112">
        <v>0</v>
      </c>
      <c r="U234" s="117">
        <f>F234/T234</f>
      </c>
      <c r="V234" s="118">
        <f>(F234+4*500)/T234</f>
      </c>
      <c r="W234" s="112">
        <v>0</v>
      </c>
      <c r="X234" s="118">
        <f>W234/T234</f>
      </c>
      <c r="Y234" s="116">
        <f>T234/R234</f>
      </c>
      <c r="Z234" s="118">
        <f>W234/F234</f>
      </c>
      <c r="AA234" s="118">
        <f>W234/(F234+500)</f>
      </c>
      <c r="AB234" s="112">
        <v>0</v>
      </c>
      <c r="AC234" s="112">
        <v>0</v>
      </c>
      <c r="AD234" s="116">
        <f>AB234/T234</f>
      </c>
      <c r="AE234" s="118">
        <f>(W234-AC234)/(F234+500)</f>
      </c>
      <c r="AF234" s="119" t="s">
        <v>133</v>
      </c>
    </row>
    <row r="235">
      <c r="A235" s="106"/>
      <c r="B235" s="107"/>
      <c r="C235" s="108"/>
      <c r="D235" s="109" t="s">
        <v>134</v>
      </c>
      <c r="E235" s="110">
        <v>1268.88</v>
      </c>
      <c r="F235" s="121"/>
      <c r="G235" s="112">
        <v>8318</v>
      </c>
      <c r="H235" s="122">
        <v>359</v>
      </c>
      <c r="I235" s="113">
        <f t="shared" si="168"/>
      </c>
      <c r="J235" s="114">
        <f t="shared" si="125"/>
      </c>
      <c r="K235" s="112">
        <v>25</v>
      </c>
      <c r="L235" s="114">
        <f t="shared" si="72"/>
      </c>
      <c r="M235" s="112">
        <v>0</v>
      </c>
      <c r="N235" s="115">
        <f t="shared" si="323"/>
      </c>
      <c r="O235" s="112">
        <v>2</v>
      </c>
      <c r="P235" s="115">
        <f t="shared" si="231"/>
      </c>
      <c r="Q235" s="116"/>
      <c r="R235" s="112"/>
      <c r="S235" s="116"/>
      <c r="T235" s="112"/>
      <c r="U235" s="117"/>
      <c r="V235" s="118"/>
      <c r="W235" s="112"/>
      <c r="X235" s="118"/>
      <c r="Y235" s="116"/>
      <c r="Z235" s="118"/>
      <c r="AA235" s="118"/>
      <c r="AB235" s="112"/>
      <c r="AC235" s="112"/>
      <c r="AD235" s="116"/>
      <c r="AE235" s="118"/>
      <c r="AF235" s="119" t="s">
        <v>167</v>
      </c>
    </row>
    <row r="236">
      <c r="A236" s="106"/>
      <c r="B236" s="123" t="s">
        <v>140</v>
      </c>
      <c r="C236" s="123"/>
      <c r="D236" s="123"/>
      <c r="E236" s="124">
        <f>SUM(E226:E235)</f>
      </c>
      <c r="F236" s="124">
        <f>SUM(F226:F235)</f>
      </c>
      <c r="G236" s="124">
        <f>SUM(G226:G235)</f>
      </c>
      <c r="H236" s="124">
        <f>SUM(H226:H235)</f>
      </c>
      <c r="I236" s="126">
        <f t="shared" si="168"/>
      </c>
      <c r="J236" s="127">
        <f t="shared" si="125"/>
      </c>
      <c r="K236" s="124">
        <f>SUM(K226:K235)</f>
      </c>
      <c r="L236" s="127">
        <f t="shared" si="72"/>
      </c>
      <c r="M236" s="124">
        <f>SUM(M226:M235)</f>
      </c>
      <c r="N236" s="128">
        <f t="shared" si="323"/>
      </c>
      <c r="O236" s="124">
        <f>SUM(O226:O235)</f>
      </c>
      <c r="P236" s="128">
        <f t="shared" si="231"/>
      </c>
      <c r="Q236" s="129">
        <f>M236/O236</f>
      </c>
      <c r="R236" s="124">
        <f>SUM(R226:R235)</f>
      </c>
      <c r="S236" s="129">
        <f>(O236+O236)/(K236+K236)</f>
      </c>
      <c r="T236" s="124">
        <f>SUM(T226:T235)</f>
      </c>
      <c r="U236" s="130">
        <f t="shared" ref="U236:U237" si="789">F236/T236</f>
      </c>
      <c r="V236" s="131">
        <f t="shared" ref="V236:V237" si="649">(F236+4*500)/T236</f>
      </c>
      <c r="W236" s="124">
        <f>SUM(W226:W235)</f>
      </c>
      <c r="X236" s="132">
        <f t="shared" ref="X236:X237" si="509">W236/T236</f>
      </c>
      <c r="Y236" s="129">
        <f t="shared" ref="Y236:Y237" si="369">T236/R236</f>
      </c>
      <c r="Z236" s="131">
        <f t="shared" ref="Z236:Z237" si="1069">W236/F236</f>
      </c>
      <c r="AA236" s="131">
        <f>W236/(F236+COUNT(W226:W235)*500)</f>
      </c>
      <c r="AB236" s="124">
        <f>SUM(AB226:AB235)</f>
      </c>
      <c r="AC236" s="124">
        <f>SUM(AC226:AC235)</f>
      </c>
      <c r="AD236" s="129">
        <f t="shared" ref="AD236:AD237" si="929">AB236/T236</f>
      </c>
      <c r="AE236" s="133">
        <f>(W236-AC236)/(F236+COUNT(W226:W231)*500)</f>
      </c>
      <c r="AF236" s="118"/>
    </row>
    <row r="237">
      <c r="A237" s="106"/>
      <c r="B237" s="107" t="s">
        <v>141</v>
      </c>
      <c r="C237" s="108" t="s">
        <v>171</v>
      </c>
      <c r="D237" s="109" t="s">
        <v>132</v>
      </c>
      <c r="E237" s="110">
        <v>170.72</v>
      </c>
      <c r="F237" s="121">
        <f>E237+E238</f>
      </c>
      <c r="G237" s="112">
        <v>656</v>
      </c>
      <c r="H237" s="112">
        <v>24</v>
      </c>
      <c r="I237" s="113">
        <f t="shared" si="168"/>
      </c>
      <c r="J237" s="114">
        <f t="shared" si="125"/>
      </c>
      <c r="K237" s="112">
        <v>0</v>
      </c>
      <c r="L237" s="114">
        <f t="shared" si="72"/>
      </c>
      <c r="M237" s="112">
        <v>0</v>
      </c>
      <c r="N237" s="115">
        <f t="shared" si="323"/>
      </c>
      <c r="O237" s="112">
        <v>0</v>
      </c>
      <c r="P237" s="115">
        <f t="shared" si="231"/>
      </c>
      <c r="Q237" s="116">
        <f>(M237+M238)/(O237+O238)</f>
      </c>
      <c r="R237" s="112">
        <v>4</v>
      </c>
      <c r="S237" s="116">
        <f>(O237+O238)/(K237+K238)</f>
      </c>
      <c r="T237" s="112">
        <v>1</v>
      </c>
      <c r="U237" s="117">
        <f t="shared" si="789"/>
      </c>
      <c r="V237" s="118">
        <f t="shared" si="649"/>
      </c>
      <c r="W237" s="112">
        <v>360</v>
      </c>
      <c r="X237" s="118">
        <f t="shared" si="509"/>
      </c>
      <c r="Y237" s="116">
        <f t="shared" si="369"/>
      </c>
      <c r="Z237" s="118">
        <f t="shared" si="1069"/>
      </c>
      <c r="AA237" s="118">
        <f>W237/(F237+500)</f>
      </c>
      <c r="AB237" s="112">
        <v>0</v>
      </c>
      <c r="AC237" s="112">
        <v>0</v>
      </c>
      <c r="AD237" s="116">
        <f t="shared" si="929"/>
      </c>
      <c r="AE237" s="118">
        <f>(W237-AC237)/(F237+500)</f>
      </c>
      <c r="AF237" s="119" t="s">
        <v>133</v>
      </c>
    </row>
    <row r="238">
      <c r="A238" s="106"/>
      <c r="B238" s="107"/>
      <c r="C238" s="108"/>
      <c r="D238" s="109" t="s">
        <v>134</v>
      </c>
      <c r="E238" s="110">
        <v>1315.67</v>
      </c>
      <c r="F238" s="121"/>
      <c r="G238" s="112">
        <v>8925</v>
      </c>
      <c r="H238" s="122">
        <v>350</v>
      </c>
      <c r="I238" s="113">
        <f t="shared" si="168"/>
      </c>
      <c r="J238" s="114">
        <f t="shared" si="125"/>
      </c>
      <c r="K238" s="112">
        <v>28</v>
      </c>
      <c r="L238" s="114">
        <f t="shared" si="72"/>
      </c>
      <c r="M238" s="112">
        <v>1</v>
      </c>
      <c r="N238" s="115">
        <f t="shared" si="323"/>
      </c>
      <c r="O238" s="112">
        <v>3</v>
      </c>
      <c r="P238" s="115">
        <f t="shared" si="231"/>
      </c>
      <c r="Q238" s="116"/>
      <c r="R238" s="112"/>
      <c r="S238" s="116"/>
      <c r="T238" s="112"/>
      <c r="U238" s="117"/>
      <c r="V238" s="118"/>
      <c r="W238" s="112"/>
      <c r="X238" s="118"/>
      <c r="Y238" s="116"/>
      <c r="Z238" s="118"/>
      <c r="AA238" s="118"/>
      <c r="AB238" s="112"/>
      <c r="AC238" s="112"/>
      <c r="AD238" s="116"/>
      <c r="AE238" s="118"/>
      <c r="AF238" s="119" t="s">
        <v>167</v>
      </c>
    </row>
    <row r="239">
      <c r="A239" s="106"/>
      <c r="B239" s="146" t="s">
        <v>143</v>
      </c>
      <c r="C239" s="108" t="s">
        <v>171</v>
      </c>
      <c r="D239" s="109" t="s">
        <v>132</v>
      </c>
      <c r="E239" s="110">
        <v>188.68</v>
      </c>
      <c r="F239" s="121">
        <f>E239+E240</f>
      </c>
      <c r="G239" s="112">
        <v>906</v>
      </c>
      <c r="H239" s="112">
        <v>30</v>
      </c>
      <c r="I239" s="113">
        <f t="shared" si="168"/>
      </c>
      <c r="J239" s="114">
        <f t="shared" si="125"/>
      </c>
      <c r="K239" s="112">
        <v>0</v>
      </c>
      <c r="L239" s="114">
        <f t="shared" si="72"/>
      </c>
      <c r="M239" s="112">
        <v>0</v>
      </c>
      <c r="N239" s="115">
        <f t="shared" si="323"/>
      </c>
      <c r="O239" s="112">
        <v>0</v>
      </c>
      <c r="P239" s="115">
        <f t="shared" si="231"/>
      </c>
      <c r="Q239" s="116">
        <f>(M239+M240)/(O239+O240)</f>
      </c>
      <c r="R239" s="112">
        <v>1</v>
      </c>
      <c r="S239" s="116">
        <f>(O239+O240)/(K239+K240)</f>
      </c>
      <c r="T239" s="112">
        <v>1</v>
      </c>
      <c r="U239" s="117">
        <f>F239/T239</f>
      </c>
      <c r="V239" s="118">
        <f>(F239+4*500)/T239</f>
      </c>
      <c r="W239" s="112">
        <v>679.2</v>
      </c>
      <c r="X239" s="118">
        <f>W239/T239</f>
      </c>
      <c r="Y239" s="116">
        <f>T239/R239</f>
      </c>
      <c r="Z239" s="118">
        <f>W239/F239</f>
      </c>
      <c r="AA239" s="118">
        <f>W239/(F239+500)</f>
      </c>
      <c r="AB239" s="112">
        <v>0</v>
      </c>
      <c r="AC239" s="112">
        <v>0</v>
      </c>
      <c r="AD239" s="116">
        <f>AB239/T239</f>
      </c>
      <c r="AE239" s="118">
        <f>(W239-AC239)/(F239+500)</f>
      </c>
      <c r="AF239" s="119" t="s">
        <v>133</v>
      </c>
    </row>
    <row r="240">
      <c r="A240" s="106"/>
      <c r="B240" s="146"/>
      <c r="C240" s="108"/>
      <c r="D240" s="109" t="s">
        <v>134</v>
      </c>
      <c r="E240" s="110">
        <v>1008.78</v>
      </c>
      <c r="F240" s="121"/>
      <c r="G240" s="112">
        <v>7966</v>
      </c>
      <c r="H240" s="122">
        <v>302</v>
      </c>
      <c r="I240" s="113">
        <f t="shared" si="168"/>
      </c>
      <c r="J240" s="114">
        <f t="shared" si="125"/>
      </c>
      <c r="K240" s="112">
        <v>20</v>
      </c>
      <c r="L240" s="114">
        <f t="shared" si="72"/>
      </c>
      <c r="M240" s="112">
        <v>1</v>
      </c>
      <c r="N240" s="115">
        <f t="shared" si="323"/>
      </c>
      <c r="O240" s="112">
        <v>1</v>
      </c>
      <c r="P240" s="115">
        <f t="shared" si="231"/>
      </c>
      <c r="Q240" s="116"/>
      <c r="R240" s="112"/>
      <c r="S240" s="116"/>
      <c r="T240" s="112"/>
      <c r="U240" s="117"/>
      <c r="V240" s="118"/>
      <c r="W240" s="112"/>
      <c r="X240" s="118"/>
      <c r="Y240" s="116"/>
      <c r="Z240" s="118"/>
      <c r="AA240" s="118"/>
      <c r="AB240" s="112"/>
      <c r="AC240" s="112"/>
      <c r="AD240" s="116"/>
      <c r="AE240" s="118"/>
      <c r="AF240" s="119" t="s">
        <v>167</v>
      </c>
    </row>
    <row r="241">
      <c r="A241" s="106"/>
      <c r="B241" s="136" t="s">
        <v>140</v>
      </c>
      <c r="C241" s="136"/>
      <c r="D241" s="136"/>
      <c r="E241" s="124">
        <f>SUM(E237:E240)</f>
      </c>
      <c r="F241" s="124">
        <f>SUM(F237:F240)</f>
      </c>
      <c r="G241" s="124">
        <f>SUM(G237:G240)</f>
      </c>
      <c r="H241" s="124">
        <f>SUM(H237:H240)</f>
      </c>
      <c r="I241" s="126">
        <f t="shared" si="168"/>
      </c>
      <c r="J241" s="127">
        <f t="shared" si="125"/>
      </c>
      <c r="K241" s="125">
        <f>SUM(K237:K240)</f>
      </c>
      <c r="L241" s="124">
        <f>SUM(L239:L240)</f>
      </c>
      <c r="M241" s="124">
        <f>SUM(M237:M240)</f>
      </c>
      <c r="N241" s="128">
        <f t="shared" si="323"/>
      </c>
      <c r="O241" s="124">
        <f>SUM(O237:O240)</f>
      </c>
      <c r="P241" s="128">
        <f t="shared" si="231"/>
      </c>
      <c r="Q241" s="129">
        <f>M241/O241</f>
      </c>
      <c r="R241" s="124">
        <f>SUM(R237:R240)</f>
      </c>
      <c r="S241" s="129">
        <f>(O241+O241)/(K241+K241)</f>
      </c>
      <c r="T241" s="124">
        <f>SUM(T237:T240)</f>
      </c>
      <c r="U241" s="130">
        <f t="shared" ref="U241:U242" si="790">F241/T241</f>
      </c>
      <c r="V241" s="131">
        <f t="shared" ref="V241:V242" si="650">(F241+4*500)/T241</f>
      </c>
      <c r="W241" s="124">
        <f>SUM(W237:W240)</f>
      </c>
      <c r="X241" s="132">
        <f t="shared" ref="X241:X242" si="510">W241/T241</f>
      </c>
      <c r="Y241" s="129">
        <f t="shared" ref="Y241:Y242" si="370">T241/R241</f>
      </c>
      <c r="Z241" s="131">
        <f t="shared" ref="Z241:Z242" si="1070">W241/F241</f>
      </c>
      <c r="AA241" s="131">
        <f>W241/(F241+COUNT(W237:W240)*500)</f>
      </c>
      <c r="AB241" s="124">
        <f>SUM(AB237:AB240)</f>
      </c>
      <c r="AC241" s="124">
        <f>SUM(AC237:AC240)</f>
      </c>
      <c r="AD241" s="129">
        <f t="shared" ref="AD241:AD242" si="930">AB241/T241</f>
      </c>
      <c r="AE241" s="133">
        <f>(W241-AC241)/(F241+COUNT(W236:W240)*500)</f>
      </c>
      <c r="AF241" s="119"/>
    </row>
    <row r="242">
      <c r="A242" s="106"/>
      <c r="B242" s="107" t="s">
        <v>144</v>
      </c>
      <c r="C242" s="108" t="s">
        <v>142</v>
      </c>
      <c r="D242" s="109" t="s">
        <v>132</v>
      </c>
      <c r="E242" s="110">
        <v>233.54</v>
      </c>
      <c r="F242" s="121">
        <f>E242+E243</f>
      </c>
      <c r="G242" s="112">
        <v>926</v>
      </c>
      <c r="H242" s="112">
        <v>44</v>
      </c>
      <c r="I242" s="113">
        <f t="shared" si="168"/>
      </c>
      <c r="J242" s="114">
        <f t="shared" si="125"/>
      </c>
      <c r="K242" s="112">
        <v>4</v>
      </c>
      <c r="L242" s="114">
        <f t="shared" ref="L242:L271" si="73">E242/K242</f>
      </c>
      <c r="M242" s="112">
        <v>0</v>
      </c>
      <c r="N242" s="115">
        <f t="shared" si="323"/>
      </c>
      <c r="O242" s="112">
        <v>0</v>
      </c>
      <c r="P242" s="115">
        <f t="shared" si="231"/>
      </c>
      <c r="Q242" s="116">
        <f>(M242+M243)/(O242+O243)</f>
      </c>
      <c r="R242" s="112">
        <v>4</v>
      </c>
      <c r="S242" s="116">
        <f>(O242+O243)/(K242+K243)</f>
      </c>
      <c r="T242" s="112">
        <v>3</v>
      </c>
      <c r="U242" s="117">
        <f t="shared" si="790"/>
      </c>
      <c r="V242" s="118">
        <f t="shared" si="650"/>
      </c>
      <c r="W242" s="112">
        <v>1645.1999999999998</v>
      </c>
      <c r="X242" s="118">
        <f t="shared" si="510"/>
      </c>
      <c r="Y242" s="116">
        <f t="shared" si="370"/>
      </c>
      <c r="Z242" s="118">
        <f t="shared" si="1070"/>
      </c>
      <c r="AA242" s="118">
        <f>W242/(F242+500)</f>
      </c>
      <c r="AB242" s="112">
        <v>1</v>
      </c>
      <c r="AC242" s="112">
        <v>763.2</v>
      </c>
      <c r="AD242" s="116">
        <f t="shared" si="930"/>
      </c>
      <c r="AE242" s="118">
        <f>(W242-AC242)/(F242+500)</f>
      </c>
      <c r="AF242" s="119" t="s">
        <v>133</v>
      </c>
    </row>
    <row r="243">
      <c r="A243" s="106"/>
      <c r="B243" s="107"/>
      <c r="C243" s="108"/>
      <c r="D243" s="109" t="s">
        <v>134</v>
      </c>
      <c r="E243" s="110">
        <v>1858.7</v>
      </c>
      <c r="F243" s="121"/>
      <c r="G243" s="112">
        <v>14379</v>
      </c>
      <c r="H243" s="112">
        <v>536</v>
      </c>
      <c r="I243" s="113">
        <f t="shared" si="168"/>
      </c>
      <c r="J243" s="114">
        <f t="shared" si="125"/>
      </c>
      <c r="K243" s="112">
        <v>27</v>
      </c>
      <c r="L243" s="114">
        <f t="shared" si="73"/>
      </c>
      <c r="M243" s="112">
        <v>2</v>
      </c>
      <c r="N243" s="115">
        <f t="shared" si="323"/>
      </c>
      <c r="O243" s="112">
        <v>2</v>
      </c>
      <c r="P243" s="115">
        <f t="shared" si="231"/>
      </c>
      <c r="Q243" s="116"/>
      <c r="R243" s="112"/>
      <c r="S243" s="116"/>
      <c r="T243" s="112"/>
      <c r="U243" s="117"/>
      <c r="V243" s="118"/>
      <c r="W243" s="112"/>
      <c r="X243" s="118"/>
      <c r="Y243" s="116"/>
      <c r="Z243" s="118"/>
      <c r="AA243" s="118"/>
      <c r="AB243" s="112"/>
      <c r="AC243" s="112"/>
      <c r="AD243" s="116"/>
      <c r="AE243" s="118"/>
      <c r="AF243" s="119" t="s">
        <v>167</v>
      </c>
    </row>
    <row r="244">
      <c r="A244" s="106"/>
      <c r="B244" s="120" t="s">
        <v>145</v>
      </c>
      <c r="C244" s="108" t="s">
        <v>142</v>
      </c>
      <c r="D244" s="109" t="s">
        <v>132</v>
      </c>
      <c r="E244" s="110">
        <v>835.73</v>
      </c>
      <c r="F244" s="121">
        <f>E244+E245</f>
      </c>
      <c r="G244" s="112">
        <v>3700</v>
      </c>
      <c r="H244" s="112">
        <v>105</v>
      </c>
      <c r="I244" s="113">
        <f t="shared" si="168"/>
      </c>
      <c r="J244" s="114">
        <f t="shared" si="125"/>
      </c>
      <c r="K244" s="112">
        <v>4</v>
      </c>
      <c r="L244" s="114">
        <f t="shared" si="73"/>
      </c>
      <c r="M244" s="112">
        <v>1</v>
      </c>
      <c r="N244" s="115">
        <f t="shared" si="323"/>
      </c>
      <c r="O244" s="112">
        <v>3</v>
      </c>
      <c r="P244" s="115">
        <f t="shared" si="231"/>
      </c>
      <c r="Q244" s="116">
        <f>(M244+M245)/(O244+O245)</f>
      </c>
      <c r="R244" s="112">
        <v>18</v>
      </c>
      <c r="S244" s="116">
        <f>(O244+O245)/(K244+K245)</f>
      </c>
      <c r="T244" s="112">
        <v>11</v>
      </c>
      <c r="U244" s="117">
        <f>F244/T244</f>
      </c>
      <c r="V244" s="118">
        <f>(F244+4*500)/T244</f>
      </c>
      <c r="W244" s="112">
        <v>11401.2</v>
      </c>
      <c r="X244" s="118">
        <f>W244/T244</f>
      </c>
      <c r="Y244" s="116">
        <f>T244/R244</f>
      </c>
      <c r="Z244" s="118">
        <f>W244/F244</f>
      </c>
      <c r="AA244" s="118">
        <f>W244/(F244+500)</f>
      </c>
      <c r="AB244" s="112">
        <v>2</v>
      </c>
      <c r="AC244" s="112">
        <v>2296.8</v>
      </c>
      <c r="AD244" s="116">
        <f>AB244/T244</f>
      </c>
      <c r="AE244" s="118">
        <f>(W244-AC244)/(F244+500)</f>
      </c>
      <c r="AF244" s="119" t="s">
        <v>133</v>
      </c>
    </row>
    <row r="245">
      <c r="A245" s="106"/>
      <c r="B245" s="120"/>
      <c r="C245" s="108"/>
      <c r="D245" s="109" t="s">
        <v>134</v>
      </c>
      <c r="E245" s="110">
        <v>2833.85</v>
      </c>
      <c r="F245" s="121"/>
      <c r="G245" s="112">
        <v>27782</v>
      </c>
      <c r="H245" s="112">
        <v>940</v>
      </c>
      <c r="I245" s="113">
        <f t="shared" si="168"/>
      </c>
      <c r="J245" s="114">
        <f t="shared" si="125"/>
      </c>
      <c r="K245" s="112">
        <v>49</v>
      </c>
      <c r="L245" s="114">
        <f t="shared" si="73"/>
      </c>
      <c r="M245" s="112">
        <v>6</v>
      </c>
      <c r="N245" s="115">
        <f t="shared" si="323"/>
      </c>
      <c r="O245" s="112">
        <v>9</v>
      </c>
      <c r="P245" s="115">
        <f t="shared" si="231"/>
      </c>
      <c r="Q245" s="116"/>
      <c r="R245" s="112"/>
      <c r="S245" s="116"/>
      <c r="T245" s="112"/>
      <c r="U245" s="117"/>
      <c r="V245" s="118"/>
      <c r="W245" s="112"/>
      <c r="X245" s="118"/>
      <c r="Y245" s="116"/>
      <c r="Z245" s="118"/>
      <c r="AA245" s="118"/>
      <c r="AB245" s="112"/>
      <c r="AC245" s="112"/>
      <c r="AD245" s="116"/>
      <c r="AE245" s="118"/>
      <c r="AF245" s="119" t="s">
        <v>167</v>
      </c>
    </row>
    <row r="246">
      <c r="A246" s="106"/>
      <c r="B246" s="107" t="s">
        <v>146</v>
      </c>
      <c r="C246" s="108" t="s">
        <v>142</v>
      </c>
      <c r="D246" s="109" t="s">
        <v>132</v>
      </c>
      <c r="E246" s="110">
        <v>572.09</v>
      </c>
      <c r="F246" s="111">
        <f>E246+E247</f>
      </c>
      <c r="G246" s="112">
        <v>2250</v>
      </c>
      <c r="H246" s="112">
        <v>83</v>
      </c>
      <c r="I246" s="113">
        <f t="shared" si="168"/>
      </c>
      <c r="J246" s="114">
        <f t="shared" si="125"/>
      </c>
      <c r="K246" s="112">
        <v>2</v>
      </c>
      <c r="L246" s="114">
        <f t="shared" si="73"/>
      </c>
      <c r="M246" s="112">
        <v>0</v>
      </c>
      <c r="N246" s="115">
        <f t="shared" si="323"/>
      </c>
      <c r="O246" s="112">
        <v>0</v>
      </c>
      <c r="P246" s="115">
        <f t="shared" si="231"/>
      </c>
      <c r="Q246" s="116">
        <f>(M246+M247)/(O246+O247)</f>
      </c>
      <c r="R246" s="112">
        <v>20</v>
      </c>
      <c r="S246" s="116">
        <f>(O246+O247)/(K246+K247)</f>
      </c>
      <c r="T246" s="112">
        <v>4</v>
      </c>
      <c r="U246" s="117">
        <f>F246/T246</f>
      </c>
      <c r="V246" s="118">
        <f>(F246+4*500)/T246</f>
      </c>
      <c r="W246" s="112">
        <v>7305.5999999999985</v>
      </c>
      <c r="X246" s="118">
        <f>W246/T246</f>
      </c>
      <c r="Y246" s="116">
        <f>T246/R246</f>
      </c>
      <c r="Z246" s="118">
        <f>W246/F246</f>
      </c>
      <c r="AA246" s="118">
        <f>W246/(F246+500)</f>
      </c>
      <c r="AB246" s="112">
        <v>1</v>
      </c>
      <c r="AC246" s="112">
        <v>3786</v>
      </c>
      <c r="AD246" s="116">
        <f>AB246/T246</f>
      </c>
      <c r="AE246" s="118">
        <f>(W246-AC246)/(F246+500)</f>
      </c>
      <c r="AF246" s="119" t="s">
        <v>133</v>
      </c>
    </row>
    <row r="247">
      <c r="A247" s="106"/>
      <c r="B247" s="107"/>
      <c r="C247" s="108"/>
      <c r="D247" s="109" t="s">
        <v>134</v>
      </c>
      <c r="E247" s="110">
        <v>3877.84</v>
      </c>
      <c r="F247" s="111"/>
      <c r="G247" s="112">
        <v>47026</v>
      </c>
      <c r="H247" s="112">
        <v>1292</v>
      </c>
      <c r="I247" s="113">
        <f t="shared" si="168"/>
      </c>
      <c r="J247" s="114">
        <f t="shared" si="125"/>
      </c>
      <c r="K247" s="112">
        <v>90</v>
      </c>
      <c r="L247" s="114">
        <f t="shared" si="73"/>
      </c>
      <c r="M247" s="112">
        <v>6</v>
      </c>
      <c r="N247" s="115">
        <f t="shared" si="323"/>
      </c>
      <c r="O247" s="112">
        <v>10</v>
      </c>
      <c r="P247" s="115">
        <f t="shared" si="231"/>
      </c>
      <c r="Q247" s="116"/>
      <c r="R247" s="112"/>
      <c r="S247" s="116"/>
      <c r="T247" s="112"/>
      <c r="U247" s="117"/>
      <c r="V247" s="118"/>
      <c r="W247" s="112"/>
      <c r="X247" s="118"/>
      <c r="Y247" s="116"/>
      <c r="Z247" s="118"/>
      <c r="AA247" s="118"/>
      <c r="AB247" s="112"/>
      <c r="AC247" s="112"/>
      <c r="AD247" s="116"/>
      <c r="AE247" s="118"/>
      <c r="AF247" s="119" t="s">
        <v>167</v>
      </c>
    </row>
    <row r="248">
      <c r="A248" s="106"/>
      <c r="B248" s="107" t="s">
        <v>147</v>
      </c>
      <c r="C248" s="108" t="s">
        <v>142</v>
      </c>
      <c r="D248" s="109" t="s">
        <v>132</v>
      </c>
      <c r="E248" s="110">
        <v>755.41</v>
      </c>
      <c r="F248" s="111">
        <f>E248+E249</f>
      </c>
      <c r="G248" s="112">
        <v>3213</v>
      </c>
      <c r="H248" s="112">
        <v>94</v>
      </c>
      <c r="I248" s="113">
        <f t="shared" si="168"/>
      </c>
      <c r="J248" s="114">
        <f t="shared" si="125"/>
      </c>
      <c r="K248" s="112">
        <v>3</v>
      </c>
      <c r="L248" s="114">
        <f t="shared" si="73"/>
      </c>
      <c r="M248" s="112">
        <v>1</v>
      </c>
      <c r="N248" s="115">
        <f t="shared" si="323"/>
      </c>
      <c r="O248" s="112">
        <v>1</v>
      </c>
      <c r="P248" s="115">
        <f>E248/O249</f>
      </c>
      <c r="Q248" s="116">
        <f>(M248+M249)/(O248+O249)</f>
      </c>
      <c r="R248" s="112">
        <v>16</v>
      </c>
      <c r="S248" s="116">
        <f>(O248+O249)/(K248+K249)</f>
      </c>
      <c r="T248" s="112">
        <v>5</v>
      </c>
      <c r="U248" s="117">
        <f>F248/T248</f>
      </c>
      <c r="V248" s="118">
        <f>(F248+4*500)/T248</f>
      </c>
      <c r="W248" s="112">
        <v>6141.5999999999985</v>
      </c>
      <c r="X248" s="118">
        <f>W248/T248</f>
      </c>
      <c r="Y248" s="116">
        <f>T248/R248</f>
      </c>
      <c r="Z248" s="118">
        <f>W248/F248</f>
      </c>
      <c r="AA248" s="118">
        <f>W248/(F248+500)</f>
      </c>
      <c r="AB248" s="112">
        <v>1</v>
      </c>
      <c r="AC248" s="112">
        <v>763.2</v>
      </c>
      <c r="AD248" s="116">
        <f>AB248/T248</f>
      </c>
      <c r="AE248" s="118">
        <f>(W248-AC248)/(F248+500)</f>
      </c>
      <c r="AF248" s="119" t="s">
        <v>149</v>
      </c>
    </row>
    <row r="249">
      <c r="A249" s="106"/>
      <c r="B249" s="107"/>
      <c r="C249" s="108"/>
      <c r="D249" s="109" t="s">
        <v>134</v>
      </c>
      <c r="E249" s="110">
        <v>2985.78</v>
      </c>
      <c r="F249" s="111"/>
      <c r="G249" s="112">
        <v>43204</v>
      </c>
      <c r="H249" s="112">
        <v>1135</v>
      </c>
      <c r="I249" s="113">
        <f t="shared" si="168"/>
      </c>
      <c r="J249" s="114">
        <f t="shared" si="125"/>
      </c>
      <c r="K249" s="112">
        <v>91</v>
      </c>
      <c r="L249" s="114">
        <f t="shared" si="73"/>
      </c>
      <c r="M249" s="112">
        <v>2</v>
      </c>
      <c r="N249" s="115">
        <f t="shared" si="323"/>
      </c>
      <c r="O249" s="112">
        <v>10</v>
      </c>
      <c r="P249" s="115">
        <f>E249/O249</f>
      </c>
      <c r="Q249" s="116"/>
      <c r="R249" s="112"/>
      <c r="S249" s="116"/>
      <c r="T249" s="112"/>
      <c r="U249" s="117"/>
      <c r="V249" s="118"/>
      <c r="W249" s="112"/>
      <c r="X249" s="118"/>
      <c r="Y249" s="116"/>
      <c r="Z249" s="118"/>
      <c r="AA249" s="118"/>
      <c r="AB249" s="112"/>
      <c r="AC249" s="112"/>
      <c r="AD249" s="116"/>
      <c r="AE249" s="118"/>
      <c r="AF249" s="119" t="s">
        <v>168</v>
      </c>
    </row>
    <row r="250">
      <c r="A250" s="106"/>
      <c r="B250" s="107" t="s">
        <v>151</v>
      </c>
      <c r="C250" s="108" t="s">
        <v>142</v>
      </c>
      <c r="D250" s="109" t="s">
        <v>132</v>
      </c>
      <c r="E250" s="110">
        <v>661.81</v>
      </c>
      <c r="F250" s="111">
        <f>E250+E251</f>
      </c>
      <c r="G250" s="112">
        <v>2846</v>
      </c>
      <c r="H250" s="112">
        <v>51</v>
      </c>
      <c r="I250" s="113">
        <f t="shared" si="168"/>
      </c>
      <c r="J250" s="114">
        <f t="shared" si="125"/>
      </c>
      <c r="K250" s="112">
        <v>0</v>
      </c>
      <c r="L250" s="114">
        <f t="shared" si="73"/>
      </c>
      <c r="M250" s="112">
        <v>1</v>
      </c>
      <c r="N250" s="115">
        <f t="shared" si="323"/>
      </c>
      <c r="O250" s="112">
        <v>1</v>
      </c>
      <c r="P250" s="115">
        <f>E250/O251</f>
      </c>
      <c r="Q250" s="116">
        <f>(M250+M251)/(O250+O251)</f>
      </c>
      <c r="R250" s="112">
        <v>12</v>
      </c>
      <c r="S250" s="116">
        <f>(O250+O251)/(K250+K251)</f>
      </c>
      <c r="T250" s="112">
        <v>5</v>
      </c>
      <c r="U250" s="117">
        <f>F250/T250</f>
      </c>
      <c r="V250" s="118">
        <f>(F250+4*500)/T250</f>
      </c>
      <c r="W250" s="112">
        <v>9789.600000000006</v>
      </c>
      <c r="X250" s="118">
        <f>W250/T250</f>
      </c>
      <c r="Y250" s="116">
        <f>T250/R250</f>
      </c>
      <c r="Z250" s="118">
        <f>W250/F250</f>
      </c>
      <c r="AA250" s="118">
        <f>W250/(F250+500)</f>
      </c>
      <c r="AB250" s="112">
        <v>1</v>
      </c>
      <c r="AC250" s="112">
        <v>1484.4</v>
      </c>
      <c r="AD250" s="116">
        <f>AB250/T250</f>
      </c>
      <c r="AE250" s="118">
        <f>(W250-AC250)/(F250+500)</f>
      </c>
      <c r="AF250" s="119" t="s">
        <v>149</v>
      </c>
    </row>
    <row r="251">
      <c r="A251" s="106"/>
      <c r="B251" s="107"/>
      <c r="C251" s="108"/>
      <c r="D251" s="109" t="s">
        <v>134</v>
      </c>
      <c r="E251" s="110">
        <v>2394.28</v>
      </c>
      <c r="F251" s="111"/>
      <c r="G251" s="112">
        <v>26199</v>
      </c>
      <c r="H251" s="112">
        <v>541</v>
      </c>
      <c r="I251" s="113">
        <f t="shared" si="168"/>
      </c>
      <c r="J251" s="114">
        <f t="shared" si="125"/>
      </c>
      <c r="K251" s="112">
        <v>33</v>
      </c>
      <c r="L251" s="114">
        <f t="shared" si="73"/>
      </c>
      <c r="M251" s="112">
        <v>1</v>
      </c>
      <c r="N251" s="115">
        <f t="shared" si="323"/>
      </c>
      <c r="O251" s="112">
        <v>5</v>
      </c>
      <c r="P251" s="115">
        <f t="shared" ref="P251:P252" si="232">E251/O251</f>
      </c>
      <c r="Q251" s="116"/>
      <c r="R251" s="112"/>
      <c r="S251" s="116"/>
      <c r="T251" s="112"/>
      <c r="U251" s="117"/>
      <c r="V251" s="118"/>
      <c r="W251" s="112"/>
      <c r="X251" s="118"/>
      <c r="Y251" s="116"/>
      <c r="Z251" s="118"/>
      <c r="AA251" s="118"/>
      <c r="AB251" s="112"/>
      <c r="AC251" s="112"/>
      <c r="AD251" s="116"/>
      <c r="AE251" s="118"/>
      <c r="AF251" s="119" t="s">
        <v>168</v>
      </c>
    </row>
    <row r="252">
      <c r="A252" s="106"/>
      <c r="B252" s="136" t="s">
        <v>140</v>
      </c>
      <c r="C252" s="136"/>
      <c r="D252" s="136"/>
      <c r="E252" s="124">
        <f>SUM(E242:E251)</f>
      </c>
      <c r="F252" s="124">
        <f>SUM(F242:F251)</f>
      </c>
      <c r="G252" s="124">
        <f>SUM(G242:G251)</f>
      </c>
      <c r="H252" s="124">
        <f>SUM(H242:H251)</f>
      </c>
      <c r="I252" s="126">
        <f t="shared" si="168"/>
      </c>
      <c r="J252" s="127">
        <f t="shared" si="125"/>
      </c>
      <c r="K252" s="124">
        <f>SUM(K242:K251)</f>
      </c>
      <c r="L252" s="127">
        <f t="shared" si="73"/>
      </c>
      <c r="M252" s="124">
        <f>SUM(M242:M251)</f>
      </c>
      <c r="N252" s="128">
        <f t="shared" si="323"/>
      </c>
      <c r="O252" s="124">
        <f>SUM(O242:O251)</f>
      </c>
      <c r="P252" s="128">
        <f t="shared" si="232"/>
      </c>
      <c r="Q252" s="129">
        <f>M252/O252</f>
      </c>
      <c r="R252" s="124">
        <f>SUM(R242:R251)</f>
      </c>
      <c r="S252" s="129">
        <f>(O252+O252)/(K252+K252)</f>
      </c>
      <c r="T252" s="124">
        <f>SUM(T242:T251)</f>
      </c>
      <c r="U252" s="130">
        <f t="shared" ref="U252:U253" si="791">F252/T252</f>
      </c>
      <c r="V252" s="131">
        <f t="shared" ref="V252:V253" si="651">(F252+4*500)/T252</f>
      </c>
      <c r="W252" s="124">
        <f>SUM(W242:W251)</f>
      </c>
      <c r="X252" s="132">
        <f t="shared" ref="X252:X253" si="511">W252/T252</f>
      </c>
      <c r="Y252" s="129">
        <f t="shared" ref="Y252:Y253" si="371">T252/R252</f>
      </c>
      <c r="Z252" s="131">
        <f t="shared" ref="Z252:Z253" si="1071">W252/F252</f>
      </c>
      <c r="AA252" s="131">
        <f>W252/(F252+COUNT(W242:W251)*500)</f>
      </c>
      <c r="AB252" s="124">
        <f>SUM(AB242:AB251)</f>
      </c>
      <c r="AC252" s="124">
        <f>SUM(AC242:AC251)</f>
      </c>
      <c r="AD252" s="129">
        <f t="shared" ref="AD252:AD253" si="931">AB252/T252</f>
      </c>
      <c r="AE252" s="133">
        <f>(W252-AC252)/(F252+COUNT(W242:W247)*500)</f>
      </c>
      <c r="AF252" s="118"/>
    </row>
    <row r="253">
      <c r="A253" s="106"/>
      <c r="B253" s="107" t="s">
        <v>152</v>
      </c>
      <c r="C253" s="135" t="s">
        <v>169</v>
      </c>
      <c r="D253" s="109" t="s">
        <v>132</v>
      </c>
      <c r="E253" s="110">
        <v>850.76</v>
      </c>
      <c r="F253" s="111">
        <f>E253+E254</f>
      </c>
      <c r="G253" s="112">
        <v>3859</v>
      </c>
      <c r="H253" s="112">
        <v>74</v>
      </c>
      <c r="I253" s="113">
        <f t="shared" si="168"/>
      </c>
      <c r="J253" s="114">
        <f t="shared" si="125"/>
      </c>
      <c r="K253" s="112">
        <v>0</v>
      </c>
      <c r="L253" s="114">
        <f t="shared" si="73"/>
      </c>
      <c r="M253" s="112">
        <v>1</v>
      </c>
      <c r="N253" s="115">
        <f t="shared" si="323"/>
      </c>
      <c r="O253" s="112">
        <v>1</v>
      </c>
      <c r="P253" s="115">
        <f>E253/O254</f>
      </c>
      <c r="Q253" s="116">
        <f>(M253+M254)/(O253+O254)</f>
      </c>
      <c r="R253" s="112">
        <v>12</v>
      </c>
      <c r="S253" s="116">
        <f>(O253+O254)/(K253+K254)</f>
      </c>
      <c r="T253" s="112">
        <v>2</v>
      </c>
      <c r="U253" s="117">
        <f t="shared" si="791"/>
      </c>
      <c r="V253" s="118">
        <f t="shared" si="651"/>
      </c>
      <c r="W253" s="112">
        <v>1906.7999999999956</v>
      </c>
      <c r="X253" s="118">
        <f t="shared" si="511"/>
      </c>
      <c r="Y253" s="116">
        <f t="shared" si="371"/>
      </c>
      <c r="Z253" s="118">
        <f t="shared" si="1071"/>
      </c>
      <c r="AA253" s="118">
        <f>W253/(F253+500)</f>
      </c>
      <c r="AB253" s="112">
        <v>0</v>
      </c>
      <c r="AC253" s="112">
        <v>0</v>
      </c>
      <c r="AD253" s="116">
        <f t="shared" si="931"/>
      </c>
      <c r="AE253" s="118">
        <f>(W253-AC253)/(F253+500)</f>
      </c>
      <c r="AF253" s="119" t="s">
        <v>149</v>
      </c>
    </row>
    <row r="254">
      <c r="A254" s="106"/>
      <c r="B254" s="107"/>
      <c r="C254" s="135"/>
      <c r="D254" s="109" t="s">
        <v>134</v>
      </c>
      <c r="E254" s="110">
        <v>2196.78</v>
      </c>
      <c r="F254" s="111"/>
      <c r="G254" s="112">
        <v>26244</v>
      </c>
      <c r="H254" s="112">
        <v>695</v>
      </c>
      <c r="I254" s="113">
        <f t="shared" si="168"/>
      </c>
      <c r="J254" s="114">
        <f t="shared" si="125"/>
      </c>
      <c r="K254" s="112">
        <v>47</v>
      </c>
      <c r="L254" s="114">
        <f t="shared" si="73"/>
      </c>
      <c r="M254" s="112">
        <v>1</v>
      </c>
      <c r="N254" s="115">
        <f t="shared" si="323"/>
      </c>
      <c r="O254" s="112">
        <v>8</v>
      </c>
      <c r="P254" s="115">
        <f t="shared" ref="P254:P256" si="233">E254/O254</f>
      </c>
      <c r="Q254" s="116"/>
      <c r="R254" s="112"/>
      <c r="S254" s="116"/>
      <c r="T254" s="112"/>
      <c r="U254" s="117"/>
      <c r="V254" s="118"/>
      <c r="W254" s="112"/>
      <c r="X254" s="118"/>
      <c r="Y254" s="116"/>
      <c r="Z254" s="118"/>
      <c r="AA254" s="118"/>
      <c r="AB254" s="112"/>
      <c r="AC254" s="112"/>
      <c r="AD254" s="116"/>
      <c r="AE254" s="118"/>
      <c r="AF254" s="119" t="s">
        <v>168</v>
      </c>
    </row>
    <row r="255">
      <c r="A255" s="106"/>
      <c r="B255" s="107" t="s">
        <v>153</v>
      </c>
      <c r="C255" s="135" t="s">
        <v>169</v>
      </c>
      <c r="D255" s="109" t="s">
        <v>132</v>
      </c>
      <c r="E255" s="110">
        <v>705.96</v>
      </c>
      <c r="F255" s="111">
        <f>E255+E256</f>
      </c>
      <c r="G255" s="112">
        <v>3634</v>
      </c>
      <c r="H255" s="112">
        <v>72</v>
      </c>
      <c r="I255" s="113">
        <f t="shared" si="168"/>
      </c>
      <c r="J255" s="114">
        <f t="shared" si="125"/>
      </c>
      <c r="K255" s="112">
        <v>0</v>
      </c>
      <c r="L255" s="114">
        <f t="shared" si="73"/>
      </c>
      <c r="M255" s="112">
        <v>0</v>
      </c>
      <c r="N255" s="115">
        <f t="shared" si="323"/>
      </c>
      <c r="O255" s="112">
        <v>1</v>
      </c>
      <c r="P255" s="115">
        <f t="shared" si="233"/>
      </c>
      <c r="Q255" s="116">
        <f>(M255+M256)/(O255+O256)</f>
      </c>
      <c r="R255" s="112">
        <v>8</v>
      </c>
      <c r="S255" s="116">
        <f>(O255+O256)/(K255+K256)</f>
      </c>
      <c r="T255" s="112">
        <v>1</v>
      </c>
      <c r="U255" s="117">
        <f>F255/T255</f>
      </c>
      <c r="V255" s="118">
        <f>(F255+4*500)/T255</f>
      </c>
      <c r="W255" s="112">
        <v>2011.2000000000044</v>
      </c>
      <c r="X255" s="118">
        <f>W255/T255</f>
      </c>
      <c r="Y255" s="116">
        <f>T255/R255</f>
      </c>
      <c r="Z255" s="118">
        <f>W255/F255</f>
      </c>
      <c r="AA255" s="118">
        <f>W255/(F255+500)</f>
      </c>
      <c r="AB255" s="112">
        <v>0</v>
      </c>
      <c r="AC255" s="112">
        <v>0</v>
      </c>
      <c r="AD255" s="116">
        <f>AB255/T255</f>
      </c>
      <c r="AE255" s="118">
        <f>(W255-AC255)/(F255+500)</f>
      </c>
      <c r="AF255" s="119" t="s">
        <v>149</v>
      </c>
    </row>
    <row r="256">
      <c r="A256" s="106"/>
      <c r="B256" s="107"/>
      <c r="C256" s="135"/>
      <c r="D256" s="109" t="s">
        <v>134</v>
      </c>
      <c r="E256" s="110">
        <v>1628.88</v>
      </c>
      <c r="F256" s="111"/>
      <c r="G256" s="112">
        <v>20564</v>
      </c>
      <c r="H256" s="112">
        <v>570</v>
      </c>
      <c r="I256" s="113">
        <f t="shared" si="168"/>
      </c>
      <c r="J256" s="114">
        <f t="shared" si="125"/>
      </c>
      <c r="K256" s="112">
        <v>50</v>
      </c>
      <c r="L256" s="114">
        <f t="shared" si="73"/>
      </c>
      <c r="M256" s="112">
        <v>1</v>
      </c>
      <c r="N256" s="115">
        <f t="shared" si="323"/>
      </c>
      <c r="O256" s="112">
        <v>5</v>
      </c>
      <c r="P256" s="115">
        <f t="shared" si="233"/>
      </c>
      <c r="Q256" s="116"/>
      <c r="R256" s="112"/>
      <c r="S256" s="116"/>
      <c r="T256" s="112"/>
      <c r="U256" s="117"/>
      <c r="V256" s="118"/>
      <c r="W256" s="112"/>
      <c r="X256" s="118"/>
      <c r="Y256" s="116"/>
      <c r="Z256" s="118"/>
      <c r="AA256" s="118"/>
      <c r="AB256" s="112"/>
      <c r="AC256" s="112"/>
      <c r="AD256" s="116"/>
      <c r="AE256" s="118"/>
      <c r="AF256" s="119" t="s">
        <v>168</v>
      </c>
    </row>
    <row r="257">
      <c r="A257" s="106"/>
      <c r="B257" s="107" t="s">
        <v>154</v>
      </c>
      <c r="C257" s="135" t="s">
        <v>169</v>
      </c>
      <c r="D257" s="109" t="s">
        <v>132</v>
      </c>
      <c r="E257" s="110">
        <v>352.34</v>
      </c>
      <c r="F257" s="111">
        <f>E257+E258</f>
      </c>
      <c r="G257" s="112">
        <v>1651</v>
      </c>
      <c r="H257" s="112">
        <v>58</v>
      </c>
      <c r="I257" s="113">
        <f t="shared" si="168"/>
      </c>
      <c r="J257" s="114">
        <f t="shared" si="125"/>
      </c>
      <c r="K257" s="112">
        <v>0</v>
      </c>
      <c r="L257" s="114">
        <f t="shared" si="73"/>
      </c>
      <c r="M257" s="112">
        <v>0</v>
      </c>
      <c r="N257" s="115">
        <f t="shared" si="323"/>
      </c>
      <c r="O257" s="112">
        <v>0</v>
      </c>
      <c r="P257" s="115">
        <f>E257/O258</f>
      </c>
      <c r="Q257" s="116">
        <f>(M257+M258)/(O257+O258)</f>
      </c>
      <c r="R257" s="112">
        <v>15</v>
      </c>
      <c r="S257" s="116">
        <f>(O257+O258)/(K257+K258)</f>
      </c>
      <c r="T257" s="112">
        <v>9</v>
      </c>
      <c r="U257" s="117">
        <f>F257/T257</f>
      </c>
      <c r="V257" s="118">
        <f>(F257+4*500)/T257</f>
      </c>
      <c r="W257" s="112">
        <v>3836.399999999994</v>
      </c>
      <c r="X257" s="118">
        <f>W257/T257</f>
      </c>
      <c r="Y257" s="116">
        <f>T257/R257</f>
      </c>
      <c r="Z257" s="118">
        <f>W257/F257</f>
      </c>
      <c r="AA257" s="118">
        <f>W257/(F257+500)</f>
      </c>
      <c r="AB257" s="112">
        <v>1</v>
      </c>
      <c r="AC257" s="112">
        <v>456</v>
      </c>
      <c r="AD257" s="116">
        <f>AB257/T257</f>
      </c>
      <c r="AE257" s="118">
        <f>(W257-AC257)/(F257+500)</f>
      </c>
      <c r="AF257" s="119" t="s">
        <v>149</v>
      </c>
    </row>
    <row r="258">
      <c r="A258" s="106"/>
      <c r="B258" s="107"/>
      <c r="C258" s="135"/>
      <c r="D258" s="109" t="s">
        <v>134</v>
      </c>
      <c r="E258" s="110">
        <v>1930.73</v>
      </c>
      <c r="F258" s="111"/>
      <c r="G258" s="112">
        <v>21410</v>
      </c>
      <c r="H258" s="112">
        <v>643</v>
      </c>
      <c r="I258" s="113">
        <f t="shared" si="168"/>
      </c>
      <c r="J258" s="114">
        <f t="shared" si="125"/>
      </c>
      <c r="K258" s="112">
        <v>37</v>
      </c>
      <c r="L258" s="114">
        <f t="shared" si="73"/>
      </c>
      <c r="M258" s="112">
        <v>3</v>
      </c>
      <c r="N258" s="115">
        <f t="shared" si="323"/>
      </c>
      <c r="O258" s="112">
        <v>4</v>
      </c>
      <c r="P258" s="115">
        <f>E258/O258</f>
      </c>
      <c r="Q258" s="116"/>
      <c r="R258" s="112"/>
      <c r="S258" s="116"/>
      <c r="T258" s="112"/>
      <c r="U258" s="117"/>
      <c r="V258" s="118"/>
      <c r="W258" s="112"/>
      <c r="X258" s="118"/>
      <c r="Y258" s="116"/>
      <c r="Z258" s="118"/>
      <c r="AA258" s="118"/>
      <c r="AB258" s="112"/>
      <c r="AC258" s="112"/>
      <c r="AD258" s="116"/>
      <c r="AE258" s="118"/>
      <c r="AF258" s="119" t="s">
        <v>168</v>
      </c>
    </row>
    <row r="259">
      <c r="A259" s="106"/>
      <c r="B259" s="120" t="s">
        <v>155</v>
      </c>
      <c r="C259" s="135" t="s">
        <v>169</v>
      </c>
      <c r="D259" s="109" t="s">
        <v>132</v>
      </c>
      <c r="E259" s="110">
        <v>194.26</v>
      </c>
      <c r="F259" s="111">
        <f>E259+E260</f>
      </c>
      <c r="G259" s="112">
        <v>924</v>
      </c>
      <c r="H259" s="112">
        <v>35</v>
      </c>
      <c r="I259" s="113">
        <f t="shared" si="168"/>
      </c>
      <c r="J259" s="114">
        <f t="shared" si="125"/>
      </c>
      <c r="K259" s="112">
        <v>64</v>
      </c>
      <c r="L259" s="114">
        <f t="shared" si="73"/>
      </c>
      <c r="M259" s="112">
        <v>5</v>
      </c>
      <c r="N259" s="115">
        <f t="shared" si="323"/>
      </c>
      <c r="O259" s="112">
        <v>7</v>
      </c>
      <c r="P259" s="115">
        <f>E259/O260</f>
      </c>
      <c r="Q259" s="116">
        <f>(M259+M260)/(O259+O260)</f>
      </c>
      <c r="R259" s="112">
        <v>15</v>
      </c>
      <c r="S259" s="116">
        <f>(O259+O260)/(K259+K260)</f>
      </c>
      <c r="T259" s="112">
        <v>7</v>
      </c>
      <c r="U259" s="117">
        <f>F259/T259</f>
      </c>
      <c r="V259" s="118">
        <f>(F259+4*500)/T259</f>
      </c>
      <c r="W259" s="112">
        <v>10210.800000000003</v>
      </c>
      <c r="X259" s="118">
        <f>W259/T259</f>
      </c>
      <c r="Y259" s="116">
        <f>T259/R259</f>
      </c>
      <c r="Z259" s="118">
        <f>W259/F259</f>
      </c>
      <c r="AA259" s="118">
        <f>W259/(F259+500)</f>
      </c>
      <c r="AB259" s="112">
        <v>2</v>
      </c>
      <c r="AC259" s="112">
        <v>3007.199999999999</v>
      </c>
      <c r="AD259" s="116">
        <f>AB259/T259</f>
      </c>
      <c r="AE259" s="118">
        <f>(W259-AC259)/(F259+500)</f>
      </c>
      <c r="AF259" s="119" t="s">
        <v>149</v>
      </c>
    </row>
    <row r="260">
      <c r="A260" s="106"/>
      <c r="B260" s="120"/>
      <c r="C260" s="135"/>
      <c r="D260" s="109" t="s">
        <v>134</v>
      </c>
      <c r="E260" s="110">
        <v>3001.77</v>
      </c>
      <c r="F260" s="111"/>
      <c r="G260" s="112">
        <v>35764</v>
      </c>
      <c r="H260" s="112">
        <v>1142</v>
      </c>
      <c r="I260" s="113">
        <f t="shared" si="168"/>
      </c>
      <c r="J260" s="114">
        <f t="shared" si="125"/>
      </c>
      <c r="K260" s="112">
        <v>0</v>
      </c>
      <c r="L260" s="114">
        <f t="shared" si="73"/>
      </c>
      <c r="M260" s="112">
        <v>0</v>
      </c>
      <c r="N260" s="115">
        <f t="shared" si="323"/>
      </c>
      <c r="O260" s="112">
        <v>0</v>
      </c>
      <c r="P260" s="115">
        <f t="shared" ref="P260:P271" si="234">E260/O260</f>
      </c>
      <c r="Q260" s="116"/>
      <c r="R260" s="112"/>
      <c r="S260" s="116"/>
      <c r="T260" s="112"/>
      <c r="U260" s="117"/>
      <c r="V260" s="118"/>
      <c r="W260" s="112"/>
      <c r="X260" s="118"/>
      <c r="Y260" s="116"/>
      <c r="Z260" s="118"/>
      <c r="AA260" s="118"/>
      <c r="AB260" s="112"/>
      <c r="AC260" s="112"/>
      <c r="AD260" s="116"/>
      <c r="AE260" s="118"/>
      <c r="AF260" s="119" t="s">
        <v>168</v>
      </c>
    </row>
    <row r="261">
      <c r="A261" s="106"/>
      <c r="B261" s="136" t="s">
        <v>140</v>
      </c>
      <c r="C261" s="136"/>
      <c r="D261" s="136"/>
      <c r="E261" s="124">
        <f>SUM(E253:E260)</f>
      </c>
      <c r="F261" s="124">
        <f>SUM(F253:F260)</f>
      </c>
      <c r="G261" s="124">
        <f>SUM(G253:G260)</f>
      </c>
      <c r="H261" s="124">
        <f>SUM(H253:H260)</f>
      </c>
      <c r="I261" s="126">
        <f t="shared" si="168"/>
      </c>
      <c r="J261" s="127">
        <f t="shared" si="125"/>
      </c>
      <c r="K261" s="124">
        <f>SUM(K253:K260)</f>
      </c>
      <c r="L261" s="127">
        <f t="shared" si="73"/>
      </c>
      <c r="M261" s="124">
        <f>SUM(M253:M260)</f>
      </c>
      <c r="N261" s="128">
        <f t="shared" si="323"/>
      </c>
      <c r="O261" s="124">
        <f>SUM(O253:O260)</f>
      </c>
      <c r="P261" s="128">
        <f t="shared" si="234"/>
      </c>
      <c r="Q261" s="129">
        <f>M261/O261</f>
      </c>
      <c r="R261" s="124">
        <f>SUM(R253:R260)</f>
      </c>
      <c r="S261" s="129">
        <f>(O261+O261)/(K261+K261)</f>
      </c>
      <c r="T261" s="124">
        <f>SUM(T253:T260)</f>
      </c>
      <c r="U261" s="130">
        <f t="shared" ref="U261:U262" si="792">F261/T261</f>
      </c>
      <c r="V261" s="131">
        <f t="shared" ref="V261:V262" si="652">(F261+4*500)/T261</f>
      </c>
      <c r="W261" s="124">
        <f>SUM(W253:W260)</f>
      </c>
      <c r="X261" s="132">
        <f t="shared" ref="X261:X262" si="512">W261/T261</f>
      </c>
      <c r="Y261" s="129">
        <f t="shared" ref="Y261:Y262" si="372">T261/R261</f>
      </c>
      <c r="Z261" s="131">
        <f t="shared" ref="Z261:Z262" si="1072">W261/F261</f>
      </c>
      <c r="AA261" s="131">
        <f>W261/(F261+COUNT(W253:W260)*500)</f>
      </c>
      <c r="AB261" s="124">
        <f>SUM(AB253:AB260)</f>
      </c>
      <c r="AC261" s="124">
        <f>SUM(AC253:AC260)</f>
      </c>
      <c r="AD261" s="129">
        <f t="shared" ref="AD261:AD262" si="932">AB261/T261</f>
      </c>
      <c r="AE261" s="133">
        <f>(W261-AC261)/(F261+COUNT(W247:W258)*500)</f>
      </c>
      <c r="AF261" s="118"/>
    </row>
    <row customHeight="true" ht="25" r="262">
      <c r="A262" s="106"/>
      <c r="B262" s="107" t="s">
        <v>157</v>
      </c>
      <c r="C262" s="135" t="s">
        <v>163</v>
      </c>
      <c r="D262" s="109" t="s">
        <v>132</v>
      </c>
      <c r="E262" s="110">
        <v>800.05</v>
      </c>
      <c r="F262" s="111">
        <f>E262+E263</f>
      </c>
      <c r="G262" s="112">
        <v>3716</v>
      </c>
      <c r="H262" s="112">
        <v>117</v>
      </c>
      <c r="I262" s="113">
        <f t="shared" si="168"/>
      </c>
      <c r="J262" s="114">
        <f t="shared" si="125"/>
      </c>
      <c r="K262" s="112">
        <v>6</v>
      </c>
      <c r="L262" s="114">
        <f t="shared" si="73"/>
      </c>
      <c r="M262" s="112">
        <v>0</v>
      </c>
      <c r="N262" s="115">
        <f t="shared" si="323"/>
      </c>
      <c r="O262" s="112">
        <v>0</v>
      </c>
      <c r="P262" s="115">
        <f t="shared" si="234"/>
      </c>
      <c r="Q262" s="116">
        <f>(M262+M263)/(O262+O263)</f>
      </c>
      <c r="R262" s="112">
        <v>13</v>
      </c>
      <c r="S262" s="116">
        <f>(O262+O263)/(K262+K263)</f>
      </c>
      <c r="T262" s="112">
        <v>2</v>
      </c>
      <c r="U262" s="117">
        <f t="shared" si="792"/>
      </c>
      <c r="V262" s="118">
        <f t="shared" si="652"/>
      </c>
      <c r="W262" s="112">
        <v>3355.199999999997</v>
      </c>
      <c r="X262" s="118">
        <f t="shared" si="512"/>
      </c>
      <c r="Y262" s="116">
        <f t="shared" si="372"/>
      </c>
      <c r="Z262" s="118">
        <f t="shared" si="1072"/>
      </c>
      <c r="AA262" s="118">
        <f>W262/(F262+500)</f>
      </c>
      <c r="AB262" s="112">
        <v>0</v>
      </c>
      <c r="AC262" s="112">
        <v>0</v>
      </c>
      <c r="AD262" s="116">
        <f t="shared" si="932"/>
      </c>
      <c r="AE262" s="118">
        <f>(W262-AC262)/(F262+500)</f>
      </c>
      <c r="AF262" s="119" t="s">
        <v>149</v>
      </c>
    </row>
    <row customHeight="true" ht="25" r="263">
      <c r="A263" s="106"/>
      <c r="B263" s="107"/>
      <c r="C263" s="135"/>
      <c r="D263" s="109" t="s">
        <v>134</v>
      </c>
      <c r="E263" s="110">
        <v>3917.13</v>
      </c>
      <c r="F263" s="111"/>
      <c r="G263" s="112">
        <v>48876</v>
      </c>
      <c r="H263" s="112">
        <v>1324</v>
      </c>
      <c r="I263" s="113">
        <f t="shared" si="168"/>
      </c>
      <c r="J263" s="114">
        <f t="shared" si="125"/>
      </c>
      <c r="K263" s="112">
        <v>63</v>
      </c>
      <c r="L263" s="114">
        <f t="shared" si="73"/>
      </c>
      <c r="M263" s="112">
        <v>1</v>
      </c>
      <c r="N263" s="115">
        <f t="shared" si="323"/>
      </c>
      <c r="O263" s="112">
        <v>7</v>
      </c>
      <c r="P263" s="115">
        <f t="shared" si="234"/>
      </c>
      <c r="Q263" s="116"/>
      <c r="R263" s="112"/>
      <c r="S263" s="116"/>
      <c r="T263" s="112"/>
      <c r="U263" s="117"/>
      <c r="V263" s="118"/>
      <c r="W263" s="112"/>
      <c r="X263" s="118"/>
      <c r="Y263" s="116"/>
      <c r="Z263" s="118"/>
      <c r="AA263" s="118"/>
      <c r="AB263" s="112"/>
      <c r="AC263" s="112"/>
      <c r="AD263" s="116"/>
      <c r="AE263" s="118"/>
      <c r="AF263" s="119" t="s">
        <v>168</v>
      </c>
    </row>
    <row customHeight="true" ht="25" r="264">
      <c r="A264" s="106"/>
      <c r="B264" s="107" t="s">
        <v>158</v>
      </c>
      <c r="C264" s="135" t="s">
        <v>163</v>
      </c>
      <c r="D264" s="109" t="s">
        <v>132</v>
      </c>
      <c r="E264" s="110">
        <v>639.92</v>
      </c>
      <c r="F264" s="111">
        <f>E264+E265</f>
      </c>
      <c r="G264" s="112">
        <v>2208</v>
      </c>
      <c r="H264" s="112">
        <v>105</v>
      </c>
      <c r="I264" s="113">
        <f t="shared" si="168"/>
      </c>
      <c r="J264" s="114">
        <f t="shared" si="125"/>
      </c>
      <c r="K264" s="112">
        <v>0</v>
      </c>
      <c r="L264" s="114">
        <f t="shared" si="73"/>
      </c>
      <c r="M264" s="112">
        <v>0</v>
      </c>
      <c r="N264" s="115">
        <f t="shared" si="323"/>
      </c>
      <c r="O264" s="112">
        <v>1</v>
      </c>
      <c r="P264" s="115">
        <f t="shared" si="234"/>
      </c>
      <c r="Q264" s="116">
        <f>(M264+M265)/(O264+O265)</f>
      </c>
      <c r="R264" s="112">
        <v>19</v>
      </c>
      <c r="S264" s="116">
        <f>(O264+O265)/(K264+K265)</f>
      </c>
      <c r="T264" s="112">
        <v>3</v>
      </c>
      <c r="U264" s="117">
        <f>F264/T264</f>
      </c>
      <c r="V264" s="118">
        <f>(F264+4*500)/T264</f>
      </c>
      <c r="W264" s="112">
        <v>4874.400000000009</v>
      </c>
      <c r="X264" s="118">
        <f>W264/T264</f>
      </c>
      <c r="Y264" s="116">
        <f>T264/R264</f>
      </c>
      <c r="Z264" s="118">
        <f>W264/F264</f>
      </c>
      <c r="AA264" s="118">
        <f>W264/(F264+500)</f>
      </c>
      <c r="AB264" s="112">
        <v>0</v>
      </c>
      <c r="AC264" s="112">
        <v>0</v>
      </c>
      <c r="AD264" s="116">
        <f>AB264/T264</f>
      </c>
      <c r="AE264" s="118">
        <f>(W264-AC264)/(F264+500)</f>
      </c>
      <c r="AF264" s="119" t="s">
        <v>149</v>
      </c>
    </row>
    <row customHeight="true" ht="25" r="265">
      <c r="A265" s="106"/>
      <c r="B265" s="107"/>
      <c r="C265" s="135"/>
      <c r="D265" s="109" t="s">
        <v>134</v>
      </c>
      <c r="E265" s="110">
        <v>3303.01</v>
      </c>
      <c r="F265" s="111"/>
      <c r="G265" s="112">
        <v>44392</v>
      </c>
      <c r="H265" s="112">
        <v>1300</v>
      </c>
      <c r="I265" s="113">
        <f t="shared" si="168"/>
      </c>
      <c r="J265" s="114">
        <f t="shared" si="125"/>
      </c>
      <c r="K265" s="112">
        <v>85</v>
      </c>
      <c r="L265" s="114">
        <f t="shared" si="73"/>
      </c>
      <c r="M265" s="112">
        <v>3</v>
      </c>
      <c r="N265" s="115">
        <f t="shared" si="323"/>
      </c>
      <c r="O265" s="112">
        <v>12</v>
      </c>
      <c r="P265" s="115">
        <f t="shared" si="234"/>
      </c>
      <c r="Q265" s="116"/>
      <c r="R265" s="112"/>
      <c r="S265" s="116"/>
      <c r="T265" s="112"/>
      <c r="U265" s="117"/>
      <c r="V265" s="118"/>
      <c r="W265" s="112"/>
      <c r="X265" s="118"/>
      <c r="Y265" s="116"/>
      <c r="Z265" s="118"/>
      <c r="AA265" s="118"/>
      <c r="AB265" s="112"/>
      <c r="AC265" s="112"/>
      <c r="AD265" s="116"/>
      <c r="AE265" s="118"/>
      <c r="AF265" s="119" t="s">
        <v>168</v>
      </c>
    </row>
    <row customHeight="true" ht="25" r="266">
      <c r="A266" s="106"/>
      <c r="B266" s="107" t="s">
        <v>159</v>
      </c>
      <c r="C266" s="135" t="s">
        <v>163</v>
      </c>
      <c r="D266" s="109" t="s">
        <v>132</v>
      </c>
      <c r="E266" s="110">
        <v>834.99</v>
      </c>
      <c r="F266" s="111">
        <f>E266+E267</f>
      </c>
      <c r="G266" s="112">
        <v>2688</v>
      </c>
      <c r="H266" s="112">
        <v>144</v>
      </c>
      <c r="I266" s="113">
        <f t="shared" si="168"/>
      </c>
      <c r="J266" s="114">
        <f t="shared" si="125"/>
      </c>
      <c r="K266" s="112">
        <v>86</v>
      </c>
      <c r="L266" s="114">
        <f t="shared" si="73"/>
      </c>
      <c r="M266" s="112">
        <v>4</v>
      </c>
      <c r="N266" s="115">
        <f t="shared" si="323"/>
      </c>
      <c r="O266" s="112">
        <v>7</v>
      </c>
      <c r="P266" s="115">
        <f t="shared" si="234"/>
      </c>
      <c r="Q266" s="116">
        <f>(M266+M267)/(O266+O267)</f>
      </c>
      <c r="R266" s="112">
        <v>16</v>
      </c>
      <c r="S266" s="116">
        <f>(O266+O267)/(K266+K267)</f>
      </c>
      <c r="T266" s="112">
        <v>6</v>
      </c>
      <c r="U266" s="117">
        <f>F266/T266</f>
      </c>
      <c r="V266" s="118">
        <f>(F266+4*500)/T266</f>
      </c>
      <c r="W266" s="112">
        <v>7724.399999999994</v>
      </c>
      <c r="X266" s="118">
        <f>W266/T266</f>
      </c>
      <c r="Y266" s="116">
        <f>T266/R266</f>
      </c>
      <c r="Z266" s="118">
        <f>W266/F266</f>
      </c>
      <c r="AA266" s="118">
        <f>W266/(F266+500)</f>
      </c>
      <c r="AB266" s="112">
        <v>0</v>
      </c>
      <c r="AC266" s="112">
        <v>0</v>
      </c>
      <c r="AD266" s="116">
        <f>AB266/T266</f>
      </c>
      <c r="AE266" s="118">
        <f>(W266-AC266)/(F266+500)</f>
      </c>
      <c r="AF266" s="119" t="s">
        <v>149</v>
      </c>
    </row>
    <row customHeight="true" ht="25" r="267">
      <c r="A267" s="106"/>
      <c r="B267" s="107"/>
      <c r="C267" s="135"/>
      <c r="D267" s="109" t="s">
        <v>134</v>
      </c>
      <c r="E267" s="110">
        <v>3085.08</v>
      </c>
      <c r="F267" s="111"/>
      <c r="G267" s="112">
        <v>40697</v>
      </c>
      <c r="H267" s="112">
        <v>1903</v>
      </c>
      <c r="I267" s="113">
        <f t="shared" si="168"/>
      </c>
      <c r="J267" s="114">
        <f t="shared" si="125"/>
      </c>
      <c r="K267" s="112">
        <v>2</v>
      </c>
      <c r="L267" s="114">
        <f t="shared" si="73"/>
      </c>
      <c r="M267" s="112">
        <v>0</v>
      </c>
      <c r="N267" s="115">
        <f t="shared" si="323"/>
      </c>
      <c r="O267" s="112">
        <v>0</v>
      </c>
      <c r="P267" s="115">
        <f t="shared" si="234"/>
      </c>
      <c r="Q267" s="116"/>
      <c r="R267" s="112"/>
      <c r="S267" s="116"/>
      <c r="T267" s="112"/>
      <c r="U267" s="117"/>
      <c r="V267" s="118"/>
      <c r="W267" s="112"/>
      <c r="X267" s="118"/>
      <c r="Y267" s="116"/>
      <c r="Z267" s="118"/>
      <c r="AA267" s="118"/>
      <c r="AB267" s="112"/>
      <c r="AC267" s="112"/>
      <c r="AD267" s="116"/>
      <c r="AE267" s="118"/>
      <c r="AF267" s="119" t="s">
        <v>168</v>
      </c>
    </row>
    <row customHeight="true" ht="25" r="268">
      <c r="A268" s="106"/>
      <c r="B268" s="107" t="s">
        <v>160</v>
      </c>
      <c r="C268" s="135" t="s">
        <v>163</v>
      </c>
      <c r="D268" s="109" t="s">
        <v>132</v>
      </c>
      <c r="E268" s="110">
        <v>240.58</v>
      </c>
      <c r="F268" s="111">
        <f>E268+E269</f>
      </c>
      <c r="G268" s="112">
        <v>679</v>
      </c>
      <c r="H268" s="112">
        <v>62</v>
      </c>
      <c r="I268" s="113">
        <f t="shared" si="168"/>
      </c>
      <c r="J268" s="114">
        <f t="shared" si="125"/>
      </c>
      <c r="K268" s="112">
        <v>0</v>
      </c>
      <c r="L268" s="114">
        <f t="shared" si="73"/>
      </c>
      <c r="M268" s="112">
        <v>0</v>
      </c>
      <c r="N268" s="115">
        <f t="shared" si="323"/>
      </c>
      <c r="O268" s="112">
        <v>0</v>
      </c>
      <c r="P268" s="115">
        <f t="shared" si="234"/>
      </c>
      <c r="Q268" s="116">
        <f>(M268+M269)/(O268+O269)</f>
      </c>
      <c r="R268" s="112">
        <v>5</v>
      </c>
      <c r="S268" s="116">
        <f>(O268+O269)/(K268+K269)</f>
      </c>
      <c r="T268" s="112">
        <v>1</v>
      </c>
      <c r="U268" s="117">
        <f>F268/T268</f>
      </c>
      <c r="V268" s="118">
        <f>(F268+4*500)/T268</f>
      </c>
      <c r="W268" s="112">
        <v>2088</v>
      </c>
      <c r="X268" s="118">
        <f>W268/T268</f>
      </c>
      <c r="Y268" s="116">
        <f>T268/R268</f>
      </c>
      <c r="Z268" s="118">
        <f>W268/F268</f>
      </c>
      <c r="AA268" s="118">
        <f>W268/(F268+500)</f>
      </c>
      <c r="AB268" s="112">
        <v>0</v>
      </c>
      <c r="AC268" s="112">
        <v>0</v>
      </c>
      <c r="AD268" s="116">
        <f>AB268/T268</f>
      </c>
      <c r="AE268" s="118">
        <f>(W268-AC268)/(F268+500)</f>
      </c>
      <c r="AF268" s="119" t="s">
        <v>149</v>
      </c>
    </row>
    <row customHeight="true" ht="25" r="269">
      <c r="A269" s="106"/>
      <c r="B269" s="107"/>
      <c r="C269" s="135"/>
      <c r="D269" s="109" t="s">
        <v>134</v>
      </c>
      <c r="E269" s="110">
        <v>927.88</v>
      </c>
      <c r="F269" s="111"/>
      <c r="G269" s="112">
        <v>18681</v>
      </c>
      <c r="H269" s="112">
        <v>777</v>
      </c>
      <c r="I269" s="113">
        <f t="shared" si="168"/>
      </c>
      <c r="J269" s="114">
        <f t="shared" si="125"/>
      </c>
      <c r="K269" s="112">
        <v>31</v>
      </c>
      <c r="L269" s="114">
        <f t="shared" si="73"/>
      </c>
      <c r="M269" s="112">
        <v>1</v>
      </c>
      <c r="N269" s="115">
        <f t="shared" si="323"/>
      </c>
      <c r="O269" s="112">
        <v>3</v>
      </c>
      <c r="P269" s="115">
        <f t="shared" si="234"/>
      </c>
      <c r="Q269" s="116"/>
      <c r="R269" s="112"/>
      <c r="S269" s="116"/>
      <c r="T269" s="112"/>
      <c r="U269" s="117"/>
      <c r="V269" s="118"/>
      <c r="W269" s="112"/>
      <c r="X269" s="118"/>
      <c r="Y269" s="116"/>
      <c r="Z269" s="118"/>
      <c r="AA269" s="118"/>
      <c r="AB269" s="112"/>
      <c r="AC269" s="112"/>
      <c r="AD269" s="116"/>
      <c r="AE269" s="118"/>
      <c r="AF269" s="119" t="s">
        <v>168</v>
      </c>
    </row>
    <row customHeight="true" ht="25" r="270">
      <c r="A270" s="106"/>
      <c r="B270" s="136" t="s">
        <v>140</v>
      </c>
      <c r="C270" s="136"/>
      <c r="D270" s="136"/>
      <c r="E270" s="124">
        <f>SUM(E262:E269)</f>
      </c>
      <c r="F270" s="124">
        <f>SUM(F262:F269)</f>
      </c>
      <c r="G270" s="124">
        <f>SUM(G262:G269)</f>
      </c>
      <c r="H270" s="124">
        <f>SUM(H262:H269)</f>
      </c>
      <c r="I270" s="126">
        <f t="shared" si="168"/>
      </c>
      <c r="J270" s="127">
        <f t="shared" si="125"/>
      </c>
      <c r="K270" s="124">
        <f>SUM(K262:K269)</f>
      </c>
      <c r="L270" s="127">
        <f t="shared" si="73"/>
      </c>
      <c r="M270" s="124">
        <f>SUM(M262:M269)</f>
      </c>
      <c r="N270" s="128">
        <f t="shared" si="323"/>
      </c>
      <c r="O270" s="124">
        <f>SUM(O262:O269)</f>
      </c>
      <c r="P270" s="128">
        <f t="shared" si="234"/>
      </c>
      <c r="Q270" s="129">
        <f t="shared" ref="Q270:Q271" si="36">M270/O270</f>
      </c>
      <c r="R270" s="124">
        <f>SUM(R262:R269)</f>
      </c>
      <c r="S270" s="129">
        <f t="shared" ref="S270:S271" si="5">(O270+O270)/(K270+K270)</f>
      </c>
      <c r="T270" s="124">
        <f>SUM(T262:T269)</f>
      </c>
      <c r="U270" s="130">
        <f t="shared" ref="U270:U271" si="793">F270/T270</f>
      </c>
      <c r="V270" s="131">
        <f t="shared" ref="V270:V271" si="653">(F270+4*500)/T270</f>
      </c>
      <c r="W270" s="124">
        <f>SUM(W262:W269)</f>
      </c>
      <c r="X270" s="132">
        <f t="shared" ref="X270:X271" si="513">W270/T270</f>
      </c>
      <c r="Y270" s="129">
        <f t="shared" ref="Y270:Y271" si="373">T270/R270</f>
      </c>
      <c r="Z270" s="131">
        <f t="shared" ref="Z270:Z271" si="1073">W270/F270</f>
      </c>
      <c r="AA270" s="131">
        <f>W270/(F270+COUNT(W262:W269)*500)</f>
      </c>
      <c r="AB270" s="124">
        <f>SUM(AB262:AB269)</f>
      </c>
      <c r="AC270" s="124">
        <f>SUM(AC262:AC269)</f>
      </c>
      <c r="AD270" s="129">
        <f t="shared" ref="AD270:AD271" si="933">AB270/T270</f>
      </c>
      <c r="AE270" s="133">
        <f>(W270-AC270)/(F270+COUNT(W253:W264)*500)</f>
      </c>
      <c r="AF270" s="118"/>
    </row>
    <row r="271">
      <c r="A271" s="106"/>
      <c r="B271" s="149" t="s">
        <v>161</v>
      </c>
      <c r="C271" s="149"/>
      <c r="D271" s="149"/>
      <c r="E271" s="150">
        <f>E236+E241+E252+E261+E270</f>
      </c>
      <c r="F271" s="150">
        <f>F236+F241+F252+F261+F270</f>
      </c>
      <c r="G271" s="150">
        <f>G236+G241+G252+G261+G270</f>
      </c>
      <c r="H271" s="150">
        <f>H236+H241+H252+H261+H270</f>
      </c>
      <c r="I271" s="151">
        <f t="shared" si="168"/>
      </c>
      <c r="J271" s="152">
        <f t="shared" si="125"/>
      </c>
      <c r="K271" s="150">
        <f>K236+K241+K252+K261+K270</f>
      </c>
      <c r="L271" s="152">
        <f t="shared" si="73"/>
      </c>
      <c r="M271" s="150">
        <f>M236+M241+M252+M261+M270</f>
      </c>
      <c r="N271" s="154">
        <f t="shared" si="323"/>
      </c>
      <c r="O271" s="150">
        <f>O236+O241+O252+O261+O270</f>
      </c>
      <c r="P271" s="154">
        <f t="shared" si="234"/>
      </c>
      <c r="Q271" s="155">
        <f t="shared" si="36"/>
      </c>
      <c r="R271" s="150">
        <f>R236+R241+R252+R261+R270</f>
      </c>
      <c r="S271" s="155">
        <f t="shared" si="5"/>
      </c>
      <c r="T271" s="150">
        <f>T236+T241+T252+T261+T270</f>
      </c>
      <c r="U271" s="156">
        <f t="shared" si="793"/>
      </c>
      <c r="V271" s="157">
        <f t="shared" si="653"/>
      </c>
      <c r="W271" s="150">
        <f>W236+W241+W252+W261+W270</f>
      </c>
      <c r="X271" s="157">
        <f t="shared" si="513"/>
      </c>
      <c r="Y271" s="155">
        <f t="shared" si="373"/>
      </c>
      <c r="Z271" s="157">
        <f t="shared" si="1073"/>
      </c>
      <c r="AA271" s="145">
        <f>W271/(F271+COUNT(W225:W235,W237:W240,W242:W251,W253:W260,W262:W269*500))</f>
      </c>
      <c r="AB271" s="150">
        <f>AB236+AB241+AB252+AB261+AB270</f>
      </c>
      <c r="AC271" s="150">
        <f>AC236+AC241+AC252+AC261+AC270</f>
      </c>
      <c r="AD271" s="155">
        <f t="shared" si="933"/>
      </c>
      <c r="AE271" s="145">
        <f>(W271-AC271)/(F271+COUNT(W226:W235,W237:W240,W242:W251,W253:W260)*500)</f>
      </c>
      <c r="AF271" s="158"/>
    </row>
    <row r="272">
      <c r="A272" s="96" t="s">
        <v>97</v>
      </c>
      <c r="B272" s="97" t="s">
        <v>98</v>
      </c>
      <c r="C272" s="97" t="s">
        <v>99</v>
      </c>
      <c r="D272" s="97" t="s">
        <v>100</v>
      </c>
      <c r="E272" s="98" t="s">
        <v>101</v>
      </c>
      <c r="F272" s="97" t="s">
        <v>102</v>
      </c>
      <c r="G272" s="97" t="s">
        <v>103</v>
      </c>
      <c r="H272" s="97" t="s">
        <v>104</v>
      </c>
      <c r="I272" s="99" t="s">
        <v>105</v>
      </c>
      <c r="J272" s="100" t="s">
        <v>106</v>
      </c>
      <c r="K272" s="97" t="s">
        <v>107</v>
      </c>
      <c r="L272" s="100" t="s">
        <v>108</v>
      </c>
      <c r="M272" s="97" t="s">
        <v>109</v>
      </c>
      <c r="N272" s="101" t="s">
        <v>110</v>
      </c>
      <c r="O272" s="97" t="s">
        <v>111</v>
      </c>
      <c r="P272" s="101" t="s">
        <v>112</v>
      </c>
      <c r="Q272" s="99" t="s">
        <v>113</v>
      </c>
      <c r="R272" s="102" t="s">
        <v>114</v>
      </c>
      <c r="S272" s="103" t="s">
        <v>115</v>
      </c>
      <c r="T272" s="102" t="s">
        <v>116</v>
      </c>
      <c r="U272" s="104" t="s">
        <v>117</v>
      </c>
      <c r="V272" s="105" t="s">
        <v>118</v>
      </c>
      <c r="W272" s="105" t="s">
        <v>119</v>
      </c>
      <c r="X272" s="105" t="s">
        <v>120</v>
      </c>
      <c r="Y272" s="103" t="s">
        <v>121</v>
      </c>
      <c r="Z272" s="105" t="s">
        <v>122</v>
      </c>
      <c r="AA272" s="105" t="s">
        <v>123</v>
      </c>
      <c r="AB272" s="105" t="s">
        <v>124</v>
      </c>
      <c r="AC272" s="102" t="s">
        <v>125</v>
      </c>
      <c r="AD272" s="103" t="s">
        <v>126</v>
      </c>
      <c r="AE272" s="105" t="s">
        <v>127</v>
      </c>
      <c r="AF272" s="105" t="s">
        <v>128</v>
      </c>
    </row>
    <row r="273">
      <c r="A273" s="106" t="s">
        <v>172</v>
      </c>
      <c r="B273" s="107" t="s">
        <v>130</v>
      </c>
      <c r="C273" s="108" t="s">
        <v>131</v>
      </c>
      <c r="D273" s="109" t="s">
        <v>132</v>
      </c>
      <c r="E273" s="110">
        <v>128.64</v>
      </c>
      <c r="F273" s="111">
        <f>E273+E274</f>
      </c>
      <c r="G273" s="112">
        <v>642</v>
      </c>
      <c r="H273" s="112">
        <v>68</v>
      </c>
      <c r="I273" s="113">
        <f t="shared" ref="I273:I318" si="169">H273/G273</f>
      </c>
      <c r="J273" s="114">
        <f t="shared" ref="J273:J318" si="126">(E273/G273)*1000</f>
      </c>
      <c r="K273" s="112">
        <v>0</v>
      </c>
      <c r="L273" s="114">
        <f t="shared" ref="L273:L287" si="74">E273/K273</f>
      </c>
      <c r="M273" s="112">
        <v>0</v>
      </c>
      <c r="N273" s="115">
        <f t="shared" ref="N273:N318" si="324">E273/M273</f>
      </c>
      <c r="O273" s="112">
        <v>0</v>
      </c>
      <c r="P273" s="115">
        <f t="shared" ref="P273:P294" si="235">E273/O273</f>
      </c>
      <c r="Q273" s="116">
        <f>(M273+M274)/(O273+O274)</f>
      </c>
      <c r="R273" s="112">
        <v>17</v>
      </c>
      <c r="S273" s="116">
        <f>(O273+O274)/(K273+K274)</f>
      </c>
      <c r="T273" s="112">
        <v>2</v>
      </c>
      <c r="U273" s="117">
        <f>F273/T273</f>
      </c>
      <c r="V273" s="118">
        <f>(F273+4*500)/T273</f>
      </c>
      <c r="W273" s="112">
        <v>4418.4</v>
      </c>
      <c r="X273" s="118">
        <f>W273/T273</f>
      </c>
      <c r="Y273" s="116">
        <f>T273/R273</f>
      </c>
      <c r="Z273" s="118">
        <f>W273/F273</f>
      </c>
      <c r="AA273" s="118">
        <f>W273/(F273+500)</f>
      </c>
      <c r="AB273" s="112">
        <v>0</v>
      </c>
      <c r="AC273" s="112">
        <v>0</v>
      </c>
      <c r="AD273" s="116">
        <f>AB273/T273</f>
      </c>
      <c r="AE273" s="118">
        <f>(W273-AC273)/(F273+500)</f>
      </c>
      <c r="AF273" s="119" t="s">
        <v>173</v>
      </c>
    </row>
    <row r="274">
      <c r="A274" s="106"/>
      <c r="B274" s="107"/>
      <c r="C274" s="108"/>
      <c r="D274" s="109" t="s">
        <v>134</v>
      </c>
      <c r="E274" s="110">
        <v>2163.29</v>
      </c>
      <c r="F274" s="111"/>
      <c r="G274" s="112">
        <v>20542</v>
      </c>
      <c r="H274" s="112">
        <v>1122</v>
      </c>
      <c r="I274" s="113">
        <f t="shared" si="169"/>
      </c>
      <c r="J274" s="114">
        <f t="shared" si="126"/>
      </c>
      <c r="K274" s="112">
        <v>43</v>
      </c>
      <c r="L274" s="114">
        <f t="shared" si="74"/>
      </c>
      <c r="M274" s="112">
        <v>2</v>
      </c>
      <c r="N274" s="115">
        <f t="shared" si="324"/>
      </c>
      <c r="O274" s="112">
        <v>4</v>
      </c>
      <c r="P274" s="115">
        <f t="shared" si="235"/>
      </c>
      <c r="Q274" s="116"/>
      <c r="R274" s="112"/>
      <c r="S274" s="116"/>
      <c r="T274" s="112"/>
      <c r="U274" s="117"/>
      <c r="V274" s="118"/>
      <c r="W274" s="112"/>
      <c r="X274" s="118"/>
      <c r="Y274" s="116"/>
      <c r="Z274" s="118"/>
      <c r="AA274" s="118"/>
      <c r="AB274" s="112"/>
      <c r="AC274" s="112"/>
      <c r="AD274" s="116"/>
      <c r="AE274" s="118"/>
      <c r="AF274" s="119" t="s">
        <v>167</v>
      </c>
    </row>
    <row r="275">
      <c r="A275" s="106"/>
      <c r="B275" s="120" t="s">
        <v>136</v>
      </c>
      <c r="C275" s="108" t="s">
        <v>131</v>
      </c>
      <c r="D275" s="109" t="s">
        <v>132</v>
      </c>
      <c r="E275" s="110">
        <v>209.93</v>
      </c>
      <c r="F275" s="111">
        <f>E275+E276</f>
      </c>
      <c r="G275" s="112">
        <v>1176</v>
      </c>
      <c r="H275" s="112">
        <v>83</v>
      </c>
      <c r="I275" s="113">
        <f t="shared" si="169"/>
      </c>
      <c r="J275" s="114">
        <f t="shared" si="126"/>
      </c>
      <c r="K275" s="112">
        <v>1</v>
      </c>
      <c r="L275" s="114">
        <f t="shared" si="74"/>
      </c>
      <c r="M275" s="112">
        <v>0</v>
      </c>
      <c r="N275" s="115">
        <f t="shared" si="324"/>
      </c>
      <c r="O275" s="112">
        <v>2</v>
      </c>
      <c r="P275" s="115">
        <f t="shared" si="235"/>
      </c>
      <c r="Q275" s="116">
        <f>(M275+M276)/(O275+O276)</f>
      </c>
      <c r="R275" s="112">
        <v>9</v>
      </c>
      <c r="S275" s="116">
        <f>(O275+O276)/(K275+K276)</f>
      </c>
      <c r="T275" s="112">
        <v>4</v>
      </c>
      <c r="U275" s="117">
        <f>F275/T275</f>
      </c>
      <c r="V275" s="118">
        <f>(F275+4*500)/T275</f>
      </c>
      <c r="W275" s="112">
        <v>4735.200000000001</v>
      </c>
      <c r="X275" s="118">
        <f>W275/T275</f>
      </c>
      <c r="Y275" s="116">
        <f>T275/R275</f>
      </c>
      <c r="Z275" s="118">
        <f>W275/F275</f>
      </c>
      <c r="AA275" s="118">
        <f>W275/(F275+500)</f>
      </c>
      <c r="AB275" s="112">
        <v>2</v>
      </c>
      <c r="AC275" s="112">
        <v>2268</v>
      </c>
      <c r="AD275" s="116">
        <f>AB275/T275</f>
      </c>
      <c r="AE275" s="118">
        <f>(W275-AC275)/(F275+500)</f>
      </c>
      <c r="AF275" s="119" t="s">
        <v>173</v>
      </c>
    </row>
    <row r="276">
      <c r="A276" s="106"/>
      <c r="B276" s="120"/>
      <c r="C276" s="108"/>
      <c r="D276" s="109" t="s">
        <v>134</v>
      </c>
      <c r="E276" s="110">
        <v>2420.62</v>
      </c>
      <c r="F276" s="111"/>
      <c r="G276" s="112">
        <v>23360</v>
      </c>
      <c r="H276" s="112">
        <v>1255</v>
      </c>
      <c r="I276" s="113">
        <f t="shared" si="169"/>
      </c>
      <c r="J276" s="114">
        <f t="shared" si="126"/>
      </c>
      <c r="K276" s="112">
        <v>61</v>
      </c>
      <c r="L276" s="114">
        <f t="shared" si="74"/>
      </c>
      <c r="M276" s="112">
        <v>2</v>
      </c>
      <c r="N276" s="115">
        <f t="shared" si="324"/>
      </c>
      <c r="O276" s="112">
        <v>8</v>
      </c>
      <c r="P276" s="115">
        <f t="shared" si="235"/>
      </c>
      <c r="Q276" s="116"/>
      <c r="R276" s="112"/>
      <c r="S276" s="116"/>
      <c r="T276" s="112"/>
      <c r="U276" s="117"/>
      <c r="V276" s="118"/>
      <c r="W276" s="112"/>
      <c r="X276" s="118"/>
      <c r="Y276" s="116"/>
      <c r="Z276" s="118"/>
      <c r="AA276" s="118"/>
      <c r="AB276" s="112"/>
      <c r="AC276" s="112"/>
      <c r="AD276" s="116"/>
      <c r="AE276" s="118"/>
      <c r="AF276" s="119" t="s">
        <v>167</v>
      </c>
    </row>
    <row r="277">
      <c r="A277" s="106"/>
      <c r="B277" s="120" t="s">
        <v>137</v>
      </c>
      <c r="C277" s="108" t="s">
        <v>131</v>
      </c>
      <c r="D277" s="109" t="s">
        <v>132</v>
      </c>
      <c r="E277" s="110">
        <v>175.11</v>
      </c>
      <c r="F277" s="111">
        <f>E277+E278</f>
      </c>
      <c r="G277" s="112">
        <v>757</v>
      </c>
      <c r="H277" s="112">
        <v>58</v>
      </c>
      <c r="I277" s="113">
        <f t="shared" si="169"/>
      </c>
      <c r="J277" s="114">
        <f t="shared" si="126"/>
      </c>
      <c r="K277" s="112">
        <v>2</v>
      </c>
      <c r="L277" s="114">
        <f t="shared" si="74"/>
      </c>
      <c r="M277" s="112">
        <v>0</v>
      </c>
      <c r="N277" s="115">
        <f t="shared" si="324"/>
      </c>
      <c r="O277" s="112">
        <v>0</v>
      </c>
      <c r="P277" s="115">
        <f t="shared" si="235"/>
      </c>
      <c r="Q277" s="116">
        <f>(M277+M278)/(O277+O278)</f>
      </c>
      <c r="R277" s="112">
        <v>11</v>
      </c>
      <c r="S277" s="116">
        <f>(O277+O278)/(K277+K278)</f>
      </c>
      <c r="T277" s="112">
        <v>5</v>
      </c>
      <c r="U277" s="117">
        <f>F277/T277</f>
      </c>
      <c r="V277" s="118">
        <f>(F277+4*500)/T277</f>
      </c>
      <c r="W277" s="112">
        <v>7247.999999999998</v>
      </c>
      <c r="X277" s="118">
        <f>W277/T277</f>
      </c>
      <c r="Y277" s="116">
        <f>T277/R277</f>
      </c>
      <c r="Z277" s="118">
        <f>W277/F277</f>
      </c>
      <c r="AA277" s="118">
        <f>W277/(F277+500)</f>
      </c>
      <c r="AB277" s="112">
        <v>2</v>
      </c>
      <c r="AC277" s="112">
        <v>2426.3999999999996</v>
      </c>
      <c r="AD277" s="116">
        <f>AB277/T277</f>
      </c>
      <c r="AE277" s="118">
        <f>(W277-AC277)/(F277+500)</f>
      </c>
      <c r="AF277" s="119" t="s">
        <v>173</v>
      </c>
    </row>
    <row r="278">
      <c r="A278" s="106"/>
      <c r="B278" s="120"/>
      <c r="C278" s="108"/>
      <c r="D278" s="109" t="s">
        <v>134</v>
      </c>
      <c r="E278" s="110">
        <v>2455.12</v>
      </c>
      <c r="F278" s="111"/>
      <c r="G278" s="112">
        <v>21124</v>
      </c>
      <c r="H278" s="112">
        <v>1204</v>
      </c>
      <c r="I278" s="113">
        <f t="shared" si="169"/>
      </c>
      <c r="J278" s="114">
        <f t="shared" si="126"/>
      </c>
      <c r="K278" s="112">
        <v>52</v>
      </c>
      <c r="L278" s="114">
        <f t="shared" si="74"/>
      </c>
      <c r="M278" s="112">
        <v>4</v>
      </c>
      <c r="N278" s="115">
        <f t="shared" si="324"/>
      </c>
      <c r="O278" s="112">
        <v>7</v>
      </c>
      <c r="P278" s="115">
        <f t="shared" si="235"/>
      </c>
      <c r="Q278" s="116"/>
      <c r="R278" s="112"/>
      <c r="S278" s="116"/>
      <c r="T278" s="112"/>
      <c r="U278" s="117"/>
      <c r="V278" s="118"/>
      <c r="W278" s="112"/>
      <c r="X278" s="118"/>
      <c r="Y278" s="116"/>
      <c r="Z278" s="118"/>
      <c r="AA278" s="118"/>
      <c r="AB278" s="112"/>
      <c r="AC278" s="112"/>
      <c r="AD278" s="116"/>
      <c r="AE278" s="118"/>
      <c r="AF278" s="119" t="s">
        <v>167</v>
      </c>
    </row>
    <row r="279">
      <c r="A279" s="106"/>
      <c r="B279" s="107" t="s">
        <v>138</v>
      </c>
      <c r="C279" s="108" t="s">
        <v>131</v>
      </c>
      <c r="D279" s="109" t="s">
        <v>132</v>
      </c>
      <c r="E279" s="110">
        <v>84.58</v>
      </c>
      <c r="F279" s="121">
        <f>E279+E280</f>
      </c>
      <c r="G279" s="112">
        <v>520</v>
      </c>
      <c r="H279" s="112">
        <v>49</v>
      </c>
      <c r="I279" s="113">
        <f t="shared" si="169"/>
      </c>
      <c r="J279" s="114">
        <f t="shared" si="126"/>
      </c>
      <c r="K279" s="112">
        <v>1</v>
      </c>
      <c r="L279" s="114">
        <f t="shared" si="74"/>
      </c>
      <c r="M279" s="112">
        <v>0</v>
      </c>
      <c r="N279" s="115">
        <f t="shared" si="324"/>
      </c>
      <c r="O279" s="112">
        <v>0</v>
      </c>
      <c r="P279" s="115">
        <f t="shared" si="235"/>
      </c>
      <c r="Q279" s="116">
        <f>(M279+M280)/(O279+O280)</f>
      </c>
      <c r="R279" s="112">
        <v>10</v>
      </c>
      <c r="S279" s="116">
        <f>(O279+O280)/(K279+K280)</f>
      </c>
      <c r="T279" s="112">
        <v>2</v>
      </c>
      <c r="U279" s="117">
        <f>F279/T279</f>
      </c>
      <c r="V279" s="118">
        <f>(F279+4*500)/T279</f>
      </c>
      <c r="W279" s="112">
        <v>2455.2000000000007</v>
      </c>
      <c r="X279" s="118">
        <f>W279/T279</f>
      </c>
      <c r="Y279" s="116">
        <f>T279/R279</f>
      </c>
      <c r="Z279" s="118">
        <f>W279/F279</f>
      </c>
      <c r="AA279" s="118">
        <f>W279/(F279+500)</f>
      </c>
      <c r="AB279" s="112">
        <v>1</v>
      </c>
      <c r="AC279" s="112">
        <v>763.2000000000007</v>
      </c>
      <c r="AD279" s="116">
        <f>AB279/T279</f>
      </c>
      <c r="AE279" s="118">
        <f>(W279-AC279)/(F279+500)</f>
      </c>
      <c r="AF279" s="119" t="s">
        <v>173</v>
      </c>
    </row>
    <row r="280">
      <c r="A280" s="106"/>
      <c r="B280" s="107"/>
      <c r="C280" s="108"/>
      <c r="D280" s="109" t="s">
        <v>134</v>
      </c>
      <c r="E280" s="110">
        <v>2819.78</v>
      </c>
      <c r="F280" s="121"/>
      <c r="G280" s="112">
        <v>20426</v>
      </c>
      <c r="H280" s="122">
        <v>1143</v>
      </c>
      <c r="I280" s="113">
        <f t="shared" si="169"/>
      </c>
      <c r="J280" s="114">
        <f t="shared" si="126"/>
      </c>
      <c r="K280" s="112">
        <v>66</v>
      </c>
      <c r="L280" s="114">
        <f t="shared" si="74"/>
      </c>
      <c r="M280" s="112">
        <v>3</v>
      </c>
      <c r="N280" s="115">
        <f t="shared" si="324"/>
      </c>
      <c r="O280" s="112">
        <v>11</v>
      </c>
      <c r="P280" s="115">
        <f t="shared" si="235"/>
      </c>
      <c r="Q280" s="116"/>
      <c r="R280" s="112"/>
      <c r="S280" s="116"/>
      <c r="T280" s="112"/>
      <c r="U280" s="117"/>
      <c r="V280" s="118"/>
      <c r="W280" s="112"/>
      <c r="X280" s="118"/>
      <c r="Y280" s="116"/>
      <c r="Z280" s="118"/>
      <c r="AA280" s="118"/>
      <c r="AB280" s="112"/>
      <c r="AC280" s="112"/>
      <c r="AD280" s="116"/>
      <c r="AE280" s="118"/>
      <c r="AF280" s="119" t="s">
        <v>167</v>
      </c>
    </row>
    <row r="281">
      <c r="A281" s="106"/>
      <c r="B281" s="107" t="s">
        <v>139</v>
      </c>
      <c r="C281" s="108" t="s">
        <v>131</v>
      </c>
      <c r="D281" s="109" t="s">
        <v>132</v>
      </c>
      <c r="E281" s="110">
        <v>109.76</v>
      </c>
      <c r="F281" s="121">
        <f>E281+E282</f>
      </c>
      <c r="G281" s="112">
        <v>523</v>
      </c>
      <c r="H281" s="112">
        <v>36</v>
      </c>
      <c r="I281" s="113">
        <f t="shared" si="169"/>
      </c>
      <c r="J281" s="114">
        <f t="shared" si="126"/>
      </c>
      <c r="K281" s="112">
        <v>1</v>
      </c>
      <c r="L281" s="114">
        <f t="shared" si="74"/>
      </c>
      <c r="M281" s="112">
        <v>0</v>
      </c>
      <c r="N281" s="115">
        <f t="shared" si="324"/>
      </c>
      <c r="O281" s="112">
        <v>0</v>
      </c>
      <c r="P281" s="115">
        <f t="shared" si="235"/>
      </c>
      <c r="Q281" s="116">
        <f>(M281+M282)/(O281+O282)</f>
      </c>
      <c r="R281" s="112">
        <v>8</v>
      </c>
      <c r="S281" s="116">
        <f>(O281+O282)/(K281+K282)</f>
      </c>
      <c r="T281" s="112">
        <v>4</v>
      </c>
      <c r="U281" s="117">
        <f>F281/T281</f>
      </c>
      <c r="V281" s="118">
        <f>(F281+4*500)/T281</f>
      </c>
      <c r="W281" s="112">
        <v>3456</v>
      </c>
      <c r="X281" s="118">
        <f>W281/T281</f>
      </c>
      <c r="Y281" s="116">
        <f>T281/R281</f>
      </c>
      <c r="Z281" s="118">
        <f>W281/F281</f>
      </c>
      <c r="AA281" s="118">
        <f>W281/(F281+500)</f>
      </c>
      <c r="AB281" s="112">
        <v>2</v>
      </c>
      <c r="AC281" s="112">
        <v>2702.3999999999996</v>
      </c>
      <c r="AD281" s="116">
        <f>AB281/T281</f>
      </c>
      <c r="AE281" s="118">
        <f>(W281-AC281)/(F281+500)</f>
      </c>
      <c r="AF281" s="119" t="s">
        <v>173</v>
      </c>
    </row>
    <row r="282">
      <c r="A282" s="106"/>
      <c r="B282" s="107"/>
      <c r="C282" s="108"/>
      <c r="D282" s="109" t="s">
        <v>134</v>
      </c>
      <c r="E282" s="110">
        <v>2545.98</v>
      </c>
      <c r="F282" s="121"/>
      <c r="G282" s="112">
        <v>18172</v>
      </c>
      <c r="H282" s="122">
        <v>820</v>
      </c>
      <c r="I282" s="113">
        <f t="shared" si="169"/>
      </c>
      <c r="J282" s="114">
        <f t="shared" si="126"/>
      </c>
      <c r="K282" s="112">
        <v>53</v>
      </c>
      <c r="L282" s="114">
        <f t="shared" si="74"/>
      </c>
      <c r="M282" s="112">
        <v>3</v>
      </c>
      <c r="N282" s="115">
        <f t="shared" si="324"/>
      </c>
      <c r="O282" s="112">
        <v>7</v>
      </c>
      <c r="P282" s="115">
        <f t="shared" si="235"/>
      </c>
      <c r="Q282" s="116"/>
      <c r="R282" s="112"/>
      <c r="S282" s="116"/>
      <c r="T282" s="112"/>
      <c r="U282" s="117"/>
      <c r="V282" s="118"/>
      <c r="W282" s="112"/>
      <c r="X282" s="118"/>
      <c r="Y282" s="116"/>
      <c r="Z282" s="118"/>
      <c r="AA282" s="118"/>
      <c r="AB282" s="112"/>
      <c r="AC282" s="112"/>
      <c r="AD282" s="116"/>
      <c r="AE282" s="118"/>
      <c r="AF282" s="119" t="s">
        <v>167</v>
      </c>
    </row>
    <row r="283">
      <c r="A283" s="106"/>
      <c r="B283" s="123" t="s">
        <v>140</v>
      </c>
      <c r="C283" s="123"/>
      <c r="D283" s="123"/>
      <c r="E283" s="124">
        <f>SUM(E273:E282)</f>
      </c>
      <c r="F283" s="124">
        <f>SUM(F273:F282)</f>
      </c>
      <c r="G283" s="124">
        <f>SUM(G273:G282)</f>
      </c>
      <c r="H283" s="124">
        <f>SUM(H273:H282)</f>
      </c>
      <c r="I283" s="126">
        <f t="shared" si="169"/>
      </c>
      <c r="J283" s="127">
        <f t="shared" si="126"/>
      </c>
      <c r="K283" s="124">
        <f>SUM(K273:K282)</f>
      </c>
      <c r="L283" s="127">
        <f t="shared" si="74"/>
      </c>
      <c r="M283" s="124">
        <f>SUM(M273:M282)</f>
      </c>
      <c r="N283" s="128">
        <f t="shared" si="324"/>
      </c>
      <c r="O283" s="124">
        <f>SUM(O273:O282)</f>
      </c>
      <c r="P283" s="128">
        <f t="shared" si="235"/>
      </c>
      <c r="Q283" s="129">
        <f>M283/O283</f>
      </c>
      <c r="R283" s="124">
        <f>SUM(R273:R282)</f>
      </c>
      <c r="S283" s="129">
        <f>(O283+O283)/(K283+K283)</f>
      </c>
      <c r="T283" s="124">
        <f>SUM(T273:T282)</f>
      </c>
      <c r="U283" s="130">
        <f t="shared" ref="U283:U284" si="794">F283/T283</f>
      </c>
      <c r="V283" s="131">
        <f t="shared" ref="V283:V284" si="654">(F283+4*500)/T283</f>
      </c>
      <c r="W283" s="124">
        <f>SUM(W273:W282)</f>
      </c>
      <c r="X283" s="132">
        <f t="shared" ref="X283:X284" si="514">W283/T283</f>
      </c>
      <c r="Y283" s="129">
        <f t="shared" ref="Y283:Y284" si="374">T283/R283</f>
      </c>
      <c r="Z283" s="131">
        <f t="shared" ref="Z283:Z284" si="1074">W283/F283</f>
      </c>
      <c r="AA283" s="131">
        <f>W283/(F283+COUNT(W273:W282)*500)</f>
      </c>
      <c r="AB283" s="124">
        <f>SUM(AB273:AB282)</f>
      </c>
      <c r="AC283" s="124">
        <f>SUM(AC273:AC282)</f>
      </c>
      <c r="AD283" s="129">
        <f t="shared" ref="AD283:AD284" si="934">AB283/T283</f>
      </c>
      <c r="AE283" s="133">
        <f>(W283-AC283)/(F283+COUNT(W273:W278)*500)</f>
      </c>
      <c r="AF283" s="118"/>
    </row>
    <row r="284">
      <c r="A284" s="106"/>
      <c r="B284" s="107" t="s">
        <v>141</v>
      </c>
      <c r="C284" s="108" t="s">
        <v>171</v>
      </c>
      <c r="D284" s="109" t="s">
        <v>132</v>
      </c>
      <c r="E284" s="110">
        <v>93.81</v>
      </c>
      <c r="F284" s="121">
        <f>E284+E285</f>
      </c>
      <c r="G284" s="112">
        <v>439</v>
      </c>
      <c r="H284" s="112">
        <v>29</v>
      </c>
      <c r="I284" s="113">
        <f t="shared" si="169"/>
      </c>
      <c r="J284" s="114">
        <f t="shared" si="126"/>
      </c>
      <c r="K284" s="112">
        <v>1</v>
      </c>
      <c r="L284" s="114">
        <f t="shared" si="74"/>
      </c>
      <c r="M284" s="112">
        <v>0</v>
      </c>
      <c r="N284" s="115">
        <f t="shared" si="324"/>
      </c>
      <c r="O284" s="112">
        <v>0</v>
      </c>
      <c r="P284" s="115">
        <f t="shared" si="235"/>
      </c>
      <c r="Q284" s="116">
        <f>(M284+M285)/(O284+O285)</f>
      </c>
      <c r="R284" s="112">
        <v>15</v>
      </c>
      <c r="S284" s="116">
        <f>(O284+O285)/(K284+K285)</f>
      </c>
      <c r="T284" s="112">
        <v>4</v>
      </c>
      <c r="U284" s="117">
        <f t="shared" si="794"/>
      </c>
      <c r="V284" s="118">
        <f t="shared" si="654"/>
      </c>
      <c r="W284" s="112">
        <v>5013.600000000002</v>
      </c>
      <c r="X284" s="118">
        <f t="shared" si="514"/>
      </c>
      <c r="Y284" s="116">
        <f t="shared" si="374"/>
      </c>
      <c r="Z284" s="118">
        <f t="shared" si="1074"/>
      </c>
      <c r="AA284" s="118">
        <f>W284/(F284+500)</f>
      </c>
      <c r="AB284" s="112">
        <v>1</v>
      </c>
      <c r="AC284" s="112">
        <v>763.2000000000007</v>
      </c>
      <c r="AD284" s="116">
        <f t="shared" si="934"/>
      </c>
      <c r="AE284" s="118">
        <f>(W284-AC284)/(F284+500)</f>
      </c>
      <c r="AF284" s="119" t="s">
        <v>173</v>
      </c>
    </row>
    <row r="285">
      <c r="A285" s="106"/>
      <c r="B285" s="107"/>
      <c r="C285" s="108"/>
      <c r="D285" s="109" t="s">
        <v>134</v>
      </c>
      <c r="E285" s="110">
        <v>2043.4</v>
      </c>
      <c r="F285" s="121"/>
      <c r="G285" s="112">
        <v>15572</v>
      </c>
      <c r="H285" s="122">
        <v>515</v>
      </c>
      <c r="I285" s="113">
        <f t="shared" si="169"/>
      </c>
      <c r="J285" s="114">
        <f t="shared" si="126"/>
      </c>
      <c r="K285" s="112">
        <v>45</v>
      </c>
      <c r="L285" s="114">
        <f t="shared" si="74"/>
      </c>
      <c r="M285" s="112">
        <v>4</v>
      </c>
      <c r="N285" s="115">
        <f t="shared" si="324"/>
      </c>
      <c r="O285" s="112">
        <v>9</v>
      </c>
      <c r="P285" s="115">
        <f t="shared" si="235"/>
      </c>
      <c r="Q285" s="116"/>
      <c r="R285" s="112"/>
      <c r="S285" s="116"/>
      <c r="T285" s="112"/>
      <c r="U285" s="117"/>
      <c r="V285" s="118"/>
      <c r="W285" s="112"/>
      <c r="X285" s="118"/>
      <c r="Y285" s="116"/>
      <c r="Z285" s="118"/>
      <c r="AA285" s="118"/>
      <c r="AB285" s="112"/>
      <c r="AC285" s="112"/>
      <c r="AD285" s="116"/>
      <c r="AE285" s="118"/>
      <c r="AF285" s="119" t="s">
        <v>167</v>
      </c>
    </row>
    <row r="286">
      <c r="A286" s="106"/>
      <c r="B286" s="146" t="s">
        <v>143</v>
      </c>
      <c r="C286" s="108" t="s">
        <v>171</v>
      </c>
      <c r="D286" s="109" t="s">
        <v>132</v>
      </c>
      <c r="E286" s="110">
        <v>85.01</v>
      </c>
      <c r="F286" s="121">
        <f>E286+E287</f>
      </c>
      <c r="G286" s="112">
        <v>491</v>
      </c>
      <c r="H286" s="112">
        <v>65</v>
      </c>
      <c r="I286" s="113">
        <f t="shared" si="169"/>
      </c>
      <c r="J286" s="114">
        <f t="shared" si="126"/>
      </c>
      <c r="K286" s="112">
        <v>1</v>
      </c>
      <c r="L286" s="114">
        <f t="shared" si="74"/>
      </c>
      <c r="M286" s="112">
        <v>0</v>
      </c>
      <c r="N286" s="115">
        <f t="shared" si="324"/>
      </c>
      <c r="O286" s="112">
        <v>0</v>
      </c>
      <c r="P286" s="115">
        <f t="shared" si="235"/>
      </c>
      <c r="Q286" s="116">
        <f>(M286+M287)/(O286+O287)</f>
      </c>
      <c r="R286" s="112">
        <v>20</v>
      </c>
      <c r="S286" s="116">
        <f>(O286+O287)/(K286+K287)</f>
      </c>
      <c r="T286" s="159">
        <v>4</v>
      </c>
      <c r="U286" s="117">
        <f>F286/T286</f>
      </c>
      <c r="V286" s="118">
        <f>(F286+4*500)/T286</f>
      </c>
      <c r="W286" s="112">
        <v>5298</v>
      </c>
      <c r="X286" s="118">
        <f>W286/T286</f>
      </c>
      <c r="Y286" s="116">
        <f>T286/R286</f>
      </c>
      <c r="Z286" s="118">
        <f>W286/F286</f>
      </c>
      <c r="AA286" s="118">
        <f>W286/(F286+500)</f>
      </c>
      <c r="AB286" s="112">
        <v>1</v>
      </c>
      <c r="AC286" s="112">
        <v>451.1999999999989</v>
      </c>
      <c r="AD286" s="116">
        <f>AB286/T286</f>
      </c>
      <c r="AE286" s="118">
        <f>(W286-AC286)/(F286+500)</f>
      </c>
      <c r="AF286" s="119" t="s">
        <v>173</v>
      </c>
    </row>
    <row r="287">
      <c r="A287" s="106"/>
      <c r="B287" s="146"/>
      <c r="C287" s="108"/>
      <c r="D287" s="109" t="s">
        <v>134</v>
      </c>
      <c r="E287" s="110">
        <v>2496.17</v>
      </c>
      <c r="F287" s="121"/>
      <c r="G287" s="112">
        <v>20924</v>
      </c>
      <c r="H287" s="122">
        <v>736</v>
      </c>
      <c r="I287" s="113">
        <f t="shared" si="169"/>
      </c>
      <c r="J287" s="114">
        <f t="shared" si="126"/>
      </c>
      <c r="K287" s="112">
        <v>48</v>
      </c>
      <c r="L287" s="114">
        <f t="shared" si="74"/>
      </c>
      <c r="M287" s="112">
        <v>3</v>
      </c>
      <c r="N287" s="115">
        <f t="shared" si="324"/>
      </c>
      <c r="O287" s="112">
        <v>7</v>
      </c>
      <c r="P287" s="115">
        <f t="shared" si="235"/>
      </c>
      <c r="Q287" s="116"/>
      <c r="R287" s="112"/>
      <c r="S287" s="116"/>
      <c r="T287" s="112"/>
      <c r="U287" s="117"/>
      <c r="V287" s="118"/>
      <c r="W287" s="112"/>
      <c r="X287" s="118"/>
      <c r="Y287" s="116"/>
      <c r="Z287" s="118"/>
      <c r="AA287" s="118"/>
      <c r="AB287" s="112"/>
      <c r="AC287" s="112"/>
      <c r="AD287" s="116"/>
      <c r="AE287" s="118"/>
      <c r="AF287" s="119" t="s">
        <v>167</v>
      </c>
    </row>
    <row r="288">
      <c r="A288" s="106"/>
      <c r="B288" s="136" t="s">
        <v>140</v>
      </c>
      <c r="C288" s="136"/>
      <c r="D288" s="136"/>
      <c r="E288" s="124">
        <f>SUM(E284:E287)</f>
      </c>
      <c r="F288" s="124">
        <f>SUM(F284:F287)</f>
      </c>
      <c r="G288" s="124">
        <f>SUM(G284:G287)</f>
      </c>
      <c r="H288" s="124">
        <f>SUM(H284:H287)</f>
      </c>
      <c r="I288" s="126">
        <f t="shared" si="169"/>
      </c>
      <c r="J288" s="127">
        <f t="shared" si="126"/>
      </c>
      <c r="K288" s="125">
        <f>SUM(K284:K287)</f>
      </c>
      <c r="L288" s="124">
        <f>SUM(L286:L287)</f>
      </c>
      <c r="M288" s="124">
        <f>SUM(M284:M287)</f>
      </c>
      <c r="N288" s="128">
        <f t="shared" si="324"/>
      </c>
      <c r="O288" s="124">
        <f>SUM(O284:O287)</f>
      </c>
      <c r="P288" s="128">
        <f t="shared" si="235"/>
      </c>
      <c r="Q288" s="129">
        <f>M288/O288</f>
      </c>
      <c r="R288" s="124">
        <f>SUM(R284:R287)</f>
      </c>
      <c r="S288" s="129">
        <f>(O288+O288)/(K288+K288)</f>
      </c>
      <c r="T288" s="124">
        <f>SUM(T284:T287)</f>
      </c>
      <c r="U288" s="130">
        <f t="shared" ref="U288:U289" si="795">F288/T288</f>
      </c>
      <c r="V288" s="131">
        <f t="shared" ref="V288:V289" si="655">(F288+4*500)/T288</f>
      </c>
      <c r="W288" s="124">
        <f>SUM(W284:W287)</f>
      </c>
      <c r="X288" s="132">
        <f t="shared" ref="X288:X289" si="515">W288/T288</f>
      </c>
      <c r="Y288" s="129">
        <f t="shared" ref="Y288:Y289" si="375">T288/R288</f>
      </c>
      <c r="Z288" s="131">
        <f t="shared" ref="Z288:Z289" si="1075">W288/F288</f>
      </c>
      <c r="AA288" s="131">
        <f>W288/(F288+COUNT(W284:W287)*500)</f>
      </c>
      <c r="AB288" s="124">
        <f>SUM(AB284:AB287)</f>
      </c>
      <c r="AC288" s="124">
        <f>SUM(AC284:AC287)</f>
      </c>
      <c r="AD288" s="129">
        <f t="shared" ref="AD288:AD289" si="935">AB288/T288</f>
      </c>
      <c r="AE288" s="133">
        <f>(W288-AC288)/(F288+COUNT(W283:W287)*500)</f>
      </c>
      <c r="AF288" s="119"/>
    </row>
    <row r="289">
      <c r="A289" s="106"/>
      <c r="B289" s="107" t="s">
        <v>144</v>
      </c>
      <c r="C289" s="108" t="s">
        <v>148</v>
      </c>
      <c r="D289" s="109" t="s">
        <v>132</v>
      </c>
      <c r="E289" s="110">
        <v>88.22</v>
      </c>
      <c r="F289" s="121">
        <f>E289+E290</f>
      </c>
      <c r="G289" s="112">
        <v>475</v>
      </c>
      <c r="H289" s="112">
        <v>58</v>
      </c>
      <c r="I289" s="113">
        <f t="shared" si="169"/>
      </c>
      <c r="J289" s="114">
        <f t="shared" si="126"/>
      </c>
      <c r="K289" s="112">
        <v>1</v>
      </c>
      <c r="L289" s="114">
        <f t="shared" ref="L289:L318" si="75">E289/K289</f>
      </c>
      <c r="M289" s="112">
        <v>0</v>
      </c>
      <c r="N289" s="115">
        <f t="shared" si="324"/>
      </c>
      <c r="O289" s="112">
        <v>0</v>
      </c>
      <c r="P289" s="115">
        <f t="shared" si="235"/>
      </c>
      <c r="Q289" s="116">
        <f>(M289+M290)/(O289+O290)</f>
      </c>
      <c r="R289" s="112">
        <v>20</v>
      </c>
      <c r="S289" s="116">
        <f>(O289+O290)/(K289+K290)</f>
      </c>
      <c r="T289" s="112">
        <v>5</v>
      </c>
      <c r="U289" s="117">
        <f t="shared" si="795"/>
      </c>
      <c r="V289" s="118">
        <f t="shared" si="655"/>
      </c>
      <c r="W289" s="112">
        <v>6369.5999999999985</v>
      </c>
      <c r="X289" s="118">
        <f t="shared" si="515"/>
      </c>
      <c r="Y289" s="116">
        <f t="shared" si="375"/>
      </c>
      <c r="Z289" s="118">
        <f t="shared" si="1075"/>
      </c>
      <c r="AA289" s="118">
        <f>W289/(F289+500)</f>
      </c>
      <c r="AB289" s="112">
        <v>1</v>
      </c>
      <c r="AC289" s="112">
        <v>715.2000000000007</v>
      </c>
      <c r="AD289" s="116">
        <f t="shared" si="935"/>
      </c>
      <c r="AE289" s="118">
        <f>(W289-AC289)/(F289+500)</f>
      </c>
      <c r="AF289" s="119" t="s">
        <v>173</v>
      </c>
    </row>
    <row r="290">
      <c r="A290" s="106"/>
      <c r="B290" s="107"/>
      <c r="C290" s="108"/>
      <c r="D290" s="109" t="s">
        <v>134</v>
      </c>
      <c r="E290" s="110">
        <v>3322.2</v>
      </c>
      <c r="F290" s="121"/>
      <c r="G290" s="112">
        <v>31809</v>
      </c>
      <c r="H290" s="112">
        <v>1454</v>
      </c>
      <c r="I290" s="113">
        <f t="shared" si="169"/>
      </c>
      <c r="J290" s="114">
        <f t="shared" si="126"/>
      </c>
      <c r="K290" s="112">
        <v>86</v>
      </c>
      <c r="L290" s="114">
        <f t="shared" si="75"/>
      </c>
      <c r="M290" s="112">
        <v>2</v>
      </c>
      <c r="N290" s="115">
        <f t="shared" si="324"/>
      </c>
      <c r="O290" s="112">
        <v>7</v>
      </c>
      <c r="P290" s="115">
        <f t="shared" si="235"/>
      </c>
      <c r="Q290" s="116"/>
      <c r="R290" s="112"/>
      <c r="S290" s="116"/>
      <c r="T290" s="112"/>
      <c r="U290" s="117"/>
      <c r="V290" s="118"/>
      <c r="W290" s="112"/>
      <c r="X290" s="118"/>
      <c r="Y290" s="116"/>
      <c r="Z290" s="118"/>
      <c r="AA290" s="118"/>
      <c r="AB290" s="112"/>
      <c r="AC290" s="112"/>
      <c r="AD290" s="116"/>
      <c r="AE290" s="118"/>
      <c r="AF290" s="119" t="s">
        <v>167</v>
      </c>
    </row>
    <row r="291">
      <c r="A291" s="106"/>
      <c r="B291" s="120" t="s">
        <v>145</v>
      </c>
      <c r="C291" s="108" t="s">
        <v>148</v>
      </c>
      <c r="D291" s="109" t="s">
        <v>132</v>
      </c>
      <c r="E291" s="110">
        <v>88.49</v>
      </c>
      <c r="F291" s="121">
        <f>E291+E292</f>
      </c>
      <c r="G291" s="112">
        <v>419</v>
      </c>
      <c r="H291" s="112">
        <v>50</v>
      </c>
      <c r="I291" s="113">
        <f t="shared" si="169"/>
      </c>
      <c r="J291" s="114">
        <f t="shared" si="126"/>
      </c>
      <c r="K291" s="112">
        <v>0</v>
      </c>
      <c r="L291" s="114">
        <f t="shared" si="75"/>
      </c>
      <c r="M291" s="112">
        <v>0</v>
      </c>
      <c r="N291" s="115">
        <f t="shared" si="324"/>
      </c>
      <c r="O291" s="112">
        <v>0</v>
      </c>
      <c r="P291" s="115">
        <f t="shared" si="235"/>
      </c>
      <c r="Q291" s="116">
        <f>(M291+M292)/(O291+O292)</f>
      </c>
      <c r="R291" s="112">
        <v>1</v>
      </c>
      <c r="S291" s="116">
        <f>(O291+O292)/(K291+K292)</f>
      </c>
      <c r="T291" s="112">
        <v>1</v>
      </c>
      <c r="U291" s="117">
        <f>F291/T291</f>
      </c>
      <c r="V291" s="118">
        <f>(F291+4*500)/T291</f>
      </c>
      <c r="W291" s="112">
        <v>2088</v>
      </c>
      <c r="X291" s="118">
        <f>W291/T291</f>
      </c>
      <c r="Y291" s="116">
        <f>T291/R291</f>
      </c>
      <c r="Z291" s="118">
        <f>W291/F291</f>
      </c>
      <c r="AA291" s="118">
        <f>W291/(F291+500)</f>
      </c>
      <c r="AB291" s="112">
        <v>0</v>
      </c>
      <c r="AC291" s="112">
        <v>0</v>
      </c>
      <c r="AD291" s="116">
        <f>AB291/T291</f>
      </c>
      <c r="AE291" s="118">
        <f>(W291-AC291)/(F291+500)</f>
      </c>
      <c r="AF291" s="119" t="s">
        <v>173</v>
      </c>
    </row>
    <row r="292">
      <c r="A292" s="106"/>
      <c r="B292" s="120"/>
      <c r="C292" s="108"/>
      <c r="D292" s="109" t="s">
        <v>134</v>
      </c>
      <c r="E292" s="110">
        <v>1700.82</v>
      </c>
      <c r="F292" s="121"/>
      <c r="G292" s="112">
        <v>15260</v>
      </c>
      <c r="H292" s="112">
        <v>535</v>
      </c>
      <c r="I292" s="113">
        <f t="shared" si="169"/>
      </c>
      <c r="J292" s="114">
        <f t="shared" si="126"/>
      </c>
      <c r="K292" s="112">
        <v>48</v>
      </c>
      <c r="L292" s="114">
        <f t="shared" si="75"/>
      </c>
      <c r="M292" s="112">
        <v>1</v>
      </c>
      <c r="N292" s="115">
        <f t="shared" si="324"/>
      </c>
      <c r="O292" s="112">
        <v>3</v>
      </c>
      <c r="P292" s="115">
        <f t="shared" si="235"/>
      </c>
      <c r="Q292" s="116"/>
      <c r="R292" s="112"/>
      <c r="S292" s="116"/>
      <c r="T292" s="112"/>
      <c r="U292" s="117"/>
      <c r="V292" s="118"/>
      <c r="W292" s="112"/>
      <c r="X292" s="118"/>
      <c r="Y292" s="116"/>
      <c r="Z292" s="118"/>
      <c r="AA292" s="118"/>
      <c r="AB292" s="112"/>
      <c r="AC292" s="112"/>
      <c r="AD292" s="116"/>
      <c r="AE292" s="118"/>
      <c r="AF292" s="119" t="s">
        <v>167</v>
      </c>
    </row>
    <row r="293">
      <c r="A293" s="106"/>
      <c r="B293" s="107" t="s">
        <v>146</v>
      </c>
      <c r="C293" s="108" t="s">
        <v>148</v>
      </c>
      <c r="D293" s="109" t="s">
        <v>132</v>
      </c>
      <c r="E293" s="110">
        <v>97.89</v>
      </c>
      <c r="F293" s="111">
        <f>E293+E294</f>
      </c>
      <c r="G293" s="112">
        <v>373</v>
      </c>
      <c r="H293" s="112">
        <v>42</v>
      </c>
      <c r="I293" s="113">
        <f t="shared" si="169"/>
      </c>
      <c r="J293" s="114">
        <f t="shared" si="126"/>
      </c>
      <c r="K293" s="112">
        <v>0</v>
      </c>
      <c r="L293" s="114">
        <f t="shared" si="75"/>
      </c>
      <c r="M293" s="112">
        <v>0</v>
      </c>
      <c r="N293" s="115">
        <f t="shared" si="324"/>
      </c>
      <c r="O293" s="112">
        <v>0</v>
      </c>
      <c r="P293" s="115">
        <f t="shared" si="235"/>
      </c>
      <c r="Q293" s="116">
        <f>(M293+M294)/(O293+O294)</f>
      </c>
      <c r="R293" s="112">
        <v>16</v>
      </c>
      <c r="S293" s="116">
        <f>(O293+O294)/(K293+K294)</f>
      </c>
      <c r="T293" s="112">
        <v>6</v>
      </c>
      <c r="U293" s="117">
        <f>F293/T293</f>
      </c>
      <c r="V293" s="118">
        <f>(F293+4*500)/T293</f>
      </c>
      <c r="W293" s="112">
        <v>7777.199999999997</v>
      </c>
      <c r="X293" s="118">
        <f>W293/T293</f>
      </c>
      <c r="Y293" s="116">
        <f>T293/R293</f>
      </c>
      <c r="Z293" s="118">
        <f>W293/F293</f>
      </c>
      <c r="AA293" s="118">
        <f>W293/(F293+500)</f>
      </c>
      <c r="AB293" s="112">
        <v>0</v>
      </c>
      <c r="AC293" s="112">
        <v>0</v>
      </c>
      <c r="AD293" s="116">
        <f>AB293/T293</f>
      </c>
      <c r="AE293" s="118">
        <f>(W293-AC293)/(F293+500)</f>
      </c>
      <c r="AF293" s="119" t="s">
        <v>173</v>
      </c>
    </row>
    <row r="294">
      <c r="A294" s="106"/>
      <c r="B294" s="107"/>
      <c r="C294" s="108"/>
      <c r="D294" s="109" t="s">
        <v>134</v>
      </c>
      <c r="E294" s="110">
        <v>2167.65</v>
      </c>
      <c r="F294" s="111"/>
      <c r="G294" s="112">
        <v>20488</v>
      </c>
      <c r="H294" s="112">
        <v>578</v>
      </c>
      <c r="I294" s="113">
        <f t="shared" si="169"/>
      </c>
      <c r="J294" s="114">
        <f t="shared" si="126"/>
      </c>
      <c r="K294" s="112">
        <v>50</v>
      </c>
      <c r="L294" s="114">
        <f t="shared" si="75"/>
      </c>
      <c r="M294" s="112">
        <v>4</v>
      </c>
      <c r="N294" s="115">
        <f t="shared" si="324"/>
      </c>
      <c r="O294" s="112">
        <v>9</v>
      </c>
      <c r="P294" s="115">
        <f t="shared" si="235"/>
      </c>
      <c r="Q294" s="116"/>
      <c r="R294" s="112"/>
      <c r="S294" s="116"/>
      <c r="T294" s="112"/>
      <c r="U294" s="117"/>
      <c r="V294" s="118"/>
      <c r="W294" s="112"/>
      <c r="X294" s="118"/>
      <c r="Y294" s="116"/>
      <c r="Z294" s="118"/>
      <c r="AA294" s="118"/>
      <c r="AB294" s="112"/>
      <c r="AC294" s="112"/>
      <c r="AD294" s="116"/>
      <c r="AE294" s="118"/>
      <c r="AF294" s="119" t="s">
        <v>167</v>
      </c>
    </row>
    <row r="295">
      <c r="A295" s="106"/>
      <c r="B295" s="107" t="s">
        <v>147</v>
      </c>
      <c r="C295" s="108" t="s">
        <v>148</v>
      </c>
      <c r="D295" s="109" t="s">
        <v>132</v>
      </c>
      <c r="E295" s="110">
        <v>86.55</v>
      </c>
      <c r="F295" s="111">
        <f>E295+E296</f>
      </c>
      <c r="G295" s="112">
        <v>316</v>
      </c>
      <c r="H295" s="112">
        <v>39</v>
      </c>
      <c r="I295" s="113">
        <f t="shared" si="169"/>
      </c>
      <c r="J295" s="114">
        <f t="shared" si="126"/>
      </c>
      <c r="K295" s="112">
        <v>1</v>
      </c>
      <c r="L295" s="114">
        <f t="shared" si="75"/>
      </c>
      <c r="M295" s="112">
        <v>0</v>
      </c>
      <c r="N295" s="115">
        <f t="shared" si="324"/>
      </c>
      <c r="O295" s="112">
        <v>0</v>
      </c>
      <c r="P295" s="115">
        <f>E295/O296</f>
      </c>
      <c r="Q295" s="116">
        <f>(M295+M296)/(O295+O296)</f>
      </c>
      <c r="R295" s="112">
        <v>6</v>
      </c>
      <c r="S295" s="116">
        <f>(O295+O296)/(K295+K296)</f>
      </c>
      <c r="T295" s="112">
        <v>2</v>
      </c>
      <c r="U295" s="117">
        <f>F295/T295</f>
      </c>
      <c r="V295" s="118">
        <f>(F295+4*500)/T295</f>
      </c>
      <c r="W295" s="112">
        <v>2426.4000000000015</v>
      </c>
      <c r="X295" s="118">
        <f>W295/T295</f>
      </c>
      <c r="Y295" s="116">
        <f>T295/R295</f>
      </c>
      <c r="Z295" s="118">
        <f>W295/F295</f>
      </c>
      <c r="AA295" s="118">
        <f>W295/(F295+500)</f>
      </c>
      <c r="AB295" s="112">
        <v>0</v>
      </c>
      <c r="AC295" s="112">
        <v>0</v>
      </c>
      <c r="AD295" s="116">
        <f>AB295/T295</f>
      </c>
      <c r="AE295" s="118">
        <f>(W295-AC295)/(F295+500)</f>
      </c>
      <c r="AF295" s="119" t="s">
        <v>149</v>
      </c>
    </row>
    <row r="296">
      <c r="A296" s="106"/>
      <c r="B296" s="107"/>
      <c r="C296" s="108"/>
      <c r="D296" s="109" t="s">
        <v>134</v>
      </c>
      <c r="E296" s="110">
        <v>2483.72</v>
      </c>
      <c r="F296" s="111"/>
      <c r="G296" s="112">
        <v>24354</v>
      </c>
      <c r="H296" s="112">
        <v>568</v>
      </c>
      <c r="I296" s="113">
        <f t="shared" si="169"/>
      </c>
      <c r="J296" s="114">
        <f t="shared" si="126"/>
      </c>
      <c r="K296" s="112">
        <v>50</v>
      </c>
      <c r="L296" s="114">
        <f t="shared" si="75"/>
      </c>
      <c r="M296" s="112">
        <v>1</v>
      </c>
      <c r="N296" s="115">
        <f t="shared" si="324"/>
      </c>
      <c r="O296" s="112">
        <v>3</v>
      </c>
      <c r="P296" s="115">
        <f t="shared" ref="P296:P297" si="236">E296/O296</f>
      </c>
      <c r="Q296" s="116"/>
      <c r="R296" s="112"/>
      <c r="S296" s="116"/>
      <c r="T296" s="112"/>
      <c r="U296" s="117"/>
      <c r="V296" s="118"/>
      <c r="W296" s="112"/>
      <c r="X296" s="118"/>
      <c r="Y296" s="116"/>
      <c r="Z296" s="118"/>
      <c r="AA296" s="118"/>
      <c r="AB296" s="112"/>
      <c r="AC296" s="112"/>
      <c r="AD296" s="116"/>
      <c r="AE296" s="118"/>
      <c r="AF296" s="119" t="s">
        <v>168</v>
      </c>
    </row>
    <row r="297">
      <c r="A297" s="106"/>
      <c r="B297" s="136" t="s">
        <v>140</v>
      </c>
      <c r="C297" s="136"/>
      <c r="D297" s="136"/>
      <c r="E297" s="124">
        <f>SUM(E289:E296)</f>
      </c>
      <c r="F297" s="124">
        <f>SUM(F289:F296)</f>
      </c>
      <c r="G297" s="124">
        <f>SUM(G289:G296)</f>
      </c>
      <c r="H297" s="124">
        <f>SUM(H289:H296)</f>
      </c>
      <c r="I297" s="126">
        <f t="shared" si="169"/>
      </c>
      <c r="J297" s="127">
        <f t="shared" si="126"/>
      </c>
      <c r="K297" s="124">
        <f>SUM(K289:K296)</f>
      </c>
      <c r="L297" s="127">
        <f t="shared" si="75"/>
      </c>
      <c r="M297" s="124">
        <f>SUM(M289:M296)</f>
      </c>
      <c r="N297" s="128">
        <f t="shared" si="324"/>
      </c>
      <c r="O297" s="124">
        <f>SUM(O289:O296)</f>
      </c>
      <c r="P297" s="128">
        <f t="shared" si="236"/>
      </c>
      <c r="Q297" s="129">
        <f>M297/O297</f>
      </c>
      <c r="R297" s="124">
        <f>SUM(R289:R296)</f>
      </c>
      <c r="S297" s="129">
        <f>(O297+O297)/(K297+K297)</f>
      </c>
      <c r="T297" s="124">
        <f>SUM(T289:T296)</f>
      </c>
      <c r="U297" s="130">
        <f t="shared" ref="U297:U298" si="796">F297/T297</f>
      </c>
      <c r="V297" s="131">
        <f t="shared" ref="V297:V298" si="656">(F297+4*500)/T297</f>
      </c>
      <c r="W297" s="124">
        <f>SUM(W289:W296)</f>
      </c>
      <c r="X297" s="132">
        <f t="shared" ref="X297:X298" si="516">W297/T297</f>
      </c>
      <c r="Y297" s="129">
        <f t="shared" ref="Y297:Y298" si="376">T297/R297</f>
      </c>
      <c r="Z297" s="131">
        <f t="shared" ref="Z297:Z298" si="1076">W297/F297</f>
      </c>
      <c r="AA297" s="131">
        <f>W297/(F297+COUNT(W289:W296)*500)</f>
      </c>
      <c r="AB297" s="124">
        <f>SUM(AB289:AB296)</f>
      </c>
      <c r="AC297" s="124">
        <f>SUM(AC289:AC296)</f>
      </c>
      <c r="AD297" s="129">
        <f t="shared" ref="AD297:AD298" si="936">AB297/T297</f>
      </c>
      <c r="AE297" s="133">
        <f>(W297-AC297)/(F297+COUNT(W289:W294)*500)</f>
      </c>
      <c r="AF297" s="118"/>
    </row>
    <row r="298">
      <c r="A298" s="106"/>
      <c r="B298" s="107" t="s">
        <v>151</v>
      </c>
      <c r="C298" s="135" t="s">
        <v>169</v>
      </c>
      <c r="D298" s="109" t="s">
        <v>132</v>
      </c>
      <c r="E298" s="110">
        <v>38.23</v>
      </c>
      <c r="F298" s="111">
        <f>E298+E299</f>
      </c>
      <c r="G298" s="112">
        <v>232</v>
      </c>
      <c r="H298" s="112">
        <v>22</v>
      </c>
      <c r="I298" s="113">
        <f t="shared" si="169"/>
      </c>
      <c r="J298" s="114">
        <f t="shared" si="126"/>
      </c>
      <c r="K298" s="112">
        <v>0</v>
      </c>
      <c r="L298" s="114">
        <f t="shared" si="75"/>
      </c>
      <c r="M298" s="112">
        <v>0</v>
      </c>
      <c r="N298" s="115">
        <f t="shared" si="324"/>
      </c>
      <c r="O298" s="112">
        <v>0</v>
      </c>
      <c r="P298" s="115">
        <f>E298/O299</f>
      </c>
      <c r="Q298" s="116">
        <f>(M298+M299)/(O298+O299)</f>
      </c>
      <c r="R298" s="112">
        <v>4</v>
      </c>
      <c r="S298" s="116">
        <f>(O298+O299)/(K298+K299)</f>
      </c>
      <c r="T298" s="112">
        <v>0</v>
      </c>
      <c r="U298" s="117">
        <f t="shared" si="796"/>
      </c>
      <c r="V298" s="118">
        <f t="shared" si="656"/>
      </c>
      <c r="W298" s="112">
        <v>0</v>
      </c>
      <c r="X298" s="118">
        <f t="shared" si="516"/>
      </c>
      <c r="Y298" s="116">
        <f t="shared" si="376"/>
      </c>
      <c r="Z298" s="118">
        <f t="shared" si="1076"/>
      </c>
      <c r="AA298" s="118">
        <f>W298/(F298+500)</f>
      </c>
      <c r="AB298" s="112">
        <v>0</v>
      </c>
      <c r="AC298" s="112">
        <v>0</v>
      </c>
      <c r="AD298" s="116">
        <f t="shared" si="936"/>
      </c>
      <c r="AE298" s="118">
        <f>(W298-AC298)/(F298+500)</f>
      </c>
      <c r="AF298" s="119" t="s">
        <v>149</v>
      </c>
    </row>
    <row r="299">
      <c r="A299" s="106"/>
      <c r="B299" s="107"/>
      <c r="C299" s="135"/>
      <c r="D299" s="109" t="s">
        <v>134</v>
      </c>
      <c r="E299" s="110">
        <v>1762.37</v>
      </c>
      <c r="F299" s="111"/>
      <c r="G299" s="112">
        <v>17492</v>
      </c>
      <c r="H299" s="112">
        <v>415</v>
      </c>
      <c r="I299" s="113">
        <f t="shared" si="169"/>
      </c>
      <c r="J299" s="114">
        <f t="shared" si="126"/>
      </c>
      <c r="K299" s="112">
        <v>33</v>
      </c>
      <c r="L299" s="114">
        <f t="shared" si="75"/>
      </c>
      <c r="M299" s="112">
        <v>0</v>
      </c>
      <c r="N299" s="115">
        <f t="shared" si="324"/>
      </c>
      <c r="O299" s="112">
        <v>3</v>
      </c>
      <c r="P299" s="115">
        <f t="shared" ref="P299:P301" si="237">E299/O299</f>
      </c>
      <c r="Q299" s="116"/>
      <c r="R299" s="112"/>
      <c r="S299" s="116"/>
      <c r="T299" s="112"/>
      <c r="U299" s="117"/>
      <c r="V299" s="118"/>
      <c r="W299" s="112"/>
      <c r="X299" s="118"/>
      <c r="Y299" s="116"/>
      <c r="Z299" s="118"/>
      <c r="AA299" s="118"/>
      <c r="AB299" s="112"/>
      <c r="AC299" s="112"/>
      <c r="AD299" s="116"/>
      <c r="AE299" s="118"/>
      <c r="AF299" s="119" t="s">
        <v>168</v>
      </c>
    </row>
    <row r="300">
      <c r="A300" s="106"/>
      <c r="B300" s="107" t="s">
        <v>152</v>
      </c>
      <c r="C300" s="135" t="s">
        <v>169</v>
      </c>
      <c r="D300" s="109" t="s">
        <v>132</v>
      </c>
      <c r="E300" s="110">
        <v>181.48</v>
      </c>
      <c r="F300" s="111">
        <f>E300+E301</f>
      </c>
      <c r="G300" s="112">
        <v>749</v>
      </c>
      <c r="H300" s="112">
        <v>19</v>
      </c>
      <c r="I300" s="113">
        <f t="shared" si="169"/>
      </c>
      <c r="J300" s="114">
        <f t="shared" si="126"/>
      </c>
      <c r="K300" s="112">
        <v>0</v>
      </c>
      <c r="L300" s="114">
        <f t="shared" si="75"/>
      </c>
      <c r="M300" s="112">
        <v>0</v>
      </c>
      <c r="N300" s="115">
        <f t="shared" si="324"/>
      </c>
      <c r="O300" s="112">
        <v>0</v>
      </c>
      <c r="P300" s="115">
        <f t="shared" si="237"/>
      </c>
      <c r="Q300" s="116">
        <f>(M300+M301)/(O300+O301)</f>
      </c>
      <c r="R300" s="112">
        <v>7</v>
      </c>
      <c r="S300" s="116">
        <f>(O300+O301)/(K300+K301)</f>
      </c>
      <c r="T300" s="112">
        <v>2</v>
      </c>
      <c r="U300" s="117">
        <f>F300/T300</f>
      </c>
      <c r="V300" s="118">
        <f>(F300+4*500)/T300</f>
      </c>
      <c r="W300" s="112">
        <v>1310.4000000000015</v>
      </c>
      <c r="X300" s="118">
        <f>W300/T300</f>
      </c>
      <c r="Y300" s="116">
        <f>T300/R300</f>
      </c>
      <c r="Z300" s="118">
        <f>W300/F300</f>
      </c>
      <c r="AA300" s="118">
        <f>W300/(F300+500)</f>
      </c>
      <c r="AB300" s="112">
        <v>0</v>
      </c>
      <c r="AC300" s="112">
        <v>0</v>
      </c>
      <c r="AD300" s="116">
        <f>AB300/T300</f>
      </c>
      <c r="AE300" s="118">
        <f>(W300-AC300)/(F300+500)</f>
      </c>
      <c r="AF300" s="119" t="s">
        <v>149</v>
      </c>
    </row>
    <row r="301">
      <c r="A301" s="106"/>
      <c r="B301" s="107"/>
      <c r="C301" s="135"/>
      <c r="D301" s="109" t="s">
        <v>134</v>
      </c>
      <c r="E301" s="110">
        <v>1265.25</v>
      </c>
      <c r="F301" s="111"/>
      <c r="G301" s="112">
        <v>17492</v>
      </c>
      <c r="H301" s="112">
        <v>415</v>
      </c>
      <c r="I301" s="113">
        <f t="shared" si="169"/>
      </c>
      <c r="J301" s="114">
        <f t="shared" si="126"/>
      </c>
      <c r="K301" s="112">
        <v>26</v>
      </c>
      <c r="L301" s="114">
        <f t="shared" si="75"/>
      </c>
      <c r="M301" s="112">
        <v>1</v>
      </c>
      <c r="N301" s="115">
        <f t="shared" si="324"/>
      </c>
      <c r="O301" s="112">
        <v>4</v>
      </c>
      <c r="P301" s="115">
        <f t="shared" si="237"/>
      </c>
      <c r="Q301" s="116"/>
      <c r="R301" s="112"/>
      <c r="S301" s="116"/>
      <c r="T301" s="112"/>
      <c r="U301" s="117"/>
      <c r="V301" s="118"/>
      <c r="W301" s="112"/>
      <c r="X301" s="118"/>
      <c r="Y301" s="116"/>
      <c r="Z301" s="118"/>
      <c r="AA301" s="118"/>
      <c r="AB301" s="112"/>
      <c r="AC301" s="112"/>
      <c r="AD301" s="116"/>
      <c r="AE301" s="118"/>
      <c r="AF301" s="119" t="s">
        <v>168</v>
      </c>
    </row>
    <row r="302">
      <c r="A302" s="106"/>
      <c r="B302" s="107" t="s">
        <v>153</v>
      </c>
      <c r="C302" s="135" t="s">
        <v>169</v>
      </c>
      <c r="D302" s="109" t="s">
        <v>132</v>
      </c>
      <c r="E302" s="110">
        <v>153.57</v>
      </c>
      <c r="F302" s="111">
        <f>E302+E303</f>
      </c>
      <c r="G302" s="112">
        <v>673</v>
      </c>
      <c r="H302" s="112">
        <v>31</v>
      </c>
      <c r="I302" s="113">
        <f t="shared" si="169"/>
      </c>
      <c r="J302" s="114">
        <f t="shared" si="126"/>
      </c>
      <c r="K302" s="112">
        <v>0</v>
      </c>
      <c r="L302" s="114">
        <f t="shared" si="75"/>
      </c>
      <c r="M302" s="112">
        <v>0</v>
      </c>
      <c r="N302" s="115">
        <f t="shared" si="324"/>
      </c>
      <c r="O302" s="112">
        <v>1</v>
      </c>
      <c r="P302" s="115">
        <f>E302/O303</f>
      </c>
      <c r="Q302" s="116">
        <f>(M302+M303)/(O302+O303)</f>
      </c>
      <c r="R302" s="112">
        <v>7</v>
      </c>
      <c r="S302" s="116">
        <f>(O302+O303)/(K302+K303)</f>
      </c>
      <c r="T302" s="112">
        <v>2</v>
      </c>
      <c r="U302" s="117">
        <f>F302/T302</f>
      </c>
      <c r="V302" s="118">
        <f>(F302+4*500)/T302</f>
      </c>
      <c r="W302" s="112">
        <v>3170.4000000000015</v>
      </c>
      <c r="X302" s="118">
        <f>W302/T302</f>
      </c>
      <c r="Y302" s="116">
        <f>T302/R302</f>
      </c>
      <c r="Z302" s="118">
        <f>W302/F302</f>
      </c>
      <c r="AA302" s="118">
        <f>W302/(F302+500)</f>
      </c>
      <c r="AB302" s="112">
        <v>1</v>
      </c>
      <c r="AC302" s="112">
        <v>2407.199999999999</v>
      </c>
      <c r="AD302" s="116">
        <f>AB302/T302</f>
      </c>
      <c r="AE302" s="118">
        <f>(W302-AC302)/(F302+500)</f>
      </c>
      <c r="AF302" s="119" t="s">
        <v>149</v>
      </c>
    </row>
    <row r="303">
      <c r="A303" s="106"/>
      <c r="B303" s="107"/>
      <c r="C303" s="135"/>
      <c r="D303" s="109" t="s">
        <v>134</v>
      </c>
      <c r="E303" s="110">
        <v>2081.44</v>
      </c>
      <c r="F303" s="111"/>
      <c r="G303" s="112">
        <v>15421</v>
      </c>
      <c r="H303" s="112">
        <v>594</v>
      </c>
      <c r="I303" s="113">
        <f t="shared" si="169"/>
      </c>
      <c r="J303" s="114">
        <f t="shared" si="126"/>
      </c>
      <c r="K303" s="112">
        <v>25</v>
      </c>
      <c r="L303" s="114">
        <f t="shared" si="75"/>
      </c>
      <c r="M303" s="112">
        <v>2</v>
      </c>
      <c r="N303" s="115">
        <f t="shared" si="324"/>
      </c>
      <c r="O303" s="112">
        <v>3</v>
      </c>
      <c r="P303" s="115">
        <f>E303/O303</f>
      </c>
      <c r="Q303" s="116"/>
      <c r="R303" s="112"/>
      <c r="S303" s="116"/>
      <c r="T303" s="112"/>
      <c r="U303" s="117"/>
      <c r="V303" s="118"/>
      <c r="W303" s="112"/>
      <c r="X303" s="118"/>
      <c r="Y303" s="116"/>
      <c r="Z303" s="118"/>
      <c r="AA303" s="118"/>
      <c r="AB303" s="112"/>
      <c r="AC303" s="112"/>
      <c r="AD303" s="116"/>
      <c r="AE303" s="118"/>
      <c r="AF303" s="119" t="s">
        <v>168</v>
      </c>
    </row>
    <row r="304">
      <c r="A304" s="106"/>
      <c r="B304" s="107" t="s">
        <v>154</v>
      </c>
      <c r="C304" s="135" t="s">
        <v>169</v>
      </c>
      <c r="D304" s="109" t="s">
        <v>132</v>
      </c>
      <c r="E304" s="110">
        <v>149.44</v>
      </c>
      <c r="F304" s="111">
        <f>E304+E305</f>
      </c>
      <c r="G304" s="112">
        <v>568</v>
      </c>
      <c r="H304" s="112">
        <v>35</v>
      </c>
      <c r="I304" s="113">
        <f t="shared" si="169"/>
      </c>
      <c r="J304" s="114">
        <f t="shared" si="126"/>
      </c>
      <c r="K304" s="112">
        <v>0</v>
      </c>
      <c r="L304" s="114">
        <f t="shared" si="75"/>
      </c>
      <c r="M304" s="112">
        <v>0</v>
      </c>
      <c r="N304" s="115">
        <f t="shared" si="324"/>
      </c>
      <c r="O304" s="112">
        <v>1</v>
      </c>
      <c r="P304" s="115">
        <f>E304/O305</f>
      </c>
      <c r="Q304" s="116">
        <f>(M304+M305)/(O304+O305)</f>
      </c>
      <c r="R304" s="112">
        <v>6</v>
      </c>
      <c r="S304" s="116">
        <f>(O304+O305)/(K304+K305)</f>
      </c>
      <c r="T304" s="112">
        <v>2</v>
      </c>
      <c r="U304" s="117">
        <f>F304/T304</f>
      </c>
      <c r="V304" s="118">
        <f>(F304+4*500)/T304</f>
      </c>
      <c r="W304" s="112">
        <v>2702.4000000000015</v>
      </c>
      <c r="X304" s="118">
        <f>W304/T304</f>
      </c>
      <c r="Y304" s="116">
        <f>T304/R304</f>
      </c>
      <c r="Z304" s="118">
        <f>W304/F304</f>
      </c>
      <c r="AA304" s="118">
        <f>W304/(F304+500)</f>
      </c>
      <c r="AB304" s="112">
        <v>1</v>
      </c>
      <c r="AC304" s="112">
        <v>691.2000000000007</v>
      </c>
      <c r="AD304" s="116">
        <f>AB304/T304</f>
      </c>
      <c r="AE304" s="118">
        <f>(W304-AC304)/(F304+500)</f>
      </c>
      <c r="AF304" s="119" t="s">
        <v>149</v>
      </c>
    </row>
    <row r="305">
      <c r="A305" s="106"/>
      <c r="B305" s="107"/>
      <c r="C305" s="135"/>
      <c r="D305" s="109" t="s">
        <v>134</v>
      </c>
      <c r="E305" s="110">
        <v>1733.42</v>
      </c>
      <c r="F305" s="111"/>
      <c r="G305" s="112">
        <v>15702</v>
      </c>
      <c r="H305" s="112">
        <v>555</v>
      </c>
      <c r="I305" s="113">
        <f t="shared" si="169"/>
      </c>
      <c r="J305" s="114">
        <f t="shared" si="126"/>
      </c>
      <c r="K305" s="112">
        <v>29</v>
      </c>
      <c r="L305" s="114">
        <f t="shared" si="75"/>
      </c>
      <c r="M305" s="112">
        <v>2</v>
      </c>
      <c r="N305" s="115">
        <f t="shared" si="324"/>
      </c>
      <c r="O305" s="112">
        <v>3</v>
      </c>
      <c r="P305" s="115">
        <f t="shared" ref="P305:P318" si="238">E305/O305</f>
      </c>
      <c r="Q305" s="116"/>
      <c r="R305" s="112"/>
      <c r="S305" s="116"/>
      <c r="T305" s="112"/>
      <c r="U305" s="117"/>
      <c r="V305" s="118"/>
      <c r="W305" s="112"/>
      <c r="X305" s="118"/>
      <c r="Y305" s="116"/>
      <c r="Z305" s="118"/>
      <c r="AA305" s="118"/>
      <c r="AB305" s="112"/>
      <c r="AC305" s="112"/>
      <c r="AD305" s="116"/>
      <c r="AE305" s="118"/>
      <c r="AF305" s="119" t="s">
        <v>168</v>
      </c>
    </row>
    <row r="306">
      <c r="A306" s="106"/>
      <c r="B306" s="136" t="s">
        <v>140</v>
      </c>
      <c r="C306" s="136"/>
      <c r="D306" s="136"/>
      <c r="E306" s="124">
        <f>SUM(E298:E305)</f>
      </c>
      <c r="F306" s="124">
        <f>SUM(F298:F305)</f>
      </c>
      <c r="G306" s="124">
        <f>SUM(G298:G305)</f>
      </c>
      <c r="H306" s="124">
        <f>SUM(H298:H305)</f>
      </c>
      <c r="I306" s="126">
        <f t="shared" si="169"/>
      </c>
      <c r="J306" s="127">
        <f t="shared" si="126"/>
      </c>
      <c r="K306" s="124">
        <f>SUM(K298:K305)</f>
      </c>
      <c r="L306" s="127">
        <f t="shared" si="75"/>
      </c>
      <c r="M306" s="124">
        <f>SUM(M298:M305)</f>
      </c>
      <c r="N306" s="128">
        <f t="shared" si="324"/>
      </c>
      <c r="O306" s="124">
        <f>SUM(O298:O305)</f>
      </c>
      <c r="P306" s="128">
        <f t="shared" si="238"/>
      </c>
      <c r="Q306" s="129">
        <f>M306/O306</f>
      </c>
      <c r="R306" s="124">
        <f>SUM(R298:R305)</f>
      </c>
      <c r="S306" s="129">
        <f>(O306+O306)/(K306+K306)</f>
      </c>
      <c r="T306" s="124">
        <f>SUM(T298:T305)</f>
      </c>
      <c r="U306" s="130">
        <f t="shared" ref="U306:U307" si="797">F306/T306</f>
      </c>
      <c r="V306" s="131">
        <f t="shared" ref="V306:V307" si="657">(F306+4*500)/T306</f>
      </c>
      <c r="W306" s="124">
        <f>SUM(W298:W305)</f>
      </c>
      <c r="X306" s="132">
        <f t="shared" ref="X306:X307" si="517">W306/T306</f>
      </c>
      <c r="Y306" s="129">
        <f t="shared" ref="Y306:Y307" si="377">T306/R306</f>
      </c>
      <c r="Z306" s="131">
        <f t="shared" ref="Z306:Z307" si="1077">W306/F306</f>
      </c>
      <c r="AA306" s="131">
        <f>W306/(F306+COUNT(W298:W305)*500)</f>
      </c>
      <c r="AB306" s="124">
        <f>SUM(AB298:AB305)</f>
      </c>
      <c r="AC306" s="124">
        <f>SUM(AC298:AC305)</f>
      </c>
      <c r="AD306" s="129">
        <f t="shared" ref="AD306:AD307" si="937">AB306/T306</f>
      </c>
      <c r="AE306" s="133">
        <f>(W306-AC306)/(F306+COUNT(W294:W303)*500)</f>
      </c>
      <c r="AF306" s="118"/>
    </row>
    <row r="307">
      <c r="A307" s="106"/>
      <c r="B307" s="120" t="s">
        <v>155</v>
      </c>
      <c r="C307" s="135" t="s">
        <v>142</v>
      </c>
      <c r="D307" s="109" t="s">
        <v>132</v>
      </c>
      <c r="E307" s="110">
        <v>289.05</v>
      </c>
      <c r="F307" s="111">
        <f>E307+E308</f>
      </c>
      <c r="G307" s="112">
        <v>932</v>
      </c>
      <c r="H307" s="112">
        <v>47</v>
      </c>
      <c r="I307" s="113">
        <f t="shared" si="169"/>
      </c>
      <c r="J307" s="114">
        <f t="shared" si="126"/>
      </c>
      <c r="K307" s="112">
        <v>0</v>
      </c>
      <c r="L307" s="114">
        <f t="shared" si="75"/>
      </c>
      <c r="M307" s="112">
        <v>1</v>
      </c>
      <c r="N307" s="115">
        <f t="shared" si="324"/>
      </c>
      <c r="O307" s="112">
        <v>2</v>
      </c>
      <c r="P307" s="115">
        <f t="shared" si="238"/>
      </c>
      <c r="Q307" s="116">
        <f>(M307+M308)/(O307+O308)</f>
      </c>
      <c r="R307" s="112">
        <v>6</v>
      </c>
      <c r="S307" s="116">
        <f>(O307+O308)/(K307+K308)</f>
      </c>
      <c r="T307" s="112">
        <v>3</v>
      </c>
      <c r="U307" s="117">
        <f t="shared" si="797"/>
      </c>
      <c r="V307" s="118">
        <f t="shared" si="657"/>
      </c>
      <c r="W307" s="112">
        <v>1982.3999999999942</v>
      </c>
      <c r="X307" s="118">
        <f t="shared" si="517"/>
      </c>
      <c r="Y307" s="116">
        <f t="shared" si="377"/>
      </c>
      <c r="Z307" s="118">
        <f t="shared" si="1077"/>
      </c>
      <c r="AA307" s="118">
        <f>W307/(F307+500)</f>
      </c>
      <c r="AB307" s="112">
        <v>0</v>
      </c>
      <c r="AC307" s="112">
        <v>0</v>
      </c>
      <c r="AD307" s="116">
        <f t="shared" si="937"/>
      </c>
      <c r="AE307" s="118">
        <f>(W307-AC307)/(F307+500)</f>
      </c>
      <c r="AF307" s="119" t="s">
        <v>149</v>
      </c>
    </row>
    <row r="308">
      <c r="A308" s="106"/>
      <c r="B308" s="120"/>
      <c r="C308" s="135"/>
      <c r="D308" s="109" t="s">
        <v>134</v>
      </c>
      <c r="E308" s="110">
        <v>1803.74</v>
      </c>
      <c r="F308" s="111"/>
      <c r="G308" s="112">
        <v>18079</v>
      </c>
      <c r="H308" s="112">
        <v>591</v>
      </c>
      <c r="I308" s="113">
        <f t="shared" si="169"/>
      </c>
      <c r="J308" s="114">
        <f t="shared" si="126"/>
      </c>
      <c r="K308" s="112">
        <v>43</v>
      </c>
      <c r="L308" s="114">
        <f t="shared" si="75"/>
      </c>
      <c r="M308" s="112">
        <v>2</v>
      </c>
      <c r="N308" s="115">
        <f t="shared" si="324"/>
      </c>
      <c r="O308" s="112">
        <v>3</v>
      </c>
      <c r="P308" s="115">
        <f t="shared" si="238"/>
      </c>
      <c r="Q308" s="116"/>
      <c r="R308" s="112"/>
      <c r="S308" s="116"/>
      <c r="T308" s="112"/>
      <c r="U308" s="117"/>
      <c r="V308" s="118"/>
      <c r="W308" s="112"/>
      <c r="X308" s="118"/>
      <c r="Y308" s="116"/>
      <c r="Z308" s="118"/>
      <c r="AA308" s="118"/>
      <c r="AB308" s="112"/>
      <c r="AC308" s="112"/>
      <c r="AD308" s="116"/>
      <c r="AE308" s="118"/>
      <c r="AF308" s="119" t="s">
        <v>168</v>
      </c>
    </row>
    <row r="309">
      <c r="A309" s="106"/>
      <c r="B309" s="107" t="s">
        <v>157</v>
      </c>
      <c r="C309" s="135" t="s">
        <v>142</v>
      </c>
      <c r="D309" s="109" t="s">
        <v>132</v>
      </c>
      <c r="E309" s="110">
        <v>491.04</v>
      </c>
      <c r="F309" s="111">
        <f>E309+E310</f>
      </c>
      <c r="G309" s="112">
        <v>1968</v>
      </c>
      <c r="H309" s="112">
        <v>40</v>
      </c>
      <c r="I309" s="113">
        <f t="shared" si="169"/>
      </c>
      <c r="J309" s="114">
        <f t="shared" si="126"/>
      </c>
      <c r="K309" s="112">
        <v>1</v>
      </c>
      <c r="L309" s="114">
        <f t="shared" si="75"/>
      </c>
      <c r="M309" s="112">
        <v>0</v>
      </c>
      <c r="N309" s="115">
        <f t="shared" si="324"/>
      </c>
      <c r="O309" s="112">
        <v>0</v>
      </c>
      <c r="P309" s="115">
        <f t="shared" si="238"/>
      </c>
      <c r="Q309" s="116">
        <f>(M309+M310)/(O309+O310)</f>
      </c>
      <c r="R309" s="112">
        <v>4</v>
      </c>
      <c r="S309" s="116">
        <f>(O309+O310)/(K309+K310)</f>
      </c>
      <c r="T309" s="112">
        <v>0</v>
      </c>
      <c r="U309" s="117">
        <f>F309/T309</f>
      </c>
      <c r="V309" s="118">
        <f>(F309+4*500)/T309</f>
      </c>
      <c r="W309" s="112">
        <v>0</v>
      </c>
      <c r="X309" s="118">
        <f>W309/T309</f>
      </c>
      <c r="Y309" s="116">
        <f>T309/R309</f>
      </c>
      <c r="Z309" s="118">
        <f>W309/F309</f>
      </c>
      <c r="AA309" s="118">
        <f>W309/(F309+500)</f>
      </c>
      <c r="AB309" s="112">
        <v>0</v>
      </c>
      <c r="AC309" s="112">
        <v>0</v>
      </c>
      <c r="AD309" s="116">
        <f>AB309/T309</f>
      </c>
      <c r="AE309" s="118">
        <f>(W309-AC309)/(F309+500)</f>
      </c>
      <c r="AF309" s="119" t="s">
        <v>149</v>
      </c>
    </row>
    <row r="310">
      <c r="A310" s="106"/>
      <c r="B310" s="107"/>
      <c r="C310" s="135"/>
      <c r="D310" s="109" t="s">
        <v>134</v>
      </c>
      <c r="E310" s="110">
        <v>2195.64</v>
      </c>
      <c r="F310" s="111"/>
      <c r="G310" s="112">
        <v>26847</v>
      </c>
      <c r="H310" s="112">
        <v>731</v>
      </c>
      <c r="I310" s="113">
        <f t="shared" si="169"/>
      </c>
      <c r="J310" s="114">
        <f t="shared" si="126"/>
      </c>
      <c r="K310" s="112">
        <v>35</v>
      </c>
      <c r="L310" s="114">
        <f t="shared" si="75"/>
      </c>
      <c r="M310" s="112">
        <v>0</v>
      </c>
      <c r="N310" s="115">
        <f t="shared" si="324"/>
      </c>
      <c r="O310" s="112">
        <v>1</v>
      </c>
      <c r="P310" s="115">
        <f t="shared" si="238"/>
      </c>
      <c r="Q310" s="116"/>
      <c r="R310" s="112"/>
      <c r="S310" s="116"/>
      <c r="T310" s="112"/>
      <c r="U310" s="117"/>
      <c r="V310" s="118"/>
      <c r="W310" s="112"/>
      <c r="X310" s="118"/>
      <c r="Y310" s="116"/>
      <c r="Z310" s="118"/>
      <c r="AA310" s="118"/>
      <c r="AB310" s="112"/>
      <c r="AC310" s="112"/>
      <c r="AD310" s="116"/>
      <c r="AE310" s="118"/>
      <c r="AF310" s="119" t="s">
        <v>168</v>
      </c>
    </row>
    <row r="311">
      <c r="A311" s="106"/>
      <c r="B311" s="107" t="s">
        <v>158</v>
      </c>
      <c r="C311" s="135" t="s">
        <v>142</v>
      </c>
      <c r="D311" s="109" t="s">
        <v>132</v>
      </c>
      <c r="E311" s="110">
        <v>364.42</v>
      </c>
      <c r="F311" s="111">
        <f>E311+E312</f>
      </c>
      <c r="G311" s="112">
        <v>1610</v>
      </c>
      <c r="H311" s="112">
        <v>57</v>
      </c>
      <c r="I311" s="113">
        <f t="shared" si="169"/>
      </c>
      <c r="J311" s="114">
        <f t="shared" si="126"/>
      </c>
      <c r="K311" s="112">
        <v>0</v>
      </c>
      <c r="L311" s="114">
        <f t="shared" si="75"/>
      </c>
      <c r="M311" s="112">
        <v>0</v>
      </c>
      <c r="N311" s="115">
        <f t="shared" si="324"/>
      </c>
      <c r="O311" s="112">
        <v>1</v>
      </c>
      <c r="P311" s="115">
        <f t="shared" si="238"/>
      </c>
      <c r="Q311" s="116">
        <f>(M311+M312)/(O311+O312)</f>
      </c>
      <c r="R311" s="112">
        <v>8</v>
      </c>
      <c r="S311" s="116">
        <f>(O311+O312)/(K311+K312)</f>
      </c>
      <c r="T311" s="112">
        <v>3</v>
      </c>
      <c r="U311" s="117">
        <f>F311/T311</f>
      </c>
      <c r="V311" s="118">
        <f>(F311+4*500)/T311</f>
      </c>
      <c r="W311" s="112">
        <v>4855.200000000004</v>
      </c>
      <c r="X311" s="118">
        <f>W311/T311</f>
      </c>
      <c r="Y311" s="116">
        <f>T311/R311</f>
      </c>
      <c r="Z311" s="118">
        <f>W311/F311</f>
      </c>
      <c r="AA311" s="118">
        <f>W311/(F311+500)</f>
      </c>
      <c r="AB311" s="112">
        <v>0</v>
      </c>
      <c r="AC311" s="112">
        <v>0</v>
      </c>
      <c r="AD311" s="116">
        <f>AB311/T311</f>
      </c>
      <c r="AE311" s="118">
        <f>(W311-AC311)/(F311+500)</f>
      </c>
      <c r="AF311" s="119" t="s">
        <v>149</v>
      </c>
    </row>
    <row r="312">
      <c r="A312" s="106"/>
      <c r="B312" s="107"/>
      <c r="C312" s="135"/>
      <c r="D312" s="109" t="s">
        <v>134</v>
      </c>
      <c r="E312" s="110">
        <v>2916.13</v>
      </c>
      <c r="F312" s="111"/>
      <c r="G312" s="112">
        <v>37032</v>
      </c>
      <c r="H312" s="112">
        <v>1260</v>
      </c>
      <c r="I312" s="113">
        <f t="shared" si="169"/>
      </c>
      <c r="J312" s="114">
        <f t="shared" si="126"/>
      </c>
      <c r="K312" s="112">
        <v>46</v>
      </c>
      <c r="L312" s="114">
        <f t="shared" si="75"/>
      </c>
      <c r="M312" s="112">
        <v>3</v>
      </c>
      <c r="N312" s="115">
        <f t="shared" si="324"/>
      </c>
      <c r="O312" s="112">
        <v>6</v>
      </c>
      <c r="P312" s="115">
        <f t="shared" si="238"/>
      </c>
      <c r="Q312" s="116"/>
      <c r="R312" s="112"/>
      <c r="S312" s="116"/>
      <c r="T312" s="112"/>
      <c r="U312" s="117"/>
      <c r="V312" s="118"/>
      <c r="W312" s="112"/>
      <c r="X312" s="118"/>
      <c r="Y312" s="116"/>
      <c r="Z312" s="118"/>
      <c r="AA312" s="118"/>
      <c r="AB312" s="112"/>
      <c r="AC312" s="112"/>
      <c r="AD312" s="116"/>
      <c r="AE312" s="118"/>
      <c r="AF312" s="119" t="s">
        <v>168</v>
      </c>
    </row>
    <row customHeight="true" ht="20.238095238095237" r="313">
      <c r="A313" s="106"/>
      <c r="B313" s="107" t="s">
        <v>159</v>
      </c>
      <c r="C313" s="135" t="s">
        <v>142</v>
      </c>
      <c r="D313" s="109" t="s">
        <v>132</v>
      </c>
      <c r="E313" s="110">
        <v>820.52</v>
      </c>
      <c r="F313" s="111">
        <f>E313+E314</f>
      </c>
      <c r="G313" s="112">
        <v>3504</v>
      </c>
      <c r="H313" s="112">
        <v>166</v>
      </c>
      <c r="I313" s="113">
        <f t="shared" si="169"/>
      </c>
      <c r="J313" s="114">
        <f t="shared" si="126"/>
      </c>
      <c r="K313" s="112">
        <v>2</v>
      </c>
      <c r="L313" s="114">
        <f t="shared" si="75"/>
      </c>
      <c r="M313" s="112">
        <v>0</v>
      </c>
      <c r="N313" s="115">
        <f t="shared" si="324"/>
      </c>
      <c r="O313" s="112">
        <v>1</v>
      </c>
      <c r="P313" s="115">
        <f t="shared" si="238"/>
      </c>
      <c r="Q313" s="116">
        <f>(M313+M314)/(O313+O314)</f>
      </c>
      <c r="R313" s="112">
        <v>10</v>
      </c>
      <c r="S313" s="116">
        <f>(O313+O314)/(K313+K314)</f>
      </c>
      <c r="T313" s="112">
        <v>1</v>
      </c>
      <c r="U313" s="117">
        <f>F313/T313</f>
      </c>
      <c r="V313" s="118">
        <f>(F313+4*500)/T313</f>
      </c>
      <c r="W313" s="112">
        <v>364.79999999999563</v>
      </c>
      <c r="X313" s="118">
        <f>W313/T313</f>
      </c>
      <c r="Y313" s="116">
        <f>T313/R313</f>
      </c>
      <c r="Z313" s="118">
        <f>W313/F313</f>
      </c>
      <c r="AA313" s="118">
        <f>W313/(F313+500)</f>
      </c>
      <c r="AB313" s="112">
        <v>0</v>
      </c>
      <c r="AC313" s="112">
        <v>0</v>
      </c>
      <c r="AD313" s="116">
        <f>AB313/T313</f>
      </c>
      <c r="AE313" s="118">
        <f>(W313-AC313)/(F313+500)</f>
      </c>
      <c r="AF313" s="119" t="s">
        <v>149</v>
      </c>
    </row>
    <row customHeight="true" ht="20.238095238095237" r="314">
      <c r="A314" s="106"/>
      <c r="B314" s="107"/>
      <c r="C314" s="135"/>
      <c r="D314" s="109" t="s">
        <v>134</v>
      </c>
      <c r="E314" s="110">
        <v>2459.58</v>
      </c>
      <c r="F314" s="111"/>
      <c r="G314" s="112">
        <v>29357</v>
      </c>
      <c r="H314" s="112">
        <v>1414</v>
      </c>
      <c r="I314" s="113">
        <f t="shared" si="169"/>
      </c>
      <c r="J314" s="114">
        <f t="shared" si="126"/>
      </c>
      <c r="K314" s="112">
        <v>63</v>
      </c>
      <c r="L314" s="114">
        <f t="shared" si="75"/>
      </c>
      <c r="M314" s="112">
        <v>1</v>
      </c>
      <c r="N314" s="115">
        <f t="shared" si="324"/>
      </c>
      <c r="O314" s="112">
        <v>9</v>
      </c>
      <c r="P314" s="115">
        <f t="shared" si="238"/>
      </c>
      <c r="Q314" s="116"/>
      <c r="R314" s="112"/>
      <c r="S314" s="116"/>
      <c r="T314" s="112"/>
      <c r="U314" s="117"/>
      <c r="V314" s="118"/>
      <c r="W314" s="112"/>
      <c r="X314" s="118"/>
      <c r="Y314" s="116"/>
      <c r="Z314" s="118"/>
      <c r="AA314" s="118"/>
      <c r="AB314" s="112"/>
      <c r="AC314" s="112"/>
      <c r="AD314" s="116"/>
      <c r="AE314" s="118"/>
      <c r="AF314" s="119" t="s">
        <v>168</v>
      </c>
    </row>
    <row r="315">
      <c r="A315" s="106"/>
      <c r="B315" s="107" t="s">
        <v>160</v>
      </c>
      <c r="C315" s="135" t="s">
        <v>142</v>
      </c>
      <c r="D315" s="109" t="s">
        <v>132</v>
      </c>
      <c r="E315" s="110">
        <v>185.26</v>
      </c>
      <c r="F315" s="111">
        <f>E315+E316</f>
      </c>
      <c r="G315" s="112">
        <v>821</v>
      </c>
      <c r="H315" s="112">
        <v>89</v>
      </c>
      <c r="I315" s="113">
        <f t="shared" si="169"/>
      </c>
      <c r="J315" s="114">
        <f t="shared" si="126"/>
      </c>
      <c r="K315" s="112">
        <v>1</v>
      </c>
      <c r="L315" s="114">
        <f t="shared" si="75"/>
      </c>
      <c r="M315" s="112">
        <v>1</v>
      </c>
      <c r="N315" s="115">
        <f t="shared" si="324"/>
      </c>
      <c r="O315" s="112">
        <v>1</v>
      </c>
      <c r="P315" s="115">
        <f t="shared" si="238"/>
      </c>
      <c r="Q315" s="116">
        <f>(M315+M316)/(O315+O316)</f>
      </c>
      <c r="R315" s="112">
        <v>4</v>
      </c>
      <c r="S315" s="116">
        <f>(O315+O316)/(K315+K316)</f>
      </c>
      <c r="T315" s="112">
        <v>2</v>
      </c>
      <c r="U315" s="117">
        <f>F315/T315</f>
      </c>
      <c r="V315" s="118">
        <f>(F315+4*500)/T315</f>
      </c>
      <c r="W315" s="112">
        <v>1903.199999999997</v>
      </c>
      <c r="X315" s="118">
        <f>W315/T315</f>
      </c>
      <c r="Y315" s="116">
        <f>T315/R315</f>
      </c>
      <c r="Z315" s="118">
        <f>W315/F315</f>
      </c>
      <c r="AA315" s="118">
        <f>W315/(F315+500)</f>
      </c>
      <c r="AB315" s="112">
        <v>0</v>
      </c>
      <c r="AC315" s="112">
        <v>0</v>
      </c>
      <c r="AD315" s="116">
        <f>AB315/T315</f>
      </c>
      <c r="AE315" s="118">
        <f>(W315-AC315)/(F315+500)</f>
      </c>
      <c r="AF315" s="119" t="s">
        <v>149</v>
      </c>
    </row>
    <row r="316">
      <c r="A316" s="106"/>
      <c r="B316" s="107"/>
      <c r="C316" s="135"/>
      <c r="D316" s="109" t="s">
        <v>134</v>
      </c>
      <c r="E316" s="110">
        <v>1125.54</v>
      </c>
      <c r="F316" s="111"/>
      <c r="G316" s="112">
        <v>16785</v>
      </c>
      <c r="H316" s="112">
        <v>768</v>
      </c>
      <c r="I316" s="113">
        <f t="shared" si="169"/>
      </c>
      <c r="J316" s="114">
        <f t="shared" si="126"/>
      </c>
      <c r="K316" s="112">
        <v>26</v>
      </c>
      <c r="L316" s="114">
        <f t="shared" si="75"/>
      </c>
      <c r="M316" s="112">
        <v>1</v>
      </c>
      <c r="N316" s="115">
        <f t="shared" si="324"/>
      </c>
      <c r="O316" s="112">
        <v>1</v>
      </c>
      <c r="P316" s="115">
        <f t="shared" si="238"/>
      </c>
      <c r="Q316" s="116"/>
      <c r="R316" s="112"/>
      <c r="S316" s="116"/>
      <c r="T316" s="112"/>
      <c r="U316" s="117"/>
      <c r="V316" s="118"/>
      <c r="W316" s="112"/>
      <c r="X316" s="118"/>
      <c r="Y316" s="116"/>
      <c r="Z316" s="118"/>
      <c r="AA316" s="118"/>
      <c r="AB316" s="112"/>
      <c r="AC316" s="112"/>
      <c r="AD316" s="116"/>
      <c r="AE316" s="118"/>
      <c r="AF316" s="119" t="s">
        <v>168</v>
      </c>
    </row>
    <row r="317">
      <c r="A317" s="106"/>
      <c r="B317" s="136" t="s">
        <v>140</v>
      </c>
      <c r="C317" s="136"/>
      <c r="D317" s="136"/>
      <c r="E317" s="124">
        <f>SUM(E307:E316)</f>
      </c>
      <c r="F317" s="124">
        <f>SUM(F307:F316)</f>
      </c>
      <c r="G317" s="124">
        <f>SUM(G307:G316)</f>
      </c>
      <c r="H317" s="124">
        <f>SUM(H307:H316)</f>
      </c>
      <c r="I317" s="126">
        <f t="shared" si="169"/>
      </c>
      <c r="J317" s="127">
        <f t="shared" si="126"/>
      </c>
      <c r="K317" s="124">
        <f>SUM(K307:K316)</f>
      </c>
      <c r="L317" s="127">
        <f t="shared" si="75"/>
      </c>
      <c r="M317" s="124">
        <f>SUM(M307:M316)</f>
      </c>
      <c r="N317" s="128">
        <f t="shared" si="324"/>
      </c>
      <c r="O317" s="124">
        <f>SUM(O307:O316)</f>
      </c>
      <c r="P317" s="128">
        <f t="shared" si="238"/>
      </c>
      <c r="Q317" s="129">
        <f t="shared" ref="Q317:Q318" si="37">M317/O317</f>
      </c>
      <c r="R317" s="124">
        <f>SUM(R307:R316)</f>
      </c>
      <c r="S317" s="129">
        <f t="shared" ref="S317:S318" si="6">(O317+O317)/(K317+K317)</f>
      </c>
      <c r="T317" s="124">
        <f>SUM(T307:T316)</f>
      </c>
      <c r="U317" s="130">
        <f t="shared" ref="U317:U318" si="798">F317/T317</f>
      </c>
      <c r="V317" s="131">
        <f t="shared" ref="V317:V318" si="658">(F317+4*500)/T317</f>
      </c>
      <c r="W317" s="124">
        <f>SUM(W307:W316)</f>
      </c>
      <c r="X317" s="132">
        <f t="shared" ref="X317:X318" si="518">W317/T317</f>
      </c>
      <c r="Y317" s="129">
        <f t="shared" ref="Y317:Y318" si="378">T317/R317</f>
      </c>
      <c r="Z317" s="131">
        <f t="shared" ref="Z317:Z318" si="1078">W317/F317</f>
      </c>
      <c r="AA317" s="131">
        <f>W317/(F317+COUNT(W307:W316)*500)</f>
      </c>
      <c r="AB317" s="124">
        <f>SUM(AB307:AB316)</f>
      </c>
      <c r="AC317" s="124">
        <f>SUM(AC307:AC316)</f>
      </c>
      <c r="AD317" s="129">
        <f t="shared" ref="AD317:AD318" si="938">AB317/T317</f>
      </c>
      <c r="AE317" s="133">
        <f>(W317-AC317)/(F317+COUNT(W298:W309)*500)</f>
      </c>
      <c r="AF317" s="118"/>
    </row>
    <row r="318">
      <c r="A318" s="106"/>
      <c r="B318" s="149" t="s">
        <v>161</v>
      </c>
      <c r="C318" s="149"/>
      <c r="D318" s="149"/>
      <c r="E318" s="150">
        <f>E283+E288+E297+E306+E317</f>
      </c>
      <c r="F318" s="150">
        <f>F283+F288+F297+F306+F317</f>
      </c>
      <c r="G318" s="150">
        <f>G283+G288+G297+G306+G317</f>
      </c>
      <c r="H318" s="150">
        <f>H283+H288+H297+H306+H317</f>
      </c>
      <c r="I318" s="151">
        <f t="shared" si="169"/>
      </c>
      <c r="J318" s="152">
        <f t="shared" si="126"/>
      </c>
      <c r="K318" s="150">
        <f>K283+K288+K297+K306+K317</f>
      </c>
      <c r="L318" s="152">
        <f t="shared" si="75"/>
      </c>
      <c r="M318" s="150">
        <f>M283+M288+M297+M306+M317</f>
      </c>
      <c r="N318" s="154">
        <f t="shared" si="324"/>
      </c>
      <c r="O318" s="150">
        <f>O283+O288+O297+O306+O317</f>
      </c>
      <c r="P318" s="154">
        <f t="shared" si="238"/>
      </c>
      <c r="Q318" s="155">
        <f t="shared" si="37"/>
      </c>
      <c r="R318" s="150">
        <f>R283+R288+R297+R306+R317</f>
      </c>
      <c r="S318" s="155">
        <f t="shared" si="6"/>
      </c>
      <c r="T318" s="150">
        <f>T283+T288+T297+T306+T317</f>
      </c>
      <c r="U318" s="156">
        <f t="shared" si="798"/>
      </c>
      <c r="V318" s="157">
        <f t="shared" si="658"/>
      </c>
      <c r="W318" s="150">
        <f>W283+W288+W297+W306+W317</f>
      </c>
      <c r="X318" s="157">
        <f t="shared" si="518"/>
      </c>
      <c r="Y318" s="155">
        <f t="shared" si="378"/>
      </c>
      <c r="Z318" s="157">
        <f t="shared" si="1078"/>
      </c>
      <c r="AA318" s="145">
        <f>W318/(F318+COUNT(W272:W282,W284:W287,W289:W296,W298:W305,W307:W316*500))</f>
      </c>
      <c r="AB318" s="150">
        <f>AB283+AB288+AB297+AB306+AB317</f>
      </c>
      <c r="AC318" s="150">
        <f>AC283+AC288+AC297+AC306+AC317</f>
      </c>
      <c r="AD318" s="155">
        <f t="shared" si="938"/>
      </c>
      <c r="AE318" s="145">
        <f>(W318-AC318)/(F318+COUNT(W273:W282,W284:W287,W289:W296,W298:W305)*500)</f>
      </c>
      <c r="AF318" s="158"/>
    </row>
    <row r="319">
      <c r="A319" s="96" t="s">
        <v>97</v>
      </c>
      <c r="B319" s="97" t="s">
        <v>98</v>
      </c>
      <c r="C319" s="97" t="s">
        <v>99</v>
      </c>
      <c r="D319" s="97" t="s">
        <v>100</v>
      </c>
      <c r="E319" s="98" t="s">
        <v>101</v>
      </c>
      <c r="F319" s="97" t="s">
        <v>102</v>
      </c>
      <c r="G319" s="97" t="s">
        <v>103</v>
      </c>
      <c r="H319" s="97" t="s">
        <v>104</v>
      </c>
      <c r="I319" s="99" t="s">
        <v>105</v>
      </c>
      <c r="J319" s="100" t="s">
        <v>106</v>
      </c>
      <c r="K319" s="97" t="s">
        <v>107</v>
      </c>
      <c r="L319" s="100" t="s">
        <v>108</v>
      </c>
      <c r="M319" s="160" t="s">
        <v>109</v>
      </c>
      <c r="N319" s="101" t="s">
        <v>110</v>
      </c>
      <c r="O319" s="97" t="s">
        <v>111</v>
      </c>
      <c r="P319" s="101" t="s">
        <v>112</v>
      </c>
      <c r="Q319" s="99" t="s">
        <v>113</v>
      </c>
      <c r="R319" s="102" t="s">
        <v>114</v>
      </c>
      <c r="S319" s="103" t="s">
        <v>115</v>
      </c>
      <c r="T319" s="102" t="s">
        <v>116</v>
      </c>
      <c r="U319" s="104" t="s">
        <v>117</v>
      </c>
      <c r="V319" s="105" t="s">
        <v>118</v>
      </c>
      <c r="W319" s="105" t="s">
        <v>119</v>
      </c>
      <c r="X319" s="105" t="s">
        <v>120</v>
      </c>
      <c r="Y319" s="103" t="s">
        <v>121</v>
      </c>
      <c r="Z319" s="105" t="s">
        <v>122</v>
      </c>
      <c r="AA319" s="105" t="s">
        <v>123</v>
      </c>
      <c r="AB319" s="105" t="s">
        <v>124</v>
      </c>
      <c r="AC319" s="102" t="s">
        <v>125</v>
      </c>
      <c r="AD319" s="103" t="s">
        <v>126</v>
      </c>
      <c r="AE319" s="105" t="s">
        <v>127</v>
      </c>
      <c r="AF319" s="105" t="s">
        <v>128</v>
      </c>
    </row>
    <row r="320">
      <c r="A320" s="106" t="s">
        <v>174</v>
      </c>
      <c r="B320" s="107" t="s">
        <v>130</v>
      </c>
      <c r="C320" s="108" t="s">
        <v>163</v>
      </c>
      <c r="D320" s="109" t="s">
        <v>132</v>
      </c>
      <c r="E320" s="110">
        <v>235.21</v>
      </c>
      <c r="F320" s="111">
        <f>E320+E321</f>
      </c>
      <c r="G320" s="112">
        <v>974</v>
      </c>
      <c r="H320" s="112">
        <v>189</v>
      </c>
      <c r="I320" s="113">
        <f t="shared" ref="I320:I365" si="170">H320/G320</f>
      </c>
      <c r="J320" s="114">
        <f t="shared" ref="J320:J365" si="127">(E320/G320)*1000</f>
      </c>
      <c r="K320" s="112">
        <v>3</v>
      </c>
      <c r="L320" s="114">
        <f t="shared" ref="L320:L334" si="76">E320/K320</f>
      </c>
      <c r="M320" s="112">
        <v>0</v>
      </c>
      <c r="N320" s="115">
        <f t="shared" ref="N320:N365" si="325">E320/M320</f>
      </c>
      <c r="O320" s="112">
        <v>0</v>
      </c>
      <c r="P320" s="115">
        <f t="shared" ref="P320:P343" si="239">E320/O320</f>
      </c>
      <c r="Q320" s="116">
        <f>(M320+M321)/(O320+O321)</f>
      </c>
      <c r="R320" s="112">
        <v>16</v>
      </c>
      <c r="S320" s="116">
        <f>(O320+O321)/(K320+K321)</f>
      </c>
      <c r="T320" s="112">
        <v>4</v>
      </c>
      <c r="U320" s="117">
        <f>F320/T320</f>
      </c>
      <c r="V320" s="118">
        <f>(F320+4*500)/T320</f>
      </c>
      <c r="W320" s="112">
        <v>5786.4</v>
      </c>
      <c r="X320" s="118">
        <f>W320/T320</f>
      </c>
      <c r="Y320" s="116">
        <f>T320/R320</f>
      </c>
      <c r="Z320" s="118">
        <f>W320/F320</f>
      </c>
      <c r="AA320" s="118">
        <f>W320/(F320+500)</f>
      </c>
      <c r="AB320" s="112">
        <v>0</v>
      </c>
      <c r="AC320" s="112">
        <v>0</v>
      </c>
      <c r="AD320" s="116">
        <f>AB320/T320</f>
      </c>
      <c r="AE320" s="118">
        <f>(W320-AC320)/(F320+500)</f>
      </c>
      <c r="AF320" s="119" t="s">
        <v>173</v>
      </c>
    </row>
    <row r="321">
      <c r="A321" s="106"/>
      <c r="B321" s="107"/>
      <c r="C321" s="108"/>
      <c r="D321" s="109" t="s">
        <v>134</v>
      </c>
      <c r="E321" s="110">
        <v>1615.64</v>
      </c>
      <c r="F321" s="111"/>
      <c r="G321" s="112">
        <v>13906</v>
      </c>
      <c r="H321" s="112">
        <v>652</v>
      </c>
      <c r="I321" s="113">
        <f t="shared" si="170"/>
      </c>
      <c r="J321" s="114">
        <f t="shared" si="127"/>
      </c>
      <c r="K321" s="112">
        <v>40</v>
      </c>
      <c r="L321" s="114">
        <f t="shared" si="76"/>
      </c>
      <c r="M321" s="112">
        <v>2</v>
      </c>
      <c r="N321" s="115">
        <f t="shared" si="325"/>
      </c>
      <c r="O321" s="112">
        <v>3</v>
      </c>
      <c r="P321" s="115">
        <f t="shared" si="239"/>
      </c>
      <c r="Q321" s="116"/>
      <c r="R321" s="112"/>
      <c r="S321" s="116"/>
      <c r="T321" s="112"/>
      <c r="U321" s="117"/>
      <c r="V321" s="118"/>
      <c r="W321" s="112"/>
      <c r="X321" s="118"/>
      <c r="Y321" s="116"/>
      <c r="Z321" s="118"/>
      <c r="AA321" s="118"/>
      <c r="AB321" s="112"/>
      <c r="AC321" s="112"/>
      <c r="AD321" s="116"/>
      <c r="AE321" s="118"/>
      <c r="AF321" s="119" t="s">
        <v>167</v>
      </c>
    </row>
    <row r="322">
      <c r="A322" s="106"/>
      <c r="B322" s="120" t="s">
        <v>136</v>
      </c>
      <c r="C322" s="108" t="s">
        <v>163</v>
      </c>
      <c r="D322" s="109" t="s">
        <v>132</v>
      </c>
      <c r="E322" s="110">
        <v>228.22</v>
      </c>
      <c r="F322" s="111">
        <f>E322+E323</f>
      </c>
      <c r="G322" s="112">
        <v>1261</v>
      </c>
      <c r="H322" s="112">
        <v>197</v>
      </c>
      <c r="I322" s="113">
        <f t="shared" si="170"/>
      </c>
      <c r="J322" s="114">
        <f t="shared" si="127"/>
      </c>
      <c r="K322" s="112">
        <v>2</v>
      </c>
      <c r="L322" s="114">
        <f t="shared" si="76"/>
      </c>
      <c r="M322" s="112">
        <v>0</v>
      </c>
      <c r="N322" s="115">
        <f t="shared" si="325"/>
      </c>
      <c r="O322" s="112">
        <v>0</v>
      </c>
      <c r="P322" s="115">
        <f t="shared" si="239"/>
      </c>
      <c r="Q322" s="116">
        <f>(M322+M323)/(O322+O323)</f>
      </c>
      <c r="R322" s="112">
        <v>14</v>
      </c>
      <c r="S322" s="116">
        <f>(O322+O323)/(K322+K323)</f>
      </c>
      <c r="T322" s="159">
        <v>4</v>
      </c>
      <c r="U322" s="117">
        <f>F322/T322</f>
      </c>
      <c r="V322" s="118">
        <f>(F322+4*500)/T322</f>
      </c>
      <c r="W322" s="112">
        <v>5028.25</v>
      </c>
      <c r="X322" s="118">
        <f>W322/T322</f>
      </c>
      <c r="Y322" s="116">
        <f>T322/R322</f>
      </c>
      <c r="Z322" s="118">
        <f>W322/F322</f>
      </c>
      <c r="AA322" s="118">
        <f>W322/(F322+500)</f>
      </c>
      <c r="AB322" s="112">
        <v>1</v>
      </c>
      <c r="AC322" s="112">
        <v>775.2</v>
      </c>
      <c r="AD322" s="116">
        <f>AB322/T322</f>
      </c>
      <c r="AE322" s="118">
        <f>(W322-AC322)/(F322+500)</f>
      </c>
      <c r="AF322" s="119" t="s">
        <v>173</v>
      </c>
    </row>
    <row r="323">
      <c r="A323" s="106"/>
      <c r="B323" s="120"/>
      <c r="C323" s="108"/>
      <c r="D323" s="109" t="s">
        <v>134</v>
      </c>
      <c r="E323" s="110">
        <v>2109.25</v>
      </c>
      <c r="F323" s="111"/>
      <c r="G323" s="112">
        <v>20255</v>
      </c>
      <c r="H323" s="112">
        <v>748</v>
      </c>
      <c r="I323" s="113">
        <f t="shared" si="170"/>
      </c>
      <c r="J323" s="114">
        <f t="shared" si="127"/>
      </c>
      <c r="K323" s="112">
        <v>51</v>
      </c>
      <c r="L323" s="114">
        <f t="shared" si="76"/>
      </c>
      <c r="M323" s="112">
        <v>4</v>
      </c>
      <c r="N323" s="115">
        <f t="shared" si="325"/>
      </c>
      <c r="O323" s="112">
        <v>6</v>
      </c>
      <c r="P323" s="115">
        <f t="shared" si="239"/>
      </c>
      <c r="Q323" s="116"/>
      <c r="R323" s="112"/>
      <c r="S323" s="116"/>
      <c r="T323" s="112"/>
      <c r="U323" s="117"/>
      <c r="V323" s="118"/>
      <c r="W323" s="112"/>
      <c r="X323" s="118"/>
      <c r="Y323" s="116"/>
      <c r="Z323" s="118"/>
      <c r="AA323" s="118"/>
      <c r="AB323" s="112"/>
      <c r="AC323" s="112"/>
      <c r="AD323" s="116"/>
      <c r="AE323" s="118"/>
      <c r="AF323" s="119" t="s">
        <v>167</v>
      </c>
    </row>
    <row r="324">
      <c r="A324" s="106"/>
      <c r="B324" s="120" t="s">
        <v>137</v>
      </c>
      <c r="C324" s="108" t="s">
        <v>163</v>
      </c>
      <c r="D324" s="109" t="s">
        <v>132</v>
      </c>
      <c r="E324" s="110">
        <v>277.28</v>
      </c>
      <c r="F324" s="111">
        <f>E324+E325</f>
      </c>
      <c r="G324" s="112">
        <v>1353</v>
      </c>
      <c r="H324" s="112">
        <v>158</v>
      </c>
      <c r="I324" s="113">
        <f t="shared" si="170"/>
      </c>
      <c r="J324" s="114">
        <f t="shared" si="127"/>
      </c>
      <c r="K324" s="112">
        <v>3</v>
      </c>
      <c r="L324" s="114">
        <f t="shared" si="76"/>
      </c>
      <c r="M324" s="112">
        <v>1</v>
      </c>
      <c r="N324" s="115">
        <f t="shared" si="325"/>
      </c>
      <c r="O324" s="112">
        <v>1</v>
      </c>
      <c r="P324" s="115">
        <f t="shared" si="239"/>
      </c>
      <c r="Q324" s="116">
        <f>(M324+M325)/(O324+O325)</f>
      </c>
      <c r="R324" s="112">
        <v>15</v>
      </c>
      <c r="S324" s="116">
        <f>(O324+O325)/(K324+K325)</f>
      </c>
      <c r="T324" s="112">
        <v>2</v>
      </c>
      <c r="U324" s="117">
        <f>F324/T324</f>
      </c>
      <c r="V324" s="118">
        <f>(F324+4*500)/T324</f>
      </c>
      <c r="W324" s="112">
        <v>3103.2000000000007</v>
      </c>
      <c r="X324" s="118">
        <f>W324/T324</f>
      </c>
      <c r="Y324" s="116">
        <f>T324/R324</f>
      </c>
      <c r="Z324" s="118">
        <f>W324/F324</f>
      </c>
      <c r="AA324" s="118">
        <f>W324/(F324+500)</f>
      </c>
      <c r="AB324" s="112">
        <v>0</v>
      </c>
      <c r="AC324" s="112">
        <v>0</v>
      </c>
      <c r="AD324" s="116">
        <f>AB324/T324</f>
      </c>
      <c r="AE324" s="118">
        <f>(W324-AC324)/(F324+500)</f>
      </c>
      <c r="AF324" s="119" t="s">
        <v>173</v>
      </c>
    </row>
    <row r="325">
      <c r="A325" s="106"/>
      <c r="B325" s="120"/>
      <c r="C325" s="108"/>
      <c r="D325" s="109" t="s">
        <v>134</v>
      </c>
      <c r="E325" s="110">
        <v>2060.93</v>
      </c>
      <c r="F325" s="111"/>
      <c r="G325" s="112">
        <v>19288</v>
      </c>
      <c r="H325" s="112">
        <v>593</v>
      </c>
      <c r="I325" s="113">
        <f t="shared" si="170"/>
      </c>
      <c r="J325" s="114">
        <f t="shared" si="127"/>
      </c>
      <c r="K325" s="112">
        <v>43</v>
      </c>
      <c r="L325" s="114">
        <f t="shared" si="76"/>
      </c>
      <c r="M325" s="112">
        <v>1</v>
      </c>
      <c r="N325" s="115">
        <f t="shared" si="325"/>
      </c>
      <c r="O325" s="112">
        <v>7</v>
      </c>
      <c r="P325" s="115">
        <f t="shared" si="239"/>
      </c>
      <c r="Q325" s="116"/>
      <c r="R325" s="112"/>
      <c r="S325" s="116"/>
      <c r="T325" s="112"/>
      <c r="U325" s="117"/>
      <c r="V325" s="118"/>
      <c r="W325" s="112"/>
      <c r="X325" s="118"/>
      <c r="Y325" s="116"/>
      <c r="Z325" s="118"/>
      <c r="AA325" s="118"/>
      <c r="AB325" s="112"/>
      <c r="AC325" s="112"/>
      <c r="AD325" s="116"/>
      <c r="AE325" s="118"/>
      <c r="AF325" s="119" t="s">
        <v>167</v>
      </c>
    </row>
    <row r="326">
      <c r="A326" s="106"/>
      <c r="B326" s="107" t="s">
        <v>138</v>
      </c>
      <c r="C326" s="108" t="s">
        <v>163</v>
      </c>
      <c r="D326" s="109" t="s">
        <v>132</v>
      </c>
      <c r="E326" s="110">
        <v>714.55</v>
      </c>
      <c r="F326" s="121">
        <f>E326+E327</f>
      </c>
      <c r="G326" s="112">
        <v>3477</v>
      </c>
      <c r="H326" s="112">
        <v>159</v>
      </c>
      <c r="I326" s="113">
        <f t="shared" si="170"/>
      </c>
      <c r="J326" s="114">
        <f t="shared" si="127"/>
      </c>
      <c r="K326" s="112">
        <v>4</v>
      </c>
      <c r="L326" s="114">
        <f t="shared" si="76"/>
      </c>
      <c r="M326" s="112">
        <v>0</v>
      </c>
      <c r="N326" s="115">
        <f t="shared" si="325"/>
      </c>
      <c r="O326" s="112">
        <v>1</v>
      </c>
      <c r="P326" s="115">
        <f t="shared" si="239"/>
      </c>
      <c r="Q326" s="116">
        <f>(M326+M327)/(O326+O327)</f>
      </c>
      <c r="R326" s="112">
        <v>16</v>
      </c>
      <c r="S326" s="116">
        <f>(O326+O327)/(K326+K327)</f>
      </c>
      <c r="T326" s="112">
        <v>4</v>
      </c>
      <c r="U326" s="117">
        <f>F326/T326</f>
      </c>
      <c r="V326" s="118">
        <f>(F326+4*500)/T326</f>
      </c>
      <c r="W326" s="112">
        <v>6505.199999999999</v>
      </c>
      <c r="X326" s="118">
        <f>W326/T326</f>
      </c>
      <c r="Y326" s="116">
        <f>T326/R326</f>
      </c>
      <c r="Z326" s="118">
        <f>W326/F326</f>
      </c>
      <c r="AA326" s="118">
        <f>W326/(F326+500)</f>
      </c>
      <c r="AB326" s="112">
        <v>0</v>
      </c>
      <c r="AC326" s="112">
        <v>0</v>
      </c>
      <c r="AD326" s="116">
        <f>AB326/T326</f>
      </c>
      <c r="AE326" s="118">
        <f>(W326-AC326)/(F326+500)</f>
      </c>
      <c r="AF326" s="119" t="s">
        <v>173</v>
      </c>
    </row>
    <row r="327">
      <c r="A327" s="106"/>
      <c r="B327" s="107"/>
      <c r="C327" s="108"/>
      <c r="D327" s="109" t="s">
        <v>134</v>
      </c>
      <c r="E327" s="110">
        <v>2030.72</v>
      </c>
      <c r="F327" s="121"/>
      <c r="G327" s="112">
        <v>17607</v>
      </c>
      <c r="H327" s="122">
        <v>562</v>
      </c>
      <c r="I327" s="113">
        <f t="shared" si="170"/>
      </c>
      <c r="J327" s="114">
        <f t="shared" si="127"/>
      </c>
      <c r="K327" s="112">
        <v>40</v>
      </c>
      <c r="L327" s="114">
        <f t="shared" si="76"/>
      </c>
      <c r="M327" s="112">
        <v>4</v>
      </c>
      <c r="N327" s="115">
        <f t="shared" si="325"/>
      </c>
      <c r="O327" s="112">
        <v>6</v>
      </c>
      <c r="P327" s="115">
        <f t="shared" si="239"/>
      </c>
      <c r="Q327" s="116"/>
      <c r="R327" s="112"/>
      <c r="S327" s="116"/>
      <c r="T327" s="112"/>
      <c r="U327" s="117"/>
      <c r="V327" s="118"/>
      <c r="W327" s="112"/>
      <c r="X327" s="118"/>
      <c r="Y327" s="116"/>
      <c r="Z327" s="118"/>
      <c r="AA327" s="118"/>
      <c r="AB327" s="112"/>
      <c r="AC327" s="112"/>
      <c r="AD327" s="116"/>
      <c r="AE327" s="118"/>
      <c r="AF327" s="119" t="s">
        <v>167</v>
      </c>
    </row>
    <row r="328">
      <c r="A328" s="106"/>
      <c r="B328" s="123" t="s">
        <v>140</v>
      </c>
      <c r="C328" s="123"/>
      <c r="D328" s="123"/>
      <c r="E328" s="124">
        <f>SUM(E320:E327)</f>
      </c>
      <c r="F328" s="124">
        <f>SUM(F320:F327)</f>
      </c>
      <c r="G328" s="124">
        <f>SUM(G320:G327)</f>
      </c>
      <c r="H328" s="124">
        <f>SUM(H320:H327)</f>
      </c>
      <c r="I328" s="126">
        <f t="shared" si="170"/>
      </c>
      <c r="J328" s="127">
        <f t="shared" si="127"/>
      </c>
      <c r="K328" s="124">
        <f>SUM(K320:K327)</f>
      </c>
      <c r="L328" s="127">
        <f t="shared" si="76"/>
      </c>
      <c r="M328" s="124">
        <f>SUM(M320:M327)</f>
      </c>
      <c r="N328" s="128">
        <f t="shared" si="325"/>
      </c>
      <c r="O328" s="124">
        <f>SUM(O320:O327)</f>
      </c>
      <c r="P328" s="128">
        <f t="shared" si="239"/>
      </c>
      <c r="Q328" s="129">
        <f>M328/O328</f>
      </c>
      <c r="R328" s="124">
        <f>SUM(R320:R327)</f>
      </c>
      <c r="S328" s="129">
        <f>(O328+O328)/(K328+K328)</f>
      </c>
      <c r="T328" s="124">
        <f>SUM(T320:T327)</f>
      </c>
      <c r="U328" s="130">
        <f t="shared" ref="U328:U329" si="799">F328/T328</f>
      </c>
      <c r="V328" s="131">
        <f t="shared" ref="V328:V329" si="659">(F328+4*500)/T328</f>
      </c>
      <c r="W328" s="124">
        <f>SUM(W320:W327)</f>
      </c>
      <c r="X328" s="132">
        <f t="shared" ref="X328:X329" si="519">W328/T328</f>
      </c>
      <c r="Y328" s="129">
        <f t="shared" ref="Y328:Y329" si="379">T328/R328</f>
      </c>
      <c r="Z328" s="131">
        <f t="shared" ref="Z328:Z329" si="1079">W328/F328</f>
      </c>
      <c r="AA328" s="131">
        <f>W328/(F328+COUNT(W320:W327)*500)</f>
      </c>
      <c r="AB328" s="124">
        <f>SUM(AB320:AB327)</f>
      </c>
      <c r="AC328" s="124">
        <f>SUM(AC320:AC327)</f>
      </c>
      <c r="AD328" s="129">
        <f t="shared" ref="AD328:AD329" si="939">AB328/T328</f>
      </c>
      <c r="AE328" s="133">
        <f>(W328-AC328)/(F328+COUNT(W320:W325)*500)</f>
      </c>
      <c r="AF328" s="118"/>
    </row>
    <row r="329">
      <c r="A329" s="106"/>
      <c r="B329" s="107" t="s">
        <v>139</v>
      </c>
      <c r="C329" s="108" t="s">
        <v>171</v>
      </c>
      <c r="D329" s="109" t="s">
        <v>132</v>
      </c>
      <c r="E329" s="110">
        <v>369.56</v>
      </c>
      <c r="F329" s="121">
        <f>E329+E330</f>
      </c>
      <c r="G329" s="112">
        <v>1469</v>
      </c>
      <c r="H329" s="112">
        <v>85</v>
      </c>
      <c r="I329" s="113">
        <f t="shared" si="170"/>
      </c>
      <c r="J329" s="114">
        <f t="shared" si="127"/>
      </c>
      <c r="K329" s="112">
        <v>1</v>
      </c>
      <c r="L329" s="114">
        <f t="shared" si="76"/>
      </c>
      <c r="M329" s="112">
        <v>0</v>
      </c>
      <c r="N329" s="115">
        <f t="shared" si="325"/>
      </c>
      <c r="O329" s="112">
        <v>1</v>
      </c>
      <c r="P329" s="115">
        <f t="shared" si="239"/>
      </c>
      <c r="Q329" s="116">
        <f>(M329+M330)/(O329+O330)</f>
      </c>
      <c r="R329" s="112">
        <v>17</v>
      </c>
      <c r="S329" s="116">
        <f>(O329+O330)/(K329+K330)</f>
      </c>
      <c r="T329" s="112">
        <v>3</v>
      </c>
      <c r="U329" s="117">
        <f t="shared" si="799"/>
      </c>
      <c r="V329" s="118">
        <f t="shared" si="659"/>
      </c>
      <c r="W329" s="112">
        <v>3307.2000000000007</v>
      </c>
      <c r="X329" s="118">
        <f t="shared" si="519"/>
      </c>
      <c r="Y329" s="116">
        <f t="shared" si="379"/>
      </c>
      <c r="Z329" s="118">
        <f t="shared" si="1079"/>
      </c>
      <c r="AA329" s="118">
        <f>W329/(F329+500)</f>
      </c>
      <c r="AB329" s="112">
        <v>0</v>
      </c>
      <c r="AC329" s="112">
        <v>0</v>
      </c>
      <c r="AD329" s="116">
        <f t="shared" si="939"/>
      </c>
      <c r="AE329" s="118">
        <f>(W329-AC329)/(F329+500)</f>
      </c>
      <c r="AF329" s="119" t="s">
        <v>173</v>
      </c>
    </row>
    <row r="330">
      <c r="A330" s="106"/>
      <c r="B330" s="107"/>
      <c r="C330" s="108"/>
      <c r="D330" s="109" t="s">
        <v>134</v>
      </c>
      <c r="E330" s="110">
        <v>2321.81</v>
      </c>
      <c r="F330" s="121"/>
      <c r="G330" s="112">
        <v>18058</v>
      </c>
      <c r="H330" s="122">
        <v>579</v>
      </c>
      <c r="I330" s="113">
        <f t="shared" si="170"/>
      </c>
      <c r="J330" s="114">
        <f t="shared" si="127"/>
      </c>
      <c r="K330" s="112">
        <v>46</v>
      </c>
      <c r="L330" s="114">
        <f t="shared" si="76"/>
      </c>
      <c r="M330" s="112">
        <v>3</v>
      </c>
      <c r="N330" s="115">
        <f t="shared" si="325"/>
      </c>
      <c r="O330" s="112">
        <v>6</v>
      </c>
      <c r="P330" s="115">
        <f t="shared" si="239"/>
      </c>
      <c r="Q330" s="116"/>
      <c r="R330" s="112"/>
      <c r="S330" s="116"/>
      <c r="T330" s="112"/>
      <c r="U330" s="117"/>
      <c r="V330" s="118"/>
      <c r="W330" s="112"/>
      <c r="X330" s="118"/>
      <c r="Y330" s="116"/>
      <c r="Z330" s="118"/>
      <c r="AA330" s="118"/>
      <c r="AB330" s="112"/>
      <c r="AC330" s="112"/>
      <c r="AD330" s="116"/>
      <c r="AE330" s="118"/>
      <c r="AF330" s="119" t="s">
        <v>167</v>
      </c>
    </row>
    <row customHeight="true" ht="20.238095238095237" r="331">
      <c r="A331" s="106"/>
      <c r="B331" s="107" t="s">
        <v>141</v>
      </c>
      <c r="C331" s="108" t="s">
        <v>171</v>
      </c>
      <c r="D331" s="109" t="s">
        <v>132</v>
      </c>
      <c r="E331" s="110">
        <v>217.71</v>
      </c>
      <c r="F331" s="121">
        <f>E331+E332</f>
      </c>
      <c r="G331" s="112">
        <v>887</v>
      </c>
      <c r="H331" s="112">
        <v>75</v>
      </c>
      <c r="I331" s="113">
        <f t="shared" si="170"/>
      </c>
      <c r="J331" s="114">
        <f t="shared" si="127"/>
      </c>
      <c r="K331" s="112">
        <v>0</v>
      </c>
      <c r="L331" s="114">
        <f t="shared" si="76"/>
      </c>
      <c r="M331" s="112">
        <v>0</v>
      </c>
      <c r="N331" s="115">
        <f t="shared" si="325"/>
      </c>
      <c r="O331" s="112">
        <v>0</v>
      </c>
      <c r="P331" s="115">
        <f t="shared" si="239"/>
      </c>
      <c r="Q331" s="116">
        <f>(M331+M332)/(O331+O332)</f>
      </c>
      <c r="R331" s="112">
        <v>23</v>
      </c>
      <c r="S331" s="116">
        <f>(O331+O332)/(K331+K332)</f>
      </c>
      <c r="T331" s="112">
        <v>6</v>
      </c>
      <c r="U331" s="117">
        <f>F331/T331</f>
      </c>
      <c r="V331" s="118">
        <f>(F331+4*500)/T331</f>
      </c>
      <c r="W331" s="112">
        <v>4698</v>
      </c>
      <c r="X331" s="118">
        <f>W331/T331</f>
      </c>
      <c r="Y331" s="116">
        <f>T331/R331</f>
      </c>
      <c r="Z331" s="118">
        <f>W331/F331</f>
      </c>
      <c r="AA331" s="118">
        <f>W331/(F331+500)</f>
      </c>
      <c r="AB331" s="112">
        <v>0</v>
      </c>
      <c r="AC331" s="112">
        <v>0</v>
      </c>
      <c r="AD331" s="116">
        <f>AB331/T331</f>
      </c>
      <c r="AE331" s="118">
        <f>(W331-AC331)/(F331+500)</f>
      </c>
      <c r="AF331" s="119" t="s">
        <v>173</v>
      </c>
    </row>
    <row customHeight="true" ht="20.238095238095237" r="332">
      <c r="A332" s="106"/>
      <c r="B332" s="107"/>
      <c r="C332" s="108"/>
      <c r="D332" s="109" t="s">
        <v>134</v>
      </c>
      <c r="E332" s="110">
        <v>2276.11</v>
      </c>
      <c r="F332" s="121"/>
      <c r="G332" s="112">
        <v>20416</v>
      </c>
      <c r="H332" s="122">
        <v>641</v>
      </c>
      <c r="I332" s="113">
        <f t="shared" si="170"/>
      </c>
      <c r="J332" s="114">
        <f t="shared" si="127"/>
      </c>
      <c r="K332" s="112">
        <v>54</v>
      </c>
      <c r="L332" s="114">
        <f t="shared" si="76"/>
      </c>
      <c r="M332" s="112">
        <v>2</v>
      </c>
      <c r="N332" s="115">
        <f t="shared" si="325"/>
      </c>
      <c r="O332" s="112">
        <v>9</v>
      </c>
      <c r="P332" s="115">
        <f t="shared" si="239"/>
      </c>
      <c r="Q332" s="116"/>
      <c r="R332" s="112"/>
      <c r="S332" s="116"/>
      <c r="T332" s="112"/>
      <c r="U332" s="117"/>
      <c r="V332" s="118"/>
      <c r="W332" s="112"/>
      <c r="X332" s="118"/>
      <c r="Y332" s="116"/>
      <c r="Z332" s="118"/>
      <c r="AA332" s="118"/>
      <c r="AB332" s="112"/>
      <c r="AC332" s="112"/>
      <c r="AD332" s="116"/>
      <c r="AE332" s="118"/>
      <c r="AF332" s="119" t="s">
        <v>167</v>
      </c>
    </row>
    <row r="333">
      <c r="A333" s="106"/>
      <c r="B333" s="146" t="s">
        <v>143</v>
      </c>
      <c r="C333" s="108" t="s">
        <v>171</v>
      </c>
      <c r="D333" s="109" t="s">
        <v>132</v>
      </c>
      <c r="E333" s="110">
        <v>259.91</v>
      </c>
      <c r="F333" s="121">
        <f>E333+E334</f>
      </c>
      <c r="G333" s="112">
        <v>819</v>
      </c>
      <c r="H333" s="112">
        <v>71</v>
      </c>
      <c r="I333" s="113">
        <f t="shared" si="170"/>
      </c>
      <c r="J333" s="114">
        <f t="shared" si="127"/>
      </c>
      <c r="K333" s="112">
        <v>2</v>
      </c>
      <c r="L333" s="114">
        <f t="shared" si="76"/>
      </c>
      <c r="M333" s="112">
        <v>0</v>
      </c>
      <c r="N333" s="115">
        <f t="shared" si="325"/>
      </c>
      <c r="O333" s="112">
        <v>0</v>
      </c>
      <c r="P333" s="115">
        <f t="shared" si="239"/>
      </c>
      <c r="Q333" s="116">
        <f>(M333+M334)/(O333+O334)</f>
      </c>
      <c r="R333" s="112">
        <v>14</v>
      </c>
      <c r="S333" s="116">
        <f>(O333+O334)/(K333+K334)</f>
      </c>
      <c r="T333" s="159">
        <v>3</v>
      </c>
      <c r="U333" s="117">
        <f>F333/T333</f>
      </c>
      <c r="V333" s="118">
        <f>(F333+4*500)/T333</f>
      </c>
      <c r="W333" s="112">
        <v>3295.2000000000007</v>
      </c>
      <c r="X333" s="118">
        <f>W333/T333</f>
      </c>
      <c r="Y333" s="116">
        <f>T333/R333</f>
      </c>
      <c r="Z333" s="118">
        <f>W333/F333</f>
      </c>
      <c r="AA333" s="118">
        <f>W333/(F333+500)</f>
      </c>
      <c r="AB333" s="112">
        <v>0</v>
      </c>
      <c r="AC333" s="112">
        <v>0</v>
      </c>
      <c r="AD333" s="116">
        <f>AB333/T333</f>
      </c>
      <c r="AE333" s="118">
        <f>(W333-AC333)/(F333+500)</f>
      </c>
      <c r="AF333" s="119" t="s">
        <v>173</v>
      </c>
    </row>
    <row r="334">
      <c r="A334" s="106"/>
      <c r="B334" s="146"/>
      <c r="C334" s="108"/>
      <c r="D334" s="109" t="s">
        <v>134</v>
      </c>
      <c r="E334" s="110">
        <v>2586.3</v>
      </c>
      <c r="F334" s="121"/>
      <c r="G334" s="112">
        <v>22427</v>
      </c>
      <c r="H334" s="122">
        <v>798</v>
      </c>
      <c r="I334" s="113">
        <f t="shared" si="170"/>
      </c>
      <c r="J334" s="114">
        <f t="shared" si="127"/>
      </c>
      <c r="K334" s="112">
        <v>40</v>
      </c>
      <c r="L334" s="114">
        <f t="shared" si="76"/>
      </c>
      <c r="M334" s="112">
        <v>3</v>
      </c>
      <c r="N334" s="115">
        <f t="shared" si="325"/>
      </c>
      <c r="O334" s="112">
        <v>5</v>
      </c>
      <c r="P334" s="115">
        <f t="shared" si="239"/>
      </c>
      <c r="Q334" s="116"/>
      <c r="R334" s="112"/>
      <c r="S334" s="116"/>
      <c r="T334" s="159"/>
      <c r="U334" s="117"/>
      <c r="V334" s="118"/>
      <c r="W334" s="112"/>
      <c r="X334" s="118"/>
      <c r="Y334" s="116"/>
      <c r="Z334" s="118"/>
      <c r="AA334" s="118"/>
      <c r="AB334" s="112"/>
      <c r="AC334" s="112"/>
      <c r="AD334" s="116"/>
      <c r="AE334" s="118"/>
      <c r="AF334" s="119" t="s">
        <v>167</v>
      </c>
    </row>
    <row r="335">
      <c r="A335" s="106"/>
      <c r="B335" s="136" t="s">
        <v>140</v>
      </c>
      <c r="C335" s="136"/>
      <c r="D335" s="136"/>
      <c r="E335" s="124">
        <f>SUM(E329:E334)</f>
      </c>
      <c r="F335" s="124">
        <f>SUM(F329:F334)</f>
      </c>
      <c r="G335" s="124">
        <f>SUM(G329:G334)</f>
      </c>
      <c r="H335" s="124">
        <f>SUM(H329:H334)</f>
      </c>
      <c r="I335" s="126">
        <f t="shared" si="170"/>
      </c>
      <c r="J335" s="127">
        <f t="shared" si="127"/>
      </c>
      <c r="K335" s="125">
        <f>SUM(K329:K334)</f>
      </c>
      <c r="L335" s="124">
        <f>SUM(L333:L334)</f>
      </c>
      <c r="M335" s="124">
        <f>SUM(M329:M334)</f>
      </c>
      <c r="N335" s="128">
        <f t="shared" si="325"/>
      </c>
      <c r="O335" s="124">
        <f>SUM(O329:O334)</f>
      </c>
      <c r="P335" s="128">
        <f t="shared" si="239"/>
      </c>
      <c r="Q335" s="129">
        <f>M335/O335</f>
      </c>
      <c r="R335" s="124">
        <f>SUM(R329:R334)</f>
      </c>
      <c r="S335" s="129">
        <f>(O335+O335)/(K335+K335)</f>
      </c>
      <c r="T335" s="124">
        <f>SUM(T329:T334)</f>
      </c>
      <c r="U335" s="130">
        <f t="shared" ref="U335:U336" si="800">F335/T335</f>
      </c>
      <c r="V335" s="131">
        <f t="shared" ref="V335:V336" si="660">(F335+4*500)/T335</f>
      </c>
      <c r="W335" s="124">
        <f>SUM(W329:W334)</f>
      </c>
      <c r="X335" s="132">
        <f t="shared" ref="X335:X336" si="520">W335/T335</f>
      </c>
      <c r="Y335" s="129">
        <f t="shared" ref="Y335:Y336" si="380">T335/R335</f>
      </c>
      <c r="Z335" s="131">
        <f t="shared" ref="Z335:Z336" si="1080">W335/F335</f>
      </c>
      <c r="AA335" s="131">
        <f>W335/(F335+COUNT(W329:W334)*500)</f>
      </c>
      <c r="AB335" s="124">
        <f>SUM(AB329:AB334)</f>
      </c>
      <c r="AC335" s="124">
        <f>SUM(AC329:AC334)</f>
      </c>
      <c r="AD335" s="129">
        <f t="shared" ref="AD335:AD336" si="940">AB335/T335</f>
      </c>
      <c r="AE335" s="133">
        <f>(W335-AC335)/(F335+COUNT(W328:W334)*500)</f>
      </c>
      <c r="AF335" s="119"/>
    </row>
    <row r="336">
      <c r="A336" s="106"/>
      <c r="B336" s="107" t="s">
        <v>144</v>
      </c>
      <c r="C336" s="108" t="s">
        <v>131</v>
      </c>
      <c r="D336" s="109" t="s">
        <v>132</v>
      </c>
      <c r="E336" s="110">
        <v>442.39</v>
      </c>
      <c r="F336" s="121">
        <f>E336+E337</f>
      </c>
      <c r="G336" s="112">
        <v>1812</v>
      </c>
      <c r="H336" s="112">
        <v>76</v>
      </c>
      <c r="I336" s="113">
        <f t="shared" si="170"/>
      </c>
      <c r="J336" s="114">
        <f t="shared" si="127"/>
      </c>
      <c r="K336" s="112">
        <v>0</v>
      </c>
      <c r="L336" s="114">
        <f t="shared" ref="L336:L365" si="77">E336/K336</f>
      </c>
      <c r="M336" s="112">
        <v>1</v>
      </c>
      <c r="N336" s="115">
        <f t="shared" si="325"/>
      </c>
      <c r="O336" s="112">
        <v>3</v>
      </c>
      <c r="P336" s="115">
        <f t="shared" si="239"/>
      </c>
      <c r="Q336" s="116">
        <f>(M336+M337)/(O336+O337)</f>
      </c>
      <c r="R336" s="112">
        <v>15</v>
      </c>
      <c r="S336" s="116">
        <f>(O336+O337)/(K336+K337)</f>
      </c>
      <c r="T336" s="112">
        <v>4</v>
      </c>
      <c r="U336" s="117">
        <f t="shared" si="800"/>
      </c>
      <c r="V336" s="118">
        <f t="shared" si="660"/>
      </c>
      <c r="W336" s="112">
        <v>5738.399999999998</v>
      </c>
      <c r="X336" s="118">
        <f t="shared" si="520"/>
      </c>
      <c r="Y336" s="116">
        <f t="shared" si="380"/>
      </c>
      <c r="Z336" s="118">
        <f t="shared" si="1080"/>
      </c>
      <c r="AA336" s="118">
        <f>W336/(F336+500)</f>
      </c>
      <c r="AB336" s="112">
        <v>0</v>
      </c>
      <c r="AC336" s="112">
        <v>0</v>
      </c>
      <c r="AD336" s="116">
        <f t="shared" si="940"/>
      </c>
      <c r="AE336" s="118">
        <f>(W336-AC336)/(F336+500)</f>
      </c>
      <c r="AF336" s="119" t="s">
        <v>173</v>
      </c>
    </row>
    <row r="337">
      <c r="A337" s="106"/>
      <c r="B337" s="107"/>
      <c r="C337" s="108"/>
      <c r="D337" s="109" t="s">
        <v>134</v>
      </c>
      <c r="E337" s="110">
        <v>2785.05</v>
      </c>
      <c r="F337" s="121"/>
      <c r="G337" s="112">
        <v>22172</v>
      </c>
      <c r="H337" s="112">
        <v>835</v>
      </c>
      <c r="I337" s="113">
        <f t="shared" si="170"/>
      </c>
      <c r="J337" s="114">
        <f t="shared" si="127"/>
      </c>
      <c r="K337" s="112">
        <v>60</v>
      </c>
      <c r="L337" s="114">
        <f t="shared" si="77"/>
      </c>
      <c r="M337" s="112">
        <v>4</v>
      </c>
      <c r="N337" s="115">
        <f t="shared" si="325"/>
      </c>
      <c r="O337" s="112">
        <v>5</v>
      </c>
      <c r="P337" s="115">
        <f t="shared" si="239"/>
      </c>
      <c r="Q337" s="116"/>
      <c r="R337" s="112"/>
      <c r="S337" s="116"/>
      <c r="T337" s="112"/>
      <c r="U337" s="117"/>
      <c r="V337" s="118"/>
      <c r="W337" s="112"/>
      <c r="X337" s="118"/>
      <c r="Y337" s="116"/>
      <c r="Z337" s="118"/>
      <c r="AA337" s="118"/>
      <c r="AB337" s="112"/>
      <c r="AC337" s="112"/>
      <c r="AD337" s="116"/>
      <c r="AE337" s="118"/>
      <c r="AF337" s="119" t="s">
        <v>167</v>
      </c>
    </row>
    <row r="338">
      <c r="A338" s="106"/>
      <c r="B338" s="120" t="s">
        <v>145</v>
      </c>
      <c r="C338" s="108" t="s">
        <v>131</v>
      </c>
      <c r="D338" s="109" t="s">
        <v>132</v>
      </c>
      <c r="E338" s="110">
        <v>468.3</v>
      </c>
      <c r="F338" s="121">
        <f>E338+E339</f>
      </c>
      <c r="G338" s="112">
        <v>2537</v>
      </c>
      <c r="H338" s="112">
        <v>77</v>
      </c>
      <c r="I338" s="113">
        <f t="shared" si="170"/>
      </c>
      <c r="J338" s="114">
        <f t="shared" si="127"/>
      </c>
      <c r="K338" s="112">
        <v>3</v>
      </c>
      <c r="L338" s="114">
        <f t="shared" si="77"/>
      </c>
      <c r="M338" s="112">
        <v>0</v>
      </c>
      <c r="N338" s="115">
        <f t="shared" si="325"/>
      </c>
      <c r="O338" s="112">
        <v>0</v>
      </c>
      <c r="P338" s="115">
        <f t="shared" si="239"/>
      </c>
      <c r="Q338" s="116">
        <f>(M338+M339)/(O338+O339)</f>
      </c>
      <c r="R338" s="112">
        <v>8</v>
      </c>
      <c r="S338" s="116">
        <f>(O338+O339)/(K338+K339)</f>
      </c>
      <c r="T338" s="112">
        <v>5</v>
      </c>
      <c r="U338" s="117">
        <f>F338/T338</f>
      </c>
      <c r="V338" s="118">
        <f>(F338+4*500)/T338</f>
      </c>
      <c r="W338" s="112">
        <v>3793.2000000000044</v>
      </c>
      <c r="X338" s="118">
        <f>W338/T338</f>
      </c>
      <c r="Y338" s="116">
        <f>T338/R338</f>
      </c>
      <c r="Z338" s="118">
        <f>W338/F338</f>
      </c>
      <c r="AA338" s="118">
        <f>W338/(F338+500)</f>
      </c>
      <c r="AB338" s="112">
        <v>1</v>
      </c>
      <c r="AC338" s="112">
        <v>1663.1999999999998</v>
      </c>
      <c r="AD338" s="116">
        <f>AB338/T338</f>
      </c>
      <c r="AE338" s="118">
        <f>(W338-AC338)/(F338+500)</f>
      </c>
      <c r="AF338" s="119" t="s">
        <v>173</v>
      </c>
    </row>
    <row r="339">
      <c r="A339" s="106"/>
      <c r="B339" s="120"/>
      <c r="C339" s="108"/>
      <c r="D339" s="109" t="s">
        <v>134</v>
      </c>
      <c r="E339" s="110">
        <v>2681.75</v>
      </c>
      <c r="F339" s="121"/>
      <c r="G339" s="112">
        <v>21882</v>
      </c>
      <c r="H339" s="112">
        <v>756</v>
      </c>
      <c r="I339" s="113">
        <f t="shared" si="170"/>
      </c>
      <c r="J339" s="114">
        <f t="shared" si="127"/>
      </c>
      <c r="K339" s="112">
        <v>47</v>
      </c>
      <c r="L339" s="114">
        <f t="shared" si="77"/>
      </c>
      <c r="M339" s="112">
        <v>2</v>
      </c>
      <c r="N339" s="115">
        <f t="shared" si="325"/>
      </c>
      <c r="O339" s="112">
        <v>6</v>
      </c>
      <c r="P339" s="115">
        <f t="shared" si="239"/>
      </c>
      <c r="Q339" s="116"/>
      <c r="R339" s="112"/>
      <c r="S339" s="116"/>
      <c r="T339" s="112"/>
      <c r="U339" s="117"/>
      <c r="V339" s="118"/>
      <c r="W339" s="112"/>
      <c r="X339" s="118"/>
      <c r="Y339" s="116"/>
      <c r="Z339" s="118"/>
      <c r="AA339" s="118"/>
      <c r="AB339" s="112"/>
      <c r="AC339" s="112"/>
      <c r="AD339" s="116"/>
      <c r="AE339" s="118"/>
      <c r="AF339" s="119" t="s">
        <v>167</v>
      </c>
    </row>
    <row r="340">
      <c r="A340" s="106"/>
      <c r="B340" s="107" t="s">
        <v>146</v>
      </c>
      <c r="C340" s="108" t="s">
        <v>131</v>
      </c>
      <c r="D340" s="109" t="s">
        <v>132</v>
      </c>
      <c r="E340" s="110">
        <v>310.97</v>
      </c>
      <c r="F340" s="111">
        <f>E340+E341</f>
      </c>
      <c r="G340" s="112">
        <v>1228</v>
      </c>
      <c r="H340" s="112">
        <v>65</v>
      </c>
      <c r="I340" s="113">
        <f t="shared" si="170"/>
      </c>
      <c r="J340" s="114">
        <f t="shared" si="127"/>
      </c>
      <c r="K340" s="112">
        <v>1</v>
      </c>
      <c r="L340" s="114">
        <f t="shared" si="77"/>
      </c>
      <c r="M340" s="112">
        <v>0</v>
      </c>
      <c r="N340" s="115">
        <f t="shared" si="325"/>
      </c>
      <c r="O340" s="112">
        <v>0</v>
      </c>
      <c r="P340" s="115">
        <f t="shared" si="239"/>
      </c>
      <c r="Q340" s="116">
        <f>(M340+M341)/(O340+O341)</f>
      </c>
      <c r="R340" s="112">
        <v>8</v>
      </c>
      <c r="S340" s="116">
        <f>(O340+O341)/(K340+K341)</f>
      </c>
      <c r="T340" s="112">
        <v>1</v>
      </c>
      <c r="U340" s="117">
        <f>F340/T340</f>
      </c>
      <c r="V340" s="118">
        <f>(F340+4*500)/T340</f>
      </c>
      <c r="W340" s="112">
        <v>1344</v>
      </c>
      <c r="X340" s="118">
        <f>W340/T340</f>
      </c>
      <c r="Y340" s="116">
        <f>T340/R340</f>
      </c>
      <c r="Z340" s="118">
        <f>W340/F340</f>
      </c>
      <c r="AA340" s="118">
        <f>W340/(F340+500)</f>
      </c>
      <c r="AB340" s="112">
        <v>0</v>
      </c>
      <c r="AC340" s="112">
        <v>0</v>
      </c>
      <c r="AD340" s="116">
        <f>AB340/T340</f>
      </c>
      <c r="AE340" s="118">
        <f>(W340-AC340)/(F340+500)</f>
      </c>
      <c r="AF340" s="119" t="s">
        <v>149</v>
      </c>
    </row>
    <row r="341">
      <c r="A341" s="106"/>
      <c r="B341" s="107"/>
      <c r="C341" s="108"/>
      <c r="D341" s="109" t="s">
        <v>134</v>
      </c>
      <c r="E341" s="110">
        <v>2196.86</v>
      </c>
      <c r="F341" s="111"/>
      <c r="G341" s="112">
        <v>21081</v>
      </c>
      <c r="H341" s="112">
        <v>648</v>
      </c>
      <c r="I341" s="113">
        <f t="shared" si="170"/>
      </c>
      <c r="J341" s="114">
        <f t="shared" si="127"/>
      </c>
      <c r="K341" s="112">
        <v>48</v>
      </c>
      <c r="L341" s="114">
        <f t="shared" si="77"/>
      </c>
      <c r="M341" s="112">
        <v>1</v>
      </c>
      <c r="N341" s="115">
        <f t="shared" si="325"/>
      </c>
      <c r="O341" s="112">
        <v>3</v>
      </c>
      <c r="P341" s="115">
        <f t="shared" si="239"/>
      </c>
      <c r="Q341" s="116"/>
      <c r="R341" s="112"/>
      <c r="S341" s="116"/>
      <c r="T341" s="112"/>
      <c r="U341" s="117"/>
      <c r="V341" s="118"/>
      <c r="W341" s="112"/>
      <c r="X341" s="118"/>
      <c r="Y341" s="116"/>
      <c r="Z341" s="118"/>
      <c r="AA341" s="118"/>
      <c r="AB341" s="112"/>
      <c r="AC341" s="112"/>
      <c r="AD341" s="116"/>
      <c r="AE341" s="118"/>
      <c r="AF341" s="119" t="s">
        <v>168</v>
      </c>
    </row>
    <row customHeight="true" ht="20.238095238095237" r="342">
      <c r="A342" s="106"/>
      <c r="B342" s="107" t="s">
        <v>147</v>
      </c>
      <c r="C342" s="108" t="s">
        <v>131</v>
      </c>
      <c r="D342" s="109" t="s">
        <v>132</v>
      </c>
      <c r="E342" s="110">
        <v>160.16</v>
      </c>
      <c r="F342" s="111">
        <f>E342+E343</f>
      </c>
      <c r="G342" s="112">
        <v>938</v>
      </c>
      <c r="H342" s="112">
        <v>55</v>
      </c>
      <c r="I342" s="113">
        <f t="shared" si="170"/>
      </c>
      <c r="J342" s="114">
        <f t="shared" si="127"/>
      </c>
      <c r="K342" s="112">
        <v>0</v>
      </c>
      <c r="L342" s="114">
        <f t="shared" si="77"/>
      </c>
      <c r="M342" s="112">
        <v>0</v>
      </c>
      <c r="N342" s="115">
        <f t="shared" si="325"/>
      </c>
      <c r="O342" s="112">
        <v>0</v>
      </c>
      <c r="P342" s="115">
        <f t="shared" si="239"/>
      </c>
      <c r="Q342" s="116">
        <f>(M342+M343)/(O342+O343)</f>
      </c>
      <c r="R342" s="112">
        <v>6</v>
      </c>
      <c r="S342" s="116">
        <f>(O342+O343)/(K342+K343)</f>
      </c>
      <c r="T342" s="112">
        <v>2</v>
      </c>
      <c r="U342" s="117">
        <f>F342/T342</f>
      </c>
      <c r="V342" s="118">
        <f>(F342+4*500)/T342</f>
      </c>
      <c r="W342" s="112">
        <v>2793.7999999999956</v>
      </c>
      <c r="X342" s="118">
        <f>W342/T342</f>
      </c>
      <c r="Y342" s="116">
        <f>T342/R342</f>
      </c>
      <c r="Z342" s="118">
        <f>W342/F342</f>
      </c>
      <c r="AA342" s="118">
        <f>W342/(F342+500)</f>
      </c>
      <c r="AB342" s="112">
        <v>1</v>
      </c>
      <c r="AC342" s="112">
        <v>2195</v>
      </c>
      <c r="AD342" s="116">
        <f>AB342/T342</f>
      </c>
      <c r="AE342" s="118">
        <f>(W342-AC342)/(F342+500)</f>
      </c>
      <c r="AF342" s="119" t="s">
        <v>149</v>
      </c>
    </row>
    <row customHeight="true" ht="20.238095238095237" r="343">
      <c r="A343" s="106"/>
      <c r="B343" s="107"/>
      <c r="C343" s="108"/>
      <c r="D343" s="109" t="s">
        <v>134</v>
      </c>
      <c r="E343" s="110">
        <v>1882.82</v>
      </c>
      <c r="F343" s="111"/>
      <c r="G343" s="112">
        <v>16637</v>
      </c>
      <c r="H343" s="112">
        <v>551</v>
      </c>
      <c r="I343" s="113">
        <f t="shared" si="170"/>
      </c>
      <c r="J343" s="114">
        <f t="shared" si="127"/>
      </c>
      <c r="K343" s="112">
        <v>35</v>
      </c>
      <c r="L343" s="114">
        <f t="shared" si="77"/>
      </c>
      <c r="M343" s="112">
        <v>1</v>
      </c>
      <c r="N343" s="115">
        <f t="shared" si="325"/>
      </c>
      <c r="O343" s="112">
        <v>6</v>
      </c>
      <c r="P343" s="115">
        <f t="shared" si="239"/>
      </c>
      <c r="Q343" s="116"/>
      <c r="R343" s="112"/>
      <c r="S343" s="116"/>
      <c r="T343" s="112"/>
      <c r="U343" s="117"/>
      <c r="V343" s="118"/>
      <c r="W343" s="112"/>
      <c r="X343" s="118"/>
      <c r="Y343" s="116"/>
      <c r="Z343" s="118"/>
      <c r="AA343" s="118"/>
      <c r="AB343" s="112"/>
      <c r="AC343" s="112"/>
      <c r="AD343" s="116"/>
      <c r="AE343" s="118"/>
      <c r="AF343" s="119" t="s">
        <v>168</v>
      </c>
    </row>
    <row r="344">
      <c r="A344" s="106"/>
      <c r="B344" s="107" t="s">
        <v>151</v>
      </c>
      <c r="C344" s="108" t="s">
        <v>131</v>
      </c>
      <c r="D344" s="109" t="s">
        <v>132</v>
      </c>
      <c r="E344" s="110">
        <v>126.28</v>
      </c>
      <c r="F344" s="111">
        <f>E344+E345</f>
      </c>
      <c r="G344" s="112">
        <v>748</v>
      </c>
      <c r="H344" s="112">
        <v>59</v>
      </c>
      <c r="I344" s="113">
        <f t="shared" si="170"/>
      </c>
      <c r="J344" s="114">
        <f t="shared" si="127"/>
      </c>
      <c r="K344" s="112">
        <v>1</v>
      </c>
      <c r="L344" s="114">
        <f t="shared" si="77"/>
      </c>
      <c r="M344" s="112">
        <v>0</v>
      </c>
      <c r="N344" s="115">
        <f t="shared" si="325"/>
      </c>
      <c r="O344" s="112">
        <v>0</v>
      </c>
      <c r="P344" s="115">
        <f>E344/O345</f>
      </c>
      <c r="Q344" s="116">
        <f>(M344+M345)/(O344+O345)</f>
      </c>
      <c r="R344" s="112">
        <v>6</v>
      </c>
      <c r="S344" s="116">
        <f>(O344+O345)/(K344+K345)</f>
      </c>
      <c r="T344" s="112">
        <v>1</v>
      </c>
      <c r="U344" s="117">
        <f>F344/T344</f>
      </c>
      <c r="V344" s="118">
        <f>(F344+4*500)/T344</f>
      </c>
      <c r="W344" s="112">
        <v>2407.2000000000044</v>
      </c>
      <c r="X344" s="118">
        <f>W344/T344</f>
      </c>
      <c r="Y344" s="116">
        <f>T344/R344</f>
      </c>
      <c r="Z344" s="118">
        <f>W344/F344</f>
      </c>
      <c r="AA344" s="118">
        <f>W344/(F344+500)</f>
      </c>
      <c r="AB344" s="112">
        <v>0</v>
      </c>
      <c r="AC344" s="112">
        <v>0</v>
      </c>
      <c r="AD344" s="116">
        <f>AB344/T344</f>
      </c>
      <c r="AE344" s="118">
        <f>(W344-AC344)/(F344+500)</f>
      </c>
      <c r="AF344" s="119" t="s">
        <v>149</v>
      </c>
    </row>
    <row r="345">
      <c r="A345" s="106"/>
      <c r="B345" s="107"/>
      <c r="C345" s="108"/>
      <c r="D345" s="109" t="s">
        <v>134</v>
      </c>
      <c r="E345" s="110">
        <v>1450.54</v>
      </c>
      <c r="F345" s="111"/>
      <c r="G345" s="112">
        <v>11872</v>
      </c>
      <c r="H345" s="112">
        <v>333</v>
      </c>
      <c r="I345" s="113">
        <f t="shared" si="170"/>
      </c>
      <c r="J345" s="114">
        <f t="shared" si="127"/>
      </c>
      <c r="K345" s="112">
        <v>22</v>
      </c>
      <c r="L345" s="114">
        <f t="shared" si="77"/>
      </c>
      <c r="M345" s="112">
        <v>1</v>
      </c>
      <c r="N345" s="115">
        <f t="shared" si="325"/>
      </c>
      <c r="O345" s="112">
        <v>3</v>
      </c>
      <c r="P345" s="115">
        <f t="shared" ref="P345:P346" si="240">E345/O345</f>
      </c>
      <c r="Q345" s="116"/>
      <c r="R345" s="112"/>
      <c r="S345" s="116"/>
      <c r="T345" s="112"/>
      <c r="U345" s="117"/>
      <c r="V345" s="118"/>
      <c r="W345" s="112"/>
      <c r="X345" s="118"/>
      <c r="Y345" s="116"/>
      <c r="Z345" s="118"/>
      <c r="AA345" s="118"/>
      <c r="AB345" s="112"/>
      <c r="AC345" s="112"/>
      <c r="AD345" s="116"/>
      <c r="AE345" s="118"/>
      <c r="AF345" s="119" t="s">
        <v>168</v>
      </c>
    </row>
    <row r="346">
      <c r="A346" s="106"/>
      <c r="B346" s="136" t="s">
        <v>140</v>
      </c>
      <c r="C346" s="136"/>
      <c r="D346" s="136"/>
      <c r="E346" s="124">
        <f>SUM(E336:E345)</f>
      </c>
      <c r="F346" s="124">
        <f>SUM(F336:F345)</f>
      </c>
      <c r="G346" s="124">
        <f>SUM(G336:G345)</f>
      </c>
      <c r="H346" s="124">
        <f>SUM(H336:H345)</f>
      </c>
      <c r="I346" s="126">
        <f t="shared" si="170"/>
      </c>
      <c r="J346" s="127">
        <f t="shared" si="127"/>
      </c>
      <c r="K346" s="124">
        <f>SUM(K336:K345)</f>
      </c>
      <c r="L346" s="127">
        <f t="shared" si="77"/>
      </c>
      <c r="M346" s="124">
        <f>SUM(M336:M345)</f>
      </c>
      <c r="N346" s="128">
        <f t="shared" si="325"/>
      </c>
      <c r="O346" s="124">
        <f>SUM(O336:O345)</f>
      </c>
      <c r="P346" s="128">
        <f t="shared" si="240"/>
      </c>
      <c r="Q346" s="129">
        <f>M346/O346</f>
      </c>
      <c r="R346" s="124">
        <f>SUM(R336:R345)</f>
      </c>
      <c r="S346" s="129">
        <f>(O346+O346)/(K346+K346)</f>
      </c>
      <c r="T346" s="124">
        <f>SUM(T336:T345)</f>
      </c>
      <c r="U346" s="130">
        <f t="shared" ref="U346:U347" si="801">F346/T346</f>
      </c>
      <c r="V346" s="131">
        <f t="shared" ref="V346:V347" si="661">(F346+4*500)/T346</f>
      </c>
      <c r="W346" s="124">
        <f>SUM(W336:W345)</f>
      </c>
      <c r="X346" s="132">
        <f t="shared" ref="X346:X347" si="521">W346/T346</f>
      </c>
      <c r="Y346" s="129">
        <f t="shared" ref="Y346:Y347" si="381">T346/R346</f>
      </c>
      <c r="Z346" s="131">
        <f t="shared" ref="Z346:Z347" si="1081">W346/F346</f>
      </c>
      <c r="AA346" s="131">
        <f>W346/(F346+COUNT(W336:W345)*500)</f>
      </c>
      <c r="AB346" s="124">
        <f>SUM(AB336:AB345)</f>
      </c>
      <c r="AC346" s="124">
        <f>SUM(AC336:AC345)</f>
      </c>
      <c r="AD346" s="129">
        <f t="shared" ref="AD346:AD347" si="941">AB346/T346</f>
      </c>
      <c r="AE346" s="133">
        <f>(W346-AC346)/(F346+COUNT(W336:W341)*500)</f>
      </c>
      <c r="AF346" s="118"/>
    </row>
    <row r="347">
      <c r="A347" s="106"/>
      <c r="B347" s="107" t="s">
        <v>152</v>
      </c>
      <c r="C347" s="135" t="s">
        <v>148</v>
      </c>
      <c r="D347" s="109" t="s">
        <v>132</v>
      </c>
      <c r="E347" s="110">
        <v>95.1</v>
      </c>
      <c r="F347" s="111">
        <f>E347+E348</f>
      </c>
      <c r="G347" s="112">
        <v>612</v>
      </c>
      <c r="H347" s="112">
        <v>31</v>
      </c>
      <c r="I347" s="113">
        <f t="shared" si="170"/>
      </c>
      <c r="J347" s="114">
        <f t="shared" si="127"/>
      </c>
      <c r="K347" s="112">
        <v>0</v>
      </c>
      <c r="L347" s="114">
        <f t="shared" si="77"/>
      </c>
      <c r="M347" s="112">
        <v>0</v>
      </c>
      <c r="N347" s="115">
        <f t="shared" si="325"/>
      </c>
      <c r="O347" s="112">
        <v>0</v>
      </c>
      <c r="P347" s="115">
        <f>E347/O348</f>
      </c>
      <c r="Q347" s="116">
        <f>(M347+M348)/(O347+O348)</f>
      </c>
      <c r="R347" s="112">
        <v>6</v>
      </c>
      <c r="S347" s="116">
        <f>(O347+O348)/(K347+K348)</f>
      </c>
      <c r="T347" s="112">
        <v>2</v>
      </c>
      <c r="U347" s="117">
        <f t="shared" si="801"/>
      </c>
      <c r="V347" s="118">
        <f t="shared" si="661"/>
      </c>
      <c r="W347" s="112">
        <v>1159.199999999997</v>
      </c>
      <c r="X347" s="118">
        <f t="shared" si="521"/>
      </c>
      <c r="Y347" s="116">
        <f t="shared" si="381"/>
      </c>
      <c r="Z347" s="118">
        <f t="shared" si="1081"/>
      </c>
      <c r="AA347" s="118">
        <f>W347/(F347+500)</f>
      </c>
      <c r="AB347" s="112">
        <v>0</v>
      </c>
      <c r="AC347" s="112">
        <v>0</v>
      </c>
      <c r="AD347" s="116">
        <f t="shared" si="941"/>
      </c>
      <c r="AE347" s="118">
        <f>(W347-AC347)/(F347+500)</f>
      </c>
      <c r="AF347" s="119" t="s">
        <v>149</v>
      </c>
    </row>
    <row r="348">
      <c r="A348" s="106"/>
      <c r="B348" s="107"/>
      <c r="C348" s="135"/>
      <c r="D348" s="109" t="s">
        <v>134</v>
      </c>
      <c r="E348" s="110">
        <v>1274.58</v>
      </c>
      <c r="F348" s="111"/>
      <c r="G348" s="112">
        <v>10677</v>
      </c>
      <c r="H348" s="112">
        <v>347</v>
      </c>
      <c r="I348" s="113">
        <f t="shared" si="170"/>
      </c>
      <c r="J348" s="114">
        <f t="shared" si="127"/>
      </c>
      <c r="K348" s="112">
        <v>24</v>
      </c>
      <c r="L348" s="114">
        <f t="shared" si="77"/>
      </c>
      <c r="M348" s="112">
        <v>1</v>
      </c>
      <c r="N348" s="115">
        <f t="shared" si="325"/>
      </c>
      <c r="O348" s="112">
        <v>3</v>
      </c>
      <c r="P348" s="115">
        <f t="shared" ref="P348:P350" si="241">E348/O348</f>
      </c>
      <c r="Q348" s="116"/>
      <c r="R348" s="112"/>
      <c r="S348" s="116"/>
      <c r="T348" s="112"/>
      <c r="U348" s="117"/>
      <c r="V348" s="118"/>
      <c r="W348" s="112"/>
      <c r="X348" s="118"/>
      <c r="Y348" s="116"/>
      <c r="Z348" s="118"/>
      <c r="AA348" s="118"/>
      <c r="AB348" s="112"/>
      <c r="AC348" s="112"/>
      <c r="AD348" s="116"/>
      <c r="AE348" s="118"/>
      <c r="AF348" s="119" t="s">
        <v>168</v>
      </c>
    </row>
    <row r="349">
      <c r="A349" s="106"/>
      <c r="B349" s="107" t="s">
        <v>153</v>
      </c>
      <c r="C349" s="135" t="s">
        <v>148</v>
      </c>
      <c r="D349" s="109" t="s">
        <v>132</v>
      </c>
      <c r="E349" s="110">
        <v>110.56</v>
      </c>
      <c r="F349" s="111">
        <f>E349+E350</f>
      </c>
      <c r="G349" s="112">
        <v>592</v>
      </c>
      <c r="H349" s="112">
        <v>35</v>
      </c>
      <c r="I349" s="113">
        <f t="shared" si="170"/>
      </c>
      <c r="J349" s="114">
        <f t="shared" si="127"/>
      </c>
      <c r="K349" s="112">
        <v>1</v>
      </c>
      <c r="L349" s="114">
        <f t="shared" si="77"/>
      </c>
      <c r="M349" s="112">
        <v>1</v>
      </c>
      <c r="N349" s="115">
        <f t="shared" si="325"/>
      </c>
      <c r="O349" s="112">
        <v>1</v>
      </c>
      <c r="P349" s="115">
        <f t="shared" si="241"/>
      </c>
      <c r="Q349" s="116">
        <f>(M349+M350)/(O349+O350)</f>
      </c>
      <c r="R349" s="112">
        <v>3</v>
      </c>
      <c r="S349" s="116">
        <f>(O349+O350)/(K349+K350)</f>
      </c>
      <c r="T349" s="112">
        <v>2</v>
      </c>
      <c r="U349" s="117">
        <f>F349/T349</f>
      </c>
      <c r="V349" s="118">
        <f>(F349+4*500)/T349</f>
      </c>
      <c r="W349" s="112">
        <v>2107.199999999997</v>
      </c>
      <c r="X349" s="118">
        <f>W349/T349</f>
      </c>
      <c r="Y349" s="116">
        <f>T349/R349</f>
      </c>
      <c r="Z349" s="118">
        <f>W349/F349</f>
      </c>
      <c r="AA349" s="118">
        <f>W349/(F349+500)</f>
      </c>
      <c r="AB349" s="112">
        <v>0</v>
      </c>
      <c r="AC349" s="112">
        <v>0</v>
      </c>
      <c r="AD349" s="116">
        <f>AB349/T349</f>
      </c>
      <c r="AE349" s="118">
        <f>(W349-AC349)/(F349+500)</f>
      </c>
      <c r="AF349" s="119" t="s">
        <v>149</v>
      </c>
    </row>
    <row r="350">
      <c r="A350" s="106"/>
      <c r="B350" s="107"/>
      <c r="C350" s="135"/>
      <c r="D350" s="109" t="s">
        <v>134</v>
      </c>
      <c r="E350" s="110">
        <v>1009.72</v>
      </c>
      <c r="F350" s="111"/>
      <c r="G350" s="112">
        <v>9633</v>
      </c>
      <c r="H350" s="112">
        <v>270</v>
      </c>
      <c r="I350" s="113">
        <f t="shared" si="170"/>
      </c>
      <c r="J350" s="114">
        <f t="shared" si="127"/>
      </c>
      <c r="K350" s="112">
        <v>9</v>
      </c>
      <c r="L350" s="114">
        <f t="shared" si="77"/>
      </c>
      <c r="M350" s="112">
        <v>1</v>
      </c>
      <c r="N350" s="115">
        <f t="shared" si="325"/>
      </c>
      <c r="O350" s="112">
        <v>2</v>
      </c>
      <c r="P350" s="115">
        <f t="shared" si="241"/>
      </c>
      <c r="Q350" s="116"/>
      <c r="R350" s="112"/>
      <c r="S350" s="116"/>
      <c r="T350" s="112"/>
      <c r="U350" s="117"/>
      <c r="V350" s="118"/>
      <c r="W350" s="112"/>
      <c r="X350" s="118"/>
      <c r="Y350" s="116"/>
      <c r="Z350" s="118"/>
      <c r="AA350" s="118"/>
      <c r="AB350" s="112"/>
      <c r="AC350" s="112"/>
      <c r="AD350" s="116"/>
      <c r="AE350" s="118"/>
      <c r="AF350" s="119" t="s">
        <v>168</v>
      </c>
    </row>
    <row r="351">
      <c r="A351" s="106"/>
      <c r="B351" s="107" t="s">
        <v>154</v>
      </c>
      <c r="C351" s="135" t="s">
        <v>148</v>
      </c>
      <c r="D351" s="109" t="s">
        <v>132</v>
      </c>
      <c r="E351" s="110">
        <v>314.94</v>
      </c>
      <c r="F351" s="111">
        <f>E351+E352</f>
      </c>
      <c r="G351" s="112">
        <v>1659</v>
      </c>
      <c r="H351" s="112">
        <v>40</v>
      </c>
      <c r="I351" s="113">
        <f t="shared" si="170"/>
      </c>
      <c r="J351" s="114">
        <f t="shared" si="127"/>
      </c>
      <c r="K351" s="112">
        <v>2</v>
      </c>
      <c r="L351" s="114">
        <f t="shared" si="77"/>
      </c>
      <c r="M351" s="112">
        <v>0</v>
      </c>
      <c r="N351" s="115">
        <f t="shared" si="325"/>
      </c>
      <c r="O351" s="112">
        <v>0</v>
      </c>
      <c r="P351" s="115">
        <f>E351/O352</f>
      </c>
      <c r="Q351" s="116">
        <f>(M351+M352)/(O351+O352)</f>
      </c>
      <c r="R351" s="112">
        <v>5</v>
      </c>
      <c r="S351" s="116">
        <f>(O351+O352)/(K351+K352)</f>
      </c>
      <c r="T351" s="112">
        <v>2</v>
      </c>
      <c r="U351" s="117">
        <f>F351/T351</f>
      </c>
      <c r="V351" s="118">
        <f>(F351+4*500)/T351</f>
      </c>
      <c r="W351" s="112">
        <v>3751.2000000000044</v>
      </c>
      <c r="X351" s="118">
        <f>W351/T351</f>
      </c>
      <c r="Y351" s="116">
        <f>T351/R351</f>
      </c>
      <c r="Z351" s="118">
        <f>W351/F351</f>
      </c>
      <c r="AA351" s="118">
        <f>W351/(F351+500)</f>
      </c>
      <c r="AB351" s="112">
        <v>1</v>
      </c>
      <c r="AC351" s="112">
        <v>1344</v>
      </c>
      <c r="AD351" s="116">
        <f>AB351/T351</f>
      </c>
      <c r="AE351" s="118">
        <f>(W351-AC351)/(F351+500)</f>
      </c>
      <c r="AF351" s="119" t="s">
        <v>149</v>
      </c>
    </row>
    <row r="352">
      <c r="A352" s="106"/>
      <c r="B352" s="107"/>
      <c r="C352" s="135"/>
      <c r="D352" s="109" t="s">
        <v>134</v>
      </c>
      <c r="E352" s="110">
        <v>1746.85</v>
      </c>
      <c r="F352" s="111"/>
      <c r="G352" s="112">
        <v>17859</v>
      </c>
      <c r="H352" s="112">
        <v>620</v>
      </c>
      <c r="I352" s="113">
        <f t="shared" si="170"/>
      </c>
      <c r="J352" s="114">
        <f t="shared" si="127"/>
      </c>
      <c r="K352" s="112">
        <v>32</v>
      </c>
      <c r="L352" s="114">
        <f t="shared" si="77"/>
      </c>
      <c r="M352" s="112">
        <v>1</v>
      </c>
      <c r="N352" s="115">
        <f t="shared" si="325"/>
      </c>
      <c r="O352" s="112">
        <v>2</v>
      </c>
      <c r="P352" s="115">
        <f t="shared" ref="P352:P365" si="242">E352/O352</f>
      </c>
      <c r="Q352" s="116"/>
      <c r="R352" s="112"/>
      <c r="S352" s="116"/>
      <c r="T352" s="112"/>
      <c r="U352" s="117"/>
      <c r="V352" s="118"/>
      <c r="W352" s="112"/>
      <c r="X352" s="118"/>
      <c r="Y352" s="116"/>
      <c r="Z352" s="118"/>
      <c r="AA352" s="118"/>
      <c r="AB352" s="112"/>
      <c r="AC352" s="112"/>
      <c r="AD352" s="116"/>
      <c r="AE352" s="118"/>
      <c r="AF352" s="119" t="s">
        <v>168</v>
      </c>
    </row>
    <row r="353">
      <c r="A353" s="106"/>
      <c r="B353" s="136" t="s">
        <v>140</v>
      </c>
      <c r="C353" s="136"/>
      <c r="D353" s="136"/>
      <c r="E353" s="124">
        <f>SUM(E347:E352)</f>
      </c>
      <c r="F353" s="124">
        <f>SUM(F347:F352)</f>
      </c>
      <c r="G353" s="124">
        <f>SUM(G347:G352)</f>
      </c>
      <c r="H353" s="124">
        <f>SUM(H347:H352)</f>
      </c>
      <c r="I353" s="126">
        <f t="shared" si="170"/>
      </c>
      <c r="J353" s="127">
        <f t="shared" si="127"/>
      </c>
      <c r="K353" s="124">
        <f>SUM(K347:K352)</f>
      </c>
      <c r="L353" s="127">
        <f t="shared" si="77"/>
      </c>
      <c r="M353" s="124">
        <f>SUM(M347:M352)</f>
      </c>
      <c r="N353" s="128">
        <f t="shared" si="325"/>
      </c>
      <c r="O353" s="124">
        <f>SUM(O347:O352)</f>
      </c>
      <c r="P353" s="128">
        <f t="shared" si="242"/>
      </c>
      <c r="Q353" s="129">
        <f>M353/O353</f>
      </c>
      <c r="R353" s="124">
        <f>SUM(R347:R352)</f>
      </c>
      <c r="S353" s="129">
        <f>(O353+O353)/(K353+K353)</f>
      </c>
      <c r="T353" s="124">
        <f>SUM(T347:T352)</f>
      </c>
      <c r="U353" s="130">
        <f t="shared" ref="U353:U354" si="802">F353/T353</f>
      </c>
      <c r="V353" s="131">
        <f t="shared" ref="V353:V354" si="662">(F353+4*500)/T353</f>
      </c>
      <c r="W353" s="124">
        <f>SUM(W347:W352)</f>
      </c>
      <c r="X353" s="132">
        <f t="shared" ref="X353:X354" si="522">W353/T353</f>
      </c>
      <c r="Y353" s="129">
        <f t="shared" ref="Y353:Y354" si="382">T353/R353</f>
      </c>
      <c r="Z353" s="131">
        <f t="shared" ref="Z353:Z354" si="1082">W353/F353</f>
      </c>
      <c r="AA353" s="131">
        <f>W353/(F353+COUNT(W347:W352)*500)</f>
      </c>
      <c r="AB353" s="124">
        <f>SUM(AB347:AB352)</f>
      </c>
      <c r="AC353" s="124">
        <f>SUM(AC347:AC352)</f>
      </c>
      <c r="AD353" s="129">
        <f t="shared" ref="AD353:AD354" si="942">AB353/T353</f>
      </c>
      <c r="AE353" s="133">
        <f>(W353-AC353)/(F353+COUNT(W341:W352)*500)</f>
      </c>
      <c r="AF353" s="118"/>
    </row>
    <row r="354">
      <c r="A354" s="106"/>
      <c r="B354" s="120" t="s">
        <v>155</v>
      </c>
      <c r="C354" s="135" t="s">
        <v>142</v>
      </c>
      <c r="D354" s="109" t="s">
        <v>132</v>
      </c>
      <c r="E354" s="110">
        <v>251.28</v>
      </c>
      <c r="F354" s="111">
        <f>E354+E355</f>
      </c>
      <c r="G354" s="112">
        <v>1508</v>
      </c>
      <c r="H354" s="112">
        <v>49</v>
      </c>
      <c r="I354" s="113">
        <f t="shared" si="170"/>
      </c>
      <c r="J354" s="114">
        <f t="shared" si="127"/>
      </c>
      <c r="K354" s="112">
        <v>0</v>
      </c>
      <c r="L354" s="114">
        <f t="shared" si="77"/>
      </c>
      <c r="M354" s="112">
        <v>0</v>
      </c>
      <c r="N354" s="115">
        <f t="shared" si="325"/>
      </c>
      <c r="O354" s="112">
        <v>0</v>
      </c>
      <c r="P354" s="115">
        <f t="shared" si="242"/>
      </c>
      <c r="Q354" s="116">
        <f>(M354+M355)/(O354+O355)</f>
      </c>
      <c r="R354" s="112">
        <v>8</v>
      </c>
      <c r="S354" s="116">
        <f>(O354+O355)/(K354+K355)</f>
      </c>
      <c r="T354" s="112">
        <v>2</v>
      </c>
      <c r="U354" s="117">
        <f t="shared" si="802"/>
      </c>
      <c r="V354" s="118">
        <f t="shared" si="662"/>
      </c>
      <c r="W354" s="112">
        <v>2749.199999999997</v>
      </c>
      <c r="X354" s="118">
        <f t="shared" si="522"/>
      </c>
      <c r="Y354" s="116">
        <f t="shared" si="382"/>
      </c>
      <c r="Z354" s="118">
        <f t="shared" si="1082"/>
      </c>
      <c r="AA354" s="118">
        <f>W354/(F354+500)</f>
      </c>
      <c r="AB354" s="112">
        <v>0</v>
      </c>
      <c r="AC354" s="112">
        <v>0</v>
      </c>
      <c r="AD354" s="116">
        <f t="shared" si="942"/>
      </c>
      <c r="AE354" s="118">
        <f>(W354-AC354)/(F354+500)</f>
      </c>
      <c r="AF354" s="119" t="s">
        <v>149</v>
      </c>
    </row>
    <row r="355">
      <c r="A355" s="106"/>
      <c r="B355" s="120"/>
      <c r="C355" s="135"/>
      <c r="D355" s="109" t="s">
        <v>134</v>
      </c>
      <c r="E355" s="110">
        <v>1562.83</v>
      </c>
      <c r="F355" s="111"/>
      <c r="G355" s="112">
        <v>14976</v>
      </c>
      <c r="H355" s="112">
        <v>452</v>
      </c>
      <c r="I355" s="113">
        <f t="shared" si="170"/>
      </c>
      <c r="J355" s="114">
        <f t="shared" si="127"/>
      </c>
      <c r="K355" s="112">
        <v>28</v>
      </c>
      <c r="L355" s="114">
        <f t="shared" si="77"/>
      </c>
      <c r="M355" s="112">
        <v>2</v>
      </c>
      <c r="N355" s="115">
        <f t="shared" si="325"/>
      </c>
      <c r="O355" s="112">
        <v>5</v>
      </c>
      <c r="P355" s="115">
        <f t="shared" si="242"/>
      </c>
      <c r="Q355" s="116"/>
      <c r="R355" s="112"/>
      <c r="S355" s="116"/>
      <c r="T355" s="112"/>
      <c r="U355" s="117"/>
      <c r="V355" s="118"/>
      <c r="W355" s="112"/>
      <c r="X355" s="118"/>
      <c r="Y355" s="116"/>
      <c r="Z355" s="118"/>
      <c r="AA355" s="118"/>
      <c r="AB355" s="112"/>
      <c r="AC355" s="112"/>
      <c r="AD355" s="116"/>
      <c r="AE355" s="118"/>
      <c r="AF355" s="119" t="s">
        <v>168</v>
      </c>
    </row>
    <row r="356">
      <c r="A356" s="106"/>
      <c r="B356" s="107" t="s">
        <v>157</v>
      </c>
      <c r="C356" s="135" t="s">
        <v>142</v>
      </c>
      <c r="D356" s="109" t="s">
        <v>132</v>
      </c>
      <c r="E356" s="110">
        <v>408.07</v>
      </c>
      <c r="F356" s="111">
        <f>E356+E357</f>
      </c>
      <c r="G356" s="112">
        <v>2804</v>
      </c>
      <c r="H356" s="112">
        <v>60</v>
      </c>
      <c r="I356" s="113">
        <f t="shared" si="170"/>
      </c>
      <c r="J356" s="114">
        <f t="shared" si="127"/>
      </c>
      <c r="K356" s="112">
        <v>1</v>
      </c>
      <c r="L356" s="114">
        <f t="shared" si="77"/>
      </c>
      <c r="M356" s="112">
        <v>1</v>
      </c>
      <c r="N356" s="115">
        <f t="shared" si="325"/>
      </c>
      <c r="O356" s="112">
        <v>1</v>
      </c>
      <c r="P356" s="115">
        <f t="shared" si="242"/>
      </c>
      <c r="Q356" s="116">
        <f>(M356+M357)/(O356+O357)</f>
      </c>
      <c r="R356" s="112">
        <v>10</v>
      </c>
      <c r="S356" s="116">
        <f>(O356+O357)/(K356+K357)</f>
      </c>
      <c r="T356" s="112">
        <v>3</v>
      </c>
      <c r="U356" s="117">
        <f>F356/T356</f>
      </c>
      <c r="V356" s="118">
        <f>(F356+4*500)/T356</f>
      </c>
      <c r="W356" s="112">
        <v>4833.5999999999985</v>
      </c>
      <c r="X356" s="118">
        <f>W356/T356</f>
      </c>
      <c r="Y356" s="116">
        <f>T356/R356</f>
      </c>
      <c r="Z356" s="118">
        <f>W356/F356</f>
      </c>
      <c r="AA356" s="118">
        <f>W356/(F356+500)</f>
      </c>
      <c r="AB356" s="112">
        <v>1</v>
      </c>
      <c r="AC356" s="112">
        <v>763.2000000000007</v>
      </c>
      <c r="AD356" s="116">
        <f>AB356/T356</f>
      </c>
      <c r="AE356" s="118">
        <f>(W356-AC356)/(F356+500)</f>
      </c>
      <c r="AF356" s="119" t="s">
        <v>149</v>
      </c>
    </row>
    <row r="357">
      <c r="A357" s="106"/>
      <c r="B357" s="107"/>
      <c r="C357" s="135"/>
      <c r="D357" s="109" t="s">
        <v>134</v>
      </c>
      <c r="E357" s="110">
        <v>2006.27</v>
      </c>
      <c r="F357" s="111"/>
      <c r="G357" s="112">
        <v>17619</v>
      </c>
      <c r="H357" s="112">
        <v>509</v>
      </c>
      <c r="I357" s="113">
        <f t="shared" si="170"/>
      </c>
      <c r="J357" s="114">
        <f t="shared" si="127"/>
      </c>
      <c r="K357" s="112">
        <v>35</v>
      </c>
      <c r="L357" s="114">
        <f t="shared" si="77"/>
      </c>
      <c r="M357" s="112">
        <v>2</v>
      </c>
      <c r="N357" s="115">
        <f t="shared" si="325"/>
      </c>
      <c r="O357" s="112">
        <v>3</v>
      </c>
      <c r="P357" s="115">
        <f t="shared" si="242"/>
      </c>
      <c r="Q357" s="116"/>
      <c r="R357" s="112"/>
      <c r="S357" s="116"/>
      <c r="T357" s="112"/>
      <c r="U357" s="117"/>
      <c r="V357" s="118"/>
      <c r="W357" s="112"/>
      <c r="X357" s="118"/>
      <c r="Y357" s="116"/>
      <c r="Z357" s="118"/>
      <c r="AA357" s="118"/>
      <c r="AB357" s="112"/>
      <c r="AC357" s="112"/>
      <c r="AD357" s="116"/>
      <c r="AE357" s="118"/>
      <c r="AF357" s="119" t="s">
        <v>168</v>
      </c>
    </row>
    <row r="358">
      <c r="A358" s="106"/>
      <c r="B358" s="107" t="s">
        <v>158</v>
      </c>
      <c r="C358" s="135" t="s">
        <v>142</v>
      </c>
      <c r="D358" s="109" t="s">
        <v>132</v>
      </c>
      <c r="E358" s="110">
        <v>372.89</v>
      </c>
      <c r="F358" s="111">
        <f>E358+E359</f>
      </c>
      <c r="G358" s="112">
        <v>2460</v>
      </c>
      <c r="H358" s="112">
        <v>93</v>
      </c>
      <c r="I358" s="113">
        <f t="shared" si="170"/>
      </c>
      <c r="J358" s="114">
        <f t="shared" si="127"/>
      </c>
      <c r="K358" s="112">
        <v>0</v>
      </c>
      <c r="L358" s="114">
        <f t="shared" si="77"/>
      </c>
      <c r="M358" s="112">
        <v>0</v>
      </c>
      <c r="N358" s="115">
        <f t="shared" si="325"/>
      </c>
      <c r="O358" s="112">
        <v>0</v>
      </c>
      <c r="P358" s="115">
        <f t="shared" si="242"/>
      </c>
      <c r="Q358" s="116">
        <f>(M358+M359)/(O358+O359)</f>
      </c>
      <c r="R358" s="112">
        <v>10</v>
      </c>
      <c r="S358" s="116">
        <f>(O358+O359)/(K358+K359)</f>
      </c>
      <c r="T358" s="112">
        <v>3</v>
      </c>
      <c r="U358" s="117">
        <f>F358/T358</f>
      </c>
      <c r="V358" s="118">
        <f>(F358+4*500)/T358</f>
      </c>
      <c r="W358" s="112">
        <v>5529.600000000006</v>
      </c>
      <c r="X358" s="118">
        <f>W358/T358</f>
      </c>
      <c r="Y358" s="116">
        <f>T358/R358</f>
      </c>
      <c r="Z358" s="118">
        <f>W358/F358</f>
      </c>
      <c r="AA358" s="118">
        <f>W358/(F358+500)</f>
      </c>
      <c r="AB358" s="112">
        <v>0</v>
      </c>
      <c r="AC358" s="112">
        <v>0</v>
      </c>
      <c r="AD358" s="116">
        <f>AB358/T358</f>
      </c>
      <c r="AE358" s="118">
        <f>(W358-AC358)/(F358+500)</f>
      </c>
      <c r="AF358" s="119" t="s">
        <v>149</v>
      </c>
    </row>
    <row r="359">
      <c r="A359" s="106"/>
      <c r="B359" s="107"/>
      <c r="C359" s="135"/>
      <c r="D359" s="109" t="s">
        <v>134</v>
      </c>
      <c r="E359" s="110">
        <v>2785.24</v>
      </c>
      <c r="F359" s="111"/>
      <c r="G359" s="112">
        <v>27857</v>
      </c>
      <c r="H359" s="112">
        <v>740</v>
      </c>
      <c r="I359" s="113">
        <f t="shared" si="170"/>
      </c>
      <c r="J359" s="114">
        <f t="shared" si="127"/>
      </c>
      <c r="K359" s="112">
        <v>56</v>
      </c>
      <c r="L359" s="114">
        <f t="shared" si="77"/>
      </c>
      <c r="M359" s="112">
        <v>3</v>
      </c>
      <c r="N359" s="115">
        <f t="shared" si="325"/>
      </c>
      <c r="O359" s="112">
        <v>7</v>
      </c>
      <c r="P359" s="115">
        <f t="shared" si="242"/>
      </c>
      <c r="Q359" s="116"/>
      <c r="R359" s="112"/>
      <c r="S359" s="116"/>
      <c r="T359" s="112"/>
      <c r="U359" s="117"/>
      <c r="V359" s="118"/>
      <c r="W359" s="112"/>
      <c r="X359" s="118"/>
      <c r="Y359" s="116"/>
      <c r="Z359" s="118"/>
      <c r="AA359" s="118"/>
      <c r="AB359" s="112"/>
      <c r="AC359" s="112"/>
      <c r="AD359" s="116"/>
      <c r="AE359" s="118"/>
      <c r="AF359" s="119" t="s">
        <v>168</v>
      </c>
    </row>
    <row r="360">
      <c r="A360" s="106"/>
      <c r="B360" s="107" t="s">
        <v>159</v>
      </c>
      <c r="C360" s="135" t="s">
        <v>142</v>
      </c>
      <c r="D360" s="109" t="s">
        <v>132</v>
      </c>
      <c r="E360" s="110">
        <v>461.68</v>
      </c>
      <c r="F360" s="111">
        <f>E360+E361</f>
      </c>
      <c r="G360" s="112">
        <v>1716</v>
      </c>
      <c r="H360" s="112">
        <v>120</v>
      </c>
      <c r="I360" s="113">
        <f t="shared" si="170"/>
      </c>
      <c r="J360" s="114">
        <f t="shared" si="127"/>
      </c>
      <c r="K360" s="112">
        <v>2</v>
      </c>
      <c r="L360" s="114">
        <f t="shared" si="77"/>
      </c>
      <c r="M360" s="112">
        <v>1</v>
      </c>
      <c r="N360" s="115">
        <f t="shared" si="325"/>
      </c>
      <c r="O360" s="112">
        <v>1</v>
      </c>
      <c r="P360" s="115">
        <f t="shared" si="242"/>
      </c>
      <c r="Q360" s="116">
        <f>(M360+M361)/(O360+O361)</f>
      </c>
      <c r="R360" s="112">
        <v>15</v>
      </c>
      <c r="S360" s="116">
        <f>(O360+O361)/(K360+K361)</f>
      </c>
      <c r="T360" s="112">
        <v>4</v>
      </c>
      <c r="U360" s="117">
        <f>F360/T360</f>
      </c>
      <c r="V360" s="118">
        <f>(F360+4*500)/T360</f>
      </c>
      <c r="W360" s="112">
        <v>4435.199999999997</v>
      </c>
      <c r="X360" s="118">
        <f>W360/T360</f>
      </c>
      <c r="Y360" s="116">
        <f>T360/R360</f>
      </c>
      <c r="Z360" s="118">
        <f>W360/F360</f>
      </c>
      <c r="AA360" s="118">
        <f>W360/(F360+500)</f>
      </c>
      <c r="AB360" s="112">
        <v>0</v>
      </c>
      <c r="AC360" s="112">
        <v>0</v>
      </c>
      <c r="AD360" s="116">
        <f>AB360/T360</f>
      </c>
      <c r="AE360" s="118">
        <f>(W360-AC360)/(F360+500)</f>
      </c>
      <c r="AF360" s="119" t="s">
        <v>149</v>
      </c>
    </row>
    <row r="361">
      <c r="A361" s="106"/>
      <c r="B361" s="107"/>
      <c r="C361" s="135"/>
      <c r="D361" s="109" t="s">
        <v>134</v>
      </c>
      <c r="E361" s="110">
        <v>2506.88</v>
      </c>
      <c r="F361" s="111"/>
      <c r="G361" s="112">
        <v>30410</v>
      </c>
      <c r="H361" s="112">
        <v>1291</v>
      </c>
      <c r="I361" s="113">
        <f t="shared" si="170"/>
      </c>
      <c r="J361" s="114">
        <f t="shared" si="127"/>
      </c>
      <c r="K361" s="112">
        <v>76</v>
      </c>
      <c r="L361" s="114">
        <f t="shared" si="77"/>
      </c>
      <c r="M361" s="112">
        <v>0</v>
      </c>
      <c r="N361" s="115">
        <f t="shared" si="325"/>
      </c>
      <c r="O361" s="112">
        <v>8</v>
      </c>
      <c r="P361" s="115">
        <f t="shared" si="242"/>
      </c>
      <c r="Q361" s="116"/>
      <c r="R361" s="112"/>
      <c r="S361" s="116"/>
      <c r="T361" s="112"/>
      <c r="U361" s="117"/>
      <c r="V361" s="118"/>
      <c r="W361" s="112"/>
      <c r="X361" s="118"/>
      <c r="Y361" s="116"/>
      <c r="Z361" s="118"/>
      <c r="AA361" s="118"/>
      <c r="AB361" s="112"/>
      <c r="AC361" s="112"/>
      <c r="AD361" s="116"/>
      <c r="AE361" s="118"/>
      <c r="AF361" s="119" t="s">
        <v>168</v>
      </c>
    </row>
    <row r="362">
      <c r="A362" s="106"/>
      <c r="B362" s="107" t="s">
        <v>160</v>
      </c>
      <c r="C362" s="135" t="s">
        <v>142</v>
      </c>
      <c r="D362" s="109" t="s">
        <v>132</v>
      </c>
      <c r="E362" s="110">
        <v>208.61</v>
      </c>
      <c r="F362" s="111">
        <f>E362+E363</f>
      </c>
      <c r="G362" s="112">
        <v>845</v>
      </c>
      <c r="H362" s="112">
        <v>69</v>
      </c>
      <c r="I362" s="113">
        <f t="shared" si="170"/>
      </c>
      <c r="J362" s="114">
        <f t="shared" si="127"/>
      </c>
      <c r="K362" s="112">
        <v>1</v>
      </c>
      <c r="L362" s="114">
        <f t="shared" si="77"/>
      </c>
      <c r="M362" s="112">
        <v>0</v>
      </c>
      <c r="N362" s="115">
        <f t="shared" si="325"/>
      </c>
      <c r="O362" s="112">
        <v>0</v>
      </c>
      <c r="P362" s="115">
        <f t="shared" si="242"/>
      </c>
      <c r="Q362" s="116">
        <f>(M362+M363)/(O362+O363)</f>
      </c>
      <c r="R362" s="112">
        <v>5</v>
      </c>
      <c r="S362" s="116">
        <f>(O362+O363)/(K362+K363)</f>
      </c>
      <c r="T362" s="112">
        <v>1</v>
      </c>
      <c r="U362" s="117">
        <f>F362/T362</f>
      </c>
      <c r="V362" s="118">
        <f>(F362+4*500)/T362</f>
      </c>
      <c r="W362" s="112">
        <v>2088</v>
      </c>
      <c r="X362" s="118">
        <f>W362/T362</f>
      </c>
      <c r="Y362" s="116">
        <f>T362/R362</f>
      </c>
      <c r="Z362" s="118">
        <f>W362/F362</f>
      </c>
      <c r="AA362" s="118">
        <f>W362/(F362+500)</f>
      </c>
      <c r="AB362" s="112">
        <v>0</v>
      </c>
      <c r="AC362" s="112">
        <v>0</v>
      </c>
      <c r="AD362" s="116">
        <f>AB362/T362</f>
      </c>
      <c r="AE362" s="118">
        <f>(W362-AC362)/(F362+500)</f>
      </c>
      <c r="AF362" s="119" t="s">
        <v>149</v>
      </c>
    </row>
    <row r="363">
      <c r="A363" s="106"/>
      <c r="B363" s="107"/>
      <c r="C363" s="135"/>
      <c r="D363" s="109" t="s">
        <v>134</v>
      </c>
      <c r="E363" s="110">
        <v>755.52</v>
      </c>
      <c r="F363" s="111"/>
      <c r="G363" s="112">
        <v>8505</v>
      </c>
      <c r="H363" s="112">
        <v>446</v>
      </c>
      <c r="I363" s="113">
        <f t="shared" si="170"/>
      </c>
      <c r="J363" s="114">
        <f t="shared" si="127"/>
      </c>
      <c r="K363" s="112">
        <v>20</v>
      </c>
      <c r="L363" s="114">
        <f t="shared" si="77"/>
      </c>
      <c r="M363" s="112">
        <v>2</v>
      </c>
      <c r="N363" s="115">
        <f t="shared" si="325"/>
      </c>
      <c r="O363" s="112">
        <v>2</v>
      </c>
      <c r="P363" s="115">
        <f t="shared" si="242"/>
      </c>
      <c r="Q363" s="116"/>
      <c r="R363" s="112"/>
      <c r="S363" s="116"/>
      <c r="T363" s="112"/>
      <c r="U363" s="117"/>
      <c r="V363" s="118"/>
      <c r="W363" s="112"/>
      <c r="X363" s="118"/>
      <c r="Y363" s="116"/>
      <c r="Z363" s="118"/>
      <c r="AA363" s="118"/>
      <c r="AB363" s="112"/>
      <c r="AC363" s="112"/>
      <c r="AD363" s="116"/>
      <c r="AE363" s="118"/>
      <c r="AF363" s="119" t="s">
        <v>168</v>
      </c>
    </row>
    <row r="364">
      <c r="A364" s="106"/>
      <c r="B364" s="136" t="s">
        <v>140</v>
      </c>
      <c r="C364" s="136"/>
      <c r="D364" s="136"/>
      <c r="E364" s="124">
        <f>SUM(E354:E363)</f>
      </c>
      <c r="F364" s="124">
        <f>SUM(F354:F363)</f>
      </c>
      <c r="G364" s="124">
        <f>SUM(G354:G363)</f>
      </c>
      <c r="H364" s="124">
        <f>SUM(H354:H363)</f>
      </c>
      <c r="I364" s="126">
        <f t="shared" si="170"/>
      </c>
      <c r="J364" s="127">
        <f t="shared" si="127"/>
      </c>
      <c r="K364" s="124">
        <f>SUM(K354:K363)</f>
      </c>
      <c r="L364" s="127">
        <f t="shared" si="77"/>
      </c>
      <c r="M364" s="124">
        <f>SUM(M354:M363)</f>
      </c>
      <c r="N364" s="128">
        <f t="shared" si="325"/>
      </c>
      <c r="O364" s="124">
        <f>SUM(O354:O363)</f>
      </c>
      <c r="P364" s="128">
        <f t="shared" si="242"/>
      </c>
      <c r="Q364" s="129">
        <f t="shared" ref="Q364:Q365" si="38">M364/O364</f>
      </c>
      <c r="R364" s="124">
        <f>SUM(R354:R363)</f>
      </c>
      <c r="S364" s="129">
        <f t="shared" ref="S364:S365" si="7">(O364+O364)/(K364+K364)</f>
      </c>
      <c r="T364" s="124">
        <f>SUM(T354:T363)</f>
      </c>
      <c r="U364" s="130">
        <f t="shared" ref="U364:U365" si="803">F364/T364</f>
      </c>
      <c r="V364" s="131">
        <f t="shared" ref="V364:V365" si="663">(F364+4*500)/T364</f>
      </c>
      <c r="W364" s="124">
        <f>SUM(W354:W363)</f>
      </c>
      <c r="X364" s="132">
        <f t="shared" ref="X364:X365" si="523">W364/T364</f>
      </c>
      <c r="Y364" s="129">
        <f t="shared" ref="Y364:Y365" si="383">T364/R364</f>
      </c>
      <c r="Z364" s="131">
        <f t="shared" ref="Z364:Z365" si="1083">W364/F364</f>
      </c>
      <c r="AA364" s="131">
        <f>W364/(F364+COUNT(W354:W363)*500)</f>
      </c>
      <c r="AB364" s="124">
        <f>SUM(AB354:AB363)</f>
      </c>
      <c r="AC364" s="124">
        <f>SUM(AC354:AC363)</f>
      </c>
      <c r="AD364" s="129">
        <f t="shared" ref="AD364:AD365" si="943">AB364/T364</f>
      </c>
      <c r="AE364" s="133">
        <f>(W364-AC364)/(F364+COUNT(W347:W356)*500)</f>
      </c>
      <c r="AF364" s="118"/>
    </row>
    <row r="365">
      <c r="A365" s="106"/>
      <c r="B365" s="149" t="s">
        <v>161</v>
      </c>
      <c r="C365" s="149"/>
      <c r="D365" s="149"/>
      <c r="E365" s="150">
        <f>E328+E335+E346+E353+E364</f>
      </c>
      <c r="F365" s="150">
        <f>F328+F335+F346+F353+F364</f>
      </c>
      <c r="G365" s="150">
        <f>G328+G335+G346+G353+G364</f>
      </c>
      <c r="H365" s="150">
        <f>H328+H335+H346+H353+H364</f>
      </c>
      <c r="I365" s="151">
        <f t="shared" si="170"/>
      </c>
      <c r="J365" s="152">
        <f t="shared" si="127"/>
      </c>
      <c r="K365" s="150">
        <f>K328+K335+K346+K353+K364</f>
      </c>
      <c r="L365" s="152">
        <f t="shared" si="77"/>
      </c>
      <c r="M365" s="150">
        <f>M328+M335+M346+M353+M364</f>
      </c>
      <c r="N365" s="154">
        <f t="shared" si="325"/>
      </c>
      <c r="O365" s="150">
        <f>O328+O335+O346+O353+O364</f>
      </c>
      <c r="P365" s="154">
        <f t="shared" si="242"/>
      </c>
      <c r="Q365" s="155">
        <f t="shared" si="38"/>
      </c>
      <c r="R365" s="150">
        <f>R328+R335+R346+R353+R364</f>
      </c>
      <c r="S365" s="155">
        <f t="shared" si="7"/>
      </c>
      <c r="T365" s="150">
        <f>T328+T335+T346+T353+T364</f>
      </c>
      <c r="U365" s="156">
        <f t="shared" si="803"/>
      </c>
      <c r="V365" s="157">
        <f t="shared" si="663"/>
      </c>
      <c r="W365" s="150">
        <f>W328+W335+W346+W353+W364</f>
      </c>
      <c r="X365" s="157">
        <f t="shared" si="523"/>
      </c>
      <c r="Y365" s="155">
        <f t="shared" si="383"/>
      </c>
      <c r="Z365" s="157">
        <f t="shared" si="1083"/>
      </c>
      <c r="AA365" s="145">
        <f>W365/(F365+COUNT(W319:W327,W329:W334,W336:W345,W347:W352,W354:W363*500))</f>
      </c>
      <c r="AB365" s="150">
        <f>AB328+AB335+AB346+AB353+AB364</f>
      </c>
      <c r="AC365" s="150">
        <f>AC328+AC335+AC346+AC353+AC364</f>
      </c>
      <c r="AD365" s="155">
        <f t="shared" si="943"/>
      </c>
      <c r="AE365" s="145">
        <f>(W365-AC365)/(F365+COUNT(W320:W327,W329:W334,W336:W345,W347:W352)*500)</f>
      </c>
      <c r="AF365" s="158"/>
    </row>
    <row r="366">
      <c r="A366" s="96" t="s">
        <v>97</v>
      </c>
      <c r="B366" s="97" t="s">
        <v>98</v>
      </c>
      <c r="C366" s="97" t="s">
        <v>99</v>
      </c>
      <c r="D366" s="97" t="s">
        <v>100</v>
      </c>
      <c r="E366" s="98" t="s">
        <v>101</v>
      </c>
      <c r="F366" s="97" t="s">
        <v>102</v>
      </c>
      <c r="G366" s="97" t="s">
        <v>103</v>
      </c>
      <c r="H366" s="97" t="s">
        <v>104</v>
      </c>
      <c r="I366" s="99" t="s">
        <v>105</v>
      </c>
      <c r="J366" s="100" t="s">
        <v>106</v>
      </c>
      <c r="K366" s="97" t="s">
        <v>107</v>
      </c>
      <c r="L366" s="100" t="s">
        <v>108</v>
      </c>
      <c r="M366" s="97" t="s">
        <v>109</v>
      </c>
      <c r="N366" s="101" t="s">
        <v>110</v>
      </c>
      <c r="O366" s="97" t="s">
        <v>111</v>
      </c>
      <c r="P366" s="101" t="s">
        <v>112</v>
      </c>
      <c r="Q366" s="99" t="s">
        <v>113</v>
      </c>
      <c r="R366" s="102" t="s">
        <v>114</v>
      </c>
      <c r="S366" s="103" t="s">
        <v>115</v>
      </c>
      <c r="T366" s="102" t="s">
        <v>116</v>
      </c>
      <c r="U366" s="104" t="s">
        <v>117</v>
      </c>
      <c r="V366" s="105" t="s">
        <v>118</v>
      </c>
      <c r="W366" s="105" t="s">
        <v>119</v>
      </c>
      <c r="X366" s="105" t="s">
        <v>120</v>
      </c>
      <c r="Y366" s="103" t="s">
        <v>121</v>
      </c>
      <c r="Z366" s="105" t="s">
        <v>122</v>
      </c>
      <c r="AA366" s="105" t="s">
        <v>123</v>
      </c>
      <c r="AB366" s="105" t="s">
        <v>124</v>
      </c>
      <c r="AC366" s="102" t="s">
        <v>125</v>
      </c>
      <c r="AD366" s="103" t="s">
        <v>126</v>
      </c>
      <c r="AE366" s="105" t="s">
        <v>127</v>
      </c>
      <c r="AF366" s="105" t="s">
        <v>128</v>
      </c>
    </row>
    <row r="367">
      <c r="A367" s="106" t="s">
        <v>175</v>
      </c>
      <c r="B367" s="107" t="s">
        <v>130</v>
      </c>
      <c r="C367" s="108" t="s">
        <v>131</v>
      </c>
      <c r="D367" s="109" t="s">
        <v>132</v>
      </c>
      <c r="E367" s="110">
        <v>771.79</v>
      </c>
      <c r="F367" s="111">
        <f>E367+E368</f>
      </c>
      <c r="G367" s="112">
        <v>4992</v>
      </c>
      <c r="H367" s="112">
        <v>175</v>
      </c>
      <c r="I367" s="113">
        <f t="shared" ref="I367:I410" si="171">H367/G367</f>
      </c>
      <c r="J367" s="114">
        <f t="shared" ref="J367:J410" si="128">(E367/G367)*1000</f>
      </c>
      <c r="K367" s="112">
        <v>1</v>
      </c>
      <c r="L367" s="114">
        <f t="shared" ref="L367:L381" si="78">E367/K367</f>
      </c>
      <c r="M367" s="112">
        <v>0</v>
      </c>
      <c r="N367" s="115">
        <f t="shared" ref="N367:N410" si="326">E367/M367</f>
      </c>
      <c r="O367" s="112">
        <v>6</v>
      </c>
      <c r="P367" s="115">
        <f t="shared" ref="P367:P388" si="243">E367/O367</f>
      </c>
      <c r="Q367" s="116">
        <f>(M367+M368)/(O367+O368)</f>
      </c>
      <c r="R367" s="112">
        <v>10</v>
      </c>
      <c r="S367" s="116">
        <f>(O367+O368)/(K367+K368)</f>
      </c>
      <c r="T367" s="112">
        <v>0</v>
      </c>
      <c r="U367" s="117">
        <f>F367/T367</f>
      </c>
      <c r="V367" s="118">
        <f>(F367+4*500)/T367</f>
      </c>
      <c r="W367" s="112">
        <v>0</v>
      </c>
      <c r="X367" s="118">
        <f>W367/T367</f>
      </c>
      <c r="Y367" s="116">
        <f>T367/R367</f>
      </c>
      <c r="Z367" s="118">
        <f>W367/F367</f>
      </c>
      <c r="AA367" s="118">
        <f>W367/(F367+500)</f>
      </c>
      <c r="AB367" s="112">
        <v>0</v>
      </c>
      <c r="AC367" s="112">
        <v>0</v>
      </c>
      <c r="AD367" s="116">
        <f>AB367/T367</f>
      </c>
      <c r="AE367" s="118">
        <f>(W367-AC367)/(F367+500)</f>
      </c>
      <c r="AF367" s="119" t="s">
        <v>173</v>
      </c>
    </row>
    <row r="368">
      <c r="A368" s="106"/>
      <c r="B368" s="107"/>
      <c r="C368" s="108"/>
      <c r="D368" s="109" t="s">
        <v>134</v>
      </c>
      <c r="E368" s="110">
        <v>1127.47</v>
      </c>
      <c r="F368" s="111"/>
      <c r="G368" s="112">
        <v>8232</v>
      </c>
      <c r="H368" s="112">
        <v>454</v>
      </c>
      <c r="I368" s="113">
        <f t="shared" si="171"/>
      </c>
      <c r="J368" s="114">
        <f t="shared" si="128"/>
      </c>
      <c r="K368" s="112">
        <v>19</v>
      </c>
      <c r="L368" s="114">
        <f t="shared" si="78"/>
      </c>
      <c r="M368" s="112">
        <v>0</v>
      </c>
      <c r="N368" s="115">
        <f t="shared" si="326"/>
      </c>
      <c r="O368" s="112">
        <v>3</v>
      </c>
      <c r="P368" s="115">
        <f t="shared" si="243"/>
      </c>
      <c r="Q368" s="116"/>
      <c r="R368" s="112"/>
      <c r="S368" s="116"/>
      <c r="T368" s="112"/>
      <c r="U368" s="117"/>
      <c r="V368" s="118"/>
      <c r="W368" s="112"/>
      <c r="X368" s="118"/>
      <c r="Y368" s="116"/>
      <c r="Z368" s="118"/>
      <c r="AA368" s="118"/>
      <c r="AB368" s="112"/>
      <c r="AC368" s="112"/>
      <c r="AD368" s="116"/>
      <c r="AE368" s="118"/>
      <c r="AF368" s="119" t="s">
        <v>176</v>
      </c>
    </row>
    <row r="369">
      <c r="A369" s="106"/>
      <c r="B369" s="120" t="s">
        <v>136</v>
      </c>
      <c r="C369" s="108" t="s">
        <v>131</v>
      </c>
      <c r="D369" s="109" t="s">
        <v>132</v>
      </c>
      <c r="E369" s="110">
        <v>231.26</v>
      </c>
      <c r="F369" s="111">
        <f>E369+E370</f>
      </c>
      <c r="G369" s="112">
        <v>1497</v>
      </c>
      <c r="H369" s="112">
        <v>96</v>
      </c>
      <c r="I369" s="113">
        <f t="shared" si="171"/>
      </c>
      <c r="J369" s="114">
        <f t="shared" si="128"/>
      </c>
      <c r="K369" s="112">
        <v>1</v>
      </c>
      <c r="L369" s="114">
        <f t="shared" si="78"/>
      </c>
      <c r="M369" s="112">
        <v>0</v>
      </c>
      <c r="N369" s="115">
        <f t="shared" si="326"/>
      </c>
      <c r="O369" s="112">
        <v>0</v>
      </c>
      <c r="P369" s="115">
        <f t="shared" si="243"/>
      </c>
      <c r="Q369" s="116">
        <f>(M369+M370)/(O369+O370)</f>
      </c>
      <c r="R369" s="112">
        <v>9</v>
      </c>
      <c r="S369" s="116">
        <f>(O369+O370)/(K369+K370)</f>
      </c>
      <c r="T369" s="112">
        <v>4</v>
      </c>
      <c r="U369" s="117">
        <f>F369/T369</f>
      </c>
      <c r="V369" s="118">
        <f>(F369+4*500)/T369</f>
      </c>
      <c r="W369" s="112">
        <v>6709.2</v>
      </c>
      <c r="X369" s="118">
        <f>W369/T369</f>
      </c>
      <c r="Y369" s="116">
        <f>T369/R369</f>
      </c>
      <c r="Z369" s="118">
        <f>W369/F369</f>
      </c>
      <c r="AA369" s="118">
        <f>W369/(F369+500)</f>
      </c>
      <c r="AB369" s="112">
        <v>2</v>
      </c>
      <c r="AC369" s="112">
        <v>4099.2</v>
      </c>
      <c r="AD369" s="116">
        <f>AB369/T369</f>
      </c>
      <c r="AE369" s="118">
        <f>(W369-AC369)/(F369+500)</f>
      </c>
      <c r="AF369" s="119" t="s">
        <v>173</v>
      </c>
    </row>
    <row r="370">
      <c r="A370" s="106"/>
      <c r="B370" s="120"/>
      <c r="C370" s="108"/>
      <c r="D370" s="109" t="s">
        <v>134</v>
      </c>
      <c r="E370" s="110">
        <v>1476.22</v>
      </c>
      <c r="F370" s="111"/>
      <c r="G370" s="112">
        <v>10705</v>
      </c>
      <c r="H370" s="112">
        <v>694</v>
      </c>
      <c r="I370" s="113">
        <f t="shared" si="171"/>
      </c>
      <c r="J370" s="114">
        <f t="shared" si="128"/>
      </c>
      <c r="K370" s="112">
        <v>35</v>
      </c>
      <c r="L370" s="114">
        <f t="shared" si="78"/>
      </c>
      <c r="M370" s="112">
        <v>1</v>
      </c>
      <c r="N370" s="115">
        <f t="shared" si="326"/>
      </c>
      <c r="O370" s="112">
        <v>1</v>
      </c>
      <c r="P370" s="115">
        <f t="shared" si="243"/>
      </c>
      <c r="Q370" s="116"/>
      <c r="R370" s="112"/>
      <c r="S370" s="116"/>
      <c r="T370" s="112"/>
      <c r="U370" s="117"/>
      <c r="V370" s="118"/>
      <c r="W370" s="112"/>
      <c r="X370" s="118"/>
      <c r="Y370" s="116"/>
      <c r="Z370" s="118"/>
      <c r="AA370" s="118"/>
      <c r="AB370" s="112"/>
      <c r="AC370" s="147"/>
      <c r="AD370" s="116"/>
      <c r="AE370" s="118"/>
      <c r="AF370" s="119" t="s">
        <v>176</v>
      </c>
    </row>
    <row r="371">
      <c r="A371" s="106"/>
      <c r="B371" s="120" t="s">
        <v>137</v>
      </c>
      <c r="C371" s="108" t="s">
        <v>131</v>
      </c>
      <c r="D371" s="109" t="s">
        <v>132</v>
      </c>
      <c r="E371" s="110">
        <v>109.78</v>
      </c>
      <c r="F371" s="111">
        <f>E371+E372</f>
      </c>
      <c r="G371" s="112">
        <v>566</v>
      </c>
      <c r="H371" s="112">
        <v>68</v>
      </c>
      <c r="I371" s="113">
        <f t="shared" si="171"/>
      </c>
      <c r="J371" s="114">
        <f t="shared" si="128"/>
      </c>
      <c r="K371" s="112">
        <v>4</v>
      </c>
      <c r="L371" s="114">
        <f t="shared" si="78"/>
      </c>
      <c r="M371" s="112">
        <v>0</v>
      </c>
      <c r="N371" s="115">
        <f t="shared" si="326"/>
      </c>
      <c r="O371" s="112">
        <v>0</v>
      </c>
      <c r="P371" s="115">
        <f t="shared" si="243"/>
      </c>
      <c r="Q371" s="116">
        <f>(M371+M372)/(O371+O372)</f>
      </c>
      <c r="R371" s="112">
        <v>19</v>
      </c>
      <c r="S371" s="116">
        <f>(O371+O372)/(K371+K372)</f>
      </c>
      <c r="T371" s="112">
        <v>7</v>
      </c>
      <c r="U371" s="117">
        <f>F371/T371</f>
      </c>
      <c r="V371" s="118">
        <f>(F371+4*500)/T371</f>
      </c>
      <c r="W371" s="112">
        <v>12345.6</v>
      </c>
      <c r="X371" s="118">
        <f>W371/T371</f>
      </c>
      <c r="Y371" s="116">
        <f>T371/R371</f>
      </c>
      <c r="Z371" s="118">
        <f>W371/F371</f>
      </c>
      <c r="AA371" s="118">
        <f>W371/(F371+500)</f>
      </c>
      <c r="AB371" s="112">
        <v>0</v>
      </c>
      <c r="AC371" s="112">
        <v>0</v>
      </c>
      <c r="AD371" s="116">
        <f>AB371/T371</f>
      </c>
      <c r="AE371" s="118">
        <f>(W371-AC371)/(F371+500)</f>
      </c>
      <c r="AF371" s="119" t="s">
        <v>173</v>
      </c>
    </row>
    <row r="372">
      <c r="A372" s="106"/>
      <c r="B372" s="120"/>
      <c r="C372" s="108"/>
      <c r="D372" s="109" t="s">
        <v>134</v>
      </c>
      <c r="E372" s="110">
        <v>3424.32</v>
      </c>
      <c r="F372" s="111"/>
      <c r="G372" s="112">
        <v>19231</v>
      </c>
      <c r="H372" s="112">
        <v>1281</v>
      </c>
      <c r="I372" s="113">
        <f t="shared" si="171"/>
      </c>
      <c r="J372" s="114">
        <f t="shared" si="128"/>
      </c>
      <c r="K372" s="112">
        <v>17</v>
      </c>
      <c r="L372" s="114">
        <f t="shared" si="78"/>
      </c>
      <c r="M372" s="112">
        <v>7</v>
      </c>
      <c r="N372" s="115">
        <f t="shared" si="326"/>
      </c>
      <c r="O372" s="112">
        <v>15</v>
      </c>
      <c r="P372" s="115">
        <f t="shared" si="243"/>
      </c>
      <c r="Q372" s="116"/>
      <c r="R372" s="112"/>
      <c r="S372" s="116"/>
      <c r="T372" s="112"/>
      <c r="U372" s="117"/>
      <c r="V372" s="118"/>
      <c r="W372" s="112"/>
      <c r="X372" s="118"/>
      <c r="Y372" s="116"/>
      <c r="Z372" s="118"/>
      <c r="AA372" s="118"/>
      <c r="AB372" s="112"/>
      <c r="AC372" s="112"/>
      <c r="AD372" s="116"/>
      <c r="AE372" s="118"/>
      <c r="AF372" s="119" t="s">
        <v>176</v>
      </c>
    </row>
    <row r="373">
      <c r="A373" s="106"/>
      <c r="B373" s="107" t="s">
        <v>138</v>
      </c>
      <c r="C373" s="108" t="s">
        <v>131</v>
      </c>
      <c r="D373" s="109" t="s">
        <v>132</v>
      </c>
      <c r="E373" s="110">
        <v>106.87</v>
      </c>
      <c r="F373" s="121">
        <f>E373+E374</f>
      </c>
      <c r="G373" s="112">
        <v>585</v>
      </c>
      <c r="H373" s="112">
        <v>45</v>
      </c>
      <c r="I373" s="113">
        <f t="shared" si="171"/>
      </c>
      <c r="J373" s="114">
        <f t="shared" si="128"/>
      </c>
      <c r="K373" s="112">
        <v>2</v>
      </c>
      <c r="L373" s="114">
        <f t="shared" si="78"/>
      </c>
      <c r="M373" s="112">
        <v>0</v>
      </c>
      <c r="N373" s="115">
        <f t="shared" si="326"/>
      </c>
      <c r="O373" s="112">
        <v>1</v>
      </c>
      <c r="P373" s="115">
        <f t="shared" si="243"/>
      </c>
      <c r="Q373" s="116">
        <f>(M373+M374)/(O373+O374)</f>
      </c>
      <c r="R373" s="112">
        <v>27</v>
      </c>
      <c r="S373" s="116">
        <f>(O373+O374)/(K373+K374)</f>
      </c>
      <c r="T373" s="112">
        <v>8</v>
      </c>
      <c r="U373" s="117">
        <f>F373/T373</f>
      </c>
      <c r="V373" s="118">
        <f>(F373+4*500)/T373</f>
      </c>
      <c r="W373" s="112">
        <v>11616</v>
      </c>
      <c r="X373" s="118">
        <f>W373/T373</f>
      </c>
      <c r="Y373" s="116">
        <f>T373/R373</f>
      </c>
      <c r="Z373" s="118">
        <f>W373/F373</f>
      </c>
      <c r="AA373" s="118">
        <f>W373/(F373+500)</f>
      </c>
      <c r="AB373" s="112">
        <v>1</v>
      </c>
      <c r="AC373" s="112">
        <v>621.6000000000004</v>
      </c>
      <c r="AD373" s="116">
        <f>AB373/T373</f>
      </c>
      <c r="AE373" s="118">
        <f>(W373-AC373)/(F373+500)</f>
      </c>
      <c r="AF373" s="119" t="s">
        <v>173</v>
      </c>
    </row>
    <row r="374">
      <c r="A374" s="106"/>
      <c r="B374" s="107"/>
      <c r="C374" s="108"/>
      <c r="D374" s="109" t="s">
        <v>134</v>
      </c>
      <c r="E374" s="110">
        <v>6416.17</v>
      </c>
      <c r="F374" s="121"/>
      <c r="G374" s="112">
        <v>43567</v>
      </c>
      <c r="H374" s="122">
        <v>2700</v>
      </c>
      <c r="I374" s="113">
        <f t="shared" si="171"/>
      </c>
      <c r="J374" s="114">
        <f t="shared" si="128"/>
      </c>
      <c r="K374" s="112">
        <v>132</v>
      </c>
      <c r="L374" s="114">
        <f t="shared" si="78"/>
      </c>
      <c r="M374" s="112">
        <v>7</v>
      </c>
      <c r="N374" s="115">
        <f t="shared" si="326"/>
      </c>
      <c r="O374" s="112">
        <v>15</v>
      </c>
      <c r="P374" s="115">
        <f t="shared" si="243"/>
      </c>
      <c r="Q374" s="116"/>
      <c r="R374" s="112"/>
      <c r="S374" s="116"/>
      <c r="T374" s="112"/>
      <c r="U374" s="117"/>
      <c r="V374" s="118"/>
      <c r="W374" s="112"/>
      <c r="X374" s="118"/>
      <c r="Y374" s="116"/>
      <c r="Z374" s="118"/>
      <c r="AA374" s="118"/>
      <c r="AB374" s="112"/>
      <c r="AC374" s="112"/>
      <c r="AD374" s="116"/>
      <c r="AE374" s="118"/>
      <c r="AF374" s="119" t="s">
        <v>176</v>
      </c>
    </row>
    <row r="375">
      <c r="A375" s="106"/>
      <c r="B375" s="107" t="s">
        <v>139</v>
      </c>
      <c r="C375" s="108" t="s">
        <v>131</v>
      </c>
      <c r="D375" s="109" t="s">
        <v>132</v>
      </c>
      <c r="E375" s="110">
        <v>98.55</v>
      </c>
      <c r="F375" s="121">
        <f>E375+E376</f>
      </c>
      <c r="G375" s="112">
        <v>562</v>
      </c>
      <c r="H375" s="112">
        <v>35</v>
      </c>
      <c r="I375" s="113">
        <f t="shared" si="171"/>
      </c>
      <c r="J375" s="114">
        <f t="shared" si="128"/>
      </c>
      <c r="K375" s="112">
        <v>0</v>
      </c>
      <c r="L375" s="114">
        <f t="shared" si="78"/>
      </c>
      <c r="M375" s="112">
        <v>0</v>
      </c>
      <c r="N375" s="115">
        <f t="shared" si="326"/>
      </c>
      <c r="O375" s="112">
        <v>0</v>
      </c>
      <c r="P375" s="115">
        <f t="shared" si="243"/>
      </c>
      <c r="Q375" s="116">
        <f>(M375+M376)/(O375+O376)</f>
      </c>
      <c r="R375" s="112">
        <v>15</v>
      </c>
      <c r="S375" s="116">
        <f>(O375+O376)/(K375+K376)</f>
      </c>
      <c r="T375" s="112">
        <v>5</v>
      </c>
      <c r="U375" s="117">
        <f>F375/T375</f>
      </c>
      <c r="V375" s="118">
        <f>(F375+4*500)/T375</f>
      </c>
      <c r="W375" s="112">
        <v>7657.2</v>
      </c>
      <c r="X375" s="118">
        <f>W375/T375</f>
      </c>
      <c r="Y375" s="116">
        <f>T375/R375</f>
      </c>
      <c r="Z375" s="118">
        <f>W375/F375</f>
      </c>
      <c r="AA375" s="118">
        <f>W375/(F375+500)</f>
      </c>
      <c r="AB375" s="112">
        <v>1</v>
      </c>
      <c r="AC375" s="112">
        <v>763.2</v>
      </c>
      <c r="AD375" s="116">
        <f>AB375/T375</f>
      </c>
      <c r="AE375" s="118">
        <f>(W375-AC375)/(F375+500)</f>
      </c>
      <c r="AF375" s="119" t="s">
        <v>173</v>
      </c>
    </row>
    <row r="376">
      <c r="A376" s="106"/>
      <c r="B376" s="107"/>
      <c r="C376" s="108"/>
      <c r="D376" s="109" t="s">
        <v>134</v>
      </c>
      <c r="E376" s="110">
        <v>5045.09</v>
      </c>
      <c r="F376" s="121"/>
      <c r="G376" s="112">
        <v>35311</v>
      </c>
      <c r="H376" s="122">
        <v>2049</v>
      </c>
      <c r="I376" s="113">
        <f t="shared" si="171"/>
      </c>
      <c r="J376" s="114">
        <f t="shared" si="128"/>
      </c>
      <c r="K376" s="112">
        <v>116</v>
      </c>
      <c r="L376" s="114">
        <f t="shared" si="78"/>
      </c>
      <c r="M376" s="112">
        <v>4</v>
      </c>
      <c r="N376" s="115">
        <f t="shared" si="326"/>
      </c>
      <c r="O376" s="112">
        <v>9</v>
      </c>
      <c r="P376" s="115">
        <f t="shared" si="243"/>
      </c>
      <c r="Q376" s="116"/>
      <c r="R376" s="112"/>
      <c r="S376" s="116"/>
      <c r="T376" s="112"/>
      <c r="U376" s="117"/>
      <c r="V376" s="118"/>
      <c r="W376" s="112"/>
      <c r="X376" s="118"/>
      <c r="Y376" s="116"/>
      <c r="Z376" s="118"/>
      <c r="AA376" s="118"/>
      <c r="AB376" s="112"/>
      <c r="AC376" s="112"/>
      <c r="AD376" s="116"/>
      <c r="AE376" s="118"/>
      <c r="AF376" s="119" t="s">
        <v>176</v>
      </c>
    </row>
    <row r="377">
      <c r="A377" s="106"/>
      <c r="B377" s="123" t="s">
        <v>140</v>
      </c>
      <c r="C377" s="123"/>
      <c r="D377" s="123"/>
      <c r="E377" s="124">
        <f>SUM(E367:E376)</f>
      </c>
      <c r="F377" s="124">
        <f>SUM(F367:F376)</f>
      </c>
      <c r="G377" s="124">
        <f>SUM(G367:G376)</f>
      </c>
      <c r="H377" s="124">
        <f>SUM(H367:H376)</f>
      </c>
      <c r="I377" s="126">
        <f t="shared" si="171"/>
      </c>
      <c r="J377" s="127">
        <f t="shared" si="128"/>
      </c>
      <c r="K377" s="124">
        <f>SUM(K367:K376)</f>
      </c>
      <c r="L377" s="127">
        <f t="shared" si="78"/>
      </c>
      <c r="M377" s="124">
        <f>SUM(M367:M376)</f>
      </c>
      <c r="N377" s="128">
        <f t="shared" si="326"/>
      </c>
      <c r="O377" s="124">
        <f>SUM(O367:O376)</f>
      </c>
      <c r="P377" s="128">
        <f t="shared" si="243"/>
      </c>
      <c r="Q377" s="129">
        <f>M377/O377</f>
      </c>
      <c r="R377" s="124">
        <f>SUM(R367:R376)</f>
      </c>
      <c r="S377" s="129">
        <f>(O377+O377)/(K377+K377)</f>
      </c>
      <c r="T377" s="124">
        <f>SUM(T367:T376)</f>
      </c>
      <c r="U377" s="130">
        <f t="shared" ref="U377:U378" si="804">F377/T377</f>
      </c>
      <c r="V377" s="131">
        <f t="shared" ref="V377:V378" si="664">(F377+4*500)/T377</f>
      </c>
      <c r="W377" s="124">
        <f>SUM(W367:W376)</f>
      </c>
      <c r="X377" s="132">
        <f t="shared" ref="X377:X378" si="524">W377/T377</f>
      </c>
      <c r="Y377" s="129">
        <f t="shared" ref="Y377:Y378" si="384">T377/R377</f>
      </c>
      <c r="Z377" s="131">
        <f t="shared" ref="Z377:Z378" si="1084">W377/F377</f>
      </c>
      <c r="AA377" s="131">
        <f>W377/(F377+COUNT(W367:W376)*500)</f>
      </c>
      <c r="AB377" s="124">
        <f>SUM(AB367:AB376)</f>
      </c>
      <c r="AC377" s="124">
        <f>SUM(AC367:AC376)</f>
      </c>
      <c r="AD377" s="129">
        <f t="shared" ref="AD377:AD378" si="944">AB377/T377</f>
      </c>
      <c r="AE377" s="133">
        <f>(W377-AC377)/(F377+COUNT(W367:W372)*500)</f>
      </c>
      <c r="AF377" s="118"/>
    </row>
    <row r="378">
      <c r="A378" s="106"/>
      <c r="B378" s="107" t="s">
        <v>141</v>
      </c>
      <c r="C378" s="108" t="s">
        <v>177</v>
      </c>
      <c r="D378" s="109" t="s">
        <v>132</v>
      </c>
      <c r="E378" s="110">
        <v>278.17</v>
      </c>
      <c r="F378" s="121">
        <f>E378+E379</f>
      </c>
      <c r="G378" s="112">
        <v>809</v>
      </c>
      <c r="H378" s="112">
        <v>55</v>
      </c>
      <c r="I378" s="113">
        <f t="shared" si="171"/>
      </c>
      <c r="J378" s="114">
        <f t="shared" si="128"/>
      </c>
      <c r="K378" s="112">
        <v>3</v>
      </c>
      <c r="L378" s="114">
        <f t="shared" si="78"/>
      </c>
      <c r="M378" s="112">
        <v>0</v>
      </c>
      <c r="N378" s="115">
        <f t="shared" si="326"/>
      </c>
      <c r="O378" s="112">
        <v>1</v>
      </c>
      <c r="P378" s="115">
        <f t="shared" si="243"/>
      </c>
      <c r="Q378" s="116">
        <f>(M378+M379)/(O378+O379)</f>
      </c>
      <c r="R378" s="112">
        <v>10</v>
      </c>
      <c r="S378" s="116">
        <f>(O378+O379)/(K378+K379)</f>
      </c>
      <c r="T378" s="112">
        <v>2</v>
      </c>
      <c r="U378" s="117">
        <f t="shared" si="804"/>
      </c>
      <c r="V378" s="118">
        <f t="shared" si="664"/>
      </c>
      <c r="W378" s="112">
        <v>4099.2</v>
      </c>
      <c r="X378" s="118">
        <f t="shared" si="524"/>
      </c>
      <c r="Y378" s="116">
        <f t="shared" si="384"/>
      </c>
      <c r="Z378" s="118">
        <f t="shared" si="1084"/>
      </c>
      <c r="AA378" s="118">
        <f>W378/(F378+500)</f>
      </c>
      <c r="AB378" s="112">
        <v>1</v>
      </c>
      <c r="AC378" s="112">
        <v>1692</v>
      </c>
      <c r="AD378" s="116">
        <f t="shared" si="944"/>
      </c>
      <c r="AE378" s="118">
        <f>(W378-AC378)/(F378+500)</f>
      </c>
      <c r="AF378" s="119" t="s">
        <v>173</v>
      </c>
    </row>
    <row r="379">
      <c r="A379" s="106"/>
      <c r="B379" s="107"/>
      <c r="C379" s="108"/>
      <c r="D379" s="109" t="s">
        <v>134</v>
      </c>
      <c r="E379" s="110">
        <v>3344.23</v>
      </c>
      <c r="F379" s="121"/>
      <c r="G379" s="112">
        <v>24153</v>
      </c>
      <c r="H379" s="122">
        <v>1358</v>
      </c>
      <c r="I379" s="113">
        <f t="shared" si="171"/>
      </c>
      <c r="J379" s="114">
        <f t="shared" si="128"/>
      </c>
      <c r="K379" s="112">
        <v>62</v>
      </c>
      <c r="L379" s="114">
        <f t="shared" si="78"/>
      </c>
      <c r="M379" s="112">
        <v>1</v>
      </c>
      <c r="N379" s="115">
        <f t="shared" si="326"/>
      </c>
      <c r="O379" s="112">
        <v>5</v>
      </c>
      <c r="P379" s="115">
        <f t="shared" si="243"/>
      </c>
      <c r="Q379" s="116"/>
      <c r="R379" s="112"/>
      <c r="S379" s="116"/>
      <c r="T379" s="112"/>
      <c r="U379" s="117"/>
      <c r="V379" s="118"/>
      <c r="W379" s="112"/>
      <c r="X379" s="118"/>
      <c r="Y379" s="116"/>
      <c r="Z379" s="118"/>
      <c r="AA379" s="118"/>
      <c r="AB379" s="112"/>
      <c r="AC379" s="112"/>
      <c r="AD379" s="116"/>
      <c r="AE379" s="118"/>
      <c r="AF379" s="119" t="s">
        <v>176</v>
      </c>
    </row>
    <row r="380">
      <c r="A380" s="106"/>
      <c r="B380" s="146" t="s">
        <v>143</v>
      </c>
      <c r="C380" s="108" t="s">
        <v>177</v>
      </c>
      <c r="D380" s="109" t="s">
        <v>132</v>
      </c>
      <c r="E380" s="110">
        <v>217.27</v>
      </c>
      <c r="F380" s="121">
        <f>E380+E381</f>
      </c>
      <c r="G380" s="112">
        <v>1003</v>
      </c>
      <c r="H380" s="112">
        <v>40</v>
      </c>
      <c r="I380" s="113">
        <f t="shared" si="171"/>
      </c>
      <c r="J380" s="114">
        <f t="shared" si="128"/>
      </c>
      <c r="K380" s="112">
        <v>1</v>
      </c>
      <c r="L380" s="114">
        <f t="shared" si="78"/>
      </c>
      <c r="M380" s="112">
        <v>0</v>
      </c>
      <c r="N380" s="115">
        <f t="shared" si="326"/>
      </c>
      <c r="O380" s="112">
        <v>0</v>
      </c>
      <c r="P380" s="115">
        <f t="shared" si="243"/>
      </c>
      <c r="Q380" s="116">
        <f>(M380+M381)/(O380+O381)</f>
      </c>
      <c r="R380" s="112">
        <v>12</v>
      </c>
      <c r="S380" s="116">
        <f>(O380+O381)/(K380+K381)</f>
      </c>
      <c r="T380" s="112">
        <v>8</v>
      </c>
      <c r="U380" s="117">
        <f>F380/T380</f>
      </c>
      <c r="V380" s="118">
        <f>(F380+4*500)/T380</f>
      </c>
      <c r="W380" s="112">
        <v>5786.4</v>
      </c>
      <c r="X380" s="118">
        <f>W380/T380</f>
      </c>
      <c r="Y380" s="116">
        <f>T380/R380</f>
      </c>
      <c r="Z380" s="118">
        <f>W380/F380</f>
      </c>
      <c r="AA380" s="118">
        <f>W380/(F380+500)</f>
      </c>
      <c r="AB380" s="112">
        <v>1</v>
      </c>
      <c r="AC380" s="112">
        <v>715.1999999999998</v>
      </c>
      <c r="AD380" s="116">
        <f>AB380/T380</f>
      </c>
      <c r="AE380" s="118">
        <f>(W380-AC380)/(F380+500)</f>
      </c>
      <c r="AF380" s="119" t="s">
        <v>173</v>
      </c>
    </row>
    <row r="381">
      <c r="A381" s="106"/>
      <c r="B381" s="146"/>
      <c r="C381" s="108"/>
      <c r="D381" s="109" t="s">
        <v>134</v>
      </c>
      <c r="E381" s="110">
        <v>3659.02</v>
      </c>
      <c r="F381" s="121"/>
      <c r="G381" s="112">
        <v>30179</v>
      </c>
      <c r="H381" s="122">
        <v>1760</v>
      </c>
      <c r="I381" s="113">
        <f t="shared" si="171"/>
      </c>
      <c r="J381" s="114">
        <f t="shared" si="128"/>
      </c>
      <c r="K381" s="112">
        <v>72</v>
      </c>
      <c r="L381" s="114">
        <f t="shared" si="78"/>
      </c>
      <c r="M381" s="112">
        <v>5</v>
      </c>
      <c r="N381" s="115">
        <f t="shared" si="326"/>
      </c>
      <c r="O381" s="112">
        <v>8</v>
      </c>
      <c r="P381" s="115">
        <f t="shared" si="243"/>
      </c>
      <c r="Q381" s="116"/>
      <c r="R381" s="112"/>
      <c r="S381" s="116"/>
      <c r="T381" s="112"/>
      <c r="U381" s="117"/>
      <c r="V381" s="118"/>
      <c r="W381" s="112"/>
      <c r="X381" s="118"/>
      <c r="Y381" s="116"/>
      <c r="Z381" s="118"/>
      <c r="AA381" s="118"/>
      <c r="AB381" s="112"/>
      <c r="AC381" s="112"/>
      <c r="AD381" s="116"/>
      <c r="AE381" s="118"/>
      <c r="AF381" s="119" t="s">
        <v>176</v>
      </c>
    </row>
    <row r="382">
      <c r="A382" s="106"/>
      <c r="B382" s="136" t="s">
        <v>140</v>
      </c>
      <c r="C382" s="136"/>
      <c r="D382" s="136"/>
      <c r="E382" s="124">
        <f>SUM(E378:E381)</f>
      </c>
      <c r="F382" s="124">
        <f>SUM(F378:F381)</f>
      </c>
      <c r="G382" s="124">
        <f>SUM(G378:G381)</f>
      </c>
      <c r="H382" s="124">
        <f>SUM(H378:H381)</f>
      </c>
      <c r="I382" s="126">
        <f t="shared" si="171"/>
      </c>
      <c r="J382" s="127">
        <f t="shared" si="128"/>
      </c>
      <c r="K382" s="125">
        <f>SUM(K378:K381)</f>
      </c>
      <c r="L382" s="124">
        <f>SUM(L380:L381)</f>
      </c>
      <c r="M382" s="124">
        <f>SUM(M378:M381)</f>
      </c>
      <c r="N382" s="128">
        <f t="shared" si="326"/>
      </c>
      <c r="O382" s="124">
        <f>SUM(O378:O381)</f>
      </c>
      <c r="P382" s="128">
        <f t="shared" si="243"/>
      </c>
      <c r="Q382" s="129">
        <f>M382/O382</f>
      </c>
      <c r="R382" s="124">
        <f>SUM(R378:R381)</f>
      </c>
      <c r="S382" s="129">
        <f>(O382+O382)/(K382+K382)</f>
      </c>
      <c r="T382" s="124">
        <f>SUM(T378:T381)</f>
      </c>
      <c r="U382" s="130">
        <f t="shared" ref="U382:U383" si="805">F382/T382</f>
      </c>
      <c r="V382" s="131">
        <f t="shared" ref="V382:V383" si="665">(F382+4*500)/T382</f>
      </c>
      <c r="W382" s="124">
        <f>SUM(W378:W381)</f>
      </c>
      <c r="X382" s="132">
        <f t="shared" ref="X382:X383" si="525">W382/T382</f>
      </c>
      <c r="Y382" s="129">
        <f t="shared" ref="Y382:Y383" si="385">T382/R382</f>
      </c>
      <c r="Z382" s="131">
        <f t="shared" ref="Z382:Z383" si="1085">W382/F382</f>
      </c>
      <c r="AA382" s="131">
        <f>W382/(F382+COUNT(W378:W381)*500)</f>
      </c>
      <c r="AB382" s="124">
        <f>SUM(AB378:AB381)</f>
      </c>
      <c r="AC382" s="124">
        <f>SUM(AC378:AC381)</f>
      </c>
      <c r="AD382" s="129">
        <f t="shared" ref="AD382:AD383" si="945">AB382/T382</f>
      </c>
      <c r="AE382" s="133">
        <f>(W382-AC382)/(F382+COUNT(W377:W381)*500)</f>
      </c>
      <c r="AF382" s="119"/>
    </row>
    <row r="383">
      <c r="A383" s="106"/>
      <c r="B383" s="107" t="s">
        <v>144</v>
      </c>
      <c r="C383" s="108" t="s">
        <v>148</v>
      </c>
      <c r="D383" s="109" t="s">
        <v>132</v>
      </c>
      <c r="E383" s="110">
        <v>249.3</v>
      </c>
      <c r="F383" s="121">
        <f>E383+E384</f>
      </c>
      <c r="G383" s="112">
        <v>1078</v>
      </c>
      <c r="H383" s="112">
        <v>54</v>
      </c>
      <c r="I383" s="113">
        <f t="shared" si="171"/>
      </c>
      <c r="J383" s="114">
        <f t="shared" si="128"/>
      </c>
      <c r="K383" s="112">
        <v>3</v>
      </c>
      <c r="L383" s="114">
        <f t="shared" ref="L383:L410" si="79">E383/K383</f>
      </c>
      <c r="M383" s="112">
        <v>1</v>
      </c>
      <c r="N383" s="115">
        <f t="shared" si="326"/>
      </c>
      <c r="O383" s="112">
        <v>1</v>
      </c>
      <c r="P383" s="115">
        <f t="shared" si="243"/>
      </c>
      <c r="Q383" s="116">
        <f>(M383+M384)/(O383+O384)</f>
      </c>
      <c r="R383" s="112">
        <v>10</v>
      </c>
      <c r="S383" s="116">
        <f>(O383+O384)/(K383+K384)</f>
      </c>
      <c r="T383" s="112">
        <v>5</v>
      </c>
      <c r="U383" s="117">
        <f t="shared" si="805"/>
      </c>
      <c r="V383" s="118">
        <f t="shared" si="665"/>
      </c>
      <c r="W383" s="112">
        <v>10104</v>
      </c>
      <c r="X383" s="118">
        <f t="shared" si="525"/>
      </c>
      <c r="Y383" s="116">
        <f t="shared" si="385"/>
      </c>
      <c r="Z383" s="118">
        <f t="shared" si="1085"/>
      </c>
      <c r="AA383" s="118">
        <f>W383/(F383+500)</f>
      </c>
      <c r="AB383" s="112">
        <v>2</v>
      </c>
      <c r="AC383" s="112">
        <v>4022.4000000000005</v>
      </c>
      <c r="AD383" s="116">
        <f t="shared" si="945"/>
      </c>
      <c r="AE383" s="118">
        <f>(W383-AC383)/(F383+500)</f>
      </c>
      <c r="AF383" s="119" t="s">
        <v>173</v>
      </c>
    </row>
    <row r="384">
      <c r="A384" s="106"/>
      <c r="B384" s="107"/>
      <c r="C384" s="108"/>
      <c r="D384" s="109" t="s">
        <v>134</v>
      </c>
      <c r="E384" s="110">
        <v>3879.37</v>
      </c>
      <c r="F384" s="121"/>
      <c r="G384" s="112">
        <v>29480</v>
      </c>
      <c r="H384" s="112">
        <v>1738</v>
      </c>
      <c r="I384" s="113">
        <f t="shared" si="171"/>
      </c>
      <c r="J384" s="114">
        <f t="shared" si="128"/>
      </c>
      <c r="K384" s="112">
        <v>103</v>
      </c>
      <c r="L384" s="114">
        <f t="shared" si="79"/>
      </c>
      <c r="M384" s="112">
        <v>3</v>
      </c>
      <c r="N384" s="115">
        <f t="shared" si="326"/>
      </c>
      <c r="O384" s="112">
        <v>7</v>
      </c>
      <c r="P384" s="115">
        <f t="shared" si="243"/>
      </c>
      <c r="Q384" s="116"/>
      <c r="R384" s="112"/>
      <c r="S384" s="116"/>
      <c r="T384" s="112"/>
      <c r="U384" s="117"/>
      <c r="V384" s="118"/>
      <c r="W384" s="112"/>
      <c r="X384" s="118"/>
      <c r="Y384" s="116"/>
      <c r="Z384" s="118"/>
      <c r="AA384" s="118"/>
      <c r="AB384" s="112"/>
      <c r="AC384" s="112"/>
      <c r="AD384" s="116"/>
      <c r="AE384" s="118"/>
      <c r="AF384" s="119" t="s">
        <v>176</v>
      </c>
    </row>
    <row r="385">
      <c r="A385" s="106"/>
      <c r="B385" s="120" t="s">
        <v>145</v>
      </c>
      <c r="C385" s="108" t="s">
        <v>148</v>
      </c>
      <c r="D385" s="109" t="s">
        <v>132</v>
      </c>
      <c r="E385" s="110">
        <v>360.2</v>
      </c>
      <c r="F385" s="121">
        <f>E385+E386</f>
      </c>
      <c r="G385" s="112">
        <v>1373</v>
      </c>
      <c r="H385" s="112">
        <v>70</v>
      </c>
      <c r="I385" s="113">
        <f t="shared" si="171"/>
      </c>
      <c r="J385" s="114">
        <f t="shared" si="128"/>
      </c>
      <c r="K385" s="112">
        <v>1</v>
      </c>
      <c r="L385" s="114">
        <f t="shared" si="79"/>
      </c>
      <c r="M385" s="112">
        <v>0</v>
      </c>
      <c r="N385" s="115">
        <f t="shared" si="326"/>
      </c>
      <c r="O385" s="112">
        <v>0</v>
      </c>
      <c r="P385" s="115">
        <f t="shared" si="243"/>
      </c>
      <c r="Q385" s="116">
        <f>(M385+M386)/(O385+O386)</f>
      </c>
      <c r="R385" s="112">
        <v>9</v>
      </c>
      <c r="S385" s="116">
        <f>(O385+O386)/(K385+K386)</f>
      </c>
      <c r="T385" s="112">
        <v>3</v>
      </c>
      <c r="U385" s="117">
        <f>F385/T385</f>
      </c>
      <c r="V385" s="118">
        <f>(F385+4*500)/T385</f>
      </c>
      <c r="W385" s="112">
        <v>4737.6</v>
      </c>
      <c r="X385" s="118">
        <f>W385/T385</f>
      </c>
      <c r="Y385" s="116">
        <f>T385/R385</f>
      </c>
      <c r="Z385" s="118">
        <f>W385/F385</f>
      </c>
      <c r="AA385" s="118">
        <f>W385/(F385+500)</f>
      </c>
      <c r="AB385" s="112">
        <v>0</v>
      </c>
      <c r="AC385" s="112">
        <v>0</v>
      </c>
      <c r="AD385" s="116">
        <f>AB385/T385</f>
      </c>
      <c r="AE385" s="118">
        <f>(W385-AC385)/(F385+500)</f>
      </c>
      <c r="AF385" s="119" t="s">
        <v>173</v>
      </c>
    </row>
    <row r="386">
      <c r="A386" s="106"/>
      <c r="B386" s="120"/>
      <c r="C386" s="108"/>
      <c r="D386" s="109" t="s">
        <v>134</v>
      </c>
      <c r="E386" s="110">
        <v>3022.25</v>
      </c>
      <c r="F386" s="121"/>
      <c r="G386" s="112">
        <v>24080</v>
      </c>
      <c r="H386" s="112">
        <v>1337</v>
      </c>
      <c r="I386" s="113">
        <f t="shared" si="171"/>
      </c>
      <c r="J386" s="114">
        <f t="shared" si="128"/>
      </c>
      <c r="K386" s="112">
        <v>59</v>
      </c>
      <c r="L386" s="114">
        <f t="shared" si="79"/>
      </c>
      <c r="M386" s="112">
        <v>3</v>
      </c>
      <c r="N386" s="115">
        <f t="shared" si="326"/>
      </c>
      <c r="O386" s="112">
        <v>3</v>
      </c>
      <c r="P386" s="115">
        <f t="shared" si="243"/>
      </c>
      <c r="Q386" s="116"/>
      <c r="R386" s="112"/>
      <c r="S386" s="116"/>
      <c r="T386" s="112"/>
      <c r="U386" s="117"/>
      <c r="V386" s="118"/>
      <c r="W386" s="112"/>
      <c r="X386" s="118"/>
      <c r="Y386" s="116"/>
      <c r="Z386" s="118"/>
      <c r="AA386" s="118"/>
      <c r="AB386" s="112"/>
      <c r="AC386" s="112"/>
      <c r="AD386" s="116"/>
      <c r="AE386" s="118"/>
      <c r="AF386" s="119" t="s">
        <v>176</v>
      </c>
    </row>
    <row r="387">
      <c r="A387" s="106"/>
      <c r="B387" s="107" t="s">
        <v>146</v>
      </c>
      <c r="C387" s="108" t="s">
        <v>148</v>
      </c>
      <c r="D387" s="109" t="s">
        <v>132</v>
      </c>
      <c r="E387" s="110">
        <v>482.67</v>
      </c>
      <c r="F387" s="111">
        <f>E387+E388</f>
      </c>
      <c r="G387" s="112">
        <v>1849</v>
      </c>
      <c r="H387" s="112">
        <v>82</v>
      </c>
      <c r="I387" s="113">
        <f t="shared" si="171"/>
      </c>
      <c r="J387" s="114">
        <f t="shared" si="128"/>
      </c>
      <c r="K387" s="112">
        <v>4</v>
      </c>
      <c r="L387" s="114">
        <f t="shared" si="79"/>
      </c>
      <c r="M387" s="112">
        <v>0</v>
      </c>
      <c r="N387" s="115">
        <f t="shared" si="326"/>
      </c>
      <c r="O387" s="112">
        <v>1</v>
      </c>
      <c r="P387" s="115">
        <f t="shared" si="243"/>
      </c>
      <c r="Q387" s="116">
        <f>(M387+M388)/(O387+O388)</f>
      </c>
      <c r="R387" s="112">
        <v>8</v>
      </c>
      <c r="S387" s="116">
        <f>(O387+O388)/(K387+K388)</f>
      </c>
      <c r="T387" s="112">
        <v>1</v>
      </c>
      <c r="U387" s="117">
        <f>F387/T387</f>
      </c>
      <c r="V387" s="118">
        <f>(F387+4*500)/T387</f>
      </c>
      <c r="W387" s="112">
        <v>172.8000000000029</v>
      </c>
      <c r="X387" s="118">
        <f>W387/T387</f>
      </c>
      <c r="Y387" s="116">
        <f>T387/R387</f>
      </c>
      <c r="Z387" s="118">
        <f>W387/F387</f>
      </c>
      <c r="AA387" s="118">
        <f>W387/(F387+500)</f>
      </c>
      <c r="AB387" s="112">
        <v>0</v>
      </c>
      <c r="AC387" s="112">
        <v>0</v>
      </c>
      <c r="AD387" s="116">
        <f>AB387/T387</f>
      </c>
      <c r="AE387" s="118">
        <f>(W387-AC387)/(F387+500)</f>
      </c>
      <c r="AF387" s="119" t="s">
        <v>173</v>
      </c>
    </row>
    <row r="388">
      <c r="A388" s="106"/>
      <c r="B388" s="107"/>
      <c r="C388" s="108"/>
      <c r="D388" s="109" t="s">
        <v>134</v>
      </c>
      <c r="E388" s="110">
        <v>2086.45</v>
      </c>
      <c r="F388" s="111"/>
      <c r="G388" s="112">
        <v>17654</v>
      </c>
      <c r="H388" s="112">
        <v>755</v>
      </c>
      <c r="I388" s="113">
        <f t="shared" si="171"/>
      </c>
      <c r="J388" s="114">
        <f t="shared" si="128"/>
      </c>
      <c r="K388" s="112">
        <v>43</v>
      </c>
      <c r="L388" s="114">
        <f t="shared" si="79"/>
      </c>
      <c r="M388" s="112">
        <v>0</v>
      </c>
      <c r="N388" s="115">
        <f t="shared" si="326"/>
      </c>
      <c r="O388" s="112">
        <v>6</v>
      </c>
      <c r="P388" s="115">
        <f t="shared" si="243"/>
      </c>
      <c r="Q388" s="116"/>
      <c r="R388" s="112"/>
      <c r="S388" s="116"/>
      <c r="T388" s="112"/>
      <c r="U388" s="117"/>
      <c r="V388" s="118"/>
      <c r="W388" s="112"/>
      <c r="X388" s="118"/>
      <c r="Y388" s="116"/>
      <c r="Z388" s="118"/>
      <c r="AA388" s="118"/>
      <c r="AB388" s="112"/>
      <c r="AC388" s="112"/>
      <c r="AD388" s="116"/>
      <c r="AE388" s="118"/>
      <c r="AF388" s="119" t="s">
        <v>176</v>
      </c>
    </row>
    <row r="389">
      <c r="A389" s="106"/>
      <c r="B389" s="107" t="s">
        <v>147</v>
      </c>
      <c r="C389" s="108" t="s">
        <v>148</v>
      </c>
      <c r="D389" s="109" t="s">
        <v>132</v>
      </c>
      <c r="E389" s="110">
        <v>223.27</v>
      </c>
      <c r="F389" s="111">
        <f>E389+E390</f>
      </c>
      <c r="G389" s="112">
        <v>1317</v>
      </c>
      <c r="H389" s="112">
        <v>54</v>
      </c>
      <c r="I389" s="113">
        <f t="shared" si="171"/>
      </c>
      <c r="J389" s="114">
        <f t="shared" si="128"/>
      </c>
      <c r="K389" s="112">
        <v>5</v>
      </c>
      <c r="L389" s="114">
        <f t="shared" si="79"/>
      </c>
      <c r="M389" s="112">
        <v>0</v>
      </c>
      <c r="N389" s="115">
        <f t="shared" si="326"/>
      </c>
      <c r="O389" s="112">
        <v>1</v>
      </c>
      <c r="P389" s="115">
        <f>E389/O390</f>
      </c>
      <c r="Q389" s="116">
        <f>(M389+M390)/(O389+O390)</f>
      </c>
      <c r="R389" s="112">
        <v>4</v>
      </c>
      <c r="S389" s="116">
        <f>(O389+O390)/(K389+K390)</f>
      </c>
      <c r="T389" s="112">
        <v>1</v>
      </c>
      <c r="U389" s="117">
        <f>F389/T389</f>
      </c>
      <c r="V389" s="118">
        <f>(F389+4*500)/T389</f>
      </c>
      <c r="W389" s="112">
        <v>2407.199999999997</v>
      </c>
      <c r="X389" s="118">
        <f>W389/T389</f>
      </c>
      <c r="Y389" s="116">
        <f>T389/R389</f>
      </c>
      <c r="Z389" s="118">
        <f>W389/F389</f>
      </c>
      <c r="AA389" s="118">
        <f>W389/(F389+500)</f>
      </c>
      <c r="AB389" s="112">
        <v>0</v>
      </c>
      <c r="AC389" s="112">
        <v>0</v>
      </c>
      <c r="AD389" s="116">
        <f>AB389/T389</f>
      </c>
      <c r="AE389" s="118">
        <f>(W389-AC389)/(F389+500)</f>
      </c>
      <c r="AF389" s="119" t="s">
        <v>149</v>
      </c>
    </row>
    <row r="390">
      <c r="A390" s="106"/>
      <c r="B390" s="107"/>
      <c r="C390" s="108"/>
      <c r="D390" s="109" t="s">
        <v>134</v>
      </c>
      <c r="E390" s="110">
        <v>1168.13</v>
      </c>
      <c r="F390" s="111"/>
      <c r="G390" s="112">
        <v>10542</v>
      </c>
      <c r="H390" s="112">
        <v>313</v>
      </c>
      <c r="I390" s="113">
        <f t="shared" si="171"/>
      </c>
      <c r="J390" s="114">
        <f t="shared" si="128"/>
      </c>
      <c r="K390" s="112">
        <v>17</v>
      </c>
      <c r="L390" s="114">
        <f t="shared" si="79"/>
      </c>
      <c r="M390" s="112">
        <v>0</v>
      </c>
      <c r="N390" s="115">
        <f t="shared" si="326"/>
      </c>
      <c r="O390" s="112">
        <v>4</v>
      </c>
      <c r="P390" s="115">
        <f>E390/O390</f>
      </c>
      <c r="Q390" s="116"/>
      <c r="R390" s="112"/>
      <c r="S390" s="116"/>
      <c r="T390" s="112"/>
      <c r="U390" s="117"/>
      <c r="V390" s="118"/>
      <c r="W390" s="112"/>
      <c r="X390" s="118"/>
      <c r="Y390" s="116"/>
      <c r="Z390" s="118"/>
      <c r="AA390" s="118"/>
      <c r="AB390" s="112"/>
      <c r="AC390" s="112"/>
      <c r="AD390" s="116"/>
      <c r="AE390" s="118"/>
      <c r="AF390" s="119" t="s">
        <v>168</v>
      </c>
    </row>
    <row r="391">
      <c r="A391" s="106"/>
      <c r="B391" s="107" t="s">
        <v>151</v>
      </c>
      <c r="C391" s="108" t="s">
        <v>148</v>
      </c>
      <c r="D391" s="109" t="s">
        <v>132</v>
      </c>
      <c r="E391" s="110">
        <v>79.45</v>
      </c>
      <c r="F391" s="111">
        <f>E391+E392</f>
      </c>
      <c r="G391" s="112">
        <v>688</v>
      </c>
      <c r="H391" s="112">
        <v>30</v>
      </c>
      <c r="I391" s="113">
        <f t="shared" si="171"/>
      </c>
      <c r="J391" s="114">
        <f t="shared" si="128"/>
      </c>
      <c r="K391" s="112">
        <v>0</v>
      </c>
      <c r="L391" s="114">
        <f t="shared" si="79"/>
      </c>
      <c r="M391" s="112">
        <v>0</v>
      </c>
      <c r="N391" s="115">
        <f t="shared" si="326"/>
      </c>
      <c r="O391" s="112">
        <v>0</v>
      </c>
      <c r="P391" s="115">
        <f>E391/O392</f>
      </c>
      <c r="Q391" s="116">
        <f>(M391+M392)/(O391+O392)</f>
      </c>
      <c r="R391" s="112">
        <v>4</v>
      </c>
      <c r="S391" s="116">
        <f>(O391+O392)/(K391+K392)</f>
      </c>
      <c r="T391" s="112">
        <v>0</v>
      </c>
      <c r="U391" s="117">
        <f>F391/T391</f>
      </c>
      <c r="V391" s="118">
        <f>(F391+4*500)/T391</f>
      </c>
      <c r="W391" s="112">
        <v>0</v>
      </c>
      <c r="X391" s="118">
        <f>W391/T391</f>
      </c>
      <c r="Y391" s="116">
        <f>T391/R391</f>
      </c>
      <c r="Z391" s="118">
        <f>W391/F391</f>
      </c>
      <c r="AA391" s="118">
        <f>W391/(F391+500)</f>
      </c>
      <c r="AB391" s="112">
        <v>0</v>
      </c>
      <c r="AC391" s="112">
        <v>0</v>
      </c>
      <c r="AD391" s="116">
        <f>AB391/T391</f>
      </c>
      <c r="AE391" s="118">
        <f>(W391-AC391)/(F391+500)</f>
      </c>
      <c r="AF391" s="119" t="s">
        <v>149</v>
      </c>
    </row>
    <row r="392">
      <c r="A392" s="106"/>
      <c r="B392" s="107"/>
      <c r="C392" s="108"/>
      <c r="D392" s="109" t="s">
        <v>134</v>
      </c>
      <c r="E392" s="110">
        <v>1250.79</v>
      </c>
      <c r="F392" s="111"/>
      <c r="G392" s="112">
        <v>11200</v>
      </c>
      <c r="H392" s="112">
        <v>512</v>
      </c>
      <c r="I392" s="113">
        <f t="shared" si="171"/>
      </c>
      <c r="J392" s="114">
        <f t="shared" si="128"/>
      </c>
      <c r="K392" s="112">
        <v>31</v>
      </c>
      <c r="L392" s="114">
        <f t="shared" si="79"/>
      </c>
      <c r="M392" s="112">
        <v>1</v>
      </c>
      <c r="N392" s="115">
        <f t="shared" si="326"/>
      </c>
      <c r="O392" s="112">
        <v>2</v>
      </c>
      <c r="P392" s="115">
        <f t="shared" ref="P392:P393" si="244">E392/O392</f>
      </c>
      <c r="Q392" s="116"/>
      <c r="R392" s="112"/>
      <c r="S392" s="116"/>
      <c r="T392" s="112"/>
      <c r="U392" s="117"/>
      <c r="V392" s="118"/>
      <c r="W392" s="112"/>
      <c r="X392" s="118"/>
      <c r="Y392" s="116"/>
      <c r="Z392" s="118"/>
      <c r="AA392" s="118"/>
      <c r="AB392" s="112"/>
      <c r="AC392" s="112"/>
      <c r="AD392" s="116"/>
      <c r="AE392" s="118"/>
      <c r="AF392" s="119" t="s">
        <v>168</v>
      </c>
    </row>
    <row r="393">
      <c r="A393" s="106"/>
      <c r="B393" s="136" t="s">
        <v>140</v>
      </c>
      <c r="C393" s="136"/>
      <c r="D393" s="136"/>
      <c r="E393" s="124">
        <f>SUM(E383:E392)</f>
      </c>
      <c r="F393" s="124">
        <f>SUM(F383:F392)</f>
      </c>
      <c r="G393" s="124">
        <f>SUM(G383:G392)</f>
      </c>
      <c r="H393" s="124">
        <f>SUM(H383:H392)</f>
      </c>
      <c r="I393" s="126">
        <f t="shared" si="171"/>
      </c>
      <c r="J393" s="127">
        <f t="shared" si="128"/>
      </c>
      <c r="K393" s="124">
        <f>SUM(K383:K392)</f>
      </c>
      <c r="L393" s="127">
        <f t="shared" si="79"/>
      </c>
      <c r="M393" s="124">
        <f>SUM(M383:M392)</f>
      </c>
      <c r="N393" s="128">
        <f t="shared" si="326"/>
      </c>
      <c r="O393" s="124">
        <f>SUM(O383:O392)</f>
      </c>
      <c r="P393" s="128">
        <f t="shared" si="244"/>
      </c>
      <c r="Q393" s="129">
        <f>M393/O393</f>
      </c>
      <c r="R393" s="124">
        <f>SUM(R383:R392)</f>
      </c>
      <c r="S393" s="129">
        <f>(O393+O393)/(K393+K393)</f>
      </c>
      <c r="T393" s="124">
        <f>SUM(T383:T392)</f>
      </c>
      <c r="U393" s="130">
        <f t="shared" ref="U393:U394" si="806">F393/T393</f>
      </c>
      <c r="V393" s="131">
        <f t="shared" ref="V393:V394" si="666">(F393+4*500)/T393</f>
      </c>
      <c r="W393" s="124">
        <f>SUM(W383:W392)</f>
      </c>
      <c r="X393" s="132">
        <f t="shared" ref="X393:X394" si="526">W393/T393</f>
      </c>
      <c r="Y393" s="129">
        <f t="shared" ref="Y393:Y394" si="386">T393/R393</f>
      </c>
      <c r="Z393" s="131">
        <f t="shared" ref="Z393:Z394" si="1086">W393/F393</f>
      </c>
      <c r="AA393" s="131">
        <f>W393/(F393+COUNT(W383:W392)*500)</f>
      </c>
      <c r="AB393" s="124">
        <f>SUM(AB383:AB392)</f>
      </c>
      <c r="AC393" s="124">
        <f>SUM(AC383:AC392)</f>
      </c>
      <c r="AD393" s="129">
        <f t="shared" ref="AD393:AD394" si="946">AB393/T393</f>
      </c>
      <c r="AE393" s="133">
        <f>(W393-AC393)/(F393+COUNT(W383:W388)*500)</f>
      </c>
      <c r="AF393" s="118"/>
    </row>
    <row r="394">
      <c r="A394" s="106"/>
      <c r="B394" s="107" t="s">
        <v>152</v>
      </c>
      <c r="C394" s="135" t="s">
        <v>163</v>
      </c>
      <c r="D394" s="109" t="s">
        <v>132</v>
      </c>
      <c r="E394" s="110">
        <v>109.4</v>
      </c>
      <c r="F394" s="111">
        <f>E394+E395</f>
      </c>
      <c r="G394" s="112">
        <v>637</v>
      </c>
      <c r="H394" s="112">
        <v>33</v>
      </c>
      <c r="I394" s="113">
        <f t="shared" si="171"/>
      </c>
      <c r="J394" s="114">
        <f t="shared" si="128"/>
      </c>
      <c r="K394" s="112">
        <v>0</v>
      </c>
      <c r="L394" s="114">
        <f t="shared" si="79"/>
      </c>
      <c r="M394" s="112">
        <v>0</v>
      </c>
      <c r="N394" s="115">
        <f t="shared" si="326"/>
      </c>
      <c r="O394" s="112">
        <v>0</v>
      </c>
      <c r="P394" s="115">
        <f>E394/O395</f>
      </c>
      <c r="Q394" s="116">
        <f>(M394+M395)/(O394+O395)</f>
      </c>
      <c r="R394" s="112">
        <v>3</v>
      </c>
      <c r="S394" s="116">
        <f>(O394+O395)/(K394+K395)</f>
      </c>
      <c r="T394" s="112">
        <v>0</v>
      </c>
      <c r="U394" s="117">
        <f t="shared" si="806"/>
      </c>
      <c r="V394" s="118">
        <f t="shared" si="666"/>
      </c>
      <c r="W394" s="112">
        <v>0</v>
      </c>
      <c r="X394" s="118">
        <f t="shared" si="526"/>
      </c>
      <c r="Y394" s="116">
        <f t="shared" si="386"/>
      </c>
      <c r="Z394" s="118">
        <f t="shared" si="1086"/>
      </c>
      <c r="AA394" s="118">
        <f>W394/(F394+500)</f>
      </c>
      <c r="AB394" s="112">
        <v>0</v>
      </c>
      <c r="AC394" s="112">
        <v>0</v>
      </c>
      <c r="AD394" s="116">
        <f t="shared" si="946"/>
      </c>
      <c r="AE394" s="118">
        <f>(W394-AC394)/(F394+500)</f>
      </c>
      <c r="AF394" s="119" t="s">
        <v>149</v>
      </c>
    </row>
    <row r="395">
      <c r="A395" s="106"/>
      <c r="B395" s="107"/>
      <c r="C395" s="135"/>
      <c r="D395" s="109" t="s">
        <v>134</v>
      </c>
      <c r="E395" s="110">
        <v>1102.51</v>
      </c>
      <c r="F395" s="111"/>
      <c r="G395" s="112">
        <v>10001</v>
      </c>
      <c r="H395" s="112">
        <v>501</v>
      </c>
      <c r="I395" s="113">
        <f t="shared" si="171"/>
      </c>
      <c r="J395" s="114">
        <f t="shared" si="128"/>
      </c>
      <c r="K395" s="112">
        <v>24</v>
      </c>
      <c r="L395" s="114">
        <f t="shared" si="79"/>
      </c>
      <c r="M395" s="112">
        <v>0</v>
      </c>
      <c r="N395" s="115">
        <f t="shared" si="326"/>
      </c>
      <c r="O395" s="112">
        <v>3</v>
      </c>
      <c r="P395" s="115">
        <f t="shared" ref="P395:P397" si="245">E395/O395</f>
      </c>
      <c r="Q395" s="116"/>
      <c r="R395" s="112"/>
      <c r="S395" s="116"/>
      <c r="T395" s="112"/>
      <c r="U395" s="117"/>
      <c r="V395" s="118"/>
      <c r="W395" s="112"/>
      <c r="X395" s="118"/>
      <c r="Y395" s="116"/>
      <c r="Z395" s="118"/>
      <c r="AA395" s="118"/>
      <c r="AB395" s="112"/>
      <c r="AC395" s="112"/>
      <c r="AD395" s="116"/>
      <c r="AE395" s="118"/>
      <c r="AF395" s="119" t="s">
        <v>168</v>
      </c>
    </row>
    <row r="396">
      <c r="A396" s="106"/>
      <c r="B396" s="107" t="s">
        <v>153</v>
      </c>
      <c r="C396" s="135" t="s">
        <v>163</v>
      </c>
      <c r="D396" s="109" t="s">
        <v>132</v>
      </c>
      <c r="E396" s="110">
        <v>147.97</v>
      </c>
      <c r="F396" s="111">
        <f>E396+E397</f>
      </c>
      <c r="G396" s="112">
        <v>855</v>
      </c>
      <c r="H396" s="112">
        <v>34</v>
      </c>
      <c r="I396" s="113">
        <f t="shared" si="171"/>
      </c>
      <c r="J396" s="114">
        <f t="shared" si="128"/>
      </c>
      <c r="K396" s="112">
        <v>1</v>
      </c>
      <c r="L396" s="114">
        <f t="shared" si="79"/>
      </c>
      <c r="M396" s="112">
        <v>0</v>
      </c>
      <c r="N396" s="115">
        <f t="shared" si="326"/>
      </c>
      <c r="O396" s="112">
        <v>0</v>
      </c>
      <c r="P396" s="115">
        <f t="shared" si="245"/>
      </c>
      <c r="Q396" s="116">
        <f>(M396+M397)/(O396+O397)</f>
      </c>
      <c r="R396" s="112">
        <v>5</v>
      </c>
      <c r="S396" s="116">
        <f>(O396+O397)/(K396+K397)</f>
      </c>
      <c r="T396" s="112">
        <v>0</v>
      </c>
      <c r="U396" s="117">
        <f>F396/T396</f>
      </c>
      <c r="V396" s="118">
        <f>(F396+4*500)/T396</f>
      </c>
      <c r="W396" s="112">
        <v>0</v>
      </c>
      <c r="X396" s="118">
        <f>W396/T396</f>
      </c>
      <c r="Y396" s="116">
        <f>T396/R396</f>
      </c>
      <c r="Z396" s="118">
        <f>W396/F396</f>
      </c>
      <c r="AA396" s="118">
        <f>W396/(F396+500)</f>
      </c>
      <c r="AB396" s="112">
        <v>0</v>
      </c>
      <c r="AC396" s="112">
        <v>0</v>
      </c>
      <c r="AD396" s="116">
        <f>AB396/T396</f>
      </c>
      <c r="AE396" s="118">
        <f>(W396-AC396)/(F396+500)</f>
      </c>
      <c r="AF396" s="119" t="s">
        <v>149</v>
      </c>
    </row>
    <row r="397">
      <c r="A397" s="106"/>
      <c r="B397" s="107"/>
      <c r="C397" s="135"/>
      <c r="D397" s="109" t="s">
        <v>134</v>
      </c>
      <c r="E397" s="110">
        <v>540.81</v>
      </c>
      <c r="F397" s="111"/>
      <c r="G397" s="112">
        <v>5175</v>
      </c>
      <c r="H397" s="112">
        <v>224</v>
      </c>
      <c r="I397" s="113">
        <f t="shared" si="171"/>
      </c>
      <c r="J397" s="114">
        <f t="shared" si="128"/>
      </c>
      <c r="K397" s="112">
        <v>13</v>
      </c>
      <c r="L397" s="114">
        <f t="shared" si="79"/>
      </c>
      <c r="M397" s="112">
        <v>0</v>
      </c>
      <c r="N397" s="115">
        <f t="shared" si="326"/>
      </c>
      <c r="O397" s="112">
        <v>1</v>
      </c>
      <c r="P397" s="115">
        <f t="shared" si="245"/>
      </c>
      <c r="Q397" s="116"/>
      <c r="R397" s="112"/>
      <c r="S397" s="116"/>
      <c r="T397" s="112"/>
      <c r="U397" s="117"/>
      <c r="V397" s="118"/>
      <c r="W397" s="112"/>
      <c r="X397" s="118"/>
      <c r="Y397" s="116"/>
      <c r="Z397" s="118"/>
      <c r="AA397" s="118"/>
      <c r="AB397" s="112"/>
      <c r="AC397" s="112"/>
      <c r="AD397" s="116"/>
      <c r="AE397" s="118"/>
      <c r="AF397" s="119" t="s">
        <v>168</v>
      </c>
    </row>
    <row r="398">
      <c r="A398" s="106"/>
      <c r="B398" s="107" t="s">
        <v>154</v>
      </c>
      <c r="C398" s="135" t="s">
        <v>163</v>
      </c>
      <c r="D398" s="109" t="s">
        <v>132</v>
      </c>
      <c r="E398" s="110">
        <v>337.75</v>
      </c>
      <c r="F398" s="111">
        <f>E398+E399</f>
      </c>
      <c r="G398" s="112">
        <v>2332</v>
      </c>
      <c r="H398" s="112">
        <v>53</v>
      </c>
      <c r="I398" s="113">
        <f t="shared" si="171"/>
      </c>
      <c r="J398" s="114">
        <f t="shared" si="128"/>
      </c>
      <c r="K398" s="112">
        <v>0</v>
      </c>
      <c r="L398" s="114">
        <f t="shared" si="79"/>
      </c>
      <c r="M398" s="112">
        <v>0</v>
      </c>
      <c r="N398" s="115">
        <f t="shared" si="326"/>
      </c>
      <c r="O398" s="112">
        <v>1</v>
      </c>
      <c r="P398" s="115">
        <f>E398/O399</f>
      </c>
      <c r="Q398" s="116">
        <f>(M398+M399)/(O398+O399)</f>
      </c>
      <c r="R398" s="112">
        <v>5</v>
      </c>
      <c r="S398" s="116">
        <f>(O398+O399)/(K398+K399)</f>
      </c>
      <c r="T398" s="112">
        <v>0</v>
      </c>
      <c r="U398" s="117">
        <f>F398/T398</f>
      </c>
      <c r="V398" s="118">
        <f>(F398+4*500)/T398</f>
      </c>
      <c r="W398" s="112">
        <v>0</v>
      </c>
      <c r="X398" s="118">
        <f>W398/T398</f>
      </c>
      <c r="Y398" s="116">
        <f>T398/R398</f>
      </c>
      <c r="Z398" s="118">
        <f>W398/F398</f>
      </c>
      <c r="AA398" s="118">
        <f>W398/(F398+500)</f>
      </c>
      <c r="AB398" s="112">
        <v>0</v>
      </c>
      <c r="AC398" s="112">
        <v>0</v>
      </c>
      <c r="AD398" s="116">
        <f>AB398/T398</f>
      </c>
      <c r="AE398" s="118">
        <f>(W398-AC398)/(F398+500)</f>
      </c>
      <c r="AF398" s="119" t="s">
        <v>149</v>
      </c>
    </row>
    <row r="399">
      <c r="A399" s="106"/>
      <c r="B399" s="107"/>
      <c r="C399" s="135"/>
      <c r="D399" s="109" t="s">
        <v>134</v>
      </c>
      <c r="E399" s="110">
        <v>1086.86</v>
      </c>
      <c r="F399" s="111"/>
      <c r="G399" s="112">
        <v>10595</v>
      </c>
      <c r="H399" s="112">
        <v>382</v>
      </c>
      <c r="I399" s="113">
        <f t="shared" si="171"/>
      </c>
      <c r="J399" s="114">
        <f t="shared" si="128"/>
      </c>
      <c r="K399" s="112">
        <v>19</v>
      </c>
      <c r="L399" s="114">
        <f t="shared" si="79"/>
      </c>
      <c r="M399" s="112">
        <v>0</v>
      </c>
      <c r="N399" s="115">
        <f t="shared" si="326"/>
      </c>
      <c r="O399" s="112">
        <v>1</v>
      </c>
      <c r="P399" s="115">
        <f>E399/O399</f>
      </c>
      <c r="Q399" s="116"/>
      <c r="R399" s="112"/>
      <c r="S399" s="116"/>
      <c r="T399" s="112"/>
      <c r="U399" s="117"/>
      <c r="V399" s="118"/>
      <c r="W399" s="112"/>
      <c r="X399" s="118"/>
      <c r="Y399" s="116"/>
      <c r="Z399" s="118"/>
      <c r="AA399" s="118"/>
      <c r="AB399" s="112"/>
      <c r="AC399" s="112"/>
      <c r="AD399" s="116"/>
      <c r="AE399" s="118"/>
      <c r="AF399" s="119" t="s">
        <v>168</v>
      </c>
    </row>
    <row r="400">
      <c r="A400" s="106"/>
      <c r="B400" s="120" t="s">
        <v>155</v>
      </c>
      <c r="C400" s="135" t="s">
        <v>163</v>
      </c>
      <c r="D400" s="109" t="s">
        <v>132</v>
      </c>
      <c r="E400" s="110">
        <v>266.08</v>
      </c>
      <c r="F400" s="111">
        <f>E400+E401</f>
      </c>
      <c r="G400" s="112">
        <v>2103</v>
      </c>
      <c r="H400" s="112">
        <v>49</v>
      </c>
      <c r="I400" s="113">
        <f t="shared" si="171"/>
      </c>
      <c r="J400" s="114">
        <f t="shared" si="128"/>
      </c>
      <c r="K400" s="112">
        <v>3</v>
      </c>
      <c r="L400" s="114">
        <f t="shared" si="79"/>
      </c>
      <c r="M400" s="112">
        <v>0</v>
      </c>
      <c r="N400" s="115">
        <f t="shared" si="326"/>
      </c>
      <c r="O400" s="112">
        <v>1</v>
      </c>
      <c r="P400" s="115">
        <f>E400/O401</f>
      </c>
      <c r="Q400" s="116">
        <f>(M400+M401)/(O400+O401)</f>
      </c>
      <c r="R400" s="112">
        <v>3</v>
      </c>
      <c r="S400" s="116">
        <f>(O400+O401)/(K400+K401)</f>
      </c>
      <c r="T400" s="112">
        <v>1</v>
      </c>
      <c r="U400" s="117">
        <f>F400/T400</f>
      </c>
      <c r="V400" s="118">
        <f>(F400+4*500)/T400</f>
      </c>
      <c r="W400" s="112">
        <v>456</v>
      </c>
      <c r="X400" s="118">
        <f>W400/T400</f>
      </c>
      <c r="Y400" s="116">
        <f>T400/R400</f>
      </c>
      <c r="Z400" s="118">
        <f>W400/F400</f>
      </c>
      <c r="AA400" s="118">
        <f>W400/(F400+500)</f>
      </c>
      <c r="AB400" s="112">
        <v>1</v>
      </c>
      <c r="AC400" s="112">
        <v>456</v>
      </c>
      <c r="AD400" s="116">
        <f>AB400/T400</f>
      </c>
      <c r="AE400" s="118">
        <f>(W400-AC400)/(F400+500)</f>
      </c>
      <c r="AF400" s="119" t="s">
        <v>149</v>
      </c>
    </row>
    <row r="401">
      <c r="A401" s="106"/>
      <c r="B401" s="120"/>
      <c r="C401" s="135"/>
      <c r="D401" s="109" t="s">
        <v>134</v>
      </c>
      <c r="E401" s="110">
        <v>928.38</v>
      </c>
      <c r="F401" s="111"/>
      <c r="G401" s="112">
        <v>9313</v>
      </c>
      <c r="H401" s="112">
        <v>326</v>
      </c>
      <c r="I401" s="113">
        <f t="shared" si="171"/>
      </c>
      <c r="J401" s="114">
        <f t="shared" si="128"/>
      </c>
      <c r="K401" s="112">
        <v>21</v>
      </c>
      <c r="L401" s="114">
        <f t="shared" si="79"/>
      </c>
      <c r="M401" s="112">
        <v>0</v>
      </c>
      <c r="N401" s="115">
        <f t="shared" si="326"/>
      </c>
      <c r="O401" s="112">
        <v>3</v>
      </c>
      <c r="P401" s="115">
        <f t="shared" ref="P401:P410" si="246">E401/O401</f>
      </c>
      <c r="Q401" s="116"/>
      <c r="R401" s="112"/>
      <c r="S401" s="116"/>
      <c r="T401" s="112"/>
      <c r="U401" s="117"/>
      <c r="V401" s="118"/>
      <c r="W401" s="112"/>
      <c r="X401" s="118"/>
      <c r="Y401" s="116"/>
      <c r="Z401" s="118"/>
      <c r="AA401" s="118"/>
      <c r="AB401" s="112"/>
      <c r="AC401" s="112"/>
      <c r="AD401" s="116"/>
      <c r="AE401" s="118"/>
      <c r="AF401" s="119" t="s">
        <v>168</v>
      </c>
    </row>
    <row r="402">
      <c r="A402" s="106"/>
      <c r="B402" s="136" t="s">
        <v>140</v>
      </c>
      <c r="C402" s="136"/>
      <c r="D402" s="136"/>
      <c r="E402" s="124">
        <f>SUM(E394:E401)</f>
      </c>
      <c r="F402" s="124">
        <f>SUM(F394:F401)</f>
      </c>
      <c r="G402" s="124">
        <f>SUM(G394:G401)</f>
      </c>
      <c r="H402" s="124">
        <f>SUM(H394:H401)</f>
      </c>
      <c r="I402" s="126">
        <f t="shared" si="171"/>
      </c>
      <c r="J402" s="127">
        <f t="shared" si="128"/>
      </c>
      <c r="K402" s="124">
        <f>SUM(K394:K401)</f>
      </c>
      <c r="L402" s="127">
        <f t="shared" si="79"/>
      </c>
      <c r="M402" s="124">
        <f>SUM(M394:M401)</f>
      </c>
      <c r="N402" s="128">
        <f t="shared" si="326"/>
      </c>
      <c r="O402" s="124">
        <f>SUM(O394:O401)</f>
      </c>
      <c r="P402" s="128">
        <f t="shared" si="246"/>
      </c>
      <c r="Q402" s="129">
        <f>M402/O402</f>
      </c>
      <c r="R402" s="124">
        <f>SUM(R394:R401)</f>
      </c>
      <c r="S402" s="129">
        <f>(O402+O402)/(K402+K402)</f>
      </c>
      <c r="T402" s="124">
        <f>SUM(T394:T401)</f>
      </c>
      <c r="U402" s="130">
        <f t="shared" ref="U402:U403" si="807">F402/T402</f>
      </c>
      <c r="V402" s="131">
        <f t="shared" ref="V402:V403" si="667">(F402+4*500)/T402</f>
      </c>
      <c r="W402" s="124">
        <f>SUM(W394:W401)</f>
      </c>
      <c r="X402" s="132">
        <f t="shared" ref="X402:X403" si="527">W402/T402</f>
      </c>
      <c r="Y402" s="129">
        <f t="shared" ref="Y402:Y403" si="387">T402/R402</f>
      </c>
      <c r="Z402" s="131">
        <f t="shared" ref="Z402:Z403" si="1087">W402/F402</f>
      </c>
      <c r="AA402" s="131">
        <f>W402/(F402+COUNT(W394:W401)*500)</f>
      </c>
      <c r="AB402" s="124">
        <f>SUM(AB394:AB401)</f>
      </c>
      <c r="AC402" s="124">
        <f>SUM(AC394:AC401)</f>
      </c>
      <c r="AD402" s="129">
        <f t="shared" ref="AD402:AD403" si="947">AB402/T402</f>
      </c>
      <c r="AE402" s="133">
        <f>(W402-AC402)/(F402+COUNT(W388:W399)*500)</f>
      </c>
      <c r="AF402" s="118"/>
    </row>
    <row r="403">
      <c r="A403" s="106"/>
      <c r="B403" s="107" t="s">
        <v>157</v>
      </c>
      <c r="C403" s="135" t="s">
        <v>142</v>
      </c>
      <c r="D403" s="109" t="s">
        <v>132</v>
      </c>
      <c r="E403" s="110">
        <v>214.58</v>
      </c>
      <c r="F403" s="111">
        <f>E403+E404</f>
      </c>
      <c r="G403" s="112">
        <v>1957</v>
      </c>
      <c r="H403" s="112">
        <v>50</v>
      </c>
      <c r="I403" s="113">
        <f t="shared" si="171"/>
      </c>
      <c r="J403" s="114">
        <f t="shared" si="128"/>
      </c>
      <c r="K403" s="112">
        <v>1</v>
      </c>
      <c r="L403" s="114">
        <f t="shared" si="79"/>
      </c>
      <c r="M403" s="112">
        <v>0</v>
      </c>
      <c r="N403" s="115">
        <f t="shared" si="326"/>
      </c>
      <c r="O403" s="112">
        <v>1</v>
      </c>
      <c r="P403" s="115">
        <f t="shared" si="246"/>
      </c>
      <c r="Q403" s="116">
        <f>(M403+M404)/(O403+O404)</f>
      </c>
      <c r="R403" s="112">
        <v>3</v>
      </c>
      <c r="S403" s="116">
        <f>(O403+O404)/(K403+K404)</f>
      </c>
      <c r="T403" s="112">
        <v>0</v>
      </c>
      <c r="U403" s="117">
        <f t="shared" si="807"/>
      </c>
      <c r="V403" s="118">
        <f t="shared" si="667"/>
      </c>
      <c r="W403" s="112">
        <v>0</v>
      </c>
      <c r="X403" s="118">
        <f t="shared" si="527"/>
      </c>
      <c r="Y403" s="116">
        <f t="shared" si="387"/>
      </c>
      <c r="Z403" s="118">
        <f t="shared" si="1087"/>
      </c>
      <c r="AA403" s="118">
        <f>W403/(F403+500)</f>
      </c>
      <c r="AB403" s="112">
        <v>0</v>
      </c>
      <c r="AC403" s="112">
        <v>0</v>
      </c>
      <c r="AD403" s="116">
        <f t="shared" si="947"/>
      </c>
      <c r="AE403" s="118">
        <f>(W403-AC403)/(F403+500)</f>
      </c>
      <c r="AF403" s="119" t="s">
        <v>149</v>
      </c>
    </row>
    <row r="404">
      <c r="A404" s="106"/>
      <c r="B404" s="107"/>
      <c r="C404" s="135"/>
      <c r="D404" s="109" t="s">
        <v>134</v>
      </c>
      <c r="E404" s="110">
        <v>274.46</v>
      </c>
      <c r="F404" s="111"/>
      <c r="G404" s="112">
        <v>2732</v>
      </c>
      <c r="H404" s="112">
        <v>104</v>
      </c>
      <c r="I404" s="113">
        <f t="shared" si="171"/>
      </c>
      <c r="J404" s="114">
        <f t="shared" si="128"/>
      </c>
      <c r="K404" s="112">
        <v>6</v>
      </c>
      <c r="L404" s="114">
        <f t="shared" si="79"/>
      </c>
      <c r="M404" s="112">
        <v>1</v>
      </c>
      <c r="N404" s="115">
        <f t="shared" si="326"/>
      </c>
      <c r="O404" s="112">
        <v>0</v>
      </c>
      <c r="P404" s="115">
        <f t="shared" si="246"/>
      </c>
      <c r="Q404" s="116"/>
      <c r="R404" s="112"/>
      <c r="S404" s="116"/>
      <c r="T404" s="112"/>
      <c r="U404" s="117"/>
      <c r="V404" s="118"/>
      <c r="W404" s="112"/>
      <c r="X404" s="118"/>
      <c r="Y404" s="116"/>
      <c r="Z404" s="118"/>
      <c r="AA404" s="118"/>
      <c r="AB404" s="112"/>
      <c r="AC404" s="112"/>
      <c r="AD404" s="116"/>
      <c r="AE404" s="118"/>
      <c r="AF404" s="119" t="s">
        <v>168</v>
      </c>
    </row>
    <row r="405">
      <c r="A405" s="106"/>
      <c r="B405" s="107" t="s">
        <v>158</v>
      </c>
      <c r="C405" s="135" t="s">
        <v>142</v>
      </c>
      <c r="D405" s="109" t="s">
        <v>132</v>
      </c>
      <c r="E405" s="110">
        <v>244.92</v>
      </c>
      <c r="F405" s="111">
        <f>E405+E406</f>
      </c>
      <c r="G405" s="112">
        <v>1566</v>
      </c>
      <c r="H405" s="112">
        <v>48</v>
      </c>
      <c r="I405" s="113">
        <f t="shared" si="171"/>
      </c>
      <c r="J405" s="114">
        <f t="shared" si="128"/>
      </c>
      <c r="K405" s="112">
        <v>0</v>
      </c>
      <c r="L405" s="114">
        <f t="shared" si="79"/>
      </c>
      <c r="M405" s="112">
        <v>0</v>
      </c>
      <c r="N405" s="115">
        <f t="shared" si="326"/>
      </c>
      <c r="O405" s="112">
        <v>1</v>
      </c>
      <c r="P405" s="115">
        <f t="shared" si="246"/>
      </c>
      <c r="Q405" s="116">
        <f>(M405+M406)/(O405+O406)</f>
      </c>
      <c r="R405" s="112">
        <v>5</v>
      </c>
      <c r="S405" s="116">
        <f>(O405+O406)/(K405+K406)</f>
      </c>
      <c r="T405" s="112">
        <v>0</v>
      </c>
      <c r="U405" s="117">
        <f>F405/T405</f>
      </c>
      <c r="V405" s="118">
        <f>(F405+4*500)/T405</f>
      </c>
      <c r="W405" s="112">
        <v>0</v>
      </c>
      <c r="X405" s="118">
        <f>W405/T405</f>
      </c>
      <c r="Y405" s="116">
        <f>T405/R405</f>
      </c>
      <c r="Z405" s="118">
        <f>W405/F405</f>
      </c>
      <c r="AA405" s="118">
        <f>W405/(F405+500)</f>
      </c>
      <c r="AB405" s="112">
        <v>0</v>
      </c>
      <c r="AC405" s="112">
        <v>0</v>
      </c>
      <c r="AD405" s="116">
        <f>AB405/T405</f>
      </c>
      <c r="AE405" s="118">
        <f>(W405-AC405)/(F405+500)</f>
      </c>
      <c r="AF405" s="119" t="s">
        <v>149</v>
      </c>
    </row>
    <row r="406">
      <c r="A406" s="106"/>
      <c r="B406" s="107"/>
      <c r="C406" s="135"/>
      <c r="D406" s="109" t="s">
        <v>134</v>
      </c>
      <c r="E406" s="110">
        <v>1018.01</v>
      </c>
      <c r="F406" s="111"/>
      <c r="G406" s="112">
        <v>9390</v>
      </c>
      <c r="H406" s="112">
        <v>362</v>
      </c>
      <c r="I406" s="113">
        <f t="shared" si="171"/>
      </c>
      <c r="J406" s="114">
        <f t="shared" si="128"/>
      </c>
      <c r="K406" s="112">
        <v>15</v>
      </c>
      <c r="L406" s="114">
        <f t="shared" si="79"/>
      </c>
      <c r="M406" s="112">
        <v>0</v>
      </c>
      <c r="N406" s="115">
        <f t="shared" si="326"/>
      </c>
      <c r="O406" s="112">
        <v>2</v>
      </c>
      <c r="P406" s="115">
        <f t="shared" si="246"/>
      </c>
      <c r="Q406" s="116"/>
      <c r="R406" s="112"/>
      <c r="S406" s="116"/>
      <c r="T406" s="112"/>
      <c r="U406" s="117"/>
      <c r="V406" s="118"/>
      <c r="W406" s="112"/>
      <c r="X406" s="118"/>
      <c r="Y406" s="116"/>
      <c r="Z406" s="118"/>
      <c r="AA406" s="118"/>
      <c r="AB406" s="112"/>
      <c r="AC406" s="112"/>
      <c r="AD406" s="116"/>
      <c r="AE406" s="118"/>
      <c r="AF406" s="119" t="s">
        <v>168</v>
      </c>
    </row>
    <row r="407">
      <c r="A407" s="106"/>
      <c r="B407" s="107" t="s">
        <v>159</v>
      </c>
      <c r="C407" s="135" t="s">
        <v>142</v>
      </c>
      <c r="D407" s="109" t="s">
        <v>132</v>
      </c>
      <c r="E407" s="110">
        <v>130.48</v>
      </c>
      <c r="F407" s="111">
        <f>E407+E408</f>
      </c>
      <c r="G407" s="112">
        <v>7854</v>
      </c>
      <c r="H407" s="112">
        <v>216</v>
      </c>
      <c r="I407" s="113">
        <f t="shared" si="171"/>
      </c>
      <c r="J407" s="114">
        <f t="shared" si="128"/>
      </c>
      <c r="K407" s="112">
        <v>12</v>
      </c>
      <c r="L407" s="114">
        <f t="shared" si="79"/>
      </c>
      <c r="M407" s="112">
        <v>1</v>
      </c>
      <c r="N407" s="115">
        <f t="shared" si="326"/>
      </c>
      <c r="O407" s="112">
        <v>2</v>
      </c>
      <c r="P407" s="115">
        <f t="shared" si="246"/>
      </c>
      <c r="Q407" s="116">
        <f>(M407+M408)/(O407+O408)</f>
      </c>
      <c r="R407" s="112">
        <v>4</v>
      </c>
      <c r="S407" s="116">
        <f>(O407+O408)/(K407+K408)</f>
      </c>
      <c r="T407" s="112">
        <v>2</v>
      </c>
      <c r="U407" s="117">
        <f>F407/T407</f>
      </c>
      <c r="V407" s="118">
        <f>(F407+4*500)/T407</f>
      </c>
      <c r="W407" s="112">
        <v>1548</v>
      </c>
      <c r="X407" s="118">
        <f>W407/T407</f>
      </c>
      <c r="Y407" s="116">
        <f>T407/R407</f>
      </c>
      <c r="Z407" s="118">
        <f>W407/F407</f>
      </c>
      <c r="AA407" s="118">
        <f>W407/(F407+500)</f>
      </c>
      <c r="AB407" s="112">
        <v>1</v>
      </c>
      <c r="AC407" s="112">
        <v>1092</v>
      </c>
      <c r="AD407" s="116">
        <f>AB407/T407</f>
      </c>
      <c r="AE407" s="118">
        <f>(W407-AC407)/(F407+500)</f>
      </c>
      <c r="AF407" s="119" t="s">
        <v>149</v>
      </c>
    </row>
    <row r="408">
      <c r="A408" s="106"/>
      <c r="B408" s="107"/>
      <c r="C408" s="135"/>
      <c r="D408" s="109" t="s">
        <v>134</v>
      </c>
      <c r="E408" s="110">
        <v>945.26</v>
      </c>
      <c r="F408" s="111"/>
      <c r="G408" s="112">
        <v>617</v>
      </c>
      <c r="H408" s="112">
        <v>24</v>
      </c>
      <c r="I408" s="113">
        <f t="shared" si="171"/>
      </c>
      <c r="J408" s="114">
        <f t="shared" si="128"/>
      </c>
      <c r="K408" s="112">
        <v>2</v>
      </c>
      <c r="L408" s="114">
        <f t="shared" si="79"/>
      </c>
      <c r="M408" s="112">
        <v>1</v>
      </c>
      <c r="N408" s="115">
        <f t="shared" si="326"/>
      </c>
      <c r="O408" s="112">
        <v>1</v>
      </c>
      <c r="P408" s="115">
        <f t="shared" si="246"/>
      </c>
      <c r="Q408" s="116"/>
      <c r="R408" s="112"/>
      <c r="S408" s="116"/>
      <c r="T408" s="112"/>
      <c r="U408" s="117"/>
      <c r="V408" s="118"/>
      <c r="W408" s="112"/>
      <c r="X408" s="118"/>
      <c r="Y408" s="116"/>
      <c r="Z408" s="118"/>
      <c r="AA408" s="118"/>
      <c r="AB408" s="112"/>
      <c r="AC408" s="112"/>
      <c r="AD408" s="116"/>
      <c r="AE408" s="118"/>
      <c r="AF408" s="119" t="s">
        <v>168</v>
      </c>
    </row>
    <row r="409">
      <c r="A409" s="106"/>
      <c r="B409" s="136" t="s">
        <v>140</v>
      </c>
      <c r="C409" s="136"/>
      <c r="D409" s="136"/>
      <c r="E409" s="124">
        <f>SUM(E403:E408)</f>
      </c>
      <c r="F409" s="124">
        <f>SUM(F403:F408)</f>
      </c>
      <c r="G409" s="124">
        <f>SUM(G403:G408)</f>
      </c>
      <c r="H409" s="124">
        <f>SUM(H403:H408)</f>
      </c>
      <c r="I409" s="126">
        <f t="shared" si="171"/>
      </c>
      <c r="J409" s="127">
        <f t="shared" si="128"/>
      </c>
      <c r="K409" s="124">
        <f>SUM(K403:K408)</f>
      </c>
      <c r="L409" s="127">
        <f t="shared" si="79"/>
      </c>
      <c r="M409" s="124">
        <f>SUM(M403:M408)</f>
      </c>
      <c r="N409" s="128">
        <f t="shared" si="326"/>
      </c>
      <c r="O409" s="124">
        <f>SUM(O403:O408)</f>
      </c>
      <c r="P409" s="128">
        <f t="shared" si="246"/>
      </c>
      <c r="Q409" s="129">
        <f t="shared" ref="Q409:Q410" si="39">M409/O409</f>
      </c>
      <c r="R409" s="124">
        <f>SUM(R403:R408)</f>
      </c>
      <c r="S409" s="129">
        <f t="shared" ref="S409:S410" si="8">(O409+O409)/(K409+K409)</f>
      </c>
      <c r="T409" s="124">
        <f>SUM(T403:T408)</f>
      </c>
      <c r="U409" s="130">
        <f t="shared" ref="U409:U410" si="808">F409/T409</f>
      </c>
      <c r="V409" s="131">
        <f t="shared" ref="V409:V410" si="668">(F409+4*500)/T409</f>
      </c>
      <c r="W409" s="124">
        <f>SUM(W403:W408)</f>
      </c>
      <c r="X409" s="132">
        <f t="shared" ref="X409:X410" si="528">W409/T409</f>
      </c>
      <c r="Y409" s="129">
        <f t="shared" ref="Y409:Y410" si="388">T409/R409</f>
      </c>
      <c r="Z409" s="131">
        <f t="shared" ref="Z409:Z410" si="1088">W409/F409</f>
      </c>
      <c r="AA409" s="131">
        <f>W409/(F409+COUNT(W403:W408)*500)</f>
      </c>
      <c r="AB409" s="124">
        <f>SUM(AB403:AB408)</f>
      </c>
      <c r="AC409" s="124">
        <f>SUM(AC403:AC408)</f>
      </c>
      <c r="AD409" s="129">
        <f t="shared" ref="AD409:AD410" si="948">AB409/T409</f>
      </c>
      <c r="AE409" s="133">
        <f>(W409-AC409)/(F409+COUNT(W394:W405)*500)</f>
      </c>
      <c r="AF409" s="118"/>
    </row>
    <row r="410">
      <c r="A410" s="106"/>
      <c r="B410" s="149" t="s">
        <v>161</v>
      </c>
      <c r="C410" s="149"/>
      <c r="D410" s="149"/>
      <c r="E410" s="150">
        <f>E377+E382+E393+E402+E409</f>
      </c>
      <c r="F410" s="150">
        <f>F377+F382+F393+F402+F409</f>
      </c>
      <c r="G410" s="150">
        <f>G377+G382+G393+G402+G409</f>
      </c>
      <c r="H410" s="150">
        <f>H377+H382+H393+H402+H409</f>
      </c>
      <c r="I410" s="151">
        <f t="shared" si="171"/>
      </c>
      <c r="J410" s="152">
        <f t="shared" si="128"/>
      </c>
      <c r="K410" s="150">
        <f>K377+K382+K393+K402+K409</f>
      </c>
      <c r="L410" s="152">
        <f t="shared" si="79"/>
      </c>
      <c r="M410" s="150">
        <f>M377+M382+M393+M402+M409</f>
      </c>
      <c r="N410" s="154">
        <f t="shared" si="326"/>
      </c>
      <c r="O410" s="150">
        <f>O377+O382+O393+O402+O409</f>
      </c>
      <c r="P410" s="154">
        <f t="shared" si="246"/>
      </c>
      <c r="Q410" s="155">
        <f t="shared" si="39"/>
      </c>
      <c r="R410" s="150">
        <f>R377+R382+R393+R402+R409</f>
      </c>
      <c r="S410" s="155">
        <f t="shared" si="8"/>
      </c>
      <c r="T410" s="150">
        <f>T377+T382+T393+T402+T409</f>
      </c>
      <c r="U410" s="156">
        <f t="shared" si="808"/>
      </c>
      <c r="V410" s="157">
        <f t="shared" si="668"/>
      </c>
      <c r="W410" s="150">
        <f>W377+W382+W393+W402+W409</f>
      </c>
      <c r="X410" s="157">
        <f t="shared" si="528"/>
      </c>
      <c r="Y410" s="155">
        <f t="shared" si="388"/>
      </c>
      <c r="Z410" s="157">
        <f t="shared" si="1088"/>
      </c>
      <c r="AA410" s="145">
        <f>W410/(F410+COUNT(W366:W376,W378:W381,W383:W392,W394:W401,W403:W408*500))</f>
      </c>
      <c r="AB410" s="150">
        <f>AB377+AB382+AB393+AB402+AB409</f>
      </c>
      <c r="AC410" s="150">
        <f>AC377+AC382+AC393+AC402+AC409</f>
      </c>
      <c r="AD410" s="155">
        <f t="shared" si="948"/>
      </c>
      <c r="AE410" s="145">
        <f>(W410-AC410)/(F410+COUNT(W367:W376,W378:W381,W383:W392,W394:W401)*500)</f>
      </c>
      <c r="AF410" s="158"/>
    </row>
    <row r="411">
      <c r="A411" s="96" t="s">
        <v>97</v>
      </c>
      <c r="B411" s="97" t="s">
        <v>98</v>
      </c>
      <c r="C411" s="97" t="s">
        <v>99</v>
      </c>
      <c r="D411" s="97" t="s">
        <v>100</v>
      </c>
      <c r="E411" s="98" t="s">
        <v>101</v>
      </c>
      <c r="F411" s="97" t="s">
        <v>102</v>
      </c>
      <c r="G411" s="97" t="s">
        <v>103</v>
      </c>
      <c r="H411" s="97" t="s">
        <v>104</v>
      </c>
      <c r="I411" s="99" t="s">
        <v>105</v>
      </c>
      <c r="J411" s="100" t="s">
        <v>106</v>
      </c>
      <c r="K411" s="97" t="s">
        <v>107</v>
      </c>
      <c r="L411" s="100" t="s">
        <v>108</v>
      </c>
      <c r="M411" s="97" t="s">
        <v>109</v>
      </c>
      <c r="N411" s="101" t="s">
        <v>110</v>
      </c>
      <c r="O411" s="97" t="s">
        <v>111</v>
      </c>
      <c r="P411" s="101" t="s">
        <v>112</v>
      </c>
      <c r="Q411" s="99" t="s">
        <v>113</v>
      </c>
      <c r="R411" s="102" t="s">
        <v>114</v>
      </c>
      <c r="S411" s="103" t="s">
        <v>115</v>
      </c>
      <c r="T411" s="102" t="s">
        <v>116</v>
      </c>
      <c r="U411" s="104" t="s">
        <v>117</v>
      </c>
      <c r="V411" s="105" t="s">
        <v>118</v>
      </c>
      <c r="W411" s="105" t="s">
        <v>119</v>
      </c>
      <c r="X411" s="105" t="s">
        <v>120</v>
      </c>
      <c r="Y411" s="103" t="s">
        <v>121</v>
      </c>
      <c r="Z411" s="105" t="s">
        <v>122</v>
      </c>
      <c r="AA411" s="105" t="s">
        <v>123</v>
      </c>
      <c r="AB411" s="105" t="s">
        <v>124</v>
      </c>
      <c r="AC411" s="102" t="s">
        <v>125</v>
      </c>
      <c r="AD411" s="103" t="s">
        <v>126</v>
      </c>
      <c r="AE411" s="105" t="s">
        <v>127</v>
      </c>
      <c r="AF411" s="105" t="s">
        <v>128</v>
      </c>
    </row>
    <row r="412">
      <c r="A412" s="106" t="s">
        <v>178</v>
      </c>
      <c r="B412" s="107" t="s">
        <v>130</v>
      </c>
      <c r="C412" s="108" t="s">
        <v>148</v>
      </c>
      <c r="D412" s="109" t="s">
        <v>132</v>
      </c>
      <c r="E412" s="110">
        <v>139.11</v>
      </c>
      <c r="F412" s="111">
        <f>E412+E413</f>
      </c>
      <c r="G412" s="112">
        <v>935</v>
      </c>
      <c r="H412" s="112">
        <v>58</v>
      </c>
      <c r="I412" s="113">
        <f t="shared" ref="I412:I457" si="172">H412/G412</f>
      </c>
      <c r="J412" s="114">
        <f t="shared" ref="J412:J457" si="129">(E412/G412)*1000</f>
      </c>
      <c r="K412" s="112">
        <v>0</v>
      </c>
      <c r="L412" s="114">
        <f t="shared" ref="L412:L424" si="80">E412/K412</f>
      </c>
      <c r="M412" s="112">
        <v>0</v>
      </c>
      <c r="N412" s="115">
        <f t="shared" ref="N412:N457" si="327">E412/M412</f>
      </c>
      <c r="O412" s="112">
        <v>0</v>
      </c>
      <c r="P412" s="115">
        <f t="shared" ref="P412:P431" si="247">E412/O412</f>
      </c>
      <c r="Q412" s="116">
        <f>(M412+M413)/(O412+O413)</f>
      </c>
      <c r="R412" s="112">
        <v>5</v>
      </c>
      <c r="S412" s="116">
        <f>(O412+O413)/(K412+K413)</f>
      </c>
      <c r="T412" s="112">
        <v>2</v>
      </c>
      <c r="U412" s="117">
        <f>F412/T412</f>
      </c>
      <c r="V412" s="118">
        <f>(F412+4*500)/T412</f>
      </c>
      <c r="W412" s="112">
        <v>2786.4</v>
      </c>
      <c r="X412" s="118">
        <f>W412/T412</f>
      </c>
      <c r="Y412" s="116">
        <f>T412/R412</f>
      </c>
      <c r="Z412" s="118">
        <f>W412/F412</f>
      </c>
      <c r="AA412" s="118">
        <f>W412/(F412+500)</f>
      </c>
      <c r="AB412" s="112">
        <v>0</v>
      </c>
      <c r="AC412" s="112">
        <v>0</v>
      </c>
      <c r="AD412" s="116">
        <f>AB412/T412</f>
      </c>
      <c r="AE412" s="118">
        <f>(W412-AC412)/(F412+500)</f>
      </c>
      <c r="AF412" s="119" t="s">
        <v>173</v>
      </c>
    </row>
    <row r="413">
      <c r="A413" s="106"/>
      <c r="B413" s="107"/>
      <c r="C413" s="108"/>
      <c r="D413" s="109" t="s">
        <v>134</v>
      </c>
      <c r="E413" s="110">
        <v>1520.59</v>
      </c>
      <c r="F413" s="111"/>
      <c r="G413" s="112">
        <v>12562</v>
      </c>
      <c r="H413" s="112">
        <v>1225</v>
      </c>
      <c r="I413" s="113">
        <f t="shared" si="172"/>
      </c>
      <c r="J413" s="114">
        <f t="shared" si="129"/>
      </c>
      <c r="K413" s="112">
        <v>44</v>
      </c>
      <c r="L413" s="114">
        <f t="shared" si="80"/>
      </c>
      <c r="M413" s="112">
        <v>2</v>
      </c>
      <c r="N413" s="115">
        <f t="shared" si="327"/>
      </c>
      <c r="O413" s="112">
        <v>4</v>
      </c>
      <c r="P413" s="115">
        <f t="shared" si="247"/>
      </c>
      <c r="Q413" s="116"/>
      <c r="R413" s="112"/>
      <c r="S413" s="116"/>
      <c r="T413" s="112"/>
      <c r="U413" s="117"/>
      <c r="V413" s="118"/>
      <c r="W413" s="112"/>
      <c r="X413" s="118"/>
      <c r="Y413" s="116"/>
      <c r="Z413" s="118"/>
      <c r="AA413" s="118"/>
      <c r="AB413" s="112"/>
      <c r="AC413" s="112"/>
      <c r="AD413" s="116"/>
      <c r="AE413" s="118"/>
      <c r="AF413" s="119" t="s">
        <v>179</v>
      </c>
    </row>
    <row r="414">
      <c r="A414" s="106"/>
      <c r="B414" s="120" t="s">
        <v>136</v>
      </c>
      <c r="C414" s="108" t="s">
        <v>148</v>
      </c>
      <c r="D414" s="109" t="s">
        <v>132</v>
      </c>
      <c r="E414" s="110">
        <v>650.34</v>
      </c>
      <c r="F414" s="111">
        <f>E414+E415</f>
      </c>
      <c r="G414" s="112">
        <v>5508</v>
      </c>
      <c r="H414" s="112">
        <v>125</v>
      </c>
      <c r="I414" s="113">
        <f t="shared" si="172"/>
      </c>
      <c r="J414" s="114">
        <f t="shared" si="129"/>
      </c>
      <c r="K414" s="112">
        <v>2</v>
      </c>
      <c r="L414" s="114">
        <f t="shared" si="80"/>
      </c>
      <c r="M414" s="112">
        <v>1</v>
      </c>
      <c r="N414" s="115">
        <f t="shared" si="327"/>
      </c>
      <c r="O414" s="112">
        <v>3</v>
      </c>
      <c r="P414" s="115">
        <f t="shared" si="247"/>
      </c>
      <c r="Q414" s="116">
        <f>(M414+M415)/(O414+O415)</f>
      </c>
      <c r="R414" s="112">
        <v>11</v>
      </c>
      <c r="S414" s="116">
        <f>(O414+O415)/(K414+K415)</f>
      </c>
      <c r="T414" s="112">
        <v>3</v>
      </c>
      <c r="U414" s="117">
        <f>F414/T414</f>
      </c>
      <c r="V414" s="118">
        <f>(F414+4*500)/T414</f>
      </c>
      <c r="W414" s="112">
        <v>5196</v>
      </c>
      <c r="X414" s="118">
        <f>W414/T414</f>
      </c>
      <c r="Y414" s="116">
        <f>T414/R414</f>
      </c>
      <c r="Z414" s="118">
        <f>W414/F414</f>
      </c>
      <c r="AA414" s="118">
        <f>W414/(F414+500)</f>
      </c>
      <c r="AB414" s="112">
        <v>2</v>
      </c>
      <c r="AC414" s="112">
        <v>3087.6</v>
      </c>
      <c r="AD414" s="116">
        <f>AB414/T414</f>
      </c>
      <c r="AE414" s="118">
        <f>(W414-AC414)/(F414+500)</f>
      </c>
      <c r="AF414" s="119" t="s">
        <v>173</v>
      </c>
    </row>
    <row r="415">
      <c r="A415" s="106"/>
      <c r="B415" s="120"/>
      <c r="C415" s="108"/>
      <c r="D415" s="109" t="s">
        <v>134</v>
      </c>
      <c r="E415" s="110">
        <v>2991.26</v>
      </c>
      <c r="F415" s="111"/>
      <c r="G415" s="112">
        <v>26044</v>
      </c>
      <c r="H415" s="112">
        <v>2113</v>
      </c>
      <c r="I415" s="113">
        <f t="shared" si="172"/>
      </c>
      <c r="J415" s="114">
        <f t="shared" si="129"/>
      </c>
      <c r="K415" s="112">
        <v>51</v>
      </c>
      <c r="L415" s="114">
        <f t="shared" si="80"/>
      </c>
      <c r="M415" s="112">
        <v>2</v>
      </c>
      <c r="N415" s="115">
        <f t="shared" si="327"/>
      </c>
      <c r="O415" s="112">
        <v>6</v>
      </c>
      <c r="P415" s="115">
        <f t="shared" si="247"/>
      </c>
      <c r="Q415" s="116"/>
      <c r="R415" s="112"/>
      <c r="S415" s="116"/>
      <c r="T415" s="112"/>
      <c r="U415" s="117"/>
      <c r="V415" s="118"/>
      <c r="W415" s="112"/>
      <c r="X415" s="118"/>
      <c r="Y415" s="116"/>
      <c r="Z415" s="118"/>
      <c r="AA415" s="118"/>
      <c r="AB415" s="112"/>
      <c r="AC415" s="112"/>
      <c r="AD415" s="116"/>
      <c r="AE415" s="118"/>
      <c r="AF415" s="119" t="s">
        <v>179</v>
      </c>
    </row>
    <row r="416">
      <c r="A416" s="106"/>
      <c r="B416" s="120" t="s">
        <v>137</v>
      </c>
      <c r="C416" s="108" t="s">
        <v>148</v>
      </c>
      <c r="D416" s="109" t="s">
        <v>132</v>
      </c>
      <c r="E416" s="110">
        <v>854.59</v>
      </c>
      <c r="F416" s="111">
        <f>E416+E417</f>
      </c>
      <c r="G416" s="112">
        <v>6595</v>
      </c>
      <c r="H416" s="112">
        <v>111</v>
      </c>
      <c r="I416" s="113">
        <f t="shared" si="172"/>
      </c>
      <c r="J416" s="114">
        <f t="shared" si="129"/>
      </c>
      <c r="K416" s="112">
        <v>1</v>
      </c>
      <c r="L416" s="114">
        <f t="shared" si="80"/>
      </c>
      <c r="M416" s="112">
        <v>0</v>
      </c>
      <c r="N416" s="115">
        <f t="shared" si="327"/>
      </c>
      <c r="O416" s="112">
        <v>0</v>
      </c>
      <c r="P416" s="115">
        <f t="shared" si="247"/>
      </c>
      <c r="Q416" s="116">
        <f>(M416+M417)/(O416+O417)</f>
      </c>
      <c r="R416" s="112">
        <v>14</v>
      </c>
      <c r="S416" s="116">
        <f>(O416+O417)/(K416+K417)</f>
      </c>
      <c r="T416" s="112">
        <v>7</v>
      </c>
      <c r="U416" s="117">
        <f>F416/T416</f>
      </c>
      <c r="V416" s="118">
        <f>(F416+4*500)/T416</f>
      </c>
      <c r="W416" s="112">
        <v>5755.200000000001</v>
      </c>
      <c r="X416" s="118">
        <f>W416/T416</f>
      </c>
      <c r="Y416" s="116">
        <f>T416/R416</f>
      </c>
      <c r="Z416" s="118">
        <f>W416/F416</f>
      </c>
      <c r="AA416" s="118">
        <f>W416/(F416+500)</f>
      </c>
      <c r="AB416" s="112">
        <v>1</v>
      </c>
      <c r="AC416" s="112">
        <v>1663.199999999997</v>
      </c>
      <c r="AD416" s="116">
        <f>AB416/T416</f>
      </c>
      <c r="AE416" s="118">
        <f>(W416-AC416)/(F416+500)</f>
      </c>
      <c r="AF416" s="119" t="s">
        <v>173</v>
      </c>
    </row>
    <row r="417">
      <c r="A417" s="106"/>
      <c r="B417" s="120"/>
      <c r="C417" s="108"/>
      <c r="D417" s="109" t="s">
        <v>134</v>
      </c>
      <c r="E417" s="110">
        <v>3771.67</v>
      </c>
      <c r="F417" s="111"/>
      <c r="G417" s="112">
        <v>30330</v>
      </c>
      <c r="H417" s="112">
        <v>2156</v>
      </c>
      <c r="I417" s="113">
        <f t="shared" si="172"/>
      </c>
      <c r="J417" s="114">
        <f t="shared" si="129"/>
      </c>
      <c r="K417" s="112">
        <v>58</v>
      </c>
      <c r="L417" s="114">
        <f t="shared" si="80"/>
      </c>
      <c r="M417" s="112">
        <v>5</v>
      </c>
      <c r="N417" s="115">
        <f t="shared" si="327"/>
      </c>
      <c r="O417" s="112">
        <v>6</v>
      </c>
      <c r="P417" s="115">
        <f t="shared" si="247"/>
      </c>
      <c r="Q417" s="116"/>
      <c r="R417" s="112"/>
      <c r="S417" s="116"/>
      <c r="T417" s="112"/>
      <c r="U417" s="117"/>
      <c r="V417" s="118"/>
      <c r="W417" s="112"/>
      <c r="X417" s="118"/>
      <c r="Y417" s="116"/>
      <c r="Z417" s="118"/>
      <c r="AA417" s="118"/>
      <c r="AB417" s="112"/>
      <c r="AC417" s="112"/>
      <c r="AD417" s="116"/>
      <c r="AE417" s="118"/>
      <c r="AF417" s="119" t="s">
        <v>179</v>
      </c>
    </row>
    <row r="418">
      <c r="A418" s="106"/>
      <c r="B418" s="107" t="s">
        <v>138</v>
      </c>
      <c r="C418" s="108" t="s">
        <v>148</v>
      </c>
      <c r="D418" s="109" t="s">
        <v>132</v>
      </c>
      <c r="E418" s="110">
        <v>500.32</v>
      </c>
      <c r="F418" s="121">
        <f>E418+E419</f>
      </c>
      <c r="G418" s="112">
        <v>3948</v>
      </c>
      <c r="H418" s="112">
        <v>64</v>
      </c>
      <c r="I418" s="113">
        <f t="shared" si="172"/>
      </c>
      <c r="J418" s="114">
        <f t="shared" si="129"/>
      </c>
      <c r="K418" s="112">
        <v>2</v>
      </c>
      <c r="L418" s="114">
        <f t="shared" si="80"/>
      </c>
      <c r="M418" s="112">
        <v>0</v>
      </c>
      <c r="N418" s="115">
        <f t="shared" si="327"/>
      </c>
      <c r="O418" s="112">
        <v>0</v>
      </c>
      <c r="P418" s="115">
        <f t="shared" si="247"/>
      </c>
      <c r="Q418" s="116">
        <f>(M418+M419)/(O418+O419)</f>
      </c>
      <c r="R418" s="112">
        <v>10</v>
      </c>
      <c r="S418" s="116">
        <f>(O418+O419)/(K418+K419)</f>
      </c>
      <c r="T418" s="112">
        <v>5</v>
      </c>
      <c r="U418" s="117">
        <f>F418/T418</f>
      </c>
      <c r="V418" s="118">
        <f>(F418+4*500)/T418</f>
      </c>
      <c r="W418" s="112">
        <v>8933.999999999998</v>
      </c>
      <c r="X418" s="118">
        <f>W418/T418</f>
      </c>
      <c r="Y418" s="116">
        <f>T418/R418</f>
      </c>
      <c r="Z418" s="118">
        <f>W418/F418</f>
      </c>
      <c r="AA418" s="118">
        <f>W418/(F418+500)</f>
      </c>
      <c r="AB418" s="112">
        <v>1</v>
      </c>
      <c r="AC418" s="112">
        <v>763.2000000000003</v>
      </c>
      <c r="AD418" s="116">
        <f>AB418/T418</f>
      </c>
      <c r="AE418" s="118">
        <f>(W418-AC418)/(F418+500)</f>
      </c>
      <c r="AF418" s="119" t="s">
        <v>173</v>
      </c>
    </row>
    <row r="419">
      <c r="A419" s="106"/>
      <c r="B419" s="107"/>
      <c r="C419" s="108"/>
      <c r="D419" s="109" t="s">
        <v>134</v>
      </c>
      <c r="E419" s="110">
        <v>3936.54</v>
      </c>
      <c r="F419" s="121"/>
      <c r="G419" s="112">
        <v>32276</v>
      </c>
      <c r="H419" s="122">
        <v>1978</v>
      </c>
      <c r="I419" s="113">
        <f t="shared" si="172"/>
      </c>
      <c r="J419" s="114">
        <f t="shared" si="129"/>
      </c>
      <c r="K419" s="112">
        <v>68</v>
      </c>
      <c r="L419" s="114">
        <f t="shared" si="80"/>
      </c>
      <c r="M419" s="112">
        <v>4</v>
      </c>
      <c r="N419" s="115">
        <f t="shared" si="327"/>
      </c>
      <c r="O419" s="112">
        <v>5</v>
      </c>
      <c r="P419" s="115">
        <f t="shared" si="247"/>
      </c>
      <c r="Q419" s="116"/>
      <c r="R419" s="112"/>
      <c r="S419" s="116"/>
      <c r="T419" s="112"/>
      <c r="U419" s="117"/>
      <c r="V419" s="118"/>
      <c r="W419" s="112"/>
      <c r="X419" s="118"/>
      <c r="Y419" s="116"/>
      <c r="Z419" s="118"/>
      <c r="AA419" s="118"/>
      <c r="AB419" s="112"/>
      <c r="AC419" s="112"/>
      <c r="AD419" s="116"/>
      <c r="AE419" s="118"/>
      <c r="AF419" s="119" t="s">
        <v>180</v>
      </c>
    </row>
    <row r="420">
      <c r="A420" s="106"/>
      <c r="B420" s="123" t="s">
        <v>140</v>
      </c>
      <c r="C420" s="123"/>
      <c r="D420" s="123"/>
      <c r="E420" s="124">
        <f>SUM(E412:E419)</f>
      </c>
      <c r="F420" s="124">
        <f>SUM(F412:F419)</f>
      </c>
      <c r="G420" s="124">
        <f>SUM(G412:G419)</f>
      </c>
      <c r="H420" s="124">
        <f>SUM(H412:H419)</f>
      </c>
      <c r="I420" s="126">
        <f t="shared" si="172"/>
      </c>
      <c r="J420" s="127">
        <f t="shared" si="129"/>
      </c>
      <c r="K420" s="124">
        <f>SUM(K412:K419)</f>
      </c>
      <c r="L420" s="127">
        <f t="shared" si="80"/>
      </c>
      <c r="M420" s="124">
        <f>SUM(M412:M419)</f>
      </c>
      <c r="N420" s="128">
        <f t="shared" si="327"/>
      </c>
      <c r="O420" s="124">
        <f>SUM(O412:O419)</f>
      </c>
      <c r="P420" s="128">
        <f t="shared" si="247"/>
      </c>
      <c r="Q420" s="129">
        <f>M420/O420</f>
      </c>
      <c r="R420" s="124">
        <f>SUM(R412:R419)</f>
      </c>
      <c r="S420" s="129">
        <f>(O420+O420)/(K420+K420)</f>
      </c>
      <c r="T420" s="124">
        <f>SUM(T412:T419)</f>
      </c>
      <c r="U420" s="130">
        <f t="shared" ref="U420:U421" si="809">F420/T420</f>
      </c>
      <c r="V420" s="131">
        <f t="shared" ref="V420:V421" si="669">(F420+4*500)/T420</f>
      </c>
      <c r="W420" s="124">
        <f>SUM(W412:W419)</f>
      </c>
      <c r="X420" s="132">
        <f t="shared" ref="X420:X421" si="529">W420/T420</f>
      </c>
      <c r="Y420" s="129">
        <f t="shared" ref="Y420:Y421" si="389">T420/R420</f>
      </c>
      <c r="Z420" s="131">
        <f t="shared" ref="Z420:Z421" si="1089">W420/F420</f>
      </c>
      <c r="AA420" s="131">
        <f>W420/(F420+COUNT(W412:W419)*500)</f>
      </c>
      <c r="AB420" s="124">
        <f>SUM(AB412:AB419)</f>
      </c>
      <c r="AC420" s="124">
        <f>SUM(AC412:AC419)</f>
      </c>
      <c r="AD420" s="129">
        <f t="shared" ref="AD420:AD421" si="949">AB420/T420</f>
      </c>
      <c r="AE420" s="133">
        <f>(W420-AC420)/(F420+COUNT(W412:W417)*500)</f>
      </c>
      <c r="AF420" s="118"/>
    </row>
    <row r="421">
      <c r="A421" s="106"/>
      <c r="B421" s="107" t="s">
        <v>139</v>
      </c>
      <c r="C421" s="108" t="s">
        <v>177</v>
      </c>
      <c r="D421" s="109" t="s">
        <v>132</v>
      </c>
      <c r="E421" s="110">
        <v>209.17</v>
      </c>
      <c r="F421" s="121">
        <f>E421+E422</f>
      </c>
      <c r="G421" s="112">
        <v>1670</v>
      </c>
      <c r="H421" s="112">
        <v>41</v>
      </c>
      <c r="I421" s="113">
        <f t="shared" si="172"/>
      </c>
      <c r="J421" s="114">
        <f t="shared" si="129"/>
      </c>
      <c r="K421" s="112">
        <v>0</v>
      </c>
      <c r="L421" s="114">
        <f t="shared" si="80"/>
      </c>
      <c r="M421" s="112">
        <v>0</v>
      </c>
      <c r="N421" s="115">
        <f t="shared" si="327"/>
      </c>
      <c r="O421" s="112">
        <v>0</v>
      </c>
      <c r="P421" s="115">
        <f t="shared" si="247"/>
      </c>
      <c r="Q421" s="116">
        <f>(M421+M422)/(O421+O422)</f>
      </c>
      <c r="R421" s="112">
        <v>11</v>
      </c>
      <c r="S421" s="116">
        <f>(O421+O422)/(K421+K422)</f>
      </c>
      <c r="T421" s="112">
        <v>4</v>
      </c>
      <c r="U421" s="117">
        <f t="shared" si="809"/>
      </c>
      <c r="V421" s="118">
        <f t="shared" si="669"/>
      </c>
      <c r="W421" s="112">
        <v>5241.600000000002</v>
      </c>
      <c r="X421" s="118">
        <f t="shared" si="529"/>
      </c>
      <c r="Y421" s="116">
        <f t="shared" si="389"/>
      </c>
      <c r="Z421" s="118">
        <f t="shared" si="1089"/>
      </c>
      <c r="AA421" s="118">
        <f>W421/(F421+500)</f>
      </c>
      <c r="AB421" s="112">
        <v>1</v>
      </c>
      <c r="AC421" s="112">
        <v>2088</v>
      </c>
      <c r="AD421" s="116">
        <f t="shared" si="949"/>
      </c>
      <c r="AE421" s="118">
        <f>(W421-AC421)/(F421+500)</f>
      </c>
      <c r="AF421" s="119" t="s">
        <v>173</v>
      </c>
    </row>
    <row r="422">
      <c r="A422" s="106"/>
      <c r="B422" s="107"/>
      <c r="C422" s="108"/>
      <c r="D422" s="109" t="s">
        <v>134</v>
      </c>
      <c r="E422" s="110">
        <v>3829.65</v>
      </c>
      <c r="F422" s="121"/>
      <c r="G422" s="112">
        <v>31416</v>
      </c>
      <c r="H422" s="122">
        <v>1847</v>
      </c>
      <c r="I422" s="113">
        <f t="shared" si="172"/>
      </c>
      <c r="J422" s="114">
        <f t="shared" si="129"/>
      </c>
      <c r="K422" s="112">
        <v>73</v>
      </c>
      <c r="L422" s="114">
        <f t="shared" si="80"/>
      </c>
      <c r="M422" s="112">
        <v>4</v>
      </c>
      <c r="N422" s="115">
        <f t="shared" si="327"/>
      </c>
      <c r="O422" s="112">
        <v>7</v>
      </c>
      <c r="P422" s="115">
        <f t="shared" si="247"/>
      </c>
      <c r="Q422" s="116"/>
      <c r="R422" s="112"/>
      <c r="S422" s="116"/>
      <c r="T422" s="112"/>
      <c r="U422" s="117"/>
      <c r="V422" s="118"/>
      <c r="W422" s="112"/>
      <c r="X422" s="118"/>
      <c r="Y422" s="116"/>
      <c r="Z422" s="118"/>
      <c r="AA422" s="118"/>
      <c r="AB422" s="112"/>
      <c r="AC422" s="112"/>
      <c r="AD422" s="116"/>
      <c r="AE422" s="118"/>
      <c r="AF422" s="119" t="s">
        <v>180</v>
      </c>
    </row>
    <row r="423">
      <c r="A423" s="106"/>
      <c r="B423" s="107" t="s">
        <v>141</v>
      </c>
      <c r="C423" s="108" t="s">
        <v>177</v>
      </c>
      <c r="D423" s="109" t="s">
        <v>132</v>
      </c>
      <c r="E423" s="110">
        <v>132.41</v>
      </c>
      <c r="F423" s="121">
        <f>E423+E424</f>
      </c>
      <c r="G423" s="112">
        <v>961</v>
      </c>
      <c r="H423" s="112">
        <v>36</v>
      </c>
      <c r="I423" s="113">
        <f t="shared" si="172"/>
      </c>
      <c r="J423" s="114">
        <f t="shared" si="129"/>
      </c>
      <c r="K423" s="112">
        <v>0</v>
      </c>
      <c r="L423" s="114">
        <f t="shared" si="80"/>
      </c>
      <c r="M423" s="112">
        <v>0</v>
      </c>
      <c r="N423" s="115">
        <f t="shared" si="327"/>
      </c>
      <c r="O423" s="112">
        <v>0</v>
      </c>
      <c r="P423" s="115">
        <f t="shared" si="247"/>
      </c>
      <c r="Q423" s="116">
        <f>(M423+M424)/(O423+O424)</f>
      </c>
      <c r="R423" s="112">
        <v>6</v>
      </c>
      <c r="S423" s="116">
        <f>(O423+O424)/(K423+K424)</f>
      </c>
      <c r="T423" s="161">
        <v>3</v>
      </c>
      <c r="U423" s="117">
        <f>F423/T423</f>
      </c>
      <c r="V423" s="118">
        <f>(F423+4*500)/T423</f>
      </c>
      <c r="W423" s="112">
        <v>3897.5999999999985</v>
      </c>
      <c r="X423" s="118">
        <f>W423/T423</f>
      </c>
      <c r="Y423" s="116">
        <f>T423/R423</f>
      </c>
      <c r="Z423" s="118">
        <f>W423/F423</f>
      </c>
      <c r="AA423" s="118">
        <f>W423/(F423+500)</f>
      </c>
      <c r="AB423" s="112">
        <v>2</v>
      </c>
      <c r="AC423" s="112">
        <v>1490.3999999999996</v>
      </c>
      <c r="AD423" s="116">
        <f>AB423/T423</f>
      </c>
      <c r="AE423" s="118">
        <f>(W423-AC423)/(F423+500)</f>
      </c>
      <c r="AF423" s="119" t="s">
        <v>173</v>
      </c>
    </row>
    <row r="424">
      <c r="A424" s="106"/>
      <c r="B424" s="107"/>
      <c r="C424" s="108"/>
      <c r="D424" s="109" t="s">
        <v>134</v>
      </c>
      <c r="E424" s="110">
        <v>2037.46</v>
      </c>
      <c r="F424" s="121"/>
      <c r="G424" s="112">
        <v>17049</v>
      </c>
      <c r="H424" s="122">
        <v>796</v>
      </c>
      <c r="I424" s="113">
        <f t="shared" si="172"/>
      </c>
      <c r="J424" s="114">
        <f t="shared" si="129"/>
      </c>
      <c r="K424" s="112">
        <v>39</v>
      </c>
      <c r="L424" s="114">
        <f t="shared" si="80"/>
      </c>
      <c r="M424" s="112">
        <v>3</v>
      </c>
      <c r="N424" s="115">
        <f t="shared" si="327"/>
      </c>
      <c r="O424" s="112">
        <v>5</v>
      </c>
      <c r="P424" s="115">
        <f t="shared" si="247"/>
      </c>
      <c r="Q424" s="116"/>
      <c r="R424" s="112"/>
      <c r="S424" s="116"/>
      <c r="T424" s="159"/>
      <c r="U424" s="117"/>
      <c r="V424" s="118"/>
      <c r="W424" s="112"/>
      <c r="X424" s="118"/>
      <c r="Y424" s="116"/>
      <c r="Z424" s="118"/>
      <c r="AA424" s="118"/>
      <c r="AB424" s="112"/>
      <c r="AC424" s="112"/>
      <c r="AD424" s="116"/>
      <c r="AE424" s="118"/>
      <c r="AF424" s="119" t="s">
        <v>180</v>
      </c>
    </row>
    <row r="425">
      <c r="A425" s="106"/>
      <c r="B425" s="136" t="s">
        <v>140</v>
      </c>
      <c r="C425" s="136"/>
      <c r="D425" s="136"/>
      <c r="E425" s="124">
        <f>SUM(E421:E424)</f>
      </c>
      <c r="F425" s="124">
        <f>SUM(F421:F424)</f>
      </c>
      <c r="G425" s="124">
        <f>SUM(G421:G424)</f>
      </c>
      <c r="H425" s="124">
        <f>SUM(H421:H424)</f>
      </c>
      <c r="I425" s="126">
        <f t="shared" si="172"/>
      </c>
      <c r="J425" s="127">
        <f t="shared" si="129"/>
      </c>
      <c r="K425" s="125">
        <f>SUM(K421:K424)</f>
      </c>
      <c r="L425" s="124">
        <f>SUM(L423:L424)</f>
      </c>
      <c r="M425" s="124">
        <f>SUM(M421:M424)</f>
      </c>
      <c r="N425" s="128">
        <f t="shared" si="327"/>
      </c>
      <c r="O425" s="124">
        <f>SUM(O421:O424)</f>
      </c>
      <c r="P425" s="128">
        <f t="shared" si="247"/>
      </c>
      <c r="Q425" s="129">
        <f>M425/O425</f>
      </c>
      <c r="R425" s="124">
        <f>SUM(R421:R424)</f>
      </c>
      <c r="S425" s="129">
        <f>(O425+O425)/(K425+K425)</f>
      </c>
      <c r="T425" s="124">
        <f>SUM(T421:T424)</f>
      </c>
      <c r="U425" s="130">
        <f t="shared" ref="U425:U426" si="810">F425/T425</f>
      </c>
      <c r="V425" s="131">
        <f t="shared" ref="V425:V426" si="670">(F425+4*500)/T425</f>
      </c>
      <c r="W425" s="124">
        <f>SUM(W421:W424)</f>
      </c>
      <c r="X425" s="132">
        <f t="shared" ref="X425:X426" si="530">W425/T425</f>
      </c>
      <c r="Y425" s="129">
        <f t="shared" ref="Y425:Y426" si="390">T425/R425</f>
      </c>
      <c r="Z425" s="131">
        <f t="shared" ref="Z425:Z426" si="1090">W425/F425</f>
      </c>
      <c r="AA425" s="131">
        <f>W425/(F425+COUNT(W421:W424)*500)</f>
      </c>
      <c r="AB425" s="124">
        <f>SUM(AB421:AB424)</f>
      </c>
      <c r="AC425" s="124">
        <f>SUM(AC421:AC424)</f>
      </c>
      <c r="AD425" s="129">
        <f t="shared" ref="AD425:AD426" si="950">AB425/T425</f>
      </c>
      <c r="AE425" s="133">
        <f>(W425-AC425)/(F425+COUNT(W420:W424)*500)</f>
      </c>
      <c r="AF425" s="119"/>
    </row>
    <row r="426">
      <c r="A426" s="106"/>
      <c r="B426" s="107" t="s">
        <v>143</v>
      </c>
      <c r="C426" s="108" t="s">
        <v>142</v>
      </c>
      <c r="D426" s="109" t="s">
        <v>132</v>
      </c>
      <c r="E426" s="110">
        <v>165.91</v>
      </c>
      <c r="F426" s="121">
        <f>E426+E427</f>
      </c>
      <c r="G426" s="112">
        <v>1281</v>
      </c>
      <c r="H426" s="112">
        <v>69</v>
      </c>
      <c r="I426" s="113">
        <f t="shared" si="172"/>
      </c>
      <c r="J426" s="114">
        <f t="shared" si="129"/>
      </c>
      <c r="K426" s="112">
        <v>3</v>
      </c>
      <c r="L426" s="114">
        <f t="shared" ref="L426:L457" si="81">E426/K426</f>
      </c>
      <c r="M426" s="112">
        <v>0</v>
      </c>
      <c r="N426" s="115">
        <f t="shared" si="327"/>
      </c>
      <c r="O426" s="112">
        <v>0</v>
      </c>
      <c r="P426" s="115">
        <f t="shared" si="247"/>
      </c>
      <c r="Q426" s="116">
        <f>(M426+M427)/(O426+O427)</f>
      </c>
      <c r="R426" s="112">
        <v>12</v>
      </c>
      <c r="S426" s="116">
        <f>(O426+O427)/(K426+K427)</f>
      </c>
      <c r="T426" s="112">
        <v>4</v>
      </c>
      <c r="U426" s="117">
        <f t="shared" si="810"/>
      </c>
      <c r="V426" s="118">
        <f t="shared" si="670"/>
      </c>
      <c r="W426" s="112">
        <v>5016.000000000004</v>
      </c>
      <c r="X426" s="118">
        <f t="shared" si="530"/>
      </c>
      <c r="Y426" s="116">
        <f t="shared" si="390"/>
      </c>
      <c r="Z426" s="118">
        <f t="shared" si="1090"/>
      </c>
      <c r="AA426" s="118">
        <f>W426/(F426+500)</f>
      </c>
      <c r="AB426" s="112">
        <v>0</v>
      </c>
      <c r="AC426" s="112">
        <v>0</v>
      </c>
      <c r="AD426" s="116">
        <f t="shared" si="950"/>
      </c>
      <c r="AE426" s="118">
        <f>(W426-AC426)/(F426+500)</f>
      </c>
      <c r="AF426" s="119" t="s">
        <v>173</v>
      </c>
    </row>
    <row r="427">
      <c r="A427" s="106"/>
      <c r="B427" s="107"/>
      <c r="C427" s="108"/>
      <c r="D427" s="109" t="s">
        <v>134</v>
      </c>
      <c r="E427" s="110">
        <v>3869.85</v>
      </c>
      <c r="F427" s="121"/>
      <c r="G427" s="112">
        <v>34971</v>
      </c>
      <c r="H427" s="112">
        <v>1825</v>
      </c>
      <c r="I427" s="113">
        <f t="shared" si="172"/>
      </c>
      <c r="J427" s="114">
        <f t="shared" si="129"/>
      </c>
      <c r="K427" s="112">
        <v>85</v>
      </c>
      <c r="L427" s="114">
        <f t="shared" si="81"/>
      </c>
      <c r="M427" s="112">
        <v>4</v>
      </c>
      <c r="N427" s="115">
        <f t="shared" si="327"/>
      </c>
      <c r="O427" s="112">
        <v>8</v>
      </c>
      <c r="P427" s="115">
        <f t="shared" si="247"/>
      </c>
      <c r="Q427" s="116"/>
      <c r="R427" s="112"/>
      <c r="S427" s="116"/>
      <c r="T427" s="112"/>
      <c r="U427" s="117"/>
      <c r="V427" s="118"/>
      <c r="W427" s="112"/>
      <c r="X427" s="118"/>
      <c r="Y427" s="116"/>
      <c r="Z427" s="118"/>
      <c r="AA427" s="118"/>
      <c r="AB427" s="112"/>
      <c r="AC427" s="112"/>
      <c r="AD427" s="116"/>
      <c r="AE427" s="118"/>
      <c r="AF427" s="119" t="s">
        <v>180</v>
      </c>
    </row>
    <row r="428">
      <c r="A428" s="106"/>
      <c r="B428" s="107" t="s">
        <v>144</v>
      </c>
      <c r="C428" s="108" t="s">
        <v>142</v>
      </c>
      <c r="D428" s="109" t="s">
        <v>132</v>
      </c>
      <c r="E428" s="110">
        <v>195.84</v>
      </c>
      <c r="F428" s="121">
        <f>E428+E429</f>
      </c>
      <c r="G428" s="112">
        <v>1269</v>
      </c>
      <c r="H428" s="112">
        <v>82</v>
      </c>
      <c r="I428" s="113">
        <f t="shared" si="172"/>
      </c>
      <c r="J428" s="114">
        <f t="shared" si="129"/>
      </c>
      <c r="K428" s="112">
        <v>4</v>
      </c>
      <c r="L428" s="114">
        <f t="shared" si="81"/>
      </c>
      <c r="M428" s="112">
        <v>0</v>
      </c>
      <c r="N428" s="115">
        <f t="shared" si="327"/>
      </c>
      <c r="O428" s="112">
        <v>0</v>
      </c>
      <c r="P428" s="115">
        <f t="shared" si="247"/>
      </c>
      <c r="Q428" s="116">
        <f>(M428+M429)/(O428+O429)</f>
      </c>
      <c r="R428" s="112">
        <v>10</v>
      </c>
      <c r="S428" s="116">
        <f>(O428+O429)/(K428+K429)</f>
      </c>
      <c r="T428" s="112">
        <v>4</v>
      </c>
      <c r="U428" s="117">
        <f>F428/T428</f>
      </c>
      <c r="V428" s="118">
        <f>(F428+4*500)/T428</f>
      </c>
      <c r="W428" s="112">
        <v>7030.799999999996</v>
      </c>
      <c r="X428" s="118">
        <f>W428/T428</f>
      </c>
      <c r="Y428" s="116">
        <f>T428/R428</f>
      </c>
      <c r="Z428" s="118">
        <f>W428/F428</f>
      </c>
      <c r="AA428" s="118">
        <f>W428/(F428+500)</f>
      </c>
      <c r="AB428" s="112">
        <v>1</v>
      </c>
      <c r="AC428" s="112">
        <v>444</v>
      </c>
      <c r="AD428" s="116">
        <f>AB428/T428</f>
      </c>
      <c r="AE428" s="118">
        <f>(W428-AC428)/(F428+500)</f>
      </c>
      <c r="AF428" s="119" t="s">
        <v>173</v>
      </c>
    </row>
    <row r="429">
      <c r="A429" s="106"/>
      <c r="B429" s="107"/>
      <c r="C429" s="108"/>
      <c r="D429" s="109" t="s">
        <v>134</v>
      </c>
      <c r="E429" s="110">
        <v>2275.22</v>
      </c>
      <c r="F429" s="121"/>
      <c r="G429" s="112">
        <v>19493</v>
      </c>
      <c r="H429" s="112">
        <v>827</v>
      </c>
      <c r="I429" s="113">
        <f t="shared" si="172"/>
      </c>
      <c r="J429" s="114">
        <f t="shared" si="129"/>
      </c>
      <c r="K429" s="112">
        <v>47</v>
      </c>
      <c r="L429" s="114">
        <f t="shared" si="81"/>
      </c>
      <c r="M429" s="112">
        <v>4</v>
      </c>
      <c r="N429" s="115">
        <f t="shared" si="327"/>
      </c>
      <c r="O429" s="112">
        <v>10</v>
      </c>
      <c r="P429" s="115">
        <f t="shared" si="247"/>
      </c>
      <c r="Q429" s="116"/>
      <c r="R429" s="112"/>
      <c r="S429" s="116"/>
      <c r="T429" s="112"/>
      <c r="U429" s="117"/>
      <c r="V429" s="118"/>
      <c r="W429" s="112"/>
      <c r="X429" s="118"/>
      <c r="Y429" s="116"/>
      <c r="Z429" s="118"/>
      <c r="AA429" s="118"/>
      <c r="AB429" s="112"/>
      <c r="AC429" s="112"/>
      <c r="AD429" s="116"/>
      <c r="AE429" s="118"/>
      <c r="AF429" s="119" t="s">
        <v>180</v>
      </c>
    </row>
    <row r="430">
      <c r="A430" s="106"/>
      <c r="B430" s="120" t="s">
        <v>145</v>
      </c>
      <c r="C430" s="108" t="s">
        <v>142</v>
      </c>
      <c r="D430" s="109" t="s">
        <v>132</v>
      </c>
      <c r="E430" s="110">
        <v>135.6</v>
      </c>
      <c r="F430" s="111">
        <f>E430+E431</f>
      </c>
      <c r="G430" s="112">
        <v>674</v>
      </c>
      <c r="H430" s="112">
        <v>36</v>
      </c>
      <c r="I430" s="113">
        <f t="shared" si="172"/>
      </c>
      <c r="J430" s="114">
        <f t="shared" si="129"/>
      </c>
      <c r="K430" s="112">
        <v>1</v>
      </c>
      <c r="L430" s="114">
        <f t="shared" si="81"/>
      </c>
      <c r="M430" s="112">
        <v>1</v>
      </c>
      <c r="N430" s="115">
        <f t="shared" si="327"/>
      </c>
      <c r="O430" s="112">
        <v>2</v>
      </c>
      <c r="P430" s="115">
        <f t="shared" si="247"/>
      </c>
      <c r="Q430" s="116">
        <f>(M430+M431)/(O430+O431)</f>
      </c>
      <c r="R430" s="112">
        <v>21</v>
      </c>
      <c r="S430" s="116">
        <f>(O430+O431)/(K430+K431)</f>
      </c>
      <c r="T430" s="112">
        <v>8</v>
      </c>
      <c r="U430" s="117">
        <f>F430/T430</f>
      </c>
      <c r="V430" s="118">
        <f>(F430+4*500)/T430</f>
      </c>
      <c r="W430" s="112">
        <v>10394.400000000001</v>
      </c>
      <c r="X430" s="118">
        <f>W430/T430</f>
      </c>
      <c r="Y430" s="116">
        <f>T430/R430</f>
      </c>
      <c r="Z430" s="118">
        <f>W430/F430</f>
      </c>
      <c r="AA430" s="118">
        <f>W430/(F430+500)</f>
      </c>
      <c r="AB430" s="112">
        <v>1</v>
      </c>
      <c r="AC430" s="112">
        <v>2407.2000000000007</v>
      </c>
      <c r="AD430" s="116">
        <f>AB430/T430</f>
      </c>
      <c r="AE430" s="118">
        <f>(W430-AC430)/(F430+500)</f>
      </c>
      <c r="AF430" s="119" t="s">
        <v>173</v>
      </c>
    </row>
    <row r="431">
      <c r="A431" s="106"/>
      <c r="B431" s="120"/>
      <c r="C431" s="108"/>
      <c r="D431" s="109" t="s">
        <v>134</v>
      </c>
      <c r="E431" s="110">
        <v>5238.41</v>
      </c>
      <c r="F431" s="111"/>
      <c r="G431" s="112">
        <v>43675</v>
      </c>
      <c r="H431" s="112">
        <v>2372</v>
      </c>
      <c r="I431" s="113">
        <f t="shared" si="172"/>
      </c>
      <c r="J431" s="114">
        <f t="shared" si="129"/>
      </c>
      <c r="K431" s="112">
        <v>111</v>
      </c>
      <c r="L431" s="114">
        <f t="shared" si="81"/>
      </c>
      <c r="M431" s="112">
        <v>6</v>
      </c>
      <c r="N431" s="115">
        <f t="shared" si="327"/>
      </c>
      <c r="O431" s="112">
        <v>14</v>
      </c>
      <c r="P431" s="115">
        <f t="shared" si="247"/>
      </c>
      <c r="Q431" s="116"/>
      <c r="R431" s="112"/>
      <c r="S431" s="116"/>
      <c r="T431" s="112"/>
      <c r="U431" s="117"/>
      <c r="V431" s="118"/>
      <c r="W431" s="112"/>
      <c r="X431" s="118"/>
      <c r="Y431" s="116"/>
      <c r="Z431" s="118"/>
      <c r="AA431" s="118"/>
      <c r="AB431" s="112"/>
      <c r="AC431" s="112"/>
      <c r="AD431" s="116"/>
      <c r="AE431" s="118"/>
      <c r="AF431" s="119" t="s">
        <v>180</v>
      </c>
    </row>
    <row customHeight="true" ht="20.238095238095237" r="432">
      <c r="A432" s="106"/>
      <c r="B432" s="107" t="s">
        <v>146</v>
      </c>
      <c r="C432" s="108" t="s">
        <v>142</v>
      </c>
      <c r="D432" s="109" t="s">
        <v>132</v>
      </c>
      <c r="E432" s="110">
        <v>446.8</v>
      </c>
      <c r="F432" s="111">
        <f>E432+E433</f>
      </c>
      <c r="G432" s="112">
        <v>2027</v>
      </c>
      <c r="H432" s="112">
        <v>7</v>
      </c>
      <c r="I432" s="113">
        <f t="shared" si="172"/>
      </c>
      <c r="J432" s="114">
        <f t="shared" si="129"/>
      </c>
      <c r="K432" s="112">
        <v>2</v>
      </c>
      <c r="L432" s="114">
        <f t="shared" si="81"/>
      </c>
      <c r="M432" s="112">
        <v>0</v>
      </c>
      <c r="N432" s="115">
        <f t="shared" si="327"/>
      </c>
      <c r="O432" s="112">
        <v>0</v>
      </c>
      <c r="P432" s="115">
        <f>E432/O433</f>
      </c>
      <c r="Q432" s="116">
        <f>(M432+M433)/(O432+O433)</f>
      </c>
      <c r="R432" s="112">
        <v>13</v>
      </c>
      <c r="S432" s="116">
        <f>(O432+O433)/(K432+K433)</f>
      </c>
      <c r="T432" s="112">
        <v>2</v>
      </c>
      <c r="U432" s="117">
        <f>F432/T432</f>
      </c>
      <c r="V432" s="118">
        <f>(F432+4*500)/T432</f>
      </c>
      <c r="W432" s="112">
        <v>2851.199999999997</v>
      </c>
      <c r="X432" s="118">
        <f>W432/T432</f>
      </c>
      <c r="Y432" s="116">
        <f>T432/R432</f>
      </c>
      <c r="Z432" s="118">
        <f>W432/F432</f>
      </c>
      <c r="AA432" s="118">
        <f>W432/(F432+500)</f>
      </c>
      <c r="AB432" s="112">
        <v>1</v>
      </c>
      <c r="AC432" s="112">
        <v>1663.2000000000007</v>
      </c>
      <c r="AD432" s="116">
        <f>AB432/T432</f>
      </c>
      <c r="AE432" s="118">
        <f>(W432-AC432)/(F432+500)</f>
      </c>
      <c r="AF432" s="119" t="s">
        <v>149</v>
      </c>
    </row>
    <row customHeight="true" ht="20.238095238095237" r="433">
      <c r="A433" s="106"/>
      <c r="B433" s="107"/>
      <c r="C433" s="108"/>
      <c r="D433" s="109" t="s">
        <v>134</v>
      </c>
      <c r="E433" s="110">
        <v>4001.51</v>
      </c>
      <c r="F433" s="111"/>
      <c r="G433" s="112">
        <v>35431</v>
      </c>
      <c r="H433" s="112">
        <v>1796</v>
      </c>
      <c r="I433" s="113">
        <f t="shared" si="172"/>
      </c>
      <c r="J433" s="114">
        <f t="shared" si="129"/>
      </c>
      <c r="K433" s="112">
        <v>88</v>
      </c>
      <c r="L433" s="114">
        <f t="shared" si="81"/>
      </c>
      <c r="M433" s="112">
        <v>2</v>
      </c>
      <c r="N433" s="115">
        <f t="shared" si="327"/>
      </c>
      <c r="O433" s="112">
        <v>6</v>
      </c>
      <c r="P433" s="115">
        <f>E433/O433</f>
      </c>
      <c r="Q433" s="116"/>
      <c r="R433" s="112"/>
      <c r="S433" s="116"/>
      <c r="T433" s="112"/>
      <c r="U433" s="117"/>
      <c r="V433" s="118"/>
      <c r="W433" s="112"/>
      <c r="X433" s="118"/>
      <c r="Y433" s="116"/>
      <c r="Z433" s="118"/>
      <c r="AA433" s="118"/>
      <c r="AB433" s="112"/>
      <c r="AC433" s="112"/>
      <c r="AD433" s="116"/>
      <c r="AE433" s="118"/>
      <c r="AF433" s="119" t="s">
        <v>180</v>
      </c>
    </row>
    <row r="434">
      <c r="A434" s="106"/>
      <c r="B434" s="107" t="s">
        <v>147</v>
      </c>
      <c r="C434" s="108" t="s">
        <v>142</v>
      </c>
      <c r="D434" s="109" t="s">
        <v>132</v>
      </c>
      <c r="E434" s="110">
        <v>145.26</v>
      </c>
      <c r="F434" s="111">
        <f>E434+E435</f>
      </c>
      <c r="G434" s="112">
        <v>1055</v>
      </c>
      <c r="H434" s="112">
        <v>58</v>
      </c>
      <c r="I434" s="113">
        <f t="shared" si="172"/>
      </c>
      <c r="J434" s="114">
        <f t="shared" si="129"/>
      </c>
      <c r="K434" s="112">
        <v>1</v>
      </c>
      <c r="L434" s="114">
        <f t="shared" si="81"/>
      </c>
      <c r="M434" s="112">
        <v>0</v>
      </c>
      <c r="N434" s="115">
        <f t="shared" si="327"/>
      </c>
      <c r="O434" s="112">
        <v>0</v>
      </c>
      <c r="P434" s="115">
        <f>E434/O435</f>
      </c>
      <c r="Q434" s="116">
        <f>(M434+M435)/(O434+O435)</f>
      </c>
      <c r="R434" s="112">
        <v>20</v>
      </c>
      <c r="S434" s="116">
        <f>(O434+O435)/(K434+K435)</f>
      </c>
      <c r="T434" s="112">
        <v>5</v>
      </c>
      <c r="U434" s="117">
        <f>F434/T434</f>
      </c>
      <c r="V434" s="118">
        <f>(F434+4*500)/T434</f>
      </c>
      <c r="W434" s="112">
        <v>7228.800000000003</v>
      </c>
      <c r="X434" s="118">
        <f>W434/T434</f>
      </c>
      <c r="Y434" s="116">
        <f>T434/R434</f>
      </c>
      <c r="Z434" s="118">
        <f>W434/F434</f>
      </c>
      <c r="AA434" s="118">
        <f>W434/(F434+500)</f>
      </c>
      <c r="AB434" s="112">
        <v>2</v>
      </c>
      <c r="AC434" s="112">
        <v>1147.199999999997</v>
      </c>
      <c r="AD434" s="116">
        <f>AB434/T434</f>
      </c>
      <c r="AE434" s="118">
        <f>(W434-AC434)/(F434+500)</f>
      </c>
      <c r="AF434" s="119" t="s">
        <v>149</v>
      </c>
    </row>
    <row r="435">
      <c r="A435" s="106"/>
      <c r="B435" s="107"/>
      <c r="C435" s="108"/>
      <c r="D435" s="109" t="s">
        <v>134</v>
      </c>
      <c r="E435" s="110">
        <v>2899.36</v>
      </c>
      <c r="F435" s="111"/>
      <c r="G435" s="112">
        <v>24134</v>
      </c>
      <c r="H435" s="112">
        <v>1030</v>
      </c>
      <c r="I435" s="113">
        <f t="shared" si="172"/>
      </c>
      <c r="J435" s="114">
        <f t="shared" si="129"/>
      </c>
      <c r="K435" s="112">
        <v>52</v>
      </c>
      <c r="L435" s="114">
        <f t="shared" si="81"/>
      </c>
      <c r="M435" s="112">
        <v>5</v>
      </c>
      <c r="N435" s="115">
        <f t="shared" si="327"/>
      </c>
      <c r="O435" s="112">
        <v>6</v>
      </c>
      <c r="P435" s="115">
        <f t="shared" ref="P435:P436" si="248">E435/O435</f>
      </c>
      <c r="Q435" s="116"/>
      <c r="R435" s="112"/>
      <c r="S435" s="116"/>
      <c r="T435" s="112"/>
      <c r="U435" s="117"/>
      <c r="V435" s="118"/>
      <c r="W435" s="112"/>
      <c r="X435" s="118"/>
      <c r="Y435" s="116"/>
      <c r="Z435" s="118"/>
      <c r="AA435" s="118"/>
      <c r="AB435" s="112"/>
      <c r="AC435" s="112"/>
      <c r="AD435" s="116"/>
      <c r="AE435" s="118"/>
      <c r="AF435" s="119" t="s">
        <v>168</v>
      </c>
    </row>
    <row r="436">
      <c r="A436" s="106"/>
      <c r="B436" s="136" t="s">
        <v>140</v>
      </c>
      <c r="C436" s="136"/>
      <c r="D436" s="136"/>
      <c r="E436" s="124">
        <f>SUM(E426:E435)</f>
      </c>
      <c r="F436" s="124">
        <f>SUM(F426:F435)</f>
      </c>
      <c r="G436" s="124">
        <f>SUM(G426:G435)</f>
      </c>
      <c r="H436" s="124">
        <f>SUM(H426:H435)</f>
      </c>
      <c r="I436" s="126">
        <f t="shared" si="172"/>
      </c>
      <c r="J436" s="127">
        <f t="shared" si="129"/>
      </c>
      <c r="K436" s="124">
        <f>SUM(K426:K435)</f>
      </c>
      <c r="L436" s="127">
        <f t="shared" si="81"/>
      </c>
      <c r="M436" s="124">
        <f>SUM(M426:M435)</f>
      </c>
      <c r="N436" s="128">
        <f t="shared" si="327"/>
      </c>
      <c r="O436" s="124">
        <f>SUM(O426:O435)</f>
      </c>
      <c r="P436" s="128">
        <f t="shared" si="248"/>
      </c>
      <c r="Q436" s="129">
        <f>M436/O436</f>
      </c>
      <c r="R436" s="124">
        <f>SUM(R426:R435)</f>
      </c>
      <c r="S436" s="129">
        <f>(O436+O436)/(K436+K436)</f>
      </c>
      <c r="T436" s="124">
        <f>SUM(T426:T435)</f>
      </c>
      <c r="U436" s="130">
        <f t="shared" ref="U436:U437" si="811">F436/T436</f>
      </c>
      <c r="V436" s="131">
        <f t="shared" ref="V436:V437" si="671">(F436+4*500)/T436</f>
      </c>
      <c r="W436" s="124">
        <f>SUM(W426:W435)</f>
      </c>
      <c r="X436" s="132">
        <f t="shared" ref="X436:X437" si="531">W436/T436</f>
      </c>
      <c r="Y436" s="129">
        <f t="shared" ref="Y436:Y437" si="391">T436/R436</f>
      </c>
      <c r="Z436" s="131">
        <f t="shared" ref="Z436:Z437" si="1091">W436/F436</f>
      </c>
      <c r="AA436" s="131">
        <f>W436/(F436+COUNT(W426:W435)*500)</f>
      </c>
      <c r="AB436" s="124">
        <f>SUM(AB426:AB435)</f>
      </c>
      <c r="AC436" s="124">
        <f>SUM(AC426:AC435)</f>
      </c>
      <c r="AD436" s="129">
        <f t="shared" ref="AD436:AD437" si="951">AB436/T436</f>
      </c>
      <c r="AE436" s="133">
        <f>(W436-AC436)/(F436+COUNT(W426:W431)*500)</f>
      </c>
      <c r="AF436" s="118"/>
    </row>
    <row r="437">
      <c r="A437" s="106"/>
      <c r="B437" s="107" t="s">
        <v>151</v>
      </c>
      <c r="C437" s="135" t="s">
        <v>163</v>
      </c>
      <c r="D437" s="109" t="s">
        <v>132</v>
      </c>
      <c r="E437" s="110">
        <v>164.66</v>
      </c>
      <c r="F437" s="111">
        <f>E437+E438</f>
      </c>
      <c r="G437" s="112">
        <v>1181</v>
      </c>
      <c r="H437" s="112">
        <v>70</v>
      </c>
      <c r="I437" s="113">
        <f t="shared" si="172"/>
      </c>
      <c r="J437" s="114">
        <f t="shared" si="129"/>
      </c>
      <c r="K437" s="112">
        <v>2</v>
      </c>
      <c r="L437" s="114">
        <f t="shared" si="81"/>
      </c>
      <c r="M437" s="112">
        <v>0</v>
      </c>
      <c r="N437" s="115">
        <f t="shared" si="327"/>
      </c>
      <c r="O437" s="112">
        <v>0</v>
      </c>
      <c r="P437" s="115">
        <f>E437/O438</f>
      </c>
      <c r="Q437" s="116">
        <f>(M437+M438)/(O437+O438)</f>
      </c>
      <c r="R437" s="112">
        <v>10</v>
      </c>
      <c r="S437" s="116">
        <f>(O437+O438)/(K437+K438)</f>
      </c>
      <c r="T437" s="112">
        <v>2</v>
      </c>
      <c r="U437" s="117">
        <f t="shared" si="811"/>
      </c>
      <c r="V437" s="118">
        <f t="shared" si="671"/>
      </c>
      <c r="W437" s="112">
        <v>2774.399999999994</v>
      </c>
      <c r="X437" s="118">
        <f t="shared" si="531"/>
      </c>
      <c r="Y437" s="116">
        <f t="shared" si="391"/>
      </c>
      <c r="Z437" s="118">
        <f t="shared" si="1091"/>
      </c>
      <c r="AA437" s="118">
        <f>W437/(F437+500)</f>
      </c>
      <c r="AB437" s="112">
        <v>1</v>
      </c>
      <c r="AC437" s="112">
        <v>2011.2000000000007</v>
      </c>
      <c r="AD437" s="116">
        <f t="shared" si="951"/>
      </c>
      <c r="AE437" s="118">
        <f>(W437-AC437)/(F437+500)</f>
      </c>
      <c r="AF437" s="119" t="s">
        <v>149</v>
      </c>
    </row>
    <row r="438">
      <c r="A438" s="106"/>
      <c r="B438" s="107"/>
      <c r="C438" s="135"/>
      <c r="D438" s="109" t="s">
        <v>134</v>
      </c>
      <c r="E438" s="110">
        <v>2990.34</v>
      </c>
      <c r="F438" s="111"/>
      <c r="G438" s="112">
        <v>26357</v>
      </c>
      <c r="H438" s="112">
        <v>1228</v>
      </c>
      <c r="I438" s="113">
        <f t="shared" si="172"/>
      </c>
      <c r="J438" s="114">
        <f t="shared" si="129"/>
      </c>
      <c r="K438" s="112">
        <v>50</v>
      </c>
      <c r="L438" s="114">
        <f t="shared" si="81"/>
      </c>
      <c r="M438" s="112">
        <v>2</v>
      </c>
      <c r="N438" s="115">
        <f t="shared" si="327"/>
      </c>
      <c r="O438" s="112">
        <v>3</v>
      </c>
      <c r="P438" s="115">
        <f t="shared" ref="P438:P440" si="249">E438/O438</f>
      </c>
      <c r="Q438" s="116"/>
      <c r="R438" s="112"/>
      <c r="S438" s="116"/>
      <c r="T438" s="112"/>
      <c r="U438" s="117"/>
      <c r="V438" s="118"/>
      <c r="W438" s="112"/>
      <c r="X438" s="118"/>
      <c r="Y438" s="116"/>
      <c r="Z438" s="118"/>
      <c r="AA438" s="118"/>
      <c r="AB438" s="112"/>
      <c r="AC438" s="112"/>
      <c r="AD438" s="116"/>
      <c r="AE438" s="118"/>
      <c r="AF438" s="119" t="s">
        <v>168</v>
      </c>
    </row>
    <row r="439">
      <c r="A439" s="106"/>
      <c r="B439" s="107" t="s">
        <v>152</v>
      </c>
      <c r="C439" s="135" t="s">
        <v>163</v>
      </c>
      <c r="D439" s="109" t="s">
        <v>132</v>
      </c>
      <c r="E439" s="110">
        <v>226.98</v>
      </c>
      <c r="F439" s="111">
        <f>E439+E440</f>
      </c>
      <c r="G439" s="112">
        <v>1504</v>
      </c>
      <c r="H439" s="112">
        <v>45</v>
      </c>
      <c r="I439" s="113">
        <f t="shared" si="172"/>
      </c>
      <c r="J439" s="114">
        <f t="shared" si="129"/>
      </c>
      <c r="K439" s="112">
        <v>0</v>
      </c>
      <c r="L439" s="114">
        <f t="shared" si="81"/>
      </c>
      <c r="M439" s="112">
        <v>0</v>
      </c>
      <c r="N439" s="115">
        <f t="shared" si="327"/>
      </c>
      <c r="O439" s="112">
        <v>0</v>
      </c>
      <c r="P439" s="115">
        <f t="shared" si="249"/>
      </c>
      <c r="Q439" s="116">
        <f>(M439+M440)/(O439+O440)</f>
      </c>
      <c r="R439" s="112">
        <v>8</v>
      </c>
      <c r="S439" s="116">
        <f>(O439+O440)/(K439+K440)</f>
      </c>
      <c r="T439" s="112">
        <v>1</v>
      </c>
      <c r="U439" s="117">
        <f>F439/T439</f>
      </c>
      <c r="V439" s="118">
        <f>(F439+4*500)/T439</f>
      </c>
      <c r="W439" s="112">
        <v>2088</v>
      </c>
      <c r="X439" s="118">
        <f>W439/T439</f>
      </c>
      <c r="Y439" s="116">
        <f>T439/R439</f>
      </c>
      <c r="Z439" s="118">
        <f>W439/F439</f>
      </c>
      <c r="AA439" s="118">
        <f>W439/(F439+500)</f>
      </c>
      <c r="AB439" s="112">
        <v>1</v>
      </c>
      <c r="AC439" s="112">
        <v>763.2000000000007</v>
      </c>
      <c r="AD439" s="116">
        <f>AB439/T439</f>
      </c>
      <c r="AE439" s="118">
        <f>(W439-AC439)/(F439+500)</f>
      </c>
      <c r="AF439" s="119" t="s">
        <v>149</v>
      </c>
    </row>
    <row r="440">
      <c r="A440" s="106"/>
      <c r="B440" s="107"/>
      <c r="C440" s="135"/>
      <c r="D440" s="109" t="s">
        <v>134</v>
      </c>
      <c r="E440" s="110">
        <v>3251.64</v>
      </c>
      <c r="F440" s="111"/>
      <c r="G440" s="112">
        <v>27391</v>
      </c>
      <c r="H440" s="112">
        <v>1316</v>
      </c>
      <c r="I440" s="113">
        <f t="shared" si="172"/>
      </c>
      <c r="J440" s="114">
        <f t="shared" si="129"/>
      </c>
      <c r="K440" s="112">
        <v>46</v>
      </c>
      <c r="L440" s="114">
        <f t="shared" si="81"/>
      </c>
      <c r="M440" s="112">
        <v>1</v>
      </c>
      <c r="N440" s="115">
        <f t="shared" si="327"/>
      </c>
      <c r="O440" s="112">
        <v>6</v>
      </c>
      <c r="P440" s="115">
        <f t="shared" si="249"/>
      </c>
      <c r="Q440" s="116"/>
      <c r="R440" s="112"/>
      <c r="S440" s="116"/>
      <c r="T440" s="112"/>
      <c r="U440" s="117"/>
      <c r="V440" s="118"/>
      <c r="W440" s="112"/>
      <c r="X440" s="118"/>
      <c r="Y440" s="116"/>
      <c r="Z440" s="118"/>
      <c r="AA440" s="118"/>
      <c r="AB440" s="112"/>
      <c r="AC440" s="112"/>
      <c r="AD440" s="116"/>
      <c r="AE440" s="118"/>
      <c r="AF440" s="119" t="s">
        <v>168</v>
      </c>
    </row>
    <row r="441">
      <c r="A441" s="106"/>
      <c r="B441" s="107" t="s">
        <v>153</v>
      </c>
      <c r="C441" s="135" t="s">
        <v>163</v>
      </c>
      <c r="D441" s="109" t="s">
        <v>132</v>
      </c>
      <c r="E441" s="110">
        <v>169.05</v>
      </c>
      <c r="F441" s="111">
        <f>E441+E442</f>
      </c>
      <c r="G441" s="112">
        <v>1597</v>
      </c>
      <c r="H441" s="112">
        <v>62</v>
      </c>
      <c r="I441" s="113">
        <f t="shared" si="172"/>
      </c>
      <c r="J441" s="114">
        <f t="shared" si="129"/>
      </c>
      <c r="K441" s="112">
        <v>0</v>
      </c>
      <c r="L441" s="114">
        <f t="shared" si="81"/>
      </c>
      <c r="M441" s="112">
        <v>0</v>
      </c>
      <c r="N441" s="115">
        <f t="shared" si="327"/>
      </c>
      <c r="O441" s="112">
        <v>0</v>
      </c>
      <c r="P441" s="115">
        <f>E441/O442</f>
      </c>
      <c r="Q441" s="116">
        <f>(M441+M442)/(O441+O442)</f>
      </c>
      <c r="R441" s="112">
        <v>7</v>
      </c>
      <c r="S441" s="116">
        <f>(O441+O442)/(K441+K442)</f>
      </c>
      <c r="T441" s="112">
        <v>2</v>
      </c>
      <c r="U441" s="117">
        <f>F441/T441</f>
      </c>
      <c r="V441" s="118">
        <f>(F441+4*500)/T441</f>
      </c>
      <c r="W441" s="112">
        <v>3098.4000000000087</v>
      </c>
      <c r="X441" s="118">
        <f>W441/T441</f>
      </c>
      <c r="Y441" s="116">
        <f>T441/R441</f>
      </c>
      <c r="Z441" s="118">
        <f>W441/F441</f>
      </c>
      <c r="AA441" s="118">
        <f>W441/(F441+500)</f>
      </c>
      <c r="AB441" s="112">
        <v>0</v>
      </c>
      <c r="AC441" s="112">
        <v>0</v>
      </c>
      <c r="AD441" s="116">
        <f>AB441/T441</f>
      </c>
      <c r="AE441" s="118">
        <f>(W441-AC441)/(F441+500)</f>
      </c>
      <c r="AF441" s="119" t="s">
        <v>149</v>
      </c>
    </row>
    <row r="442">
      <c r="A442" s="106"/>
      <c r="B442" s="107"/>
      <c r="C442" s="135"/>
      <c r="D442" s="109" t="s">
        <v>134</v>
      </c>
      <c r="E442" s="110">
        <v>1445.44</v>
      </c>
      <c r="F442" s="111"/>
      <c r="G442" s="112">
        <v>14071</v>
      </c>
      <c r="H442" s="112">
        <v>687</v>
      </c>
      <c r="I442" s="113">
        <f t="shared" si="172"/>
      </c>
      <c r="J442" s="114">
        <f t="shared" si="129"/>
      </c>
      <c r="K442" s="112">
        <v>36</v>
      </c>
      <c r="L442" s="114">
        <f t="shared" si="81"/>
      </c>
      <c r="M442" s="112">
        <v>2</v>
      </c>
      <c r="N442" s="115">
        <f t="shared" si="327"/>
      </c>
      <c r="O442" s="112">
        <v>7</v>
      </c>
      <c r="P442" s="115">
        <f>E442/O442</f>
      </c>
      <c r="Q442" s="116"/>
      <c r="R442" s="112"/>
      <c r="S442" s="116"/>
      <c r="T442" s="112"/>
      <c r="U442" s="117"/>
      <c r="V442" s="118"/>
      <c r="W442" s="112"/>
      <c r="X442" s="118"/>
      <c r="Y442" s="116"/>
      <c r="Z442" s="118"/>
      <c r="AA442" s="118"/>
      <c r="AB442" s="112"/>
      <c r="AC442" s="112"/>
      <c r="AD442" s="116"/>
      <c r="AE442" s="118"/>
      <c r="AF442" s="119" t="s">
        <v>168</v>
      </c>
    </row>
    <row customHeight="true" ht="20.238095238095237" r="443">
      <c r="A443" s="106"/>
      <c r="B443" s="107" t="s">
        <v>154</v>
      </c>
      <c r="C443" s="135" t="s">
        <v>163</v>
      </c>
      <c r="D443" s="109" t="s">
        <v>132</v>
      </c>
      <c r="E443" s="110">
        <v>378.57</v>
      </c>
      <c r="F443" s="111">
        <f>E443+E444</f>
      </c>
      <c r="G443" s="112">
        <v>2251</v>
      </c>
      <c r="H443" s="112">
        <v>88</v>
      </c>
      <c r="I443" s="113">
        <f t="shared" si="172"/>
      </c>
      <c r="J443" s="114">
        <f t="shared" si="129"/>
      </c>
      <c r="K443" s="112">
        <v>0</v>
      </c>
      <c r="L443" s="114">
        <f t="shared" si="81"/>
      </c>
      <c r="M443" s="112">
        <v>0</v>
      </c>
      <c r="N443" s="115">
        <f t="shared" si="327"/>
      </c>
      <c r="O443" s="112">
        <v>0</v>
      </c>
      <c r="P443" s="115">
        <f>E443/O444</f>
      </c>
      <c r="Q443" s="116">
        <f>(M443+M444)/(O443+O444)</f>
      </c>
      <c r="R443" s="112">
        <v>16</v>
      </c>
      <c r="S443" s="116">
        <f>(O443+O444)/(K443+K444)</f>
      </c>
      <c r="T443" s="112">
        <v>5</v>
      </c>
      <c r="U443" s="117">
        <f>F443/T443</f>
      </c>
      <c r="V443" s="118">
        <f>(F443+4*500)/T443</f>
      </c>
      <c r="W443" s="112">
        <v>6673.800000000003</v>
      </c>
      <c r="X443" s="118">
        <f>W443/T443</f>
      </c>
      <c r="Y443" s="116">
        <f>T443/R443</f>
      </c>
      <c r="Z443" s="118">
        <f>W443/F443</f>
      </c>
      <c r="AA443" s="118">
        <f>W443/(F443+500)</f>
      </c>
      <c r="AB443" s="112">
        <v>0</v>
      </c>
      <c r="AC443" s="112">
        <v>0</v>
      </c>
      <c r="AD443" s="116">
        <f>AB443/T443</f>
      </c>
      <c r="AE443" s="118">
        <f>(W443-AC443)/(F443+500)</f>
      </c>
      <c r="AF443" s="119" t="s">
        <v>149</v>
      </c>
    </row>
    <row customHeight="true" ht="20.238095238095237" r="444">
      <c r="A444" s="106"/>
      <c r="B444" s="107"/>
      <c r="C444" s="135"/>
      <c r="D444" s="109" t="s">
        <v>134</v>
      </c>
      <c r="E444" s="110">
        <v>2272.51</v>
      </c>
      <c r="F444" s="111"/>
      <c r="G444" s="112">
        <v>19831</v>
      </c>
      <c r="H444" s="112">
        <v>996</v>
      </c>
      <c r="I444" s="113">
        <f t="shared" si="172"/>
      </c>
      <c r="J444" s="114">
        <f t="shared" si="129"/>
      </c>
      <c r="K444" s="112">
        <v>59</v>
      </c>
      <c r="L444" s="114">
        <f t="shared" si="81"/>
      </c>
      <c r="M444" s="112">
        <v>4</v>
      </c>
      <c r="N444" s="115">
        <f t="shared" si="327"/>
      </c>
      <c r="O444" s="112">
        <v>8</v>
      </c>
      <c r="P444" s="115">
        <f>E444/O444</f>
      </c>
      <c r="Q444" s="116"/>
      <c r="R444" s="112"/>
      <c r="S444" s="116"/>
      <c r="T444" s="112"/>
      <c r="U444" s="117"/>
      <c r="V444" s="118"/>
      <c r="W444" s="112"/>
      <c r="X444" s="118"/>
      <c r="Y444" s="116"/>
      <c r="Z444" s="118"/>
      <c r="AA444" s="118"/>
      <c r="AB444" s="112"/>
      <c r="AC444" s="112"/>
      <c r="AD444" s="116"/>
      <c r="AE444" s="118"/>
      <c r="AF444" s="119" t="s">
        <v>168</v>
      </c>
    </row>
    <row r="445">
      <c r="A445" s="106"/>
      <c r="B445" s="120" t="s">
        <v>155</v>
      </c>
      <c r="C445" s="135" t="s">
        <v>163</v>
      </c>
      <c r="D445" s="109" t="s">
        <v>132</v>
      </c>
      <c r="E445" s="110">
        <v>596.2</v>
      </c>
      <c r="F445" s="111">
        <f>E445+E446</f>
      </c>
      <c r="G445" s="112">
        <v>3266</v>
      </c>
      <c r="H445" s="112">
        <v>128</v>
      </c>
      <c r="I445" s="113">
        <f t="shared" si="172"/>
      </c>
      <c r="J445" s="114">
        <f t="shared" si="129"/>
      </c>
      <c r="K445" s="112">
        <v>7</v>
      </c>
      <c r="L445" s="114">
        <f t="shared" si="81"/>
      </c>
      <c r="M445" s="112">
        <v>1</v>
      </c>
      <c r="N445" s="115">
        <f t="shared" si="327"/>
      </c>
      <c r="O445" s="112">
        <v>2</v>
      </c>
      <c r="P445" s="115">
        <f>E445/O446</f>
      </c>
      <c r="Q445" s="116">
        <f>(M445+M446)/(O445+O446)</f>
      </c>
      <c r="R445" s="112">
        <v>11</v>
      </c>
      <c r="S445" s="116">
        <f>(O445+O446)/(K445+K446)</f>
      </c>
      <c r="T445" s="112">
        <v>2</v>
      </c>
      <c r="U445" s="117">
        <f>F445/T445</f>
      </c>
      <c r="V445" s="118">
        <f>(F445+4*500)/T445</f>
      </c>
      <c r="W445" s="112">
        <v>4099.199999999997</v>
      </c>
      <c r="X445" s="118">
        <f>W445/T445</f>
      </c>
      <c r="Y445" s="116">
        <f>T445/R445</f>
      </c>
      <c r="Z445" s="118">
        <f>W445/F445</f>
      </c>
      <c r="AA445" s="118">
        <f>W445/(F445+500)</f>
      </c>
      <c r="AB445" s="112">
        <v>0</v>
      </c>
      <c r="AC445" s="112">
        <v>0</v>
      </c>
      <c r="AD445" s="116">
        <f>AB445/T445</f>
      </c>
      <c r="AE445" s="118">
        <f>(W445-AC445)/(F445+500)</f>
      </c>
      <c r="AF445" s="119" t="s">
        <v>149</v>
      </c>
    </row>
    <row r="446">
      <c r="A446" s="106"/>
      <c r="B446" s="120"/>
      <c r="C446" s="135"/>
      <c r="D446" s="109" t="s">
        <v>134</v>
      </c>
      <c r="E446" s="110">
        <v>3915.73</v>
      </c>
      <c r="F446" s="111"/>
      <c r="G446" s="112">
        <v>35971</v>
      </c>
      <c r="H446" s="112">
        <v>1819</v>
      </c>
      <c r="I446" s="113">
        <f t="shared" si="172"/>
      </c>
      <c r="J446" s="114">
        <f t="shared" si="129"/>
      </c>
      <c r="K446" s="112">
        <v>76</v>
      </c>
      <c r="L446" s="114">
        <f t="shared" si="81"/>
      </c>
      <c r="M446" s="112">
        <v>1</v>
      </c>
      <c r="N446" s="115">
        <f t="shared" si="327"/>
      </c>
      <c r="O446" s="112">
        <v>7</v>
      </c>
      <c r="P446" s="115">
        <f t="shared" ref="P446:P457" si="250">E446/O446</f>
      </c>
      <c r="Q446" s="116"/>
      <c r="R446" s="112"/>
      <c r="S446" s="116"/>
      <c r="T446" s="112"/>
      <c r="U446" s="117"/>
      <c r="V446" s="118"/>
      <c r="W446" s="112"/>
      <c r="X446" s="118"/>
      <c r="Y446" s="116"/>
      <c r="Z446" s="118"/>
      <c r="AA446" s="118"/>
      <c r="AB446" s="112"/>
      <c r="AC446" s="112"/>
      <c r="AD446" s="116"/>
      <c r="AE446" s="118"/>
      <c r="AF446" s="119" t="s">
        <v>168</v>
      </c>
    </row>
    <row r="447">
      <c r="A447" s="106"/>
      <c r="B447" s="136" t="s">
        <v>140</v>
      </c>
      <c r="C447" s="136"/>
      <c r="D447" s="136"/>
      <c r="E447" s="124">
        <f>SUM(E437:E446)</f>
      </c>
      <c r="F447" s="124">
        <f>SUM(F437:F446)</f>
      </c>
      <c r="G447" s="124">
        <f>SUM(G437:G446)</f>
      </c>
      <c r="H447" s="124">
        <f>SUM(H437:H446)</f>
      </c>
      <c r="I447" s="126">
        <f t="shared" si="172"/>
      </c>
      <c r="J447" s="127">
        <f t="shared" si="129"/>
      </c>
      <c r="K447" s="124">
        <f>SUM(K437:K446)</f>
      </c>
      <c r="L447" s="127">
        <f t="shared" si="81"/>
      </c>
      <c r="M447" s="124">
        <f>SUM(M437:M446)</f>
      </c>
      <c r="N447" s="128">
        <f t="shared" si="327"/>
      </c>
      <c r="O447" s="124">
        <f>SUM(O437:O446)</f>
      </c>
      <c r="P447" s="128">
        <f t="shared" si="250"/>
      </c>
      <c r="Q447" s="129">
        <f>M447/O447</f>
      </c>
      <c r="R447" s="124">
        <f>SUM(R437:R446)</f>
      </c>
      <c r="S447" s="129">
        <f>(O447+O447)/(K447+K447)</f>
      </c>
      <c r="T447" s="124">
        <f>SUM(T437:T446)</f>
      </c>
      <c r="U447" s="130">
        <f t="shared" ref="U447:U448" si="812">F447/T447</f>
      </c>
      <c r="V447" s="131">
        <f t="shared" ref="V447:V448" si="672">(F447+4*500)/T447</f>
      </c>
      <c r="W447" s="124">
        <f>SUM(W437:W446)</f>
      </c>
      <c r="X447" s="132">
        <f t="shared" ref="X447:X448" si="532">W447/T447</f>
      </c>
      <c r="Y447" s="129">
        <f t="shared" ref="Y447:Y448" si="392">T447/R447</f>
      </c>
      <c r="Z447" s="131">
        <f t="shared" ref="Z447:Z448" si="1092">W447/F447</f>
      </c>
      <c r="AA447" s="131">
        <f>W447/(F447+COUNT(W437:W446)*500)</f>
      </c>
      <c r="AB447" s="124">
        <f>SUM(AB437:AB446)</f>
      </c>
      <c r="AC447" s="124">
        <f>SUM(AC437:AC446)</f>
      </c>
      <c r="AD447" s="129">
        <f t="shared" ref="AD447:AD448" si="952">AB447/T447</f>
      </c>
      <c r="AE447" s="133">
        <f>(W447-AC447)/(F447+COUNT(W431:W442)*500)</f>
      </c>
      <c r="AF447" s="118"/>
    </row>
    <row r="448">
      <c r="A448" s="106"/>
      <c r="B448" s="107" t="s">
        <v>157</v>
      </c>
      <c r="C448" s="135" t="s">
        <v>169</v>
      </c>
      <c r="D448" s="109" t="s">
        <v>132</v>
      </c>
      <c r="E448" s="110">
        <v>376.64</v>
      </c>
      <c r="F448" s="111">
        <f>E448+E449</f>
      </c>
      <c r="G448" s="112">
        <v>3012</v>
      </c>
      <c r="H448" s="112">
        <v>135</v>
      </c>
      <c r="I448" s="113">
        <f t="shared" si="172"/>
      </c>
      <c r="J448" s="114">
        <f t="shared" si="129"/>
      </c>
      <c r="K448" s="112">
        <v>2</v>
      </c>
      <c r="L448" s="114">
        <f t="shared" si="81"/>
      </c>
      <c r="M448" s="112">
        <v>1</v>
      </c>
      <c r="N448" s="115">
        <f t="shared" si="327"/>
      </c>
      <c r="O448" s="112">
        <v>1</v>
      </c>
      <c r="P448" s="115">
        <f t="shared" si="250"/>
      </c>
      <c r="Q448" s="116">
        <f>(M448+M449)/(O448+O449)</f>
      </c>
      <c r="R448" s="112">
        <v>20</v>
      </c>
      <c r="S448" s="116">
        <f>(O448+O449)/(K448+K449)</f>
      </c>
      <c r="T448" s="112">
        <v>5</v>
      </c>
      <c r="U448" s="117">
        <f t="shared" si="812"/>
      </c>
      <c r="V448" s="118">
        <f t="shared" si="672"/>
      </c>
      <c r="W448" s="112">
        <v>8289.599999999991</v>
      </c>
      <c r="X448" s="118">
        <f t="shared" si="532"/>
      </c>
      <c r="Y448" s="116">
        <f t="shared" si="392"/>
      </c>
      <c r="Z448" s="118">
        <f t="shared" si="1092"/>
      </c>
      <c r="AA448" s="118">
        <f>W448/(F448+500)</f>
      </c>
      <c r="AB448" s="112">
        <v>1</v>
      </c>
      <c r="AC448" s="112">
        <v>2407.2</v>
      </c>
      <c r="AD448" s="116">
        <f t="shared" si="952"/>
      </c>
      <c r="AE448" s="118">
        <f>(W448-AC448)/(F448+500)</f>
      </c>
      <c r="AF448" s="119" t="s">
        <v>149</v>
      </c>
    </row>
    <row r="449">
      <c r="A449" s="106"/>
      <c r="B449" s="107"/>
      <c r="C449" s="135"/>
      <c r="D449" s="109" t="s">
        <v>134</v>
      </c>
      <c r="E449" s="110">
        <v>5658.04</v>
      </c>
      <c r="F449" s="111"/>
      <c r="G449" s="112">
        <v>52161</v>
      </c>
      <c r="H449" s="112">
        <v>3343</v>
      </c>
      <c r="I449" s="113">
        <f t="shared" si="172"/>
      </c>
      <c r="J449" s="114">
        <f t="shared" si="129"/>
      </c>
      <c r="K449" s="112">
        <v>143</v>
      </c>
      <c r="L449" s="114">
        <f t="shared" si="81"/>
      </c>
      <c r="M449" s="112">
        <v>4</v>
      </c>
      <c r="N449" s="115">
        <f t="shared" si="327"/>
      </c>
      <c r="O449" s="112">
        <v>13</v>
      </c>
      <c r="P449" s="115">
        <f t="shared" si="250"/>
      </c>
      <c r="Q449" s="116"/>
      <c r="R449" s="112"/>
      <c r="S449" s="116"/>
      <c r="T449" s="112"/>
      <c r="U449" s="117"/>
      <c r="V449" s="118"/>
      <c r="W449" s="112"/>
      <c r="X449" s="118"/>
      <c r="Y449" s="116"/>
      <c r="Z449" s="118"/>
      <c r="AA449" s="118"/>
      <c r="AB449" s="112"/>
      <c r="AC449" s="112"/>
      <c r="AD449" s="116"/>
      <c r="AE449" s="118"/>
      <c r="AF449" s="119" t="s">
        <v>168</v>
      </c>
    </row>
    <row r="450">
      <c r="A450" s="106"/>
      <c r="B450" s="107" t="s">
        <v>158</v>
      </c>
      <c r="C450" s="135" t="s">
        <v>169</v>
      </c>
      <c r="D450" s="109" t="s">
        <v>132</v>
      </c>
      <c r="E450" s="110">
        <v>1013.29</v>
      </c>
      <c r="F450" s="111">
        <f>E450+E451</f>
      </c>
      <c r="G450" s="112">
        <v>4814</v>
      </c>
      <c r="H450" s="112">
        <v>252</v>
      </c>
      <c r="I450" s="113">
        <f t="shared" si="172"/>
      </c>
      <c r="J450" s="114">
        <f t="shared" si="129"/>
      </c>
      <c r="K450" s="112">
        <v>15</v>
      </c>
      <c r="L450" s="114">
        <f t="shared" si="81"/>
      </c>
      <c r="M450" s="112">
        <v>3</v>
      </c>
      <c r="N450" s="115">
        <f t="shared" si="327"/>
      </c>
      <c r="O450" s="112">
        <v>4</v>
      </c>
      <c r="P450" s="115">
        <f t="shared" si="250"/>
      </c>
      <c r="Q450" s="116">
        <f>(M450+M451)/(O450+O451)</f>
      </c>
      <c r="R450" s="112">
        <v>22</v>
      </c>
      <c r="S450" s="116">
        <f>(O450+O451)/(K450+K451)</f>
      </c>
      <c r="T450" s="112">
        <v>6</v>
      </c>
      <c r="U450" s="117">
        <f>F450/T450</f>
      </c>
      <c r="V450" s="118">
        <f>(F450+4*500)/T450</f>
      </c>
      <c r="W450" s="112">
        <v>9660</v>
      </c>
      <c r="X450" s="118">
        <f>W450/T450</f>
      </c>
      <c r="Y450" s="116">
        <f>T450/R450</f>
      </c>
      <c r="Z450" s="118">
        <f>W450/F450</f>
      </c>
      <c r="AA450" s="118">
        <f>W450/(F450+500)</f>
      </c>
      <c r="AB450" s="112">
        <v>0</v>
      </c>
      <c r="AC450" s="112">
        <v>0</v>
      </c>
      <c r="AD450" s="116">
        <f>AB450/T450</f>
      </c>
      <c r="AE450" s="118">
        <f>(W450-AC450)/(F450+500)</f>
      </c>
      <c r="AF450" s="119" t="s">
        <v>149</v>
      </c>
    </row>
    <row r="451">
      <c r="A451" s="106"/>
      <c r="B451" s="107"/>
      <c r="C451" s="135"/>
      <c r="D451" s="109" t="s">
        <v>134</v>
      </c>
      <c r="E451" s="110">
        <v>4383.91</v>
      </c>
      <c r="F451" s="111"/>
      <c r="G451" s="112">
        <v>48368</v>
      </c>
      <c r="H451" s="112">
        <v>2908</v>
      </c>
      <c r="I451" s="113">
        <f t="shared" si="172"/>
      </c>
      <c r="J451" s="114">
        <f t="shared" si="129"/>
      </c>
      <c r="K451" s="112">
        <v>105</v>
      </c>
      <c r="L451" s="114">
        <f t="shared" si="81"/>
      </c>
      <c r="M451" s="112">
        <v>2</v>
      </c>
      <c r="N451" s="115">
        <f t="shared" si="327"/>
      </c>
      <c r="O451" s="112">
        <v>9</v>
      </c>
      <c r="P451" s="115">
        <f t="shared" si="250"/>
      </c>
      <c r="Q451" s="116"/>
      <c r="R451" s="112"/>
      <c r="S451" s="116"/>
      <c r="T451" s="112"/>
      <c r="U451" s="117"/>
      <c r="V451" s="118"/>
      <c r="W451" s="112"/>
      <c r="X451" s="118"/>
      <c r="Y451" s="116"/>
      <c r="Z451" s="118"/>
      <c r="AA451" s="118"/>
      <c r="AB451" s="112"/>
      <c r="AC451" s="112"/>
      <c r="AD451" s="116"/>
      <c r="AE451" s="118"/>
      <c r="AF451" s="119" t="s">
        <v>168</v>
      </c>
    </row>
    <row r="452">
      <c r="A452" s="106"/>
      <c r="B452" s="107" t="s">
        <v>159</v>
      </c>
      <c r="C452" s="135" t="s">
        <v>169</v>
      </c>
      <c r="D452" s="109" t="s">
        <v>132</v>
      </c>
      <c r="E452" s="110">
        <v>1169.15</v>
      </c>
      <c r="F452" s="111">
        <f>E452+E453</f>
      </c>
      <c r="G452" s="112">
        <v>4756</v>
      </c>
      <c r="H452" s="112">
        <v>279</v>
      </c>
      <c r="I452" s="113">
        <f t="shared" si="172"/>
      </c>
      <c r="J452" s="114">
        <f t="shared" si="129"/>
      </c>
      <c r="K452" s="112">
        <v>9</v>
      </c>
      <c r="L452" s="114">
        <f t="shared" si="81"/>
      </c>
      <c r="M452" s="112">
        <v>2</v>
      </c>
      <c r="N452" s="115">
        <f t="shared" si="327"/>
      </c>
      <c r="O452" s="112">
        <v>2</v>
      </c>
      <c r="P452" s="115">
        <f t="shared" si="250"/>
      </c>
      <c r="Q452" s="116">
        <f>(M452+M453)/(O452+O453)</f>
      </c>
      <c r="R452" s="112">
        <v>15</v>
      </c>
      <c r="S452" s="116">
        <f>(O452+O453)/(K452+K453)</f>
      </c>
      <c r="T452" s="112">
        <v>6</v>
      </c>
      <c r="U452" s="117">
        <f>F452/T452</f>
      </c>
      <c r="V452" s="118">
        <f>(F452+4*500)/T452</f>
      </c>
      <c r="W452" s="112">
        <v>8448</v>
      </c>
      <c r="X452" s="118">
        <f>W452/T452</f>
      </c>
      <c r="Y452" s="116">
        <f>T452/R452</f>
      </c>
      <c r="Z452" s="118">
        <f>W452/F452</f>
      </c>
      <c r="AA452" s="118">
        <f>W452/(F452+500)</f>
      </c>
      <c r="AB452" s="112">
        <v>0</v>
      </c>
      <c r="AC452" s="112">
        <v>0</v>
      </c>
      <c r="AD452" s="116">
        <f>AB452/T452</f>
      </c>
      <c r="AE452" s="118">
        <f>(W452-AC452)/(F452+500)</f>
      </c>
      <c r="AF452" s="119" t="s">
        <v>149</v>
      </c>
    </row>
    <row r="453">
      <c r="A453" s="106"/>
      <c r="B453" s="107"/>
      <c r="C453" s="135"/>
      <c r="D453" s="109" t="s">
        <v>134</v>
      </c>
      <c r="E453" s="110">
        <v>2237.04</v>
      </c>
      <c r="F453" s="111"/>
      <c r="G453" s="112">
        <v>27269</v>
      </c>
      <c r="H453" s="112">
        <v>1358</v>
      </c>
      <c r="I453" s="113">
        <f t="shared" si="172"/>
      </c>
      <c r="J453" s="114">
        <f t="shared" si="129"/>
      </c>
      <c r="K453" s="112">
        <v>64</v>
      </c>
      <c r="L453" s="114">
        <f t="shared" si="81"/>
      </c>
      <c r="M453" s="112">
        <v>3</v>
      </c>
      <c r="N453" s="115">
        <f t="shared" si="327"/>
      </c>
      <c r="O453" s="112">
        <v>4</v>
      </c>
      <c r="P453" s="115">
        <f t="shared" si="250"/>
      </c>
      <c r="Q453" s="116"/>
      <c r="R453" s="112"/>
      <c r="S453" s="116"/>
      <c r="T453" s="112"/>
      <c r="U453" s="117"/>
      <c r="V453" s="118"/>
      <c r="W453" s="162"/>
      <c r="X453" s="118"/>
      <c r="Y453" s="116"/>
      <c r="Z453" s="118"/>
      <c r="AA453" s="118"/>
      <c r="AB453" s="112"/>
      <c r="AC453" s="112"/>
      <c r="AD453" s="116"/>
      <c r="AE453" s="118"/>
      <c r="AF453" s="119" t="s">
        <v>168</v>
      </c>
    </row>
    <row r="454">
      <c r="A454" s="106"/>
      <c r="B454" s="107" t="s">
        <v>160</v>
      </c>
      <c r="C454" s="135" t="s">
        <v>169</v>
      </c>
      <c r="D454" s="109" t="s">
        <v>132</v>
      </c>
      <c r="E454" s="110">
        <v>467.65</v>
      </c>
      <c r="F454" s="111">
        <f>E454+E455</f>
      </c>
      <c r="G454" s="112">
        <v>1625</v>
      </c>
      <c r="H454" s="112">
        <v>136</v>
      </c>
      <c r="I454" s="113">
        <f t="shared" si="172"/>
      </c>
      <c r="J454" s="114">
        <f t="shared" si="129"/>
      </c>
      <c r="K454" s="112">
        <v>7</v>
      </c>
      <c r="L454" s="114">
        <f t="shared" si="81"/>
      </c>
      <c r="M454" s="112">
        <v>0</v>
      </c>
      <c r="N454" s="115">
        <f t="shared" si="327"/>
      </c>
      <c r="O454" s="112">
        <v>0</v>
      </c>
      <c r="P454" s="115">
        <f t="shared" si="250"/>
      </c>
      <c r="Q454" s="116">
        <f>(M454+M455)/(O454+O455)</f>
      </c>
      <c r="R454" s="112">
        <v>6</v>
      </c>
      <c r="S454" s="116">
        <f>(O454+O455)/(K454+K455)</f>
      </c>
      <c r="T454" s="112">
        <v>0</v>
      </c>
      <c r="U454" s="117">
        <f>F454/T454</f>
      </c>
      <c r="V454" s="163">
        <f>(F454+4*500)/T454</f>
      </c>
      <c r="W454" s="164">
        <v>0</v>
      </c>
      <c r="X454" s="165">
        <f>W454/T454</f>
      </c>
      <c r="Y454" s="116">
        <f>T454/R454</f>
      </c>
      <c r="Z454" s="118">
        <f>W454/F454</f>
      </c>
      <c r="AA454" s="118">
        <f>W454/(F454+500)</f>
      </c>
      <c r="AB454" s="112">
        <v>0</v>
      </c>
      <c r="AC454" s="112">
        <v>0</v>
      </c>
      <c r="AD454" s="116">
        <f>AB454/T454</f>
      </c>
      <c r="AE454" s="118">
        <f>(W454-AC454)/(F454+500)</f>
      </c>
      <c r="AF454" s="119" t="s">
        <v>149</v>
      </c>
    </row>
    <row r="455">
      <c r="A455" s="106"/>
      <c r="B455" s="107"/>
      <c r="C455" s="135"/>
      <c r="D455" s="109" t="s">
        <v>134</v>
      </c>
      <c r="E455" s="110">
        <v>869.06</v>
      </c>
      <c r="F455" s="111"/>
      <c r="G455" s="112">
        <v>14728</v>
      </c>
      <c r="H455" s="112">
        <v>719</v>
      </c>
      <c r="I455" s="113">
        <f t="shared" si="172"/>
      </c>
      <c r="J455" s="114">
        <f t="shared" si="129"/>
      </c>
      <c r="K455" s="112">
        <v>19</v>
      </c>
      <c r="L455" s="114">
        <f t="shared" si="81"/>
      </c>
      <c r="M455" s="112">
        <v>0</v>
      </c>
      <c r="N455" s="115">
        <f t="shared" si="327"/>
      </c>
      <c r="O455" s="112">
        <v>1</v>
      </c>
      <c r="P455" s="115">
        <f t="shared" si="250"/>
      </c>
      <c r="Q455" s="116"/>
      <c r="R455" s="112"/>
      <c r="S455" s="116"/>
      <c r="T455" s="112"/>
      <c r="U455" s="117"/>
      <c r="V455" s="163"/>
      <c r="W455" s="164"/>
      <c r="X455" s="165"/>
      <c r="Y455" s="116"/>
      <c r="Z455" s="118"/>
      <c r="AA455" s="118"/>
      <c r="AB455" s="112"/>
      <c r="AC455" s="112"/>
      <c r="AD455" s="116"/>
      <c r="AE455" s="118"/>
      <c r="AF455" s="119" t="s">
        <v>168</v>
      </c>
    </row>
    <row r="456">
      <c r="A456" s="106"/>
      <c r="B456" s="136" t="s">
        <v>140</v>
      </c>
      <c r="C456" s="136"/>
      <c r="D456" s="136"/>
      <c r="E456" s="124">
        <f>SUM(E448:E455)</f>
      </c>
      <c r="F456" s="124">
        <f>SUM(F448:F455)</f>
      </c>
      <c r="G456" s="124">
        <f>SUM(G448:G455)</f>
      </c>
      <c r="H456" s="124">
        <f>SUM(H448:H455)</f>
      </c>
      <c r="I456" s="126">
        <f t="shared" si="172"/>
      </c>
      <c r="J456" s="127">
        <f t="shared" si="129"/>
      </c>
      <c r="K456" s="124">
        <f>SUM(K448:K455)</f>
      </c>
      <c r="L456" s="127">
        <f t="shared" si="81"/>
      </c>
      <c r="M456" s="124">
        <f>SUM(M448:M455)</f>
      </c>
      <c r="N456" s="128">
        <f t="shared" si="327"/>
      </c>
      <c r="O456" s="124">
        <f>SUM(O448:O455)</f>
      </c>
      <c r="P456" s="128">
        <f t="shared" si="250"/>
      </c>
      <c r="Q456" s="129">
        <f t="shared" ref="Q456:Q457" si="40">M456/O456</f>
      </c>
      <c r="R456" s="124">
        <f>SUM(R448:R455)</f>
      </c>
      <c r="S456" s="129">
        <f t="shared" ref="S456:S457" si="9">(O456+O456)/(K456+K456)</f>
      </c>
      <c r="T456" s="124">
        <f>SUM(T448:T455)</f>
      </c>
      <c r="U456" s="130">
        <f t="shared" ref="U456:U457" si="813">F456/T456</f>
      </c>
      <c r="V456" s="131">
        <f t="shared" ref="V456:V457" si="673">(F456+4*500)/T456</f>
      </c>
      <c r="W456" s="166">
        <f>SUM(W448:W455)</f>
      </c>
      <c r="X456" s="132">
        <f t="shared" ref="X456:X457" si="533">W456/T456</f>
      </c>
      <c r="Y456" s="129">
        <f t="shared" ref="Y456:Y457" si="393">T456/R456</f>
      </c>
      <c r="Z456" s="131">
        <f t="shared" ref="Z456:Z457" si="1093">W456/F456</f>
      </c>
      <c r="AA456" s="131">
        <f>W456/(F456+COUNT(W448:W455)*500)</f>
      </c>
      <c r="AB456" s="124">
        <f>SUM(AB448:AB455)</f>
      </c>
      <c r="AC456" s="124">
        <f>SUM(AC448:AC455)</f>
      </c>
      <c r="AD456" s="129">
        <f t="shared" ref="AD456:AD457" si="953">AB456/T456</f>
      </c>
      <c r="AE456" s="133">
        <f>(W456-AC456)/(F456+COUNT(W437:W448)*500)</f>
      </c>
      <c r="AF456" s="118"/>
    </row>
    <row r="457">
      <c r="A457" s="106"/>
      <c r="B457" s="149" t="s">
        <v>161</v>
      </c>
      <c r="C457" s="149"/>
      <c r="D457" s="149"/>
      <c r="E457" s="150">
        <f>E420+E425+E436+E447+E456</f>
      </c>
      <c r="F457" s="150">
        <f>F420+F425+F436+F447+F456</f>
      </c>
      <c r="G457" s="150">
        <f>G420+G425+G436+G447+G456</f>
      </c>
      <c r="H457" s="150">
        <f>H420+H425+H436+H447+H456</f>
      </c>
      <c r="I457" s="151">
        <f t="shared" si="172"/>
      </c>
      <c r="J457" s="152">
        <f t="shared" si="129"/>
      </c>
      <c r="K457" s="150">
        <f>K420+K425+K436+K447+K456</f>
      </c>
      <c r="L457" s="152">
        <f t="shared" si="81"/>
      </c>
      <c r="M457" s="150">
        <f>M420+M425+M436+M447+M456</f>
      </c>
      <c r="N457" s="154">
        <f t="shared" si="327"/>
      </c>
      <c r="O457" s="150">
        <f>O420+O425+O436+O447+O456</f>
      </c>
      <c r="P457" s="154">
        <f t="shared" si="250"/>
      </c>
      <c r="Q457" s="155">
        <f t="shared" si="40"/>
      </c>
      <c r="R457" s="150">
        <f>R420+R425+R436+R447+R456</f>
      </c>
      <c r="S457" s="155">
        <f t="shared" si="9"/>
      </c>
      <c r="T457" s="150">
        <f>T420+T425+T436+T447+T456</f>
      </c>
      <c r="U457" s="156">
        <f t="shared" si="813"/>
      </c>
      <c r="V457" s="157">
        <f t="shared" si="673"/>
      </c>
      <c r="W457" s="150">
        <f>W420+W425+W436+W447+W456</f>
      </c>
      <c r="X457" s="157">
        <f t="shared" si="533"/>
      </c>
      <c r="Y457" s="155">
        <f t="shared" si="393"/>
      </c>
      <c r="Z457" s="157">
        <f t="shared" si="1093"/>
      </c>
      <c r="AA457" s="145">
        <f>W457/(F457+COUNT(W411:W419,W421:W424,W426:W435,W437:W446,W448:W455*500))</f>
      </c>
      <c r="AB457" s="150">
        <f>AB420+AB425+AB436+AB447+AB456</f>
      </c>
      <c r="AC457" s="150">
        <f>AC420+AC425+AC436+AC447+AC456</f>
      </c>
      <c r="AD457" s="155">
        <f t="shared" si="953"/>
      </c>
      <c r="AE457" s="145">
        <f>(W457-AC457)/(F457+COUNT(W412:W419,W421:W424,W426:W435,W437:W446)*500)</f>
      </c>
      <c r="AF457" s="158"/>
    </row>
    <row r="458">
      <c r="A458" s="96" t="s">
        <v>97</v>
      </c>
      <c r="B458" s="97" t="s">
        <v>98</v>
      </c>
      <c r="C458" s="97" t="s">
        <v>99</v>
      </c>
      <c r="D458" s="97" t="s">
        <v>100</v>
      </c>
      <c r="E458" s="98" t="s">
        <v>101</v>
      </c>
      <c r="F458" s="97" t="s">
        <v>102</v>
      </c>
      <c r="G458" s="97" t="s">
        <v>103</v>
      </c>
      <c r="H458" s="97" t="s">
        <v>104</v>
      </c>
      <c r="I458" s="99" t="s">
        <v>105</v>
      </c>
      <c r="J458" s="100" t="s">
        <v>106</v>
      </c>
      <c r="K458" s="97" t="s">
        <v>107</v>
      </c>
      <c r="L458" s="100" t="s">
        <v>108</v>
      </c>
      <c r="M458" s="97" t="s">
        <v>109</v>
      </c>
      <c r="N458" s="101" t="s">
        <v>110</v>
      </c>
      <c r="O458" s="97" t="s">
        <v>111</v>
      </c>
      <c r="P458" s="101" t="s">
        <v>112</v>
      </c>
      <c r="Q458" s="99" t="s">
        <v>113</v>
      </c>
      <c r="R458" s="102" t="s">
        <v>114</v>
      </c>
      <c r="S458" s="103" t="s">
        <v>115</v>
      </c>
      <c r="T458" s="102" t="s">
        <v>116</v>
      </c>
      <c r="U458" s="104" t="s">
        <v>117</v>
      </c>
      <c r="V458" s="105" t="s">
        <v>118</v>
      </c>
      <c r="W458" s="105" t="s">
        <v>119</v>
      </c>
      <c r="X458" s="105" t="s">
        <v>120</v>
      </c>
      <c r="Y458" s="103" t="s">
        <v>121</v>
      </c>
      <c r="Z458" s="105" t="s">
        <v>122</v>
      </c>
      <c r="AA458" s="105" t="s">
        <v>123</v>
      </c>
      <c r="AB458" s="105" t="s">
        <v>124</v>
      </c>
      <c r="AC458" s="102" t="s">
        <v>125</v>
      </c>
      <c r="AD458" s="103" t="s">
        <v>126</v>
      </c>
      <c r="AE458" s="105" t="s">
        <v>127</v>
      </c>
      <c r="AF458" s="105" t="s">
        <v>128</v>
      </c>
    </row>
    <row r="459">
      <c r="A459" s="106" t="s">
        <v>181</v>
      </c>
      <c r="B459" s="107" t="s">
        <v>130</v>
      </c>
      <c r="C459" s="108" t="s">
        <v>131</v>
      </c>
      <c r="D459" s="109" t="s">
        <v>132</v>
      </c>
      <c r="E459" s="110">
        <v>276.86</v>
      </c>
      <c r="F459" s="111">
        <f>E459+E460</f>
      </c>
      <c r="G459" s="112">
        <v>1361</v>
      </c>
      <c r="H459" s="112">
        <v>88</v>
      </c>
      <c r="I459" s="113">
        <f t="shared" ref="I459:I504" si="173">H459/G459</f>
      </c>
      <c r="J459" s="114">
        <f t="shared" ref="J459:J504" si="130">(E459/G459)*1000</f>
      </c>
      <c r="K459" s="112">
        <v>0</v>
      </c>
      <c r="L459" s="114">
        <f t="shared" ref="L459:L477" si="82">E459/K459</f>
      </c>
      <c r="M459" s="112">
        <v>0</v>
      </c>
      <c r="N459" s="115">
        <f t="shared" ref="N459:N504" si="328">E459/M459</f>
      </c>
      <c r="O459" s="112">
        <v>0</v>
      </c>
      <c r="P459" s="115">
        <f t="shared" ref="P459:P485" si="251">E459/O459</f>
      </c>
      <c r="Q459" s="116">
        <f>(M459+M460)/(O459+O460)</f>
      </c>
      <c r="R459" s="112">
        <v>2</v>
      </c>
      <c r="S459" s="116">
        <f>(O459+O460)/(K459+K460)</f>
      </c>
      <c r="T459" s="112">
        <v>1</v>
      </c>
      <c r="U459" s="117">
        <f>F459/T459</f>
      </c>
      <c r="V459" s="118">
        <f>(F459+4*500)/T459</f>
      </c>
      <c r="W459" s="112">
        <v>2407.2</v>
      </c>
      <c r="X459" s="118">
        <f>W459/T459</f>
      </c>
      <c r="Y459" s="116">
        <f>T459/R459</f>
      </c>
      <c r="Z459" s="118">
        <f>W459/F459</f>
      </c>
      <c r="AA459" s="118">
        <f>W459/(F459+500)</f>
      </c>
      <c r="AB459" s="112">
        <v>0</v>
      </c>
      <c r="AC459" s="112">
        <v>0</v>
      </c>
      <c r="AD459" s="116">
        <f>AB459/T459</f>
      </c>
      <c r="AE459" s="118">
        <f>(W459-AC459)/(F459+500)</f>
      </c>
      <c r="AF459" s="119" t="s">
        <v>173</v>
      </c>
    </row>
    <row r="460">
      <c r="A460" s="106"/>
      <c r="B460" s="107"/>
      <c r="C460" s="108"/>
      <c r="D460" s="109" t="s">
        <v>134</v>
      </c>
      <c r="E460" s="110">
        <v>1538.86</v>
      </c>
      <c r="F460" s="111"/>
      <c r="G460" s="112">
        <v>13326</v>
      </c>
      <c r="H460" s="112">
        <v>1157</v>
      </c>
      <c r="I460" s="113">
        <f t="shared" si="173"/>
      </c>
      <c r="J460" s="114">
        <f t="shared" si="130"/>
      </c>
      <c r="K460" s="112">
        <v>2</v>
      </c>
      <c r="L460" s="114">
        <f t="shared" si="82"/>
      </c>
      <c r="M460" s="112">
        <v>0</v>
      </c>
      <c r="N460" s="115">
        <f t="shared" si="328"/>
      </c>
      <c r="O460" s="112">
        <v>0</v>
      </c>
      <c r="P460" s="115">
        <f t="shared" si="251"/>
      </c>
      <c r="Q460" s="116"/>
      <c r="R460" s="112"/>
      <c r="S460" s="116"/>
      <c r="T460" s="112"/>
      <c r="U460" s="117"/>
      <c r="V460" s="118"/>
      <c r="W460" s="112"/>
      <c r="X460" s="118"/>
      <c r="Y460" s="116"/>
      <c r="Z460" s="118"/>
      <c r="AA460" s="118"/>
      <c r="AB460" s="112"/>
      <c r="AC460" s="112"/>
      <c r="AD460" s="116"/>
      <c r="AE460" s="118"/>
      <c r="AF460" s="119" t="s">
        <v>167</v>
      </c>
    </row>
    <row r="461">
      <c r="A461" s="106"/>
      <c r="B461" s="120" t="s">
        <v>136</v>
      </c>
      <c r="C461" s="108" t="s">
        <v>131</v>
      </c>
      <c r="D461" s="109" t="s">
        <v>132</v>
      </c>
      <c r="E461" s="110">
        <v>256.71</v>
      </c>
      <c r="F461" s="111">
        <f>E461+E462</f>
      </c>
      <c r="G461" s="112">
        <v>1443</v>
      </c>
      <c r="H461" s="112">
        <v>120</v>
      </c>
      <c r="I461" s="113">
        <f t="shared" si="173"/>
      </c>
      <c r="J461" s="114">
        <f t="shared" si="130"/>
      </c>
      <c r="K461" s="112">
        <v>41</v>
      </c>
      <c r="L461" s="114">
        <f t="shared" si="82"/>
      </c>
      <c r="M461" s="112">
        <v>2</v>
      </c>
      <c r="N461" s="115">
        <f t="shared" si="328"/>
      </c>
      <c r="O461" s="112">
        <v>5</v>
      </c>
      <c r="P461" s="115">
        <f t="shared" si="251"/>
      </c>
      <c r="Q461" s="116">
        <f>(M461+M462)/(O461+O462)</f>
      </c>
      <c r="R461" s="112">
        <v>8</v>
      </c>
      <c r="S461" s="116">
        <f>(O461+O462)/(K461+K462)</f>
      </c>
      <c r="T461" s="112">
        <v>4</v>
      </c>
      <c r="U461" s="117">
        <f>F461/T461</f>
      </c>
      <c r="V461" s="118">
        <f>(F461+4*500)/T461</f>
      </c>
      <c r="W461" s="112">
        <v>3603.12</v>
      </c>
      <c r="X461" s="118">
        <f>W461/T461</f>
      </c>
      <c r="Y461" s="116">
        <f>T461/R461</f>
      </c>
      <c r="Z461" s="118">
        <f>W461/F461</f>
      </c>
      <c r="AA461" s="118">
        <f>W461/(F461+500)</f>
      </c>
      <c r="AB461" s="112">
        <v>0</v>
      </c>
      <c r="AC461" s="112">
        <v>0</v>
      </c>
      <c r="AD461" s="116">
        <f>AB461/T461</f>
      </c>
      <c r="AE461" s="118">
        <f>(W461-AC461)/(F461+500)</f>
      </c>
      <c r="AF461" s="119" t="s">
        <v>173</v>
      </c>
    </row>
    <row r="462">
      <c r="A462" s="106"/>
      <c r="B462" s="120"/>
      <c r="C462" s="108"/>
      <c r="D462" s="109" t="s">
        <v>134</v>
      </c>
      <c r="E462" s="110">
        <v>1637.96</v>
      </c>
      <c r="F462" s="111"/>
      <c r="G462" s="112">
        <v>16126</v>
      </c>
      <c r="H462" s="112">
        <v>976</v>
      </c>
      <c r="I462" s="113">
        <f t="shared" si="173"/>
      </c>
      <c r="J462" s="114">
        <f t="shared" si="130"/>
      </c>
      <c r="K462" s="112">
        <v>4</v>
      </c>
      <c r="L462" s="114">
        <f t="shared" si="82"/>
      </c>
      <c r="M462" s="112">
        <v>0</v>
      </c>
      <c r="N462" s="115">
        <f t="shared" si="328"/>
      </c>
      <c r="O462" s="112">
        <v>0</v>
      </c>
      <c r="P462" s="115">
        <f t="shared" si="251"/>
      </c>
      <c r="Q462" s="116"/>
      <c r="R462" s="112"/>
      <c r="S462" s="116"/>
      <c r="T462" s="112"/>
      <c r="U462" s="117"/>
      <c r="V462" s="118"/>
      <c r="W462" s="112"/>
      <c r="X462" s="118"/>
      <c r="Y462" s="116"/>
      <c r="Z462" s="118"/>
      <c r="AA462" s="118"/>
      <c r="AB462" s="112"/>
      <c r="AC462" s="112"/>
      <c r="AD462" s="116"/>
      <c r="AE462" s="118"/>
      <c r="AF462" s="119" t="s">
        <v>167</v>
      </c>
    </row>
    <row r="463">
      <c r="A463" s="106"/>
      <c r="B463" s="120" t="s">
        <v>137</v>
      </c>
      <c r="C463" s="108" t="s">
        <v>131</v>
      </c>
      <c r="D463" s="109" t="s">
        <v>132</v>
      </c>
      <c r="E463" s="110">
        <v>174.07</v>
      </c>
      <c r="F463" s="111">
        <f>E463+E464</f>
      </c>
      <c r="G463" s="112">
        <v>1118</v>
      </c>
      <c r="H463" s="112">
        <v>88</v>
      </c>
      <c r="I463" s="113">
        <f t="shared" si="173"/>
      </c>
      <c r="J463" s="114">
        <f t="shared" si="130"/>
      </c>
      <c r="K463" s="112">
        <v>3</v>
      </c>
      <c r="L463" s="114">
        <f t="shared" si="82"/>
      </c>
      <c r="M463" s="112">
        <v>0</v>
      </c>
      <c r="N463" s="115">
        <f t="shared" si="328"/>
      </c>
      <c r="O463" s="112">
        <v>0</v>
      </c>
      <c r="P463" s="115">
        <f t="shared" si="251"/>
      </c>
      <c r="Q463" s="116">
        <f>(M463+M464)/(O463+O464)</f>
      </c>
      <c r="R463" s="112">
        <v>8</v>
      </c>
      <c r="S463" s="116">
        <f>(O463+O464)/(K463+K464)</f>
      </c>
      <c r="T463" s="112">
        <v>1</v>
      </c>
      <c r="U463" s="117">
        <f>F463/T463</f>
      </c>
      <c r="V463" s="118">
        <f>(F463+4*500)/T463</f>
      </c>
      <c r="W463" s="112">
        <v>1663.2000000000007</v>
      </c>
      <c r="X463" s="118">
        <f>W463/T463</f>
      </c>
      <c r="Y463" s="116">
        <f>T463/R463</f>
      </c>
      <c r="Z463" s="118">
        <f>W463/F463</f>
      </c>
      <c r="AA463" s="118">
        <f>W463/(F463+500)</f>
      </c>
      <c r="AB463" s="112">
        <v>0</v>
      </c>
      <c r="AC463" s="112">
        <v>0</v>
      </c>
      <c r="AD463" s="116">
        <f>AB463/T463</f>
      </c>
      <c r="AE463" s="118">
        <f>(W463-AC463)/(F463+500)</f>
      </c>
      <c r="AF463" s="119" t="s">
        <v>173</v>
      </c>
    </row>
    <row r="464">
      <c r="A464" s="106"/>
      <c r="B464" s="120"/>
      <c r="C464" s="108"/>
      <c r="D464" s="109" t="s">
        <v>134</v>
      </c>
      <c r="E464" s="110">
        <v>1767.01</v>
      </c>
      <c r="F464" s="111"/>
      <c r="G464" s="112">
        <v>16738</v>
      </c>
      <c r="H464" s="112">
        <v>671</v>
      </c>
      <c r="I464" s="113">
        <f t="shared" si="173"/>
      </c>
      <c r="J464" s="114">
        <f t="shared" si="130"/>
      </c>
      <c r="K464" s="112">
        <v>45</v>
      </c>
      <c r="L464" s="114">
        <f t="shared" si="82"/>
      </c>
      <c r="M464" s="112">
        <v>1</v>
      </c>
      <c r="N464" s="115">
        <f t="shared" si="328"/>
      </c>
      <c r="O464" s="112">
        <v>4</v>
      </c>
      <c r="P464" s="115">
        <f t="shared" si="251"/>
      </c>
      <c r="Q464" s="116"/>
      <c r="R464" s="112"/>
      <c r="S464" s="116"/>
      <c r="T464" s="112"/>
      <c r="U464" s="117"/>
      <c r="V464" s="118"/>
      <c r="W464" s="112"/>
      <c r="X464" s="118"/>
      <c r="Y464" s="116"/>
      <c r="Z464" s="118"/>
      <c r="AA464" s="118"/>
      <c r="AB464" s="112"/>
      <c r="AC464" s="112"/>
      <c r="AD464" s="116"/>
      <c r="AE464" s="118"/>
      <c r="AF464" s="119" t="s">
        <v>167</v>
      </c>
    </row>
    <row customHeight="true" ht="20.238095238095237" r="465">
      <c r="A465" s="106"/>
      <c r="B465" s="107" t="s">
        <v>138</v>
      </c>
      <c r="C465" s="108" t="s">
        <v>131</v>
      </c>
      <c r="D465" s="109" t="s">
        <v>132</v>
      </c>
      <c r="E465" s="110">
        <v>116.73</v>
      </c>
      <c r="F465" s="111">
        <f>E465+E466</f>
      </c>
      <c r="G465" s="112">
        <v>1005</v>
      </c>
      <c r="H465" s="112">
        <v>90</v>
      </c>
      <c r="I465" s="113">
        <f t="shared" si="173"/>
      </c>
      <c r="J465" s="114">
        <f t="shared" si="130"/>
      </c>
      <c r="K465" s="112">
        <v>1</v>
      </c>
      <c r="L465" s="114">
        <f t="shared" si="82"/>
      </c>
      <c r="M465" s="112">
        <v>1</v>
      </c>
      <c r="N465" s="115">
        <f t="shared" si="328"/>
      </c>
      <c r="O465" s="112">
        <v>1</v>
      </c>
      <c r="P465" s="115">
        <f t="shared" si="251"/>
      </c>
      <c r="Q465" s="116">
        <f>(M465+M466)/(O465+O466)</f>
      </c>
      <c r="R465" s="112">
        <v>6</v>
      </c>
      <c r="S465" s="116">
        <f>(O465+O466)/(K465+K466)</f>
      </c>
      <c r="T465" s="112">
        <v>2</v>
      </c>
      <c r="U465" s="117">
        <f>F465/T465</f>
      </c>
      <c r="V465" s="118">
        <f>(F465+4*500)/T465</f>
      </c>
      <c r="W465" s="112">
        <v>541.1999999999989</v>
      </c>
      <c r="X465" s="118">
        <f>W465/T465</f>
      </c>
      <c r="Y465" s="116">
        <f>T465/R465</f>
      </c>
      <c r="Z465" s="118">
        <f>W465/F465</f>
      </c>
      <c r="AA465" s="118">
        <f>W465/(F465+500)</f>
      </c>
      <c r="AB465" s="112">
        <v>1</v>
      </c>
      <c r="AC465" s="112">
        <v>169.2</v>
      </c>
      <c r="AD465" s="116">
        <f>AB465/T465</f>
      </c>
      <c r="AE465" s="118">
        <f>(W465-AC465)/(F465+500)</f>
      </c>
      <c r="AF465" s="119" t="s">
        <v>173</v>
      </c>
    </row>
    <row customHeight="true" ht="20.238095238095237" r="466">
      <c r="A466" s="106"/>
      <c r="B466" s="107"/>
      <c r="C466" s="108"/>
      <c r="D466" s="109" t="s">
        <v>134</v>
      </c>
      <c r="E466" s="110">
        <v>1324.38</v>
      </c>
      <c r="F466" s="111"/>
      <c r="G466" s="112">
        <v>12618</v>
      </c>
      <c r="H466" s="112">
        <v>531</v>
      </c>
      <c r="I466" s="113">
        <f t="shared" si="173"/>
      </c>
      <c r="J466" s="114">
        <f t="shared" si="130"/>
      </c>
      <c r="K466" s="112">
        <v>28</v>
      </c>
      <c r="L466" s="114">
        <f t="shared" si="82"/>
      </c>
      <c r="M466" s="112">
        <v>0</v>
      </c>
      <c r="N466" s="115">
        <f t="shared" si="328"/>
      </c>
      <c r="O466" s="112">
        <v>2</v>
      </c>
      <c r="P466" s="115">
        <f t="shared" si="251"/>
      </c>
      <c r="Q466" s="116"/>
      <c r="R466" s="112"/>
      <c r="S466" s="116"/>
      <c r="T466" s="112"/>
      <c r="U466" s="117"/>
      <c r="V466" s="118"/>
      <c r="W466" s="112"/>
      <c r="X466" s="118"/>
      <c r="Y466" s="116"/>
      <c r="Z466" s="118"/>
      <c r="AA466" s="118"/>
      <c r="AB466" s="112"/>
      <c r="AC466" s="112"/>
      <c r="AD466" s="116"/>
      <c r="AE466" s="118"/>
      <c r="AF466" s="119" t="s">
        <v>167</v>
      </c>
    </row>
    <row r="467">
      <c r="A467" s="106"/>
      <c r="B467" s="107" t="s">
        <v>139</v>
      </c>
      <c r="C467" s="108" t="s">
        <v>131</v>
      </c>
      <c r="D467" s="109" t="s">
        <v>132</v>
      </c>
      <c r="E467" s="110">
        <v>264.48</v>
      </c>
      <c r="F467" s="121">
        <f>E467+E468</f>
      </c>
      <c r="G467" s="112">
        <v>1434</v>
      </c>
      <c r="H467" s="112">
        <v>75</v>
      </c>
      <c r="I467" s="113">
        <f t="shared" si="173"/>
      </c>
      <c r="J467" s="114">
        <f t="shared" si="130"/>
      </c>
      <c r="K467" s="112">
        <v>1</v>
      </c>
      <c r="L467" s="114">
        <f t="shared" si="82"/>
      </c>
      <c r="M467" s="112">
        <v>1</v>
      </c>
      <c r="N467" s="115">
        <f t="shared" si="328"/>
      </c>
      <c r="O467" s="112">
        <v>1</v>
      </c>
      <c r="P467" s="115">
        <f t="shared" si="251"/>
      </c>
      <c r="Q467" s="116">
        <f>(M467+M468)/(O467+O468)</f>
      </c>
      <c r="R467" s="112">
        <v>4</v>
      </c>
      <c r="S467" s="116">
        <f>(O467+O468)/(K467+K468)</f>
      </c>
      <c r="T467" s="112">
        <v>3</v>
      </c>
      <c r="U467" s="117">
        <f>F467/T467</f>
      </c>
      <c r="V467" s="118">
        <f>(F467+4*500)/T467</f>
      </c>
      <c r="W467" s="112">
        <v>3376.800000000001</v>
      </c>
      <c r="X467" s="118">
        <f>W467/T467</f>
      </c>
      <c r="Y467" s="116">
        <f>T467/R467</f>
      </c>
      <c r="Z467" s="118">
        <f>W467/F467</f>
      </c>
      <c r="AA467" s="118">
        <f>W467/(F467+500)</f>
      </c>
      <c r="AB467" s="112">
        <v>1</v>
      </c>
      <c r="AC467" s="112">
        <v>222</v>
      </c>
      <c r="AD467" s="116">
        <f>AB467/T467</f>
      </c>
      <c r="AE467" s="118">
        <f>(W467-AC467)/(F467+500)</f>
      </c>
      <c r="AF467" s="119" t="s">
        <v>173</v>
      </c>
    </row>
    <row r="468">
      <c r="A468" s="106"/>
      <c r="B468" s="107"/>
      <c r="C468" s="108"/>
      <c r="D468" s="109" t="s">
        <v>134</v>
      </c>
      <c r="E468" s="110">
        <v>1283.14</v>
      </c>
      <c r="F468" s="121"/>
      <c r="G468" s="112">
        <v>9853</v>
      </c>
      <c r="H468" s="122">
        <v>478</v>
      </c>
      <c r="I468" s="113">
        <f t="shared" si="173"/>
      </c>
      <c r="J468" s="114">
        <f t="shared" si="130"/>
      </c>
      <c r="K468" s="112">
        <v>27</v>
      </c>
      <c r="L468" s="114">
        <f t="shared" si="82"/>
      </c>
      <c r="M468" s="112">
        <v>1</v>
      </c>
      <c r="N468" s="115">
        <f t="shared" si="328"/>
      </c>
      <c r="O468" s="112">
        <v>3</v>
      </c>
      <c r="P468" s="115">
        <f t="shared" si="251"/>
      </c>
      <c r="Q468" s="116"/>
      <c r="R468" s="112"/>
      <c r="S468" s="116"/>
      <c r="T468" s="112"/>
      <c r="U468" s="117"/>
      <c r="V468" s="118"/>
      <c r="W468" s="112"/>
      <c r="X468" s="118"/>
      <c r="Y468" s="116"/>
      <c r="Z468" s="118"/>
      <c r="AA468" s="118"/>
      <c r="AB468" s="112"/>
      <c r="AC468" s="112"/>
      <c r="AD468" s="116"/>
      <c r="AE468" s="118"/>
      <c r="AF468" s="119" t="s">
        <v>167</v>
      </c>
    </row>
    <row r="469">
      <c r="A469" s="106"/>
      <c r="B469" s="123" t="s">
        <v>140</v>
      </c>
      <c r="C469" s="123"/>
      <c r="D469" s="123"/>
      <c r="E469" s="124">
        <f>SUM(E459:E468)</f>
      </c>
      <c r="F469" s="124">
        <f>SUM(F459:F468)</f>
      </c>
      <c r="G469" s="124">
        <f>SUM(G459:G468)</f>
      </c>
      <c r="H469" s="124">
        <f>SUM(H459:H468)</f>
      </c>
      <c r="I469" s="126">
        <f t="shared" si="173"/>
      </c>
      <c r="J469" s="127">
        <f t="shared" si="130"/>
      </c>
      <c r="K469" s="124">
        <f>SUM(K459:K468)</f>
      </c>
      <c r="L469" s="127">
        <f t="shared" si="82"/>
      </c>
      <c r="M469" s="124">
        <f>SUM(M459:M468)</f>
      </c>
      <c r="N469" s="128">
        <f t="shared" si="328"/>
      </c>
      <c r="O469" s="124">
        <f>SUM(O459:O468)</f>
      </c>
      <c r="P469" s="128">
        <f t="shared" si="251"/>
      </c>
      <c r="Q469" s="129">
        <f>M469/O469</f>
      </c>
      <c r="R469" s="124">
        <f>SUM(R459:R468)</f>
      </c>
      <c r="S469" s="129">
        <f>(O469+O469)/(K469+K469)</f>
      </c>
      <c r="T469" s="124">
        <f>SUM(T459:T468)</f>
      </c>
      <c r="U469" s="130">
        <f t="shared" ref="U469:U470" si="814">F469/T469</f>
      </c>
      <c r="V469" s="131">
        <f t="shared" ref="V469:V470" si="674">(F469+4*500)/T469</f>
      </c>
      <c r="W469" s="124">
        <f>SUM(W459:W468)</f>
      </c>
      <c r="X469" s="132">
        <f t="shared" ref="X469:X470" si="534">W469/T469</f>
      </c>
      <c r="Y469" s="129">
        <f t="shared" ref="Y469:Y470" si="394">T469/R469</f>
      </c>
      <c r="Z469" s="131">
        <f t="shared" ref="Z469:Z470" si="1094">W469/F469</f>
      </c>
      <c r="AA469" s="131">
        <f>W469/(F469+COUNT(W459:W468)*500)</f>
      </c>
      <c r="AB469" s="124">
        <f>SUM(AB459:AB468)</f>
      </c>
      <c r="AC469" s="124">
        <f>SUM(AC459:AC468)</f>
      </c>
      <c r="AD469" s="129">
        <f t="shared" ref="AD469:AD470" si="954">AB469/T469</f>
      </c>
      <c r="AE469" s="133">
        <f>(W469-AC469)/(F469+COUNT(W459:W464)*500)</f>
      </c>
      <c r="AF469" s="118"/>
    </row>
    <row r="470">
      <c r="A470" s="106"/>
      <c r="B470" s="107" t="s">
        <v>141</v>
      </c>
      <c r="C470" s="108" t="s">
        <v>171</v>
      </c>
      <c r="D470" s="109" t="s">
        <v>132</v>
      </c>
      <c r="E470" s="110">
        <v>343.52</v>
      </c>
      <c r="F470" s="121">
        <f>E470+E471</f>
      </c>
      <c r="G470" s="112">
        <v>2002</v>
      </c>
      <c r="H470" s="112">
        <v>100</v>
      </c>
      <c r="I470" s="113">
        <f t="shared" si="173"/>
      </c>
      <c r="J470" s="114">
        <f t="shared" si="130"/>
      </c>
      <c r="K470" s="112">
        <v>2</v>
      </c>
      <c r="L470" s="114">
        <f t="shared" si="82"/>
      </c>
      <c r="M470" s="112">
        <v>0</v>
      </c>
      <c r="N470" s="115">
        <f t="shared" si="328"/>
      </c>
      <c r="O470" s="112">
        <v>1</v>
      </c>
      <c r="P470" s="115">
        <f t="shared" si="251"/>
      </c>
      <c r="Q470" s="116">
        <f>(M470+M471)/(O470+O471)</f>
      </c>
      <c r="R470" s="112">
        <v>4</v>
      </c>
      <c r="S470" s="116">
        <f>(O470+O471)/(K470+K471)</f>
      </c>
      <c r="T470" s="112">
        <v>3</v>
      </c>
      <c r="U470" s="117">
        <f t="shared" si="814"/>
      </c>
      <c r="V470" s="118">
        <f t="shared" si="674"/>
      </c>
      <c r="W470" s="112">
        <v>2629.199999999999</v>
      </c>
      <c r="X470" s="118">
        <f t="shared" si="534"/>
      </c>
      <c r="Y470" s="116">
        <f t="shared" si="394"/>
      </c>
      <c r="Z470" s="118">
        <f t="shared" si="1094"/>
      </c>
      <c r="AA470" s="118">
        <f>W470/(F470+500)</f>
      </c>
      <c r="AB470" s="112">
        <v>0</v>
      </c>
      <c r="AC470" s="112">
        <v>0</v>
      </c>
      <c r="AD470" s="116">
        <f t="shared" si="954"/>
      </c>
      <c r="AE470" s="118">
        <f>(W470-AC470)/(F470+500)</f>
      </c>
      <c r="AF470" s="119" t="s">
        <v>173</v>
      </c>
    </row>
    <row r="471">
      <c r="A471" s="106"/>
      <c r="B471" s="107"/>
      <c r="C471" s="108"/>
      <c r="D471" s="109" t="s">
        <v>134</v>
      </c>
      <c r="E471" s="110">
        <v>1524.17</v>
      </c>
      <c r="F471" s="121"/>
      <c r="G471" s="112">
        <v>11325</v>
      </c>
      <c r="H471" s="122">
        <v>459</v>
      </c>
      <c r="I471" s="113">
        <f t="shared" si="173"/>
      </c>
      <c r="J471" s="114">
        <f t="shared" si="130"/>
      </c>
      <c r="K471" s="112">
        <v>24</v>
      </c>
      <c r="L471" s="114">
        <f t="shared" si="82"/>
      </c>
      <c r="M471" s="112">
        <v>0</v>
      </c>
      <c r="N471" s="115">
        <f t="shared" si="328"/>
      </c>
      <c r="O471" s="112">
        <v>3</v>
      </c>
      <c r="P471" s="115">
        <f t="shared" si="251"/>
      </c>
      <c r="Q471" s="116"/>
      <c r="R471" s="112"/>
      <c r="S471" s="116"/>
      <c r="T471" s="112"/>
      <c r="U471" s="117"/>
      <c r="V471" s="118"/>
      <c r="W471" s="112"/>
      <c r="X471" s="118"/>
      <c r="Y471" s="116"/>
      <c r="Z471" s="118"/>
      <c r="AA471" s="118"/>
      <c r="AB471" s="112"/>
      <c r="AC471" s="112"/>
      <c r="AD471" s="116"/>
      <c r="AE471" s="118"/>
      <c r="AF471" s="119" t="s">
        <v>167</v>
      </c>
    </row>
    <row customHeight="true" ht="20.238095238095237" r="472">
      <c r="A472" s="106"/>
      <c r="B472" s="107" t="s">
        <v>143</v>
      </c>
      <c r="C472" s="108" t="s">
        <v>171</v>
      </c>
      <c r="D472" s="109" t="s">
        <v>132</v>
      </c>
      <c r="E472" s="110">
        <v>596.19</v>
      </c>
      <c r="F472" s="121">
        <f>E472+E473</f>
      </c>
      <c r="G472" s="112">
        <v>3611</v>
      </c>
      <c r="H472" s="112">
        <v>142</v>
      </c>
      <c r="I472" s="113">
        <f t="shared" si="173"/>
      </c>
      <c r="J472" s="114">
        <f t="shared" si="130"/>
      </c>
      <c r="K472" s="112">
        <v>2</v>
      </c>
      <c r="L472" s="114">
        <f t="shared" si="82"/>
      </c>
      <c r="M472" s="112">
        <v>1</v>
      </c>
      <c r="N472" s="115">
        <f t="shared" si="328"/>
      </c>
      <c r="O472" s="112">
        <v>1</v>
      </c>
      <c r="P472" s="115">
        <f t="shared" si="251"/>
      </c>
      <c r="Q472" s="116">
        <f>(M472+M473)/(O472+O473)</f>
      </c>
      <c r="R472" s="112">
        <v>6</v>
      </c>
      <c r="S472" s="116">
        <f>(O472+O473)/(K472+K473)</f>
      </c>
      <c r="T472" s="161">
        <v>3</v>
      </c>
      <c r="U472" s="117">
        <f>F472/T472</f>
      </c>
      <c r="V472" s="118">
        <f>(F472+4*500)/T472</f>
      </c>
      <c r="W472" s="112">
        <v>3098.3999999999996</v>
      </c>
      <c r="X472" s="118">
        <f>W472/T472</f>
      </c>
      <c r="Y472" s="116">
        <f>T472/R472</f>
      </c>
      <c r="Z472" s="118">
        <f>W472/F472</f>
      </c>
      <c r="AA472" s="118">
        <f>W472/(F472+500)</f>
      </c>
      <c r="AB472" s="112">
        <v>1</v>
      </c>
      <c r="AC472" s="112">
        <v>396.00000000000006</v>
      </c>
      <c r="AD472" s="116">
        <f>AB472/T472</f>
      </c>
      <c r="AE472" s="118">
        <f>(W472-AC472)/(F472+500)</f>
      </c>
      <c r="AF472" s="119" t="s">
        <v>173</v>
      </c>
    </row>
    <row customHeight="true" ht="20.238095238095237" r="473">
      <c r="A473" s="106"/>
      <c r="B473" s="107"/>
      <c r="C473" s="108"/>
      <c r="D473" s="109" t="s">
        <v>134</v>
      </c>
      <c r="E473" s="110">
        <v>1422.87</v>
      </c>
      <c r="F473" s="121"/>
      <c r="G473" s="112">
        <v>13396</v>
      </c>
      <c r="H473" s="122">
        <v>593</v>
      </c>
      <c r="I473" s="113">
        <f t="shared" si="173"/>
      </c>
      <c r="J473" s="114">
        <f t="shared" si="130"/>
      </c>
      <c r="K473" s="112">
        <v>31</v>
      </c>
      <c r="L473" s="114">
        <f t="shared" si="82"/>
      </c>
      <c r="M473" s="112">
        <v>3</v>
      </c>
      <c r="N473" s="115">
        <f t="shared" si="328"/>
      </c>
      <c r="O473" s="112">
        <v>5</v>
      </c>
      <c r="P473" s="115">
        <f t="shared" si="251"/>
      </c>
      <c r="Q473" s="116"/>
      <c r="R473" s="112"/>
      <c r="S473" s="116"/>
      <c r="T473" s="161"/>
      <c r="U473" s="117"/>
      <c r="V473" s="118"/>
      <c r="W473" s="112"/>
      <c r="X473" s="118"/>
      <c r="Y473" s="116"/>
      <c r="Z473" s="118"/>
      <c r="AA473" s="118"/>
      <c r="AB473" s="112"/>
      <c r="AC473" s="112"/>
      <c r="AD473" s="116"/>
      <c r="AE473" s="118"/>
      <c r="AF473" s="119" t="s">
        <v>167</v>
      </c>
    </row>
    <row customHeight="true" ht="20.238095238095237" r="474">
      <c r="A474" s="106"/>
      <c r="B474" s="107" t="s">
        <v>144</v>
      </c>
      <c r="C474" s="108" t="s">
        <v>171</v>
      </c>
      <c r="D474" s="109" t="s">
        <v>132</v>
      </c>
      <c r="E474" s="110">
        <v>1073.65</v>
      </c>
      <c r="F474" s="121">
        <f>E474+E475</f>
      </c>
      <c r="G474" s="112">
        <v>5750</v>
      </c>
      <c r="H474" s="112">
        <v>200</v>
      </c>
      <c r="I474" s="113">
        <f t="shared" si="173"/>
      </c>
      <c r="J474" s="114">
        <f t="shared" si="130"/>
      </c>
      <c r="K474" s="112">
        <v>5</v>
      </c>
      <c r="L474" s="114">
        <f t="shared" si="82"/>
      </c>
      <c r="M474" s="112">
        <v>0</v>
      </c>
      <c r="N474" s="115">
        <f t="shared" si="328"/>
      </c>
      <c r="O474" s="112">
        <v>0</v>
      </c>
      <c r="P474" s="115">
        <f t="shared" si="251"/>
      </c>
      <c r="Q474" s="116">
        <f>(M474+M475)/(O474+O475)</f>
      </c>
      <c r="R474" s="112">
        <v>6</v>
      </c>
      <c r="S474" s="116">
        <f>(O474+O475)/(K474+K475)</f>
      </c>
      <c r="T474" s="161">
        <v>1</v>
      </c>
      <c r="U474" s="117">
        <f>F474/T474</f>
      </c>
      <c r="V474" s="118">
        <f>(F474+4*500)/T474</f>
      </c>
      <c r="W474" s="112">
        <v>1663.2000000000007</v>
      </c>
      <c r="X474" s="118">
        <f>W474/T474</f>
      </c>
      <c r="Y474" s="116">
        <f>T474/R474</f>
      </c>
      <c r="Z474" s="118">
        <f>W474/F474</f>
      </c>
      <c r="AA474" s="118">
        <f>W474/(F474+500)</f>
      </c>
      <c r="AB474" s="112">
        <v>0</v>
      </c>
      <c r="AC474" s="112">
        <v>0</v>
      </c>
      <c r="AD474" s="116">
        <f>AB474/T474</f>
      </c>
      <c r="AE474" s="118">
        <f>(W474-AC474)/(F474+500)</f>
      </c>
      <c r="AF474" s="119" t="s">
        <v>173</v>
      </c>
    </row>
    <row customHeight="true" ht="20.238095238095237" r="475">
      <c r="A475" s="106"/>
      <c r="B475" s="107"/>
      <c r="C475" s="108"/>
      <c r="D475" s="109" t="s">
        <v>134</v>
      </c>
      <c r="E475" s="110">
        <v>2122.88</v>
      </c>
      <c r="F475" s="121"/>
      <c r="G475" s="112">
        <v>18934</v>
      </c>
      <c r="H475" s="122">
        <v>736</v>
      </c>
      <c r="I475" s="113">
        <f t="shared" si="173"/>
      </c>
      <c r="J475" s="114">
        <f t="shared" si="130"/>
      </c>
      <c r="K475" s="112">
        <v>2</v>
      </c>
      <c r="L475" s="114">
        <f t="shared" si="82"/>
      </c>
      <c r="M475" s="112">
        <v>1</v>
      </c>
      <c r="N475" s="115">
        <f t="shared" si="328"/>
      </c>
      <c r="O475" s="112">
        <v>1</v>
      </c>
      <c r="P475" s="115">
        <f t="shared" si="251"/>
      </c>
      <c r="Q475" s="116"/>
      <c r="R475" s="112"/>
      <c r="S475" s="116"/>
      <c r="T475" s="161"/>
      <c r="U475" s="117"/>
      <c r="V475" s="118"/>
      <c r="W475" s="112"/>
      <c r="X475" s="118"/>
      <c r="Y475" s="116"/>
      <c r="Z475" s="118"/>
      <c r="AA475" s="118"/>
      <c r="AB475" s="112"/>
      <c r="AC475" s="112"/>
      <c r="AD475" s="116"/>
      <c r="AE475" s="118"/>
      <c r="AF475" s="119" t="s">
        <v>167</v>
      </c>
    </row>
    <row r="476">
      <c r="A476" s="106"/>
      <c r="B476" s="120" t="s">
        <v>145</v>
      </c>
      <c r="C476" s="108" t="s">
        <v>171</v>
      </c>
      <c r="D476" s="109" t="s">
        <v>132</v>
      </c>
      <c r="E476" s="110">
        <v>821.95</v>
      </c>
      <c r="F476" s="121">
        <f>E476+E477</f>
      </c>
      <c r="G476" s="112">
        <v>4721</v>
      </c>
      <c r="H476" s="112">
        <v>185</v>
      </c>
      <c r="I476" s="113">
        <f t="shared" si="173"/>
      </c>
      <c r="J476" s="114">
        <f t="shared" si="130"/>
      </c>
      <c r="K476" s="112">
        <v>3</v>
      </c>
      <c r="L476" s="114">
        <f t="shared" si="82"/>
      </c>
      <c r="M476" s="112">
        <v>0</v>
      </c>
      <c r="N476" s="115">
        <f t="shared" si="328"/>
      </c>
      <c r="O476" s="112">
        <v>1</v>
      </c>
      <c r="P476" s="115">
        <f t="shared" si="251"/>
      </c>
      <c r="Q476" s="116">
        <f>(M476+M477)/(O476+O477)</f>
      </c>
      <c r="R476" s="112">
        <v>3</v>
      </c>
      <c r="S476" s="116">
        <f>(O476+O477)/(K476+K477)</f>
      </c>
      <c r="T476" s="161">
        <v>1</v>
      </c>
      <c r="U476" s="117">
        <f>F476/T476</f>
      </c>
      <c r="V476" s="118">
        <f>(F476+4*500)/T476</f>
      </c>
      <c r="W476" s="112">
        <v>456</v>
      </c>
      <c r="X476" s="118">
        <f>W476/T476</f>
      </c>
      <c r="Y476" s="116">
        <f>T476/R476</f>
      </c>
      <c r="Z476" s="118">
        <f>W476/F476</f>
      </c>
      <c r="AA476" s="118">
        <f>W476/(F476+500)</f>
      </c>
      <c r="AB476" s="112">
        <v>0</v>
      </c>
      <c r="AC476" s="112">
        <v>0</v>
      </c>
      <c r="AD476" s="116">
        <f>AB476/T476</f>
      </c>
      <c r="AE476" s="118">
        <f>(W476-AC476)/(F476+500)</f>
      </c>
      <c r="AF476" s="119" t="s">
        <v>173</v>
      </c>
    </row>
    <row r="477">
      <c r="A477" s="106"/>
      <c r="B477" s="120"/>
      <c r="C477" s="108"/>
      <c r="D477" s="109" t="s">
        <v>134</v>
      </c>
      <c r="E477" s="110">
        <v>1527.58</v>
      </c>
      <c r="F477" s="121"/>
      <c r="G477" s="112">
        <v>15037</v>
      </c>
      <c r="H477" s="122">
        <v>498</v>
      </c>
      <c r="I477" s="113">
        <f t="shared" si="173"/>
      </c>
      <c r="J477" s="114">
        <f t="shared" si="130"/>
      </c>
      <c r="K477" s="112">
        <v>22</v>
      </c>
      <c r="L477" s="114">
        <f t="shared" si="82"/>
      </c>
      <c r="M477" s="112">
        <v>1</v>
      </c>
      <c r="N477" s="115">
        <f t="shared" si="328"/>
      </c>
      <c r="O477" s="112">
        <v>1</v>
      </c>
      <c r="P477" s="115">
        <f t="shared" si="251"/>
      </c>
      <c r="Q477" s="116"/>
      <c r="R477" s="112"/>
      <c r="S477" s="116"/>
      <c r="T477" s="161"/>
      <c r="U477" s="117"/>
      <c r="V477" s="118"/>
      <c r="W477" s="112"/>
      <c r="X477" s="118"/>
      <c r="Y477" s="116"/>
      <c r="Z477" s="118"/>
      <c r="AA477" s="118"/>
      <c r="AB477" s="112"/>
      <c r="AC477" s="112"/>
      <c r="AD477" s="116"/>
      <c r="AE477" s="118"/>
      <c r="AF477" s="119" t="s">
        <v>167</v>
      </c>
    </row>
    <row r="478">
      <c r="A478" s="106"/>
      <c r="B478" s="136" t="s">
        <v>140</v>
      </c>
      <c r="C478" s="136"/>
      <c r="D478" s="136"/>
      <c r="E478" s="124">
        <f>SUM(E470:E477)</f>
      </c>
      <c r="F478" s="124">
        <f>SUM(F470:F477)</f>
      </c>
      <c r="G478" s="124">
        <f>SUM(G470:G477)</f>
      </c>
      <c r="H478" s="124">
        <f>SUM(H470:H477)</f>
      </c>
      <c r="I478" s="126">
        <f t="shared" si="173"/>
      </c>
      <c r="J478" s="127">
        <f t="shared" si="130"/>
      </c>
      <c r="K478" s="125">
        <f>SUM(K470:K477)</f>
      </c>
      <c r="L478" s="124">
        <f>SUM(L476:L477)</f>
      </c>
      <c r="M478" s="124">
        <f>SUM(M470:M477)</f>
      </c>
      <c r="N478" s="128">
        <f t="shared" si="328"/>
      </c>
      <c r="O478" s="124">
        <f>SUM(O470:O477)</f>
      </c>
      <c r="P478" s="128">
        <f t="shared" si="251"/>
      </c>
      <c r="Q478" s="129">
        <f>M478/O478</f>
      </c>
      <c r="R478" s="124">
        <f>SUM(R470:R477)</f>
      </c>
      <c r="S478" s="129">
        <f>(O478+O478)/(K478+K478)</f>
      </c>
      <c r="T478" s="124">
        <f>SUM(T470:T477)</f>
      </c>
      <c r="U478" s="130">
        <f t="shared" ref="U478:U479" si="815">F478/T478</f>
      </c>
      <c r="V478" s="131">
        <f t="shared" ref="V478:V479" si="675">(F478+4*500)/T478</f>
      </c>
      <c r="W478" s="124">
        <f>SUM(W470:W477)</f>
      </c>
      <c r="X478" s="132">
        <f t="shared" ref="X478:X479" si="535">W478/T478</f>
      </c>
      <c r="Y478" s="129">
        <f t="shared" ref="Y478:Y479" si="395">T478/R478</f>
      </c>
      <c r="Z478" s="131">
        <f t="shared" ref="Z478:Z479" si="1095">W478/F478</f>
      </c>
      <c r="AA478" s="131">
        <f>W478/(F478+COUNT(W470:W477)*500)</f>
      </c>
      <c r="AB478" s="124">
        <f>SUM(AB470:AB477)</f>
      </c>
      <c r="AC478" s="124">
        <f>SUM(AC470:AC477)</f>
      </c>
      <c r="AD478" s="129">
        <f t="shared" ref="AD478:AD479" si="955">AB478/T478</f>
      </c>
      <c r="AE478" s="133">
        <f>(W478-AC478)/(F478+COUNT(W469:W477)*500)</f>
      </c>
      <c r="AF478" s="119"/>
    </row>
    <row r="479">
      <c r="A479" s="106"/>
      <c r="B479" s="107" t="s">
        <v>146</v>
      </c>
      <c r="C479" s="108" t="s">
        <v>177</v>
      </c>
      <c r="D479" s="109" t="s">
        <v>132</v>
      </c>
      <c r="E479" s="110">
        <v>587.72</v>
      </c>
      <c r="F479" s="121">
        <f>E479+E480</f>
      </c>
      <c r="G479" s="112">
        <v>3090</v>
      </c>
      <c r="H479" s="112">
        <v>124</v>
      </c>
      <c r="I479" s="113">
        <f t="shared" si="173"/>
      </c>
      <c r="J479" s="114">
        <f t="shared" si="130"/>
      </c>
      <c r="K479" s="112">
        <v>0</v>
      </c>
      <c r="L479" s="114">
        <f t="shared" ref="L479:L504" si="83">E479/K479</f>
      </c>
      <c r="M479" s="112">
        <v>0</v>
      </c>
      <c r="N479" s="115">
        <f t="shared" si="328"/>
      </c>
      <c r="O479" s="112">
        <v>1</v>
      </c>
      <c r="P479" s="115">
        <f t="shared" si="251"/>
      </c>
      <c r="Q479" s="116">
        <f>(M479+M480)/(O479+O480)</f>
      </c>
      <c r="R479" s="112">
        <v>5</v>
      </c>
      <c r="S479" s="116">
        <f>(O479+O480)/(K479+K480)</f>
      </c>
      <c r="T479" s="112">
        <v>1</v>
      </c>
      <c r="U479" s="117">
        <f t="shared" si="815"/>
      </c>
      <c r="V479" s="118">
        <f t="shared" si="675"/>
      </c>
      <c r="W479" s="112">
        <v>1555.2000000000007</v>
      </c>
      <c r="X479" s="118">
        <f t="shared" si="535"/>
      </c>
      <c r="Y479" s="116">
        <f t="shared" si="395"/>
      </c>
      <c r="Z479" s="118">
        <f t="shared" si="1095"/>
      </c>
      <c r="AA479" s="118">
        <f>W479/(F479+500)</f>
      </c>
      <c r="AB479" s="112">
        <v>0</v>
      </c>
      <c r="AC479" s="112">
        <v>0</v>
      </c>
      <c r="AD479" s="116">
        <f t="shared" si="955"/>
      </c>
      <c r="AE479" s="118">
        <f>(W479-AC479)/(F479+500)</f>
      </c>
      <c r="AF479" s="119" t="s">
        <v>173</v>
      </c>
    </row>
    <row r="480">
      <c r="A480" s="106"/>
      <c r="B480" s="107"/>
      <c r="C480" s="108"/>
      <c r="D480" s="109" t="s">
        <v>134</v>
      </c>
      <c r="E480" s="110">
        <v>1609.38</v>
      </c>
      <c r="F480" s="121"/>
      <c r="G480" s="112">
        <v>13800</v>
      </c>
      <c r="H480" s="112">
        <v>467</v>
      </c>
      <c r="I480" s="113">
        <f t="shared" si="173"/>
      </c>
      <c r="J480" s="114">
        <f t="shared" si="130"/>
      </c>
      <c r="K480" s="112">
        <v>25</v>
      </c>
      <c r="L480" s="114">
        <f t="shared" si="83"/>
      </c>
      <c r="M480" s="112">
        <v>1</v>
      </c>
      <c r="N480" s="115">
        <f t="shared" si="328"/>
      </c>
      <c r="O480" s="112">
        <v>5</v>
      </c>
      <c r="P480" s="115">
        <f t="shared" si="251"/>
      </c>
      <c r="Q480" s="116"/>
      <c r="R480" s="112"/>
      <c r="S480" s="116"/>
      <c r="T480" s="112"/>
      <c r="U480" s="117"/>
      <c r="V480" s="118"/>
      <c r="W480" s="112"/>
      <c r="X480" s="118"/>
      <c r="Y480" s="116"/>
      <c r="Z480" s="118"/>
      <c r="AA480" s="118"/>
      <c r="AB480" s="112"/>
      <c r="AC480" s="112"/>
      <c r="AD480" s="116"/>
      <c r="AE480" s="118"/>
      <c r="AF480" s="119" t="s">
        <v>167</v>
      </c>
    </row>
    <row r="481">
      <c r="A481" s="106"/>
      <c r="B481" s="107" t="s">
        <v>147</v>
      </c>
      <c r="C481" s="108" t="s">
        <v>177</v>
      </c>
      <c r="D481" s="109" t="s">
        <v>132</v>
      </c>
      <c r="E481" s="110">
        <v>664.3</v>
      </c>
      <c r="F481" s="121">
        <f>E481+E482</f>
      </c>
      <c r="G481" s="112">
        <v>3593</v>
      </c>
      <c r="H481" s="112">
        <v>117</v>
      </c>
      <c r="I481" s="113">
        <f t="shared" si="173"/>
      </c>
      <c r="J481" s="114">
        <f t="shared" si="130"/>
      </c>
      <c r="K481" s="112">
        <v>3</v>
      </c>
      <c r="L481" s="114">
        <f t="shared" si="83"/>
      </c>
      <c r="M481" s="112">
        <v>1</v>
      </c>
      <c r="N481" s="115">
        <f t="shared" si="328"/>
      </c>
      <c r="O481" s="112">
        <v>2</v>
      </c>
      <c r="P481" s="115">
        <f t="shared" si="251"/>
      </c>
      <c r="Q481" s="116">
        <f>(M481+M482)/(O481+O482)</f>
      </c>
      <c r="R481" s="112">
        <v>3</v>
      </c>
      <c r="S481" s="116">
        <f>(O481+O482)/(K481+K482)</f>
      </c>
      <c r="T481" s="112">
        <v>1</v>
      </c>
      <c r="U481" s="117">
        <f>F481/T481</f>
      </c>
      <c r="V481" s="118">
        <f>(F481+4*500)/T481</f>
      </c>
      <c r="W481" s="112">
        <v>2011.2000000000007</v>
      </c>
      <c r="X481" s="118">
        <f>W481/T481</f>
      </c>
      <c r="Y481" s="116">
        <f>T481/R481</f>
      </c>
      <c r="Z481" s="118">
        <f>W481/F481</f>
      </c>
      <c r="AA481" s="118">
        <f>W481/(F481+500)</f>
      </c>
      <c r="AB481" s="112">
        <v>0</v>
      </c>
      <c r="AC481" s="112">
        <v>0</v>
      </c>
      <c r="AD481" s="116">
        <f>AB481/T481</f>
      </c>
      <c r="AE481" s="118">
        <f>(W481-AC481)/(F481+500)</f>
      </c>
      <c r="AF481" s="119" t="s">
        <v>149</v>
      </c>
    </row>
    <row r="482">
      <c r="A482" s="106"/>
      <c r="B482" s="107"/>
      <c r="C482" s="108"/>
      <c r="D482" s="109" t="s">
        <v>134</v>
      </c>
      <c r="E482" s="110">
        <v>1192.16</v>
      </c>
      <c r="F482" s="121"/>
      <c r="G482" s="112">
        <v>9871</v>
      </c>
      <c r="H482" s="112">
        <v>449</v>
      </c>
      <c r="I482" s="113">
        <f t="shared" si="173"/>
      </c>
      <c r="J482" s="114">
        <f t="shared" si="130"/>
      </c>
      <c r="K482" s="112">
        <v>24</v>
      </c>
      <c r="L482" s="114">
        <f t="shared" si="83"/>
      </c>
      <c r="M482" s="112">
        <v>0</v>
      </c>
      <c r="N482" s="115">
        <f t="shared" si="328"/>
      </c>
      <c r="O482" s="112">
        <v>1</v>
      </c>
      <c r="P482" s="115">
        <f t="shared" si="251"/>
      </c>
      <c r="Q482" s="116"/>
      <c r="R482" s="112"/>
      <c r="S482" s="116"/>
      <c r="T482" s="112"/>
      <c r="U482" s="117"/>
      <c r="V482" s="118"/>
      <c r="W482" s="112"/>
      <c r="X482" s="118"/>
      <c r="Y482" s="116"/>
      <c r="Z482" s="118"/>
      <c r="AA482" s="118"/>
      <c r="AB482" s="112"/>
      <c r="AC482" s="112"/>
      <c r="AD482" s="116"/>
      <c r="AE482" s="118"/>
      <c r="AF482" s="119" t="s">
        <v>168</v>
      </c>
    </row>
    <row r="483">
      <c r="A483" s="106"/>
      <c r="B483" s="107" t="s">
        <v>151</v>
      </c>
      <c r="C483" s="108" t="s">
        <v>177</v>
      </c>
      <c r="D483" s="109" t="s">
        <v>132</v>
      </c>
      <c r="E483" s="110">
        <v>476.41</v>
      </c>
      <c r="F483" s="111">
        <f>E483+E484</f>
      </c>
      <c r="G483" s="112">
        <v>2464</v>
      </c>
      <c r="H483" s="112">
        <v>116</v>
      </c>
      <c r="I483" s="113">
        <f t="shared" si="173"/>
      </c>
      <c r="J483" s="114">
        <f t="shared" si="130"/>
      </c>
      <c r="K483" s="112">
        <v>4</v>
      </c>
      <c r="L483" s="114">
        <f t="shared" si="83"/>
      </c>
      <c r="M483" s="112">
        <v>0</v>
      </c>
      <c r="N483" s="115">
        <f t="shared" si="328"/>
      </c>
      <c r="O483" s="112">
        <v>0</v>
      </c>
      <c r="P483" s="115">
        <f t="shared" si="251"/>
      </c>
      <c r="Q483" s="116">
        <f>(M483+M484)/(O483+O484)</f>
      </c>
      <c r="R483" s="112">
        <v>3</v>
      </c>
      <c r="S483" s="116">
        <f>(O483+O484)/(K483+K484)</f>
      </c>
      <c r="T483" s="112">
        <v>1</v>
      </c>
      <c r="U483" s="117">
        <f>F483/T483</f>
      </c>
      <c r="V483" s="118">
        <f>(F483+4*500)/T483</f>
      </c>
      <c r="W483" s="112">
        <v>715.1999999999971</v>
      </c>
      <c r="X483" s="118">
        <f>W483/T483</f>
      </c>
      <c r="Y483" s="116">
        <f>T483/R483</f>
      </c>
      <c r="Z483" s="118">
        <f>W483/F483</f>
      </c>
      <c r="AA483" s="118">
        <f>W483/(F483+500)</f>
      </c>
      <c r="AB483" s="112">
        <v>0</v>
      </c>
      <c r="AC483" s="112">
        <v>0</v>
      </c>
      <c r="AD483" s="116">
        <f>AB483/T483</f>
      </c>
      <c r="AE483" s="118">
        <f>(W483-AC483)/(F483+500)</f>
      </c>
      <c r="AF483" s="119" t="s">
        <v>149</v>
      </c>
    </row>
    <row r="484">
      <c r="A484" s="106"/>
      <c r="B484" s="107"/>
      <c r="C484" s="108"/>
      <c r="D484" s="109" t="s">
        <v>134</v>
      </c>
      <c r="E484" s="110">
        <v>1066.73</v>
      </c>
      <c r="F484" s="111"/>
      <c r="G484" s="112">
        <v>8947</v>
      </c>
      <c r="H484" s="112">
        <v>430</v>
      </c>
      <c r="I484" s="113">
        <f t="shared" si="173"/>
      </c>
      <c r="J484" s="114">
        <f t="shared" si="130"/>
      </c>
      <c r="K484" s="112">
        <v>15</v>
      </c>
      <c r="L484" s="114">
        <f t="shared" si="83"/>
      </c>
      <c r="M484" s="112">
        <v>1</v>
      </c>
      <c r="N484" s="115">
        <f t="shared" si="328"/>
      </c>
      <c r="O484" s="112">
        <v>3</v>
      </c>
      <c r="P484" s="115">
        <f t="shared" si="251"/>
      </c>
      <c r="Q484" s="116"/>
      <c r="R484" s="112"/>
      <c r="S484" s="116"/>
      <c r="T484" s="112"/>
      <c r="U484" s="117"/>
      <c r="V484" s="118"/>
      <c r="W484" s="112"/>
      <c r="X484" s="118"/>
      <c r="Y484" s="116"/>
      <c r="Z484" s="118"/>
      <c r="AA484" s="118"/>
      <c r="AB484" s="112"/>
      <c r="AC484" s="112"/>
      <c r="AD484" s="116"/>
      <c r="AE484" s="118"/>
      <c r="AF484" s="119" t="s">
        <v>168</v>
      </c>
    </row>
    <row r="485">
      <c r="A485" s="106"/>
      <c r="B485" s="136" t="s">
        <v>140</v>
      </c>
      <c r="C485" s="136"/>
      <c r="D485" s="136"/>
      <c r="E485" s="124">
        <f>SUM(E479:E484)</f>
      </c>
      <c r="F485" s="124">
        <f>SUM(F479:F484)</f>
      </c>
      <c r="G485" s="124">
        <f>SUM(G479:G484)</f>
      </c>
      <c r="H485" s="124">
        <f>SUM(H479:H484)</f>
      </c>
      <c r="I485" s="126">
        <f t="shared" si="173"/>
      </c>
      <c r="J485" s="127">
        <f t="shared" si="130"/>
      </c>
      <c r="K485" s="124">
        <f>SUM(K479:K484)</f>
      </c>
      <c r="L485" s="127">
        <f t="shared" si="83"/>
      </c>
      <c r="M485" s="124">
        <f>SUM(M479:M484)</f>
      </c>
      <c r="N485" s="128">
        <f t="shared" si="328"/>
      </c>
      <c r="O485" s="124">
        <f>SUM(O479:O484)</f>
      </c>
      <c r="P485" s="128">
        <f t="shared" si="251"/>
      </c>
      <c r="Q485" s="129">
        <f>M485/O485</f>
      </c>
      <c r="R485" s="124">
        <f>SUM(R479:R484)</f>
      </c>
      <c r="S485" s="129">
        <f>(O485+O485)/(K485+K485)</f>
      </c>
      <c r="T485" s="124">
        <f>SUM(T479:T484)</f>
      </c>
      <c r="U485" s="130">
        <f t="shared" ref="U485:U486" si="816">F485/T485</f>
      </c>
      <c r="V485" s="131">
        <f t="shared" ref="V485:V486" si="676">(F485+4*500)/T485</f>
      </c>
      <c r="W485" s="124">
        <f>SUM(W479:W484)</f>
      </c>
      <c r="X485" s="132">
        <f t="shared" ref="X485:X486" si="536">W485/T485</f>
      </c>
      <c r="Y485" s="129">
        <f t="shared" ref="Y485:Y486" si="396">T485/R485</f>
      </c>
      <c r="Z485" s="131">
        <f t="shared" ref="Z485:Z486" si="1096">W485/F485</f>
      </c>
      <c r="AA485" s="131">
        <f>W485/(F485+COUNT(W479:W484)*500)</f>
      </c>
      <c r="AB485" s="124">
        <f>SUM(AB479:AB484)</f>
      </c>
      <c r="AC485" s="124">
        <f>SUM(AC479:AC484)</f>
      </c>
      <c r="AD485" s="129">
        <f t="shared" ref="AD485:AD486" si="956">AB485/T485</f>
      </c>
      <c r="AE485" s="133">
        <f>(W485-AC485)/(F485+COUNT(W479:W484)*500)</f>
      </c>
      <c r="AF485" s="118"/>
    </row>
    <row r="486">
      <c r="A486" s="106"/>
      <c r="B486" s="107" t="s">
        <v>152</v>
      </c>
      <c r="C486" s="135" t="s">
        <v>169</v>
      </c>
      <c r="D486" s="109" t="s">
        <v>132</v>
      </c>
      <c r="E486" s="110">
        <v>255.07</v>
      </c>
      <c r="F486" s="111">
        <f>E486+E487</f>
      </c>
      <c r="G486" s="112">
        <v>1825</v>
      </c>
      <c r="H486" s="112">
        <v>105</v>
      </c>
      <c r="I486" s="113">
        <f t="shared" si="173"/>
      </c>
      <c r="J486" s="114">
        <f t="shared" si="130"/>
      </c>
      <c r="K486" s="112">
        <v>5</v>
      </c>
      <c r="L486" s="114">
        <f t="shared" si="83"/>
      </c>
      <c r="M486" s="112">
        <v>0</v>
      </c>
      <c r="N486" s="115">
        <f t="shared" si="328"/>
      </c>
      <c r="O486" s="112">
        <v>0</v>
      </c>
      <c r="P486" s="115">
        <f>E486/O487</f>
      </c>
      <c r="Q486" s="116">
        <f>(M486+M487)/(O486+O487)</f>
      </c>
      <c r="R486" s="112">
        <v>10</v>
      </c>
      <c r="S486" s="116">
        <f>(O486+O487)/(K486+K487)</f>
      </c>
      <c r="T486" s="112">
        <v>2</v>
      </c>
      <c r="U486" s="117">
        <f t="shared" si="816"/>
      </c>
      <c r="V486" s="118">
        <f t="shared" si="676"/>
      </c>
      <c r="W486" s="112">
        <v>1312.800000000003</v>
      </c>
      <c r="X486" s="118">
        <f t="shared" si="536"/>
      </c>
      <c r="Y486" s="116">
        <f t="shared" si="396"/>
      </c>
      <c r="Z486" s="118">
        <f t="shared" si="1096"/>
      </c>
      <c r="AA486" s="118">
        <f>W486/(F486+500)</f>
      </c>
      <c r="AB486" s="112">
        <v>1</v>
      </c>
      <c r="AC486" s="112">
        <v>621.5999999999999</v>
      </c>
      <c r="AD486" s="116">
        <f t="shared" si="956"/>
      </c>
      <c r="AE486" s="118">
        <f>(W486-AC486)/(F486+500)</f>
      </c>
      <c r="AF486" s="119" t="s">
        <v>149</v>
      </c>
    </row>
    <row r="487">
      <c r="A487" s="106"/>
      <c r="B487" s="107"/>
      <c r="C487" s="135"/>
      <c r="D487" s="109" t="s">
        <v>134</v>
      </c>
      <c r="E487" s="110">
        <v>1008.8</v>
      </c>
      <c r="F487" s="111"/>
      <c r="G487" s="112">
        <v>9277</v>
      </c>
      <c r="H487" s="112">
        <v>479</v>
      </c>
      <c r="I487" s="113">
        <f t="shared" si="173"/>
      </c>
      <c r="J487" s="114">
        <f t="shared" si="130"/>
      </c>
      <c r="K487" s="112">
        <v>22</v>
      </c>
      <c r="L487" s="114">
        <f t="shared" si="83"/>
      </c>
      <c r="M487" s="112">
        <v>1</v>
      </c>
      <c r="N487" s="115">
        <f t="shared" si="328"/>
      </c>
      <c r="O487" s="112">
        <v>2</v>
      </c>
      <c r="P487" s="115">
        <f t="shared" ref="P487:P489" si="252">E487/O487</f>
      </c>
      <c r="Q487" s="116"/>
      <c r="R487" s="112"/>
      <c r="S487" s="116"/>
      <c r="T487" s="112"/>
      <c r="U487" s="117"/>
      <c r="V487" s="118"/>
      <c r="W487" s="112"/>
      <c r="X487" s="118"/>
      <c r="Y487" s="116"/>
      <c r="Z487" s="118"/>
      <c r="AA487" s="118"/>
      <c r="AB487" s="112"/>
      <c r="AC487" s="112"/>
      <c r="AD487" s="116"/>
      <c r="AE487" s="118"/>
      <c r="AF487" s="119" t="s">
        <v>168</v>
      </c>
    </row>
    <row r="488">
      <c r="A488" s="106"/>
      <c r="B488" s="107" t="s">
        <v>153</v>
      </c>
      <c r="C488" s="135" t="s">
        <v>169</v>
      </c>
      <c r="D488" s="109" t="s">
        <v>132</v>
      </c>
      <c r="E488" s="110">
        <v>187.09</v>
      </c>
      <c r="F488" s="111">
        <f>E488+E489</f>
      </c>
      <c r="G488" s="112">
        <v>2015</v>
      </c>
      <c r="H488" s="112">
        <v>88</v>
      </c>
      <c r="I488" s="113">
        <f t="shared" si="173"/>
      </c>
      <c r="J488" s="114">
        <f t="shared" si="130"/>
      </c>
      <c r="K488" s="112">
        <v>1</v>
      </c>
      <c r="L488" s="114">
        <f t="shared" si="83"/>
      </c>
      <c r="M488" s="112">
        <v>0</v>
      </c>
      <c r="N488" s="115">
        <f t="shared" si="328"/>
      </c>
      <c r="O488" s="112">
        <v>0</v>
      </c>
      <c r="P488" s="115">
        <f t="shared" si="252"/>
      </c>
      <c r="Q488" s="116">
        <f>(M488+M489)/(O488+O489)</f>
      </c>
      <c r="R488" s="112">
        <v>5</v>
      </c>
      <c r="S488" s="116">
        <f>(O488+O489)/(K488+K489)</f>
      </c>
      <c r="T488" s="112">
        <v>2</v>
      </c>
      <c r="U488" s="117">
        <f>F488/T488</f>
      </c>
      <c r="V488" s="118">
        <f>(F488+4*500)/T488</f>
      </c>
      <c r="W488" s="112">
        <v>4418.399999999998</v>
      </c>
      <c r="X488" s="118">
        <f>W488/T488</f>
      </c>
      <c r="Y488" s="116">
        <f>T488/R488</f>
      </c>
      <c r="Z488" s="118">
        <f>W488/F488</f>
      </c>
      <c r="AA488" s="118">
        <f>W488/(F488+500)</f>
      </c>
      <c r="AB488" s="112">
        <v>0</v>
      </c>
      <c r="AC488" s="112">
        <v>0</v>
      </c>
      <c r="AD488" s="116">
        <f>AB488/T488</f>
      </c>
      <c r="AE488" s="118">
        <f>(W488-AC488)/(F488+500)</f>
      </c>
      <c r="AF488" s="119" t="s">
        <v>149</v>
      </c>
    </row>
    <row r="489">
      <c r="A489" s="106"/>
      <c r="B489" s="107"/>
      <c r="C489" s="135"/>
      <c r="D489" s="109" t="s">
        <v>134</v>
      </c>
      <c r="E489" s="110">
        <v>1451.29</v>
      </c>
      <c r="F489" s="111"/>
      <c r="G489" s="112">
        <v>14014</v>
      </c>
      <c r="H489" s="112">
        <v>614</v>
      </c>
      <c r="I489" s="113">
        <f t="shared" si="173"/>
      </c>
      <c r="J489" s="114">
        <f t="shared" si="130"/>
      </c>
      <c r="K489" s="112">
        <v>35</v>
      </c>
      <c r="L489" s="114">
        <f t="shared" si="83"/>
      </c>
      <c r="M489" s="112">
        <v>1</v>
      </c>
      <c r="N489" s="115">
        <f t="shared" si="328"/>
      </c>
      <c r="O489" s="112">
        <v>1</v>
      </c>
      <c r="P489" s="115">
        <f t="shared" si="252"/>
      </c>
      <c r="Q489" s="116"/>
      <c r="R489" s="112"/>
      <c r="S489" s="116"/>
      <c r="T489" s="112"/>
      <c r="U489" s="117"/>
      <c r="V489" s="118"/>
      <c r="W489" s="112"/>
      <c r="X489" s="118"/>
      <c r="Y489" s="116"/>
      <c r="Z489" s="118"/>
      <c r="AA489" s="118"/>
      <c r="AB489" s="112"/>
      <c r="AC489" s="112"/>
      <c r="AD489" s="116"/>
      <c r="AE489" s="118"/>
      <c r="AF489" s="119" t="s">
        <v>168</v>
      </c>
    </row>
    <row r="490">
      <c r="A490" s="106"/>
      <c r="B490" s="107" t="s">
        <v>154</v>
      </c>
      <c r="C490" s="135" t="s">
        <v>169</v>
      </c>
      <c r="D490" s="109" t="s">
        <v>132</v>
      </c>
      <c r="E490" s="110">
        <v>179.26</v>
      </c>
      <c r="F490" s="111">
        <f>E490+E491</f>
      </c>
      <c r="G490" s="112">
        <v>1795</v>
      </c>
      <c r="H490" s="112">
        <v>88</v>
      </c>
      <c r="I490" s="113">
        <f t="shared" si="173"/>
      </c>
      <c r="J490" s="114">
        <f t="shared" si="130"/>
      </c>
      <c r="K490" s="112">
        <v>4</v>
      </c>
      <c r="L490" s="114">
        <f t="shared" si="83"/>
      </c>
      <c r="M490" s="112">
        <v>0</v>
      </c>
      <c r="N490" s="115">
        <f t="shared" si="328"/>
      </c>
      <c r="O490" s="112">
        <v>0</v>
      </c>
      <c r="P490" s="115">
        <f>E490/O491</f>
      </c>
      <c r="Q490" s="116">
        <f>(M490+M491)/(O490+O491)</f>
      </c>
      <c r="R490" s="112">
        <v>5</v>
      </c>
      <c r="S490" s="116">
        <f>(O490+O491)/(K490+K491)</f>
      </c>
      <c r="T490" s="112">
        <v>1</v>
      </c>
      <c r="U490" s="117">
        <f>F490/T490</f>
      </c>
      <c r="V490" s="118">
        <f>(F490+4*500)/T490</f>
      </c>
      <c r="W490" s="112">
        <v>2011.2000000000007</v>
      </c>
      <c r="X490" s="118">
        <f>W490/T490</f>
      </c>
      <c r="Y490" s="116">
        <f>T490/R490</f>
      </c>
      <c r="Z490" s="118">
        <f>W490/F490</f>
      </c>
      <c r="AA490" s="118">
        <f>W490/(F490+500)</f>
      </c>
      <c r="AB490" s="112">
        <v>0</v>
      </c>
      <c r="AC490" s="112">
        <v>0</v>
      </c>
      <c r="AD490" s="116">
        <f>AB490/T490</f>
      </c>
      <c r="AE490" s="118">
        <f>(W490-AC490)/(F490+500)</f>
      </c>
      <c r="AF490" s="119" t="s">
        <v>149</v>
      </c>
    </row>
    <row r="491">
      <c r="A491" s="106"/>
      <c r="B491" s="107"/>
      <c r="C491" s="135"/>
      <c r="D491" s="109" t="s">
        <v>134</v>
      </c>
      <c r="E491" s="110">
        <v>889.7</v>
      </c>
      <c r="F491" s="111"/>
      <c r="G491" s="112">
        <v>9932</v>
      </c>
      <c r="H491" s="112">
        <v>446</v>
      </c>
      <c r="I491" s="113">
        <f t="shared" si="173"/>
      </c>
      <c r="J491" s="114">
        <f t="shared" si="130"/>
      </c>
      <c r="K491" s="112">
        <v>17</v>
      </c>
      <c r="L491" s="114">
        <f t="shared" si="83"/>
      </c>
      <c r="M491" s="112">
        <v>0</v>
      </c>
      <c r="N491" s="115">
        <f t="shared" si="328"/>
      </c>
      <c r="O491" s="112">
        <v>1</v>
      </c>
      <c r="P491" s="115">
        <f>E491/O491</f>
      </c>
      <c r="Q491" s="116"/>
      <c r="R491" s="112"/>
      <c r="S491" s="116"/>
      <c r="T491" s="112"/>
      <c r="U491" s="117"/>
      <c r="V491" s="118"/>
      <c r="W491" s="112"/>
      <c r="X491" s="118"/>
      <c r="Y491" s="116"/>
      <c r="Z491" s="118"/>
      <c r="AA491" s="118"/>
      <c r="AB491" s="112"/>
      <c r="AC491" s="112"/>
      <c r="AD491" s="116"/>
      <c r="AE491" s="118"/>
      <c r="AF491" s="119" t="s">
        <v>168</v>
      </c>
    </row>
    <row r="492">
      <c r="A492" s="106"/>
      <c r="B492" s="120" t="s">
        <v>155</v>
      </c>
      <c r="C492" s="135" t="s">
        <v>169</v>
      </c>
      <c r="D492" s="109" t="s">
        <v>132</v>
      </c>
      <c r="E492" s="110">
        <v>127.17</v>
      </c>
      <c r="F492" s="111">
        <f>E492+E493</f>
      </c>
      <c r="G492" s="112">
        <v>1647</v>
      </c>
      <c r="H492" s="112">
        <v>67</v>
      </c>
      <c r="I492" s="113">
        <f t="shared" si="173"/>
      </c>
      <c r="J492" s="114">
        <f t="shared" si="130"/>
      </c>
      <c r="K492" s="112">
        <v>0</v>
      </c>
      <c r="L492" s="114">
        <f t="shared" si="83"/>
      </c>
      <c r="M492" s="112">
        <v>0</v>
      </c>
      <c r="N492" s="115">
        <f t="shared" si="328"/>
      </c>
      <c r="O492" s="112">
        <v>0</v>
      </c>
      <c r="P492" s="115">
        <f>E492/O493</f>
      </c>
      <c r="Q492" s="116">
        <f>(M492+M493)/(O492+O493)</f>
      </c>
      <c r="R492" s="112">
        <v>5</v>
      </c>
      <c r="S492" s="116">
        <f>(O492+O493)/(K492+K493)</f>
      </c>
      <c r="T492" s="112">
        <v>1</v>
      </c>
      <c r="U492" s="117">
        <f>F492/T492</f>
      </c>
      <c r="V492" s="118">
        <f>(F492+4*500)/T492</f>
      </c>
      <c r="W492" s="112">
        <v>396</v>
      </c>
      <c r="X492" s="118">
        <f>W492/T492</f>
      </c>
      <c r="Y492" s="116">
        <f>T492/R492</f>
      </c>
      <c r="Z492" s="118">
        <f>W492/F492</f>
      </c>
      <c r="AA492" s="118">
        <f>W492/(F492+500)</f>
      </c>
      <c r="AB492" s="112">
        <v>0</v>
      </c>
      <c r="AC492" s="112">
        <v>0</v>
      </c>
      <c r="AD492" s="116">
        <f>AB492/T492</f>
      </c>
      <c r="AE492" s="118">
        <f>(W492-AC492)/(F492+500)</f>
      </c>
      <c r="AF492" s="119" t="s">
        <v>149</v>
      </c>
    </row>
    <row r="493">
      <c r="A493" s="106"/>
      <c r="B493" s="120"/>
      <c r="C493" s="135"/>
      <c r="D493" s="109" t="s">
        <v>134</v>
      </c>
      <c r="E493" s="110">
        <v>1276.67</v>
      </c>
      <c r="F493" s="111"/>
      <c r="G493" s="112">
        <v>13913</v>
      </c>
      <c r="H493" s="112">
        <v>450</v>
      </c>
      <c r="I493" s="113">
        <f t="shared" si="173"/>
      </c>
      <c r="J493" s="114">
        <f t="shared" si="130"/>
      </c>
      <c r="K493" s="112">
        <v>29</v>
      </c>
      <c r="L493" s="114">
        <f t="shared" si="83"/>
      </c>
      <c r="M493" s="112">
        <v>1</v>
      </c>
      <c r="N493" s="115">
        <f t="shared" si="328"/>
      </c>
      <c r="O493" s="112">
        <v>3</v>
      </c>
      <c r="P493" s="115">
        <f t="shared" ref="P493:P504" si="253">E493/O493</f>
      </c>
      <c r="Q493" s="116"/>
      <c r="R493" s="112"/>
      <c r="S493" s="116"/>
      <c r="T493" s="112"/>
      <c r="U493" s="117"/>
      <c r="V493" s="118"/>
      <c r="W493" s="112"/>
      <c r="X493" s="118"/>
      <c r="Y493" s="116"/>
      <c r="Z493" s="118"/>
      <c r="AA493" s="118"/>
      <c r="AB493" s="112"/>
      <c r="AC493" s="112"/>
      <c r="AD493" s="116"/>
      <c r="AE493" s="118"/>
      <c r="AF493" s="119" t="s">
        <v>168</v>
      </c>
    </row>
    <row r="494">
      <c r="A494" s="106"/>
      <c r="B494" s="136" t="s">
        <v>140</v>
      </c>
      <c r="C494" s="136"/>
      <c r="D494" s="136"/>
      <c r="E494" s="124">
        <f>SUM(E486:E493)</f>
      </c>
      <c r="F494" s="124">
        <f>SUM(F486:F493)</f>
      </c>
      <c r="G494" s="124">
        <f>SUM(G486:G493)</f>
      </c>
      <c r="H494" s="124">
        <f>SUM(H486:H493)</f>
      </c>
      <c r="I494" s="126">
        <f t="shared" si="173"/>
      </c>
      <c r="J494" s="127">
        <f t="shared" si="130"/>
      </c>
      <c r="K494" s="124">
        <f>SUM(K486:K493)</f>
      </c>
      <c r="L494" s="127">
        <f t="shared" si="83"/>
      </c>
      <c r="M494" s="124">
        <f>SUM(M486:M493)</f>
      </c>
      <c r="N494" s="128">
        <f t="shared" si="328"/>
      </c>
      <c r="O494" s="124">
        <f>SUM(O486:O493)</f>
      </c>
      <c r="P494" s="128">
        <f t="shared" si="253"/>
      </c>
      <c r="Q494" s="129">
        <f>M494/O494</f>
      </c>
      <c r="R494" s="124">
        <f>SUM(R486:R493)</f>
      </c>
      <c r="S494" s="129">
        <f>(O494+O494)/(K494+K494)</f>
      </c>
      <c r="T494" s="124">
        <f>SUM(T486:T493)</f>
      </c>
      <c r="U494" s="130">
        <f t="shared" ref="U494:U495" si="817">F494/T494</f>
      </c>
      <c r="V494" s="131">
        <f t="shared" ref="V494:V495" si="677">(F494+4*500)/T494</f>
      </c>
      <c r="W494" s="124">
        <f>SUM(W486:W493)</f>
      </c>
      <c r="X494" s="132">
        <f t="shared" ref="X494:X495" si="537">W494/T494</f>
      </c>
      <c r="Y494" s="129">
        <f t="shared" ref="Y494:Y495" si="397">T494/R494</f>
      </c>
      <c r="Z494" s="131">
        <f t="shared" ref="Z494:Z495" si="1097">W494/F494</f>
      </c>
      <c r="AA494" s="131">
        <f>W494/(F494+COUNT(W486:W493)*500)</f>
      </c>
      <c r="AB494" s="124">
        <f>SUM(AB486:AB493)</f>
      </c>
      <c r="AC494" s="124">
        <f>SUM(AC486:AC493)</f>
      </c>
      <c r="AD494" s="129">
        <f t="shared" ref="AD494:AD495" si="957">AB494/T494</f>
      </c>
      <c r="AE494" s="133">
        <f>(W494-AC494)/(F494+COUNT(W484:W491)*500)</f>
      </c>
      <c r="AF494" s="118"/>
    </row>
    <row r="495">
      <c r="A495" s="106"/>
      <c r="B495" s="107" t="s">
        <v>157</v>
      </c>
      <c r="C495" s="108" t="s">
        <v>142</v>
      </c>
      <c r="D495" s="109" t="s">
        <v>132</v>
      </c>
      <c r="E495" s="110">
        <v>335.42</v>
      </c>
      <c r="F495" s="111">
        <f>E495+E496</f>
      </c>
      <c r="G495" s="112">
        <v>2625</v>
      </c>
      <c r="H495" s="112">
        <v>73</v>
      </c>
      <c r="I495" s="113">
        <f t="shared" si="173"/>
      </c>
      <c r="J495" s="114">
        <f t="shared" si="130"/>
      </c>
      <c r="K495" s="112">
        <v>4</v>
      </c>
      <c r="L495" s="114">
        <f t="shared" si="83"/>
      </c>
      <c r="M495" s="112">
        <v>0</v>
      </c>
      <c r="N495" s="115">
        <f t="shared" si="328"/>
      </c>
      <c r="O495" s="112">
        <v>1</v>
      </c>
      <c r="P495" s="115">
        <f t="shared" si="253"/>
      </c>
      <c r="Q495" s="116">
        <f>(M495+M496)/(O495+O496)</f>
      </c>
      <c r="R495" s="112">
        <v>4</v>
      </c>
      <c r="S495" s="116">
        <f>(O495+O496)/(K495+K496)</f>
      </c>
      <c r="T495" s="112">
        <v>2</v>
      </c>
      <c r="U495" s="117">
        <f t="shared" si="817"/>
      </c>
      <c r="V495" s="118">
        <f t="shared" si="677"/>
      </c>
      <c r="W495" s="112">
        <v>4418.4000000000015</v>
      </c>
      <c r="X495" s="118">
        <f t="shared" si="537"/>
      </c>
      <c r="Y495" s="116">
        <f t="shared" si="397"/>
      </c>
      <c r="Z495" s="118">
        <f t="shared" si="1097"/>
      </c>
      <c r="AA495" s="118">
        <f>W495/(F495+500)</f>
      </c>
      <c r="AB495" s="112">
        <v>0</v>
      </c>
      <c r="AC495" s="112">
        <v>0</v>
      </c>
      <c r="AD495" s="116">
        <f t="shared" si="957"/>
      </c>
      <c r="AE495" s="118">
        <f>(W495-AC495)/(F495+500)</f>
      </c>
      <c r="AF495" s="119" t="s">
        <v>149</v>
      </c>
    </row>
    <row r="496">
      <c r="A496" s="106"/>
      <c r="B496" s="107"/>
      <c r="C496" s="108"/>
      <c r="D496" s="109" t="s">
        <v>134</v>
      </c>
      <c r="E496" s="110">
        <v>1555.26</v>
      </c>
      <c r="F496" s="111"/>
      <c r="G496" s="112">
        <v>13427</v>
      </c>
      <c r="H496" s="112">
        <v>508</v>
      </c>
      <c r="I496" s="113">
        <f t="shared" si="173"/>
      </c>
      <c r="J496" s="114">
        <f t="shared" si="130"/>
      </c>
      <c r="K496" s="112">
        <v>19</v>
      </c>
      <c r="L496" s="114">
        <f t="shared" si="83"/>
      </c>
      <c r="M496" s="112">
        <v>1</v>
      </c>
      <c r="N496" s="115">
        <f t="shared" si="328"/>
      </c>
      <c r="O496" s="112">
        <v>1</v>
      </c>
      <c r="P496" s="115">
        <f t="shared" si="253"/>
      </c>
      <c r="Q496" s="116"/>
      <c r="R496" s="112"/>
      <c r="S496" s="116"/>
      <c r="T496" s="112"/>
      <c r="U496" s="117"/>
      <c r="V496" s="118"/>
      <c r="W496" s="112"/>
      <c r="X496" s="118"/>
      <c r="Y496" s="116"/>
      <c r="Z496" s="118"/>
      <c r="AA496" s="118"/>
      <c r="AB496" s="112"/>
      <c r="AC496" s="112"/>
      <c r="AD496" s="116"/>
      <c r="AE496" s="118"/>
      <c r="AF496" s="119" t="s">
        <v>168</v>
      </c>
    </row>
    <row r="497">
      <c r="A497" s="106"/>
      <c r="B497" s="107" t="s">
        <v>158</v>
      </c>
      <c r="C497" s="108" t="s">
        <v>142</v>
      </c>
      <c r="D497" s="109" t="s">
        <v>132</v>
      </c>
      <c r="E497" s="110">
        <v>323.31</v>
      </c>
      <c r="F497" s="111">
        <f>E497+E498</f>
      </c>
      <c r="G497" s="112">
        <v>2251</v>
      </c>
      <c r="H497" s="112">
        <v>99</v>
      </c>
      <c r="I497" s="113">
        <f t="shared" si="173"/>
      </c>
      <c r="J497" s="114">
        <f t="shared" si="130"/>
      </c>
      <c r="K497" s="112">
        <v>2</v>
      </c>
      <c r="L497" s="114">
        <f t="shared" si="83"/>
      </c>
      <c r="M497" s="112">
        <v>1</v>
      </c>
      <c r="N497" s="115">
        <f t="shared" si="328"/>
      </c>
      <c r="O497" s="112">
        <v>1</v>
      </c>
      <c r="P497" s="115">
        <f t="shared" si="253"/>
      </c>
      <c r="Q497" s="116">
        <f>(M497+M498)/(O497+O498)</f>
      </c>
      <c r="R497" s="112">
        <v>5</v>
      </c>
      <c r="S497" s="116">
        <f>(O497+O498)/(K497+K498)</f>
      </c>
      <c r="T497" s="112">
        <v>1</v>
      </c>
      <c r="U497" s="117">
        <f>F497/T497</f>
      </c>
      <c r="V497" s="118">
        <f>(F497+4*500)/T497</f>
      </c>
      <c r="W497" s="112">
        <v>2011.199999999997</v>
      </c>
      <c r="X497" s="118">
        <f>W497/T497</f>
      </c>
      <c r="Y497" s="116">
        <f>T497/R497</f>
      </c>
      <c r="Z497" s="118">
        <f>W497/F497</f>
      </c>
      <c r="AA497" s="118">
        <f>W497/(F497+500)</f>
      </c>
      <c r="AB497" s="112">
        <v>0</v>
      </c>
      <c r="AC497" s="112">
        <v>0</v>
      </c>
      <c r="AD497" s="116">
        <f>AB497/T497</f>
      </c>
      <c r="AE497" s="118">
        <f>(W497-AC497)/(F497+500)</f>
      </c>
      <c r="AF497" s="119" t="s">
        <v>149</v>
      </c>
    </row>
    <row r="498">
      <c r="A498" s="106"/>
      <c r="B498" s="107"/>
      <c r="C498" s="108"/>
      <c r="D498" s="109" t="s">
        <v>134</v>
      </c>
      <c r="E498" s="110">
        <v>826.98</v>
      </c>
      <c r="F498" s="111"/>
      <c r="G498" s="112">
        <v>7850</v>
      </c>
      <c r="H498" s="112">
        <v>440</v>
      </c>
      <c r="I498" s="113">
        <f t="shared" si="173"/>
      </c>
      <c r="J498" s="114">
        <f t="shared" si="130"/>
      </c>
      <c r="K498" s="112">
        <v>21</v>
      </c>
      <c r="L498" s="114">
        <f t="shared" si="83"/>
      </c>
      <c r="M498" s="112">
        <v>0</v>
      </c>
      <c r="N498" s="115">
        <f t="shared" si="328"/>
      </c>
      <c r="O498" s="112">
        <v>2</v>
      </c>
      <c r="P498" s="115">
        <f t="shared" si="253"/>
      </c>
      <c r="Q498" s="116"/>
      <c r="R498" s="112"/>
      <c r="S498" s="116"/>
      <c r="T498" s="112"/>
      <c r="U498" s="117"/>
      <c r="V498" s="118"/>
      <c r="W498" s="112"/>
      <c r="X498" s="118"/>
      <c r="Y498" s="116"/>
      <c r="Z498" s="118"/>
      <c r="AA498" s="118"/>
      <c r="AB498" s="112"/>
      <c r="AC498" s="112"/>
      <c r="AD498" s="116"/>
      <c r="AE498" s="118"/>
      <c r="AF498" s="119" t="s">
        <v>168</v>
      </c>
    </row>
    <row r="499">
      <c r="A499" s="106"/>
      <c r="B499" s="107" t="s">
        <v>159</v>
      </c>
      <c r="C499" s="108" t="s">
        <v>142</v>
      </c>
      <c r="D499" s="109" t="s">
        <v>132</v>
      </c>
      <c r="E499" s="110">
        <v>400.57</v>
      </c>
      <c r="F499" s="111">
        <f>E499+E500</f>
      </c>
      <c r="G499" s="112">
        <v>2362</v>
      </c>
      <c r="H499" s="112">
        <v>159</v>
      </c>
      <c r="I499" s="113">
        <f t="shared" si="173"/>
      </c>
      <c r="J499" s="114">
        <f t="shared" si="130"/>
      </c>
      <c r="K499" s="112">
        <v>3</v>
      </c>
      <c r="L499" s="114">
        <f t="shared" si="83"/>
      </c>
      <c r="M499" s="112">
        <v>0</v>
      </c>
      <c r="N499" s="115">
        <f t="shared" si="328"/>
      </c>
      <c r="O499" s="112">
        <v>0</v>
      </c>
      <c r="P499" s="115">
        <f t="shared" si="253"/>
      </c>
      <c r="Q499" s="116">
        <f>(M499+M500)/(O499+O500)</f>
      </c>
      <c r="R499" s="112">
        <v>3</v>
      </c>
      <c r="S499" s="116">
        <f>(O499+O500)/(K499+K500)</f>
      </c>
      <c r="T499" s="112">
        <v>0</v>
      </c>
      <c r="U499" s="117">
        <f>F499/T499</f>
      </c>
      <c r="V499" s="118">
        <f>(F499+4*500)/T499</f>
      </c>
      <c r="W499" s="112">
        <v>0</v>
      </c>
      <c r="X499" s="118">
        <f>W499/T499</f>
      </c>
      <c r="Y499" s="116">
        <f>T499/R499</f>
      </c>
      <c r="Z499" s="118">
        <f>W499/F499</f>
      </c>
      <c r="AA499" s="118">
        <f>W499/(F499+500)</f>
      </c>
      <c r="AB499" s="112">
        <v>0</v>
      </c>
      <c r="AC499" s="112">
        <v>0</v>
      </c>
      <c r="AD499" s="116">
        <f>AB499/T499</f>
      </c>
      <c r="AE499" s="118">
        <f>(W499-AC499)/(F499+500)</f>
      </c>
      <c r="AF499" s="119" t="s">
        <v>149</v>
      </c>
    </row>
    <row r="500">
      <c r="A500" s="106"/>
      <c r="B500" s="107"/>
      <c r="C500" s="108"/>
      <c r="D500" s="109" t="s">
        <v>134</v>
      </c>
      <c r="E500" s="110">
        <v>1271.33</v>
      </c>
      <c r="F500" s="111"/>
      <c r="G500" s="112">
        <v>13619</v>
      </c>
      <c r="H500" s="112">
        <v>739</v>
      </c>
      <c r="I500" s="113">
        <f t="shared" si="173"/>
      </c>
      <c r="J500" s="114">
        <f t="shared" si="130"/>
      </c>
      <c r="K500" s="112">
        <v>28</v>
      </c>
      <c r="L500" s="114">
        <f t="shared" si="83"/>
      </c>
      <c r="M500" s="112">
        <v>0</v>
      </c>
      <c r="N500" s="115">
        <f t="shared" si="328"/>
      </c>
      <c r="O500" s="112">
        <v>0</v>
      </c>
      <c r="P500" s="115">
        <f t="shared" si="253"/>
      </c>
      <c r="Q500" s="116"/>
      <c r="R500" s="112"/>
      <c r="S500" s="116"/>
      <c r="T500" s="112"/>
      <c r="U500" s="117"/>
      <c r="V500" s="118"/>
      <c r="W500" s="112"/>
      <c r="X500" s="118"/>
      <c r="Y500" s="116"/>
      <c r="Z500" s="118"/>
      <c r="AA500" s="118"/>
      <c r="AB500" s="112"/>
      <c r="AC500" s="112"/>
      <c r="AD500" s="116"/>
      <c r="AE500" s="118"/>
      <c r="AF500" s="119" t="s">
        <v>168</v>
      </c>
    </row>
    <row r="501">
      <c r="A501" s="106"/>
      <c r="B501" s="107" t="s">
        <v>160</v>
      </c>
      <c r="C501" s="108" t="s">
        <v>142</v>
      </c>
      <c r="D501" s="109" t="s">
        <v>132</v>
      </c>
      <c r="E501" s="110">
        <v>176.28</v>
      </c>
      <c r="F501" s="111">
        <f>E501+E502</f>
      </c>
      <c r="G501" s="112">
        <v>694</v>
      </c>
      <c r="H501" s="112">
        <v>70</v>
      </c>
      <c r="I501" s="113">
        <f t="shared" si="173"/>
      </c>
      <c r="J501" s="114">
        <f t="shared" si="130"/>
      </c>
      <c r="K501" s="112">
        <v>2</v>
      </c>
      <c r="L501" s="114">
        <f t="shared" si="83"/>
      </c>
      <c r="M501" s="112">
        <v>0</v>
      </c>
      <c r="N501" s="115">
        <f t="shared" si="328"/>
      </c>
      <c r="O501" s="112">
        <v>1</v>
      </c>
      <c r="P501" s="115">
        <f t="shared" si="253"/>
      </c>
      <c r="Q501" s="116">
        <f>(M501+M502)/(O501+O502)</f>
      </c>
      <c r="R501" s="112">
        <v>7</v>
      </c>
      <c r="S501" s="116">
        <f>(O501+O502)/(K501+K502)</f>
      </c>
      <c r="T501" s="112">
        <v>1</v>
      </c>
      <c r="U501" s="117">
        <f>F501/T501</f>
      </c>
      <c r="V501" s="163">
        <f>(F501+4*500)/T501</f>
      </c>
      <c r="W501" s="164">
        <v>775.2000000000044</v>
      </c>
      <c r="X501" s="165">
        <f>W501/T501</f>
      </c>
      <c r="Y501" s="116">
        <f>T501/R501</f>
      </c>
      <c r="Z501" s="118">
        <f>W501/F501</f>
      </c>
      <c r="AA501" s="118">
        <f>W501/(F501+500)</f>
      </c>
      <c r="AB501" s="112">
        <v>0</v>
      </c>
      <c r="AC501" s="112">
        <v>0</v>
      </c>
      <c r="AD501" s="116">
        <f>AB501/T501</f>
      </c>
      <c r="AE501" s="118">
        <f>(W501-AC501)/(F501+500)</f>
      </c>
      <c r="AF501" s="119" t="s">
        <v>149</v>
      </c>
    </row>
    <row r="502">
      <c r="A502" s="106"/>
      <c r="B502" s="107"/>
      <c r="C502" s="108"/>
      <c r="D502" s="109" t="s">
        <v>134</v>
      </c>
      <c r="E502" s="110">
        <v>501.86</v>
      </c>
      <c r="F502" s="111"/>
      <c r="G502" s="112">
        <v>6262</v>
      </c>
      <c r="H502" s="112">
        <v>358</v>
      </c>
      <c r="I502" s="113">
        <f t="shared" si="173"/>
      </c>
      <c r="J502" s="114">
        <f t="shared" si="130"/>
      </c>
      <c r="K502" s="112">
        <v>13</v>
      </c>
      <c r="L502" s="114">
        <f t="shared" si="83"/>
      </c>
      <c r="M502" s="112">
        <v>1</v>
      </c>
      <c r="N502" s="115">
        <f t="shared" si="328"/>
      </c>
      <c r="O502" s="112">
        <v>4</v>
      </c>
      <c r="P502" s="115">
        <f t="shared" si="253"/>
      </c>
      <c r="Q502" s="116"/>
      <c r="R502" s="112"/>
      <c r="S502" s="116"/>
      <c r="T502" s="112"/>
      <c r="U502" s="117"/>
      <c r="V502" s="163"/>
      <c r="W502" s="164"/>
      <c r="X502" s="165"/>
      <c r="Y502" s="116"/>
      <c r="Z502" s="118"/>
      <c r="AA502" s="118"/>
      <c r="AB502" s="112"/>
      <c r="AC502" s="112"/>
      <c r="AD502" s="116"/>
      <c r="AE502" s="118"/>
      <c r="AF502" s="119" t="s">
        <v>168</v>
      </c>
    </row>
    <row r="503">
      <c r="A503" s="106"/>
      <c r="B503" s="136" t="s">
        <v>140</v>
      </c>
      <c r="C503" s="136"/>
      <c r="D503" s="136"/>
      <c r="E503" s="124">
        <f>SUM(E495:E502)</f>
      </c>
      <c r="F503" s="124">
        <f>SUM(F495:F502)</f>
      </c>
      <c r="G503" s="124">
        <f>SUM(G495:G502)</f>
      </c>
      <c r="H503" s="124">
        <f>SUM(H495:H502)</f>
      </c>
      <c r="I503" s="126">
        <f t="shared" si="173"/>
      </c>
      <c r="J503" s="127">
        <f t="shared" si="130"/>
      </c>
      <c r="K503" s="124">
        <f>SUM(K495:K502)</f>
      </c>
      <c r="L503" s="127">
        <f t="shared" si="83"/>
      </c>
      <c r="M503" s="124">
        <f>SUM(M495:M502)</f>
      </c>
      <c r="N503" s="128">
        <f t="shared" si="328"/>
      </c>
      <c r="O503" s="124">
        <f>SUM(O495:O502)</f>
      </c>
      <c r="P503" s="128">
        <f t="shared" si="253"/>
      </c>
      <c r="Q503" s="129">
        <f t="shared" ref="Q503:Q504" si="41">M503/O503</f>
      </c>
      <c r="R503" s="124">
        <f>SUM(R495:R502)</f>
      </c>
      <c r="S503" s="129">
        <f t="shared" ref="S503:S504" si="10">(O503+O503)/(K503+K503)</f>
      </c>
      <c r="T503" s="124">
        <f>SUM(T495:T502)</f>
      </c>
      <c r="U503" s="130">
        <f t="shared" ref="U503:U504" si="818">F503/T503</f>
      </c>
      <c r="V503" s="131">
        <f t="shared" ref="V503:V504" si="678">(F503+4*500)/T503</f>
      </c>
      <c r="W503" s="166">
        <f>SUM(W495:W502)</f>
      </c>
      <c r="X503" s="132">
        <f t="shared" ref="X503:X504" si="538">W503/T503</f>
      </c>
      <c r="Y503" s="129">
        <f t="shared" ref="Y503:Y504" si="398">T503/R503</f>
      </c>
      <c r="Z503" s="131">
        <f t="shared" ref="Z503:Z504" si="1098">W503/F503</f>
      </c>
      <c r="AA503" s="131">
        <f>W503/(F503+COUNT(W495:W502)*500)</f>
      </c>
      <c r="AB503" s="124">
        <f>SUM(AB495:AB502)</f>
      </c>
      <c r="AC503" s="124">
        <f>SUM(AC495:AC502)</f>
      </c>
      <c r="AD503" s="129">
        <f t="shared" ref="AD503:AD504" si="958">AB503/T503</f>
      </c>
      <c r="AE503" s="133">
        <f>(W503-AC503)/(F503+COUNT(W486:W495)*500)</f>
      </c>
      <c r="AF503" s="118"/>
    </row>
    <row r="504">
      <c r="A504" s="106"/>
      <c r="B504" s="149" t="s">
        <v>161</v>
      </c>
      <c r="C504" s="149"/>
      <c r="D504" s="149"/>
      <c r="E504" s="150">
        <f>E469+E478+E485+E494+E503</f>
      </c>
      <c r="F504" s="150">
        <f>F469+F478+F485+F494+F503</f>
      </c>
      <c r="G504" s="150">
        <f>G469+G478+G485+G494+G503</f>
      </c>
      <c r="H504" s="150">
        <f>H469+H478+H485+H494+H503</f>
      </c>
      <c r="I504" s="151">
        <f t="shared" si="173"/>
      </c>
      <c r="J504" s="152">
        <f t="shared" si="130"/>
      </c>
      <c r="K504" s="150">
        <f>K469+K478+K485+K494+K503</f>
      </c>
      <c r="L504" s="152">
        <f t="shared" si="83"/>
      </c>
      <c r="M504" s="150">
        <f>M469+M478+M485+M494+M503</f>
      </c>
      <c r="N504" s="154">
        <f t="shared" si="328"/>
      </c>
      <c r="O504" s="150">
        <f>O469+O478+O485+O494+O503</f>
      </c>
      <c r="P504" s="154">
        <f t="shared" si="253"/>
      </c>
      <c r="Q504" s="155">
        <f t="shared" si="41"/>
      </c>
      <c r="R504" s="150">
        <f>R469+R478+R485+R494+R503</f>
      </c>
      <c r="S504" s="155">
        <f t="shared" si="10"/>
      </c>
      <c r="T504" s="150">
        <f>T469+T478+T485+T494+T503</f>
      </c>
      <c r="U504" s="156">
        <f t="shared" si="818"/>
      </c>
      <c r="V504" s="157">
        <f t="shared" si="678"/>
      </c>
      <c r="W504" s="150">
        <f>W469+W478+W485+W494+W503</f>
      </c>
      <c r="X504" s="157">
        <f t="shared" si="538"/>
      </c>
      <c r="Y504" s="155">
        <f t="shared" si="398"/>
      </c>
      <c r="Z504" s="157">
        <f t="shared" si="1098"/>
      </c>
      <c r="AA504" s="145">
        <f>W504/(F504+COUNT(W458:W468,W470:W477,W479:W484,W486:W493,W495:W502*500))</f>
      </c>
      <c r="AB504" s="150">
        <f>AB469+AB478+AB485+AB494+AB503</f>
      </c>
      <c r="AC504" s="150">
        <f>AC469+AC478+AC485+AC494+AC503</f>
      </c>
      <c r="AD504" s="155">
        <f t="shared" si="958"/>
      </c>
      <c r="AE504" s="145">
        <f>(W504-AC504)/(F504+COUNT(W459:W468,W470:W477,W479:W484,W486:W493)*500)</f>
      </c>
      <c r="AF504" s="158"/>
    </row>
    <row r="505">
      <c r="A505" s="96" t="s">
        <v>97</v>
      </c>
      <c r="B505" s="97" t="s">
        <v>98</v>
      </c>
      <c r="C505" s="97" t="s">
        <v>99</v>
      </c>
      <c r="D505" s="97" t="s">
        <v>100</v>
      </c>
      <c r="E505" s="98" t="s">
        <v>101</v>
      </c>
      <c r="F505" s="97" t="s">
        <v>102</v>
      </c>
      <c r="G505" s="97" t="s">
        <v>103</v>
      </c>
      <c r="H505" s="97" t="s">
        <v>104</v>
      </c>
      <c r="I505" s="99" t="s">
        <v>105</v>
      </c>
      <c r="J505" s="100" t="s">
        <v>106</v>
      </c>
      <c r="K505" s="97" t="s">
        <v>107</v>
      </c>
      <c r="L505" s="100" t="s">
        <v>108</v>
      </c>
      <c r="M505" s="97" t="s">
        <v>109</v>
      </c>
      <c r="N505" s="101" t="s">
        <v>110</v>
      </c>
      <c r="O505" s="97" t="s">
        <v>111</v>
      </c>
      <c r="P505" s="101" t="s">
        <v>112</v>
      </c>
      <c r="Q505" s="99" t="s">
        <v>113</v>
      </c>
      <c r="R505" s="102" t="s">
        <v>114</v>
      </c>
      <c r="S505" s="103" t="s">
        <v>115</v>
      </c>
      <c r="T505" s="102" t="s">
        <v>116</v>
      </c>
      <c r="U505" s="104" t="s">
        <v>117</v>
      </c>
      <c r="V505" s="105" t="s">
        <v>118</v>
      </c>
      <c r="W505" s="105" t="s">
        <v>119</v>
      </c>
      <c r="X505" s="105" t="s">
        <v>120</v>
      </c>
      <c r="Y505" s="103" t="s">
        <v>121</v>
      </c>
      <c r="Z505" s="105" t="s">
        <v>122</v>
      </c>
      <c r="AA505" s="105" t="s">
        <v>123</v>
      </c>
      <c r="AB505" s="105" t="s">
        <v>124</v>
      </c>
      <c r="AC505" s="102" t="s">
        <v>125</v>
      </c>
      <c r="AD505" s="103" t="s">
        <v>126</v>
      </c>
      <c r="AE505" s="105" t="s">
        <v>127</v>
      </c>
      <c r="AF505" s="105" t="s">
        <v>128</v>
      </c>
    </row>
    <row r="506">
      <c r="A506" s="106" t="s">
        <v>182</v>
      </c>
      <c r="B506" s="107" t="s">
        <v>130</v>
      </c>
      <c r="C506" s="108" t="s">
        <v>131</v>
      </c>
      <c r="D506" s="109" t="s">
        <v>132</v>
      </c>
      <c r="E506" s="110">
        <v>159.54</v>
      </c>
      <c r="F506" s="111">
        <f>E506+E507</f>
      </c>
      <c r="G506" s="112">
        <v>873</v>
      </c>
      <c r="H506" s="112">
        <v>69</v>
      </c>
      <c r="I506" s="113">
        <f t="shared" ref="I506:I551" si="174">H506/G506</f>
      </c>
      <c r="J506" s="114">
        <f t="shared" ref="J506:J551" si="131">(E506/G506)*1000</f>
      </c>
      <c r="K506" s="112">
        <v>1</v>
      </c>
      <c r="L506" s="114">
        <f t="shared" ref="L506:L522" si="84">E506/K506</f>
      </c>
      <c r="M506" s="112">
        <v>1</v>
      </c>
      <c r="N506" s="115">
        <f t="shared" ref="N506:N551" si="329">E506/M506</f>
      </c>
      <c r="O506" s="112">
        <v>1</v>
      </c>
      <c r="P506" s="115">
        <f t="shared" ref="P506:P532" si="254">E506/O506</f>
      </c>
      <c r="Q506" s="116">
        <f>(M506+M507)/(O506+O507)</f>
      </c>
      <c r="R506" s="112">
        <v>6</v>
      </c>
      <c r="S506" s="116">
        <f>(O506+O507)/(K506+K507)</f>
      </c>
      <c r="T506" s="112">
        <v>2</v>
      </c>
      <c r="U506" s="117">
        <f>F506/T506</f>
      </c>
      <c r="V506" s="118">
        <f>(F506+4*500)/T506</f>
      </c>
      <c r="W506" s="112">
        <v>3751.2</v>
      </c>
      <c r="X506" s="118">
        <f>W506/T506</f>
      </c>
      <c r="Y506" s="116">
        <f>T506/R506</f>
      </c>
      <c r="Z506" s="118">
        <f>W506/F506</f>
      </c>
      <c r="AA506" s="118">
        <f>W506/(F506+500)</f>
      </c>
      <c r="AB506" s="112">
        <v>0</v>
      </c>
      <c r="AC506" s="112">
        <v>0</v>
      </c>
      <c r="AD506" s="116">
        <f>AB506/T506</f>
      </c>
      <c r="AE506" s="118">
        <f>(W506-AC506)/(F506+500)</f>
      </c>
      <c r="AF506" s="119" t="s">
        <v>173</v>
      </c>
    </row>
    <row r="507">
      <c r="A507" s="106"/>
      <c r="B507" s="107"/>
      <c r="C507" s="108"/>
      <c r="D507" s="109" t="s">
        <v>134</v>
      </c>
      <c r="E507" s="110">
        <v>996.2</v>
      </c>
      <c r="F507" s="111"/>
      <c r="G507" s="112">
        <v>9948</v>
      </c>
      <c r="H507" s="112">
        <v>590</v>
      </c>
      <c r="I507" s="113">
        <f t="shared" si="174"/>
      </c>
      <c r="J507" s="114">
        <f t="shared" si="131"/>
      </c>
      <c r="K507" s="112">
        <v>27</v>
      </c>
      <c r="L507" s="114">
        <f t="shared" si="84"/>
      </c>
      <c r="M507" s="112">
        <v>0</v>
      </c>
      <c r="N507" s="115">
        <f t="shared" si="329"/>
      </c>
      <c r="O507" s="112">
        <v>3</v>
      </c>
      <c r="P507" s="115">
        <f t="shared" si="254"/>
      </c>
      <c r="Q507" s="116"/>
      <c r="R507" s="112"/>
      <c r="S507" s="116"/>
      <c r="T507" s="112"/>
      <c r="U507" s="117"/>
      <c r="V507" s="118"/>
      <c r="W507" s="112"/>
      <c r="X507" s="118"/>
      <c r="Y507" s="116"/>
      <c r="Z507" s="118"/>
      <c r="AA507" s="118"/>
      <c r="AB507" s="112"/>
      <c r="AC507" s="112"/>
      <c r="AD507" s="116"/>
      <c r="AE507" s="118"/>
      <c r="AF507" s="119" t="s">
        <v>167</v>
      </c>
    </row>
    <row r="508">
      <c r="A508" s="106"/>
      <c r="B508" s="120" t="s">
        <v>136</v>
      </c>
      <c r="C508" s="108" t="s">
        <v>131</v>
      </c>
      <c r="D508" s="109" t="s">
        <v>132</v>
      </c>
      <c r="E508" s="110">
        <v>219.19</v>
      </c>
      <c r="F508" s="111">
        <f>E508+E509</f>
      </c>
      <c r="G508" s="112">
        <v>1428</v>
      </c>
      <c r="H508" s="112">
        <v>115</v>
      </c>
      <c r="I508" s="113">
        <f t="shared" si="174"/>
      </c>
      <c r="J508" s="114">
        <f t="shared" si="131"/>
      </c>
      <c r="K508" s="112">
        <v>3</v>
      </c>
      <c r="L508" s="114">
        <f t="shared" si="84"/>
      </c>
      <c r="M508" s="112">
        <v>0</v>
      </c>
      <c r="N508" s="115">
        <f t="shared" si="329"/>
      </c>
      <c r="O508" s="112">
        <v>0</v>
      </c>
      <c r="P508" s="115">
        <f t="shared" si="254"/>
      </c>
      <c r="Q508" s="116">
        <f>(M508+M509)/(O508+O509)</f>
      </c>
      <c r="R508" s="112">
        <v>5</v>
      </c>
      <c r="S508" s="116">
        <f>(O508+O509)/(K508+K509)</f>
      </c>
      <c r="T508" s="112">
        <v>2</v>
      </c>
      <c r="U508" s="117">
        <f>F508/T508</f>
      </c>
      <c r="V508" s="118">
        <f>(F508+4*500)/T508</f>
      </c>
      <c r="W508" s="112">
        <v>2510.4000000000005</v>
      </c>
      <c r="X508" s="118">
        <f>W508/T508</f>
      </c>
      <c r="Y508" s="116">
        <f>T508/R508</f>
      </c>
      <c r="Z508" s="118">
        <f>W508/F508</f>
      </c>
      <c r="AA508" s="118">
        <f>W508/(F508+500)</f>
      </c>
      <c r="AB508" s="112">
        <v>0</v>
      </c>
      <c r="AC508" s="112">
        <v>0</v>
      </c>
      <c r="AD508" s="116">
        <f>AB508/T508</f>
      </c>
      <c r="AE508" s="118">
        <f>(W508-AC508)/(F508+500)</f>
      </c>
      <c r="AF508" s="119" t="s">
        <v>173</v>
      </c>
    </row>
    <row r="509">
      <c r="A509" s="106"/>
      <c r="B509" s="120"/>
      <c r="C509" s="108"/>
      <c r="D509" s="109" t="s">
        <v>134</v>
      </c>
      <c r="E509" s="110">
        <v>1180.87</v>
      </c>
      <c r="F509" s="111"/>
      <c r="G509" s="112">
        <v>14257</v>
      </c>
      <c r="H509" s="112">
        <v>614</v>
      </c>
      <c r="I509" s="113">
        <f t="shared" si="174"/>
      </c>
      <c r="J509" s="114">
        <f t="shared" si="131"/>
      </c>
      <c r="K509" s="112">
        <v>41</v>
      </c>
      <c r="L509" s="114">
        <f t="shared" si="84"/>
      </c>
      <c r="M509" s="112">
        <v>2</v>
      </c>
      <c r="N509" s="115">
        <f t="shared" si="329"/>
      </c>
      <c r="O509" s="112">
        <v>3</v>
      </c>
      <c r="P509" s="115">
        <f t="shared" si="254"/>
      </c>
      <c r="Q509" s="116"/>
      <c r="R509" s="112"/>
      <c r="S509" s="116"/>
      <c r="T509" s="112"/>
      <c r="U509" s="117"/>
      <c r="V509" s="118"/>
      <c r="W509" s="112"/>
      <c r="X509" s="118"/>
      <c r="Y509" s="116"/>
      <c r="Z509" s="118"/>
      <c r="AA509" s="118"/>
      <c r="AB509" s="112"/>
      <c r="AC509" s="112"/>
      <c r="AD509" s="116"/>
      <c r="AE509" s="118"/>
      <c r="AF509" s="119" t="s">
        <v>167</v>
      </c>
    </row>
    <row r="510">
      <c r="A510" s="106"/>
      <c r="B510" s="120" t="s">
        <v>137</v>
      </c>
      <c r="C510" s="108" t="s">
        <v>131</v>
      </c>
      <c r="D510" s="109" t="s">
        <v>132</v>
      </c>
      <c r="E510" s="110">
        <v>343.46</v>
      </c>
      <c r="F510" s="111">
        <f>E510+E511</f>
      </c>
      <c r="G510" s="112">
        <v>1582</v>
      </c>
      <c r="H510" s="112">
        <v>100</v>
      </c>
      <c r="I510" s="113">
        <f t="shared" si="174"/>
      </c>
      <c r="J510" s="114">
        <f t="shared" si="131"/>
      </c>
      <c r="K510" s="112">
        <v>4</v>
      </c>
      <c r="L510" s="114">
        <f t="shared" si="84"/>
      </c>
      <c r="M510" s="112">
        <v>0</v>
      </c>
      <c r="N510" s="115">
        <f t="shared" si="329"/>
      </c>
      <c r="O510" s="112">
        <v>0</v>
      </c>
      <c r="P510" s="115">
        <f t="shared" si="254"/>
      </c>
      <c r="Q510" s="116">
        <f>(M510+M511)/(O510+O511)</f>
      </c>
      <c r="R510" s="112">
        <v>6</v>
      </c>
      <c r="S510" s="116">
        <f>(O510+O511)/(K510+K511)</f>
      </c>
      <c r="T510" s="112">
        <v>0</v>
      </c>
      <c r="U510" s="117">
        <f>F510/T510</f>
      </c>
      <c r="V510" s="118">
        <f>(F510+4*500)/T510</f>
      </c>
      <c r="W510" s="112">
        <v>0</v>
      </c>
      <c r="X510" s="118">
        <f>W510/T510</f>
      </c>
      <c r="Y510" s="116">
        <f>T510/R510</f>
      </c>
      <c r="Z510" s="118">
        <f>W510/F510</f>
      </c>
      <c r="AA510" s="118">
        <f>W510/(F510+500)</f>
      </c>
      <c r="AB510" s="112">
        <v>0</v>
      </c>
      <c r="AC510" s="112">
        <v>0</v>
      </c>
      <c r="AD510" s="116">
        <f>AB510/T510</f>
      </c>
      <c r="AE510" s="118">
        <f>(W510-AC510)/(F510+500)</f>
      </c>
      <c r="AF510" s="119" t="s">
        <v>173</v>
      </c>
    </row>
    <row r="511">
      <c r="A511" s="106"/>
      <c r="B511" s="120"/>
      <c r="C511" s="108"/>
      <c r="D511" s="109" t="s">
        <v>134</v>
      </c>
      <c r="E511" s="110">
        <v>1070.76</v>
      </c>
      <c r="F511" s="111"/>
      <c r="G511" s="112">
        <v>9843</v>
      </c>
      <c r="H511" s="112">
        <v>349</v>
      </c>
      <c r="I511" s="113">
        <f t="shared" si="174"/>
      </c>
      <c r="J511" s="114">
        <f t="shared" si="131"/>
      </c>
      <c r="K511" s="112">
        <v>24</v>
      </c>
      <c r="L511" s="114">
        <f t="shared" si="84"/>
      </c>
      <c r="M511" s="112">
        <v>0</v>
      </c>
      <c r="N511" s="115">
        <f t="shared" si="329"/>
      </c>
      <c r="O511" s="112">
        <v>2</v>
      </c>
      <c r="P511" s="115">
        <f t="shared" si="254"/>
      </c>
      <c r="Q511" s="116"/>
      <c r="R511" s="112"/>
      <c r="S511" s="116"/>
      <c r="T511" s="112"/>
      <c r="U511" s="117"/>
      <c r="V511" s="118"/>
      <c r="W511" s="112"/>
      <c r="X511" s="118"/>
      <c r="Y511" s="116"/>
      <c r="Z511" s="118"/>
      <c r="AA511" s="118"/>
      <c r="AB511" s="112"/>
      <c r="AC511" s="112"/>
      <c r="AD511" s="116"/>
      <c r="AE511" s="118"/>
      <c r="AF511" s="119" t="s">
        <v>167</v>
      </c>
    </row>
    <row r="512">
      <c r="A512" s="106"/>
      <c r="B512" s="107" t="s">
        <v>138</v>
      </c>
      <c r="C512" s="108" t="s">
        <v>131</v>
      </c>
      <c r="D512" s="109" t="s">
        <v>132</v>
      </c>
      <c r="E512" s="110">
        <v>297.84</v>
      </c>
      <c r="F512" s="111">
        <f>E512+E513</f>
      </c>
      <c r="G512" s="112">
        <v>1346</v>
      </c>
      <c r="H512" s="112">
        <v>93</v>
      </c>
      <c r="I512" s="113">
        <f t="shared" si="174"/>
      </c>
      <c r="J512" s="114">
        <f t="shared" si="131"/>
      </c>
      <c r="K512" s="112">
        <v>2</v>
      </c>
      <c r="L512" s="114">
        <f t="shared" si="84"/>
      </c>
      <c r="M512" s="112">
        <v>0</v>
      </c>
      <c r="N512" s="115">
        <f t="shared" si="329"/>
      </c>
      <c r="O512" s="112">
        <v>0</v>
      </c>
      <c r="P512" s="115">
        <f t="shared" si="254"/>
      </c>
      <c r="Q512" s="116">
        <f>(M512+M513)/(O512+O513)</f>
      </c>
      <c r="R512" s="112">
        <v>8</v>
      </c>
      <c r="S512" s="116">
        <f>(O512+O513)/(K512+K513)</f>
      </c>
      <c r="T512" s="112">
        <v>3</v>
      </c>
      <c r="U512" s="117">
        <f>F512/T512</f>
      </c>
      <c r="V512" s="118">
        <f>(F512+4*500)/T512</f>
      </c>
      <c r="W512" s="112">
        <v>5366.4</v>
      </c>
      <c r="X512" s="118">
        <f>W512/T512</f>
      </c>
      <c r="Y512" s="116">
        <f>T512/R512</f>
      </c>
      <c r="Z512" s="118">
        <f>W512/F512</f>
      </c>
      <c r="AA512" s="118">
        <f>W512/(F512+500)</f>
      </c>
      <c r="AB512" s="112">
        <v>2</v>
      </c>
      <c r="AC512" s="112">
        <v>3355.2</v>
      </c>
      <c r="AD512" s="116">
        <f>AB512/T512</f>
      </c>
      <c r="AE512" s="118">
        <f>(W512-AC512)/(F512+500)</f>
      </c>
      <c r="AF512" s="119" t="s">
        <v>173</v>
      </c>
    </row>
    <row r="513">
      <c r="A513" s="106"/>
      <c r="B513" s="107"/>
      <c r="C513" s="108"/>
      <c r="D513" s="109" t="s">
        <v>134</v>
      </c>
      <c r="E513" s="110">
        <v>1083.34</v>
      </c>
      <c r="F513" s="111"/>
      <c r="G513" s="112">
        <v>10676</v>
      </c>
      <c r="H513" s="112">
        <v>447</v>
      </c>
      <c r="I513" s="113">
        <f t="shared" si="174"/>
      </c>
      <c r="J513" s="114">
        <f t="shared" si="131"/>
      </c>
      <c r="K513" s="112">
        <v>27</v>
      </c>
      <c r="L513" s="114">
        <f t="shared" si="84"/>
      </c>
      <c r="M513" s="112">
        <v>3</v>
      </c>
      <c r="N513" s="115">
        <f t="shared" si="329"/>
      </c>
      <c r="O513" s="112">
        <v>5</v>
      </c>
      <c r="P513" s="115">
        <f t="shared" si="254"/>
      </c>
      <c r="Q513" s="116"/>
      <c r="R513" s="112"/>
      <c r="S513" s="116"/>
      <c r="T513" s="112"/>
      <c r="U513" s="117"/>
      <c r="V513" s="118"/>
      <c r="W513" s="112"/>
      <c r="X513" s="118"/>
      <c r="Y513" s="116"/>
      <c r="Z513" s="118"/>
      <c r="AA513" s="118"/>
      <c r="AB513" s="112"/>
      <c r="AC513" s="112"/>
      <c r="AD513" s="116"/>
      <c r="AE513" s="118"/>
      <c r="AF513" s="119" t="s">
        <v>167</v>
      </c>
    </row>
    <row r="514">
      <c r="A514" s="106"/>
      <c r="B514" s="123" t="s">
        <v>140</v>
      </c>
      <c r="C514" s="123"/>
      <c r="D514" s="123"/>
      <c r="E514" s="124">
        <f>SUM(E506:E513)</f>
      </c>
      <c r="F514" s="124">
        <f>SUM(F506:F513)</f>
      </c>
      <c r="G514" s="124">
        <f>SUM(G506:G513)</f>
      </c>
      <c r="H514" s="124">
        <f>SUM(H506:H513)</f>
      </c>
      <c r="I514" s="126">
        <f t="shared" si="174"/>
      </c>
      <c r="J514" s="127">
        <f t="shared" si="131"/>
      </c>
      <c r="K514" s="124">
        <f>SUM(K506:K513)</f>
      </c>
      <c r="L514" s="127">
        <f t="shared" si="84"/>
      </c>
      <c r="M514" s="124">
        <f>SUM(M506:M513)</f>
      </c>
      <c r="N514" s="128">
        <f t="shared" si="329"/>
      </c>
      <c r="O514" s="124">
        <f>SUM(O506:O513)</f>
      </c>
      <c r="P514" s="128">
        <f t="shared" si="254"/>
      </c>
      <c r="Q514" s="129">
        <f>M514/O514</f>
      </c>
      <c r="R514" s="124">
        <f>SUM(R506:R513)</f>
      </c>
      <c r="S514" s="129">
        <f>(O514+O514)/(K514+K514)</f>
      </c>
      <c r="T514" s="124">
        <f>SUM(T506:T513)</f>
      </c>
      <c r="U514" s="130">
        <f t="shared" ref="U514:U515" si="819">F514/T514</f>
      </c>
      <c r="V514" s="131">
        <f t="shared" ref="V514:V515" si="679">(F514+4*500)/T514</f>
      </c>
      <c r="W514" s="124">
        <f>SUM(W506:W513)</f>
      </c>
      <c r="X514" s="132">
        <f t="shared" ref="X514:X515" si="539">W514/T514</f>
      </c>
      <c r="Y514" s="129">
        <f t="shared" ref="Y514:Y515" si="399">T514/R514</f>
      </c>
      <c r="Z514" s="131">
        <f t="shared" ref="Z514:Z515" si="1099">W514/F514</f>
      </c>
      <c r="AA514" s="131">
        <f>W514/(F514+COUNT(W506:W513)*500)</f>
      </c>
      <c r="AB514" s="124">
        <f>SUM(AB506:AB513)</f>
      </c>
      <c r="AC514" s="124">
        <f>SUM(AC506:AC513)</f>
      </c>
      <c r="AD514" s="129">
        <f t="shared" ref="AD514:AD515" si="959">AB514/T514</f>
      </c>
      <c r="AE514" s="133">
        <f>(W514-AC514)/(F514+COUNT(W506:W511)*500)</f>
      </c>
      <c r="AF514" s="118"/>
    </row>
    <row r="515">
      <c r="A515" s="106"/>
      <c r="B515" s="107" t="s">
        <v>139</v>
      </c>
      <c r="C515" s="108" t="s">
        <v>171</v>
      </c>
      <c r="D515" s="109" t="s">
        <v>132</v>
      </c>
      <c r="E515" s="110">
        <v>356.13</v>
      </c>
      <c r="F515" s="121">
        <f>E515+E516</f>
      </c>
      <c r="G515" s="112">
        <v>1100</v>
      </c>
      <c r="H515" s="112">
        <v>79</v>
      </c>
      <c r="I515" s="113">
        <f t="shared" si="174"/>
      </c>
      <c r="J515" s="114">
        <f t="shared" si="131"/>
      </c>
      <c r="K515" s="112">
        <v>2</v>
      </c>
      <c r="L515" s="114">
        <f t="shared" si="84"/>
      </c>
      <c r="M515" s="112">
        <v>0</v>
      </c>
      <c r="N515" s="115">
        <f t="shared" si="329"/>
      </c>
      <c r="O515" s="112">
        <v>0</v>
      </c>
      <c r="P515" s="115">
        <f t="shared" si="254"/>
      </c>
      <c r="Q515" s="116">
        <f>(M515+M516)/(O515+O516)</f>
      </c>
      <c r="R515" s="112">
        <v>1</v>
      </c>
      <c r="S515" s="116">
        <f>(O515+O516)/(K515+K516)</f>
      </c>
      <c r="T515" s="112">
        <v>0</v>
      </c>
      <c r="U515" s="117">
        <f t="shared" si="819"/>
      </c>
      <c r="V515" s="118">
        <f t="shared" si="679"/>
      </c>
      <c r="W515" s="112">
        <v>0</v>
      </c>
      <c r="X515" s="118">
        <f t="shared" si="539"/>
      </c>
      <c r="Y515" s="116">
        <f t="shared" si="399"/>
      </c>
      <c r="Z515" s="118">
        <f t="shared" si="1099"/>
      </c>
      <c r="AA515" s="118">
        <f>W515/(F515+500)</f>
      </c>
      <c r="AB515" s="112">
        <v>0</v>
      </c>
      <c r="AC515" s="112">
        <v>0</v>
      </c>
      <c r="AD515" s="116">
        <f t="shared" si="959"/>
      </c>
      <c r="AE515" s="118">
        <f>(W515-AC515)/(F515+500)</f>
      </c>
      <c r="AF515" s="119" t="s">
        <v>173</v>
      </c>
    </row>
    <row r="516">
      <c r="A516" s="106"/>
      <c r="B516" s="107"/>
      <c r="C516" s="108"/>
      <c r="D516" s="109" t="s">
        <v>134</v>
      </c>
      <c r="E516" s="110">
        <v>1648.83</v>
      </c>
      <c r="F516" s="121"/>
      <c r="G516" s="112">
        <v>14282</v>
      </c>
      <c r="H516" s="122">
        <v>525</v>
      </c>
      <c r="I516" s="113">
        <f t="shared" si="174"/>
      </c>
      <c r="J516" s="114">
        <f t="shared" si="131"/>
      </c>
      <c r="K516" s="112">
        <v>33</v>
      </c>
      <c r="L516" s="114">
        <f t="shared" si="84"/>
      </c>
      <c r="M516" s="112">
        <v>0</v>
      </c>
      <c r="N516" s="115">
        <f t="shared" si="329"/>
      </c>
      <c r="O516" s="112">
        <v>0</v>
      </c>
      <c r="P516" s="115">
        <f t="shared" si="254"/>
      </c>
      <c r="Q516" s="116"/>
      <c r="R516" s="112"/>
      <c r="S516" s="116"/>
      <c r="T516" s="112"/>
      <c r="U516" s="117"/>
      <c r="V516" s="118"/>
      <c r="W516" s="112"/>
      <c r="X516" s="118"/>
      <c r="Y516" s="116"/>
      <c r="Z516" s="118"/>
      <c r="AA516" s="118"/>
      <c r="AB516" s="112"/>
      <c r="AC516" s="112"/>
      <c r="AD516" s="116"/>
      <c r="AE516" s="118"/>
      <c r="AF516" s="119" t="s">
        <v>167</v>
      </c>
    </row>
    <row r="517">
      <c r="A517" s="106"/>
      <c r="B517" s="107" t="s">
        <v>141</v>
      </c>
      <c r="C517" s="108" t="s">
        <v>171</v>
      </c>
      <c r="D517" s="109" t="s">
        <v>132</v>
      </c>
      <c r="E517" s="110">
        <v>243.1</v>
      </c>
      <c r="F517" s="121">
        <f>E517+E518</f>
      </c>
      <c r="G517" s="112">
        <v>1513</v>
      </c>
      <c r="H517" s="112">
        <v>79</v>
      </c>
      <c r="I517" s="113">
        <f t="shared" si="174"/>
      </c>
      <c r="J517" s="114">
        <f t="shared" si="131"/>
      </c>
      <c r="K517" s="112">
        <v>1</v>
      </c>
      <c r="L517" s="114">
        <f t="shared" si="84"/>
      </c>
      <c r="M517" s="112">
        <v>1</v>
      </c>
      <c r="N517" s="115">
        <f t="shared" si="329"/>
      </c>
      <c r="O517" s="112">
        <v>1</v>
      </c>
      <c r="P517" s="115">
        <f t="shared" si="254"/>
      </c>
      <c r="Q517" s="116">
        <f>(M517+M518)/(O517+O518)</f>
      </c>
      <c r="R517" s="112">
        <v>4</v>
      </c>
      <c r="S517" s="116">
        <f>(O517+O518)/(K517+K518)</f>
      </c>
      <c r="T517" s="161">
        <v>2</v>
      </c>
      <c r="U517" s="117">
        <f>F517/T517</f>
      </c>
      <c r="V517" s="118">
        <f>(F517+4*500)/T517</f>
      </c>
      <c r="W517" s="112">
        <v>3302.3999999999996</v>
      </c>
      <c r="X517" s="118">
        <f>W517/T517</f>
      </c>
      <c r="Y517" s="116">
        <f>T517/R517</f>
      </c>
      <c r="Z517" s="118">
        <f>W517/F517</f>
      </c>
      <c r="AA517" s="118">
        <f>W517/(F517+500)</f>
      </c>
      <c r="AB517" s="112">
        <v>1</v>
      </c>
      <c r="AC517" s="112">
        <v>895.1999999999998</v>
      </c>
      <c r="AD517" s="116">
        <f>AB517/T517</f>
      </c>
      <c r="AE517" s="118">
        <f>(W517-AC517)/(F517+500)</f>
      </c>
      <c r="AF517" s="119" t="s">
        <v>173</v>
      </c>
    </row>
    <row r="518">
      <c r="A518" s="106"/>
      <c r="B518" s="107"/>
      <c r="C518" s="108"/>
      <c r="D518" s="109" t="s">
        <v>134</v>
      </c>
      <c r="E518" s="110">
        <v>1528.3</v>
      </c>
      <c r="F518" s="121"/>
      <c r="G518" s="112">
        <v>14200</v>
      </c>
      <c r="H518" s="122">
        <v>668</v>
      </c>
      <c r="I518" s="113">
        <f t="shared" si="174"/>
      </c>
      <c r="J518" s="114">
        <f t="shared" si="131"/>
      </c>
      <c r="K518" s="112">
        <v>34</v>
      </c>
      <c r="L518" s="114">
        <f t="shared" si="84"/>
      </c>
      <c r="M518" s="112">
        <v>1</v>
      </c>
      <c r="N518" s="115">
        <f t="shared" si="329"/>
      </c>
      <c r="O518" s="112">
        <v>2</v>
      </c>
      <c r="P518" s="115">
        <f t="shared" si="254"/>
      </c>
      <c r="Q518" s="116"/>
      <c r="R518" s="112"/>
      <c r="S518" s="116"/>
      <c r="T518" s="161"/>
      <c r="U518" s="117"/>
      <c r="V518" s="118"/>
      <c r="W518" s="112"/>
      <c r="X518" s="118"/>
      <c r="Y518" s="116"/>
      <c r="Z518" s="118"/>
      <c r="AA518" s="118"/>
      <c r="AB518" s="112"/>
      <c r="AC518" s="112"/>
      <c r="AD518" s="116"/>
      <c r="AE518" s="118"/>
      <c r="AF518" s="119" t="s">
        <v>167</v>
      </c>
    </row>
    <row r="519">
      <c r="A519" s="106"/>
      <c r="B519" s="107" t="s">
        <v>143</v>
      </c>
      <c r="C519" s="108" t="s">
        <v>171</v>
      </c>
      <c r="D519" s="109" t="s">
        <v>132</v>
      </c>
      <c r="E519" s="110">
        <v>512.89</v>
      </c>
      <c r="F519" s="121">
        <f>E519+E520</f>
      </c>
      <c r="G519" s="112">
        <v>2596</v>
      </c>
      <c r="H519" s="112">
        <v>125</v>
      </c>
      <c r="I519" s="113">
        <f t="shared" si="174"/>
      </c>
      <c r="J519" s="114">
        <f t="shared" si="131"/>
      </c>
      <c r="K519" s="112">
        <v>1</v>
      </c>
      <c r="L519" s="114">
        <f t="shared" si="84"/>
      </c>
      <c r="M519" s="112">
        <v>0</v>
      </c>
      <c r="N519" s="115">
        <f t="shared" si="329"/>
      </c>
      <c r="O519" s="112">
        <v>1</v>
      </c>
      <c r="P519" s="115">
        <f t="shared" si="254"/>
      </c>
      <c r="Q519" s="116">
        <f>(M519+M520)/(O519+O520)</f>
      </c>
      <c r="R519" s="112">
        <v>5</v>
      </c>
      <c r="S519" s="116">
        <f>(O519+O520)/(K519+K520)</f>
      </c>
      <c r="T519" s="161">
        <v>2</v>
      </c>
      <c r="U519" s="117">
        <f>F519/T519</f>
      </c>
      <c r="V519" s="118">
        <f>(F519+4*500)/T519</f>
      </c>
      <c r="W519" s="112">
        <v>2426.3999999999996</v>
      </c>
      <c r="X519" s="118">
        <f>W519/T519</f>
      </c>
      <c r="Y519" s="116">
        <f>T519/R519</f>
      </c>
      <c r="Z519" s="118">
        <f>W519/F519</f>
      </c>
      <c r="AA519" s="118">
        <f>W519/(F519+500)</f>
      </c>
      <c r="AB519" s="112">
        <v>1</v>
      </c>
      <c r="AC519" s="112">
        <v>1663.2</v>
      </c>
      <c r="AD519" s="116">
        <f>AB519/T519</f>
      </c>
      <c r="AE519" s="118">
        <f>(W519-AC519)/(F519+500)</f>
      </c>
      <c r="AF519" s="119" t="s">
        <v>173</v>
      </c>
    </row>
    <row r="520">
      <c r="A520" s="106"/>
      <c r="B520" s="107"/>
      <c r="C520" s="108"/>
      <c r="D520" s="109" t="s">
        <v>134</v>
      </c>
      <c r="E520" s="110">
        <v>1327.1</v>
      </c>
      <c r="F520" s="121"/>
      <c r="G520" s="112">
        <v>14070</v>
      </c>
      <c r="H520" s="122">
        <v>679</v>
      </c>
      <c r="I520" s="113">
        <f t="shared" si="174"/>
      </c>
      <c r="J520" s="114">
        <f t="shared" si="131"/>
      </c>
      <c r="K520" s="112">
        <v>22</v>
      </c>
      <c r="L520" s="114">
        <f t="shared" si="84"/>
      </c>
      <c r="M520" s="112">
        <v>1</v>
      </c>
      <c r="N520" s="115">
        <f t="shared" si="329"/>
      </c>
      <c r="O520" s="112">
        <v>2</v>
      </c>
      <c r="P520" s="115">
        <f t="shared" si="254"/>
      </c>
      <c r="Q520" s="116"/>
      <c r="R520" s="112"/>
      <c r="S520" s="116"/>
      <c r="T520" s="161"/>
      <c r="U520" s="117"/>
      <c r="V520" s="118"/>
      <c r="W520" s="112"/>
      <c r="X520" s="118"/>
      <c r="Y520" s="116"/>
      <c r="Z520" s="118"/>
      <c r="AA520" s="118"/>
      <c r="AB520" s="112"/>
      <c r="AC520" s="112"/>
      <c r="AD520" s="116"/>
      <c r="AE520" s="118"/>
      <c r="AF520" s="119" t="s">
        <v>167</v>
      </c>
    </row>
    <row r="521">
      <c r="A521" s="106"/>
      <c r="B521" s="107" t="s">
        <v>144</v>
      </c>
      <c r="C521" s="108" t="s">
        <v>171</v>
      </c>
      <c r="D521" s="109" t="s">
        <v>132</v>
      </c>
      <c r="E521" s="110">
        <v>481.72</v>
      </c>
      <c r="F521" s="121">
        <f>E521+E522</f>
      </c>
      <c r="G521" s="112">
        <v>2355</v>
      </c>
      <c r="H521" s="112">
        <v>99</v>
      </c>
      <c r="I521" s="113">
        <f t="shared" si="174"/>
      </c>
      <c r="J521" s="114">
        <f t="shared" si="131"/>
      </c>
      <c r="K521" s="112">
        <v>4</v>
      </c>
      <c r="L521" s="114">
        <f t="shared" si="84"/>
      </c>
      <c r="M521" s="112">
        <v>0</v>
      </c>
      <c r="N521" s="115">
        <f t="shared" si="329"/>
      </c>
      <c r="O521" s="112">
        <v>0</v>
      </c>
      <c r="P521" s="115">
        <f t="shared" si="254"/>
      </c>
      <c r="Q521" s="116">
        <f>(M521+M522)/(O521+O522)</f>
      </c>
      <c r="R521" s="112">
        <v>6</v>
      </c>
      <c r="S521" s="116">
        <f>(O521+O522)/(K521+K522)</f>
      </c>
      <c r="T521" s="161">
        <v>1</v>
      </c>
      <c r="U521" s="117">
        <f>F521/T521</f>
      </c>
      <c r="V521" s="118">
        <f>(F521+4*500)/T521</f>
      </c>
      <c r="W521" s="112">
        <v>621.6000000000022</v>
      </c>
      <c r="X521" s="118">
        <f>W521/T521</f>
      </c>
      <c r="Y521" s="116">
        <f>T521/R521</f>
      </c>
      <c r="Z521" s="118">
        <f>W521/F521</f>
      </c>
      <c r="AA521" s="118">
        <f>W521/(F521+500)</f>
      </c>
      <c r="AB521" s="112">
        <v>1</v>
      </c>
      <c r="AC521" s="112">
        <v>621.6000000000004</v>
      </c>
      <c r="AD521" s="116">
        <f>AB521/T521</f>
      </c>
      <c r="AE521" s="118">
        <f>(W521-AC521)/(F521+500)</f>
      </c>
      <c r="AF521" s="119" t="s">
        <v>173</v>
      </c>
    </row>
    <row r="522">
      <c r="A522" s="106"/>
      <c r="B522" s="107"/>
      <c r="C522" s="108"/>
      <c r="D522" s="109" t="s">
        <v>134</v>
      </c>
      <c r="E522" s="110">
        <v>1183.65</v>
      </c>
      <c r="F522" s="121"/>
      <c r="G522" s="112">
        <v>11123</v>
      </c>
      <c r="H522" s="122">
        <v>613</v>
      </c>
      <c r="I522" s="113">
        <f t="shared" si="174"/>
      </c>
      <c r="J522" s="114">
        <f t="shared" si="131"/>
      </c>
      <c r="K522" s="112">
        <v>28</v>
      </c>
      <c r="L522" s="114">
        <f t="shared" si="84"/>
      </c>
      <c r="M522" s="112">
        <v>1</v>
      </c>
      <c r="N522" s="115">
        <f t="shared" si="329"/>
      </c>
      <c r="O522" s="112">
        <v>3</v>
      </c>
      <c r="P522" s="115">
        <f t="shared" si="254"/>
      </c>
      <c r="Q522" s="116"/>
      <c r="R522" s="112"/>
      <c r="S522" s="116"/>
      <c r="T522" s="161"/>
      <c r="U522" s="117"/>
      <c r="V522" s="118"/>
      <c r="W522" s="112"/>
      <c r="X522" s="118"/>
      <c r="Y522" s="116"/>
      <c r="Z522" s="118"/>
      <c r="AA522" s="118"/>
      <c r="AB522" s="112"/>
      <c r="AC522" s="112"/>
      <c r="AD522" s="116"/>
      <c r="AE522" s="118"/>
      <c r="AF522" s="119" t="s">
        <v>167</v>
      </c>
    </row>
    <row r="523">
      <c r="A523" s="106"/>
      <c r="B523" s="136" t="s">
        <v>140</v>
      </c>
      <c r="C523" s="136"/>
      <c r="D523" s="136"/>
      <c r="E523" s="124">
        <f>SUM(E515:E522)</f>
      </c>
      <c r="F523" s="124">
        <f>SUM(F515:F522)</f>
      </c>
      <c r="G523" s="124">
        <f>SUM(G515:G522)</f>
      </c>
      <c r="H523" s="124">
        <f>SUM(H515:H522)</f>
      </c>
      <c r="I523" s="126">
        <f t="shared" si="174"/>
      </c>
      <c r="J523" s="127">
        <f t="shared" si="131"/>
      </c>
      <c r="K523" s="125">
        <f>SUM(K515:K522)</f>
      </c>
      <c r="L523" s="124">
        <f>SUM(L521:L522)</f>
      </c>
      <c r="M523" s="124">
        <f>SUM(M515:M522)</f>
      </c>
      <c r="N523" s="128">
        <f t="shared" si="329"/>
      </c>
      <c r="O523" s="124">
        <f>SUM(O515:O522)</f>
      </c>
      <c r="P523" s="128">
        <f t="shared" si="254"/>
      </c>
      <c r="Q523" s="129">
        <f>M523/O523</f>
      </c>
      <c r="R523" s="124">
        <f>SUM(R515:R522)</f>
      </c>
      <c r="S523" s="129">
        <f>(O523+O523)/(K523+K523)</f>
      </c>
      <c r="T523" s="124">
        <f>SUM(T515:T522)</f>
      </c>
      <c r="U523" s="130">
        <f t="shared" ref="U523:U524" si="820">F523/T523</f>
      </c>
      <c r="V523" s="131">
        <f t="shared" ref="V523:V524" si="680">(F523+4*500)/T523</f>
      </c>
      <c r="W523" s="124">
        <f>SUM(W515:W522)</f>
      </c>
      <c r="X523" s="132">
        <f t="shared" ref="X523:X524" si="540">W523/T523</f>
      </c>
      <c r="Y523" s="129">
        <f t="shared" ref="Y523:Y524" si="400">T523/R523</f>
      </c>
      <c r="Z523" s="131">
        <f t="shared" ref="Z523:Z524" si="1100">W523/F523</f>
      </c>
      <c r="AA523" s="131">
        <f>W523/(F523+COUNT(W515:W522)*500)</f>
      </c>
      <c r="AB523" s="124">
        <f>SUM(AB515:AB522)</f>
      </c>
      <c r="AC523" s="124">
        <f>SUM(AC515:AC522)</f>
      </c>
      <c r="AD523" s="129">
        <f t="shared" ref="AD523:AD524" si="960">AB523/T523</f>
      </c>
      <c r="AE523" s="133">
        <f>(W523-AC523)/(F523+COUNT(W514:W522)*500)</f>
      </c>
      <c r="AF523" s="119"/>
    </row>
    <row r="524">
      <c r="A524" s="106"/>
      <c r="B524" s="120" t="s">
        <v>145</v>
      </c>
      <c r="C524" s="135" t="s">
        <v>169</v>
      </c>
      <c r="D524" s="109" t="s">
        <v>132</v>
      </c>
      <c r="E524" s="110">
        <v>433.92</v>
      </c>
      <c r="F524" s="121">
        <f>E524+E525</f>
      </c>
      <c r="G524" s="112">
        <v>2053</v>
      </c>
      <c r="H524" s="112">
        <v>108</v>
      </c>
      <c r="I524" s="113">
        <f t="shared" si="174"/>
      </c>
      <c r="J524" s="114">
        <f t="shared" si="131"/>
      </c>
      <c r="K524" s="112">
        <v>17</v>
      </c>
      <c r="L524" s="114">
        <f t="shared" ref="L524:L551" si="85">E524/K524</f>
      </c>
      <c r="M524" s="112">
        <v>3</v>
      </c>
      <c r="N524" s="115">
        <f t="shared" si="329"/>
      </c>
      <c r="O524" s="112">
        <v>6</v>
      </c>
      <c r="P524" s="115">
        <f t="shared" si="254"/>
      </c>
      <c r="Q524" s="116">
        <f>(M524+M525)/(O524+O525)</f>
      </c>
      <c r="R524" s="112">
        <v>9</v>
      </c>
      <c r="S524" s="116">
        <f>(O524+O525)/(K524+K525)</f>
      </c>
      <c r="T524" s="112">
        <v>3</v>
      </c>
      <c r="U524" s="117">
        <f t="shared" si="820"/>
      </c>
      <c r="V524" s="118">
        <f t="shared" si="680"/>
      </c>
      <c r="W524" s="112">
        <v>3734.399999999998</v>
      </c>
      <c r="X524" s="118">
        <f t="shared" si="540"/>
      </c>
      <c r="Y524" s="116">
        <f t="shared" si="400"/>
      </c>
      <c r="Z524" s="118">
        <f t="shared" si="1100"/>
      </c>
      <c r="AA524" s="118">
        <f>W524/(F524+500)</f>
      </c>
      <c r="AB524" s="112">
        <v>1</v>
      </c>
      <c r="AC524" s="112">
        <v>1344</v>
      </c>
      <c r="AD524" s="116">
        <f t="shared" si="960"/>
      </c>
      <c r="AE524" s="118">
        <f>(W524-AC524)/(F524+500)</f>
      </c>
      <c r="AF524" s="119" t="s">
        <v>173</v>
      </c>
    </row>
    <row r="525">
      <c r="A525" s="106"/>
      <c r="B525" s="120"/>
      <c r="C525" s="135"/>
      <c r="D525" s="109" t="s">
        <v>134</v>
      </c>
      <c r="E525" s="110">
        <v>858.65</v>
      </c>
      <c r="F525" s="121"/>
      <c r="G525" s="112">
        <v>6695</v>
      </c>
      <c r="H525" s="112">
        <v>264</v>
      </c>
      <c r="I525" s="113">
        <f t="shared" si="174"/>
      </c>
      <c r="J525" s="114">
        <f t="shared" si="131"/>
      </c>
      <c r="K525" s="112">
        <v>6</v>
      </c>
      <c r="L525" s="114">
        <f t="shared" si="85"/>
      </c>
      <c r="M525" s="112">
        <v>0</v>
      </c>
      <c r="N525" s="115">
        <f t="shared" si="329"/>
      </c>
      <c r="O525" s="112">
        <v>1</v>
      </c>
      <c r="P525" s="115">
        <f t="shared" si="254"/>
      </c>
      <c r="Q525" s="116"/>
      <c r="R525" s="112"/>
      <c r="S525" s="116"/>
      <c r="T525" s="112"/>
      <c r="U525" s="117"/>
      <c r="V525" s="118"/>
      <c r="W525" s="112"/>
      <c r="X525" s="118"/>
      <c r="Y525" s="116"/>
      <c r="Z525" s="118"/>
      <c r="AA525" s="118"/>
      <c r="AB525" s="112"/>
      <c r="AC525" s="112"/>
      <c r="AD525" s="116"/>
      <c r="AE525" s="118"/>
      <c r="AF525" s="119" t="s">
        <v>167</v>
      </c>
    </row>
    <row r="526">
      <c r="A526" s="106"/>
      <c r="B526" s="107" t="s">
        <v>146</v>
      </c>
      <c r="C526" s="135" t="s">
        <v>169</v>
      </c>
      <c r="D526" s="109" t="s">
        <v>132</v>
      </c>
      <c r="E526" s="110">
        <v>467.78</v>
      </c>
      <c r="F526" s="121">
        <f>E526+E527</f>
      </c>
      <c r="G526" s="112">
        <v>1828</v>
      </c>
      <c r="H526" s="112">
        <v>117</v>
      </c>
      <c r="I526" s="113">
        <f t="shared" si="174"/>
      </c>
      <c r="J526" s="114">
        <f t="shared" si="131"/>
      </c>
      <c r="K526" s="112">
        <v>7</v>
      </c>
      <c r="L526" s="114">
        <f t="shared" si="85"/>
      </c>
      <c r="M526" s="112">
        <v>2</v>
      </c>
      <c r="N526" s="115">
        <f t="shared" si="329"/>
      </c>
      <c r="O526" s="112">
        <v>4</v>
      </c>
      <c r="P526" s="115">
        <f t="shared" si="254"/>
      </c>
      <c r="Q526" s="116">
        <f>(M526+M527)/(O526+O527)</f>
      </c>
      <c r="R526" s="112">
        <v>5</v>
      </c>
      <c r="S526" s="116">
        <f>(O526+O527)/(K526+K527)</f>
      </c>
      <c r="T526" s="112">
        <v>1</v>
      </c>
      <c r="U526" s="117">
        <f>F526/T526</f>
      </c>
      <c r="V526" s="118">
        <f>(F526+4*500)/T526</f>
      </c>
      <c r="W526" s="112">
        <v>1692</v>
      </c>
      <c r="X526" s="118">
        <f>W526/T526</f>
      </c>
      <c r="Y526" s="116">
        <f>T526/R526</f>
      </c>
      <c r="Z526" s="118">
        <f>W526/F526</f>
      </c>
      <c r="AA526" s="118">
        <f>W526/(F526+500)</f>
      </c>
      <c r="AB526" s="112">
        <v>0</v>
      </c>
      <c r="AC526" s="112">
        <v>0</v>
      </c>
      <c r="AD526" s="116">
        <f>AB526/T526</f>
      </c>
      <c r="AE526" s="118">
        <f>(W526-AC526)/(F526+500)</f>
      </c>
      <c r="AF526" s="119" t="s">
        <v>173</v>
      </c>
    </row>
    <row r="527">
      <c r="A527" s="106"/>
      <c r="B527" s="107"/>
      <c r="C527" s="135"/>
      <c r="D527" s="109" t="s">
        <v>134</v>
      </c>
      <c r="E527" s="110">
        <v>954.83</v>
      </c>
      <c r="F527" s="121"/>
      <c r="G527" s="112">
        <v>7779</v>
      </c>
      <c r="H527" s="112">
        <v>298</v>
      </c>
      <c r="I527" s="113">
        <f t="shared" si="174"/>
      </c>
      <c r="J527" s="114">
        <f t="shared" si="131"/>
      </c>
      <c r="K527" s="112">
        <v>21</v>
      </c>
      <c r="L527" s="114">
        <f t="shared" si="85"/>
      </c>
      <c r="M527" s="112">
        <v>0</v>
      </c>
      <c r="N527" s="115">
        <f t="shared" si="329"/>
      </c>
      <c r="O527" s="112">
        <v>0</v>
      </c>
      <c r="P527" s="115">
        <f t="shared" si="254"/>
      </c>
      <c r="Q527" s="116"/>
      <c r="R527" s="112"/>
      <c r="S527" s="116"/>
      <c r="T527" s="112"/>
      <c r="U527" s="117"/>
      <c r="V527" s="118"/>
      <c r="W527" s="112"/>
      <c r="X527" s="118"/>
      <c r="Y527" s="116"/>
      <c r="Z527" s="118"/>
      <c r="AA527" s="118"/>
      <c r="AB527" s="112"/>
      <c r="AC527" s="112"/>
      <c r="AD527" s="116"/>
      <c r="AE527" s="118"/>
      <c r="AF527" s="119" t="s">
        <v>167</v>
      </c>
    </row>
    <row customHeight="true" ht="20.238095238095237" r="528">
      <c r="A528" s="106"/>
      <c r="B528" s="107" t="s">
        <v>147</v>
      </c>
      <c r="C528" s="135" t="s">
        <v>169</v>
      </c>
      <c r="D528" s="109" t="s">
        <v>132</v>
      </c>
      <c r="E528" s="110">
        <v>678.58</v>
      </c>
      <c r="F528" s="121">
        <f>E528+E529</f>
      </c>
      <c r="G528" s="112">
        <v>2421</v>
      </c>
      <c r="H528" s="112">
        <v>173</v>
      </c>
      <c r="I528" s="113">
        <f t="shared" si="174"/>
      </c>
      <c r="J528" s="114">
        <f t="shared" si="131"/>
      </c>
      <c r="K528" s="112">
        <v>4</v>
      </c>
      <c r="L528" s="114">
        <f t="shared" si="85"/>
      </c>
      <c r="M528" s="112">
        <v>1</v>
      </c>
      <c r="N528" s="115">
        <f t="shared" si="329"/>
      </c>
      <c r="O528" s="112">
        <v>0</v>
      </c>
      <c r="P528" s="115">
        <f t="shared" si="254"/>
      </c>
      <c r="Q528" s="116">
        <f>(M528+M529)/(O528+O529)</f>
      </c>
      <c r="R528" s="112">
        <v>5</v>
      </c>
      <c r="S528" s="116">
        <f>(O528+O529)/(K528+K529)</f>
      </c>
      <c r="T528" s="112">
        <v>2</v>
      </c>
      <c r="U528" s="117">
        <f>F528/T528</f>
      </c>
      <c r="V528" s="118">
        <f>(F528+4*500)/T528</f>
      </c>
      <c r="W528" s="112">
        <v>1466.4000000000015</v>
      </c>
      <c r="X528" s="118">
        <f>W528/T528</f>
      </c>
      <c r="Y528" s="116">
        <f>T528/R528</f>
      </c>
      <c r="Z528" s="118">
        <f>W528/F528</f>
      </c>
      <c r="AA528" s="118">
        <f>W528/(F528+500)</f>
      </c>
      <c r="AB528" s="112">
        <v>0</v>
      </c>
      <c r="AC528" s="112">
        <v>0</v>
      </c>
      <c r="AD528" s="116">
        <f>AB528/T528</f>
      </c>
      <c r="AE528" s="118">
        <f>(W528-AC528)/(F528+500)</f>
      </c>
      <c r="AF528" s="119" t="s">
        <v>149</v>
      </c>
    </row>
    <row customHeight="true" ht="20.238095238095237" r="529">
      <c r="A529" s="106"/>
      <c r="B529" s="107"/>
      <c r="C529" s="135"/>
      <c r="D529" s="109" t="s">
        <v>134</v>
      </c>
      <c r="E529" s="110">
        <v>1098.18</v>
      </c>
      <c r="F529" s="121"/>
      <c r="G529" s="112">
        <v>8543</v>
      </c>
      <c r="H529" s="112">
        <v>329</v>
      </c>
      <c r="I529" s="113">
        <f t="shared" si="174"/>
      </c>
      <c r="J529" s="114">
        <f t="shared" si="131"/>
      </c>
      <c r="K529" s="112">
        <v>24</v>
      </c>
      <c r="L529" s="114">
        <f t="shared" si="85"/>
      </c>
      <c r="M529" s="112">
        <v>1</v>
      </c>
      <c r="N529" s="115">
        <f t="shared" si="329"/>
      </c>
      <c r="O529" s="112">
        <v>3</v>
      </c>
      <c r="P529" s="115">
        <f t="shared" si="254"/>
      </c>
      <c r="Q529" s="116"/>
      <c r="R529" s="112"/>
      <c r="S529" s="116"/>
      <c r="T529" s="112"/>
      <c r="U529" s="117"/>
      <c r="V529" s="118"/>
      <c r="W529" s="112"/>
      <c r="X529" s="118"/>
      <c r="Y529" s="116"/>
      <c r="Z529" s="118"/>
      <c r="AA529" s="118"/>
      <c r="AB529" s="112"/>
      <c r="AC529" s="112"/>
      <c r="AD529" s="116"/>
      <c r="AE529" s="118"/>
      <c r="AF529" s="119" t="s">
        <v>168</v>
      </c>
    </row>
    <row r="530">
      <c r="A530" s="106"/>
      <c r="B530" s="107" t="s">
        <v>151</v>
      </c>
      <c r="C530" s="135" t="s">
        <v>169</v>
      </c>
      <c r="D530" s="109" t="s">
        <v>132</v>
      </c>
      <c r="E530" s="110">
        <v>694.35</v>
      </c>
      <c r="F530" s="111">
        <f>E530+E531</f>
      </c>
      <c r="G530" s="112">
        <v>2615</v>
      </c>
      <c r="H530" s="112">
        <v>158</v>
      </c>
      <c r="I530" s="113">
        <f t="shared" si="174"/>
      </c>
      <c r="J530" s="114">
        <f t="shared" si="131"/>
      </c>
      <c r="K530" s="112">
        <v>9</v>
      </c>
      <c r="L530" s="114">
        <f t="shared" si="85"/>
      </c>
      <c r="M530" s="112">
        <v>1</v>
      </c>
      <c r="N530" s="115">
        <f t="shared" si="329"/>
      </c>
      <c r="O530" s="112">
        <v>1</v>
      </c>
      <c r="P530" s="115">
        <f t="shared" si="254"/>
      </c>
      <c r="Q530" s="116">
        <f>(M530+M531)/(O530+O531)</f>
      </c>
      <c r="R530" s="112">
        <v>8</v>
      </c>
      <c r="S530" s="116">
        <f>(O530+O531)/(K530+K531)</f>
      </c>
      <c r="T530" s="112">
        <v>3</v>
      </c>
      <c r="U530" s="117">
        <f>F530/T530</f>
      </c>
      <c r="V530" s="118">
        <f>(F530+4*500)/T530</f>
      </c>
      <c r="W530" s="112">
        <v>3465.5999999999985</v>
      </c>
      <c r="X530" s="118">
        <f>W530/T530</f>
      </c>
      <c r="Y530" s="116">
        <f>T530/R530</f>
      </c>
      <c r="Z530" s="118">
        <f>W530/F530</f>
      </c>
      <c r="AA530" s="118">
        <f>W530/(F530+500)</f>
      </c>
      <c r="AB530" s="112">
        <v>1</v>
      </c>
      <c r="AC530" s="112">
        <v>763.1999999999998</v>
      </c>
      <c r="AD530" s="116">
        <f>AB530/T530</f>
      </c>
      <c r="AE530" s="118">
        <f>(W530-AC530)/(F530+500)</f>
      </c>
      <c r="AF530" s="119" t="s">
        <v>149</v>
      </c>
    </row>
    <row r="531">
      <c r="A531" s="106"/>
      <c r="B531" s="107"/>
      <c r="C531" s="135"/>
      <c r="D531" s="109" t="s">
        <v>134</v>
      </c>
      <c r="E531" s="110">
        <v>839.76</v>
      </c>
      <c r="F531" s="111"/>
      <c r="G531" s="112">
        <v>8328</v>
      </c>
      <c r="H531" s="112">
        <v>295</v>
      </c>
      <c r="I531" s="113">
        <f t="shared" si="174"/>
      </c>
      <c r="J531" s="114">
        <f t="shared" si="131"/>
      </c>
      <c r="K531" s="112">
        <v>14</v>
      </c>
      <c r="L531" s="114">
        <f t="shared" si="85"/>
      </c>
      <c r="M531" s="112">
        <v>1</v>
      </c>
      <c r="N531" s="115">
        <f t="shared" si="329"/>
      </c>
      <c r="O531" s="112">
        <v>3</v>
      </c>
      <c r="P531" s="115">
        <f t="shared" si="254"/>
      </c>
      <c r="Q531" s="116"/>
      <c r="R531" s="112"/>
      <c r="S531" s="116"/>
      <c r="T531" s="112"/>
      <c r="U531" s="117"/>
      <c r="V531" s="118"/>
      <c r="W531" s="112"/>
      <c r="X531" s="118"/>
      <c r="Y531" s="116"/>
      <c r="Z531" s="118"/>
      <c r="AA531" s="118"/>
      <c r="AB531" s="112"/>
      <c r="AC531" s="112"/>
      <c r="AD531" s="116"/>
      <c r="AE531" s="118"/>
      <c r="AF531" s="119" t="s">
        <v>168</v>
      </c>
    </row>
    <row r="532">
      <c r="A532" s="106"/>
      <c r="B532" s="136" t="s">
        <v>140</v>
      </c>
      <c r="C532" s="136"/>
      <c r="D532" s="136"/>
      <c r="E532" s="124">
        <f>SUM(E524:E531)</f>
      </c>
      <c r="F532" s="124">
        <f>SUM(F524:F531)</f>
      </c>
      <c r="G532" s="124">
        <f>SUM(G524:G531)</f>
      </c>
      <c r="H532" s="124">
        <f>SUM(H524:H531)</f>
      </c>
      <c r="I532" s="126">
        <f t="shared" si="174"/>
      </c>
      <c r="J532" s="127">
        <f t="shared" si="131"/>
      </c>
      <c r="K532" s="124">
        <f>SUM(K524:K531)</f>
      </c>
      <c r="L532" s="127">
        <f t="shared" si="85"/>
      </c>
      <c r="M532" s="124">
        <f>SUM(M524:M531)</f>
      </c>
      <c r="N532" s="128">
        <f t="shared" si="329"/>
      </c>
      <c r="O532" s="124">
        <f>SUM(O524:O531)</f>
      </c>
      <c r="P532" s="128">
        <f t="shared" si="254"/>
      </c>
      <c r="Q532" s="129">
        <f>M532/O532</f>
      </c>
      <c r="R532" s="124">
        <f>SUM(R524:R531)</f>
      </c>
      <c r="S532" s="129">
        <f>(O532+O532)/(K532+K532)</f>
      </c>
      <c r="T532" s="124">
        <f>SUM(T524:T531)</f>
      </c>
      <c r="U532" s="130">
        <f t="shared" ref="U532:U533" si="821">F532/T532</f>
      </c>
      <c r="V532" s="131">
        <f t="shared" ref="V532:V533" si="681">(F532+4*500)/T532</f>
      </c>
      <c r="W532" s="124">
        <f>SUM(W524:W531)</f>
      </c>
      <c r="X532" s="132">
        <f t="shared" ref="X532:X533" si="541">W532/T532</f>
      </c>
      <c r="Y532" s="129">
        <f t="shared" ref="Y532:Y533" si="401">T532/R532</f>
      </c>
      <c r="Z532" s="131">
        <f t="shared" ref="Z532:Z533" si="1101">W532/F532</f>
      </c>
      <c r="AA532" s="131">
        <f>W532/(F532+COUNT(W524:W531)*500)</f>
      </c>
      <c r="AB532" s="124">
        <f>SUM(AB524:AB531)</f>
      </c>
      <c r="AC532" s="124">
        <f>SUM(AC524:AC531)</f>
      </c>
      <c r="AD532" s="129">
        <f t="shared" ref="AD532:AD533" si="961">AB532/T532</f>
      </c>
      <c r="AE532" s="133">
        <f>(W532-AC532)/(F532+COUNT(W524:W531)*500)</f>
      </c>
      <c r="AF532" s="118"/>
    </row>
    <row r="533">
      <c r="A533" s="106"/>
      <c r="B533" s="107" t="s">
        <v>152</v>
      </c>
      <c r="C533" s="135" t="s">
        <v>148</v>
      </c>
      <c r="D533" s="109" t="s">
        <v>132</v>
      </c>
      <c r="E533" s="110">
        <v>330.36</v>
      </c>
      <c r="F533" s="111">
        <f>E533+E534</f>
      </c>
      <c r="G533" s="112">
        <v>1596</v>
      </c>
      <c r="H533" s="112">
        <v>89</v>
      </c>
      <c r="I533" s="113">
        <f t="shared" si="174"/>
      </c>
      <c r="J533" s="114">
        <f t="shared" si="131"/>
      </c>
      <c r="K533" s="112">
        <v>3</v>
      </c>
      <c r="L533" s="114">
        <f t="shared" si="85"/>
      </c>
      <c r="M533" s="112">
        <v>0</v>
      </c>
      <c r="N533" s="115">
        <f t="shared" si="329"/>
      </c>
      <c r="O533" s="112">
        <v>0</v>
      </c>
      <c r="P533" s="115">
        <f>E533/O534</f>
      </c>
      <c r="Q533" s="116">
        <f>(M533+M534)/(O533+O534)</f>
      </c>
      <c r="R533" s="112">
        <v>6</v>
      </c>
      <c r="S533" s="116">
        <f>(O533+O534)/(K533+K534)</f>
      </c>
      <c r="T533" s="112">
        <v>1</v>
      </c>
      <c r="U533" s="117">
        <f t="shared" si="821"/>
      </c>
      <c r="V533" s="118">
        <f t="shared" si="681"/>
      </c>
      <c r="W533" s="112">
        <v>2911.2000000000007</v>
      </c>
      <c r="X533" s="118">
        <f t="shared" si="541"/>
      </c>
      <c r="Y533" s="116">
        <f t="shared" si="401"/>
      </c>
      <c r="Z533" s="118">
        <f t="shared" si="1101"/>
      </c>
      <c r="AA533" s="118">
        <f>W533/(F533+500)</f>
      </c>
      <c r="AB533" s="112">
        <v>1</v>
      </c>
      <c r="AC533" s="112">
        <v>2911.2000000000007</v>
      </c>
      <c r="AD533" s="116">
        <f t="shared" si="961"/>
      </c>
      <c r="AE533" s="118">
        <f>(W533-AC533)/(F533+500)</f>
      </c>
      <c r="AF533" s="119" t="s">
        <v>149</v>
      </c>
    </row>
    <row r="534">
      <c r="A534" s="106"/>
      <c r="B534" s="107"/>
      <c r="C534" s="135"/>
      <c r="D534" s="109" t="s">
        <v>134</v>
      </c>
      <c r="E534" s="110">
        <v>1243.22</v>
      </c>
      <c r="F534" s="111"/>
      <c r="G534" s="112">
        <v>11502</v>
      </c>
      <c r="H534" s="112">
        <v>558</v>
      </c>
      <c r="I534" s="113">
        <f t="shared" si="174"/>
      </c>
      <c r="J534" s="114">
        <f t="shared" si="131"/>
      </c>
      <c r="K534" s="112">
        <v>26</v>
      </c>
      <c r="L534" s="114">
        <f t="shared" si="85"/>
      </c>
      <c r="M534" s="112">
        <v>1</v>
      </c>
      <c r="N534" s="115">
        <f t="shared" si="329"/>
      </c>
      <c r="O534" s="112">
        <v>1</v>
      </c>
      <c r="P534" s="115">
        <f t="shared" ref="P534:P536" si="255">E534/O534</f>
      </c>
      <c r="Q534" s="116"/>
      <c r="R534" s="112"/>
      <c r="S534" s="116"/>
      <c r="T534" s="112"/>
      <c r="U534" s="117"/>
      <c r="V534" s="118"/>
      <c r="W534" s="112"/>
      <c r="X534" s="118"/>
      <c r="Y534" s="116"/>
      <c r="Z534" s="118"/>
      <c r="AA534" s="118"/>
      <c r="AB534" s="112"/>
      <c r="AC534" s="112"/>
      <c r="AD534" s="116"/>
      <c r="AE534" s="118"/>
      <c r="AF534" s="119" t="s">
        <v>168</v>
      </c>
    </row>
    <row r="535">
      <c r="A535" s="106"/>
      <c r="B535" s="107" t="s">
        <v>153</v>
      </c>
      <c r="C535" s="135" t="s">
        <v>148</v>
      </c>
      <c r="D535" s="109" t="s">
        <v>132</v>
      </c>
      <c r="E535" s="110">
        <v>273.66</v>
      </c>
      <c r="F535" s="111">
        <f>E535+E536</f>
      </c>
      <c r="G535" s="112">
        <v>1501</v>
      </c>
      <c r="H535" s="112">
        <v>102</v>
      </c>
      <c r="I535" s="113">
        <f t="shared" si="174"/>
      </c>
      <c r="J535" s="114">
        <f t="shared" si="131"/>
      </c>
      <c r="K535" s="112">
        <v>3</v>
      </c>
      <c r="L535" s="114">
        <f t="shared" si="85"/>
      </c>
      <c r="M535" s="112">
        <v>0</v>
      </c>
      <c r="N535" s="115">
        <f t="shared" si="329"/>
      </c>
      <c r="O535" s="112">
        <v>1</v>
      </c>
      <c r="P535" s="115">
        <f t="shared" si="255"/>
      </c>
      <c r="Q535" s="116">
        <f>(M535+M536)/(O535+O536)</f>
      </c>
      <c r="R535" s="112">
        <v>7</v>
      </c>
      <c r="S535" s="116">
        <f>(O535+O536)/(K535+K536)</f>
      </c>
      <c r="T535" s="112">
        <v>3</v>
      </c>
      <c r="U535" s="117">
        <f>F535/T535</f>
      </c>
      <c r="V535" s="118">
        <f>(F535+4*500)/T535</f>
      </c>
      <c r="W535" s="112">
        <v>4142.4000000000015</v>
      </c>
      <c r="X535" s="118">
        <f>W535/T535</f>
      </c>
      <c r="Y535" s="116">
        <f>T535/R535</f>
      </c>
      <c r="Z535" s="118">
        <f>W535/F535</f>
      </c>
      <c r="AA535" s="118">
        <f>W535/(F535+500)</f>
      </c>
      <c r="AB535" s="112">
        <v>1</v>
      </c>
      <c r="AC535" s="112">
        <v>456</v>
      </c>
      <c r="AD535" s="116">
        <f>AB535/T535</f>
      </c>
      <c r="AE535" s="118">
        <f>(W535-AC535)/(F535+500)</f>
      </c>
      <c r="AF535" s="119" t="s">
        <v>149</v>
      </c>
    </row>
    <row r="536">
      <c r="A536" s="106"/>
      <c r="B536" s="107"/>
      <c r="C536" s="135"/>
      <c r="D536" s="109" t="s">
        <v>134</v>
      </c>
      <c r="E536" s="110">
        <v>1936.2</v>
      </c>
      <c r="F536" s="111"/>
      <c r="G536" s="112">
        <v>18340</v>
      </c>
      <c r="H536" s="112">
        <v>948</v>
      </c>
      <c r="I536" s="113">
        <f t="shared" si="174"/>
      </c>
      <c r="J536" s="114">
        <f t="shared" si="131"/>
      </c>
      <c r="K536" s="112">
        <v>22</v>
      </c>
      <c r="L536" s="114">
        <f t="shared" si="85"/>
      </c>
      <c r="M536" s="112">
        <v>2</v>
      </c>
      <c r="N536" s="115">
        <f t="shared" si="329"/>
      </c>
      <c r="O536" s="112">
        <v>4</v>
      </c>
      <c r="P536" s="115">
        <f t="shared" si="255"/>
      </c>
      <c r="Q536" s="116"/>
      <c r="R536" s="112"/>
      <c r="S536" s="116"/>
      <c r="T536" s="112"/>
      <c r="U536" s="117"/>
      <c r="V536" s="118"/>
      <c r="W536" s="112"/>
      <c r="X536" s="118"/>
      <c r="Y536" s="116"/>
      <c r="Z536" s="118"/>
      <c r="AA536" s="118"/>
      <c r="AB536" s="112"/>
      <c r="AC536" s="112"/>
      <c r="AD536" s="116"/>
      <c r="AE536" s="118"/>
      <c r="AF536" s="119" t="s">
        <v>168</v>
      </c>
    </row>
    <row r="537">
      <c r="A537" s="106"/>
      <c r="B537" s="107" t="s">
        <v>154</v>
      </c>
      <c r="C537" s="135" t="s">
        <v>148</v>
      </c>
      <c r="D537" s="109" t="s">
        <v>132</v>
      </c>
      <c r="E537" s="110">
        <v>262.38</v>
      </c>
      <c r="F537" s="111">
        <f>E537+E538</f>
      </c>
      <c r="G537" s="112">
        <v>1249</v>
      </c>
      <c r="H537" s="112">
        <v>132</v>
      </c>
      <c r="I537" s="113">
        <f t="shared" si="174"/>
      </c>
      <c r="J537" s="114">
        <f t="shared" si="131"/>
      </c>
      <c r="K537" s="112">
        <v>6</v>
      </c>
      <c r="L537" s="114">
        <f t="shared" si="85"/>
      </c>
      <c r="M537" s="112">
        <v>0</v>
      </c>
      <c r="N537" s="115">
        <f t="shared" si="329"/>
      </c>
      <c r="O537" s="112">
        <v>0</v>
      </c>
      <c r="P537" s="115">
        <f>E537/O538</f>
      </c>
      <c r="Q537" s="116">
        <f>(M537+M538)/(O537+O538)</f>
      </c>
      <c r="R537" s="112">
        <v>5</v>
      </c>
      <c r="S537" s="116">
        <f>(O537+O538)/(K537+K538)</f>
      </c>
      <c r="T537" s="112">
        <v>2</v>
      </c>
      <c r="U537" s="117">
        <f>F537/T537</f>
      </c>
      <c r="V537" s="118">
        <f>(F537+4*500)/T537</f>
      </c>
      <c r="W537" s="112">
        <v>3355.199999999997</v>
      </c>
      <c r="X537" s="118">
        <f>W537/T537</f>
      </c>
      <c r="Y537" s="116">
        <f>T537/R537</f>
      </c>
      <c r="Z537" s="118">
        <f>W537/F537</f>
      </c>
      <c r="AA537" s="118">
        <f>W537/(F537+500)</f>
      </c>
      <c r="AB537" s="112">
        <v>1</v>
      </c>
      <c r="AC537" s="112">
        <v>1344</v>
      </c>
      <c r="AD537" s="116">
        <f>AB537/T537</f>
      </c>
      <c r="AE537" s="118">
        <f>(W537-AC537)/(F537+500)</f>
      </c>
      <c r="AF537" s="119" t="s">
        <v>149</v>
      </c>
    </row>
    <row r="538">
      <c r="A538" s="106"/>
      <c r="B538" s="107"/>
      <c r="C538" s="135"/>
      <c r="D538" s="109" t="s">
        <v>134</v>
      </c>
      <c r="E538" s="110">
        <v>1759.02</v>
      </c>
      <c r="F538" s="111"/>
      <c r="G538" s="112">
        <v>14955</v>
      </c>
      <c r="H538" s="112">
        <v>699</v>
      </c>
      <c r="I538" s="113">
        <f t="shared" si="174"/>
      </c>
      <c r="J538" s="114">
        <f t="shared" si="131"/>
      </c>
      <c r="K538" s="112">
        <v>30</v>
      </c>
      <c r="L538" s="114">
        <f t="shared" si="85"/>
      </c>
      <c r="M538" s="112">
        <v>2</v>
      </c>
      <c r="N538" s="115">
        <f t="shared" si="329"/>
      </c>
      <c r="O538" s="112">
        <v>2</v>
      </c>
      <c r="P538" s="115">
        <f>E538/O538</f>
      </c>
      <c r="Q538" s="116"/>
      <c r="R538" s="112"/>
      <c r="S538" s="116"/>
      <c r="T538" s="112"/>
      <c r="U538" s="117"/>
      <c r="V538" s="118"/>
      <c r="W538" s="112"/>
      <c r="X538" s="118"/>
      <c r="Y538" s="116"/>
      <c r="Z538" s="118"/>
      <c r="AA538" s="118"/>
      <c r="AB538" s="112"/>
      <c r="AC538" s="112"/>
      <c r="AD538" s="116"/>
      <c r="AE538" s="118"/>
      <c r="AF538" s="119" t="s">
        <v>168</v>
      </c>
    </row>
    <row r="539">
      <c r="A539" s="106"/>
      <c r="B539" s="120" t="s">
        <v>155</v>
      </c>
      <c r="C539" s="135" t="s">
        <v>148</v>
      </c>
      <c r="D539" s="109" t="s">
        <v>132</v>
      </c>
      <c r="E539" s="110">
        <v>323.48</v>
      </c>
      <c r="F539" s="111">
        <f>E539+E540</f>
      </c>
      <c r="G539" s="112">
        <v>1696</v>
      </c>
      <c r="H539" s="112">
        <v>138</v>
      </c>
      <c r="I539" s="113">
        <f t="shared" si="174"/>
      </c>
      <c r="J539" s="114">
        <f t="shared" si="131"/>
      </c>
      <c r="K539" s="112">
        <v>4</v>
      </c>
      <c r="L539" s="114">
        <f t="shared" si="85"/>
      </c>
      <c r="M539" s="112">
        <v>0</v>
      </c>
      <c r="N539" s="115">
        <f t="shared" si="329"/>
      </c>
      <c r="O539" s="112">
        <v>0</v>
      </c>
      <c r="P539" s="115">
        <f>E539/O540</f>
      </c>
      <c r="Q539" s="116">
        <f>(M539+M540)/(O539+O540)</f>
      </c>
      <c r="R539" s="112">
        <v>11</v>
      </c>
      <c r="S539" s="116">
        <f>(O539+O540)/(K539+K540)</f>
      </c>
      <c r="T539" s="112">
        <v>5</v>
      </c>
      <c r="U539" s="117">
        <f>F539/T539</f>
      </c>
      <c r="V539" s="118">
        <f>(F539+4*500)/T539</f>
      </c>
      <c r="W539" s="112">
        <v>9436.800000000003</v>
      </c>
      <c r="X539" s="118">
        <f>W539/T539</f>
      </c>
      <c r="Y539" s="116">
        <f>T539/R539</f>
      </c>
      <c r="Z539" s="118">
        <f>W539/F539</f>
      </c>
      <c r="AA539" s="118">
        <f>W539/(F539+500)</f>
      </c>
      <c r="AB539" s="112">
        <v>2</v>
      </c>
      <c r="AC539" s="112">
        <v>4418.4</v>
      </c>
      <c r="AD539" s="116">
        <f>AB539/T539</f>
      </c>
      <c r="AE539" s="118">
        <f>(W539-AC539)/(F539+500)</f>
      </c>
      <c r="AF539" s="119" t="s">
        <v>149</v>
      </c>
    </row>
    <row r="540">
      <c r="A540" s="106"/>
      <c r="B540" s="120"/>
      <c r="C540" s="135"/>
      <c r="D540" s="109" t="s">
        <v>134</v>
      </c>
      <c r="E540" s="110">
        <v>2418.14</v>
      </c>
      <c r="F540" s="111"/>
      <c r="G540" s="112">
        <v>17415</v>
      </c>
      <c r="H540" s="112">
        <v>867</v>
      </c>
      <c r="I540" s="113">
        <f t="shared" si="174"/>
      </c>
      <c r="J540" s="114">
        <f t="shared" si="131"/>
      </c>
      <c r="K540" s="112">
        <v>30</v>
      </c>
      <c r="L540" s="114">
        <f t="shared" si="85"/>
      </c>
      <c r="M540" s="112">
        <v>3</v>
      </c>
      <c r="N540" s="115">
        <f t="shared" si="329"/>
      </c>
      <c r="O540" s="112">
        <v>4</v>
      </c>
      <c r="P540" s="115">
        <f t="shared" ref="P540:P551" si="256">E540/O540</f>
      </c>
      <c r="Q540" s="116"/>
      <c r="R540" s="112"/>
      <c r="S540" s="116"/>
      <c r="T540" s="112"/>
      <c r="U540" s="117"/>
      <c r="V540" s="118"/>
      <c r="W540" s="112"/>
      <c r="X540" s="118"/>
      <c r="Y540" s="116"/>
      <c r="Z540" s="118"/>
      <c r="AA540" s="118"/>
      <c r="AB540" s="112"/>
      <c r="AC540" s="112"/>
      <c r="AD540" s="116"/>
      <c r="AE540" s="118"/>
      <c r="AF540" s="119" t="s">
        <v>168</v>
      </c>
    </row>
    <row r="541">
      <c r="A541" s="106"/>
      <c r="B541" s="136" t="s">
        <v>140</v>
      </c>
      <c r="C541" s="136"/>
      <c r="D541" s="136"/>
      <c r="E541" s="124">
        <f>SUM(E533:E540)</f>
      </c>
      <c r="F541" s="124">
        <f>SUM(F533:F540)</f>
      </c>
      <c r="G541" s="124">
        <f>SUM(G533:G540)</f>
      </c>
      <c r="H541" s="124">
        <f>SUM(H533:H540)</f>
      </c>
      <c r="I541" s="126">
        <f t="shared" si="174"/>
      </c>
      <c r="J541" s="127">
        <f t="shared" si="131"/>
      </c>
      <c r="K541" s="124">
        <f>SUM(K533:K540)</f>
      </c>
      <c r="L541" s="127">
        <f t="shared" si="85"/>
      </c>
      <c r="M541" s="124">
        <f>SUM(M533:M540)</f>
      </c>
      <c r="N541" s="128">
        <f t="shared" si="329"/>
      </c>
      <c r="O541" s="124">
        <f>SUM(O533:O540)</f>
      </c>
      <c r="P541" s="128">
        <f t="shared" si="256"/>
      </c>
      <c r="Q541" s="129">
        <f>M541/O541</f>
      </c>
      <c r="R541" s="124">
        <f>SUM(R533:R540)</f>
      </c>
      <c r="S541" s="129">
        <f>(O541+O541)/(K541+K541)</f>
      </c>
      <c r="T541" s="124">
        <f>SUM(T533:T540)</f>
      </c>
      <c r="U541" s="130">
        <f t="shared" ref="U541:U542" si="822">F541/T541</f>
      </c>
      <c r="V541" s="131">
        <f t="shared" ref="V541:V542" si="682">(F541+4*500)/T541</f>
      </c>
      <c r="W541" s="124">
        <f>SUM(W533:W540)</f>
      </c>
      <c r="X541" s="132">
        <f t="shared" ref="X541:X542" si="542">W541/T541</f>
      </c>
      <c r="Y541" s="129">
        <f t="shared" ref="Y541:Y542" si="402">T541/R541</f>
      </c>
      <c r="Z541" s="131">
        <f t="shared" ref="Z541:Z542" si="1102">W541/F541</f>
      </c>
      <c r="AA541" s="131">
        <f>W541/(F541+COUNT(W533:W540)*500)</f>
      </c>
      <c r="AB541" s="124">
        <f>SUM(AB533:AB540)</f>
      </c>
      <c r="AC541" s="124">
        <f>SUM(AC533:AC540)</f>
      </c>
      <c r="AD541" s="129">
        <f t="shared" ref="AD541:AD542" si="962">AB541/T541</f>
      </c>
      <c r="AE541" s="133">
        <f>(W541-AC541)/(F541+COUNT(W531:W538)*500)</f>
      </c>
      <c r="AF541" s="118"/>
    </row>
    <row r="542">
      <c r="A542" s="106"/>
      <c r="B542" s="107" t="s">
        <v>157</v>
      </c>
      <c r="C542" s="108" t="s">
        <v>142</v>
      </c>
      <c r="D542" s="109" t="s">
        <v>132</v>
      </c>
      <c r="E542" s="110">
        <v>381.12</v>
      </c>
      <c r="F542" s="167">
        <f>E542+E543</f>
      </c>
      <c r="G542" s="112">
        <v>2342</v>
      </c>
      <c r="H542" s="112">
        <v>206</v>
      </c>
      <c r="I542" s="113">
        <f t="shared" si="174"/>
      </c>
      <c r="J542" s="114">
        <f t="shared" si="131"/>
      </c>
      <c r="K542" s="112">
        <v>6</v>
      </c>
      <c r="L542" s="114">
        <f t="shared" si="85"/>
      </c>
      <c r="M542" s="112">
        <v>1</v>
      </c>
      <c r="N542" s="115">
        <f t="shared" si="329"/>
      </c>
      <c r="O542" s="112">
        <v>1</v>
      </c>
      <c r="P542" s="115">
        <f t="shared" si="256"/>
      </c>
      <c r="Q542" s="116">
        <f>(M542+M543)/(O542+O543)</f>
      </c>
      <c r="R542" s="112">
        <v>15</v>
      </c>
      <c r="S542" s="116">
        <f>(O542+O543)/(K542+K543)</f>
      </c>
      <c r="T542" s="112">
        <v>6</v>
      </c>
      <c r="U542" s="117">
        <f t="shared" si="822"/>
      </c>
      <c r="V542" s="118">
        <f t="shared" si="682"/>
      </c>
      <c r="W542" s="112">
        <v>9860.400000000001</v>
      </c>
      <c r="X542" s="118">
        <f t="shared" si="542"/>
      </c>
      <c r="Y542" s="116">
        <f t="shared" si="402"/>
      </c>
      <c r="Z542" s="118">
        <f t="shared" si="1102"/>
      </c>
      <c r="AA542" s="118">
        <f>W542/(F542+500)</f>
      </c>
      <c r="AB542" s="112">
        <v>2</v>
      </c>
      <c r="AC542" s="112">
        <v>2898</v>
      </c>
      <c r="AD542" s="116">
        <f t="shared" si="962"/>
      </c>
      <c r="AE542" s="118">
        <f>(W542-AC542)/(F542+500)</f>
      </c>
      <c r="AF542" s="119" t="s">
        <v>149</v>
      </c>
    </row>
    <row r="543">
      <c r="A543" s="106"/>
      <c r="B543" s="107"/>
      <c r="C543" s="108"/>
      <c r="D543" s="109" t="s">
        <v>134</v>
      </c>
      <c r="E543" s="110">
        <v>4188.88</v>
      </c>
      <c r="F543" s="167"/>
      <c r="G543" s="112">
        <v>32670</v>
      </c>
      <c r="H543" s="112">
        <v>1583</v>
      </c>
      <c r="I543" s="113">
        <f t="shared" si="174"/>
      </c>
      <c r="J543" s="114">
        <f t="shared" si="131"/>
      </c>
      <c r="K543" s="112">
        <v>63</v>
      </c>
      <c r="L543" s="114">
        <f t="shared" si="85"/>
      </c>
      <c r="M543" s="112">
        <v>5</v>
      </c>
      <c r="N543" s="115">
        <f t="shared" si="329"/>
      </c>
      <c r="O543" s="112">
        <v>7</v>
      </c>
      <c r="P543" s="115">
        <f t="shared" si="256"/>
      </c>
      <c r="Q543" s="116"/>
      <c r="R543" s="112"/>
      <c r="S543" s="116"/>
      <c r="T543" s="112"/>
      <c r="U543" s="117"/>
      <c r="V543" s="118"/>
      <c r="W543" s="112"/>
      <c r="X543" s="118"/>
      <c r="Y543" s="116"/>
      <c r="Z543" s="118"/>
      <c r="AA543" s="118"/>
      <c r="AB543" s="112"/>
      <c r="AC543" s="112"/>
      <c r="AD543" s="116"/>
      <c r="AE543" s="118"/>
      <c r="AF543" s="119" t="s">
        <v>168</v>
      </c>
    </row>
    <row r="544">
      <c r="A544" s="106"/>
      <c r="B544" s="107" t="s">
        <v>158</v>
      </c>
      <c r="C544" s="108" t="s">
        <v>142</v>
      </c>
      <c r="D544" s="109" t="s">
        <v>132</v>
      </c>
      <c r="E544" s="110">
        <v>1050.03</v>
      </c>
      <c r="F544" s="111">
        <f>E544+E545</f>
      </c>
      <c r="G544" s="112">
        <v>4311</v>
      </c>
      <c r="H544" s="112">
        <v>285</v>
      </c>
      <c r="I544" s="113">
        <f t="shared" si="174"/>
      </c>
      <c r="J544" s="114">
        <f t="shared" si="131"/>
      </c>
      <c r="K544" s="112">
        <v>9</v>
      </c>
      <c r="L544" s="114">
        <f t="shared" si="85"/>
      </c>
      <c r="M544" s="112">
        <v>1</v>
      </c>
      <c r="N544" s="115">
        <f t="shared" si="329"/>
      </c>
      <c r="O544" s="112">
        <v>4</v>
      </c>
      <c r="P544" s="115">
        <f t="shared" si="256"/>
      </c>
      <c r="Q544" s="116">
        <f>(M544+M545)/(O544+O545)</f>
      </c>
      <c r="R544" s="112">
        <v>11</v>
      </c>
      <c r="S544" s="116">
        <f>(O544+O545)/(K544+K545)</f>
      </c>
      <c r="T544" s="112">
        <v>2</v>
      </c>
      <c r="U544" s="117">
        <f>F544/T544</f>
      </c>
      <c r="V544" s="118">
        <f>(F544+4*500)/T544</f>
      </c>
      <c r="W544" s="112">
        <v>2383.199999999997</v>
      </c>
      <c r="X544" s="118">
        <f>W544/T544</f>
      </c>
      <c r="Y544" s="116">
        <f>T544/R544</f>
      </c>
      <c r="Z544" s="118">
        <f>W544/F544</f>
      </c>
      <c r="AA544" s="118">
        <f>W544/(F544+500)</f>
      </c>
      <c r="AB544" s="112">
        <v>0</v>
      </c>
      <c r="AC544" s="112">
        <v>0</v>
      </c>
      <c r="AD544" s="116">
        <f>AB544/T544</f>
      </c>
      <c r="AE544" s="118">
        <f>(W544-AC544)/(F544+500)</f>
      </c>
      <c r="AF544" s="119" t="s">
        <v>149</v>
      </c>
    </row>
    <row r="545">
      <c r="A545" s="106"/>
      <c r="B545" s="107"/>
      <c r="C545" s="108"/>
      <c r="D545" s="109" t="s">
        <v>134</v>
      </c>
      <c r="E545" s="110">
        <v>3652.2</v>
      </c>
      <c r="F545" s="111"/>
      <c r="G545" s="112">
        <v>32455</v>
      </c>
      <c r="H545" s="112">
        <v>1422</v>
      </c>
      <c r="I545" s="113">
        <f t="shared" si="174"/>
      </c>
      <c r="J545" s="114">
        <f t="shared" si="131"/>
      </c>
      <c r="K545" s="112">
        <v>61</v>
      </c>
      <c r="L545" s="114">
        <f t="shared" si="85"/>
      </c>
      <c r="M545" s="112">
        <v>1</v>
      </c>
      <c r="N545" s="115">
        <f t="shared" si="329"/>
      </c>
      <c r="O545" s="112">
        <v>1</v>
      </c>
      <c r="P545" s="115">
        <f t="shared" si="256"/>
      </c>
      <c r="Q545" s="116"/>
      <c r="R545" s="112"/>
      <c r="S545" s="116"/>
      <c r="T545" s="112"/>
      <c r="U545" s="117"/>
      <c r="V545" s="118"/>
      <c r="W545" s="112"/>
      <c r="X545" s="118"/>
      <c r="Y545" s="116"/>
      <c r="Z545" s="118"/>
      <c r="AA545" s="118"/>
      <c r="AB545" s="112"/>
      <c r="AC545" s="112"/>
      <c r="AD545" s="116"/>
      <c r="AE545" s="118"/>
      <c r="AF545" s="119" t="s">
        <v>168</v>
      </c>
    </row>
    <row r="546">
      <c r="A546" s="106"/>
      <c r="B546" s="107" t="s">
        <v>159</v>
      </c>
      <c r="C546" s="108" t="s">
        <v>142</v>
      </c>
      <c r="D546" s="109" t="s">
        <v>132</v>
      </c>
      <c r="E546" s="110">
        <v>1269.84</v>
      </c>
      <c r="F546" s="111">
        <f>E546+E547</f>
      </c>
      <c r="G546" s="112">
        <v>5860</v>
      </c>
      <c r="H546" s="112">
        <v>486</v>
      </c>
      <c r="I546" s="113">
        <f t="shared" si="174"/>
      </c>
      <c r="J546" s="114">
        <f t="shared" si="131"/>
      </c>
      <c r="K546" s="112">
        <v>13</v>
      </c>
      <c r="L546" s="114">
        <f t="shared" si="85"/>
      </c>
      <c r="M546" s="112">
        <v>1</v>
      </c>
      <c r="N546" s="115">
        <f t="shared" si="329"/>
      </c>
      <c r="O546" s="112">
        <v>6</v>
      </c>
      <c r="P546" s="115">
        <f t="shared" si="256"/>
      </c>
      <c r="Q546" s="116">
        <f>(M546+M547)/(O546+O547)</f>
      </c>
      <c r="R546" s="112">
        <v>11</v>
      </c>
      <c r="S546" s="116">
        <f>(O546+O547)/(K546+K547)</f>
      </c>
      <c r="T546" s="112">
        <v>3</v>
      </c>
      <c r="U546" s="117">
        <f>F546/T546</f>
      </c>
      <c r="V546" s="118">
        <f>(F546+4*500)/T546</f>
      </c>
      <c r="W546" s="112">
        <v>2654.4000000000015</v>
      </c>
      <c r="X546" s="118">
        <f>W546/T546</f>
      </c>
      <c r="Y546" s="116">
        <f>T546/R546</f>
      </c>
      <c r="Z546" s="118">
        <f>W546/F546</f>
      </c>
      <c r="AA546" s="118">
        <f>W546/(F546+500)</f>
      </c>
      <c r="AB546" s="112">
        <v>0</v>
      </c>
      <c r="AC546" s="112">
        <v>0</v>
      </c>
      <c r="AD546" s="116">
        <f>AB546/T546</f>
      </c>
      <c r="AE546" s="118">
        <f>(W546-AC546)/(F546+500)</f>
      </c>
      <c r="AF546" s="119" t="s">
        <v>149</v>
      </c>
    </row>
    <row r="547">
      <c r="A547" s="106"/>
      <c r="B547" s="107"/>
      <c r="C547" s="108"/>
      <c r="D547" s="109" t="s">
        <v>134</v>
      </c>
      <c r="E547" s="110">
        <v>1566.17</v>
      </c>
      <c r="F547" s="111"/>
      <c r="G547" s="112">
        <v>17623</v>
      </c>
      <c r="H547" s="112">
        <v>742</v>
      </c>
      <c r="I547" s="113">
        <f t="shared" si="174"/>
      </c>
      <c r="J547" s="114">
        <f t="shared" si="131"/>
      </c>
      <c r="K547" s="112">
        <v>28</v>
      </c>
      <c r="L547" s="114">
        <f t="shared" si="85"/>
      </c>
      <c r="M547" s="112">
        <v>0</v>
      </c>
      <c r="N547" s="115">
        <f t="shared" si="329"/>
      </c>
      <c r="O547" s="112">
        <v>0</v>
      </c>
      <c r="P547" s="115">
        <f t="shared" si="256"/>
      </c>
      <c r="Q547" s="116"/>
      <c r="R547" s="112"/>
      <c r="S547" s="116"/>
      <c r="T547" s="112"/>
      <c r="U547" s="117"/>
      <c r="V547" s="118"/>
      <c r="W547" s="112"/>
      <c r="X547" s="118"/>
      <c r="Y547" s="116"/>
      <c r="Z547" s="118"/>
      <c r="AA547" s="118"/>
      <c r="AB547" s="112"/>
      <c r="AC547" s="112"/>
      <c r="AD547" s="116"/>
      <c r="AE547" s="118"/>
      <c r="AF547" s="119" t="s">
        <v>168</v>
      </c>
    </row>
    <row r="548">
      <c r="A548" s="106"/>
      <c r="B548" s="107" t="s">
        <v>160</v>
      </c>
      <c r="C548" s="108" t="s">
        <v>142</v>
      </c>
      <c r="D548" s="109" t="s">
        <v>132</v>
      </c>
      <c r="E548" s="110">
        <v>429.52</v>
      </c>
      <c r="F548" s="111">
        <f>E548+E549</f>
      </c>
      <c r="G548" s="112">
        <v>1939</v>
      </c>
      <c r="H548" s="112">
        <v>203</v>
      </c>
      <c r="I548" s="113">
        <f t="shared" si="174"/>
      </c>
      <c r="J548" s="114">
        <f t="shared" si="131"/>
      </c>
      <c r="K548" s="112">
        <v>4</v>
      </c>
      <c r="L548" s="114">
        <f t="shared" si="85"/>
      </c>
      <c r="M548" s="112">
        <v>0</v>
      </c>
      <c r="N548" s="115">
        <f t="shared" si="329"/>
      </c>
      <c r="O548" s="112">
        <v>1</v>
      </c>
      <c r="P548" s="115">
        <f t="shared" si="256"/>
      </c>
      <c r="Q548" s="116">
        <f>(M548+M549)/(O548+O549)</f>
      </c>
      <c r="R548" s="112">
        <v>6</v>
      </c>
      <c r="S548" s="116">
        <f>(O548+O549)/(K548+K549)</f>
      </c>
      <c r="T548" s="112">
        <v>0</v>
      </c>
      <c r="U548" s="117">
        <f>F548/T548</f>
      </c>
      <c r="V548" s="163">
        <f>(F548+4*500)/T548</f>
      </c>
      <c r="W548" s="164">
        <v>0</v>
      </c>
      <c r="X548" s="165">
        <f>W548/T548</f>
      </c>
      <c r="Y548" s="116">
        <f>T548/R548</f>
      </c>
      <c r="Z548" s="118">
        <f>W548/F548</f>
      </c>
      <c r="AA548" s="118">
        <f>W548/(F548+500)</f>
      </c>
      <c r="AB548" s="112">
        <v>0</v>
      </c>
      <c r="AC548" s="112">
        <v>0</v>
      </c>
      <c r="AD548" s="116">
        <f>AB548/T548</f>
      </c>
      <c r="AE548" s="118">
        <f>(W548-AC548)/(F548+500)</f>
      </c>
      <c r="AF548" s="119" t="s">
        <v>149</v>
      </c>
    </row>
    <row r="549">
      <c r="A549" s="106"/>
      <c r="B549" s="107"/>
      <c r="C549" s="108"/>
      <c r="D549" s="109" t="s">
        <v>134</v>
      </c>
      <c r="E549" s="110">
        <v>1021.88</v>
      </c>
      <c r="F549" s="111"/>
      <c r="G549" s="112">
        <v>10310</v>
      </c>
      <c r="H549" s="112">
        <v>636</v>
      </c>
      <c r="I549" s="113">
        <f t="shared" si="174"/>
      </c>
      <c r="J549" s="114">
        <f t="shared" si="131"/>
      </c>
      <c r="K549" s="112">
        <v>28</v>
      </c>
      <c r="L549" s="114">
        <f t="shared" si="85"/>
      </c>
      <c r="M549" s="112">
        <v>0</v>
      </c>
      <c r="N549" s="115">
        <f t="shared" si="329"/>
      </c>
      <c r="O549" s="112">
        <v>3</v>
      </c>
      <c r="P549" s="115">
        <f t="shared" si="256"/>
      </c>
      <c r="Q549" s="116"/>
      <c r="R549" s="112"/>
      <c r="S549" s="116"/>
      <c r="T549" s="112"/>
      <c r="U549" s="117"/>
      <c r="V549" s="163"/>
      <c r="W549" s="164"/>
      <c r="X549" s="165"/>
      <c r="Y549" s="116"/>
      <c r="Z549" s="118"/>
      <c r="AA549" s="118"/>
      <c r="AB549" s="112"/>
      <c r="AC549" s="112"/>
      <c r="AD549" s="116"/>
      <c r="AE549" s="118"/>
      <c r="AF549" s="119" t="s">
        <v>168</v>
      </c>
    </row>
    <row r="550">
      <c r="A550" s="106"/>
      <c r="B550" s="136" t="s">
        <v>140</v>
      </c>
      <c r="C550" s="136"/>
      <c r="D550" s="136"/>
      <c r="E550" s="124">
        <f>SUM(E542:E549)</f>
      </c>
      <c r="F550" s="124">
        <f>SUM(F542:F549)</f>
      </c>
      <c r="G550" s="124">
        <f>SUM(G542:G549)</f>
      </c>
      <c r="H550" s="124">
        <f>SUM(H542:H549)</f>
      </c>
      <c r="I550" s="126">
        <f t="shared" si="174"/>
      </c>
      <c r="J550" s="127">
        <f t="shared" si="131"/>
      </c>
      <c r="K550" s="124">
        <f>SUM(K542:K549)</f>
      </c>
      <c r="L550" s="127">
        <f t="shared" si="85"/>
      </c>
      <c r="M550" s="124">
        <f>SUM(M542:M549)</f>
      </c>
      <c r="N550" s="128">
        <f t="shared" si="329"/>
      </c>
      <c r="O550" s="124">
        <f>SUM(O542:O549)</f>
      </c>
      <c r="P550" s="128">
        <f t="shared" si="256"/>
      </c>
      <c r="Q550" s="129">
        <f t="shared" ref="Q550:Q551" si="42">M550/O550</f>
      </c>
      <c r="R550" s="124">
        <f>SUM(R542:R549)</f>
      </c>
      <c r="S550" s="129">
        <f t="shared" ref="S550:S551" si="11">(O550+O550)/(K550+K550)</f>
      </c>
      <c r="T550" s="124">
        <f>SUM(T542:T549)</f>
      </c>
      <c r="U550" s="130">
        <f t="shared" ref="U550:U551" si="823">F550/T550</f>
      </c>
      <c r="V550" s="131">
        <f t="shared" ref="V550:V551" si="683">(F550+4*500)/T550</f>
      </c>
      <c r="W550" s="166">
        <f>SUM(W542:W549)</f>
      </c>
      <c r="X550" s="132">
        <f t="shared" ref="X550:X551" si="543">W550/T550</f>
      </c>
      <c r="Y550" s="129">
        <f t="shared" ref="Y550:Y551" si="403">T550/R550</f>
      </c>
      <c r="Z550" s="131">
        <f t="shared" ref="Z550:Z551" si="1103">W550/F550</f>
      </c>
      <c r="AA550" s="131">
        <f>W550/(F550+COUNT(W542:W549)*500)</f>
      </c>
      <c r="AB550" s="124">
        <f>SUM(AB542:AB549)</f>
      </c>
      <c r="AC550" s="124">
        <f>SUM(AC542:AC549)</f>
      </c>
      <c r="AD550" s="129">
        <f t="shared" ref="AD550:AD551" si="963">AB550/T550</f>
      </c>
      <c r="AE550" s="133">
        <f>(W550-AC550)/(F550+COUNT(W533:W542)*500)</f>
      </c>
      <c r="AF550" s="118"/>
    </row>
    <row r="551">
      <c r="A551" s="106"/>
      <c r="B551" s="149" t="s">
        <v>161</v>
      </c>
      <c r="C551" s="149"/>
      <c r="D551" s="149"/>
      <c r="E551" s="150">
        <f>E514+E523+E532+E541+E550</f>
      </c>
      <c r="F551" s="150">
        <f>F514+F523+F532+F541+F550</f>
      </c>
      <c r="G551" s="150">
        <f>G514+G523+G532+G541+G550</f>
      </c>
      <c r="H551" s="150">
        <f>H514+H523+H532+H541+H550</f>
      </c>
      <c r="I551" s="151">
        <f t="shared" si="174"/>
      </c>
      <c r="J551" s="152">
        <f t="shared" si="131"/>
      </c>
      <c r="K551" s="150">
        <f>K514+K523+K532+K541+K550</f>
      </c>
      <c r="L551" s="152">
        <f t="shared" si="85"/>
      </c>
      <c r="M551" s="150">
        <f>M514+M523+M532+M541+M550</f>
      </c>
      <c r="N551" s="154">
        <f t="shared" si="329"/>
      </c>
      <c r="O551" s="150">
        <f>O514+O523+O532+O541+O550</f>
      </c>
      <c r="P551" s="154">
        <f t="shared" si="256"/>
      </c>
      <c r="Q551" s="155">
        <f t="shared" si="42"/>
      </c>
      <c r="R551" s="150">
        <f>R514+R523+R532+R541+R550</f>
      </c>
      <c r="S551" s="155">
        <f t="shared" si="11"/>
      </c>
      <c r="T551" s="150">
        <f>T514+T523+T532+T541+T550</f>
      </c>
      <c r="U551" s="156">
        <f t="shared" si="823"/>
      </c>
      <c r="V551" s="157">
        <f t="shared" si="683"/>
      </c>
      <c r="W551" s="150">
        <f>W514+W523+W532+W541+W550</f>
      </c>
      <c r="X551" s="157">
        <f t="shared" si="543"/>
      </c>
      <c r="Y551" s="155">
        <f t="shared" si="403"/>
      </c>
      <c r="Z551" s="157">
        <f t="shared" si="1103"/>
      </c>
      <c r="AA551" s="145">
        <f>W551/(F551+COUNT(W505:W513,W515:W522,W524:W531,W533:W540,W542:W549*500))</f>
      </c>
      <c r="AB551" s="150">
        <f>AB514+AB523+AB532+AB541+AB550</f>
      </c>
      <c r="AC551" s="150">
        <f>AC514+AC523+AC532+AC541+AC550</f>
      </c>
      <c r="AD551" s="155">
        <f t="shared" si="963"/>
      </c>
      <c r="AE551" s="145">
        <f>(W551-AC551)/(F551+COUNT(W506:W513,W515:W522,W524:W531,W533:W540)*500)</f>
      </c>
      <c r="AF551" s="158"/>
    </row>
    <row r="552">
      <c r="A552" s="96" t="s">
        <v>97</v>
      </c>
      <c r="B552" s="97" t="s">
        <v>98</v>
      </c>
      <c r="C552" s="97" t="s">
        <v>99</v>
      </c>
      <c r="D552" s="97" t="s">
        <v>100</v>
      </c>
      <c r="E552" s="98" t="s">
        <v>101</v>
      </c>
      <c r="F552" s="97" t="s">
        <v>102</v>
      </c>
      <c r="G552" s="97" t="s">
        <v>103</v>
      </c>
      <c r="H552" s="97" t="s">
        <v>104</v>
      </c>
      <c r="I552" s="99" t="s">
        <v>105</v>
      </c>
      <c r="J552" s="100" t="s">
        <v>106</v>
      </c>
      <c r="K552" s="97" t="s">
        <v>107</v>
      </c>
      <c r="L552" s="100" t="s">
        <v>108</v>
      </c>
      <c r="M552" s="97" t="s">
        <v>109</v>
      </c>
      <c r="N552" s="101" t="s">
        <v>110</v>
      </c>
      <c r="O552" s="97" t="s">
        <v>111</v>
      </c>
      <c r="P552" s="101" t="s">
        <v>112</v>
      </c>
      <c r="Q552" s="99" t="s">
        <v>113</v>
      </c>
      <c r="R552" s="102" t="s">
        <v>114</v>
      </c>
      <c r="S552" s="103" t="s">
        <v>115</v>
      </c>
      <c r="T552" s="102" t="s">
        <v>116</v>
      </c>
      <c r="U552" s="104" t="s">
        <v>117</v>
      </c>
      <c r="V552" s="105" t="s">
        <v>118</v>
      </c>
      <c r="W552" s="105" t="s">
        <v>119</v>
      </c>
      <c r="X552" s="105" t="s">
        <v>120</v>
      </c>
      <c r="Y552" s="103" t="s">
        <v>121</v>
      </c>
      <c r="Z552" s="105" t="s">
        <v>122</v>
      </c>
      <c r="AA552" s="105" t="s">
        <v>123</v>
      </c>
      <c r="AB552" s="105" t="s">
        <v>124</v>
      </c>
      <c r="AC552" s="102" t="s">
        <v>125</v>
      </c>
      <c r="AD552" s="103" t="s">
        <v>126</v>
      </c>
      <c r="AE552" s="105" t="s">
        <v>127</v>
      </c>
      <c r="AF552" s="105" t="s">
        <v>128</v>
      </c>
    </row>
    <row r="553">
      <c r="A553" s="106" t="s">
        <v>183</v>
      </c>
      <c r="B553" s="107" t="s">
        <v>130</v>
      </c>
      <c r="C553" s="108" t="s">
        <v>156</v>
      </c>
      <c r="D553" s="109" t="s">
        <v>132</v>
      </c>
      <c r="E553" s="110">
        <v>527.16</v>
      </c>
      <c r="F553" s="111">
        <f>E553+E554</f>
      </c>
      <c r="G553" s="112">
        <v>2189</v>
      </c>
      <c r="H553" s="112">
        <v>203</v>
      </c>
      <c r="I553" s="113">
        <f t="shared" ref="I553:I598" si="175">H553/G553</f>
      </c>
      <c r="J553" s="114">
        <f t="shared" ref="J553:J598" si="132">(E553/G553)*1000</f>
      </c>
      <c r="K553" s="112">
        <v>5</v>
      </c>
      <c r="L553" s="114">
        <f t="shared" ref="L553:L569" si="86">E553/K553</f>
      </c>
      <c r="M553" s="112">
        <v>0</v>
      </c>
      <c r="N553" s="115">
        <f t="shared" ref="N553:N598" si="330">E553/M553</f>
      </c>
      <c r="O553" s="112">
        <v>1</v>
      </c>
      <c r="P553" s="115">
        <f t="shared" ref="P553:P579" si="257">E553/O553</f>
      </c>
      <c r="Q553" s="116">
        <f>(M553+M554)/(O553+O554)</f>
      </c>
      <c r="R553" s="112">
        <v>2</v>
      </c>
      <c r="S553" s="116">
        <f>(O553+O554)/(K553+K554)</f>
      </c>
      <c r="T553" s="112">
        <v>1</v>
      </c>
      <c r="U553" s="117">
        <f>F553/T553</f>
      </c>
      <c r="V553" s="118">
        <f>(F553+4*500)/T553</f>
      </c>
      <c r="W553" s="112">
        <v>895.2</v>
      </c>
      <c r="X553" s="118">
        <f>W553/T553</f>
      </c>
      <c r="Y553" s="116">
        <f>T553/R553</f>
      </c>
      <c r="Z553" s="118">
        <f>W553/F553</f>
      </c>
      <c r="AA553" s="118">
        <f>W553/(F553+500)</f>
      </c>
      <c r="AB553" s="112">
        <v>0</v>
      </c>
      <c r="AC553" s="112">
        <v>0</v>
      </c>
      <c r="AD553" s="116">
        <f>AB553/T553</f>
      </c>
      <c r="AE553" s="118">
        <f>(W553-AC553)/(F553+500)</f>
      </c>
      <c r="AF553" s="119" t="s">
        <v>173</v>
      </c>
    </row>
    <row r="554">
      <c r="A554" s="106"/>
      <c r="B554" s="107"/>
      <c r="C554" s="108"/>
      <c r="D554" s="109" t="s">
        <v>134</v>
      </c>
      <c r="E554" s="110">
        <v>1135.88</v>
      </c>
      <c r="F554" s="111"/>
      <c r="G554" s="112">
        <v>8703</v>
      </c>
      <c r="H554" s="112">
        <v>593</v>
      </c>
      <c r="I554" s="113">
        <f t="shared" si="175"/>
      </c>
      <c r="J554" s="114">
        <f t="shared" si="132"/>
      </c>
      <c r="K554" s="112">
        <v>20</v>
      </c>
      <c r="L554" s="114">
        <f t="shared" si="86"/>
      </c>
      <c r="M554" s="112">
        <v>1</v>
      </c>
      <c r="N554" s="115">
        <f t="shared" si="330"/>
      </c>
      <c r="O554" s="112">
        <v>1</v>
      </c>
      <c r="P554" s="115">
        <f t="shared" si="257"/>
      </c>
      <c r="Q554" s="116"/>
      <c r="R554" s="112"/>
      <c r="S554" s="116"/>
      <c r="T554" s="112"/>
      <c r="U554" s="117"/>
      <c r="V554" s="118"/>
      <c r="W554" s="112"/>
      <c r="X554" s="118"/>
      <c r="Y554" s="116"/>
      <c r="Z554" s="118"/>
      <c r="AA554" s="118"/>
      <c r="AB554" s="112"/>
      <c r="AC554" s="112"/>
      <c r="AD554" s="116"/>
      <c r="AE554" s="118"/>
      <c r="AF554" s="119" t="s">
        <v>167</v>
      </c>
    </row>
    <row r="555">
      <c r="A555" s="106"/>
      <c r="B555" s="120" t="s">
        <v>136</v>
      </c>
      <c r="C555" s="108" t="s">
        <v>156</v>
      </c>
      <c r="D555" s="109" t="s">
        <v>132</v>
      </c>
      <c r="E555" s="110">
        <v>733.75</v>
      </c>
      <c r="F555" s="111">
        <f>E555+E556</f>
      </c>
      <c r="G555" s="112">
        <v>3158</v>
      </c>
      <c r="H555" s="112">
        <v>297</v>
      </c>
      <c r="I555" s="113">
        <f t="shared" si="175"/>
      </c>
      <c r="J555" s="114">
        <f t="shared" si="132"/>
      </c>
      <c r="K555" s="112">
        <v>0</v>
      </c>
      <c r="L555" s="114">
        <f t="shared" si="86"/>
      </c>
      <c r="M555" s="112">
        <v>0</v>
      </c>
      <c r="N555" s="115">
        <f t="shared" si="330"/>
      </c>
      <c r="O555" s="112">
        <v>0</v>
      </c>
      <c r="P555" s="115">
        <f t="shared" si="257"/>
      </c>
      <c r="Q555" s="116">
        <f>(M555+M556)/(O555+O556)</f>
      </c>
      <c r="R555" s="112">
        <v>7</v>
      </c>
      <c r="S555" s="116">
        <f>(O555+O556)/(K555+K556)</f>
      </c>
      <c r="T555" s="112">
        <v>1</v>
      </c>
      <c r="U555" s="117">
        <f>F555/T555</f>
      </c>
      <c r="V555" s="118">
        <f>(F555+4*500)/T555</f>
      </c>
      <c r="W555" s="112">
        <v>2407.2</v>
      </c>
      <c r="X555" s="118">
        <f>W555/T555</f>
      </c>
      <c r="Y555" s="116">
        <f>T555/R555</f>
      </c>
      <c r="Z555" s="118">
        <f>W555/F555</f>
      </c>
      <c r="AA555" s="118">
        <f>W555/(F555+500)</f>
      </c>
      <c r="AB555" s="112">
        <v>1</v>
      </c>
      <c r="AC555" s="112">
        <v>2407.2000000000007</v>
      </c>
      <c r="AD555" s="116">
        <f>AB555/T555</f>
      </c>
      <c r="AE555" s="118">
        <f>(W555-AC555)/(F555+500)</f>
      </c>
      <c r="AF555" s="119" t="s">
        <v>173</v>
      </c>
    </row>
    <row r="556">
      <c r="A556" s="106"/>
      <c r="B556" s="120"/>
      <c r="C556" s="108"/>
      <c r="D556" s="109" t="s">
        <v>134</v>
      </c>
      <c r="E556" s="110">
        <v>943.41</v>
      </c>
      <c r="F556" s="111"/>
      <c r="G556" s="112">
        <v>7171</v>
      </c>
      <c r="H556" s="112">
        <v>405</v>
      </c>
      <c r="I556" s="113">
        <f t="shared" si="175"/>
      </c>
      <c r="J556" s="114">
        <f t="shared" si="132"/>
      </c>
      <c r="K556" s="112">
        <v>27</v>
      </c>
      <c r="L556" s="114">
        <f t="shared" si="86"/>
      </c>
      <c r="M556" s="112">
        <v>1</v>
      </c>
      <c r="N556" s="115">
        <f t="shared" si="330"/>
      </c>
      <c r="O556" s="112">
        <v>3</v>
      </c>
      <c r="P556" s="115">
        <f t="shared" si="257"/>
      </c>
      <c r="Q556" s="116"/>
      <c r="R556" s="112"/>
      <c r="S556" s="116"/>
      <c r="T556" s="112"/>
      <c r="U556" s="117"/>
      <c r="V556" s="118"/>
      <c r="W556" s="112"/>
      <c r="X556" s="118"/>
      <c r="Y556" s="116"/>
      <c r="Z556" s="118"/>
      <c r="AA556" s="118"/>
      <c r="AB556" s="112"/>
      <c r="AC556" s="112"/>
      <c r="AD556" s="116"/>
      <c r="AE556" s="118"/>
      <c r="AF556" s="119" t="s">
        <v>167</v>
      </c>
    </row>
    <row r="557">
      <c r="A557" s="106"/>
      <c r="B557" s="120" t="s">
        <v>137</v>
      </c>
      <c r="C557" s="108" t="s">
        <v>156</v>
      </c>
      <c r="D557" s="109" t="s">
        <v>132</v>
      </c>
      <c r="E557" s="110">
        <v>480.3</v>
      </c>
      <c r="F557" s="111">
        <f>E557+E558</f>
      </c>
      <c r="G557" s="112">
        <v>2110</v>
      </c>
      <c r="H557" s="112">
        <v>225</v>
      </c>
      <c r="I557" s="113">
        <f t="shared" si="175"/>
      </c>
      <c r="J557" s="114">
        <f t="shared" si="132"/>
      </c>
      <c r="K557" s="112">
        <v>8</v>
      </c>
      <c r="L557" s="114">
        <f t="shared" si="86"/>
      </c>
      <c r="M557" s="112">
        <v>1</v>
      </c>
      <c r="N557" s="115">
        <f t="shared" si="330"/>
      </c>
      <c r="O557" s="112">
        <v>1</v>
      </c>
      <c r="P557" s="115">
        <f t="shared" si="257"/>
      </c>
      <c r="Q557" s="116">
        <f>(M557+M558)/(O557+O558)</f>
      </c>
      <c r="R557" s="112">
        <v>4</v>
      </c>
      <c r="S557" s="116">
        <f>(O557+O558)/(K557+K558)</f>
      </c>
      <c r="T557" s="112">
        <v>1</v>
      </c>
      <c r="U557" s="117">
        <f>F557/T557</f>
      </c>
      <c r="V557" s="118">
        <f>(F557+4*500)/T557</f>
      </c>
      <c r="W557" s="112">
        <v>2011.2000000000007</v>
      </c>
      <c r="X557" s="118">
        <f>W557/T557</f>
      </c>
      <c r="Y557" s="116">
        <f>T557/R557</f>
      </c>
      <c r="Z557" s="118">
        <f>W557/F557</f>
      </c>
      <c r="AA557" s="118">
        <f>W557/(F557+500)</f>
      </c>
      <c r="AB557" s="112">
        <v>0</v>
      </c>
      <c r="AC557" s="112">
        <v>0</v>
      </c>
      <c r="AD557" s="116">
        <f>AB557/T557</f>
      </c>
      <c r="AE557" s="118">
        <f>(W557-AC557)/(F557+500)</f>
      </c>
      <c r="AF557" s="119" t="s">
        <v>173</v>
      </c>
    </row>
    <row r="558">
      <c r="A558" s="106"/>
      <c r="B558" s="120"/>
      <c r="C558" s="108"/>
      <c r="D558" s="109" t="s">
        <v>134</v>
      </c>
      <c r="E558" s="110">
        <v>861.42</v>
      </c>
      <c r="F558" s="111"/>
      <c r="G558" s="112">
        <v>6263</v>
      </c>
      <c r="H558" s="112">
        <v>279</v>
      </c>
      <c r="I558" s="113">
        <f t="shared" si="175"/>
      </c>
      <c r="J558" s="114">
        <f t="shared" si="132"/>
      </c>
      <c r="K558" s="112">
        <v>18</v>
      </c>
      <c r="L558" s="114">
        <f t="shared" si="86"/>
      </c>
      <c r="M558" s="112">
        <v>0</v>
      </c>
      <c r="N558" s="115">
        <f t="shared" si="330"/>
      </c>
      <c r="O558" s="112">
        <v>2</v>
      </c>
      <c r="P558" s="115">
        <f t="shared" si="257"/>
      </c>
      <c r="Q558" s="116"/>
      <c r="R558" s="112"/>
      <c r="S558" s="116"/>
      <c r="T558" s="112"/>
      <c r="U558" s="117"/>
      <c r="V558" s="118"/>
      <c r="W558" s="112"/>
      <c r="X558" s="118"/>
      <c r="Y558" s="116"/>
      <c r="Z558" s="118"/>
      <c r="AA558" s="118"/>
      <c r="AB558" s="112"/>
      <c r="AC558" s="112"/>
      <c r="AD558" s="116"/>
      <c r="AE558" s="118"/>
      <c r="AF558" s="119" t="s">
        <v>167</v>
      </c>
    </row>
    <row r="559">
      <c r="A559" s="106"/>
      <c r="B559" s="107" t="s">
        <v>138</v>
      </c>
      <c r="C559" s="108" t="s">
        <v>156</v>
      </c>
      <c r="D559" s="109" t="s">
        <v>132</v>
      </c>
      <c r="E559" s="110">
        <v>560.17</v>
      </c>
      <c r="F559" s="111">
        <f>E559+E560</f>
      </c>
      <c r="G559" s="112">
        <v>2065</v>
      </c>
      <c r="H559" s="112">
        <v>142</v>
      </c>
      <c r="I559" s="113">
        <f t="shared" si="175"/>
      </c>
      <c r="J559" s="114">
        <f t="shared" si="132"/>
      </c>
      <c r="K559" s="112">
        <v>9</v>
      </c>
      <c r="L559" s="114">
        <f t="shared" si="86"/>
      </c>
      <c r="M559" s="112">
        <v>0</v>
      </c>
      <c r="N559" s="115">
        <f t="shared" si="330"/>
      </c>
      <c r="O559" s="112">
        <v>0</v>
      </c>
      <c r="P559" s="115">
        <f t="shared" si="257"/>
      </c>
      <c r="Q559" s="116">
        <f>(M559+M560)/(O559+O560)</f>
      </c>
      <c r="R559" s="112">
        <v>3</v>
      </c>
      <c r="S559" s="116">
        <f>(O559+O560)/(K559+K560)</f>
      </c>
      <c r="T559" s="112">
        <v>0</v>
      </c>
      <c r="U559" s="117">
        <f>F559/T559</f>
      </c>
      <c r="V559" s="118">
        <f>(F559+4*500)/T559</f>
      </c>
      <c r="W559" s="112">
        <v>0</v>
      </c>
      <c r="X559" s="118">
        <f>W559/T559</f>
      </c>
      <c r="Y559" s="116">
        <f>T559/R559</f>
      </c>
      <c r="Z559" s="118">
        <f>W559/F559</f>
      </c>
      <c r="AA559" s="118">
        <f>W559/(F559+500)</f>
      </c>
      <c r="AB559" s="112">
        <v>0</v>
      </c>
      <c r="AC559" s="112">
        <v>0</v>
      </c>
      <c r="AD559" s="116">
        <f>AB559/T559</f>
      </c>
      <c r="AE559" s="118">
        <f>(W559-AC559)/(F559+500)</f>
      </c>
      <c r="AF559" s="119" t="s">
        <v>173</v>
      </c>
    </row>
    <row r="560">
      <c r="A560" s="106"/>
      <c r="B560" s="107"/>
      <c r="C560" s="108"/>
      <c r="D560" s="109" t="s">
        <v>134</v>
      </c>
      <c r="E560" s="110">
        <v>1125.67</v>
      </c>
      <c r="F560" s="111"/>
      <c r="G560" s="112">
        <v>8498</v>
      </c>
      <c r="H560" s="112">
        <v>435</v>
      </c>
      <c r="I560" s="113">
        <f t="shared" si="175"/>
      </c>
      <c r="J560" s="114">
        <f t="shared" si="132"/>
      </c>
      <c r="K560" s="112">
        <v>24</v>
      </c>
      <c r="L560" s="114">
        <f t="shared" si="86"/>
      </c>
      <c r="M560" s="112">
        <v>0</v>
      </c>
      <c r="N560" s="115">
        <f t="shared" si="330"/>
      </c>
      <c r="O560" s="112">
        <v>3</v>
      </c>
      <c r="P560" s="115">
        <f t="shared" si="257"/>
      </c>
      <c r="Q560" s="116"/>
      <c r="R560" s="112"/>
      <c r="S560" s="116"/>
      <c r="T560" s="112"/>
      <c r="U560" s="117"/>
      <c r="V560" s="118"/>
      <c r="W560" s="112"/>
      <c r="X560" s="118"/>
      <c r="Y560" s="116"/>
      <c r="Z560" s="118"/>
      <c r="AA560" s="118"/>
      <c r="AB560" s="112"/>
      <c r="AC560" s="112"/>
      <c r="AD560" s="116"/>
      <c r="AE560" s="118"/>
      <c r="AF560" s="119" t="s">
        <v>167</v>
      </c>
    </row>
    <row r="561">
      <c r="A561" s="106"/>
      <c r="B561" s="123" t="s">
        <v>140</v>
      </c>
      <c r="C561" s="123"/>
      <c r="D561" s="123"/>
      <c r="E561" s="124">
        <f>SUM(E553:E560)</f>
      </c>
      <c r="F561" s="124">
        <f>SUM(F553:F560)</f>
      </c>
      <c r="G561" s="124">
        <f>SUM(G553:G560)</f>
      </c>
      <c r="H561" s="124">
        <f>SUM(H553:H560)</f>
      </c>
      <c r="I561" s="126">
        <f t="shared" si="175"/>
      </c>
      <c r="J561" s="127">
        <f t="shared" si="132"/>
      </c>
      <c r="K561" s="124">
        <f>SUM(K553:K560)</f>
      </c>
      <c r="L561" s="127">
        <f t="shared" si="86"/>
      </c>
      <c r="M561" s="124">
        <f>SUM(M553:M560)</f>
      </c>
      <c r="N561" s="128">
        <f t="shared" si="330"/>
      </c>
      <c r="O561" s="124">
        <f>SUM(O553:O560)</f>
      </c>
      <c r="P561" s="128">
        <f t="shared" si="257"/>
      </c>
      <c r="Q561" s="129">
        <f>M561/O561</f>
      </c>
      <c r="R561" s="124">
        <f>SUM(R553:R560)</f>
      </c>
      <c r="S561" s="129">
        <f>(O561+O561)/(K561+K561)</f>
      </c>
      <c r="T561" s="124">
        <f>SUM(T553:T560)</f>
      </c>
      <c r="U561" s="130">
        <f t="shared" ref="U561:U562" si="824">F561/T561</f>
      </c>
      <c r="V561" s="131">
        <f t="shared" ref="V561:V562" si="684">(F561+4*500)/T561</f>
      </c>
      <c r="W561" s="124">
        <f>SUM(W553:W560)</f>
      </c>
      <c r="X561" s="132">
        <f t="shared" ref="X561:X562" si="544">W561/T561</f>
      </c>
      <c r="Y561" s="129">
        <f t="shared" ref="Y561:Y562" si="404">T561/R561</f>
      </c>
      <c r="Z561" s="131">
        <f t="shared" ref="Z561:Z562" si="1104">W561/F561</f>
      </c>
      <c r="AA561" s="131">
        <f>W561/(F561+COUNT(W553:W560)*500)</f>
      </c>
      <c r="AB561" s="124">
        <f>SUM(AB553:AB560)</f>
      </c>
      <c r="AC561" s="124">
        <f>SUM(AC553:AC560)</f>
      </c>
      <c r="AD561" s="129">
        <f t="shared" ref="AD561:AD562" si="964">AB561/T561</f>
      </c>
      <c r="AE561" s="133">
        <f>(W561-AC561)/(F561+COUNT(W553:W558)*500)</f>
      </c>
      <c r="AF561" s="118"/>
    </row>
    <row r="562">
      <c r="A562" s="106"/>
      <c r="B562" s="107" t="s">
        <v>139</v>
      </c>
      <c r="C562" s="108" t="s">
        <v>171</v>
      </c>
      <c r="D562" s="109" t="s">
        <v>132</v>
      </c>
      <c r="E562" s="110">
        <v>304.63</v>
      </c>
      <c r="F562" s="121">
        <f>E562+E563</f>
      </c>
      <c r="G562" s="112">
        <v>1400</v>
      </c>
      <c r="H562" s="112">
        <v>76</v>
      </c>
      <c r="I562" s="113">
        <f t="shared" si="175"/>
      </c>
      <c r="J562" s="114">
        <f t="shared" si="132"/>
      </c>
      <c r="K562" s="112">
        <v>1</v>
      </c>
      <c r="L562" s="114">
        <f t="shared" si="86"/>
      </c>
      <c r="M562" s="112">
        <v>0</v>
      </c>
      <c r="N562" s="115">
        <f t="shared" si="330"/>
      </c>
      <c r="O562" s="112">
        <v>0</v>
      </c>
      <c r="P562" s="115">
        <f t="shared" si="257"/>
      </c>
      <c r="Q562" s="116">
        <f>(M562+M563)/(O562+O563)</f>
      </c>
      <c r="R562" s="112">
        <v>1</v>
      </c>
      <c r="S562" s="116">
        <f>(O562+O563)/(K562+K563)</f>
      </c>
      <c r="T562" s="112">
        <v>0</v>
      </c>
      <c r="U562" s="117">
        <f t="shared" si="824"/>
      </c>
      <c r="V562" s="118">
        <f t="shared" si="684"/>
      </c>
      <c r="W562" s="112">
        <v>0</v>
      </c>
      <c r="X562" s="118">
        <f t="shared" si="544"/>
      </c>
      <c r="Y562" s="116">
        <f t="shared" si="404"/>
      </c>
      <c r="Z562" s="118">
        <f t="shared" si="1104"/>
      </c>
      <c r="AA562" s="118">
        <f>W562/(F562+500)</f>
      </c>
      <c r="AB562" s="112">
        <v>0</v>
      </c>
      <c r="AC562" s="112">
        <v>0</v>
      </c>
      <c r="AD562" s="116">
        <f t="shared" si="964"/>
      </c>
      <c r="AE562" s="118">
        <f>(W562-AC562)/(F562+500)</f>
      </c>
      <c r="AF562" s="119" t="s">
        <v>173</v>
      </c>
    </row>
    <row r="563">
      <c r="A563" s="106"/>
      <c r="B563" s="107"/>
      <c r="C563" s="108"/>
      <c r="D563" s="109" t="s">
        <v>134</v>
      </c>
      <c r="E563" s="110">
        <v>611.7</v>
      </c>
      <c r="F563" s="121"/>
      <c r="G563" s="112">
        <v>4986</v>
      </c>
      <c r="H563" s="122">
        <v>220</v>
      </c>
      <c r="I563" s="113">
        <f t="shared" si="175"/>
      </c>
      <c r="J563" s="114">
        <f t="shared" si="132"/>
      </c>
      <c r="K563" s="112">
        <v>7</v>
      </c>
      <c r="L563" s="114">
        <f t="shared" si="86"/>
      </c>
      <c r="M563" s="112">
        <v>0</v>
      </c>
      <c r="N563" s="115">
        <f t="shared" si="330"/>
      </c>
      <c r="O563" s="112">
        <v>0</v>
      </c>
      <c r="P563" s="115">
        <f t="shared" si="257"/>
      </c>
      <c r="Q563" s="116"/>
      <c r="R563" s="112"/>
      <c r="S563" s="116"/>
      <c r="T563" s="112"/>
      <c r="U563" s="117"/>
      <c r="V563" s="118"/>
      <c r="W563" s="112"/>
      <c r="X563" s="118"/>
      <c r="Y563" s="116"/>
      <c r="Z563" s="118"/>
      <c r="AA563" s="118"/>
      <c r="AB563" s="112"/>
      <c r="AC563" s="112"/>
      <c r="AD563" s="116"/>
      <c r="AE563" s="118"/>
      <c r="AF563" s="119" t="s">
        <v>167</v>
      </c>
    </row>
    <row r="564">
      <c r="A564" s="106"/>
      <c r="B564" s="107" t="s">
        <v>141</v>
      </c>
      <c r="C564" s="108" t="s">
        <v>171</v>
      </c>
      <c r="D564" s="109" t="s">
        <v>132</v>
      </c>
      <c r="E564" s="110">
        <v>216.14</v>
      </c>
      <c r="F564" s="121">
        <f>E564+E565</f>
      </c>
      <c r="G564" s="112">
        <v>1313</v>
      </c>
      <c r="H564" s="112">
        <v>51</v>
      </c>
      <c r="I564" s="113">
        <f t="shared" si="175"/>
      </c>
      <c r="J564" s="114">
        <f t="shared" si="132"/>
      </c>
      <c r="K564" s="112">
        <v>3</v>
      </c>
      <c r="L564" s="114">
        <f t="shared" si="86"/>
      </c>
      <c r="M564" s="112">
        <v>0</v>
      </c>
      <c r="N564" s="115">
        <f t="shared" si="330"/>
      </c>
      <c r="O564" s="112">
        <v>0</v>
      </c>
      <c r="P564" s="115">
        <f t="shared" si="257"/>
      </c>
      <c r="Q564" s="116">
        <f>(M564+M565)/(O564+O565)</f>
      </c>
      <c r="R564" s="112">
        <v>1</v>
      </c>
      <c r="S564" s="116">
        <f>(O564+O565)/(K564+K565)</f>
      </c>
      <c r="T564" s="161">
        <v>1</v>
      </c>
      <c r="U564" s="117">
        <f>F564/T564</f>
      </c>
      <c r="V564" s="118">
        <f>(F564+4*500)/T564</f>
      </c>
      <c r="W564" s="112">
        <v>456</v>
      </c>
      <c r="X564" s="118">
        <f>W564/T564</f>
      </c>
      <c r="Y564" s="116">
        <f>T564/R564</f>
      </c>
      <c r="Z564" s="118">
        <f>W564/F564</f>
      </c>
      <c r="AA564" s="118">
        <f>W564/(F564+500)</f>
      </c>
      <c r="AB564" s="112">
        <v>0</v>
      </c>
      <c r="AC564" s="112">
        <v>0</v>
      </c>
      <c r="AD564" s="116">
        <f>AB564/T564</f>
      </c>
      <c r="AE564" s="118">
        <f>(W564-AC564)/(F564+500)</f>
      </c>
      <c r="AF564" s="119" t="s">
        <v>173</v>
      </c>
    </row>
    <row r="565">
      <c r="A565" s="106"/>
      <c r="B565" s="107"/>
      <c r="C565" s="108"/>
      <c r="D565" s="109" t="s">
        <v>134</v>
      </c>
      <c r="E565" s="110">
        <v>947.25</v>
      </c>
      <c r="F565" s="121"/>
      <c r="G565" s="112">
        <v>5718</v>
      </c>
      <c r="H565" s="122">
        <v>210</v>
      </c>
      <c r="I565" s="113">
        <f t="shared" si="175"/>
      </c>
      <c r="J565" s="114">
        <f t="shared" si="132"/>
      </c>
      <c r="K565" s="112">
        <v>12</v>
      </c>
      <c r="L565" s="114">
        <f t="shared" si="86"/>
      </c>
      <c r="M565" s="112">
        <v>1</v>
      </c>
      <c r="N565" s="115">
        <f t="shared" si="330"/>
      </c>
      <c r="O565" s="112">
        <v>1</v>
      </c>
      <c r="P565" s="115">
        <f t="shared" si="257"/>
      </c>
      <c r="Q565" s="116"/>
      <c r="R565" s="112"/>
      <c r="S565" s="116"/>
      <c r="T565" s="161"/>
      <c r="U565" s="117"/>
      <c r="V565" s="118"/>
      <c r="W565" s="112"/>
      <c r="X565" s="118"/>
      <c r="Y565" s="116"/>
      <c r="Z565" s="118"/>
      <c r="AA565" s="118"/>
      <c r="AB565" s="112"/>
      <c r="AC565" s="112"/>
      <c r="AD565" s="116"/>
      <c r="AE565" s="118"/>
      <c r="AF565" s="119" t="s">
        <v>167</v>
      </c>
    </row>
    <row r="566">
      <c r="A566" s="106"/>
      <c r="B566" s="107" t="s">
        <v>143</v>
      </c>
      <c r="C566" s="108" t="s">
        <v>171</v>
      </c>
      <c r="D566" s="109" t="s">
        <v>132</v>
      </c>
      <c r="E566" s="110">
        <v>486.8</v>
      </c>
      <c r="F566" s="121">
        <f>E566+E567</f>
      </c>
      <c r="G566" s="112">
        <v>2740</v>
      </c>
      <c r="H566" s="112">
        <v>71</v>
      </c>
      <c r="I566" s="113">
        <f t="shared" si="175"/>
      </c>
      <c r="J566" s="114">
        <f t="shared" si="132"/>
      </c>
      <c r="K566" s="112">
        <v>1</v>
      </c>
      <c r="L566" s="114">
        <f t="shared" si="86"/>
      </c>
      <c r="M566" s="112">
        <v>0</v>
      </c>
      <c r="N566" s="115">
        <f t="shared" si="330"/>
      </c>
      <c r="O566" s="112">
        <v>2</v>
      </c>
      <c r="P566" s="115">
        <f t="shared" si="257"/>
      </c>
      <c r="Q566" s="116">
        <f>(M566+M567)/(O566+O567)</f>
      </c>
      <c r="R566" s="112">
        <v>3</v>
      </c>
      <c r="S566" s="116">
        <f>(O566+O567)/(K566+K567)</f>
      </c>
      <c r="T566" s="161">
        <v>1</v>
      </c>
      <c r="U566" s="117">
        <f>F566/T566</f>
      </c>
      <c r="V566" s="118">
        <f>(F566+4*500)/T566</f>
      </c>
      <c r="W566" s="112">
        <v>1507.2</v>
      </c>
      <c r="X566" s="118">
        <f>W566/T566</f>
      </c>
      <c r="Y566" s="116">
        <f>T566/R566</f>
      </c>
      <c r="Z566" s="118">
        <f>W566/F566</f>
      </c>
      <c r="AA566" s="118">
        <f>W566/(F566+500)</f>
      </c>
      <c r="AB566" s="112">
        <v>1</v>
      </c>
      <c r="AC566" s="112">
        <v>1507.2</v>
      </c>
      <c r="AD566" s="116">
        <f>AB566/T566</f>
      </c>
      <c r="AE566" s="118">
        <f>(W566-AC566)/(F566+500)</f>
      </c>
      <c r="AF566" s="119" t="s">
        <v>173</v>
      </c>
    </row>
    <row r="567">
      <c r="A567" s="106"/>
      <c r="B567" s="107"/>
      <c r="C567" s="108"/>
      <c r="D567" s="109" t="s">
        <v>134</v>
      </c>
      <c r="E567" s="110">
        <v>928.89</v>
      </c>
      <c r="F567" s="121"/>
      <c r="G567" s="112">
        <v>5228</v>
      </c>
      <c r="H567" s="122">
        <v>229</v>
      </c>
      <c r="I567" s="113">
        <f t="shared" si="175"/>
      </c>
      <c r="J567" s="114">
        <f t="shared" si="132"/>
      </c>
      <c r="K567" s="112">
        <v>14</v>
      </c>
      <c r="L567" s="114">
        <f t="shared" si="86"/>
      </c>
      <c r="M567" s="112">
        <v>1</v>
      </c>
      <c r="N567" s="115">
        <f t="shared" si="330"/>
      </c>
      <c r="O567" s="112">
        <v>1</v>
      </c>
      <c r="P567" s="115">
        <f t="shared" si="257"/>
      </c>
      <c r="Q567" s="116"/>
      <c r="R567" s="112"/>
      <c r="S567" s="116"/>
      <c r="T567" s="161"/>
      <c r="U567" s="117"/>
      <c r="V567" s="118"/>
      <c r="W567" s="112"/>
      <c r="X567" s="118"/>
      <c r="Y567" s="116"/>
      <c r="Z567" s="118"/>
      <c r="AA567" s="118"/>
      <c r="AB567" s="112"/>
      <c r="AC567" s="112"/>
      <c r="AD567" s="116"/>
      <c r="AE567" s="118"/>
      <c r="AF567" s="119" t="s">
        <v>167</v>
      </c>
    </row>
    <row r="568">
      <c r="A568" s="106"/>
      <c r="B568" s="107" t="s">
        <v>144</v>
      </c>
      <c r="C568" s="108" t="s">
        <v>171</v>
      </c>
      <c r="D568" s="109" t="s">
        <v>132</v>
      </c>
      <c r="E568" s="110">
        <v>382.54</v>
      </c>
      <c r="F568" s="121">
        <f>E568+E569</f>
      </c>
      <c r="G568" s="112">
        <v>2131</v>
      </c>
      <c r="H568" s="112">
        <v>84</v>
      </c>
      <c r="I568" s="113">
        <f t="shared" si="175"/>
      </c>
      <c r="J568" s="114">
        <f t="shared" si="132"/>
      </c>
      <c r="K568" s="112">
        <v>1</v>
      </c>
      <c r="L568" s="114">
        <f t="shared" si="86"/>
      </c>
      <c r="M568" s="112">
        <v>0</v>
      </c>
      <c r="N568" s="115">
        <f t="shared" si="330"/>
      </c>
      <c r="O568" s="112">
        <v>1</v>
      </c>
      <c r="P568" s="115">
        <f t="shared" si="257"/>
      </c>
      <c r="Q568" s="116">
        <f>(M568+M569)/(O568+O569)</f>
      </c>
      <c r="R568" s="112">
        <v>3</v>
      </c>
      <c r="S568" s="116">
        <f>(O568+O569)/(K568+K569)</f>
      </c>
      <c r="T568" s="161">
        <v>0</v>
      </c>
      <c r="U568" s="117">
        <f>F568/T568</f>
      </c>
      <c r="V568" s="118">
        <f>(F568+4*500)/T568</f>
      </c>
      <c r="W568" s="112">
        <v>0</v>
      </c>
      <c r="X568" s="118">
        <f>W568/T568</f>
      </c>
      <c r="Y568" s="116">
        <f>T568/R568</f>
      </c>
      <c r="Z568" s="118">
        <f>W568/F568</f>
      </c>
      <c r="AA568" s="118">
        <f>W568/(F568+500)</f>
      </c>
      <c r="AB568" s="112">
        <v>0</v>
      </c>
      <c r="AC568" s="112">
        <v>0</v>
      </c>
      <c r="AD568" s="116">
        <f>AB568/T568</f>
      </c>
      <c r="AE568" s="118">
        <f>(W568-AC568)/(F568+500)</f>
      </c>
      <c r="AF568" s="119" t="s">
        <v>173</v>
      </c>
    </row>
    <row r="569">
      <c r="A569" s="106"/>
      <c r="B569" s="107"/>
      <c r="C569" s="108"/>
      <c r="D569" s="109" t="s">
        <v>134</v>
      </c>
      <c r="E569" s="110">
        <v>1155.56</v>
      </c>
      <c r="F569" s="121"/>
      <c r="G569" s="112">
        <v>7787</v>
      </c>
      <c r="H569" s="122">
        <v>362</v>
      </c>
      <c r="I569" s="113">
        <f t="shared" si="175"/>
      </c>
      <c r="J569" s="114">
        <f t="shared" si="132"/>
      </c>
      <c r="K569" s="112">
        <v>17</v>
      </c>
      <c r="L569" s="114">
        <f t="shared" si="86"/>
      </c>
      <c r="M569" s="112">
        <v>0</v>
      </c>
      <c r="N569" s="115">
        <f t="shared" si="330"/>
      </c>
      <c r="O569" s="112">
        <v>1</v>
      </c>
      <c r="P569" s="115">
        <f t="shared" si="257"/>
      </c>
      <c r="Q569" s="116"/>
      <c r="R569" s="112"/>
      <c r="S569" s="116"/>
      <c r="T569" s="161"/>
      <c r="U569" s="117"/>
      <c r="V569" s="118"/>
      <c r="W569" s="112"/>
      <c r="X569" s="118"/>
      <c r="Y569" s="116"/>
      <c r="Z569" s="118"/>
      <c r="AA569" s="118"/>
      <c r="AB569" s="112"/>
      <c r="AC569" s="112"/>
      <c r="AD569" s="116"/>
      <c r="AE569" s="118"/>
      <c r="AF569" s="119" t="s">
        <v>167</v>
      </c>
    </row>
    <row r="570">
      <c r="A570" s="106"/>
      <c r="B570" s="136" t="s">
        <v>140</v>
      </c>
      <c r="C570" s="136"/>
      <c r="D570" s="136"/>
      <c r="E570" s="124">
        <f>SUM(E562:E569)</f>
      </c>
      <c r="F570" s="124">
        <f>SUM(F562:F569)</f>
      </c>
      <c r="G570" s="124">
        <f>SUM(G562:G569)</f>
      </c>
      <c r="H570" s="124">
        <f>SUM(H562:H569)</f>
      </c>
      <c r="I570" s="126">
        <f t="shared" si="175"/>
      </c>
      <c r="J570" s="127">
        <f t="shared" si="132"/>
      </c>
      <c r="K570" s="125">
        <f>SUM(K562:K569)</f>
      </c>
      <c r="L570" s="124">
        <f>SUM(L568:L569)</f>
      </c>
      <c r="M570" s="124">
        <f>SUM(M562:M569)</f>
      </c>
      <c r="N570" s="128">
        <f t="shared" si="330"/>
      </c>
      <c r="O570" s="124">
        <f>SUM(O562:O569)</f>
      </c>
      <c r="P570" s="128">
        <f t="shared" si="257"/>
      </c>
      <c r="Q570" s="129">
        <f>M570/O570</f>
      </c>
      <c r="R570" s="124">
        <f>SUM(R562:R569)</f>
      </c>
      <c r="S570" s="129">
        <f>(O570+O570)/(K570+K570)</f>
      </c>
      <c r="T570" s="124">
        <f>SUM(T562:T569)</f>
      </c>
      <c r="U570" s="130">
        <f t="shared" ref="U570:U571" si="825">F570/T570</f>
      </c>
      <c r="V570" s="131">
        <f t="shared" ref="V570:V571" si="685">(F570+4*500)/T570</f>
      </c>
      <c r="W570" s="124">
        <f>SUM(W562:W569)</f>
      </c>
      <c r="X570" s="132">
        <f t="shared" ref="X570:X571" si="545">W570/T570</f>
      </c>
      <c r="Y570" s="129">
        <f t="shared" ref="Y570:Y571" si="405">T570/R570</f>
      </c>
      <c r="Z570" s="131">
        <f t="shared" ref="Z570:Z571" si="1105">W570/F570</f>
      </c>
      <c r="AA570" s="131">
        <f>W570/(F570+COUNT(W562:W569)*500)</f>
      </c>
      <c r="AB570" s="124">
        <f>SUM(AB562:AB569)</f>
      </c>
      <c r="AC570" s="124">
        <f>SUM(AC562:AC569)</f>
      </c>
      <c r="AD570" s="129">
        <f t="shared" ref="AD570:AD571" si="965">AB570/T570</f>
      </c>
      <c r="AE570" s="133">
        <f>(W570-AC570)/(F570+COUNT(W561:W569)*500)</f>
      </c>
      <c r="AF570" s="119"/>
    </row>
    <row r="571">
      <c r="A571" s="106"/>
      <c r="B571" s="120" t="s">
        <v>145</v>
      </c>
      <c r="C571" s="135" t="s">
        <v>142</v>
      </c>
      <c r="D571" s="109" t="s">
        <v>132</v>
      </c>
      <c r="E571" s="110">
        <v>156.51</v>
      </c>
      <c r="F571" s="121">
        <f>E571+E572</f>
      </c>
      <c r="G571" s="112">
        <v>833</v>
      </c>
      <c r="H571" s="112">
        <v>50</v>
      </c>
      <c r="I571" s="113">
        <f t="shared" si="175"/>
      </c>
      <c r="J571" s="114">
        <f t="shared" si="132"/>
      </c>
      <c r="K571" s="112">
        <v>0</v>
      </c>
      <c r="L571" s="114">
        <f t="shared" ref="L571:L598" si="87">E571/K571</f>
      </c>
      <c r="M571" s="112">
        <v>0</v>
      </c>
      <c r="N571" s="115">
        <f t="shared" si="330"/>
      </c>
      <c r="O571" s="112">
        <v>0</v>
      </c>
      <c r="P571" s="115">
        <f t="shared" si="257"/>
      </c>
      <c r="Q571" s="116">
        <f>(M571+M572)/(O571+O572)</f>
      </c>
      <c r="R571" s="112">
        <v>2</v>
      </c>
      <c r="S571" s="116">
        <f>(O571+O572)/(K571+K572)</f>
      </c>
      <c r="T571" s="112">
        <v>0</v>
      </c>
      <c r="U571" s="117">
        <f t="shared" si="825"/>
      </c>
      <c r="V571" s="118">
        <f t="shared" si="685"/>
      </c>
      <c r="W571" s="112">
        <v>0</v>
      </c>
      <c r="X571" s="118">
        <f t="shared" si="545"/>
      </c>
      <c r="Y571" s="116">
        <f t="shared" si="405"/>
      </c>
      <c r="Z571" s="118">
        <f t="shared" si="1105"/>
      </c>
      <c r="AA571" s="118">
        <f>W571/(F571+500)</f>
      </c>
      <c r="AB571" s="112">
        <v>0</v>
      </c>
      <c r="AC571" s="112">
        <v>0</v>
      </c>
      <c r="AD571" s="116">
        <f t="shared" si="965"/>
      </c>
      <c r="AE571" s="118">
        <f>(W571-AC571)/(F571+500)</f>
      </c>
      <c r="AF571" s="119" t="s">
        <v>173</v>
      </c>
    </row>
    <row r="572">
      <c r="A572" s="106"/>
      <c r="B572" s="120"/>
      <c r="C572" s="135"/>
      <c r="D572" s="109" t="s">
        <v>134</v>
      </c>
      <c r="E572" s="110">
        <v>729.01</v>
      </c>
      <c r="F572" s="121"/>
      <c r="G572" s="112">
        <v>4312</v>
      </c>
      <c r="H572" s="112">
        <v>184</v>
      </c>
      <c r="I572" s="113">
        <f t="shared" si="175"/>
      </c>
      <c r="J572" s="114">
        <f t="shared" si="132"/>
      </c>
      <c r="K572" s="112">
        <v>15</v>
      </c>
      <c r="L572" s="114">
        <f t="shared" si="87"/>
      </c>
      <c r="M572" s="112">
        <v>0</v>
      </c>
      <c r="N572" s="115">
        <f t="shared" si="330"/>
      </c>
      <c r="O572" s="112">
        <v>2</v>
      </c>
      <c r="P572" s="115">
        <f t="shared" si="257"/>
      </c>
      <c r="Q572" s="116"/>
      <c r="R572" s="112"/>
      <c r="S572" s="116"/>
      <c r="T572" s="112"/>
      <c r="U572" s="117"/>
      <c r="V572" s="118"/>
      <c r="W572" s="112"/>
      <c r="X572" s="118"/>
      <c r="Y572" s="116"/>
      <c r="Z572" s="118"/>
      <c r="AA572" s="118"/>
      <c r="AB572" s="112"/>
      <c r="AC572" s="112"/>
      <c r="AD572" s="116"/>
      <c r="AE572" s="118"/>
      <c r="AF572" s="119" t="s">
        <v>167</v>
      </c>
    </row>
    <row r="573">
      <c r="A573" s="106"/>
      <c r="B573" s="107" t="s">
        <v>146</v>
      </c>
      <c r="C573" s="135" t="s">
        <v>142</v>
      </c>
      <c r="D573" s="109" t="s">
        <v>132</v>
      </c>
      <c r="E573" s="110">
        <v>211.79</v>
      </c>
      <c r="F573" s="121">
        <f>E573+E574</f>
      </c>
      <c r="G573" s="112">
        <v>1061</v>
      </c>
      <c r="H573" s="112">
        <v>76</v>
      </c>
      <c r="I573" s="113">
        <f t="shared" si="175"/>
      </c>
      <c r="J573" s="114">
        <f t="shared" si="132"/>
      </c>
      <c r="K573" s="112">
        <v>1</v>
      </c>
      <c r="L573" s="114">
        <f t="shared" si="87"/>
      </c>
      <c r="M573" s="112">
        <v>1</v>
      </c>
      <c r="N573" s="115">
        <f t="shared" si="330"/>
      </c>
      <c r="O573" s="112">
        <v>1</v>
      </c>
      <c r="P573" s="115">
        <f t="shared" si="257"/>
      </c>
      <c r="Q573" s="116">
        <f>(M573+M574)/(O573+O574)</f>
      </c>
      <c r="R573" s="112">
        <v>4</v>
      </c>
      <c r="S573" s="116">
        <f>(O573+O574)/(K573+K574)</f>
      </c>
      <c r="T573" s="112">
        <v>2</v>
      </c>
      <c r="U573" s="117">
        <f>F573/T573</f>
      </c>
      <c r="V573" s="118">
        <f>(F573+4*500)/T573</f>
      </c>
      <c r="W573" s="112">
        <v>3007.2</v>
      </c>
      <c r="X573" s="118">
        <f>W573/T573</f>
      </c>
      <c r="Y573" s="116">
        <f>T573/R573</f>
      </c>
      <c r="Z573" s="118">
        <f>W573/F573</f>
      </c>
      <c r="AA573" s="118">
        <f>W573/(F573+500)</f>
      </c>
      <c r="AB573" s="112">
        <v>2</v>
      </c>
      <c r="AC573" s="112">
        <v>3007.2</v>
      </c>
      <c r="AD573" s="116">
        <f>AB573/T573</f>
      </c>
      <c r="AE573" s="118">
        <f>(W573-AC573)/(F573+500)</f>
      </c>
      <c r="AF573" s="119" t="s">
        <v>173</v>
      </c>
    </row>
    <row r="574">
      <c r="A574" s="106"/>
      <c r="B574" s="107"/>
      <c r="C574" s="135"/>
      <c r="D574" s="109" t="s">
        <v>134</v>
      </c>
      <c r="E574" s="110">
        <v>550.94</v>
      </c>
      <c r="F574" s="121"/>
      <c r="G574" s="112">
        <v>4480</v>
      </c>
      <c r="H574" s="112">
        <v>204</v>
      </c>
      <c r="I574" s="113">
        <f t="shared" si="175"/>
      </c>
      <c r="J574" s="114">
        <f t="shared" si="132"/>
      </c>
      <c r="K574" s="112">
        <v>6</v>
      </c>
      <c r="L574" s="114">
        <f t="shared" si="87"/>
      </c>
      <c r="M574" s="112">
        <v>1</v>
      </c>
      <c r="N574" s="115">
        <f t="shared" si="330"/>
      </c>
      <c r="O574" s="112">
        <v>1</v>
      </c>
      <c r="P574" s="115">
        <f t="shared" si="257"/>
      </c>
      <c r="Q574" s="116"/>
      <c r="R574" s="112"/>
      <c r="S574" s="116"/>
      <c r="T574" s="112"/>
      <c r="U574" s="117"/>
      <c r="V574" s="118"/>
      <c r="W574" s="112"/>
      <c r="X574" s="118"/>
      <c r="Y574" s="116"/>
      <c r="Z574" s="118"/>
      <c r="AA574" s="118"/>
      <c r="AB574" s="112"/>
      <c r="AC574" s="124"/>
      <c r="AD574" s="116"/>
      <c r="AE574" s="118"/>
      <c r="AF574" s="119" t="s">
        <v>167</v>
      </c>
    </row>
    <row r="575">
      <c r="A575" s="106"/>
      <c r="B575" s="107" t="s">
        <v>147</v>
      </c>
      <c r="C575" s="135" t="s">
        <v>142</v>
      </c>
      <c r="D575" s="109" t="s">
        <v>132</v>
      </c>
      <c r="E575" s="110">
        <v>216.95</v>
      </c>
      <c r="F575" s="121">
        <f>E575+E576</f>
      </c>
      <c r="G575" s="112">
        <v>1202</v>
      </c>
      <c r="H575" s="112">
        <v>101</v>
      </c>
      <c r="I575" s="113">
        <f t="shared" si="175"/>
      </c>
      <c r="J575" s="114">
        <f t="shared" si="132"/>
      </c>
      <c r="K575" s="112">
        <v>0</v>
      </c>
      <c r="L575" s="114">
        <f t="shared" si="87"/>
      </c>
      <c r="M575" s="112">
        <v>0</v>
      </c>
      <c r="N575" s="115">
        <f t="shared" si="330"/>
      </c>
      <c r="O575" s="112">
        <v>0</v>
      </c>
      <c r="P575" s="115">
        <f t="shared" si="257"/>
      </c>
      <c r="Q575" s="116">
        <f>(M575+M576)/(O575+O576)</f>
      </c>
      <c r="R575" s="112">
        <v>2</v>
      </c>
      <c r="S575" s="116">
        <f>(O575+O576)/(K575+K576)</f>
      </c>
      <c r="T575" s="112">
        <v>2</v>
      </c>
      <c r="U575" s="117">
        <f>F575/T575</f>
      </c>
      <c r="V575" s="118">
        <f>(F575+4*500)/T575</f>
      </c>
      <c r="W575" s="112">
        <v>3751.2000000000007</v>
      </c>
      <c r="X575" s="118">
        <f>W575/T575</f>
      </c>
      <c r="Y575" s="116">
        <f>T575/R575</f>
      </c>
      <c r="Z575" s="118">
        <f>W575/F575</f>
      </c>
      <c r="AA575" s="118">
        <f>W575/(F575+500)</f>
      </c>
      <c r="AB575" s="112">
        <v>0</v>
      </c>
      <c r="AC575" s="112">
        <v>0</v>
      </c>
      <c r="AD575" s="116">
        <f>AB575/T575</f>
      </c>
      <c r="AE575" s="118">
        <f>(W575-AC575)/(F575+500)</f>
      </c>
      <c r="AF575" s="119" t="s">
        <v>149</v>
      </c>
    </row>
    <row r="576">
      <c r="A576" s="106"/>
      <c r="B576" s="107"/>
      <c r="C576" s="135"/>
      <c r="D576" s="109" t="s">
        <v>134</v>
      </c>
      <c r="E576" s="110">
        <v>583.19</v>
      </c>
      <c r="F576" s="121"/>
      <c r="G576" s="112">
        <v>4911</v>
      </c>
      <c r="H576" s="112">
        <v>211</v>
      </c>
      <c r="I576" s="113">
        <f t="shared" si="175"/>
      </c>
      <c r="J576" s="114">
        <f t="shared" si="132"/>
      </c>
      <c r="K576" s="112">
        <v>8</v>
      </c>
      <c r="L576" s="114">
        <f t="shared" si="87"/>
      </c>
      <c r="M576" s="112">
        <v>1</v>
      </c>
      <c r="N576" s="115">
        <f t="shared" si="330"/>
      </c>
      <c r="O576" s="112">
        <v>1</v>
      </c>
      <c r="P576" s="115">
        <f t="shared" si="257"/>
      </c>
      <c r="Q576" s="116"/>
      <c r="R576" s="112"/>
      <c r="S576" s="116"/>
      <c r="T576" s="112"/>
      <c r="U576" s="117"/>
      <c r="V576" s="118"/>
      <c r="W576" s="112"/>
      <c r="X576" s="118"/>
      <c r="Y576" s="116"/>
      <c r="Z576" s="118"/>
      <c r="AA576" s="118"/>
      <c r="AB576" s="112"/>
      <c r="AC576" s="112"/>
      <c r="AD576" s="116"/>
      <c r="AE576" s="118"/>
      <c r="AF576" s="119" t="s">
        <v>168</v>
      </c>
    </row>
    <row r="577">
      <c r="A577" s="106"/>
      <c r="B577" s="107" t="s">
        <v>151</v>
      </c>
      <c r="C577" s="135" t="s">
        <v>142</v>
      </c>
      <c r="D577" s="109" t="s">
        <v>132</v>
      </c>
      <c r="E577" s="110">
        <v>161.05</v>
      </c>
      <c r="F577" s="111">
        <f>E577+E578</f>
      </c>
      <c r="G577" s="112">
        <v>1423</v>
      </c>
      <c r="H577" s="112">
        <v>128</v>
      </c>
      <c r="I577" s="113">
        <f t="shared" si="175"/>
      </c>
      <c r="J577" s="114">
        <f t="shared" si="132"/>
      </c>
      <c r="K577" s="112">
        <v>0</v>
      </c>
      <c r="L577" s="114">
        <f t="shared" si="87"/>
      </c>
      <c r="M577" s="112">
        <v>0</v>
      </c>
      <c r="N577" s="115">
        <f t="shared" si="330"/>
      </c>
      <c r="O577" s="112">
        <v>1</v>
      </c>
      <c r="P577" s="115">
        <f t="shared" si="257"/>
      </c>
      <c r="Q577" s="116">
        <f>(M577+M578)/(O577+O578)</f>
      </c>
      <c r="R577" s="112">
        <v>6</v>
      </c>
      <c r="S577" s="116">
        <f>(O577+O578)/(K577+K578)</f>
      </c>
      <c r="T577" s="112">
        <v>5</v>
      </c>
      <c r="U577" s="117">
        <f>F577/T577</f>
      </c>
      <c r="V577" s="118">
        <f>(F577+4*500)/T577</f>
      </c>
      <c r="W577" s="112">
        <v>4292.399999999998</v>
      </c>
      <c r="X577" s="118">
        <f>W577/T577</f>
      </c>
      <c r="Y577" s="116">
        <f>T577/R577</f>
      </c>
      <c r="Z577" s="118">
        <f>W577/F577</f>
      </c>
      <c r="AA577" s="118">
        <f>W577/(F577+500)</f>
      </c>
      <c r="AB577" s="112">
        <v>0</v>
      </c>
      <c r="AC577" s="112">
        <v>0</v>
      </c>
      <c r="AD577" s="116">
        <f>AB577/T577</f>
      </c>
      <c r="AE577" s="118">
        <f>(W577-AC577)/(F577+500)</f>
      </c>
      <c r="AF577" s="119" t="s">
        <v>149</v>
      </c>
    </row>
    <row r="578">
      <c r="A578" s="106"/>
      <c r="B578" s="107"/>
      <c r="C578" s="135"/>
      <c r="D578" s="109" t="s">
        <v>134</v>
      </c>
      <c r="E578" s="110">
        <v>685.54</v>
      </c>
      <c r="F578" s="111"/>
      <c r="G578" s="112">
        <v>5702</v>
      </c>
      <c r="H578" s="112">
        <v>257</v>
      </c>
      <c r="I578" s="113">
        <f t="shared" si="175"/>
      </c>
      <c r="J578" s="114">
        <f t="shared" si="132"/>
      </c>
      <c r="K578" s="112">
        <v>12</v>
      </c>
      <c r="L578" s="114">
        <f t="shared" si="87"/>
      </c>
      <c r="M578" s="112">
        <v>0</v>
      </c>
      <c r="N578" s="115">
        <f t="shared" si="330"/>
      </c>
      <c r="O578" s="112">
        <v>0</v>
      </c>
      <c r="P578" s="115">
        <f t="shared" si="257"/>
      </c>
      <c r="Q578" s="116"/>
      <c r="R578" s="112"/>
      <c r="S578" s="116"/>
      <c r="T578" s="112"/>
      <c r="U578" s="117"/>
      <c r="V578" s="118"/>
      <c r="W578" s="112"/>
      <c r="X578" s="118"/>
      <c r="Y578" s="116"/>
      <c r="Z578" s="118"/>
      <c r="AA578" s="118"/>
      <c r="AB578" s="112"/>
      <c r="AC578" s="112"/>
      <c r="AD578" s="116"/>
      <c r="AE578" s="118"/>
      <c r="AF578" s="119" t="s">
        <v>168</v>
      </c>
    </row>
    <row r="579">
      <c r="A579" s="106"/>
      <c r="B579" s="136" t="s">
        <v>140</v>
      </c>
      <c r="C579" s="136"/>
      <c r="D579" s="136"/>
      <c r="E579" s="124">
        <f>SUM(E571:E578)</f>
      </c>
      <c r="F579" s="124">
        <f>SUM(F571:F578)</f>
      </c>
      <c r="G579" s="124">
        <f>SUM(G571:G578)</f>
      </c>
      <c r="H579" s="124">
        <f>SUM(H571:H578)</f>
      </c>
      <c r="I579" s="126">
        <f t="shared" si="175"/>
      </c>
      <c r="J579" s="127">
        <f t="shared" si="132"/>
      </c>
      <c r="K579" s="124">
        <f>SUM(K571:K578)</f>
      </c>
      <c r="L579" s="127">
        <f t="shared" si="87"/>
      </c>
      <c r="M579" s="124">
        <f>SUM(M571:M578)</f>
      </c>
      <c r="N579" s="128">
        <f t="shared" si="330"/>
      </c>
      <c r="O579" s="124">
        <f>SUM(O571:O578)</f>
      </c>
      <c r="P579" s="128">
        <f t="shared" si="257"/>
      </c>
      <c r="Q579" s="129">
        <f>M579/O579</f>
      </c>
      <c r="R579" s="124">
        <f>SUM(R571:R578)</f>
      </c>
      <c r="S579" s="129">
        <f>(O579+O579)/(K579+K579)</f>
      </c>
      <c r="T579" s="124">
        <f>SUM(T571:T578)</f>
      </c>
      <c r="U579" s="130">
        <f t="shared" ref="U579:U580" si="826">F579/T579</f>
      </c>
      <c r="V579" s="131">
        <f t="shared" ref="V579:V580" si="686">(F579+4*500)/T579</f>
      </c>
      <c r="W579" s="124">
        <f>SUM(W571:W578)</f>
      </c>
      <c r="X579" s="132">
        <f t="shared" ref="X579:X580" si="546">W579/T579</f>
      </c>
      <c r="Y579" s="129">
        <f t="shared" ref="Y579:Y580" si="406">T579/R579</f>
      </c>
      <c r="Z579" s="131">
        <f t="shared" ref="Z579:Z580" si="1106">W579/F579</f>
      </c>
      <c r="AA579" s="131">
        <f>W579/(F579+COUNT(W571:W578)*500)</f>
      </c>
      <c r="AB579" s="124">
        <f>SUM(AB571:AB578)</f>
      </c>
      <c r="AC579" s="124">
        <f>SUM(AC571:AC578)</f>
      </c>
      <c r="AD579" s="129">
        <f t="shared" ref="AD579:AD580" si="966">AB579/T579</f>
      </c>
      <c r="AE579" s="133">
        <f>(W579-AC579)/(F579+COUNT(W571:W578)*500)</f>
      </c>
      <c r="AF579" s="118"/>
    </row>
    <row r="580">
      <c r="A580" s="106"/>
      <c r="B580" s="107" t="s">
        <v>152</v>
      </c>
      <c r="C580" s="135" t="s">
        <v>184</v>
      </c>
      <c r="D580" s="109" t="s">
        <v>132</v>
      </c>
      <c r="E580" s="110">
        <v>123.35</v>
      </c>
      <c r="F580" s="111">
        <f>E580+E581</f>
      </c>
      <c r="G580" s="112">
        <v>987</v>
      </c>
      <c r="H580" s="112">
        <v>94</v>
      </c>
      <c r="I580" s="113">
        <f t="shared" si="175"/>
      </c>
      <c r="J580" s="114">
        <f t="shared" si="132"/>
      </c>
      <c r="K580" s="112">
        <v>0</v>
      </c>
      <c r="L580" s="114">
        <f t="shared" si="87"/>
      </c>
      <c r="M580" s="112">
        <v>0</v>
      </c>
      <c r="N580" s="115">
        <f t="shared" si="330"/>
      </c>
      <c r="O580" s="112">
        <v>0</v>
      </c>
      <c r="P580" s="115">
        <f>E580/O581</f>
      </c>
      <c r="Q580" s="116">
        <f>(M580+M581)/(O580+O581)</f>
      </c>
      <c r="R580" s="112">
        <v>0</v>
      </c>
      <c r="S580" s="116">
        <f>(O580+O581)/(K580+K581)</f>
      </c>
      <c r="T580" s="112">
        <v>0</v>
      </c>
      <c r="U580" s="117">
        <f t="shared" si="826"/>
      </c>
      <c r="V580" s="118">
        <f t="shared" si="686"/>
      </c>
      <c r="W580" s="112">
        <v>0</v>
      </c>
      <c r="X580" s="118">
        <f t="shared" si="546"/>
      </c>
      <c r="Y580" s="116">
        <f t="shared" si="406"/>
      </c>
      <c r="Z580" s="118">
        <f t="shared" si="1106"/>
      </c>
      <c r="AA580" s="118">
        <f>W580/(F580+500)</f>
      </c>
      <c r="AB580" s="112">
        <v>0</v>
      </c>
      <c r="AC580" s="112">
        <v>0</v>
      </c>
      <c r="AD580" s="116">
        <f t="shared" si="966"/>
      </c>
      <c r="AE580" s="118">
        <f>(W580-AC580)/(F580+500)</f>
      </c>
      <c r="AF580" s="119" t="s">
        <v>149</v>
      </c>
    </row>
    <row r="581">
      <c r="A581" s="106"/>
      <c r="B581" s="107"/>
      <c r="C581" s="135"/>
      <c r="D581" s="109" t="s">
        <v>134</v>
      </c>
      <c r="E581" s="110">
        <v>620.61</v>
      </c>
      <c r="F581" s="111"/>
      <c r="G581" s="112">
        <v>6116</v>
      </c>
      <c r="H581" s="112">
        <v>315</v>
      </c>
      <c r="I581" s="113">
        <f t="shared" si="175"/>
      </c>
      <c r="J581" s="114">
        <f t="shared" si="132"/>
      </c>
      <c r="K581" s="112">
        <v>11</v>
      </c>
      <c r="L581" s="114">
        <f t="shared" si="87"/>
      </c>
      <c r="M581" s="112">
        <v>0</v>
      </c>
      <c r="N581" s="115">
        <f t="shared" si="330"/>
      </c>
      <c r="O581" s="112">
        <v>1</v>
      </c>
      <c r="P581" s="115">
        <f t="shared" ref="P581:P583" si="258">E581/O581</f>
      </c>
      <c r="Q581" s="116"/>
      <c r="R581" s="112"/>
      <c r="S581" s="116"/>
      <c r="T581" s="112"/>
      <c r="U581" s="117"/>
      <c r="V581" s="118"/>
      <c r="W581" s="112"/>
      <c r="X581" s="118"/>
      <c r="Y581" s="116"/>
      <c r="Z581" s="118"/>
      <c r="AA581" s="118"/>
      <c r="AB581" s="112"/>
      <c r="AC581" s="112"/>
      <c r="AD581" s="116"/>
      <c r="AE581" s="118"/>
      <c r="AF581" s="119" t="s">
        <v>168</v>
      </c>
    </row>
    <row r="582">
      <c r="A582" s="106"/>
      <c r="B582" s="107" t="s">
        <v>153</v>
      </c>
      <c r="C582" s="135" t="s">
        <v>184</v>
      </c>
      <c r="D582" s="109" t="s">
        <v>132</v>
      </c>
      <c r="E582" s="110">
        <v>112.21</v>
      </c>
      <c r="F582" s="111">
        <f>E582+E583</f>
      </c>
      <c r="G582" s="112">
        <v>858</v>
      </c>
      <c r="H582" s="112">
        <v>77</v>
      </c>
      <c r="I582" s="113">
        <f t="shared" si="175"/>
      </c>
      <c r="J582" s="114">
        <f t="shared" si="132"/>
      </c>
      <c r="K582" s="112">
        <v>1</v>
      </c>
      <c r="L582" s="114">
        <f t="shared" si="87"/>
      </c>
      <c r="M582" s="112">
        <v>0</v>
      </c>
      <c r="N582" s="115">
        <f t="shared" si="330"/>
      </c>
      <c r="O582" s="112">
        <v>0</v>
      </c>
      <c r="P582" s="115">
        <f t="shared" si="258"/>
      </c>
      <c r="Q582" s="116">
        <f>(M582+M583)/(O582+O583)</f>
      </c>
      <c r="R582" s="112">
        <v>2</v>
      </c>
      <c r="S582" s="116">
        <f>(O582+O583)/(K582+K583)</f>
      </c>
      <c r="T582" s="112">
        <v>1</v>
      </c>
      <c r="U582" s="117">
        <f>F582/T582</f>
      </c>
      <c r="V582" s="118">
        <f>(F582+4*500)/T582</f>
      </c>
      <c r="W582" s="112">
        <v>2911.2000000000007</v>
      </c>
      <c r="X582" s="118">
        <f>W582/T582</f>
      </c>
      <c r="Y582" s="116">
        <f>T582/R582</f>
      </c>
      <c r="Z582" s="118">
        <f>W582/F582</f>
      </c>
      <c r="AA582" s="118">
        <f>W582/(F582+500)</f>
      </c>
      <c r="AB582" s="112">
        <v>0</v>
      </c>
      <c r="AC582" s="112">
        <v>0</v>
      </c>
      <c r="AD582" s="116">
        <f>AB582/T582</f>
      </c>
      <c r="AE582" s="118">
        <f>(W582-AC582)/(F582+500)</f>
      </c>
      <c r="AF582" s="119" t="s">
        <v>149</v>
      </c>
    </row>
    <row r="583">
      <c r="A583" s="106"/>
      <c r="B583" s="107"/>
      <c r="C583" s="135"/>
      <c r="D583" s="109" t="s">
        <v>134</v>
      </c>
      <c r="E583" s="110">
        <v>563.77</v>
      </c>
      <c r="F583" s="111"/>
      <c r="G583" s="112">
        <v>6116</v>
      </c>
      <c r="H583" s="112">
        <v>315</v>
      </c>
      <c r="I583" s="113">
        <f t="shared" si="175"/>
      </c>
      <c r="J583" s="114">
        <f t="shared" si="132"/>
      </c>
      <c r="K583" s="112">
        <v>11</v>
      </c>
      <c r="L583" s="114">
        <f t="shared" si="87"/>
      </c>
      <c r="M583" s="112">
        <v>0</v>
      </c>
      <c r="N583" s="115">
        <f t="shared" si="330"/>
      </c>
      <c r="O583" s="112">
        <v>1</v>
      </c>
      <c r="P583" s="115">
        <f t="shared" si="258"/>
      </c>
      <c r="Q583" s="116"/>
      <c r="R583" s="112"/>
      <c r="S583" s="116"/>
      <c r="T583" s="112"/>
      <c r="U583" s="117"/>
      <c r="V583" s="118"/>
      <c r="W583" s="112"/>
      <c r="X583" s="118"/>
      <c r="Y583" s="116"/>
      <c r="Z583" s="118"/>
      <c r="AA583" s="118"/>
      <c r="AB583" s="112"/>
      <c r="AC583" s="112"/>
      <c r="AD583" s="116"/>
      <c r="AE583" s="118"/>
      <c r="AF583" s="119" t="s">
        <v>168</v>
      </c>
    </row>
    <row r="584">
      <c r="A584" s="106"/>
      <c r="B584" s="107" t="s">
        <v>154</v>
      </c>
      <c r="C584" s="135" t="s">
        <v>184</v>
      </c>
      <c r="D584" s="109" t="s">
        <v>132</v>
      </c>
      <c r="E584" s="110">
        <v>129.75</v>
      </c>
      <c r="F584" s="111">
        <f>E584+E585</f>
      </c>
      <c r="G584" s="112">
        <v>905</v>
      </c>
      <c r="H584" s="112">
        <v>69</v>
      </c>
      <c r="I584" s="113">
        <f t="shared" si="175"/>
      </c>
      <c r="J584" s="114">
        <f t="shared" si="132"/>
      </c>
      <c r="K584" s="112">
        <v>1</v>
      </c>
      <c r="L584" s="114">
        <f t="shared" si="87"/>
      </c>
      <c r="M584" s="112">
        <v>0</v>
      </c>
      <c r="N584" s="115">
        <f t="shared" si="330"/>
      </c>
      <c r="O584" s="112">
        <v>0</v>
      </c>
      <c r="P584" s="115">
        <f>E584/O585</f>
      </c>
      <c r="Q584" s="116">
        <f>(M584+M585)/(O584+O585)</f>
      </c>
      <c r="R584" s="112">
        <v>1</v>
      </c>
      <c r="S584" s="116">
        <f>(O584+O585)/(K584+K585)</f>
      </c>
      <c r="T584" s="112">
        <v>0</v>
      </c>
      <c r="U584" s="117">
        <f>F584/T584</f>
      </c>
      <c r="V584" s="118">
        <f>(F584+4*500)/T584</f>
      </c>
      <c r="W584" s="112">
        <v>0</v>
      </c>
      <c r="X584" s="118">
        <f>W584/T584</f>
      </c>
      <c r="Y584" s="116">
        <f>T584/R584</f>
      </c>
      <c r="Z584" s="118">
        <f>W584/F584</f>
      </c>
      <c r="AA584" s="118">
        <f>W584/(F584+500)</f>
      </c>
      <c r="AB584" s="112">
        <v>0</v>
      </c>
      <c r="AC584" s="112">
        <v>0</v>
      </c>
      <c r="AD584" s="116">
        <f>AB584/T584</f>
      </c>
      <c r="AE584" s="118">
        <f>(W584-AC584)/(F584+500)</f>
      </c>
      <c r="AF584" s="119" t="s">
        <v>149</v>
      </c>
    </row>
    <row r="585">
      <c r="A585" s="106"/>
      <c r="B585" s="107"/>
      <c r="C585" s="135"/>
      <c r="D585" s="109" t="s">
        <v>134</v>
      </c>
      <c r="E585" s="110">
        <v>651.51</v>
      </c>
      <c r="F585" s="111"/>
      <c r="G585" s="112">
        <v>6173</v>
      </c>
      <c r="H585" s="112">
        <v>308</v>
      </c>
      <c r="I585" s="113">
        <f t="shared" si="175"/>
      </c>
      <c r="J585" s="114">
        <f t="shared" si="132"/>
      </c>
      <c r="K585" s="112">
        <v>15</v>
      </c>
      <c r="L585" s="114">
        <f t="shared" si="87"/>
      </c>
      <c r="M585" s="112">
        <v>0</v>
      </c>
      <c r="N585" s="115">
        <f t="shared" si="330"/>
      </c>
      <c r="O585" s="112">
        <v>1</v>
      </c>
      <c r="P585" s="115">
        <f>E585/O585</f>
      </c>
      <c r="Q585" s="116"/>
      <c r="R585" s="112"/>
      <c r="S585" s="116"/>
      <c r="T585" s="112"/>
      <c r="U585" s="117"/>
      <c r="V585" s="118"/>
      <c r="W585" s="112"/>
      <c r="X585" s="118"/>
      <c r="Y585" s="116"/>
      <c r="Z585" s="118"/>
      <c r="AA585" s="118"/>
      <c r="AB585" s="112"/>
      <c r="AC585" s="112"/>
      <c r="AD585" s="116"/>
      <c r="AE585" s="118"/>
      <c r="AF585" s="119" t="s">
        <v>168</v>
      </c>
    </row>
    <row r="586">
      <c r="A586" s="106"/>
      <c r="B586" s="120" t="s">
        <v>155</v>
      </c>
      <c r="C586" s="135" t="s">
        <v>184</v>
      </c>
      <c r="D586" s="109" t="s">
        <v>132</v>
      </c>
      <c r="E586" s="110">
        <v>228.31</v>
      </c>
      <c r="F586" s="111">
        <f>E586+E587</f>
      </c>
      <c r="G586" s="112">
        <v>1692</v>
      </c>
      <c r="H586" s="112">
        <v>131</v>
      </c>
      <c r="I586" s="113">
        <f t="shared" si="175"/>
      </c>
      <c r="J586" s="114">
        <f t="shared" si="132"/>
      </c>
      <c r="K586" s="112">
        <v>1</v>
      </c>
      <c r="L586" s="114">
        <f t="shared" si="87"/>
      </c>
      <c r="M586" s="112">
        <v>0</v>
      </c>
      <c r="N586" s="115">
        <f t="shared" si="330"/>
      </c>
      <c r="O586" s="112">
        <v>0</v>
      </c>
      <c r="P586" s="115">
        <f>E586/O587</f>
      </c>
      <c r="Q586" s="116">
        <f>(M586+M587)/(O586+O587)</f>
      </c>
      <c r="R586" s="112">
        <v>2</v>
      </c>
      <c r="S586" s="116">
        <f>(O586+O587)/(K586+K587)</f>
      </c>
      <c r="T586" s="112">
        <v>1</v>
      </c>
      <c r="U586" s="117">
        <f>F586/T586</f>
      </c>
      <c r="V586" s="118">
        <f>(F586+4*500)/T586</f>
      </c>
      <c r="W586" s="112">
        <v>1344</v>
      </c>
      <c r="X586" s="118">
        <f>W586/T586</f>
      </c>
      <c r="Y586" s="116">
        <f>T586/R586</f>
      </c>
      <c r="Z586" s="118">
        <f>W586/F586</f>
      </c>
      <c r="AA586" s="118">
        <f>W586/(F586+500)</f>
      </c>
      <c r="AB586" s="112">
        <v>0</v>
      </c>
      <c r="AC586" s="112">
        <v>0</v>
      </c>
      <c r="AD586" s="116">
        <f>AB586/T586</f>
      </c>
      <c r="AE586" s="118">
        <f>(W586-AC586)/(F586+500)</f>
      </c>
      <c r="AF586" s="119" t="s">
        <v>149</v>
      </c>
    </row>
    <row r="587">
      <c r="A587" s="106"/>
      <c r="B587" s="120"/>
      <c r="C587" s="135"/>
      <c r="D587" s="109" t="s">
        <v>134</v>
      </c>
      <c r="E587" s="110">
        <v>1246.19</v>
      </c>
      <c r="F587" s="111"/>
      <c r="G587" s="112">
        <v>11297</v>
      </c>
      <c r="H587" s="112">
        <v>504</v>
      </c>
      <c r="I587" s="113">
        <f t="shared" si="175"/>
      </c>
      <c r="J587" s="114">
        <f t="shared" si="132"/>
      </c>
      <c r="K587" s="112">
        <v>11</v>
      </c>
      <c r="L587" s="114">
        <f t="shared" si="87"/>
      </c>
      <c r="M587" s="112">
        <v>1</v>
      </c>
      <c r="N587" s="115">
        <f t="shared" si="330"/>
      </c>
      <c r="O587" s="112">
        <v>0</v>
      </c>
      <c r="P587" s="115">
        <f t="shared" ref="P587:P598" si="259">E587/O587</f>
      </c>
      <c r="Q587" s="116"/>
      <c r="R587" s="112"/>
      <c r="S587" s="116"/>
      <c r="T587" s="112"/>
      <c r="U587" s="117"/>
      <c r="V587" s="118"/>
      <c r="W587" s="112"/>
      <c r="X587" s="118"/>
      <c r="Y587" s="116"/>
      <c r="Z587" s="118"/>
      <c r="AA587" s="118"/>
      <c r="AB587" s="112"/>
      <c r="AC587" s="112"/>
      <c r="AD587" s="116"/>
      <c r="AE587" s="118"/>
      <c r="AF587" s="119" t="s">
        <v>168</v>
      </c>
    </row>
    <row r="588">
      <c r="A588" s="106"/>
      <c r="B588" s="136" t="s">
        <v>140</v>
      </c>
      <c r="C588" s="136"/>
      <c r="D588" s="136"/>
      <c r="E588" s="124">
        <f>SUM(E580:E587)</f>
      </c>
      <c r="F588" s="124">
        <f>SUM(F580:F587)</f>
      </c>
      <c r="G588" s="124">
        <f>SUM(G580:G587)</f>
      </c>
      <c r="H588" s="124">
        <f>SUM(H580:H587)</f>
      </c>
      <c r="I588" s="126">
        <f t="shared" si="175"/>
      </c>
      <c r="J588" s="127">
        <f t="shared" si="132"/>
      </c>
      <c r="K588" s="124">
        <f>SUM(K580:K587)</f>
      </c>
      <c r="L588" s="127">
        <f t="shared" si="87"/>
      </c>
      <c r="M588" s="124">
        <f>SUM(M580:M587)</f>
      </c>
      <c r="N588" s="128">
        <f t="shared" si="330"/>
      </c>
      <c r="O588" s="124">
        <f>SUM(O580:O587)</f>
      </c>
      <c r="P588" s="128">
        <f t="shared" si="259"/>
      </c>
      <c r="Q588" s="129">
        <f>M588/O588</f>
      </c>
      <c r="R588" s="124">
        <f>SUM(R580:R587)</f>
      </c>
      <c r="S588" s="129">
        <f>(O588+O588)/(K588+K588)</f>
      </c>
      <c r="T588" s="124">
        <f>SUM(T580:T587)</f>
      </c>
      <c r="U588" s="130">
        <f t="shared" ref="U588:U589" si="827">F588/T588</f>
      </c>
      <c r="V588" s="131">
        <f t="shared" ref="V588:V589" si="687">(F588+4*500)/T588</f>
      </c>
      <c r="W588" s="124">
        <f>SUM(W580:W587)</f>
      </c>
      <c r="X588" s="132">
        <f t="shared" ref="X588:X589" si="547">W588/T588</f>
      </c>
      <c r="Y588" s="129">
        <f t="shared" ref="Y588:Y589" si="407">T588/R588</f>
      </c>
      <c r="Z588" s="131">
        <f t="shared" ref="Z588:Z589" si="1107">W588/F588</f>
      </c>
      <c r="AA588" s="131">
        <f>W588/(F588+COUNT(W580:W587)*500)</f>
      </c>
      <c r="AB588" s="124">
        <f>SUM(AB580:AB587)</f>
      </c>
      <c r="AC588" s="124">
        <f>SUM(AC580:AC587)</f>
      </c>
      <c r="AD588" s="129">
        <f t="shared" ref="AD588:AD589" si="967">AB588/T588</f>
      </c>
      <c r="AE588" s="133">
        <f>(W588-AC588)/(F588+COUNT(W578:W585)*500)</f>
      </c>
      <c r="AF588" s="118"/>
    </row>
    <row r="589">
      <c r="A589" s="106"/>
      <c r="B589" s="107" t="s">
        <v>157</v>
      </c>
      <c r="C589" s="108" t="s">
        <v>148</v>
      </c>
      <c r="D589" s="109" t="s">
        <v>132</v>
      </c>
      <c r="E589" s="110">
        <v>302.17</v>
      </c>
      <c r="F589" s="167">
        <f>E589+E590</f>
      </c>
      <c r="G589" s="112">
        <v>1898</v>
      </c>
      <c r="H589" s="112">
        <v>115</v>
      </c>
      <c r="I589" s="113">
        <f t="shared" si="175"/>
      </c>
      <c r="J589" s="114">
        <f t="shared" si="132"/>
      </c>
      <c r="K589" s="112">
        <v>0</v>
      </c>
      <c r="L589" s="114">
        <f t="shared" si="87"/>
      </c>
      <c r="M589" s="112">
        <v>0</v>
      </c>
      <c r="N589" s="115">
        <f t="shared" si="330"/>
      </c>
      <c r="O589" s="112">
        <v>0</v>
      </c>
      <c r="P589" s="115">
        <f t="shared" si="259"/>
      </c>
      <c r="Q589" s="116">
        <f>(M589+M590)/(O589+O590)</f>
      </c>
      <c r="R589" s="112">
        <v>4</v>
      </c>
      <c r="S589" s="116">
        <f>(O589+O590)/(K589+K590)</f>
      </c>
      <c r="T589" s="112">
        <v>1</v>
      </c>
      <c r="U589" s="117">
        <f t="shared" si="827"/>
      </c>
      <c r="V589" s="118">
        <f t="shared" si="687"/>
      </c>
      <c r="W589" s="112">
        <v>763.2000000000007</v>
      </c>
      <c r="X589" s="118">
        <f t="shared" si="547"/>
      </c>
      <c r="Y589" s="116">
        <f t="shared" si="407"/>
      </c>
      <c r="Z589" s="118">
        <f t="shared" si="1107"/>
      </c>
      <c r="AA589" s="118">
        <f>W589/(F589+500)</f>
      </c>
      <c r="AB589" s="112">
        <v>1</v>
      </c>
      <c r="AC589" s="112">
        <v>763.1999999999998</v>
      </c>
      <c r="AD589" s="116">
        <f t="shared" si="967"/>
      </c>
      <c r="AE589" s="118">
        <f>(W589-AC589)/(F589+500)</f>
      </c>
      <c r="AF589" s="119" t="s">
        <v>149</v>
      </c>
    </row>
    <row r="590">
      <c r="A590" s="106"/>
      <c r="B590" s="107"/>
      <c r="C590" s="108"/>
      <c r="D590" s="109" t="s">
        <v>134</v>
      </c>
      <c r="E590" s="110">
        <v>1823.11</v>
      </c>
      <c r="F590" s="167"/>
      <c r="G590" s="112">
        <v>15867</v>
      </c>
      <c r="H590" s="112">
        <v>605</v>
      </c>
      <c r="I590" s="113">
        <f t="shared" si="175"/>
      </c>
      <c r="J590" s="114">
        <f t="shared" si="132"/>
      </c>
      <c r="K590" s="112">
        <v>21</v>
      </c>
      <c r="L590" s="114">
        <f t="shared" si="87"/>
      </c>
      <c r="M590" s="112">
        <v>0</v>
      </c>
      <c r="N590" s="115">
        <f t="shared" si="330"/>
      </c>
      <c r="O590" s="112">
        <v>0</v>
      </c>
      <c r="P590" s="115">
        <f t="shared" si="259"/>
      </c>
      <c r="Q590" s="116"/>
      <c r="R590" s="112"/>
      <c r="S590" s="116"/>
      <c r="T590" s="112"/>
      <c r="U590" s="117"/>
      <c r="V590" s="118"/>
      <c r="W590" s="112"/>
      <c r="X590" s="118"/>
      <c r="Y590" s="116"/>
      <c r="Z590" s="118"/>
      <c r="AA590" s="118"/>
      <c r="AB590" s="112"/>
      <c r="AC590" s="112"/>
      <c r="AD590" s="116"/>
      <c r="AE590" s="118"/>
      <c r="AF590" s="119" t="s">
        <v>168</v>
      </c>
    </row>
    <row r="591">
      <c r="A591" s="106"/>
      <c r="B591" s="107" t="s">
        <v>158</v>
      </c>
      <c r="C591" s="108" t="s">
        <v>148</v>
      </c>
      <c r="D591" s="109" t="s">
        <v>132</v>
      </c>
      <c r="E591" s="110">
        <v>471.16</v>
      </c>
      <c r="F591" s="111">
        <f>E591+E592</f>
      </c>
      <c r="G591" s="112">
        <v>2366</v>
      </c>
      <c r="H591" s="112">
        <v>161</v>
      </c>
      <c r="I591" s="113">
        <f t="shared" si="175"/>
      </c>
      <c r="J591" s="114">
        <f t="shared" si="132"/>
      </c>
      <c r="K591" s="112">
        <v>1</v>
      </c>
      <c r="L591" s="114">
        <f t="shared" si="87"/>
      </c>
      <c r="M591" s="112">
        <v>0</v>
      </c>
      <c r="N591" s="115">
        <f t="shared" si="330"/>
      </c>
      <c r="O591" s="112">
        <v>0</v>
      </c>
      <c r="P591" s="115">
        <f t="shared" si="259"/>
      </c>
      <c r="Q591" s="116">
        <f>(M591+M592)/(O591+O592)</f>
      </c>
      <c r="R591" s="112">
        <v>2</v>
      </c>
      <c r="S591" s="116">
        <f>(O591+O592)/(K591+K592)</f>
      </c>
      <c r="T591" s="112">
        <v>0</v>
      </c>
      <c r="U591" s="117">
        <f>F591/T591</f>
      </c>
      <c r="V591" s="118">
        <f>(F591+4*500)/T591</f>
      </c>
      <c r="W591" s="112">
        <v>0</v>
      </c>
      <c r="X591" s="118">
        <f>W591/T591</f>
      </c>
      <c r="Y591" s="116">
        <f>T591/R591</f>
      </c>
      <c r="Z591" s="118">
        <f>W591/F591</f>
      </c>
      <c r="AA591" s="118">
        <f>W591/(F591+500)</f>
      </c>
      <c r="AB591" s="112">
        <v>0</v>
      </c>
      <c r="AC591" s="112">
        <v>0</v>
      </c>
      <c r="AD591" s="116">
        <f>AB591/T591</f>
      </c>
      <c r="AE591" s="118">
        <f>(W591-AC591)/(F591+500)</f>
      </c>
      <c r="AF591" s="119" t="s">
        <v>149</v>
      </c>
    </row>
    <row r="592">
      <c r="A592" s="106"/>
      <c r="B592" s="107"/>
      <c r="C592" s="108"/>
      <c r="D592" s="109" t="s">
        <v>134</v>
      </c>
      <c r="E592" s="110">
        <v>1208.89</v>
      </c>
      <c r="F592" s="111"/>
      <c r="G592" s="112">
        <v>10755</v>
      </c>
      <c r="H592" s="112">
        <v>474</v>
      </c>
      <c r="I592" s="113">
        <f t="shared" si="175"/>
      </c>
      <c r="J592" s="114">
        <f t="shared" si="132"/>
      </c>
      <c r="K592" s="112">
        <v>21</v>
      </c>
      <c r="L592" s="114">
        <f t="shared" si="87"/>
      </c>
      <c r="M592" s="112">
        <v>0</v>
      </c>
      <c r="N592" s="115">
        <f t="shared" si="330"/>
      </c>
      <c r="O592" s="112">
        <v>2</v>
      </c>
      <c r="P592" s="115">
        <f t="shared" si="259"/>
      </c>
      <c r="Q592" s="116"/>
      <c r="R592" s="112"/>
      <c r="S592" s="116"/>
      <c r="T592" s="112"/>
      <c r="U592" s="117"/>
      <c r="V592" s="118"/>
      <c r="W592" s="112"/>
      <c r="X592" s="118"/>
      <c r="Y592" s="116"/>
      <c r="Z592" s="118"/>
      <c r="AA592" s="118"/>
      <c r="AB592" s="112"/>
      <c r="AC592" s="112"/>
      <c r="AD592" s="116"/>
      <c r="AE592" s="118"/>
      <c r="AF592" s="119" t="s">
        <v>168</v>
      </c>
    </row>
    <row r="593">
      <c r="A593" s="106"/>
      <c r="B593" s="107" t="s">
        <v>159</v>
      </c>
      <c r="C593" s="108" t="s">
        <v>148</v>
      </c>
      <c r="D593" s="109" t="s">
        <v>132</v>
      </c>
      <c r="E593" s="110">
        <v>711.59</v>
      </c>
      <c r="F593" s="111">
        <f>E593+E594</f>
      </c>
      <c r="G593" s="112">
        <v>2612</v>
      </c>
      <c r="H593" s="112">
        <v>205</v>
      </c>
      <c r="I593" s="113">
        <f t="shared" si="175"/>
      </c>
      <c r="J593" s="114">
        <f t="shared" si="132"/>
      </c>
      <c r="K593" s="112">
        <v>5</v>
      </c>
      <c r="L593" s="114">
        <f t="shared" si="87"/>
      </c>
      <c r="M593" s="112">
        <v>0</v>
      </c>
      <c r="N593" s="115">
        <f t="shared" si="330"/>
      </c>
      <c r="O593" s="112">
        <v>1</v>
      </c>
      <c r="P593" s="115">
        <f t="shared" si="259"/>
      </c>
      <c r="Q593" s="116">
        <f>(M593+M594)/(O593+O594)</f>
      </c>
      <c r="R593" s="112">
        <v>1</v>
      </c>
      <c r="S593" s="116">
        <f>(O593+O594)/(K593+K594)</f>
      </c>
      <c r="T593" s="112">
        <v>0</v>
      </c>
      <c r="U593" s="117">
        <f>F593/T593</f>
      </c>
      <c r="V593" s="118">
        <f>(F593+4*500)/T593</f>
      </c>
      <c r="W593" s="112">
        <v>0</v>
      </c>
      <c r="X593" s="118">
        <f>W593/T593</f>
      </c>
      <c r="Y593" s="116">
        <f>T593/R593</f>
      </c>
      <c r="Z593" s="118">
        <f>W593/F593</f>
      </c>
      <c r="AA593" s="118">
        <f>W593/(F593+500)</f>
      </c>
      <c r="AB593" s="112">
        <v>0</v>
      </c>
      <c r="AC593" s="112">
        <v>0</v>
      </c>
      <c r="AD593" s="116">
        <f>AB593/T593</f>
      </c>
      <c r="AE593" s="118">
        <f>(W593-AC593)/(F593+500)</f>
      </c>
      <c r="AF593" s="119" t="s">
        <v>149</v>
      </c>
    </row>
    <row r="594">
      <c r="A594" s="106"/>
      <c r="B594" s="107"/>
      <c r="C594" s="108"/>
      <c r="D594" s="109" t="s">
        <v>134</v>
      </c>
      <c r="E594" s="110">
        <v>1569.38</v>
      </c>
      <c r="F594" s="111"/>
      <c r="G594" s="112">
        <v>14181</v>
      </c>
      <c r="H594" s="112">
        <v>819</v>
      </c>
      <c r="I594" s="113">
        <f t="shared" si="175"/>
      </c>
      <c r="J594" s="114">
        <f t="shared" si="132"/>
      </c>
      <c r="K594" s="112">
        <v>32</v>
      </c>
      <c r="L594" s="114">
        <f t="shared" si="87"/>
      </c>
      <c r="M594" s="112">
        <v>0</v>
      </c>
      <c r="N594" s="115">
        <f t="shared" si="330"/>
      </c>
      <c r="O594" s="112">
        <v>0</v>
      </c>
      <c r="P594" s="115">
        <f t="shared" si="259"/>
      </c>
      <c r="Q594" s="116"/>
      <c r="R594" s="112"/>
      <c r="S594" s="116"/>
      <c r="T594" s="112"/>
      <c r="U594" s="117"/>
      <c r="V594" s="118"/>
      <c r="W594" s="112"/>
      <c r="X594" s="118"/>
      <c r="Y594" s="116"/>
      <c r="Z594" s="118"/>
      <c r="AA594" s="118"/>
      <c r="AB594" s="112"/>
      <c r="AC594" s="112"/>
      <c r="AD594" s="116"/>
      <c r="AE594" s="118"/>
      <c r="AF594" s="119" t="s">
        <v>168</v>
      </c>
    </row>
    <row r="595">
      <c r="A595" s="106"/>
      <c r="B595" s="107" t="s">
        <v>160</v>
      </c>
      <c r="C595" s="108" t="s">
        <v>148</v>
      </c>
      <c r="D595" s="109" t="s">
        <v>132</v>
      </c>
      <c r="E595" s="110">
        <v>77.09</v>
      </c>
      <c r="F595" s="111">
        <f>E595+E596</f>
      </c>
      <c r="G595" s="112">
        <v>495</v>
      </c>
      <c r="H595" s="112">
        <v>54</v>
      </c>
      <c r="I595" s="113">
        <f t="shared" si="175"/>
      </c>
      <c r="J595" s="114">
        <f t="shared" si="132"/>
      </c>
      <c r="K595" s="112">
        <v>1</v>
      </c>
      <c r="L595" s="114">
        <f t="shared" si="87"/>
      </c>
      <c r="M595" s="112">
        <v>0</v>
      </c>
      <c r="N595" s="115">
        <f t="shared" si="330"/>
      </c>
      <c r="O595" s="112">
        <v>0</v>
      </c>
      <c r="P595" s="115">
        <f t="shared" si="259"/>
      </c>
      <c r="Q595" s="116">
        <f>(M595+M596)/(O595+O596)</f>
      </c>
      <c r="R595" s="112"/>
      <c r="S595" s="116">
        <f>(O595+O596)/(K595+K596)</f>
      </c>
      <c r="T595" s="112">
        <v>0</v>
      </c>
      <c r="U595" s="117">
        <f>F595/T595</f>
      </c>
      <c r="V595" s="163">
        <f>(F595+4*500)/T595</f>
      </c>
      <c r="W595" s="164">
        <v>0</v>
      </c>
      <c r="X595" s="165">
        <f>W595/T595</f>
      </c>
      <c r="Y595" s="116">
        <f>T595/R595</f>
      </c>
      <c r="Z595" s="118">
        <f>W595/F595</f>
      </c>
      <c r="AA595" s="118">
        <f>W595/(F595+500)</f>
      </c>
      <c r="AB595" s="112">
        <v>0</v>
      </c>
      <c r="AC595" s="112">
        <v>0</v>
      </c>
      <c r="AD595" s="116">
        <f>AB595/T595</f>
      </c>
      <c r="AE595" s="118">
        <f>(W595-AC595)/(F595+500)</f>
      </c>
      <c r="AF595" s="119" t="s">
        <v>149</v>
      </c>
    </row>
    <row r="596">
      <c r="A596" s="106"/>
      <c r="B596" s="107"/>
      <c r="C596" s="108"/>
      <c r="D596" s="109" t="s">
        <v>134</v>
      </c>
      <c r="E596" s="110">
        <v>475.62</v>
      </c>
      <c r="F596" s="111"/>
      <c r="G596" s="112">
        <v>4246</v>
      </c>
      <c r="H596" s="112">
        <v>282</v>
      </c>
      <c r="I596" s="113">
        <f t="shared" si="175"/>
      </c>
      <c r="J596" s="114">
        <f t="shared" si="132"/>
      </c>
      <c r="K596" s="112">
        <v>13</v>
      </c>
      <c r="L596" s="114">
        <f t="shared" si="87"/>
      </c>
      <c r="M596" s="112">
        <v>0</v>
      </c>
      <c r="N596" s="115">
        <f t="shared" si="330"/>
      </c>
      <c r="O596" s="112">
        <v>0</v>
      </c>
      <c r="P596" s="115">
        <f t="shared" si="259"/>
      </c>
      <c r="Q596" s="116"/>
      <c r="R596" s="112"/>
      <c r="S596" s="116"/>
      <c r="T596" s="112"/>
      <c r="U596" s="117"/>
      <c r="V596" s="163"/>
      <c r="W596" s="164"/>
      <c r="X596" s="165"/>
      <c r="Y596" s="116"/>
      <c r="Z596" s="118"/>
      <c r="AA596" s="118"/>
      <c r="AB596" s="112"/>
      <c r="AC596" s="112"/>
      <c r="AD596" s="116"/>
      <c r="AE596" s="118"/>
      <c r="AF596" s="119" t="s">
        <v>168</v>
      </c>
    </row>
    <row r="597">
      <c r="A597" s="106"/>
      <c r="B597" s="136" t="s">
        <v>140</v>
      </c>
      <c r="C597" s="136"/>
      <c r="D597" s="136"/>
      <c r="E597" s="124">
        <f>SUM(E589:E596)</f>
      </c>
      <c r="F597" s="124">
        <f>SUM(F589:F596)</f>
      </c>
      <c r="G597" s="124">
        <f>SUM(G589:G596)</f>
      </c>
      <c r="H597" s="124">
        <f>SUM(H589:H596)</f>
      </c>
      <c r="I597" s="126">
        <f t="shared" si="175"/>
      </c>
      <c r="J597" s="127">
        <f t="shared" si="132"/>
      </c>
      <c r="K597" s="124">
        <f>SUM(K589:K596)</f>
      </c>
      <c r="L597" s="127">
        <f t="shared" si="87"/>
      </c>
      <c r="M597" s="124">
        <f>SUM(M589:M596)</f>
      </c>
      <c r="N597" s="128">
        <f t="shared" si="330"/>
      </c>
      <c r="O597" s="124">
        <f>SUM(O589:O596)</f>
      </c>
      <c r="P597" s="128">
        <f t="shared" si="259"/>
      </c>
      <c r="Q597" s="129">
        <f t="shared" ref="Q597:Q598" si="43">M597/O597</f>
      </c>
      <c r="R597" s="124">
        <f>SUM(R589:R596)</f>
      </c>
      <c r="S597" s="129">
        <f t="shared" ref="S597:S598" si="12">(O597+O597)/(K597+K597)</f>
      </c>
      <c r="T597" s="124">
        <f>SUM(T589:T596)</f>
      </c>
      <c r="U597" s="130">
        <f t="shared" ref="U597:U598" si="828">F597/T597</f>
      </c>
      <c r="V597" s="131">
        <f t="shared" ref="V597:V598" si="688">(F597+4*500)/T597</f>
      </c>
      <c r="W597" s="166">
        <f>SUM(W589:W596)</f>
      </c>
      <c r="X597" s="132">
        <f t="shared" ref="X597:X598" si="548">W597/T597</f>
      </c>
      <c r="Y597" s="129">
        <f t="shared" ref="Y597:Y598" si="408">T597/R597</f>
      </c>
      <c r="Z597" s="131">
        <f t="shared" ref="Z597:Z598" si="1108">W597/F597</f>
      </c>
      <c r="AA597" s="131">
        <f>W597/(F597+COUNT(W589:W596)*500)</f>
      </c>
      <c r="AB597" s="124">
        <f>SUM(AB589:AB596)</f>
      </c>
      <c r="AC597" s="124">
        <f>SUM(AC589:AC596)</f>
      </c>
      <c r="AD597" s="129">
        <f t="shared" ref="AD597:AD598" si="968">AB597/T597</f>
      </c>
      <c r="AE597" s="133">
        <f>(W597-AC597)/(F597+COUNT(W580:W589)*500)</f>
      </c>
      <c r="AF597" s="118"/>
    </row>
    <row r="598">
      <c r="A598" s="106"/>
      <c r="B598" s="149" t="s">
        <v>161</v>
      </c>
      <c r="C598" s="149"/>
      <c r="D598" s="149"/>
      <c r="E598" s="150">
        <f>E561+E570+E579+E588+E597</f>
      </c>
      <c r="F598" s="150">
        <f>F561+F570+F579+F588+F597</f>
      </c>
      <c r="G598" s="150">
        <f>G561+G570+G579+G588+G597</f>
      </c>
      <c r="H598" s="150">
        <f>H561+H570+H579+H588+H597</f>
      </c>
      <c r="I598" s="151">
        <f t="shared" si="175"/>
      </c>
      <c r="J598" s="152">
        <f t="shared" si="132"/>
      </c>
      <c r="K598" s="150">
        <f>K561+K570+K579+K588+K597</f>
      </c>
      <c r="L598" s="152">
        <f t="shared" si="87"/>
      </c>
      <c r="M598" s="150">
        <f>M561+M570+M579+M588+M597</f>
      </c>
      <c r="N598" s="154">
        <f t="shared" si="330"/>
      </c>
      <c r="O598" s="150">
        <f>O561+O570+O579+O588+O597</f>
      </c>
      <c r="P598" s="154">
        <f t="shared" si="259"/>
      </c>
      <c r="Q598" s="155">
        <f t="shared" si="43"/>
      </c>
      <c r="R598" s="150">
        <f>R561+R570+R579+R588+R597</f>
      </c>
      <c r="S598" s="155">
        <f t="shared" si="12"/>
      </c>
      <c r="T598" s="150">
        <f>T561+T570+T579+T588+T597</f>
      </c>
      <c r="U598" s="156">
        <f t="shared" si="828"/>
      </c>
      <c r="V598" s="157">
        <f t="shared" si="688"/>
      </c>
      <c r="W598" s="150">
        <f>W561+W570+W579+W588+W597</f>
      </c>
      <c r="X598" s="157">
        <f t="shared" si="548"/>
      </c>
      <c r="Y598" s="155">
        <f t="shared" si="408"/>
      </c>
      <c r="Z598" s="157">
        <f t="shared" si="1108"/>
      </c>
      <c r="AA598" s="145">
        <f>W598/(F598+COUNT(W552:W560,W562:W569,W571:W578,W580:W587,W589:W596*500))</f>
      </c>
      <c r="AB598" s="150">
        <f>AB561+AB570+AB579+AB588+AB597</f>
      </c>
      <c r="AC598" s="150">
        <f>AC561+AC570+AC579+AC588+AC597</f>
      </c>
      <c r="AD598" s="155">
        <f t="shared" si="968"/>
      </c>
      <c r="AE598" s="145">
        <f>(W598-AC598)/(F598+COUNT(W553:W560,W562:W569,W571:W578,W580:W587)*500)</f>
      </c>
      <c r="AF598" s="158"/>
    </row>
    <row r="599">
      <c r="A599" s="96" t="s">
        <v>97</v>
      </c>
      <c r="B599" s="97" t="s">
        <v>98</v>
      </c>
      <c r="C599" s="97" t="s">
        <v>99</v>
      </c>
      <c r="D599" s="97" t="s">
        <v>100</v>
      </c>
      <c r="E599" s="98" t="s">
        <v>101</v>
      </c>
      <c r="F599" s="97" t="s">
        <v>102</v>
      </c>
      <c r="G599" s="97" t="s">
        <v>103</v>
      </c>
      <c r="H599" s="97" t="s">
        <v>104</v>
      </c>
      <c r="I599" s="99" t="s">
        <v>105</v>
      </c>
      <c r="J599" s="100" t="s">
        <v>106</v>
      </c>
      <c r="K599" s="97" t="s">
        <v>107</v>
      </c>
      <c r="L599" s="100" t="s">
        <v>108</v>
      </c>
      <c r="M599" s="97" t="s">
        <v>109</v>
      </c>
      <c r="N599" s="101" t="s">
        <v>110</v>
      </c>
      <c r="O599" s="97" t="s">
        <v>111</v>
      </c>
      <c r="P599" s="101" t="s">
        <v>112</v>
      </c>
      <c r="Q599" s="99" t="s">
        <v>113</v>
      </c>
      <c r="R599" s="102" t="s">
        <v>114</v>
      </c>
      <c r="S599" s="103" t="s">
        <v>115</v>
      </c>
      <c r="T599" s="102" t="s">
        <v>116</v>
      </c>
      <c r="U599" s="104" t="s">
        <v>117</v>
      </c>
      <c r="V599" s="105" t="s">
        <v>118</v>
      </c>
      <c r="W599" s="105" t="s">
        <v>119</v>
      </c>
      <c r="X599" s="105" t="s">
        <v>120</v>
      </c>
      <c r="Y599" s="103" t="s">
        <v>121</v>
      </c>
      <c r="Z599" s="105" t="s">
        <v>122</v>
      </c>
      <c r="AA599" s="105" t="s">
        <v>123</v>
      </c>
      <c r="AB599" s="105" t="s">
        <v>124</v>
      </c>
      <c r="AC599" s="102" t="s">
        <v>125</v>
      </c>
      <c r="AD599" s="103" t="s">
        <v>126</v>
      </c>
      <c r="AE599" s="105" t="s">
        <v>127</v>
      </c>
      <c r="AF599" s="105" t="s">
        <v>128</v>
      </c>
    </row>
    <row r="600">
      <c r="A600" s="106" t="s">
        <v>185</v>
      </c>
      <c r="B600" s="107" t="s">
        <v>130</v>
      </c>
      <c r="C600" s="135" t="s">
        <v>142</v>
      </c>
      <c r="D600" s="109" t="s">
        <v>132</v>
      </c>
      <c r="E600" s="110">
        <v>260.77</v>
      </c>
      <c r="F600" s="111">
        <f>E600+E601</f>
      </c>
      <c r="G600" s="112">
        <v>1031</v>
      </c>
      <c r="H600" s="112">
        <v>112</v>
      </c>
      <c r="I600" s="113">
        <f t="shared" ref="I600:I619" si="176">H600/G600</f>
      </c>
      <c r="J600" s="114">
        <f t="shared" ref="J600:J645" si="133">(E600/G600)*1000</f>
      </c>
      <c r="K600" s="112">
        <v>3</v>
      </c>
      <c r="L600" s="114">
        <f t="shared" ref="L600:L616" si="88">E600/K600</f>
      </c>
      <c r="M600" s="112">
        <v>0</v>
      </c>
      <c r="N600" s="115">
        <f t="shared" ref="N600:N645" si="331">E600/M600</f>
      </c>
      <c r="O600" s="112">
        <v>0</v>
      </c>
      <c r="P600" s="115">
        <f t="shared" ref="P600:P623" si="260">E600/O600</f>
      </c>
      <c r="Q600" s="116">
        <f>(M600+M601)/(O600+O601)</f>
      </c>
      <c r="R600" s="112">
        <v>0</v>
      </c>
      <c r="S600" s="116">
        <f>(O600+O601)/(K600+K601)</f>
      </c>
      <c r="T600" s="112">
        <v>0</v>
      </c>
      <c r="U600" s="117">
        <f>F600/T600</f>
      </c>
      <c r="V600" s="118">
        <f>(F600+4*500)/T600</f>
      </c>
      <c r="W600" s="112">
        <v>0</v>
      </c>
      <c r="X600" s="118">
        <f>W600/T600</f>
      </c>
      <c r="Y600" s="116">
        <f>T600/R600</f>
      </c>
      <c r="Z600" s="118">
        <f>W600/F600</f>
      </c>
      <c r="AA600" s="118">
        <f>W600/(F600+500)</f>
      </c>
      <c r="AB600" s="112">
        <v>0</v>
      </c>
      <c r="AC600" s="112">
        <v>0</v>
      </c>
      <c r="AD600" s="116">
        <f>AB600/T600</f>
      </c>
      <c r="AE600" s="118">
        <f>(W600-AC600)/(F600+500)</f>
      </c>
      <c r="AF600" s="119" t="s">
        <v>173</v>
      </c>
    </row>
    <row r="601">
      <c r="A601" s="106"/>
      <c r="B601" s="120"/>
      <c r="C601" s="135"/>
      <c r="D601" s="109" t="s">
        <v>134</v>
      </c>
      <c r="E601" s="110">
        <v>798.9</v>
      </c>
      <c r="F601" s="111"/>
      <c r="G601" s="112">
        <v>6540</v>
      </c>
      <c r="H601" s="112">
        <v>449</v>
      </c>
      <c r="I601" s="113">
        <f t="shared" si="176"/>
      </c>
      <c r="J601" s="114">
        <f t="shared" si="133"/>
      </c>
      <c r="K601" s="112">
        <v>12</v>
      </c>
      <c r="L601" s="114">
        <f t="shared" si="88"/>
      </c>
      <c r="M601" s="112">
        <v>0</v>
      </c>
      <c r="N601" s="115">
        <f t="shared" si="331"/>
      </c>
      <c r="O601" s="112">
        <v>0</v>
      </c>
      <c r="P601" s="115">
        <f t="shared" si="260"/>
      </c>
      <c r="Q601" s="116"/>
      <c r="R601" s="112"/>
      <c r="S601" s="116"/>
      <c r="T601" s="112"/>
      <c r="U601" s="117"/>
      <c r="V601" s="118"/>
      <c r="W601" s="112"/>
      <c r="X601" s="118"/>
      <c r="Y601" s="116"/>
      <c r="Z601" s="118"/>
      <c r="AA601" s="118"/>
      <c r="AB601" s="112"/>
      <c r="AC601" s="112"/>
      <c r="AD601" s="116"/>
      <c r="AE601" s="118"/>
      <c r="AF601" s="119" t="s">
        <v>186</v>
      </c>
    </row>
    <row r="602">
      <c r="A602" s="106"/>
      <c r="B602" s="107" t="s">
        <v>136</v>
      </c>
      <c r="C602" s="135" t="s">
        <v>142</v>
      </c>
      <c r="D602" s="109" t="s">
        <v>132</v>
      </c>
      <c r="E602" s="110">
        <v>226.6</v>
      </c>
      <c r="F602" s="111">
        <f>E602+E603</f>
      </c>
      <c r="G602" s="112">
        <v>1339</v>
      </c>
      <c r="H602" s="112">
        <v>98</v>
      </c>
      <c r="I602" s="113">
        <f t="shared" si="176"/>
      </c>
      <c r="J602" s="114">
        <f t="shared" si="133"/>
      </c>
      <c r="K602" s="112">
        <v>4</v>
      </c>
      <c r="L602" s="114">
        <f t="shared" si="88"/>
      </c>
      <c r="M602" s="112">
        <v>0</v>
      </c>
      <c r="N602" s="115">
        <f t="shared" si="331"/>
      </c>
      <c r="O602" s="112">
        <v>0</v>
      </c>
      <c r="P602" s="115">
        <f t="shared" si="260"/>
      </c>
      <c r="Q602" s="116">
        <f>(M602+M603)/(O602+O603)</f>
      </c>
      <c r="R602" s="112">
        <v>5</v>
      </c>
      <c r="S602" s="116">
        <f>(O602+O603)/(K602+K603)</f>
      </c>
      <c r="T602" s="112">
        <v>4</v>
      </c>
      <c r="U602" s="117">
        <f>F602/T602</f>
      </c>
      <c r="V602" s="118">
        <f>(F602+4*500)/T602</f>
      </c>
      <c r="W602" s="112">
        <v>7526.4</v>
      </c>
      <c r="X602" s="118">
        <f>W602/T602</f>
      </c>
      <c r="Y602" s="116">
        <f>T602/R602</f>
      </c>
      <c r="Z602" s="118">
        <f>W602/F602</f>
      </c>
      <c r="AA602" s="118">
        <f>W602/(F602+500)</f>
      </c>
      <c r="AB602" s="112">
        <v>1</v>
      </c>
      <c r="AC602" s="112">
        <v>2911.2</v>
      </c>
      <c r="AD602" s="116">
        <f>AB602/T602</f>
      </c>
      <c r="AE602" s="118">
        <f>(W602-AC602)/(F602+500)</f>
      </c>
      <c r="AF602" s="119" t="s">
        <v>173</v>
      </c>
    </row>
    <row r="603">
      <c r="A603" s="106"/>
      <c r="B603" s="120"/>
      <c r="C603" s="135"/>
      <c r="D603" s="109" t="s">
        <v>134</v>
      </c>
      <c r="E603" s="110">
        <v>1202.25</v>
      </c>
      <c r="F603" s="111"/>
      <c r="G603" s="112">
        <v>7780</v>
      </c>
      <c r="H603" s="112">
        <v>291</v>
      </c>
      <c r="I603" s="113">
        <f t="shared" si="176"/>
      </c>
      <c r="J603" s="114">
        <f t="shared" si="133"/>
      </c>
      <c r="K603" s="112">
        <v>20</v>
      </c>
      <c r="L603" s="114">
        <f t="shared" si="88"/>
      </c>
      <c r="M603" s="112">
        <v>4</v>
      </c>
      <c r="N603" s="115">
        <f t="shared" si="331"/>
      </c>
      <c r="O603" s="112">
        <v>4</v>
      </c>
      <c r="P603" s="115">
        <f t="shared" si="260"/>
      </c>
      <c r="Q603" s="116"/>
      <c r="R603" s="112"/>
      <c r="S603" s="116"/>
      <c r="T603" s="112"/>
      <c r="U603" s="117"/>
      <c r="V603" s="118"/>
      <c r="W603" s="112"/>
      <c r="X603" s="118"/>
      <c r="Y603" s="116"/>
      <c r="Z603" s="118"/>
      <c r="AA603" s="118"/>
      <c r="AB603" s="112"/>
      <c r="AC603" s="112"/>
      <c r="AD603" s="116"/>
      <c r="AE603" s="118"/>
      <c r="AF603" s="119" t="s">
        <v>186</v>
      </c>
    </row>
    <row customHeight="true" ht="20.238095238095237" r="604">
      <c r="A604" s="106"/>
      <c r="B604" s="120" t="s">
        <v>137</v>
      </c>
      <c r="C604" s="135" t="s">
        <v>142</v>
      </c>
      <c r="D604" s="168" t="s">
        <v>132</v>
      </c>
      <c r="E604" s="110">
        <v>233.78</v>
      </c>
      <c r="F604" s="111">
        <f>E604+E605</f>
      </c>
      <c r="G604" s="112">
        <v>1137</v>
      </c>
      <c r="H604" s="112">
        <v>91</v>
      </c>
      <c r="I604" s="113">
        <f t="shared" si="176"/>
      </c>
      <c r="J604" s="114">
        <f t="shared" si="133"/>
      </c>
      <c r="K604" s="112">
        <v>3</v>
      </c>
      <c r="L604" s="114">
        <f t="shared" si="88"/>
      </c>
      <c r="M604" s="112">
        <v>0</v>
      </c>
      <c r="N604" s="115">
        <f t="shared" si="331"/>
      </c>
      <c r="O604" s="112">
        <v>0</v>
      </c>
      <c r="P604" s="115">
        <f t="shared" si="260"/>
      </c>
      <c r="Q604" s="116">
        <f>(M604+M605)/(O604+O605)</f>
      </c>
      <c r="R604" s="112">
        <v>3</v>
      </c>
      <c r="S604" s="116">
        <f>(O604+O605)/(K604+K605)</f>
      </c>
      <c r="T604" s="112">
        <v>0</v>
      </c>
      <c r="U604" s="117">
        <f>F604/T604</f>
      </c>
      <c r="V604" s="118">
        <f>(F604+4*500)/T604</f>
      </c>
      <c r="W604" s="112">
        <v>0</v>
      </c>
      <c r="X604" s="118">
        <f>W604/T604</f>
      </c>
      <c r="Y604" s="116">
        <f>T604/R604</f>
      </c>
      <c r="Z604" s="118">
        <f>W604/F604</f>
      </c>
      <c r="AA604" s="118">
        <f>W604/(F604+500)</f>
      </c>
      <c r="AB604" s="112">
        <v>0</v>
      </c>
      <c r="AC604" s="112">
        <v>0</v>
      </c>
      <c r="AD604" s="116">
        <f>AB604/T604</f>
      </c>
      <c r="AE604" s="118">
        <f>(W604-AC604)/(F604+500)</f>
      </c>
      <c r="AF604" s="119" t="s">
        <v>173</v>
      </c>
    </row>
    <row customHeight="true" ht="20.238095238095237" r="605">
      <c r="A605" s="106"/>
      <c r="B605" s="120"/>
      <c r="C605" s="135"/>
      <c r="D605" s="109" t="s">
        <v>134</v>
      </c>
      <c r="E605" s="110">
        <v>1587.49</v>
      </c>
      <c r="F605" s="111"/>
      <c r="G605" s="112">
        <v>11619</v>
      </c>
      <c r="H605" s="112">
        <v>450</v>
      </c>
      <c r="I605" s="113">
        <f t="shared" si="176"/>
      </c>
      <c r="J605" s="114">
        <f t="shared" si="133"/>
      </c>
      <c r="K605" s="112">
        <v>34</v>
      </c>
      <c r="L605" s="114">
        <f t="shared" si="88"/>
      </c>
      <c r="M605" s="112">
        <v>0</v>
      </c>
      <c r="N605" s="115">
        <f t="shared" si="331"/>
      </c>
      <c r="O605" s="112">
        <v>0</v>
      </c>
      <c r="P605" s="115">
        <f t="shared" si="260"/>
      </c>
      <c r="Q605" s="116"/>
      <c r="R605" s="112"/>
      <c r="S605" s="116"/>
      <c r="T605" s="112"/>
      <c r="U605" s="117"/>
      <c r="V605" s="118"/>
      <c r="W605" s="112"/>
      <c r="X605" s="118"/>
      <c r="Y605" s="116"/>
      <c r="Z605" s="118"/>
      <c r="AA605" s="118"/>
      <c r="AB605" s="112"/>
      <c r="AC605" s="112"/>
      <c r="AD605" s="116"/>
      <c r="AE605" s="118"/>
      <c r="AF605" s="119" t="s">
        <v>186</v>
      </c>
    </row>
    <row r="606">
      <c r="A606" s="106"/>
      <c r="B606" s="120" t="s">
        <v>138</v>
      </c>
      <c r="C606" s="135" t="s">
        <v>142</v>
      </c>
      <c r="D606" s="109" t="s">
        <v>132</v>
      </c>
      <c r="E606" s="110">
        <v>245.33</v>
      </c>
      <c r="F606" s="111">
        <f>E606+E607</f>
      </c>
      <c r="G606" s="112">
        <v>1253</v>
      </c>
      <c r="H606" s="112">
        <v>112</v>
      </c>
      <c r="I606" s="113">
        <f t="shared" si="176"/>
      </c>
      <c r="J606" s="114">
        <f t="shared" si="133"/>
      </c>
      <c r="K606" s="112">
        <v>1</v>
      </c>
      <c r="L606" s="114">
        <f t="shared" si="88"/>
      </c>
      <c r="M606" s="112">
        <v>0</v>
      </c>
      <c r="N606" s="115">
        <f t="shared" si="331"/>
      </c>
      <c r="O606" s="112">
        <v>1</v>
      </c>
      <c r="P606" s="115">
        <f t="shared" si="260"/>
      </c>
      <c r="Q606" s="116">
        <f>(M606+M607)/(O606+O607)</f>
      </c>
      <c r="R606" s="112">
        <v>5</v>
      </c>
      <c r="S606" s="116">
        <f>(O606+O607)/(K606+K607)</f>
      </c>
      <c r="T606" s="112">
        <v>3</v>
      </c>
      <c r="U606" s="117">
        <f>F606/T606</f>
      </c>
      <c r="V606" s="118">
        <f>(F606+4*500)/T606</f>
      </c>
      <c r="W606" s="112">
        <v>3606</v>
      </c>
      <c r="X606" s="118">
        <f>W606/T606</f>
      </c>
      <c r="Y606" s="116">
        <f>T606/R606</f>
      </c>
      <c r="Z606" s="118">
        <f>W606/F606</f>
      </c>
      <c r="AA606" s="118">
        <f>W606/(F606+500)</f>
      </c>
      <c r="AB606" s="112">
        <v>2</v>
      </c>
      <c r="AC606" s="112">
        <f>1344+1663.2</f>
      </c>
      <c r="AD606" s="116">
        <f>AB606/T606</f>
      </c>
      <c r="AE606" s="118">
        <f>(W606-AC606)/(F606+500)</f>
      </c>
      <c r="AF606" s="119" t="s">
        <v>173</v>
      </c>
    </row>
    <row r="607">
      <c r="A607" s="106"/>
      <c r="B607" s="120"/>
      <c r="C607" s="135"/>
      <c r="D607" s="109" t="s">
        <v>134</v>
      </c>
      <c r="E607" s="110">
        <v>1408.27</v>
      </c>
      <c r="F607" s="111"/>
      <c r="G607" s="112">
        <v>10634</v>
      </c>
      <c r="H607" s="112">
        <v>341</v>
      </c>
      <c r="I607" s="113">
        <f t="shared" si="176"/>
      </c>
      <c r="J607" s="114">
        <f t="shared" si="133"/>
      </c>
      <c r="K607" s="112">
        <v>24</v>
      </c>
      <c r="L607" s="114">
        <f t="shared" si="88"/>
      </c>
      <c r="M607" s="112">
        <v>1</v>
      </c>
      <c r="N607" s="115">
        <f t="shared" si="331"/>
      </c>
      <c r="O607" s="112">
        <v>1</v>
      </c>
      <c r="P607" s="115">
        <f t="shared" si="260"/>
      </c>
      <c r="Q607" s="116"/>
      <c r="R607" s="112"/>
      <c r="S607" s="116"/>
      <c r="T607" s="112"/>
      <c r="U607" s="117"/>
      <c r="V607" s="118"/>
      <c r="W607" s="112"/>
      <c r="X607" s="118"/>
      <c r="Y607" s="116"/>
      <c r="Z607" s="118"/>
      <c r="AA607" s="118"/>
      <c r="AB607" s="112"/>
      <c r="AC607" s="112"/>
      <c r="AD607" s="116"/>
      <c r="AE607" s="118"/>
      <c r="AF607" s="119" t="s">
        <v>186</v>
      </c>
    </row>
    <row r="608">
      <c r="A608" s="106"/>
      <c r="B608" s="123" t="s">
        <v>140</v>
      </c>
      <c r="C608" s="123"/>
      <c r="D608" s="123"/>
      <c r="E608" s="124">
        <f>SUM(E600:E607)</f>
      </c>
      <c r="F608" s="125">
        <f>SUM(F600:F607)</f>
      </c>
      <c r="G608" s="125">
        <f>SUM(G600:G607)</f>
      </c>
      <c r="H608" s="125">
        <f>SUM(H600:H607)</f>
      </c>
      <c r="I608" s="126">
        <f t="shared" si="176"/>
      </c>
      <c r="J608" s="127">
        <f t="shared" si="133"/>
      </c>
      <c r="K608" s="125">
        <f>SUM(K600:K607)</f>
      </c>
      <c r="L608" s="127">
        <f t="shared" si="88"/>
      </c>
      <c r="M608" s="125">
        <f>SUM(M600:M607)</f>
      </c>
      <c r="N608" s="128">
        <f t="shared" si="331"/>
      </c>
      <c r="O608" s="125">
        <f>SUM(O600:O607)</f>
      </c>
      <c r="P608" s="128">
        <f t="shared" si="260"/>
      </c>
      <c r="Q608" s="129">
        <f>M608/O608</f>
      </c>
      <c r="R608" s="125">
        <f>SUM(R600:R607)</f>
      </c>
      <c r="S608" s="129">
        <f>(O608+O608)/(K608+K608)</f>
      </c>
      <c r="T608" s="125">
        <f>SUM(T600:T607)</f>
      </c>
      <c r="U608" s="130">
        <f t="shared" ref="U608:U609" si="829">F608/T608</f>
      </c>
      <c r="V608" s="131">
        <f t="shared" ref="V608:V609" si="689">(F608+4*500)/T608</f>
      </c>
      <c r="W608" s="124">
        <f>SUM(W600:W607)</f>
      </c>
      <c r="X608" s="132">
        <f t="shared" ref="X608:X609" si="549">W608/T608</f>
      </c>
      <c r="Y608" s="129">
        <f t="shared" ref="Y608:Y609" si="409">T608/R608</f>
      </c>
      <c r="Z608" s="131">
        <f t="shared" ref="Z608:Z609" si="1109">W608/F608</f>
      </c>
      <c r="AA608" s="131">
        <f>W608/(F608+COUNT(W600:W607)*500)</f>
      </c>
      <c r="AB608" s="125">
        <f>SUM(AB600:AB607)</f>
      </c>
      <c r="AC608" s="125">
        <f>SUM(AC600:AC607)</f>
      </c>
      <c r="AD608" s="129">
        <f t="shared" ref="AD608:AD609" si="969">AB608/T608</f>
      </c>
      <c r="AE608" s="133">
        <f>(W608-AC608)/(F608+COUNT(W600:W607)*500)</f>
      </c>
      <c r="AF608" s="119"/>
    </row>
    <row r="609">
      <c r="A609" s="106"/>
      <c r="B609" s="107" t="s">
        <v>139</v>
      </c>
      <c r="C609" s="135" t="s">
        <v>171</v>
      </c>
      <c r="D609" s="109" t="s">
        <v>132</v>
      </c>
      <c r="E609" s="110">
        <v>181.37</v>
      </c>
      <c r="F609" s="121">
        <f>E609+E610</f>
      </c>
      <c r="G609" s="112">
        <v>956</v>
      </c>
      <c r="H609" s="112">
        <v>74</v>
      </c>
      <c r="I609" s="113">
        <f t="shared" si="176"/>
      </c>
      <c r="J609" s="114">
        <f t="shared" si="133"/>
      </c>
      <c r="K609" s="112">
        <v>3</v>
      </c>
      <c r="L609" s="114">
        <f t="shared" si="88"/>
      </c>
      <c r="M609" s="112">
        <v>0</v>
      </c>
      <c r="N609" s="115">
        <f t="shared" si="331"/>
      </c>
      <c r="O609" s="112">
        <v>0</v>
      </c>
      <c r="P609" s="115">
        <f t="shared" si="260"/>
      </c>
      <c r="Q609" s="116">
        <f>(M609+M610)/(O609+O610)</f>
      </c>
      <c r="R609" s="112">
        <v>7</v>
      </c>
      <c r="S609" s="116">
        <f>(O609+O610)/(K609+K610)</f>
      </c>
      <c r="T609" s="112">
        <v>3</v>
      </c>
      <c r="U609" s="117">
        <f t="shared" si="829"/>
      </c>
      <c r="V609" s="118">
        <f t="shared" si="689"/>
      </c>
      <c r="W609" s="112">
        <v>3354</v>
      </c>
      <c r="X609" s="118">
        <f t="shared" si="549"/>
      </c>
      <c r="Y609" s="116">
        <f t="shared" si="409"/>
      </c>
      <c r="Z609" s="118">
        <f t="shared" si="1109"/>
      </c>
      <c r="AA609" s="118">
        <f>W609/(F609+500)</f>
      </c>
      <c r="AB609" s="112">
        <v>1</v>
      </c>
      <c r="AC609" s="112">
        <v>1663.2</v>
      </c>
      <c r="AD609" s="116">
        <f t="shared" si="969"/>
      </c>
      <c r="AE609" s="118">
        <f>(W609-AC609)/(F609+500)</f>
      </c>
      <c r="AF609" s="119" t="s">
        <v>173</v>
      </c>
    </row>
    <row r="610">
      <c r="A610" s="106"/>
      <c r="B610" s="107"/>
      <c r="C610" s="135"/>
      <c r="D610" s="109" t="s">
        <v>134</v>
      </c>
      <c r="E610" s="110">
        <v>2116.75</v>
      </c>
      <c r="F610" s="121"/>
      <c r="G610" s="112">
        <v>15126</v>
      </c>
      <c r="H610" s="122">
        <v>379</v>
      </c>
      <c r="I610" s="113">
        <f t="shared" si="176"/>
      </c>
      <c r="J610" s="114">
        <f t="shared" si="133"/>
      </c>
      <c r="K610" s="112">
        <v>33</v>
      </c>
      <c r="L610" s="114">
        <f t="shared" si="88"/>
      </c>
      <c r="M610" s="112">
        <v>1</v>
      </c>
      <c r="N610" s="115">
        <f t="shared" si="331"/>
      </c>
      <c r="O610" s="112">
        <v>2</v>
      </c>
      <c r="P610" s="115">
        <f t="shared" si="260"/>
      </c>
      <c r="Q610" s="116"/>
      <c r="R610" s="112"/>
      <c r="S610" s="116"/>
      <c r="T610" s="112"/>
      <c r="U610" s="117"/>
      <c r="V610" s="118"/>
      <c r="W610" s="112"/>
      <c r="X610" s="118"/>
      <c r="Y610" s="116"/>
      <c r="Z610" s="118"/>
      <c r="AA610" s="118"/>
      <c r="AB610" s="112"/>
      <c r="AC610" s="112"/>
      <c r="AD610" s="116"/>
      <c r="AE610" s="118"/>
      <c r="AF610" s="119" t="s">
        <v>186</v>
      </c>
    </row>
    <row r="611">
      <c r="A611" s="106"/>
      <c r="B611" s="146" t="s">
        <v>141</v>
      </c>
      <c r="C611" s="135" t="s">
        <v>171</v>
      </c>
      <c r="D611" s="109" t="s">
        <v>132</v>
      </c>
      <c r="E611" s="110">
        <v>203.22</v>
      </c>
      <c r="F611" s="121">
        <f>E611+E612</f>
      </c>
      <c r="G611" s="112">
        <v>1149</v>
      </c>
      <c r="H611" s="112">
        <v>71</v>
      </c>
      <c r="I611" s="113">
        <f t="shared" si="176"/>
      </c>
      <c r="J611" s="114">
        <f t="shared" si="133"/>
      </c>
      <c r="K611" s="112">
        <v>0</v>
      </c>
      <c r="L611" s="114">
        <f t="shared" si="88"/>
      </c>
      <c r="M611" s="112">
        <v>0</v>
      </c>
      <c r="N611" s="115">
        <f t="shared" si="331"/>
      </c>
      <c r="O611" s="112">
        <v>0</v>
      </c>
      <c r="P611" s="115">
        <f t="shared" si="260"/>
      </c>
      <c r="Q611" s="116">
        <f>(M611+M612)/(O611+O612)</f>
      </c>
      <c r="R611" s="112">
        <v>4</v>
      </c>
      <c r="S611" s="116">
        <f>(O611+O612)/(K611+K612)</f>
      </c>
      <c r="T611" s="112">
        <v>1</v>
      </c>
      <c r="U611" s="117">
        <f>F611/T611</f>
      </c>
      <c r="V611" s="118">
        <f>(F611+4*500)/T611</f>
      </c>
      <c r="W611" s="112">
        <v>1692</v>
      </c>
      <c r="X611" s="118">
        <f>W611/T611</f>
      </c>
      <c r="Y611" s="116">
        <f>T611/R611</f>
      </c>
      <c r="Z611" s="118">
        <f>W611/F611</f>
      </c>
      <c r="AA611" s="118">
        <f>W611/(F611+500)</f>
      </c>
      <c r="AB611" s="112">
        <v>0</v>
      </c>
      <c r="AC611" s="112">
        <v>0</v>
      </c>
      <c r="AD611" s="116">
        <f>AB611/T611</f>
      </c>
      <c r="AE611" s="118">
        <f>(W611-AC611)/(F611+500)</f>
      </c>
      <c r="AF611" s="119" t="s">
        <v>173</v>
      </c>
    </row>
    <row r="612">
      <c r="A612" s="106"/>
      <c r="B612" s="146"/>
      <c r="C612" s="135"/>
      <c r="D612" s="109" t="s">
        <v>134</v>
      </c>
      <c r="E612" s="110">
        <v>1951.15</v>
      </c>
      <c r="F612" s="121"/>
      <c r="G612" s="112">
        <v>13523</v>
      </c>
      <c r="H612" s="122">
        <v>383</v>
      </c>
      <c r="I612" s="113">
        <f t="shared" si="176"/>
      </c>
      <c r="J612" s="114">
        <f t="shared" si="133"/>
      </c>
      <c r="K612" s="112">
        <v>32</v>
      </c>
      <c r="L612" s="114">
        <f t="shared" si="88"/>
      </c>
      <c r="M612" s="112">
        <v>1</v>
      </c>
      <c r="N612" s="115">
        <f t="shared" si="331"/>
      </c>
      <c r="O612" s="112">
        <v>3</v>
      </c>
      <c r="P612" s="115">
        <f t="shared" si="260"/>
      </c>
      <c r="Q612" s="116"/>
      <c r="R612" s="112"/>
      <c r="S612" s="116"/>
      <c r="T612" s="112"/>
      <c r="U612" s="117"/>
      <c r="V612" s="118"/>
      <c r="W612" s="112"/>
      <c r="X612" s="118"/>
      <c r="Y612" s="116"/>
      <c r="Z612" s="118"/>
      <c r="AA612" s="118"/>
      <c r="AB612" s="112"/>
      <c r="AC612" s="112"/>
      <c r="AD612" s="116"/>
      <c r="AE612" s="118"/>
      <c r="AF612" s="119" t="s">
        <v>186</v>
      </c>
    </row>
    <row r="613">
      <c r="A613" s="106"/>
      <c r="B613" s="107" t="s">
        <v>143</v>
      </c>
      <c r="C613" s="135" t="s">
        <v>171</v>
      </c>
      <c r="D613" s="109" t="s">
        <v>132</v>
      </c>
      <c r="E613" s="110">
        <v>220.12</v>
      </c>
      <c r="F613" s="121">
        <f>E613+E614</f>
      </c>
      <c r="G613" s="112">
        <v>1310</v>
      </c>
      <c r="H613" s="112">
        <v>102</v>
      </c>
      <c r="I613" s="113">
        <f t="shared" si="176"/>
      </c>
      <c r="J613" s="114">
        <f t="shared" si="133"/>
      </c>
      <c r="K613" s="112">
        <v>2</v>
      </c>
      <c r="L613" s="114">
        <f t="shared" si="88"/>
      </c>
      <c r="M613" s="112">
        <v>0</v>
      </c>
      <c r="N613" s="115">
        <f t="shared" si="331"/>
      </c>
      <c r="O613" s="112">
        <v>0</v>
      </c>
      <c r="P613" s="115">
        <f t="shared" si="260"/>
      </c>
      <c r="Q613" s="116">
        <f>(M613+M614)/(O613+O614)</f>
      </c>
      <c r="R613" s="112">
        <v>7</v>
      </c>
      <c r="S613" s="116">
        <f>(O613+O614)/(K613+K614)</f>
      </c>
      <c r="T613" s="112">
        <v>5</v>
      </c>
      <c r="U613" s="117">
        <f>F613/T613</f>
      </c>
      <c r="V613" s="118">
        <f>(F613+4*500)/T613</f>
      </c>
      <c r="W613" s="112">
        <v>4483.2</v>
      </c>
      <c r="X613" s="118">
        <f>W613/T613</f>
      </c>
      <c r="Y613" s="116">
        <f>T613/R613</f>
      </c>
      <c r="Z613" s="118">
        <f>W613/F613</f>
      </c>
      <c r="AA613" s="118">
        <f>W613/(F613+500)</f>
      </c>
      <c r="AB613" s="112">
        <v>1</v>
      </c>
      <c r="AC613" s="112">
        <v>598.8</v>
      </c>
      <c r="AD613" s="116">
        <f>AB613/T613</f>
      </c>
      <c r="AE613" s="118">
        <f>(W613-AC613)/(F613+500)</f>
      </c>
      <c r="AF613" s="119" t="s">
        <v>173</v>
      </c>
    </row>
    <row r="614">
      <c r="A614" s="106"/>
      <c r="B614" s="107"/>
      <c r="C614" s="135"/>
      <c r="D614" s="109" t="s">
        <v>134</v>
      </c>
      <c r="E614" s="110">
        <v>1511.18</v>
      </c>
      <c r="F614" s="121"/>
      <c r="G614" s="112">
        <v>11182</v>
      </c>
      <c r="H614" s="122">
        <v>303</v>
      </c>
      <c r="I614" s="113">
        <f t="shared" si="176"/>
      </c>
      <c r="J614" s="114">
        <f t="shared" si="133"/>
      </c>
      <c r="K614" s="112">
        <v>22</v>
      </c>
      <c r="L614" s="114">
        <f t="shared" si="88"/>
      </c>
      <c r="M614" s="112">
        <v>0</v>
      </c>
      <c r="N614" s="115">
        <f t="shared" si="331"/>
      </c>
      <c r="O614" s="112">
        <v>1</v>
      </c>
      <c r="P614" s="115">
        <f t="shared" si="260"/>
      </c>
      <c r="Q614" s="116"/>
      <c r="R614" s="112"/>
      <c r="S614" s="116"/>
      <c r="T614" s="112"/>
      <c r="U614" s="117"/>
      <c r="V614" s="118"/>
      <c r="W614" s="112"/>
      <c r="X614" s="118"/>
      <c r="Y614" s="116"/>
      <c r="Z614" s="118"/>
      <c r="AA614" s="118"/>
      <c r="AB614" s="112"/>
      <c r="AC614" s="112"/>
      <c r="AD614" s="116"/>
      <c r="AE614" s="118"/>
      <c r="AF614" s="119" t="s">
        <v>186</v>
      </c>
    </row>
    <row r="615">
      <c r="A615" s="106"/>
      <c r="B615" s="107" t="s">
        <v>144</v>
      </c>
      <c r="C615" s="135" t="s">
        <v>171</v>
      </c>
      <c r="D615" s="109" t="s">
        <v>132</v>
      </c>
      <c r="E615" s="110">
        <v>301.13</v>
      </c>
      <c r="F615" s="121">
        <f>E615+E616</f>
      </c>
      <c r="G615" s="112">
        <v>1034</v>
      </c>
      <c r="H615" s="112">
        <v>109</v>
      </c>
      <c r="I615" s="113">
        <f t="shared" si="176"/>
      </c>
      <c r="J615" s="114">
        <f t="shared" si="133"/>
      </c>
      <c r="K615" s="112">
        <v>7</v>
      </c>
      <c r="L615" s="114">
        <f t="shared" si="88"/>
      </c>
      <c r="M615" s="112">
        <v>1</v>
      </c>
      <c r="N615" s="115">
        <f t="shared" si="331"/>
      </c>
      <c r="O615" s="112">
        <v>1</v>
      </c>
      <c r="P615" s="115">
        <f t="shared" si="260"/>
      </c>
      <c r="Q615" s="116">
        <f>(M615+M616)/(O615+O616)</f>
      </c>
      <c r="R615" s="112">
        <v>10</v>
      </c>
      <c r="S615" s="116">
        <f>(O615+O616)/(K615+K616)</f>
      </c>
      <c r="T615" s="112">
        <v>4</v>
      </c>
      <c r="U615" s="117">
        <f>F615/T615</f>
      </c>
      <c r="V615" s="118">
        <f>(F615+4*500)/T615</f>
      </c>
      <c r="W615" s="112">
        <v>4128</v>
      </c>
      <c r="X615" s="118">
        <f>W615/T615</f>
      </c>
      <c r="Y615" s="116">
        <f>T615/R615</f>
      </c>
      <c r="Z615" s="118">
        <f>W615/F615</f>
      </c>
      <c r="AA615" s="118">
        <f>W615/(F615+500)</f>
      </c>
      <c r="AB615" s="112">
        <v>1</v>
      </c>
      <c r="AC615" s="112">
        <v>763.2</v>
      </c>
      <c r="AD615" s="116">
        <f>AB615/T615</f>
      </c>
      <c r="AE615" s="118">
        <f>(W615-AC615)/(F615+500)</f>
      </c>
      <c r="AF615" s="119" t="s">
        <v>173</v>
      </c>
    </row>
    <row r="616">
      <c r="A616" s="106"/>
      <c r="B616" s="107"/>
      <c r="C616" s="135"/>
      <c r="D616" s="109" t="s">
        <v>134</v>
      </c>
      <c r="E616" s="110">
        <v>1422.4</v>
      </c>
      <c r="F616" s="121"/>
      <c r="G616" s="112">
        <v>9985</v>
      </c>
      <c r="H616" s="122">
        <v>314</v>
      </c>
      <c r="I616" s="113">
        <f t="shared" si="176"/>
      </c>
      <c r="J616" s="114">
        <f t="shared" si="133"/>
      </c>
      <c r="K616" s="112">
        <v>24</v>
      </c>
      <c r="L616" s="114">
        <f t="shared" si="88"/>
      </c>
      <c r="M616" s="112">
        <v>2</v>
      </c>
      <c r="N616" s="115">
        <f t="shared" si="331"/>
      </c>
      <c r="O616" s="112">
        <v>4</v>
      </c>
      <c r="P616" s="115">
        <f t="shared" si="260"/>
      </c>
      <c r="Q616" s="116"/>
      <c r="R616" s="112"/>
      <c r="S616" s="116"/>
      <c r="T616" s="112"/>
      <c r="U616" s="117"/>
      <c r="V616" s="118"/>
      <c r="W616" s="112"/>
      <c r="X616" s="118"/>
      <c r="Y616" s="116"/>
      <c r="Z616" s="118"/>
      <c r="AA616" s="118"/>
      <c r="AB616" s="112"/>
      <c r="AC616" s="112"/>
      <c r="AD616" s="116"/>
      <c r="AE616" s="118"/>
      <c r="AF616" s="119" t="s">
        <v>186</v>
      </c>
    </row>
    <row r="617">
      <c r="A617" s="106"/>
      <c r="B617" s="136" t="s">
        <v>140</v>
      </c>
      <c r="C617" s="136"/>
      <c r="D617" s="136"/>
      <c r="E617" s="124">
        <f>SUM(E609:E616)</f>
      </c>
      <c r="F617" s="124">
        <f>SUM(F609:F616)</f>
      </c>
      <c r="G617" s="124">
        <f>SUM(G609:G616)</f>
      </c>
      <c r="H617" s="124">
        <f>SUM(H609:H616)</f>
      </c>
      <c r="I617" s="126">
        <f t="shared" si="176"/>
      </c>
      <c r="J617" s="127">
        <f t="shared" si="133"/>
      </c>
      <c r="K617" s="125">
        <f>SUM(K609:K616)</f>
      </c>
      <c r="L617" s="124">
        <f>SUM(L611:L616)</f>
      </c>
      <c r="M617" s="124">
        <f>SUM(M609:M616)</f>
      </c>
      <c r="N617" s="128">
        <f t="shared" si="331"/>
      </c>
      <c r="O617" s="124">
        <f>SUM(O609:O616)</f>
      </c>
      <c r="P617" s="128">
        <f t="shared" si="260"/>
      </c>
      <c r="Q617" s="129">
        <f>M617/O617</f>
      </c>
      <c r="R617" s="124">
        <f>SUM(R609:R616)</f>
      </c>
      <c r="S617" s="129">
        <f>(O617+O617)/(K617+K617)</f>
      </c>
      <c r="T617" s="124">
        <f>SUM(T609:T616)</f>
      </c>
      <c r="U617" s="130">
        <f t="shared" ref="U617:U618" si="830">F617/T617</f>
      </c>
      <c r="V617" s="131">
        <f t="shared" ref="V617:V618" si="690">(F617+4*500)/T617</f>
      </c>
      <c r="W617" s="124">
        <f>SUM(W609:W616)</f>
      </c>
      <c r="X617" s="132">
        <f t="shared" ref="X617:X618" si="550">W617/T617</f>
      </c>
      <c r="Y617" s="129">
        <f t="shared" ref="Y617:Y618" si="410">T617/R617</f>
      </c>
      <c r="Z617" s="131">
        <f t="shared" ref="Z617:Z618" si="1110">W617/F617</f>
      </c>
      <c r="AA617" s="131">
        <f>W617/(F617+COUNT(W608:W616)*500)</f>
      </c>
      <c r="AB617" s="124">
        <f>SUM(AB609:AB616)</f>
      </c>
      <c r="AC617" s="124">
        <f>SUM(AC609:AC616)</f>
      </c>
      <c r="AD617" s="129">
        <f t="shared" ref="AD617:AD618" si="970">AB617/T617</f>
      </c>
      <c r="AE617" s="133">
        <f>(W617-AC617)/(F617+COUNT(W608:W616)*500)</f>
      </c>
      <c r="AF617" s="119"/>
    </row>
    <row r="618">
      <c r="A618" s="106"/>
      <c r="B618" s="107" t="s">
        <v>145</v>
      </c>
      <c r="C618" s="108" t="s">
        <v>169</v>
      </c>
      <c r="D618" s="109" t="s">
        <v>132</v>
      </c>
      <c r="E618" s="110">
        <v>389.76</v>
      </c>
      <c r="F618" s="121">
        <f>E618+E619</f>
      </c>
      <c r="G618" s="112">
        <v>906</v>
      </c>
      <c r="H618" s="112">
        <v>88</v>
      </c>
      <c r="I618" s="113">
        <f t="shared" si="176"/>
      </c>
      <c r="J618" s="114">
        <f t="shared" si="133"/>
      </c>
      <c r="K618" s="112">
        <v>5</v>
      </c>
      <c r="L618" s="114">
        <f t="shared" ref="L618:L645" si="89">E618/K618</f>
      </c>
      <c r="M618" s="112">
        <v>0</v>
      </c>
      <c r="N618" s="115">
        <f t="shared" si="331"/>
      </c>
      <c r="O618" s="112">
        <v>2</v>
      </c>
      <c r="P618" s="115">
        <f t="shared" si="260"/>
      </c>
      <c r="Q618" s="116">
        <f>(M618+M619)/(O618+O619)</f>
      </c>
      <c r="R618" s="112">
        <v>5</v>
      </c>
      <c r="S618" s="116">
        <f>(O618+O619)/(K618+K619)</f>
      </c>
      <c r="T618" s="112">
        <v>1</v>
      </c>
      <c r="U618" s="117">
        <f t="shared" si="830"/>
      </c>
      <c r="V618" s="118">
        <f t="shared" si="690"/>
      </c>
      <c r="W618" s="112">
        <v>1663.2</v>
      </c>
      <c r="X618" s="118">
        <f t="shared" si="550"/>
      </c>
      <c r="Y618" s="116">
        <f t="shared" si="410"/>
      </c>
      <c r="Z618" s="118">
        <f t="shared" si="1110"/>
      </c>
      <c r="AA618" s="118">
        <f>W618/(F618+500)</f>
      </c>
      <c r="AB618" s="112">
        <v>0</v>
      </c>
      <c r="AC618" s="112">
        <v>0</v>
      </c>
      <c r="AD618" s="116">
        <f t="shared" si="970"/>
      </c>
      <c r="AE618" s="118">
        <f>(W618-AC618)/(F618+500)</f>
      </c>
      <c r="AF618" s="119" t="s">
        <v>149</v>
      </c>
    </row>
    <row r="619">
      <c r="A619" s="106"/>
      <c r="B619" s="107"/>
      <c r="C619" s="108"/>
      <c r="D619" s="109" t="s">
        <v>134</v>
      </c>
      <c r="E619" s="110">
        <v>1417.3</v>
      </c>
      <c r="F619" s="121"/>
      <c r="G619" s="112">
        <v>8731</v>
      </c>
      <c r="H619" s="112">
        <v>272</v>
      </c>
      <c r="I619" s="113">
        <f t="shared" si="176"/>
      </c>
      <c r="J619" s="114">
        <f t="shared" si="133"/>
      </c>
      <c r="K619" s="112">
        <v>26</v>
      </c>
      <c r="L619" s="114">
        <f t="shared" si="89"/>
      </c>
      <c r="M619" s="112">
        <v>0</v>
      </c>
      <c r="N619" s="115">
        <f t="shared" si="331"/>
      </c>
      <c r="O619" s="112">
        <v>2</v>
      </c>
      <c r="P619" s="115">
        <f t="shared" si="260"/>
      </c>
      <c r="Q619" s="116"/>
      <c r="R619" s="112"/>
      <c r="S619" s="116"/>
      <c r="T619" s="112"/>
      <c r="U619" s="117"/>
      <c r="V619" s="118"/>
      <c r="W619" s="112"/>
      <c r="X619" s="118"/>
      <c r="Y619" s="116"/>
      <c r="Z619" s="118"/>
      <c r="AA619" s="118"/>
      <c r="AB619" s="112"/>
      <c r="AC619" s="112"/>
      <c r="AD619" s="116"/>
      <c r="AE619" s="118"/>
      <c r="AF619" s="119" t="s">
        <v>186</v>
      </c>
    </row>
    <row r="620">
      <c r="A620" s="106"/>
      <c r="B620" s="107" t="s">
        <v>146</v>
      </c>
      <c r="C620" s="108" t="s">
        <v>169</v>
      </c>
      <c r="D620" s="109" t="s">
        <v>132</v>
      </c>
      <c r="E620" s="110">
        <v>132.94</v>
      </c>
      <c r="F620" s="121">
        <f>E620+E621</f>
      </c>
      <c r="G620" s="112">
        <v>645</v>
      </c>
      <c r="H620" s="112">
        <v>43</v>
      </c>
      <c r="I620" s="113">
        <f>H621/G620</f>
      </c>
      <c r="J620" s="114">
        <f t="shared" si="133"/>
      </c>
      <c r="K620" s="112">
        <v>1</v>
      </c>
      <c r="L620" s="114">
        <f t="shared" si="89"/>
      </c>
      <c r="M620" s="112">
        <v>1</v>
      </c>
      <c r="N620" s="115">
        <f t="shared" si="331"/>
      </c>
      <c r="O620" s="112">
        <v>1</v>
      </c>
      <c r="P620" s="115">
        <f t="shared" si="260"/>
      </c>
      <c r="Q620" s="116">
        <f>(M620+M621)/(O620+O621)</f>
      </c>
      <c r="R620" s="112">
        <v>12</v>
      </c>
      <c r="S620" s="116">
        <f>(O620+O621)/(K620+K621)</f>
      </c>
      <c r="T620" s="112">
        <v>5</v>
      </c>
      <c r="U620" s="117">
        <f>F620/T620</f>
      </c>
      <c r="V620" s="118">
        <f>(F620+4*500)/T620</f>
      </c>
      <c r="W620" s="112">
        <v>7549.200000000001</v>
      </c>
      <c r="X620" s="118">
        <f>W620/T620</f>
      </c>
      <c r="Y620" s="116">
        <f>T620/R620</f>
      </c>
      <c r="Z620" s="118">
        <f>W620/F620</f>
      </c>
      <c r="AA620" s="118">
        <f>W620/(F620+500)</f>
      </c>
      <c r="AB620" s="112">
        <v>1</v>
      </c>
      <c r="AC620" s="112">
        <v>715.2</v>
      </c>
      <c r="AD620" s="116">
        <f>AB620/T620</f>
      </c>
      <c r="AE620" s="118">
        <f>(W620-AC620)/(F620+500)</f>
      </c>
      <c r="AF620" s="119" t="s">
        <v>149</v>
      </c>
    </row>
    <row r="621">
      <c r="A621" s="106"/>
      <c r="B621" s="107"/>
      <c r="C621" s="108"/>
      <c r="D621" s="109" t="s">
        <v>134</v>
      </c>
      <c r="E621" s="110">
        <v>1057.66</v>
      </c>
      <c r="F621" s="121"/>
      <c r="G621" s="112">
        <v>8027</v>
      </c>
      <c r="H621" s="112">
        <v>237</v>
      </c>
      <c r="I621" s="113">
        <f t="shared" ref="I621:I645" si="177">H621/G621</f>
      </c>
      <c r="J621" s="114">
        <f t="shared" si="133"/>
      </c>
      <c r="K621" s="112">
        <v>28</v>
      </c>
      <c r="L621" s="114">
        <f t="shared" si="89"/>
      </c>
      <c r="M621" s="112">
        <v>4</v>
      </c>
      <c r="N621" s="115">
        <f t="shared" si="331"/>
      </c>
      <c r="O621" s="112">
        <v>4</v>
      </c>
      <c r="P621" s="115">
        <f t="shared" si="260"/>
      </c>
      <c r="Q621" s="116"/>
      <c r="R621" s="112"/>
      <c r="S621" s="116"/>
      <c r="T621" s="112"/>
      <c r="U621" s="117"/>
      <c r="V621" s="118"/>
      <c r="W621" s="112"/>
      <c r="X621" s="118"/>
      <c r="Y621" s="116"/>
      <c r="Z621" s="118"/>
      <c r="AA621" s="118"/>
      <c r="AB621" s="112"/>
      <c r="AC621" s="112"/>
      <c r="AD621" s="116"/>
      <c r="AE621" s="118"/>
      <c r="AF621" s="119" t="s">
        <v>186</v>
      </c>
    </row>
    <row r="622">
      <c r="A622" s="106"/>
      <c r="B622" s="107" t="s">
        <v>147</v>
      </c>
      <c r="C622" s="108" t="s">
        <v>169</v>
      </c>
      <c r="D622" s="109" t="s">
        <v>132</v>
      </c>
      <c r="E622" s="110">
        <v>306.87</v>
      </c>
      <c r="F622" s="111">
        <f>E622+E623</f>
      </c>
      <c r="G622" s="112">
        <v>992</v>
      </c>
      <c r="H622" s="112">
        <v>50</v>
      </c>
      <c r="I622" s="113">
        <f t="shared" si="177"/>
      </c>
      <c r="J622" s="114">
        <f t="shared" si="133"/>
      </c>
      <c r="K622" s="112">
        <v>3</v>
      </c>
      <c r="L622" s="114">
        <f t="shared" si="89"/>
      </c>
      <c r="M622" s="112">
        <v>0</v>
      </c>
      <c r="N622" s="115">
        <f t="shared" si="331"/>
      </c>
      <c r="O622" s="112">
        <v>0</v>
      </c>
      <c r="P622" s="115">
        <f t="shared" si="260"/>
      </c>
      <c r="Q622" s="116">
        <f>(M622+M623)/(O622+O623)</f>
      </c>
      <c r="R622" s="112">
        <v>3</v>
      </c>
      <c r="S622" s="116">
        <f>(O622+O623)/(K622+K623)</f>
      </c>
      <c r="T622" s="112">
        <v>2</v>
      </c>
      <c r="U622" s="117">
        <f>F622/T622</f>
      </c>
      <c r="V622" s="118">
        <f>(F622+4*500)/T622</f>
      </c>
      <c r="W622" s="112">
        <v>2059.199999999997</v>
      </c>
      <c r="X622" s="118">
        <f>W622/T622</f>
      </c>
      <c r="Y622" s="116">
        <f>T622/R622</f>
      </c>
      <c r="Z622" s="118">
        <f>W622/F622</f>
      </c>
      <c r="AA622" s="118">
        <f>W622/(F622+500)</f>
      </c>
      <c r="AB622" s="112">
        <v>0</v>
      </c>
      <c r="AC622" s="112">
        <v>0</v>
      </c>
      <c r="AD622" s="116">
        <f>AB622/T622</f>
      </c>
      <c r="AE622" s="118">
        <f>(W622-AC622)/(F622+500)</f>
      </c>
      <c r="AF622" s="119" t="s">
        <v>149</v>
      </c>
    </row>
    <row r="623">
      <c r="A623" s="106"/>
      <c r="B623" s="107"/>
      <c r="C623" s="108"/>
      <c r="D623" s="109" t="s">
        <v>134</v>
      </c>
      <c r="E623" s="110">
        <v>1145.92</v>
      </c>
      <c r="F623" s="111"/>
      <c r="G623" s="112">
        <v>9152</v>
      </c>
      <c r="H623" s="112">
        <v>236</v>
      </c>
      <c r="I623" s="113">
        <f t="shared" si="177"/>
      </c>
      <c r="J623" s="114">
        <f t="shared" si="133"/>
      </c>
      <c r="K623" s="112">
        <v>19</v>
      </c>
      <c r="L623" s="114">
        <f t="shared" si="89"/>
      </c>
      <c r="M623" s="112">
        <v>2</v>
      </c>
      <c r="N623" s="115">
        <f t="shared" si="331"/>
      </c>
      <c r="O623" s="112">
        <v>2</v>
      </c>
      <c r="P623" s="115">
        <f t="shared" si="260"/>
      </c>
      <c r="Q623" s="116"/>
      <c r="R623" s="112"/>
      <c r="S623" s="116"/>
      <c r="T623" s="112"/>
      <c r="U623" s="117"/>
      <c r="V623" s="118"/>
      <c r="W623" s="112"/>
      <c r="X623" s="118"/>
      <c r="Y623" s="116"/>
      <c r="Z623" s="118"/>
      <c r="AA623" s="118"/>
      <c r="AB623" s="112"/>
      <c r="AC623" s="112"/>
      <c r="AD623" s="116"/>
      <c r="AE623" s="118"/>
      <c r="AF623" s="119" t="s">
        <v>168</v>
      </c>
    </row>
    <row r="624">
      <c r="A624" s="106"/>
      <c r="B624" s="107" t="s">
        <v>151</v>
      </c>
      <c r="C624" s="108" t="s">
        <v>169</v>
      </c>
      <c r="D624" s="109" t="s">
        <v>132</v>
      </c>
      <c r="E624" s="110">
        <v>405.24</v>
      </c>
      <c r="F624" s="111">
        <f>E624+E625</f>
      </c>
      <c r="G624" s="112">
        <v>1538</v>
      </c>
      <c r="H624" s="112">
        <v>61</v>
      </c>
      <c r="I624" s="113">
        <f t="shared" si="177"/>
      </c>
      <c r="J624" s="114">
        <f t="shared" si="133"/>
      </c>
      <c r="K624" s="112">
        <v>3</v>
      </c>
      <c r="L624" s="114">
        <f t="shared" si="89"/>
      </c>
      <c r="M624" s="112">
        <v>0</v>
      </c>
      <c r="N624" s="115">
        <f t="shared" si="331"/>
      </c>
      <c r="O624" s="112">
        <v>0</v>
      </c>
      <c r="P624" s="115">
        <f>E624/O625</f>
      </c>
      <c r="Q624" s="116">
        <f>(M624+M625)/(O624+O625)</f>
      </c>
      <c r="R624" s="112">
        <v>8</v>
      </c>
      <c r="S624" s="116">
        <f>(O624+O625)/(K624+K625)</f>
      </c>
      <c r="T624" s="112">
        <v>3</v>
      </c>
      <c r="U624" s="117">
        <f>F624/T624</f>
      </c>
      <c r="V624" s="118">
        <f>(F624+4*500)/T624</f>
      </c>
      <c r="W624" s="112">
        <v>5685.600000000006</v>
      </c>
      <c r="X624" s="118">
        <f>W624/T624</f>
      </c>
      <c r="Y624" s="116">
        <f>T624/R624</f>
      </c>
      <c r="Z624" s="118">
        <f>W624/F624</f>
      </c>
      <c r="AA624" s="118">
        <f>W624/(F624+500)</f>
      </c>
      <c r="AB624" s="112">
        <v>0</v>
      </c>
      <c r="AC624" s="112">
        <v>0</v>
      </c>
      <c r="AD624" s="116">
        <f>AB624/T624</f>
      </c>
      <c r="AE624" s="118">
        <f>(W624-AC624)/(F624+500)</f>
      </c>
      <c r="AF624" s="119" t="s">
        <v>149</v>
      </c>
    </row>
    <row r="625">
      <c r="A625" s="106"/>
      <c r="B625" s="107"/>
      <c r="C625" s="108"/>
      <c r="D625" s="109" t="s">
        <v>134</v>
      </c>
      <c r="E625" s="110">
        <v>1272.42</v>
      </c>
      <c r="F625" s="111"/>
      <c r="G625" s="112">
        <v>10118</v>
      </c>
      <c r="H625" s="112">
        <v>279</v>
      </c>
      <c r="I625" s="113">
        <f t="shared" si="177"/>
      </c>
      <c r="J625" s="114">
        <f t="shared" si="133"/>
      </c>
      <c r="K625" s="112">
        <v>27</v>
      </c>
      <c r="L625" s="114">
        <f t="shared" si="89"/>
      </c>
      <c r="M625" s="112">
        <v>2</v>
      </c>
      <c r="N625" s="115">
        <f t="shared" si="331"/>
      </c>
      <c r="O625" s="112">
        <v>4</v>
      </c>
      <c r="P625" s="115">
        <f t="shared" ref="P625:P626" si="261">E625/O625</f>
      </c>
      <c r="Q625" s="116"/>
      <c r="R625" s="112"/>
      <c r="S625" s="116"/>
      <c r="T625" s="112"/>
      <c r="U625" s="117"/>
      <c r="V625" s="118"/>
      <c r="W625" s="112"/>
      <c r="X625" s="118"/>
      <c r="Y625" s="116"/>
      <c r="Z625" s="118"/>
      <c r="AA625" s="118"/>
      <c r="AB625" s="112"/>
      <c r="AC625" s="112"/>
      <c r="AD625" s="116"/>
      <c r="AE625" s="118"/>
      <c r="AF625" s="119" t="s">
        <v>168</v>
      </c>
    </row>
    <row r="626">
      <c r="A626" s="106"/>
      <c r="B626" s="136" t="s">
        <v>140</v>
      </c>
      <c r="C626" s="136"/>
      <c r="D626" s="136"/>
      <c r="E626" s="124">
        <f>SUM(E618:E625)</f>
      </c>
      <c r="F626" s="124">
        <f>SUM(F618:F625)</f>
      </c>
      <c r="G626" s="124">
        <f>SUM(G618:G625)</f>
      </c>
      <c r="H626" s="124">
        <f>SUM(H618:H625)</f>
      </c>
      <c r="I626" s="126">
        <f t="shared" si="177"/>
      </c>
      <c r="J626" s="127">
        <f t="shared" si="133"/>
      </c>
      <c r="K626" s="125">
        <f>SUM(K618:K625)</f>
      </c>
      <c r="L626" s="127">
        <f t="shared" si="89"/>
      </c>
      <c r="M626" s="125">
        <f>SUM(M618:M625)</f>
      </c>
      <c r="N626" s="128">
        <f t="shared" si="331"/>
      </c>
      <c r="O626" s="125">
        <f>SUM(O618:O625)</f>
      </c>
      <c r="P626" s="128">
        <f t="shared" si="261"/>
      </c>
      <c r="Q626" s="129">
        <f>M626/O626</f>
      </c>
      <c r="R626" s="125">
        <f>SUM(R618:R625)</f>
      </c>
      <c r="S626" s="129">
        <f>(O626+O626)/(K626+K626)</f>
      </c>
      <c r="T626" s="125">
        <f>SUM(T618:T625)</f>
      </c>
      <c r="U626" s="130">
        <f t="shared" ref="U626:U627" si="831">F626/T626</f>
      </c>
      <c r="V626" s="131">
        <f t="shared" ref="V626:V627" si="691">(F626+4*500)/T626</f>
      </c>
      <c r="W626" s="125">
        <f>SUM(W618:W625)</f>
      </c>
      <c r="X626" s="132">
        <f t="shared" ref="X626:X627" si="551">W626/T626</f>
      </c>
      <c r="Y626" s="129">
        <f t="shared" ref="Y626:Y627" si="411">T626/R626</f>
      </c>
      <c r="Z626" s="131">
        <f t="shared" ref="Z626:Z627" si="1111">W626/F626</f>
      </c>
      <c r="AA626" s="131">
        <f>W626/(F626+COUNT(W618:W623)*500)</f>
      </c>
      <c r="AB626" s="125">
        <f>SUM(AB618:AB625)</f>
      </c>
      <c r="AC626" s="125">
        <f>SUM(AC618:AC625)</f>
      </c>
      <c r="AD626" s="129">
        <f t="shared" ref="AD626:AD627" si="971">AB626/T626</f>
      </c>
      <c r="AE626" s="133">
        <f>(W626-AC626)/(F626+COUNT(W618:W623)*500)</f>
      </c>
      <c r="AF626" s="118"/>
    </row>
    <row r="627">
      <c r="A627" s="106"/>
      <c r="B627" s="107" t="s">
        <v>152</v>
      </c>
      <c r="C627" s="135" t="s">
        <v>148</v>
      </c>
      <c r="D627" s="109" t="s">
        <v>132</v>
      </c>
      <c r="E627" s="110">
        <v>202.56</v>
      </c>
      <c r="F627" s="111">
        <f>E627+E628</f>
      </c>
      <c r="G627" s="112">
        <v>1006</v>
      </c>
      <c r="H627" s="112">
        <v>46</v>
      </c>
      <c r="I627" s="113">
        <f t="shared" si="177"/>
      </c>
      <c r="J627" s="114">
        <f t="shared" si="133"/>
      </c>
      <c r="K627" s="112">
        <v>2</v>
      </c>
      <c r="L627" s="114">
        <f t="shared" si="89"/>
      </c>
      <c r="M627" s="112">
        <v>0</v>
      </c>
      <c r="N627" s="115">
        <f t="shared" si="331"/>
      </c>
      <c r="O627" s="112">
        <v>1</v>
      </c>
      <c r="P627" s="115">
        <f>E627/O628</f>
      </c>
      <c r="Q627" s="116">
        <f>(M627+M628)/(O627+O628)</f>
      </c>
      <c r="R627" s="112">
        <v>3</v>
      </c>
      <c r="S627" s="116">
        <f>(O627+O628)/(K627+K628)</f>
      </c>
      <c r="T627" s="112">
        <v>1</v>
      </c>
      <c r="U627" s="117">
        <f t="shared" si="831"/>
      </c>
      <c r="V627" s="118">
        <f t="shared" si="691"/>
      </c>
      <c r="W627" s="112">
        <v>691.1999999999971</v>
      </c>
      <c r="X627" s="118">
        <f t="shared" si="551"/>
      </c>
      <c r="Y627" s="116">
        <f t="shared" si="411"/>
      </c>
      <c r="Z627" s="118">
        <f t="shared" si="1111"/>
      </c>
      <c r="AA627" s="118">
        <f>W627/(F627+500)</f>
      </c>
      <c r="AB627" s="112">
        <v>1</v>
      </c>
      <c r="AC627" s="112">
        <v>691.2000000000007</v>
      </c>
      <c r="AD627" s="116">
        <f t="shared" si="971"/>
      </c>
      <c r="AE627" s="118">
        <f>(W627-AC627)/(F627+500)</f>
      </c>
      <c r="AF627" s="119" t="s">
        <v>149</v>
      </c>
    </row>
    <row r="628">
      <c r="A628" s="106"/>
      <c r="B628" s="107"/>
      <c r="C628" s="135"/>
      <c r="D628" s="109" t="s">
        <v>134</v>
      </c>
      <c r="E628" s="110">
        <v>1152.18</v>
      </c>
      <c r="F628" s="111"/>
      <c r="G628" s="112">
        <v>9240</v>
      </c>
      <c r="H628" s="112">
        <v>213</v>
      </c>
      <c r="I628" s="113">
        <f t="shared" si="177"/>
      </c>
      <c r="J628" s="114">
        <f t="shared" si="133"/>
      </c>
      <c r="K628" s="112">
        <v>22</v>
      </c>
      <c r="L628" s="114">
        <f t="shared" si="89"/>
      </c>
      <c r="M628" s="112">
        <v>2</v>
      </c>
      <c r="N628" s="115">
        <f t="shared" si="331"/>
      </c>
      <c r="O628" s="112">
        <v>3</v>
      </c>
      <c r="P628" s="115">
        <f t="shared" ref="P628:P630" si="262">E628/O628</f>
      </c>
      <c r="Q628" s="116"/>
      <c r="R628" s="112"/>
      <c r="S628" s="116"/>
      <c r="T628" s="112"/>
      <c r="U628" s="117"/>
      <c r="V628" s="118"/>
      <c r="W628" s="112"/>
      <c r="X628" s="118"/>
      <c r="Y628" s="116"/>
      <c r="Z628" s="118"/>
      <c r="AA628" s="118"/>
      <c r="AB628" s="112">
        <v>1</v>
      </c>
      <c r="AC628" s="112">
        <v>691.2000000000007</v>
      </c>
      <c r="AD628" s="116"/>
      <c r="AE628" s="118"/>
      <c r="AF628" s="119" t="s">
        <v>168</v>
      </c>
    </row>
    <row r="629">
      <c r="A629" s="106"/>
      <c r="B629" s="107" t="s">
        <v>153</v>
      </c>
      <c r="C629" s="135" t="s">
        <v>148</v>
      </c>
      <c r="D629" s="109" t="s">
        <v>132</v>
      </c>
      <c r="E629" s="110">
        <v>161.9</v>
      </c>
      <c r="F629" s="111">
        <f>E629+E630</f>
      </c>
      <c r="G629" s="112">
        <v>1153</v>
      </c>
      <c r="H629" s="112">
        <v>58</v>
      </c>
      <c r="I629" s="113">
        <f t="shared" si="177"/>
      </c>
      <c r="J629" s="114">
        <f t="shared" si="133"/>
      </c>
      <c r="K629" s="112">
        <v>4</v>
      </c>
      <c r="L629" s="114">
        <f t="shared" si="89"/>
      </c>
      <c r="M629" s="112">
        <v>0</v>
      </c>
      <c r="N629" s="115">
        <f t="shared" si="331"/>
      </c>
      <c r="O629" s="112">
        <v>1</v>
      </c>
      <c r="P629" s="115">
        <f t="shared" si="262"/>
      </c>
      <c r="Q629" s="116">
        <f>(M629+M630)/(O629+O630)</f>
      </c>
      <c r="R629" s="112">
        <v>3</v>
      </c>
      <c r="S629" s="116">
        <f>(O629+O630)/(K629+K630)</f>
      </c>
      <c r="T629" s="112">
        <v>1</v>
      </c>
      <c r="U629" s="117">
        <f>F629/T629</f>
      </c>
      <c r="V629" s="118">
        <f>(F629+4*500)/T629</f>
      </c>
      <c r="W629" s="112">
        <v>1663.199999999997</v>
      </c>
      <c r="X629" s="118">
        <f>W629/T629</f>
      </c>
      <c r="Y629" s="116">
        <f>T629/R629</f>
      </c>
      <c r="Z629" s="118">
        <f>W629/F629</f>
      </c>
      <c r="AA629" s="118">
        <f>W629/(F629+500)</f>
      </c>
      <c r="AB629" s="112">
        <v>0</v>
      </c>
      <c r="AC629" s="112">
        <v>0</v>
      </c>
      <c r="AD629" s="116">
        <f>AB629/T629</f>
      </c>
      <c r="AE629" s="118">
        <f>(W629-AC629)/(F629+500)</f>
      </c>
      <c r="AF629" s="119" t="s">
        <v>149</v>
      </c>
    </row>
    <row r="630">
      <c r="A630" s="106"/>
      <c r="B630" s="107"/>
      <c r="C630" s="135"/>
      <c r="D630" s="109" t="s">
        <v>134</v>
      </c>
      <c r="E630" s="110">
        <v>1178.79</v>
      </c>
      <c r="F630" s="111"/>
      <c r="G630" s="112">
        <v>11098</v>
      </c>
      <c r="H630" s="112">
        <v>240</v>
      </c>
      <c r="I630" s="113">
        <f t="shared" si="177"/>
      </c>
      <c r="J630" s="114">
        <f t="shared" si="133"/>
      </c>
      <c r="K630" s="112">
        <v>18</v>
      </c>
      <c r="L630" s="114">
        <f t="shared" si="89"/>
      </c>
      <c r="M630" s="112">
        <v>0</v>
      </c>
      <c r="N630" s="115">
        <f t="shared" si="331"/>
      </c>
      <c r="O630" s="112">
        <v>0</v>
      </c>
      <c r="P630" s="115">
        <f t="shared" si="262"/>
      </c>
      <c r="Q630" s="116"/>
      <c r="R630" s="112"/>
      <c r="S630" s="116"/>
      <c r="T630" s="112"/>
      <c r="U630" s="117"/>
      <c r="V630" s="118"/>
      <c r="W630" s="112"/>
      <c r="X630" s="118"/>
      <c r="Y630" s="116"/>
      <c r="Z630" s="118"/>
      <c r="AA630" s="118"/>
      <c r="AB630" s="112"/>
      <c r="AC630" s="112"/>
      <c r="AD630" s="116"/>
      <c r="AE630" s="118"/>
      <c r="AF630" s="119" t="s">
        <v>168</v>
      </c>
    </row>
    <row r="631">
      <c r="A631" s="106"/>
      <c r="B631" s="107" t="s">
        <v>154</v>
      </c>
      <c r="C631" s="135" t="s">
        <v>148</v>
      </c>
      <c r="D631" s="109" t="s">
        <v>132</v>
      </c>
      <c r="E631" s="110">
        <v>258.68</v>
      </c>
      <c r="F631" s="111">
        <f>E631+E632</f>
      </c>
      <c r="G631" s="112">
        <v>1628</v>
      </c>
      <c r="H631" s="112">
        <v>59</v>
      </c>
      <c r="I631" s="113">
        <f t="shared" si="177"/>
      </c>
      <c r="J631" s="114">
        <f t="shared" si="133"/>
      </c>
      <c r="K631" s="112">
        <v>2</v>
      </c>
      <c r="L631" s="114">
        <f t="shared" si="89"/>
      </c>
      <c r="M631" s="112">
        <v>0</v>
      </c>
      <c r="N631" s="115">
        <f t="shared" si="331"/>
      </c>
      <c r="O631" s="112">
        <v>0</v>
      </c>
      <c r="P631" s="115">
        <f>E631/O632</f>
      </c>
      <c r="Q631" s="116">
        <f>(M631+M632)/(O631+O632)</f>
      </c>
      <c r="R631" s="112">
        <v>7</v>
      </c>
      <c r="S631" s="116">
        <f>(O631+O632)/(K631+K632)</f>
      </c>
      <c r="T631" s="112">
        <v>3</v>
      </c>
      <c r="U631" s="117">
        <f>F631/T631</f>
      </c>
      <c r="V631" s="118">
        <f>(F631+4*500)/T631</f>
      </c>
      <c r="W631" s="112">
        <v>4670.4000000000015</v>
      </c>
      <c r="X631" s="118">
        <f>W631/T631</f>
      </c>
      <c r="Y631" s="116">
        <f>T631/R631</f>
      </c>
      <c r="Z631" s="118">
        <f>W631/F631</f>
      </c>
      <c r="AA631" s="118">
        <f>W631/(F631+500)</f>
      </c>
      <c r="AB631" s="112">
        <v>0</v>
      </c>
      <c r="AC631" s="112">
        <v>0</v>
      </c>
      <c r="AD631" s="116">
        <f>AB631/T631</f>
      </c>
      <c r="AE631" s="118">
        <f>(W631-AC631)/(F631+500)</f>
      </c>
      <c r="AF631" s="119" t="s">
        <v>149</v>
      </c>
    </row>
    <row r="632">
      <c r="A632" s="106"/>
      <c r="B632" s="107"/>
      <c r="C632" s="135"/>
      <c r="D632" s="109" t="s">
        <v>134</v>
      </c>
      <c r="E632" s="110">
        <v>1227.41</v>
      </c>
      <c r="F632" s="111"/>
      <c r="G632" s="112">
        <v>9858</v>
      </c>
      <c r="H632" s="112">
        <v>283</v>
      </c>
      <c r="I632" s="113">
        <f t="shared" si="177"/>
      </c>
      <c r="J632" s="114">
        <f t="shared" si="133"/>
      </c>
      <c r="K632" s="112">
        <v>19</v>
      </c>
      <c r="L632" s="114">
        <f t="shared" si="89"/>
      </c>
      <c r="M632" s="112">
        <v>3</v>
      </c>
      <c r="N632" s="115">
        <f t="shared" si="331"/>
      </c>
      <c r="O632" s="112">
        <v>6</v>
      </c>
      <c r="P632" s="115">
        <f>E632/O632</f>
      </c>
      <c r="Q632" s="116"/>
      <c r="R632" s="112"/>
      <c r="S632" s="116"/>
      <c r="T632" s="112"/>
      <c r="U632" s="117"/>
      <c r="V632" s="118"/>
      <c r="W632" s="112"/>
      <c r="X632" s="118"/>
      <c r="Y632" s="116"/>
      <c r="Z632" s="118"/>
      <c r="AA632" s="118"/>
      <c r="AB632" s="112"/>
      <c r="AC632" s="112"/>
      <c r="AD632" s="116"/>
      <c r="AE632" s="118"/>
      <c r="AF632" s="119" t="s">
        <v>168</v>
      </c>
    </row>
    <row r="633">
      <c r="A633" s="106"/>
      <c r="B633" s="107" t="s">
        <v>155</v>
      </c>
      <c r="C633" s="135" t="s">
        <v>148</v>
      </c>
      <c r="D633" s="109" t="s">
        <v>132</v>
      </c>
      <c r="E633" s="110">
        <v>159.71</v>
      </c>
      <c r="F633" s="111">
        <f>E633+E634</f>
      </c>
      <c r="G633" s="112">
        <v>1557</v>
      </c>
      <c r="H633" s="112">
        <v>65</v>
      </c>
      <c r="I633" s="113">
        <f t="shared" si="177"/>
      </c>
      <c r="J633" s="114">
        <f t="shared" si="133"/>
      </c>
      <c r="K633" s="112">
        <v>5</v>
      </c>
      <c r="L633" s="114">
        <f t="shared" si="89"/>
      </c>
      <c r="M633" s="112">
        <v>0</v>
      </c>
      <c r="N633" s="115">
        <f t="shared" si="331"/>
      </c>
      <c r="O633" s="112">
        <v>2</v>
      </c>
      <c r="P633" s="115">
        <f>E633/O634</f>
      </c>
      <c r="Q633" s="116">
        <f>(M633+M634)/(O633+O634)</f>
      </c>
      <c r="R633" s="112">
        <v>7</v>
      </c>
      <c r="S633" s="116">
        <f>(O633+O634)/(K633+K634)</f>
      </c>
      <c r="T633" s="112">
        <v>2</v>
      </c>
      <c r="U633" s="117">
        <f>F633/T633</f>
      </c>
      <c r="V633" s="118">
        <f>(F633+4*500)/T633</f>
      </c>
      <c r="W633" s="112">
        <v>3103.2000000000044</v>
      </c>
      <c r="X633" s="118">
        <f>W633/T633</f>
      </c>
      <c r="Y633" s="116">
        <f>T633/R633</f>
      </c>
      <c r="Z633" s="118">
        <f>W633/F633</f>
      </c>
      <c r="AA633" s="118">
        <f>W633/(F633+500)</f>
      </c>
      <c r="AB633" s="112">
        <v>0</v>
      </c>
      <c r="AC633" s="112">
        <v>0</v>
      </c>
      <c r="AD633" s="116">
        <f>AB633/T633</f>
      </c>
      <c r="AE633" s="118">
        <f>(W633-AC633)/(F633+500)</f>
      </c>
      <c r="AF633" s="119" t="s">
        <v>149</v>
      </c>
    </row>
    <row r="634">
      <c r="A634" s="106"/>
      <c r="B634" s="107"/>
      <c r="C634" s="135"/>
      <c r="D634" s="109" t="s">
        <v>134</v>
      </c>
      <c r="E634" s="110">
        <v>1852.73</v>
      </c>
      <c r="F634" s="111"/>
      <c r="G634" s="112">
        <v>14590</v>
      </c>
      <c r="H634" s="112">
        <v>457</v>
      </c>
      <c r="I634" s="113">
        <f t="shared" si="177"/>
      </c>
      <c r="J634" s="114">
        <f t="shared" si="133"/>
      </c>
      <c r="K634" s="112">
        <v>28</v>
      </c>
      <c r="L634" s="114">
        <f t="shared" si="89"/>
      </c>
      <c r="M634" s="112">
        <v>1</v>
      </c>
      <c r="N634" s="115">
        <f t="shared" si="331"/>
      </c>
      <c r="O634" s="112">
        <v>2</v>
      </c>
      <c r="P634" s="115">
        <f t="shared" ref="P634:P635" si="263">E634/O634</f>
      </c>
      <c r="Q634" s="116"/>
      <c r="R634" s="112"/>
      <c r="S634" s="116"/>
      <c r="T634" s="112"/>
      <c r="U634" s="117"/>
      <c r="V634" s="118"/>
      <c r="W634" s="112"/>
      <c r="X634" s="118"/>
      <c r="Y634" s="116"/>
      <c r="Z634" s="118"/>
      <c r="AA634" s="118"/>
      <c r="AB634" s="112"/>
      <c r="AC634" s="112"/>
      <c r="AD634" s="116"/>
      <c r="AE634" s="118"/>
      <c r="AF634" s="119" t="s">
        <v>168</v>
      </c>
    </row>
    <row r="635">
      <c r="A635" s="106"/>
      <c r="B635" s="136" t="s">
        <v>140</v>
      </c>
      <c r="C635" s="136"/>
      <c r="D635" s="136"/>
      <c r="E635" s="124">
        <f>SUM(E627:E634)</f>
      </c>
      <c r="F635" s="124">
        <f>SUM(F627:F634)</f>
      </c>
      <c r="G635" s="124">
        <f>SUM(G627:G634)</f>
      </c>
      <c r="H635" s="124">
        <f>SUM(H627:H634)</f>
      </c>
      <c r="I635" s="126">
        <f t="shared" si="177"/>
      </c>
      <c r="J635" s="127">
        <f t="shared" si="133"/>
      </c>
      <c r="K635" s="124">
        <f>SUM(K627:K634)</f>
      </c>
      <c r="L635" s="127">
        <f t="shared" si="89"/>
      </c>
      <c r="M635" s="124">
        <f>SUM(M627:M634)</f>
      </c>
      <c r="N635" s="128">
        <f t="shared" si="331"/>
      </c>
      <c r="O635" s="124">
        <f>SUM(O627:O634)</f>
      </c>
      <c r="P635" s="128">
        <f t="shared" si="263"/>
      </c>
      <c r="Q635" s="129">
        <f>M635/O635</f>
      </c>
      <c r="R635" s="124">
        <f>SUM(R627:R634)</f>
      </c>
      <c r="S635" s="129">
        <f>(O635+O635)/(K635+K635)</f>
      </c>
      <c r="T635" s="124">
        <f>SUM(T627:T634)</f>
      </c>
      <c r="U635" s="130">
        <f t="shared" ref="U635:U636" si="832">F635/T635</f>
      </c>
      <c r="V635" s="131">
        <f t="shared" ref="V635:V636" si="692">(F635+4*500)/T635</f>
      </c>
      <c r="W635" s="124">
        <f>SUM(W627:W634)</f>
      </c>
      <c r="X635" s="132">
        <f t="shared" ref="X635:X636" si="552">W635/T635</f>
      </c>
      <c r="Y635" s="129">
        <f t="shared" ref="Y635:Y636" si="412">T635/R635</f>
      </c>
      <c r="Z635" s="131">
        <f t="shared" ref="Z635:Z636" si="1112">W635/F635</f>
      </c>
      <c r="AA635" s="131">
        <f>W635/(F635+COUNT(W623:W632)*500)</f>
      </c>
      <c r="AB635" s="124">
        <f>AB627+AB629+AB631+AB633</f>
      </c>
      <c r="AC635" s="124">
        <f>AC627+AC629+AC631+AC633</f>
      </c>
      <c r="AD635" s="129">
        <f t="shared" ref="AD635:AD636" si="972">AB635/T635</f>
      </c>
      <c r="AE635" s="133">
        <f>(W635-AC635)/(F635+COUNT(W623:W632)*500)</f>
      </c>
      <c r="AF635" s="118"/>
    </row>
    <row r="636">
      <c r="A636" s="106"/>
      <c r="B636" s="107" t="s">
        <v>157</v>
      </c>
      <c r="C636" s="135" t="s">
        <v>177</v>
      </c>
      <c r="D636" s="109" t="s">
        <v>132</v>
      </c>
      <c r="E636" s="110">
        <v>203.73</v>
      </c>
      <c r="F636" s="111">
        <f>E636+E637</f>
      </c>
      <c r="G636" s="112">
        <v>1653</v>
      </c>
      <c r="H636" s="112">
        <v>75</v>
      </c>
      <c r="I636" s="113">
        <f t="shared" si="177"/>
      </c>
      <c r="J636" s="114">
        <f t="shared" si="133"/>
      </c>
      <c r="K636" s="112">
        <v>1</v>
      </c>
      <c r="L636" s="114">
        <f t="shared" si="89"/>
      </c>
      <c r="M636" s="112">
        <v>0</v>
      </c>
      <c r="N636" s="115">
        <f t="shared" si="331"/>
      </c>
      <c r="O636" s="112">
        <v>0</v>
      </c>
      <c r="P636" s="115">
        <f>E636/O637</f>
      </c>
      <c r="Q636" s="116">
        <f>(M636+M637)/(O636+O637)</f>
      </c>
      <c r="R636" s="112">
        <v>5</v>
      </c>
      <c r="S636" s="116">
        <f>(O636+O637)/(K636+K637)</f>
      </c>
      <c r="T636" s="112">
        <v>0</v>
      </c>
      <c r="U636" s="117">
        <f t="shared" si="832"/>
      </c>
      <c r="V636" s="118">
        <f t="shared" si="692"/>
      </c>
      <c r="W636" s="112">
        <v>0</v>
      </c>
      <c r="X636" s="118">
        <f t="shared" si="552"/>
      </c>
      <c r="Y636" s="116">
        <f t="shared" si="412"/>
      </c>
      <c r="Z636" s="118">
        <f t="shared" si="1112"/>
      </c>
      <c r="AA636" s="118">
        <f>W636/(F636+500)</f>
      </c>
      <c r="AB636" s="112">
        <v>0</v>
      </c>
      <c r="AC636" s="112">
        <v>0</v>
      </c>
      <c r="AD636" s="116">
        <f t="shared" si="972"/>
      </c>
      <c r="AE636" s="118">
        <f>(W636-AC636)/(F636+500)</f>
      </c>
      <c r="AF636" s="119" t="s">
        <v>149</v>
      </c>
    </row>
    <row r="637">
      <c r="A637" s="106"/>
      <c r="B637" s="107"/>
      <c r="C637" s="135"/>
      <c r="D637" s="109" t="s">
        <v>134</v>
      </c>
      <c r="E637" s="110">
        <v>2032.31</v>
      </c>
      <c r="F637" s="111"/>
      <c r="G637" s="112">
        <v>16638</v>
      </c>
      <c r="H637" s="112">
        <v>470</v>
      </c>
      <c r="I637" s="113">
        <f t="shared" si="177"/>
      </c>
      <c r="J637" s="114">
        <f t="shared" si="133"/>
      </c>
      <c r="K637" s="112">
        <v>31</v>
      </c>
      <c r="L637" s="114">
        <f t="shared" si="89"/>
      </c>
      <c r="M637" s="112">
        <v>0</v>
      </c>
      <c r="N637" s="115">
        <f t="shared" si="331"/>
      </c>
      <c r="O637" s="112">
        <v>1</v>
      </c>
      <c r="P637" s="115">
        <f t="shared" ref="P637:P639" si="264">E637/O637</f>
      </c>
      <c r="Q637" s="116"/>
      <c r="R637" s="112"/>
      <c r="S637" s="116"/>
      <c r="T637" s="112"/>
      <c r="U637" s="117"/>
      <c r="V637" s="118"/>
      <c r="W637" s="112"/>
      <c r="X637" s="118"/>
      <c r="Y637" s="116"/>
      <c r="Z637" s="118"/>
      <c r="AA637" s="118"/>
      <c r="AB637" s="112"/>
      <c r="AC637" s="112"/>
      <c r="AD637" s="116"/>
      <c r="AE637" s="118"/>
      <c r="AF637" s="119" t="s">
        <v>168</v>
      </c>
    </row>
    <row r="638">
      <c r="A638" s="106"/>
      <c r="B638" s="107" t="s">
        <v>158</v>
      </c>
      <c r="C638" s="135" t="s">
        <v>177</v>
      </c>
      <c r="D638" s="109" t="s">
        <v>132</v>
      </c>
      <c r="E638" s="110">
        <v>178.03</v>
      </c>
      <c r="F638" s="111">
        <f>E638+E639</f>
      </c>
      <c r="G638" s="112">
        <v>1506</v>
      </c>
      <c r="H638" s="112">
        <v>95</v>
      </c>
      <c r="I638" s="113">
        <f t="shared" si="177"/>
      </c>
      <c r="J638" s="114">
        <f t="shared" si="133"/>
      </c>
      <c r="K638" s="112">
        <v>1</v>
      </c>
      <c r="L638" s="114">
        <f t="shared" si="89"/>
      </c>
      <c r="M638" s="112">
        <v>0</v>
      </c>
      <c r="N638" s="115">
        <f t="shared" si="331"/>
      </c>
      <c r="O638" s="112">
        <v>1</v>
      </c>
      <c r="P638" s="115">
        <f t="shared" si="264"/>
      </c>
      <c r="Q638" s="116">
        <f>(M638+M639)/(O638+O639)</f>
      </c>
      <c r="R638" s="112">
        <v>3</v>
      </c>
      <c r="S638" s="116">
        <f>(O638+O639)/(K638+K639)</f>
      </c>
      <c r="T638" s="112">
        <v>1</v>
      </c>
      <c r="U638" s="117">
        <f>F638/T638</f>
      </c>
      <c r="V638" s="118">
        <f>(F638+4*500)/T638</f>
      </c>
      <c r="W638" s="112">
        <v>2088</v>
      </c>
      <c r="X638" s="118">
        <f>W638/T638</f>
      </c>
      <c r="Y638" s="116">
        <f>T638/R638</f>
      </c>
      <c r="Z638" s="118">
        <f>W638/F638</f>
      </c>
      <c r="AA638" s="118">
        <f>W638/(F638+500)</f>
      </c>
      <c r="AB638" s="112">
        <v>0</v>
      </c>
      <c r="AC638" s="112">
        <v>0</v>
      </c>
      <c r="AD638" s="116">
        <f>AB638/T638</f>
      </c>
      <c r="AE638" s="118">
        <f>(W638-AC638)/(F638+500)</f>
      </c>
      <c r="AF638" s="119" t="s">
        <v>149</v>
      </c>
    </row>
    <row r="639">
      <c r="A639" s="106"/>
      <c r="B639" s="107"/>
      <c r="C639" s="135"/>
      <c r="D639" s="109" t="s">
        <v>134</v>
      </c>
      <c r="E639" s="110">
        <v>1932.15</v>
      </c>
      <c r="F639" s="111"/>
      <c r="G639" s="112">
        <v>15563</v>
      </c>
      <c r="H639" s="112">
        <v>480</v>
      </c>
      <c r="I639" s="113">
        <f t="shared" si="177"/>
      </c>
      <c r="J639" s="114">
        <f t="shared" si="133"/>
      </c>
      <c r="K639" s="112">
        <v>23</v>
      </c>
      <c r="L639" s="114">
        <f t="shared" si="89"/>
      </c>
      <c r="M639" s="112">
        <v>0</v>
      </c>
      <c r="N639" s="115">
        <f t="shared" si="331"/>
      </c>
      <c r="O639" s="112">
        <v>5</v>
      </c>
      <c r="P639" s="115">
        <f t="shared" si="264"/>
      </c>
      <c r="Q639" s="116"/>
      <c r="R639" s="112"/>
      <c r="S639" s="116"/>
      <c r="T639" s="112"/>
      <c r="U639" s="117"/>
      <c r="V639" s="118"/>
      <c r="W639" s="112"/>
      <c r="X639" s="118"/>
      <c r="Y639" s="116"/>
      <c r="Z639" s="118"/>
      <c r="AA639" s="118"/>
      <c r="AB639" s="112"/>
      <c r="AC639" s="112"/>
      <c r="AD639" s="116"/>
      <c r="AE639" s="118"/>
      <c r="AF639" s="119" t="s">
        <v>168</v>
      </c>
    </row>
    <row r="640">
      <c r="A640" s="106"/>
      <c r="B640" s="107" t="s">
        <v>159</v>
      </c>
      <c r="C640" s="135" t="s">
        <v>177</v>
      </c>
      <c r="D640" s="109" t="s">
        <v>132</v>
      </c>
      <c r="E640" s="110">
        <v>374.45</v>
      </c>
      <c r="F640" s="111">
        <f>E640+E641</f>
      </c>
      <c r="G640" s="112">
        <v>2117</v>
      </c>
      <c r="H640" s="112">
        <v>159</v>
      </c>
      <c r="I640" s="113">
        <f t="shared" si="177"/>
      </c>
      <c r="J640" s="114">
        <f t="shared" si="133"/>
      </c>
      <c r="K640" s="112">
        <v>4</v>
      </c>
      <c r="L640" s="114">
        <f t="shared" si="89"/>
      </c>
      <c r="M640" s="112">
        <v>0</v>
      </c>
      <c r="N640" s="115">
        <f t="shared" si="331"/>
      </c>
      <c r="O640" s="112">
        <v>2</v>
      </c>
      <c r="P640" s="115">
        <f>E640/O641</f>
      </c>
      <c r="Q640" s="116">
        <f>(M640+M641)/(O640+O641)</f>
      </c>
      <c r="R640" s="112">
        <v>3</v>
      </c>
      <c r="S640" s="116">
        <f>(O640+O641)/(K640+K641)</f>
      </c>
      <c r="T640" s="112">
        <v>0</v>
      </c>
      <c r="U640" s="117">
        <f>F640/T640</f>
      </c>
      <c r="V640" s="118">
        <f>(F640+4*500)/T640</f>
      </c>
      <c r="W640" s="112">
        <v>0</v>
      </c>
      <c r="X640" s="118">
        <f>W640/T640</f>
      </c>
      <c r="Y640" s="116">
        <f>T640/R640</f>
      </c>
      <c r="Z640" s="118">
        <f>W640/F640</f>
      </c>
      <c r="AA640" s="118">
        <f>W640/(F640+500)</f>
      </c>
      <c r="AB640" s="112">
        <v>0</v>
      </c>
      <c r="AC640" s="112">
        <v>0</v>
      </c>
      <c r="AD640" s="116">
        <f>AB640/T640</f>
      </c>
      <c r="AE640" s="118">
        <f>(W640-AC640)/(F640+500)</f>
      </c>
      <c r="AF640" s="119" t="s">
        <v>149</v>
      </c>
    </row>
    <row r="641">
      <c r="A641" s="106"/>
      <c r="B641" s="107"/>
      <c r="C641" s="135"/>
      <c r="D641" s="109" t="s">
        <v>134</v>
      </c>
      <c r="E641" s="110">
        <v>1166.44</v>
      </c>
      <c r="F641" s="111"/>
      <c r="G641" s="112">
        <v>11236</v>
      </c>
      <c r="H641" s="112">
        <v>501</v>
      </c>
      <c r="I641" s="113">
        <f t="shared" si="177"/>
      </c>
      <c r="J641" s="114">
        <f t="shared" si="133"/>
      </c>
      <c r="K641" s="112">
        <v>24</v>
      </c>
      <c r="L641" s="114">
        <f t="shared" si="89"/>
      </c>
      <c r="M641" s="112">
        <v>1</v>
      </c>
      <c r="N641" s="115">
        <f t="shared" si="331"/>
      </c>
      <c r="O641" s="112">
        <v>1</v>
      </c>
      <c r="P641" s="115">
        <f>E641/O641</f>
      </c>
      <c r="Q641" s="116"/>
      <c r="R641" s="112"/>
      <c r="S641" s="116"/>
      <c r="T641" s="112"/>
      <c r="U641" s="117"/>
      <c r="V641" s="118"/>
      <c r="W641" s="112"/>
      <c r="X641" s="118"/>
      <c r="Y641" s="116"/>
      <c r="Z641" s="118"/>
      <c r="AA641" s="118"/>
      <c r="AB641" s="112"/>
      <c r="AC641" s="112"/>
      <c r="AD641" s="116"/>
      <c r="AE641" s="118"/>
      <c r="AF641" s="119" t="s">
        <v>168</v>
      </c>
    </row>
    <row r="642">
      <c r="A642" s="106"/>
      <c r="B642" s="107" t="s">
        <v>160</v>
      </c>
      <c r="C642" s="135" t="s">
        <v>177</v>
      </c>
      <c r="D642" s="109" t="s">
        <v>132</v>
      </c>
      <c r="E642" s="110">
        <v>125.9</v>
      </c>
      <c r="F642" s="111">
        <f>E642+E643</f>
      </c>
      <c r="G642" s="112">
        <v>664</v>
      </c>
      <c r="H642" s="112">
        <v>77</v>
      </c>
      <c r="I642" s="113">
        <f t="shared" si="177"/>
      </c>
      <c r="J642" s="114">
        <f t="shared" si="133"/>
      </c>
      <c r="K642" s="112">
        <v>0</v>
      </c>
      <c r="L642" s="114">
        <f t="shared" si="89"/>
      </c>
      <c r="M642" s="112">
        <v>0</v>
      </c>
      <c r="N642" s="115">
        <f t="shared" si="331"/>
      </c>
      <c r="O642" s="112">
        <v>0</v>
      </c>
      <c r="P642" s="115">
        <f>E642/O643</f>
      </c>
      <c r="Q642" s="116">
        <f>(M642+M643)/(O642+O643)</f>
      </c>
      <c r="R642" s="112">
        <v>0</v>
      </c>
      <c r="S642" s="116">
        <f>(O642+O643)/(K642+K643)</f>
      </c>
      <c r="T642" s="112">
        <v>0</v>
      </c>
      <c r="U642" s="117">
        <f>F642/T642</f>
      </c>
      <c r="V642" s="118">
        <f>(F642+4*500)/T642</f>
      </c>
      <c r="W642" s="112">
        <v>0</v>
      </c>
      <c r="X642" s="118">
        <f>W642/T642</f>
      </c>
      <c r="Y642" s="116">
        <f>T642/R642</f>
      </c>
      <c r="Z642" s="118">
        <f>W642/F642</f>
      </c>
      <c r="AA642" s="118">
        <f>W642/(F642+500)</f>
      </c>
      <c r="AB642" s="112">
        <v>0</v>
      </c>
      <c r="AC642" s="112">
        <v>0</v>
      </c>
      <c r="AD642" s="116">
        <f>AB642/T642</f>
      </c>
      <c r="AE642" s="118">
        <f>(W642-AC642)/(F642+500)</f>
      </c>
      <c r="AF642" s="119" t="s">
        <v>149</v>
      </c>
    </row>
    <row r="643">
      <c r="A643" s="106"/>
      <c r="B643" s="107"/>
      <c r="C643" s="135"/>
      <c r="D643" s="109" t="s">
        <v>134</v>
      </c>
      <c r="E643" s="110">
        <v>340.17</v>
      </c>
      <c r="F643" s="111"/>
      <c r="G643" s="112">
        <v>3472</v>
      </c>
      <c r="H643" s="112">
        <v>196</v>
      </c>
      <c r="I643" s="113">
        <f t="shared" si="177"/>
      </c>
      <c r="J643" s="114">
        <f t="shared" si="133"/>
      </c>
      <c r="K643" s="112">
        <v>9</v>
      </c>
      <c r="L643" s="114">
        <f t="shared" si="89"/>
      </c>
      <c r="M643" s="112">
        <v>0</v>
      </c>
      <c r="N643" s="115">
        <f t="shared" si="331"/>
      </c>
      <c r="O643" s="112">
        <v>0</v>
      </c>
      <c r="P643" s="115">
        <f t="shared" ref="P643:P645" si="265">E643/O643</f>
      </c>
      <c r="Q643" s="116"/>
      <c r="R643" s="112"/>
      <c r="S643" s="116"/>
      <c r="T643" s="112"/>
      <c r="U643" s="117"/>
      <c r="V643" s="118"/>
      <c r="W643" s="112"/>
      <c r="X643" s="118"/>
      <c r="Y643" s="116"/>
      <c r="Z643" s="118"/>
      <c r="AA643" s="118"/>
      <c r="AB643" s="112"/>
      <c r="AC643" s="112"/>
      <c r="AD643" s="116"/>
      <c r="AE643" s="118"/>
      <c r="AF643" s="119" t="s">
        <v>168</v>
      </c>
    </row>
    <row r="644">
      <c r="A644" s="106"/>
      <c r="B644" s="136" t="s">
        <v>140</v>
      </c>
      <c r="C644" s="136"/>
      <c r="D644" s="136"/>
      <c r="E644" s="124">
        <f>SUM(E636:E643)</f>
      </c>
      <c r="F644" s="124">
        <f>SUM(F636:F643)</f>
      </c>
      <c r="G644" s="124">
        <f>SUM(G636:G643)</f>
      </c>
      <c r="H644" s="124">
        <f>SUM(H636:H643)</f>
      </c>
      <c r="I644" s="126">
        <f t="shared" si="177"/>
      </c>
      <c r="J644" s="127">
        <f t="shared" si="133"/>
      </c>
      <c r="K644" s="124">
        <f>SUM(K636:K643)</f>
      </c>
      <c r="L644" s="127">
        <f t="shared" si="89"/>
      </c>
      <c r="M644" s="124">
        <f>SUM(M636:M643)</f>
      </c>
      <c r="N644" s="128">
        <f t="shared" si="331"/>
      </c>
      <c r="O644" s="124">
        <f>SUM(O636:O643)</f>
      </c>
      <c r="P644" s="128">
        <f t="shared" si="265"/>
      </c>
      <c r="Q644" s="129">
        <f t="shared" ref="Q644:Q645" si="44">M644/O644</f>
      </c>
      <c r="R644" s="124">
        <f>SUM(R636:R643)</f>
      </c>
      <c r="S644" s="129">
        <f t="shared" ref="S644:S645" si="13">(O644+O644)/(K644+K644)</f>
      </c>
      <c r="T644" s="124">
        <f>SUM(T636:T643)</f>
      </c>
      <c r="U644" s="130">
        <f t="shared" ref="U644:U645" si="833">F644/T644</f>
      </c>
      <c r="V644" s="131">
        <f t="shared" ref="V644:V645" si="693">(F644+4*500)/T644</f>
      </c>
      <c r="W644" s="124">
        <f>SUM(W636:W643)</f>
      </c>
      <c r="X644" s="132">
        <f t="shared" ref="X644:X645" si="553">W644/T644</f>
      </c>
      <c r="Y644" s="129">
        <f t="shared" ref="Y644:Y645" si="413">T644/R644</f>
      </c>
      <c r="Z644" s="131">
        <f t="shared" ref="Z644:Z645" si="1113">W644/F644</f>
      </c>
      <c r="AA644" s="131">
        <f>W644/(F644+COUNT(W632:W641)*500)</f>
      </c>
      <c r="AB644" s="124">
        <f>SUM(AB636:AB643)</f>
      </c>
      <c r="AC644" s="124">
        <f>SUM(AC636:AC643)</f>
      </c>
      <c r="AD644" s="129">
        <f t="shared" ref="AD644:AD645" si="973">AB644/T644</f>
      </c>
      <c r="AE644" s="133">
        <f>(W644-AC644)/(F644+COUNT(W632:W641)*500)</f>
      </c>
      <c r="AF644" s="119"/>
    </row>
    <row r="645">
      <c r="A645" s="106"/>
      <c r="B645" s="137" t="s">
        <v>161</v>
      </c>
      <c r="C645" s="137"/>
      <c r="D645" s="137"/>
      <c r="E645" s="138">
        <f>E608+E617+E626+E635+E644</f>
      </c>
      <c r="F645" s="138">
        <f>F608+F617+F626+F635+F644</f>
      </c>
      <c r="G645" s="138">
        <f>G608+G617+G626+G635+G644</f>
      </c>
      <c r="H645" s="138">
        <f>H608+H617+H626+H635+H644</f>
      </c>
      <c r="I645" s="139">
        <f t="shared" si="177"/>
      </c>
      <c r="J645" s="140">
        <f t="shared" si="133"/>
      </c>
      <c r="K645" s="138">
        <f>K608+K617+K626+K635+K644</f>
      </c>
      <c r="L645" s="140">
        <f t="shared" si="89"/>
      </c>
      <c r="M645" s="138">
        <f>M608+M617+M626+M635+M644</f>
      </c>
      <c r="N645" s="142">
        <f t="shared" si="331"/>
      </c>
      <c r="O645" s="138">
        <f>O608+O617+O626+O635+O644</f>
      </c>
      <c r="P645" s="142">
        <f t="shared" si="265"/>
      </c>
      <c r="Q645" s="143">
        <f t="shared" si="44"/>
      </c>
      <c r="R645" s="138">
        <f>R608+R617+R626+R635+R644</f>
      </c>
      <c r="S645" s="143">
        <f t="shared" si="13"/>
      </c>
      <c r="T645" s="138">
        <f>T608+T617+T626+T635+T644</f>
      </c>
      <c r="U645" s="144">
        <f t="shared" si="833"/>
      </c>
      <c r="V645" s="145">
        <f t="shared" si="693"/>
      </c>
      <c r="W645" s="138">
        <f>W608+W617+W626+W635+W644</f>
      </c>
      <c r="X645" s="145">
        <f t="shared" si="553"/>
      </c>
      <c r="Y645" s="143">
        <f t="shared" si="413"/>
      </c>
      <c r="Z645" s="145">
        <f t="shared" si="1113"/>
      </c>
      <c r="AA645" s="145">
        <f>W645/(F645+COUNT(W600:W607,W609:W616,W618:W625,W627:W634)*500)</f>
      </c>
      <c r="AB645" s="138">
        <f>AB608+AB617+AB626+AB635+AB644</f>
      </c>
      <c r="AC645" s="138">
        <f>AC608+AC617+AC626+AC635+AC644</f>
      </c>
      <c r="AD645" s="143">
        <f t="shared" si="973"/>
      </c>
      <c r="AE645" s="145">
        <f>(W645-AC645)/(F645+COUNT(W600:W607,W609:W616,W618:W625,W627:W634)*500)</f>
      </c>
      <c r="AF645" s="118"/>
    </row>
    <row r="646">
      <c r="A646" s="96" t="s">
        <v>97</v>
      </c>
      <c r="B646" s="97" t="s">
        <v>98</v>
      </c>
      <c r="C646" s="97" t="s">
        <v>99</v>
      </c>
      <c r="D646" s="97" t="s">
        <v>100</v>
      </c>
      <c r="E646" s="98" t="s">
        <v>101</v>
      </c>
      <c r="F646" s="97" t="s">
        <v>102</v>
      </c>
      <c r="G646" s="97" t="s">
        <v>103</v>
      </c>
      <c r="H646" s="97" t="s">
        <v>104</v>
      </c>
      <c r="I646" s="99" t="s">
        <v>105</v>
      </c>
      <c r="J646" s="100" t="s">
        <v>106</v>
      </c>
      <c r="K646" s="97" t="s">
        <v>107</v>
      </c>
      <c r="L646" s="100" t="s">
        <v>108</v>
      </c>
      <c r="M646" s="97" t="s">
        <v>109</v>
      </c>
      <c r="N646" s="101" t="s">
        <v>110</v>
      </c>
      <c r="O646" s="97" t="s">
        <v>111</v>
      </c>
      <c r="P646" s="101" t="s">
        <v>112</v>
      </c>
      <c r="Q646" s="99" t="s">
        <v>113</v>
      </c>
      <c r="R646" s="102" t="s">
        <v>114</v>
      </c>
      <c r="S646" s="103" t="s">
        <v>115</v>
      </c>
      <c r="T646" s="102" t="s">
        <v>116</v>
      </c>
      <c r="U646" s="104" t="s">
        <v>117</v>
      </c>
      <c r="V646" s="105" t="s">
        <v>118</v>
      </c>
      <c r="W646" s="105" t="s">
        <v>119</v>
      </c>
      <c r="X646" s="105" t="s">
        <v>120</v>
      </c>
      <c r="Y646" s="103" t="s">
        <v>121</v>
      </c>
      <c r="Z646" s="105" t="s">
        <v>122</v>
      </c>
      <c r="AA646" s="105" t="s">
        <v>123</v>
      </c>
      <c r="AB646" s="105" t="s">
        <v>124</v>
      </c>
      <c r="AC646" s="102" t="s">
        <v>125</v>
      </c>
      <c r="AD646" s="103" t="s">
        <v>126</v>
      </c>
      <c r="AE646" s="105" t="s">
        <v>127</v>
      </c>
      <c r="AF646" s="105" t="s">
        <v>128</v>
      </c>
    </row>
    <row r="647">
      <c r="A647" s="106" t="s">
        <v>187</v>
      </c>
      <c r="B647" s="107" t="s">
        <v>130</v>
      </c>
      <c r="C647" s="135" t="s">
        <v>142</v>
      </c>
      <c r="D647" s="109" t="s">
        <v>132</v>
      </c>
      <c r="E647" s="110">
        <v>122.99</v>
      </c>
      <c r="F647" s="111">
        <f>E647+E648</f>
      </c>
      <c r="G647" s="112">
        <v>742</v>
      </c>
      <c r="H647" s="112">
        <v>79</v>
      </c>
      <c r="I647" s="113">
        <f t="shared" ref="I647:I666" si="178">H647/G647</f>
      </c>
      <c r="J647" s="114">
        <f t="shared" ref="J647:J688" si="134">(E647/G647)*1000</f>
      </c>
      <c r="K647" s="112">
        <v>2</v>
      </c>
      <c r="L647" s="114">
        <f t="shared" ref="L647:L663" si="90">E647/K647</f>
      </c>
      <c r="M647" s="112">
        <v>0</v>
      </c>
      <c r="N647" s="115">
        <f t="shared" ref="N647:N688" si="332">E647/M647</f>
      </c>
      <c r="O647" s="112">
        <v>0</v>
      </c>
      <c r="P647" s="115">
        <f t="shared" ref="P647:P670" si="266">E647/O647</f>
      </c>
      <c r="Q647" s="116">
        <f>(M647+M648)/(O647+O648)</f>
      </c>
      <c r="R647" s="112">
        <v>3</v>
      </c>
      <c r="S647" s="116">
        <f>(O647+O648)/(K647+K648)</f>
      </c>
      <c r="T647" s="112">
        <v>1</v>
      </c>
      <c r="U647" s="117">
        <f>F647/T647</f>
      </c>
      <c r="V647" s="118">
        <f>(F647+4*500)/T647</f>
      </c>
      <c r="W647" s="112">
        <v>2011.2</v>
      </c>
      <c r="X647" s="118">
        <f>W647/T647</f>
      </c>
      <c r="Y647" s="116">
        <f>T647/R647</f>
      </c>
      <c r="Z647" s="118">
        <f>W647/F647</f>
      </c>
      <c r="AA647" s="118">
        <f>W647/(F647+500)</f>
      </c>
      <c r="AB647" s="112">
        <v>0</v>
      </c>
      <c r="AC647" s="112">
        <v>0</v>
      </c>
      <c r="AD647" s="116">
        <f>AB647/T647</f>
      </c>
      <c r="AE647" s="118">
        <f>(W647-AC647)/(F647+500)</f>
      </c>
      <c r="AF647" s="119" t="s">
        <v>173</v>
      </c>
    </row>
    <row r="648">
      <c r="A648" s="106"/>
      <c r="B648" s="107"/>
      <c r="C648" s="135"/>
      <c r="D648" s="109" t="s">
        <v>134</v>
      </c>
      <c r="E648" s="110">
        <v>760.5</v>
      </c>
      <c r="F648" s="111"/>
      <c r="G648" s="112">
        <v>4211</v>
      </c>
      <c r="H648" s="112">
        <v>309</v>
      </c>
      <c r="I648" s="113">
        <f t="shared" si="178"/>
      </c>
      <c r="J648" s="114">
        <f t="shared" si="134"/>
      </c>
      <c r="K648" s="112">
        <v>12</v>
      </c>
      <c r="L648" s="114">
        <f t="shared" si="90"/>
      </c>
      <c r="M648" s="112">
        <v>1</v>
      </c>
      <c r="N648" s="115">
        <f t="shared" si="332"/>
      </c>
      <c r="O648" s="112">
        <v>2</v>
      </c>
      <c r="P648" s="115">
        <f t="shared" si="266"/>
      </c>
      <c r="Q648" s="116"/>
      <c r="R648" s="112"/>
      <c r="S648" s="116"/>
      <c r="T648" s="112"/>
      <c r="U648" s="117"/>
      <c r="V648" s="118"/>
      <c r="W648" s="112"/>
      <c r="X648" s="118"/>
      <c r="Y648" s="116"/>
      <c r="Z648" s="118"/>
      <c r="AA648" s="118"/>
      <c r="AB648" s="112"/>
      <c r="AC648" s="112"/>
      <c r="AD648" s="116"/>
      <c r="AE648" s="118"/>
      <c r="AF648" s="119" t="s">
        <v>186</v>
      </c>
    </row>
    <row r="649">
      <c r="A649" s="106"/>
      <c r="B649" s="107" t="s">
        <v>136</v>
      </c>
      <c r="C649" s="135" t="s">
        <v>142</v>
      </c>
      <c r="D649" s="109" t="s">
        <v>132</v>
      </c>
      <c r="E649" s="110">
        <v>172.21</v>
      </c>
      <c r="F649" s="111">
        <f>E649+E650</f>
      </c>
      <c r="G649" s="112">
        <v>1141</v>
      </c>
      <c r="H649" s="112">
        <v>128</v>
      </c>
      <c r="I649" s="113">
        <f t="shared" si="178"/>
      </c>
      <c r="J649" s="114">
        <f t="shared" si="134"/>
      </c>
      <c r="K649" s="112">
        <v>3</v>
      </c>
      <c r="L649" s="114">
        <f t="shared" si="90"/>
      </c>
      <c r="M649" s="112">
        <v>0</v>
      </c>
      <c r="N649" s="115">
        <f t="shared" si="332"/>
      </c>
      <c r="O649" s="112">
        <v>0</v>
      </c>
      <c r="P649" s="115">
        <f t="shared" si="266"/>
      </c>
      <c r="Q649" s="116">
        <f>(M649+M650)/(O649+O650)</f>
      </c>
      <c r="R649" s="112">
        <v>7</v>
      </c>
      <c r="S649" s="116">
        <f>(O649+O650)/(K649+K650)</f>
      </c>
      <c r="T649" s="112">
        <v>2</v>
      </c>
      <c r="U649" s="117">
        <f>F649/T649</f>
      </c>
      <c r="V649" s="118">
        <f>(F649+4*500)/T649</f>
      </c>
      <c r="W649" s="112">
        <f>1092+1411.2</f>
      </c>
      <c r="X649" s="118">
        <f>W649/T649</f>
      </c>
      <c r="Y649" s="116">
        <f>T649/R649</f>
      </c>
      <c r="Z649" s="118">
        <f>W649/F649</f>
      </c>
      <c r="AA649" s="118">
        <f>W649/(F649+500)</f>
      </c>
      <c r="AB649" s="112">
        <v>1</v>
      </c>
      <c r="AC649" s="112">
        <v>1092</v>
      </c>
      <c r="AD649" s="116">
        <f>AB649/T649</f>
      </c>
      <c r="AE649" s="118">
        <f>(W649-AC649)/(F649+500)</f>
      </c>
      <c r="AF649" s="119" t="s">
        <v>173</v>
      </c>
    </row>
    <row r="650">
      <c r="A650" s="106"/>
      <c r="B650" s="107"/>
      <c r="C650" s="135"/>
      <c r="D650" s="109" t="s">
        <v>134</v>
      </c>
      <c r="E650" s="110">
        <v>1211.35</v>
      </c>
      <c r="F650" s="111"/>
      <c r="G650" s="112">
        <v>6242</v>
      </c>
      <c r="H650" s="112">
        <v>345</v>
      </c>
      <c r="I650" s="113">
        <f t="shared" si="178"/>
      </c>
      <c r="J650" s="114">
        <f t="shared" si="134"/>
      </c>
      <c r="K650" s="112">
        <v>18</v>
      </c>
      <c r="L650" s="114">
        <f t="shared" si="90"/>
      </c>
      <c r="M650" s="112">
        <v>1</v>
      </c>
      <c r="N650" s="115">
        <f t="shared" si="332"/>
      </c>
      <c r="O650" s="112">
        <v>2</v>
      </c>
      <c r="P650" s="115">
        <f t="shared" si="266"/>
      </c>
      <c r="Q650" s="116"/>
      <c r="R650" s="112"/>
      <c r="S650" s="116"/>
      <c r="T650" s="112"/>
      <c r="U650" s="117"/>
      <c r="V650" s="118"/>
      <c r="W650" s="112"/>
      <c r="X650" s="118"/>
      <c r="Y650" s="116"/>
      <c r="Z650" s="118"/>
      <c r="AA650" s="118"/>
      <c r="AB650" s="112"/>
      <c r="AC650" s="112"/>
      <c r="AD650" s="116"/>
      <c r="AE650" s="118"/>
      <c r="AF650" s="119" t="s">
        <v>186</v>
      </c>
    </row>
    <row r="651">
      <c r="A651" s="106"/>
      <c r="B651" s="120" t="s">
        <v>137</v>
      </c>
      <c r="C651" s="135" t="s">
        <v>142</v>
      </c>
      <c r="D651" s="168" t="s">
        <v>132</v>
      </c>
      <c r="E651" s="110">
        <v>153.3</v>
      </c>
      <c r="F651" s="111">
        <f>E651+E652</f>
      </c>
      <c r="G651" s="112">
        <v>1021</v>
      </c>
      <c r="H651" s="112">
        <v>105</v>
      </c>
      <c r="I651" s="113">
        <f t="shared" si="178"/>
      </c>
      <c r="J651" s="114">
        <f t="shared" si="134"/>
      </c>
      <c r="K651" s="112">
        <v>2</v>
      </c>
      <c r="L651" s="114">
        <f t="shared" si="90"/>
      </c>
      <c r="M651" s="112">
        <v>0</v>
      </c>
      <c r="N651" s="115">
        <f t="shared" si="332"/>
      </c>
      <c r="O651" s="112">
        <v>0</v>
      </c>
      <c r="P651" s="115">
        <f t="shared" si="266"/>
      </c>
      <c r="Q651" s="116">
        <f>(M651+M652)/(O651+O652)</f>
      </c>
      <c r="R651" s="112">
        <v>4</v>
      </c>
      <c r="S651" s="116">
        <f>(O651+O652)/(K651+K652)</f>
      </c>
      <c r="T651" s="112">
        <v>0</v>
      </c>
      <c r="U651" s="117">
        <f>F651/T651</f>
      </c>
      <c r="V651" s="118">
        <f>(F651+4*500)/T651</f>
      </c>
      <c r="W651" s="112">
        <v>0</v>
      </c>
      <c r="X651" s="118">
        <f>W651/T651</f>
      </c>
      <c r="Y651" s="116">
        <f>T651/R651</f>
      </c>
      <c r="Z651" s="118">
        <f>W651/F651</f>
      </c>
      <c r="AA651" s="118">
        <f>W651/(F651+500)</f>
      </c>
      <c r="AB651" s="112">
        <v>0</v>
      </c>
      <c r="AC651" s="112">
        <v>0</v>
      </c>
      <c r="AD651" s="116">
        <f>AB651/T651</f>
      </c>
      <c r="AE651" s="118">
        <f>(W651-AC651)/(F651+500)</f>
      </c>
      <c r="AF651" s="119" t="s">
        <v>173</v>
      </c>
    </row>
    <row r="652">
      <c r="A652" s="106"/>
      <c r="B652" s="120"/>
      <c r="C652" s="135"/>
      <c r="D652" s="109" t="s">
        <v>134</v>
      </c>
      <c r="E652" s="110">
        <v>955.4</v>
      </c>
      <c r="F652" s="111"/>
      <c r="G652" s="112">
        <v>7131</v>
      </c>
      <c r="H652" s="112">
        <v>335</v>
      </c>
      <c r="I652" s="113">
        <f t="shared" si="178"/>
      </c>
      <c r="J652" s="114">
        <f t="shared" si="134"/>
      </c>
      <c r="K652" s="112">
        <v>19</v>
      </c>
      <c r="L652" s="114">
        <f t="shared" si="90"/>
      </c>
      <c r="M652" s="112">
        <v>0</v>
      </c>
      <c r="N652" s="115">
        <f t="shared" si="332"/>
      </c>
      <c r="O652" s="112">
        <v>0</v>
      </c>
      <c r="P652" s="115">
        <f t="shared" si="266"/>
      </c>
      <c r="Q652" s="116"/>
      <c r="R652" s="112"/>
      <c r="S652" s="116"/>
      <c r="T652" s="112"/>
      <c r="U652" s="117"/>
      <c r="V652" s="118"/>
      <c r="W652" s="112"/>
      <c r="X652" s="118"/>
      <c r="Y652" s="116"/>
      <c r="Z652" s="118"/>
      <c r="AA652" s="118"/>
      <c r="AB652" s="112"/>
      <c r="AC652" s="112"/>
      <c r="AD652" s="116"/>
      <c r="AE652" s="118"/>
      <c r="AF652" s="119" t="s">
        <v>186</v>
      </c>
    </row>
    <row r="653">
      <c r="A653" s="106"/>
      <c r="B653" s="120" t="s">
        <v>138</v>
      </c>
      <c r="C653" s="135" t="s">
        <v>142</v>
      </c>
      <c r="D653" s="109" t="s">
        <v>132</v>
      </c>
      <c r="E653" s="110">
        <v>101.26</v>
      </c>
      <c r="F653" s="111">
        <f>E653+E654</f>
      </c>
      <c r="G653" s="112">
        <v>855</v>
      </c>
      <c r="H653" s="112">
        <v>67</v>
      </c>
      <c r="I653" s="113">
        <f t="shared" si="178"/>
      </c>
      <c r="J653" s="114">
        <f t="shared" si="134"/>
      </c>
      <c r="K653" s="112">
        <v>4</v>
      </c>
      <c r="L653" s="114">
        <f t="shared" si="90"/>
      </c>
      <c r="M653" s="112">
        <v>0</v>
      </c>
      <c r="N653" s="115">
        <f t="shared" si="332"/>
      </c>
      <c r="O653" s="112">
        <v>0</v>
      </c>
      <c r="P653" s="115">
        <f t="shared" si="266"/>
      </c>
      <c r="Q653" s="116">
        <f>(M653+M654)/(O653+O654)</f>
      </c>
      <c r="R653" s="112">
        <v>2</v>
      </c>
      <c r="S653" s="116">
        <f>(O653+O654)/(K653+K654)</f>
      </c>
      <c r="T653" s="112">
        <v>2</v>
      </c>
      <c r="U653" s="117">
        <f>F653/T653</f>
      </c>
      <c r="V653" s="118">
        <f>(F653+4*500)/T653</f>
      </c>
      <c r="W653" s="112">
        <v>1059.6</v>
      </c>
      <c r="X653" s="118">
        <f>W653/T653</f>
      </c>
      <c r="Y653" s="116">
        <f>T653/R653</f>
      </c>
      <c r="Z653" s="118">
        <f>W653/F653</f>
      </c>
      <c r="AA653" s="118">
        <f>W653/(F653+500)</f>
      </c>
      <c r="AB653" s="112">
        <v>0</v>
      </c>
      <c r="AC653" s="112">
        <v>0</v>
      </c>
      <c r="AD653" s="116">
        <f>AB653/T653</f>
      </c>
      <c r="AE653" s="118">
        <f>(W653-AC653)/(F653+500)</f>
      </c>
      <c r="AF653" s="119" t="s">
        <v>173</v>
      </c>
    </row>
    <row r="654">
      <c r="A654" s="106"/>
      <c r="B654" s="120"/>
      <c r="C654" s="135"/>
      <c r="D654" s="109" t="s">
        <v>134</v>
      </c>
      <c r="E654" s="110">
        <v>627.82</v>
      </c>
      <c r="F654" s="111"/>
      <c r="G654" s="112">
        <v>4462</v>
      </c>
      <c r="H654" s="112">
        <v>167</v>
      </c>
      <c r="I654" s="113">
        <f t="shared" si="178"/>
      </c>
      <c r="J654" s="114">
        <f t="shared" si="134"/>
      </c>
      <c r="K654" s="112">
        <v>12</v>
      </c>
      <c r="L654" s="114">
        <f t="shared" si="90"/>
      </c>
      <c r="M654" s="112">
        <v>1</v>
      </c>
      <c r="N654" s="115">
        <f t="shared" si="332"/>
      </c>
      <c r="O654" s="112">
        <v>1</v>
      </c>
      <c r="P654" s="115">
        <f t="shared" si="266"/>
      </c>
      <c r="Q654" s="116"/>
      <c r="R654" s="112"/>
      <c r="S654" s="116"/>
      <c r="T654" s="112"/>
      <c r="U654" s="117"/>
      <c r="V654" s="118"/>
      <c r="W654" s="112"/>
      <c r="X654" s="118"/>
      <c r="Y654" s="116"/>
      <c r="Z654" s="118"/>
      <c r="AA654" s="118"/>
      <c r="AB654" s="112"/>
      <c r="AC654" s="112"/>
      <c r="AD654" s="116"/>
      <c r="AE654" s="118"/>
      <c r="AF654" s="119" t="s">
        <v>186</v>
      </c>
    </row>
    <row r="655">
      <c r="A655" s="106"/>
      <c r="B655" s="123" t="s">
        <v>140</v>
      </c>
      <c r="C655" s="123"/>
      <c r="D655" s="123"/>
      <c r="E655" s="124">
        <f>SUM(E647:E654)</f>
      </c>
      <c r="F655" s="125">
        <f>SUM(F647:F654)</f>
      </c>
      <c r="G655" s="125">
        <f>SUM(G647:G654)</f>
      </c>
      <c r="H655" s="125">
        <f>SUM(H647:H654)</f>
      </c>
      <c r="I655" s="126">
        <f t="shared" si="178"/>
      </c>
      <c r="J655" s="127">
        <f t="shared" si="134"/>
      </c>
      <c r="K655" s="125">
        <f>SUM(K647:K654)</f>
      </c>
      <c r="L655" s="127">
        <f t="shared" si="90"/>
      </c>
      <c r="M655" s="125">
        <f>SUM(M647:M654)</f>
      </c>
      <c r="N655" s="128">
        <f t="shared" si="332"/>
      </c>
      <c r="O655" s="125">
        <f>SUM(O647:O654)</f>
      </c>
      <c r="P655" s="128">
        <f t="shared" si="266"/>
      </c>
      <c r="Q655" s="129">
        <f>M655/O655</f>
      </c>
      <c r="R655" s="125">
        <f>SUM(R647:R654)</f>
      </c>
      <c r="S655" s="129">
        <f>(O655+O655)/(K655+K655)</f>
      </c>
      <c r="T655" s="125">
        <f>SUM(T647:T654)</f>
      </c>
      <c r="U655" s="130">
        <f t="shared" ref="U655:U656" si="834">F655/T655</f>
      </c>
      <c r="V655" s="131">
        <f t="shared" ref="V655:V656" si="694">(F655+4*500)/T655</f>
      </c>
      <c r="W655" s="124">
        <f>SUM(W647:W654)</f>
      </c>
      <c r="X655" s="132">
        <f t="shared" ref="X655:X656" si="554">W655/T655</f>
      </c>
      <c r="Y655" s="129">
        <f t="shared" ref="Y655:Y656" si="414">T655/R655</f>
      </c>
      <c r="Z655" s="131">
        <f t="shared" ref="Z655:Z656" si="1114">W655/F655</f>
      </c>
      <c r="AA655" s="131">
        <f>W655/(F655+COUNT(W647:W654)*500)</f>
      </c>
      <c r="AB655" s="125">
        <f>SUM(AB647:AB654)</f>
      </c>
      <c r="AC655" s="125">
        <f>SUM(AC647:AC654)</f>
      </c>
      <c r="AD655" s="129">
        <f t="shared" ref="AD655:AD656" si="974">AB655/T655</f>
      </c>
      <c r="AE655" s="133">
        <f>(W655-AC655)/(F655+COUNT(W647:W654)*500)</f>
      </c>
      <c r="AF655" s="119"/>
    </row>
    <row r="656">
      <c r="A656" s="106"/>
      <c r="B656" s="107" t="s">
        <v>139</v>
      </c>
      <c r="C656" s="135" t="s">
        <v>171</v>
      </c>
      <c r="D656" s="109" t="s">
        <v>132</v>
      </c>
      <c r="E656" s="110">
        <v>76.38</v>
      </c>
      <c r="F656" s="121">
        <f>E656+E657</f>
      </c>
      <c r="G656" s="112">
        <v>771</v>
      </c>
      <c r="H656" s="112">
        <v>62</v>
      </c>
      <c r="I656" s="113">
        <f t="shared" si="178"/>
      </c>
      <c r="J656" s="114">
        <f t="shared" si="134"/>
      </c>
      <c r="K656" s="112">
        <v>1</v>
      </c>
      <c r="L656" s="114">
        <f t="shared" si="90"/>
      </c>
      <c r="M656" s="112">
        <v>0</v>
      </c>
      <c r="N656" s="115">
        <f t="shared" si="332"/>
      </c>
      <c r="O656" s="112">
        <v>0</v>
      </c>
      <c r="P656" s="115">
        <f t="shared" si="266"/>
      </c>
      <c r="Q656" s="116">
        <f>(M656+M657)/(O656+O657)</f>
      </c>
      <c r="R656" s="112">
        <v>5</v>
      </c>
      <c r="S656" s="116">
        <f>(O656+O657)/(K656+K657)</f>
      </c>
      <c r="T656" s="112">
        <v>1</v>
      </c>
      <c r="U656" s="117">
        <f t="shared" si="834"/>
      </c>
      <c r="V656" s="118">
        <f t="shared" si="694"/>
      </c>
      <c r="W656" s="112">
        <v>691.2</v>
      </c>
      <c r="X656" s="118">
        <f t="shared" si="554"/>
      </c>
      <c r="Y656" s="116">
        <f t="shared" si="414"/>
      </c>
      <c r="Z656" s="118">
        <f t="shared" si="1114"/>
      </c>
      <c r="AA656" s="118">
        <f>W656/(F656+500)</f>
      </c>
      <c r="AB656" s="112">
        <v>1</v>
      </c>
      <c r="AC656" s="112">
        <v>691.2</v>
      </c>
      <c r="AD656" s="116">
        <f t="shared" si="974"/>
      </c>
      <c r="AE656" s="118">
        <f>(W656-AC656)/(F656+500)</f>
      </c>
      <c r="AF656" s="119" t="s">
        <v>173</v>
      </c>
    </row>
    <row r="657">
      <c r="A657" s="106"/>
      <c r="B657" s="107"/>
      <c r="C657" s="135"/>
      <c r="D657" s="109" t="s">
        <v>134</v>
      </c>
      <c r="E657" s="110">
        <v>1133.99</v>
      </c>
      <c r="F657" s="121"/>
      <c r="G657" s="112">
        <v>8450</v>
      </c>
      <c r="H657" s="122">
        <v>414</v>
      </c>
      <c r="I657" s="113">
        <f t="shared" si="178"/>
      </c>
      <c r="J657" s="114">
        <f t="shared" si="134"/>
      </c>
      <c r="K657" s="112">
        <v>27</v>
      </c>
      <c r="L657" s="114">
        <f t="shared" si="90"/>
      </c>
      <c r="M657" s="112">
        <v>1</v>
      </c>
      <c r="N657" s="115">
        <f t="shared" si="332"/>
      </c>
      <c r="O657" s="112">
        <v>4</v>
      </c>
      <c r="P657" s="115">
        <f t="shared" si="266"/>
      </c>
      <c r="Q657" s="116"/>
      <c r="R657" s="112"/>
      <c r="S657" s="116"/>
      <c r="T657" s="112"/>
      <c r="U657" s="117"/>
      <c r="V657" s="118"/>
      <c r="W657" s="112"/>
      <c r="X657" s="118"/>
      <c r="Y657" s="116"/>
      <c r="Z657" s="118"/>
      <c r="AA657" s="118"/>
      <c r="AB657" s="112"/>
      <c r="AC657" s="112"/>
      <c r="AD657" s="116"/>
      <c r="AE657" s="118"/>
      <c r="AF657" s="119" t="s">
        <v>186</v>
      </c>
    </row>
    <row r="658">
      <c r="A658" s="106"/>
      <c r="B658" s="146" t="s">
        <v>141</v>
      </c>
      <c r="C658" s="135" t="s">
        <v>171</v>
      </c>
      <c r="D658" s="109" t="s">
        <v>132</v>
      </c>
      <c r="E658" s="110">
        <v>165.65</v>
      </c>
      <c r="F658" s="121">
        <f>E658+E659</f>
      </c>
      <c r="G658" s="112">
        <v>823</v>
      </c>
      <c r="H658" s="112">
        <v>60</v>
      </c>
      <c r="I658" s="113">
        <f t="shared" si="178"/>
      </c>
      <c r="J658" s="114">
        <f t="shared" si="134"/>
      </c>
      <c r="K658" s="112">
        <v>1</v>
      </c>
      <c r="L658" s="114">
        <f t="shared" si="90"/>
      </c>
      <c r="M658" s="112">
        <v>0</v>
      </c>
      <c r="N658" s="115">
        <f t="shared" si="332"/>
      </c>
      <c r="O658" s="112">
        <v>0</v>
      </c>
      <c r="P658" s="115">
        <f t="shared" si="266"/>
      </c>
      <c r="Q658" s="116">
        <f>(M658+M659)/(O658+O659)</f>
      </c>
      <c r="R658" s="112">
        <v>5</v>
      </c>
      <c r="S658" s="116">
        <f>(O658+O659)/(K658+K659)</f>
      </c>
      <c r="T658" s="112">
        <v>2</v>
      </c>
      <c r="U658" s="117">
        <f>F658/T658</f>
      </c>
      <c r="V658" s="118">
        <f>(F658+4*500)/T658</f>
      </c>
      <c r="W658" s="112">
        <v>3086.4</v>
      </c>
      <c r="X658" s="118">
        <f>W658/T658</f>
      </c>
      <c r="Y658" s="116">
        <f>T658/R658</f>
      </c>
      <c r="Z658" s="118">
        <f>W658/F658</f>
      </c>
      <c r="AA658" s="118">
        <f>W658/(F658+500)</f>
      </c>
      <c r="AB658" s="112">
        <v>1</v>
      </c>
      <c r="AC658" s="112">
        <v>679.2</v>
      </c>
      <c r="AD658" s="116">
        <f>AB658/T658</f>
      </c>
      <c r="AE658" s="118">
        <f>(W658-AC658)/(F658+500)</f>
      </c>
      <c r="AF658" s="119" t="s">
        <v>173</v>
      </c>
    </row>
    <row r="659">
      <c r="A659" s="106"/>
      <c r="B659" s="146"/>
      <c r="C659" s="135"/>
      <c r="D659" s="109" t="s">
        <v>134</v>
      </c>
      <c r="E659" s="110">
        <v>1389.64</v>
      </c>
      <c r="F659" s="121"/>
      <c r="G659" s="112">
        <v>10454</v>
      </c>
      <c r="H659" s="122">
        <v>517</v>
      </c>
      <c r="I659" s="113">
        <f t="shared" si="178"/>
      </c>
      <c r="J659" s="114">
        <f t="shared" si="134"/>
      </c>
      <c r="K659" s="112">
        <v>25</v>
      </c>
      <c r="L659" s="114">
        <f t="shared" si="90"/>
      </c>
      <c r="M659" s="112">
        <v>1</v>
      </c>
      <c r="N659" s="115">
        <f t="shared" si="332"/>
      </c>
      <c r="O659" s="112">
        <v>4</v>
      </c>
      <c r="P659" s="115">
        <f t="shared" si="266"/>
      </c>
      <c r="Q659" s="116"/>
      <c r="R659" s="112"/>
      <c r="S659" s="116"/>
      <c r="T659" s="112"/>
      <c r="U659" s="117"/>
      <c r="V659" s="118"/>
      <c r="W659" s="112"/>
      <c r="X659" s="118"/>
      <c r="Y659" s="116"/>
      <c r="Z659" s="118"/>
      <c r="AA659" s="118"/>
      <c r="AB659" s="112"/>
      <c r="AC659" s="112"/>
      <c r="AD659" s="116"/>
      <c r="AE659" s="118"/>
      <c r="AF659" s="119" t="s">
        <v>186</v>
      </c>
    </row>
    <row r="660">
      <c r="A660" s="106"/>
      <c r="B660" s="107" t="s">
        <v>143</v>
      </c>
      <c r="C660" s="135" t="s">
        <v>171</v>
      </c>
      <c r="D660" s="109" t="s">
        <v>132</v>
      </c>
      <c r="E660" s="110">
        <v>85.49</v>
      </c>
      <c r="F660" s="121">
        <f>E660+E661</f>
      </c>
      <c r="G660" s="112">
        <v>760</v>
      </c>
      <c r="H660" s="112">
        <v>74</v>
      </c>
      <c r="I660" s="113">
        <f t="shared" si="178"/>
      </c>
      <c r="J660" s="114">
        <f t="shared" si="134"/>
      </c>
      <c r="K660" s="112">
        <v>1</v>
      </c>
      <c r="L660" s="114">
        <f t="shared" si="90"/>
      </c>
      <c r="M660" s="112">
        <v>0</v>
      </c>
      <c r="N660" s="115">
        <f t="shared" si="332"/>
      </c>
      <c r="O660" s="112">
        <v>0</v>
      </c>
      <c r="P660" s="115">
        <f t="shared" si="266"/>
      </c>
      <c r="Q660" s="116">
        <f>(M660+M661)/(O660+O661)</f>
      </c>
      <c r="R660" s="112">
        <v>7</v>
      </c>
      <c r="S660" s="116">
        <f>(O660+O661)/(K660+K661)</f>
      </c>
      <c r="T660" s="112">
        <v>1</v>
      </c>
      <c r="U660" s="117">
        <f>F660/T660</f>
      </c>
      <c r="V660" s="118">
        <f>(F660+4*500)/T660</f>
      </c>
      <c r="W660" s="112">
        <v>2011.2</v>
      </c>
      <c r="X660" s="118">
        <f>W660/T660</f>
      </c>
      <c r="Y660" s="116">
        <f>T660/R660</f>
      </c>
      <c r="Z660" s="118">
        <f>W660/F660</f>
      </c>
      <c r="AA660" s="118">
        <f>W660/(F660+500)</f>
      </c>
      <c r="AB660" s="112">
        <v>0</v>
      </c>
      <c r="AC660" s="112">
        <v>0</v>
      </c>
      <c r="AD660" s="116">
        <f>AB660/T660</f>
      </c>
      <c r="AE660" s="118">
        <f>(W660-AC660)/(F660+500)</f>
      </c>
      <c r="AF660" s="119" t="s">
        <v>173</v>
      </c>
    </row>
    <row r="661">
      <c r="A661" s="106"/>
      <c r="B661" s="107"/>
      <c r="C661" s="135"/>
      <c r="D661" s="109" t="s">
        <v>134</v>
      </c>
      <c r="E661" s="110">
        <v>1783.05</v>
      </c>
      <c r="F661" s="121"/>
      <c r="G661" s="112">
        <v>14040</v>
      </c>
      <c r="H661" s="122">
        <v>746</v>
      </c>
      <c r="I661" s="113">
        <f t="shared" si="178"/>
      </c>
      <c r="J661" s="114">
        <f t="shared" si="134"/>
      </c>
      <c r="K661" s="112">
        <v>35</v>
      </c>
      <c r="L661" s="114">
        <f t="shared" si="90"/>
      </c>
      <c r="M661" s="112">
        <v>2</v>
      </c>
      <c r="N661" s="115">
        <f t="shared" si="332"/>
      </c>
      <c r="O661" s="112">
        <v>4</v>
      </c>
      <c r="P661" s="115">
        <f t="shared" si="266"/>
      </c>
      <c r="Q661" s="116"/>
      <c r="R661" s="112"/>
      <c r="S661" s="116"/>
      <c r="T661" s="112"/>
      <c r="U661" s="117"/>
      <c r="V661" s="118"/>
      <c r="W661" s="112"/>
      <c r="X661" s="118"/>
      <c r="Y661" s="116"/>
      <c r="Z661" s="118"/>
      <c r="AA661" s="118"/>
      <c r="AB661" s="112"/>
      <c r="AC661" s="112"/>
      <c r="AD661" s="116"/>
      <c r="AE661" s="118"/>
      <c r="AF661" s="119" t="s">
        <v>186</v>
      </c>
    </row>
    <row r="662">
      <c r="A662" s="106"/>
      <c r="B662" s="107" t="s">
        <v>144</v>
      </c>
      <c r="C662" s="135" t="s">
        <v>171</v>
      </c>
      <c r="D662" s="109" t="s">
        <v>132</v>
      </c>
      <c r="E662" s="110">
        <v>149.05</v>
      </c>
      <c r="F662" s="121">
        <f>E662+E663</f>
      </c>
      <c r="G662" s="112">
        <v>620</v>
      </c>
      <c r="H662" s="112">
        <v>61</v>
      </c>
      <c r="I662" s="113">
        <f t="shared" si="178"/>
      </c>
      <c r="J662" s="114">
        <f t="shared" si="134"/>
      </c>
      <c r="K662" s="112">
        <v>3</v>
      </c>
      <c r="L662" s="114">
        <f t="shared" si="90"/>
      </c>
      <c r="M662" s="112">
        <v>0</v>
      </c>
      <c r="N662" s="115">
        <f t="shared" si="332"/>
      </c>
      <c r="O662" s="112">
        <v>0</v>
      </c>
      <c r="P662" s="115">
        <f t="shared" si="266"/>
      </c>
      <c r="Q662" s="116">
        <f>(M662+M663)/(O662+O663)</f>
      </c>
      <c r="R662" s="112">
        <v>7</v>
      </c>
      <c r="S662" s="116">
        <f>(O662+O663)/(K662+K663)</f>
      </c>
      <c r="T662" s="112">
        <v>3</v>
      </c>
      <c r="U662" s="117">
        <f>F662/T662</f>
      </c>
      <c r="V662" s="118">
        <f>(F662+4*500)/T662</f>
      </c>
      <c r="W662" s="112">
        <v>4070.4000000000015</v>
      </c>
      <c r="X662" s="118">
        <f>W662/T662</f>
      </c>
      <c r="Y662" s="116">
        <f>T662/R662</f>
      </c>
      <c r="Z662" s="118">
        <f>W662/F662</f>
      </c>
      <c r="AA662" s="118">
        <f>W662/(F662+500)</f>
      </c>
      <c r="AB662" s="112">
        <v>1</v>
      </c>
      <c r="AC662" s="112">
        <v>715.2</v>
      </c>
      <c r="AD662" s="116">
        <f>AB662/T662</f>
      </c>
      <c r="AE662" s="118">
        <f>(W662-AC662)/(F662+500)</f>
      </c>
      <c r="AF662" s="119" t="s">
        <v>173</v>
      </c>
    </row>
    <row r="663">
      <c r="A663" s="106"/>
      <c r="B663" s="107"/>
      <c r="C663" s="135"/>
      <c r="D663" s="109" t="s">
        <v>134</v>
      </c>
      <c r="E663" s="110">
        <v>2011.1</v>
      </c>
      <c r="F663" s="121"/>
      <c r="G663" s="112">
        <v>15543</v>
      </c>
      <c r="H663" s="122">
        <v>898</v>
      </c>
      <c r="I663" s="113">
        <f t="shared" si="178"/>
      </c>
      <c r="J663" s="114">
        <f t="shared" si="134"/>
      </c>
      <c r="K663" s="112">
        <v>49</v>
      </c>
      <c r="L663" s="114">
        <f t="shared" si="90"/>
      </c>
      <c r="M663" s="112">
        <v>3</v>
      </c>
      <c r="N663" s="115">
        <f t="shared" si="332"/>
      </c>
      <c r="O663" s="112">
        <v>5</v>
      </c>
      <c r="P663" s="115">
        <f t="shared" si="266"/>
      </c>
      <c r="Q663" s="116"/>
      <c r="R663" s="112"/>
      <c r="S663" s="116"/>
      <c r="T663" s="112"/>
      <c r="U663" s="117"/>
      <c r="V663" s="118"/>
      <c r="W663" s="112"/>
      <c r="X663" s="118"/>
      <c r="Y663" s="116"/>
      <c r="Z663" s="118"/>
      <c r="AA663" s="118"/>
      <c r="AB663" s="112"/>
      <c r="AC663" s="112"/>
      <c r="AD663" s="116"/>
      <c r="AE663" s="118"/>
      <c r="AF663" s="119" t="s">
        <v>186</v>
      </c>
    </row>
    <row r="664">
      <c r="A664" s="106"/>
      <c r="B664" s="136" t="s">
        <v>140</v>
      </c>
      <c r="C664" s="136"/>
      <c r="D664" s="136"/>
      <c r="E664" s="124">
        <f>SUM(E656:E663)</f>
      </c>
      <c r="F664" s="124">
        <f>SUM(F656:F663)</f>
      </c>
      <c r="G664" s="124">
        <f>SUM(G656:G663)</f>
      </c>
      <c r="H664" s="124">
        <f>SUM(H656:H663)</f>
      </c>
      <c r="I664" s="126">
        <f t="shared" si="178"/>
      </c>
      <c r="J664" s="127">
        <f t="shared" si="134"/>
      </c>
      <c r="K664" s="125">
        <f>SUM(K656:K663)</f>
      </c>
      <c r="L664" s="124">
        <f>SUM(L658:L663)</f>
      </c>
      <c r="M664" s="124">
        <f>SUM(M656:M663)</f>
      </c>
      <c r="N664" s="128">
        <f t="shared" si="332"/>
      </c>
      <c r="O664" s="124">
        <f>SUM(O656:O663)</f>
      </c>
      <c r="P664" s="128">
        <f t="shared" si="266"/>
      </c>
      <c r="Q664" s="129">
        <f>M664/O664</f>
      </c>
      <c r="R664" s="124">
        <f>SUM(R656:R663)</f>
      </c>
      <c r="S664" s="129">
        <f>(O664+O664)/(K664+K664)</f>
      </c>
      <c r="T664" s="124">
        <f>SUM(T656:T663)</f>
      </c>
      <c r="U664" s="130">
        <f t="shared" ref="U664:U665" si="835">F664/T664</f>
      </c>
      <c r="V664" s="131">
        <f t="shared" ref="V664:V665" si="695">(F664+4*500)/T664</f>
      </c>
      <c r="W664" s="124">
        <f>SUM(W656:W663)</f>
      </c>
      <c r="X664" s="132">
        <f t="shared" ref="X664:X665" si="555">W664/T664</f>
      </c>
      <c r="Y664" s="129">
        <f t="shared" ref="Y664:Y665" si="415">T664/R664</f>
      </c>
      <c r="Z664" s="131">
        <f t="shared" ref="Z664:Z665" si="1115">W664/F664</f>
      </c>
      <c r="AA664" s="131">
        <f>W664/(F664+COUNT(W655:W663)*500)</f>
      </c>
      <c r="AB664" s="124">
        <f>SUM(AB656:AB663)</f>
      </c>
      <c r="AC664" s="124">
        <f>SUM(AC656:AC663)</f>
      </c>
      <c r="AD664" s="129">
        <f t="shared" ref="AD664:AD665" si="975">AB664/T664</f>
      </c>
      <c r="AE664" s="133">
        <f>(W664-AC664)/(F664+COUNT(W655:W663)*500)</f>
      </c>
      <c r="AF664" s="119"/>
    </row>
    <row r="665">
      <c r="A665" s="106"/>
      <c r="B665" s="107" t="s">
        <v>145</v>
      </c>
      <c r="C665" s="108" t="s">
        <v>169</v>
      </c>
      <c r="D665" s="109" t="s">
        <v>132</v>
      </c>
      <c r="E665" s="110">
        <v>57.17</v>
      </c>
      <c r="F665" s="121">
        <f>E665+E666</f>
      </c>
      <c r="G665" s="112">
        <v>546</v>
      </c>
      <c r="H665" s="112">
        <v>56</v>
      </c>
      <c r="I665" s="113">
        <f t="shared" si="178"/>
      </c>
      <c r="J665" s="114">
        <f t="shared" si="134"/>
      </c>
      <c r="K665" s="112">
        <v>0</v>
      </c>
      <c r="L665" s="114">
        <f t="shared" ref="L665:L688" si="91">E665/K665</f>
      </c>
      <c r="M665" s="112">
        <v>0</v>
      </c>
      <c r="N665" s="115">
        <f t="shared" si="332"/>
      </c>
      <c r="O665" s="112">
        <v>0</v>
      </c>
      <c r="P665" s="115">
        <f t="shared" si="266"/>
      </c>
      <c r="Q665" s="116">
        <f>(M665+M666)/(O665+O666)</f>
      </c>
      <c r="R665" s="112">
        <v>6</v>
      </c>
      <c r="S665" s="116">
        <f>(O665+O666)/(K665+K666)</f>
      </c>
      <c r="T665" s="112">
        <v>1</v>
      </c>
      <c r="U665" s="117">
        <f t="shared" si="835"/>
      </c>
      <c r="V665" s="118">
        <f t="shared" si="695"/>
      </c>
      <c r="W665" s="112">
        <v>1344</v>
      </c>
      <c r="X665" s="118">
        <f t="shared" si="555"/>
      </c>
      <c r="Y665" s="116">
        <f t="shared" si="415"/>
      </c>
      <c r="Z665" s="118">
        <f t="shared" si="1115"/>
      </c>
      <c r="AA665" s="118">
        <f>W665/(F665+500)</f>
      </c>
      <c r="AB665" s="112">
        <v>1</v>
      </c>
      <c r="AC665" s="112">
        <v>1344</v>
      </c>
      <c r="AD665" s="116">
        <f t="shared" si="975"/>
      </c>
      <c r="AE665" s="118">
        <f>(W665-AC665)/(F665+500)</f>
      </c>
      <c r="AF665" s="119" t="s">
        <v>149</v>
      </c>
    </row>
    <row r="666">
      <c r="A666" s="106"/>
      <c r="B666" s="107"/>
      <c r="C666" s="108"/>
      <c r="D666" s="109" t="s">
        <v>134</v>
      </c>
      <c r="E666" s="110">
        <v>2074.88</v>
      </c>
      <c r="F666" s="121"/>
      <c r="G666" s="112">
        <v>14616</v>
      </c>
      <c r="H666" s="112">
        <v>798</v>
      </c>
      <c r="I666" s="113">
        <f t="shared" si="178"/>
      </c>
      <c r="J666" s="114">
        <f t="shared" si="134"/>
      </c>
      <c r="K666" s="112">
        <v>38</v>
      </c>
      <c r="L666" s="114">
        <f t="shared" si="91"/>
      </c>
      <c r="M666" s="112">
        <v>1</v>
      </c>
      <c r="N666" s="115">
        <f t="shared" si="332"/>
      </c>
      <c r="O666" s="112">
        <v>3</v>
      </c>
      <c r="P666" s="115">
        <f t="shared" si="266"/>
      </c>
      <c r="Q666" s="116"/>
      <c r="R666" s="112"/>
      <c r="S666" s="116"/>
      <c r="T666" s="112"/>
      <c r="U666" s="117"/>
      <c r="V666" s="118"/>
      <c r="W666" s="112"/>
      <c r="X666" s="118"/>
      <c r="Y666" s="116"/>
      <c r="Z666" s="118"/>
      <c r="AA666" s="118"/>
      <c r="AB666" s="112"/>
      <c r="AC666" s="112"/>
      <c r="AD666" s="116"/>
      <c r="AE666" s="118"/>
      <c r="AF666" s="119" t="s">
        <v>186</v>
      </c>
    </row>
    <row r="667">
      <c r="A667" s="106"/>
      <c r="B667" s="107" t="s">
        <v>146</v>
      </c>
      <c r="C667" s="108" t="s">
        <v>169</v>
      </c>
      <c r="D667" s="109" t="s">
        <v>132</v>
      </c>
      <c r="E667" s="110">
        <v>93.63</v>
      </c>
      <c r="F667" s="121">
        <f>E667+E668</f>
      </c>
      <c r="G667" s="112">
        <v>566</v>
      </c>
      <c r="H667" s="112">
        <v>45</v>
      </c>
      <c r="I667" s="113">
        <f>H668/G667</f>
      </c>
      <c r="J667" s="114">
        <f t="shared" si="134"/>
      </c>
      <c r="K667" s="112">
        <v>2</v>
      </c>
      <c r="L667" s="114">
        <f t="shared" si="91"/>
      </c>
      <c r="M667" s="112">
        <v>0</v>
      </c>
      <c r="N667" s="115">
        <f t="shared" si="332"/>
      </c>
      <c r="O667" s="112">
        <v>0</v>
      </c>
      <c r="P667" s="115">
        <f t="shared" si="266"/>
      </c>
      <c r="Q667" s="116">
        <f>(M667+M668)/(O667+O668)</f>
      </c>
      <c r="R667" s="112">
        <v>5</v>
      </c>
      <c r="S667" s="116">
        <f>(O667+O668)/(K667+K668)</f>
      </c>
      <c r="T667" s="112">
        <v>1</v>
      </c>
      <c r="U667" s="117">
        <f>F667/T667</f>
      </c>
      <c r="V667" s="118">
        <f>(F667+4*500)/T667</f>
      </c>
      <c r="W667" s="112">
        <v>2088</v>
      </c>
      <c r="X667" s="118">
        <f>W667/T667</f>
      </c>
      <c r="Y667" s="116">
        <f>T667/R667</f>
      </c>
      <c r="Z667" s="118">
        <f>W667/F667</f>
      </c>
      <c r="AA667" s="118">
        <f>W667/(F667+500)</f>
      </c>
      <c r="AB667" s="112">
        <v>0</v>
      </c>
      <c r="AC667" s="112">
        <v>0</v>
      </c>
      <c r="AD667" s="116">
        <f>AB667/T667</f>
      </c>
      <c r="AE667" s="118">
        <f>(W667-AC667)/(F667+500)</f>
      </c>
      <c r="AF667" s="119" t="s">
        <v>149</v>
      </c>
    </row>
    <row r="668">
      <c r="A668" s="106"/>
      <c r="B668" s="107"/>
      <c r="C668" s="108"/>
      <c r="D668" s="109" t="s">
        <v>134</v>
      </c>
      <c r="E668" s="110">
        <v>1896.95</v>
      </c>
      <c r="F668" s="121"/>
      <c r="G668" s="112">
        <v>13914</v>
      </c>
      <c r="H668" s="112">
        <v>762</v>
      </c>
      <c r="I668" s="113">
        <f t="shared" ref="I668:I688" si="179">H668/G668</f>
      </c>
      <c r="J668" s="114">
        <f t="shared" si="134"/>
      </c>
      <c r="K668" s="112">
        <v>35</v>
      </c>
      <c r="L668" s="114">
        <f t="shared" si="91"/>
      </c>
      <c r="M668" s="112">
        <v>1</v>
      </c>
      <c r="N668" s="115">
        <f t="shared" si="332"/>
      </c>
      <c r="O668" s="112">
        <v>5</v>
      </c>
      <c r="P668" s="115">
        <f t="shared" si="266"/>
      </c>
      <c r="Q668" s="116"/>
      <c r="R668" s="112"/>
      <c r="S668" s="116"/>
      <c r="T668" s="112"/>
      <c r="U668" s="117"/>
      <c r="V668" s="118"/>
      <c r="W668" s="112"/>
      <c r="X668" s="118"/>
      <c r="Y668" s="116"/>
      <c r="Z668" s="118"/>
      <c r="AA668" s="118"/>
      <c r="AB668" s="112"/>
      <c r="AC668" s="112"/>
      <c r="AD668" s="116"/>
      <c r="AE668" s="118"/>
      <c r="AF668" s="119" t="s">
        <v>186</v>
      </c>
    </row>
    <row r="669">
      <c r="A669" s="106"/>
      <c r="B669" s="107" t="s">
        <v>147</v>
      </c>
      <c r="C669" s="108" t="s">
        <v>169</v>
      </c>
      <c r="D669" s="109" t="s">
        <v>132</v>
      </c>
      <c r="E669" s="110">
        <v>85.08</v>
      </c>
      <c r="F669" s="169">
        <f>E669+E670</f>
      </c>
      <c r="G669" s="112">
        <v>572</v>
      </c>
      <c r="H669" s="112">
        <v>36</v>
      </c>
      <c r="I669" s="113">
        <f t="shared" si="179"/>
      </c>
      <c r="J669" s="114">
        <f t="shared" si="134"/>
      </c>
      <c r="K669" s="112">
        <v>1</v>
      </c>
      <c r="L669" s="114">
        <f t="shared" si="91"/>
      </c>
      <c r="M669" s="112">
        <v>0</v>
      </c>
      <c r="N669" s="115">
        <f t="shared" si="332"/>
      </c>
      <c r="O669" s="112">
        <v>0</v>
      </c>
      <c r="P669" s="115">
        <f t="shared" si="266"/>
      </c>
      <c r="Q669" s="116">
        <f>(M669+M670)/(O669+O670)</f>
      </c>
      <c r="R669" s="112">
        <v>2</v>
      </c>
      <c r="S669" s="116">
        <f>(O669+O670)/(K669+K670)</f>
      </c>
      <c r="T669" s="112">
        <v>0</v>
      </c>
      <c r="U669" s="117">
        <f>F669/T669</f>
      </c>
      <c r="V669" s="118">
        <f>(F669+4*500)/T669</f>
      </c>
      <c r="W669" s="112">
        <v>0</v>
      </c>
      <c r="X669" s="118">
        <f>W669/T669</f>
      </c>
      <c r="Y669" s="116">
        <f>T669/R669</f>
      </c>
      <c r="Z669" s="118">
        <f>W669/F669</f>
      </c>
      <c r="AA669" s="118">
        <f>W669/(F669+500)</f>
      </c>
      <c r="AB669" s="112">
        <v>0</v>
      </c>
      <c r="AC669" s="112">
        <v>0</v>
      </c>
      <c r="AD669" s="116">
        <f>AB669/T669</f>
      </c>
      <c r="AE669" s="118">
        <f>(W669-AC669)/(F669+500)</f>
      </c>
      <c r="AF669" s="119" t="s">
        <v>149</v>
      </c>
    </row>
    <row r="670">
      <c r="A670" s="106"/>
      <c r="B670" s="107"/>
      <c r="C670" s="108"/>
      <c r="D670" s="109" t="s">
        <v>134</v>
      </c>
      <c r="E670" s="110">
        <v>1021.69</v>
      </c>
      <c r="F670" s="169"/>
      <c r="G670" s="112">
        <v>7873</v>
      </c>
      <c r="H670" s="112">
        <v>434</v>
      </c>
      <c r="I670" s="113">
        <f t="shared" si="179"/>
      </c>
      <c r="J670" s="114">
        <f t="shared" si="134"/>
      </c>
      <c r="K670" s="112">
        <v>20</v>
      </c>
      <c r="L670" s="114">
        <f t="shared" si="91"/>
      </c>
      <c r="M670" s="112">
        <v>0</v>
      </c>
      <c r="N670" s="115">
        <f t="shared" si="332"/>
      </c>
      <c r="O670" s="112">
        <v>2</v>
      </c>
      <c r="P670" s="115">
        <f t="shared" si="266"/>
      </c>
      <c r="Q670" s="116"/>
      <c r="R670" s="112"/>
      <c r="S670" s="116"/>
      <c r="T670" s="112"/>
      <c r="U670" s="117"/>
      <c r="V670" s="118"/>
      <c r="W670" s="112"/>
      <c r="X670" s="118"/>
      <c r="Y670" s="116"/>
      <c r="Z670" s="118"/>
      <c r="AA670" s="118"/>
      <c r="AB670" s="112"/>
      <c r="AC670" s="112"/>
      <c r="AD670" s="116"/>
      <c r="AE670" s="118"/>
      <c r="AF670" s="119" t="s">
        <v>168</v>
      </c>
    </row>
    <row r="671">
      <c r="A671" s="106"/>
      <c r="B671" s="107" t="s">
        <v>151</v>
      </c>
      <c r="C671" s="108" t="s">
        <v>169</v>
      </c>
      <c r="D671" s="109" t="s">
        <v>132</v>
      </c>
      <c r="E671" s="110">
        <v>84.94</v>
      </c>
      <c r="F671" s="111">
        <f>E671+E672</f>
      </c>
      <c r="G671" s="112">
        <v>532</v>
      </c>
      <c r="H671" s="112">
        <v>58</v>
      </c>
      <c r="I671" s="113">
        <f t="shared" si="179"/>
      </c>
      <c r="J671" s="114">
        <f t="shared" si="134"/>
      </c>
      <c r="K671" s="112">
        <v>0</v>
      </c>
      <c r="L671" s="114">
        <f t="shared" si="91"/>
      </c>
      <c r="M671" s="112">
        <v>0</v>
      </c>
      <c r="N671" s="115">
        <f t="shared" si="332"/>
      </c>
      <c r="O671" s="112">
        <v>0</v>
      </c>
      <c r="P671" s="115">
        <f>E671/O672</f>
      </c>
      <c r="Q671" s="116">
        <f>(M671+M672)/(O671+O672)</f>
      </c>
      <c r="R671" s="112">
        <v>2</v>
      </c>
      <c r="S671" s="116">
        <f>(O671+O672)/(K671+K672)</f>
      </c>
      <c r="T671" s="112">
        <v>0</v>
      </c>
      <c r="U671" s="117">
        <f>F671/T671</f>
      </c>
      <c r="V671" s="118">
        <f>(F671+4*500)/T671</f>
      </c>
      <c r="W671" s="112">
        <v>0</v>
      </c>
      <c r="X671" s="118">
        <f>W671/T671</f>
      </c>
      <c r="Y671" s="116">
        <f>T671/R671</f>
      </c>
      <c r="Z671" s="118">
        <f>W671/F671</f>
      </c>
      <c r="AA671" s="118">
        <f>W671/(F671+500)</f>
      </c>
      <c r="AB671" s="112">
        <v>0</v>
      </c>
      <c r="AC671" s="112">
        <v>0</v>
      </c>
      <c r="AD671" s="116">
        <f>AB671/T671</f>
      </c>
      <c r="AE671" s="118">
        <f>(W671-AC671)/(F671+500)</f>
      </c>
      <c r="AF671" s="119" t="s">
        <v>149</v>
      </c>
    </row>
    <row r="672">
      <c r="A672" s="106"/>
      <c r="B672" s="107"/>
      <c r="C672" s="108"/>
      <c r="D672" s="109" t="s">
        <v>134</v>
      </c>
      <c r="E672" s="110">
        <v>699.38</v>
      </c>
      <c r="F672" s="111"/>
      <c r="G672" s="112">
        <v>6265</v>
      </c>
      <c r="H672" s="112">
        <v>249</v>
      </c>
      <c r="I672" s="113">
        <f t="shared" si="179"/>
      </c>
      <c r="J672" s="114">
        <f t="shared" si="134"/>
      </c>
      <c r="K672" s="112">
        <v>13</v>
      </c>
      <c r="L672" s="114">
        <f t="shared" si="91"/>
      </c>
      <c r="M672" s="112">
        <v>0</v>
      </c>
      <c r="N672" s="115">
        <f t="shared" si="332"/>
      </c>
      <c r="O672" s="112">
        <v>2</v>
      </c>
      <c r="P672" s="115">
        <f t="shared" ref="P672:P673" si="267">E672/O672</f>
      </c>
      <c r="Q672" s="116"/>
      <c r="R672" s="112"/>
      <c r="S672" s="116"/>
      <c r="T672" s="112"/>
      <c r="U672" s="117"/>
      <c r="V672" s="118"/>
      <c r="W672" s="112"/>
      <c r="X672" s="118"/>
      <c r="Y672" s="116"/>
      <c r="Z672" s="118"/>
      <c r="AA672" s="118"/>
      <c r="AB672" s="112"/>
      <c r="AC672" s="112"/>
      <c r="AD672" s="116"/>
      <c r="AE672" s="118"/>
      <c r="AF672" s="119" t="s">
        <v>168</v>
      </c>
    </row>
    <row r="673">
      <c r="A673" s="106"/>
      <c r="B673" s="136" t="s">
        <v>140</v>
      </c>
      <c r="C673" s="136"/>
      <c r="D673" s="136"/>
      <c r="E673" s="124">
        <f>SUM(E665:E672)</f>
      </c>
      <c r="F673" s="124">
        <f>SUM(F665:F672)</f>
      </c>
      <c r="G673" s="124">
        <f>SUM(G665:G672)</f>
      </c>
      <c r="H673" s="124">
        <f>SUM(H665:H672)</f>
      </c>
      <c r="I673" s="126">
        <f t="shared" si="179"/>
      </c>
      <c r="J673" s="127">
        <f t="shared" si="134"/>
      </c>
      <c r="K673" s="125">
        <f>SUM(K665:K672)</f>
      </c>
      <c r="L673" s="127">
        <f t="shared" si="91"/>
      </c>
      <c r="M673" s="125">
        <f>SUM(M665:M672)</f>
      </c>
      <c r="N673" s="128">
        <f t="shared" si="332"/>
      </c>
      <c r="O673" s="125">
        <f>SUM(O665:O672)</f>
      </c>
      <c r="P673" s="128">
        <f t="shared" si="267"/>
      </c>
      <c r="Q673" s="129">
        <f>M673/O673</f>
      </c>
      <c r="R673" s="125">
        <f>SUM(R665:R672)</f>
      </c>
      <c r="S673" s="129">
        <f>(O673+O673)/(K673+K673)</f>
      </c>
      <c r="T673" s="125">
        <f>SUM(T665:T672)</f>
      </c>
      <c r="U673" s="130">
        <f t="shared" ref="U673:U674" si="836">F673/T673</f>
      </c>
      <c r="V673" s="131">
        <f t="shared" ref="V673:V674" si="696">(F673+4*500)/T673</f>
      </c>
      <c r="W673" s="125">
        <f>SUM(W665:W672)</f>
      </c>
      <c r="X673" s="132">
        <f t="shared" ref="X673:X674" si="556">W673/T673</f>
      </c>
      <c r="Y673" s="129">
        <f t="shared" ref="Y673:Y674" si="416">T673/R673</f>
      </c>
      <c r="Z673" s="131">
        <f t="shared" ref="Z673:Z674" si="1116">W673/F673</f>
      </c>
      <c r="AA673" s="131">
        <f>W673/(F673+COUNT(W665:W670)*500)</f>
      </c>
      <c r="AB673" s="125">
        <f>SUM(AB665:AB672)</f>
      </c>
      <c r="AC673" s="125">
        <f>SUM(AC665:AC672)</f>
      </c>
      <c r="AD673" s="129">
        <f t="shared" ref="AD673:AD674" si="976">AB673/T673</f>
      </c>
      <c r="AE673" s="133">
        <f>(W673-AC673)/(F673+COUNT(W665:W670)*500)</f>
      </c>
      <c r="AF673" s="118"/>
    </row>
    <row r="674">
      <c r="A674" s="106"/>
      <c r="B674" s="107" t="s">
        <v>152</v>
      </c>
      <c r="C674" s="135" t="s">
        <v>148</v>
      </c>
      <c r="D674" s="109" t="s">
        <v>132</v>
      </c>
      <c r="E674" s="110">
        <v>65.9</v>
      </c>
      <c r="F674" s="111">
        <f>E674+E675</f>
      </c>
      <c r="G674" s="112">
        <v>522</v>
      </c>
      <c r="H674" s="112">
        <v>46</v>
      </c>
      <c r="I674" s="113">
        <f t="shared" si="179"/>
      </c>
      <c r="J674" s="114">
        <f t="shared" si="134"/>
      </c>
      <c r="K674" s="112">
        <v>0</v>
      </c>
      <c r="L674" s="114">
        <f t="shared" si="91"/>
      </c>
      <c r="M674" s="112">
        <v>0</v>
      </c>
      <c r="N674" s="115">
        <f t="shared" si="332"/>
      </c>
      <c r="O674" s="112">
        <v>0</v>
      </c>
      <c r="P674" s="115">
        <f>E674/O675</f>
      </c>
      <c r="Q674" s="116">
        <f>(M674+M675)/(O674+O675)</f>
      </c>
      <c r="R674" s="112">
        <v>3</v>
      </c>
      <c r="S674" s="116">
        <f>(O674+O675)/(K674+K675)</f>
      </c>
      <c r="T674" s="112">
        <v>1</v>
      </c>
      <c r="U674" s="117">
        <f t="shared" si="836"/>
      </c>
      <c r="V674" s="118">
        <f t="shared" si="696"/>
      </c>
      <c r="W674" s="112">
        <v>1692</v>
      </c>
      <c r="X674" s="118">
        <f t="shared" si="556"/>
      </c>
      <c r="Y674" s="116">
        <f t="shared" si="416"/>
      </c>
      <c r="Z674" s="118">
        <f t="shared" si="1116"/>
      </c>
      <c r="AA674" s="118">
        <f>W674/(F674+500)</f>
      </c>
      <c r="AB674" s="112">
        <v>0</v>
      </c>
      <c r="AC674" s="112">
        <v>0</v>
      </c>
      <c r="AD674" s="116">
        <f t="shared" si="976"/>
      </c>
      <c r="AE674" s="118">
        <f>(W674-AC674)/(F674+500)</f>
      </c>
      <c r="AF674" s="119" t="s">
        <v>149</v>
      </c>
    </row>
    <row r="675">
      <c r="A675" s="106"/>
      <c r="B675" s="107"/>
      <c r="C675" s="135"/>
      <c r="D675" s="109" t="s">
        <v>134</v>
      </c>
      <c r="E675" s="110">
        <v>356.38</v>
      </c>
      <c r="F675" s="111"/>
      <c r="G675" s="112">
        <v>3927</v>
      </c>
      <c r="H675" s="112">
        <v>135</v>
      </c>
      <c r="I675" s="113">
        <f t="shared" si="179"/>
      </c>
      <c r="J675" s="114">
        <f t="shared" si="134"/>
      </c>
      <c r="K675" s="112">
        <v>6</v>
      </c>
      <c r="L675" s="114">
        <f t="shared" si="91"/>
      </c>
      <c r="M675" s="112">
        <v>1</v>
      </c>
      <c r="N675" s="115">
        <f t="shared" si="332"/>
      </c>
      <c r="O675" s="112">
        <v>2</v>
      </c>
      <c r="P675" s="115">
        <f t="shared" ref="P675:P677" si="268">E675/O675</f>
      </c>
      <c r="Q675" s="116"/>
      <c r="R675" s="112"/>
      <c r="S675" s="116"/>
      <c r="T675" s="112"/>
      <c r="U675" s="117"/>
      <c r="V675" s="118"/>
      <c r="W675" s="112"/>
      <c r="X675" s="118"/>
      <c r="Y675" s="116"/>
      <c r="Z675" s="118"/>
      <c r="AA675" s="118"/>
      <c r="AB675" s="112"/>
      <c r="AC675" s="112"/>
      <c r="AD675" s="116"/>
      <c r="AE675" s="118"/>
      <c r="AF675" s="119" t="s">
        <v>168</v>
      </c>
    </row>
    <row r="676">
      <c r="A676" s="106"/>
      <c r="B676" s="107" t="s">
        <v>153</v>
      </c>
      <c r="C676" s="135" t="s">
        <v>148</v>
      </c>
      <c r="D676" s="109" t="s">
        <v>132</v>
      </c>
      <c r="E676" s="110">
        <v>60.19</v>
      </c>
      <c r="F676" s="111">
        <f>E676+E677</f>
      </c>
      <c r="G676" s="112">
        <v>450</v>
      </c>
      <c r="H676" s="112">
        <v>45</v>
      </c>
      <c r="I676" s="113">
        <f t="shared" si="179"/>
      </c>
      <c r="J676" s="114">
        <f t="shared" si="134"/>
      </c>
      <c r="K676" s="112">
        <v>0</v>
      </c>
      <c r="L676" s="114">
        <f t="shared" si="91"/>
      </c>
      <c r="M676" s="112">
        <v>0</v>
      </c>
      <c r="N676" s="115">
        <f t="shared" si="332"/>
      </c>
      <c r="O676" s="112">
        <v>0</v>
      </c>
      <c r="P676" s="115">
        <f t="shared" si="268"/>
      </c>
      <c r="Q676" s="116">
        <f>(M676+M677)/(O676+O677)</f>
      </c>
      <c r="R676" s="112">
        <v>1</v>
      </c>
      <c r="S676" s="116">
        <f>(O676+O677)/(K676+K677)</f>
      </c>
      <c r="T676" s="112">
        <v>0</v>
      </c>
      <c r="U676" s="117">
        <f>F676/T676</f>
      </c>
      <c r="V676" s="118">
        <f>(F676+4*500)/T676</f>
      </c>
      <c r="W676" s="112">
        <v>0</v>
      </c>
      <c r="X676" s="118">
        <f>W676/T676</f>
      </c>
      <c r="Y676" s="116">
        <f>T676/R676</f>
      </c>
      <c r="Z676" s="118">
        <f>W676/F676</f>
      </c>
      <c r="AA676" s="118">
        <f>W676/(F676+500)</f>
      </c>
      <c r="AB676" s="112">
        <v>0</v>
      </c>
      <c r="AC676" s="112">
        <v>0</v>
      </c>
      <c r="AD676" s="116">
        <f>AB676/T676</f>
      </c>
      <c r="AE676" s="118">
        <f>(W676-AC676)/(F676+500)</f>
      </c>
      <c r="AF676" s="119" t="s">
        <v>149</v>
      </c>
    </row>
    <row r="677">
      <c r="A677" s="106"/>
      <c r="B677" s="107"/>
      <c r="C677" s="135"/>
      <c r="D677" s="109" t="s">
        <v>134</v>
      </c>
      <c r="E677" s="110">
        <v>418.08</v>
      </c>
      <c r="F677" s="111"/>
      <c r="G677" s="112">
        <v>3255</v>
      </c>
      <c r="H677" s="112">
        <v>105</v>
      </c>
      <c r="I677" s="113">
        <f t="shared" si="179"/>
      </c>
      <c r="J677" s="114">
        <f t="shared" si="134"/>
      </c>
      <c r="K677" s="112">
        <v>6</v>
      </c>
      <c r="L677" s="114">
        <f t="shared" si="91"/>
      </c>
      <c r="M677" s="112">
        <v>0</v>
      </c>
      <c r="N677" s="115">
        <f t="shared" si="332"/>
      </c>
      <c r="O677" s="112">
        <v>0</v>
      </c>
      <c r="P677" s="115">
        <f t="shared" si="268"/>
      </c>
      <c r="Q677" s="116"/>
      <c r="R677" s="112"/>
      <c r="S677" s="116"/>
      <c r="T677" s="112"/>
      <c r="U677" s="117"/>
      <c r="V677" s="118"/>
      <c r="W677" s="112"/>
      <c r="X677" s="118"/>
      <c r="Y677" s="116"/>
      <c r="Z677" s="118"/>
      <c r="AA677" s="118"/>
      <c r="AB677" s="112"/>
      <c r="AC677" s="112"/>
      <c r="AD677" s="116"/>
      <c r="AE677" s="118"/>
      <c r="AF677" s="119" t="s">
        <v>168</v>
      </c>
    </row>
    <row r="678">
      <c r="A678" s="106"/>
      <c r="B678" s="107" t="s">
        <v>154</v>
      </c>
      <c r="C678" s="135" t="s">
        <v>148</v>
      </c>
      <c r="D678" s="109" t="s">
        <v>132</v>
      </c>
      <c r="E678" s="110">
        <v>74.5</v>
      </c>
      <c r="F678" s="111">
        <f>E678+E679</f>
      </c>
      <c r="G678" s="112">
        <v>500</v>
      </c>
      <c r="H678" s="112">
        <v>35</v>
      </c>
      <c r="I678" s="113">
        <f t="shared" si="179"/>
      </c>
      <c r="J678" s="114">
        <f t="shared" si="134"/>
      </c>
      <c r="K678" s="112">
        <v>0</v>
      </c>
      <c r="L678" s="114">
        <f t="shared" si="91"/>
      </c>
      <c r="M678" s="112">
        <v>0</v>
      </c>
      <c r="N678" s="115">
        <f t="shared" si="332"/>
      </c>
      <c r="O678" s="112">
        <v>0</v>
      </c>
      <c r="P678" s="115">
        <f>E678/O679</f>
      </c>
      <c r="Q678" s="116">
        <f>(M678+M679)/(O678+O679)</f>
      </c>
      <c r="R678" s="112">
        <v>0</v>
      </c>
      <c r="S678" s="116">
        <f>(O678+O679)/(K678+K679)</f>
      </c>
      <c r="T678" s="112">
        <v>0</v>
      </c>
      <c r="U678" s="117">
        <f>F678/T678</f>
      </c>
      <c r="V678" s="118">
        <f>(F678+4*500)/T678</f>
      </c>
      <c r="W678" s="112">
        <v>0</v>
      </c>
      <c r="X678" s="118">
        <f>W678/T678</f>
      </c>
      <c r="Y678" s="116">
        <f>T678/R678</f>
      </c>
      <c r="Z678" s="118">
        <f>W678/F678</f>
      </c>
      <c r="AA678" s="118">
        <f>W678/(F678+500)</f>
      </c>
      <c r="AB678" s="112">
        <v>0</v>
      </c>
      <c r="AC678" s="112">
        <v>0</v>
      </c>
      <c r="AD678" s="116">
        <f>AB678/T678</f>
      </c>
      <c r="AE678" s="118">
        <f>(W678-AC678)/(F678+500)</f>
      </c>
      <c r="AF678" s="119" t="s">
        <v>149</v>
      </c>
    </row>
    <row r="679">
      <c r="A679" s="106"/>
      <c r="B679" s="107"/>
      <c r="C679" s="135"/>
      <c r="D679" s="109" t="s">
        <v>134</v>
      </c>
      <c r="E679" s="110">
        <v>432.71</v>
      </c>
      <c r="F679" s="111"/>
      <c r="G679" s="112">
        <v>2888</v>
      </c>
      <c r="H679" s="112">
        <v>127</v>
      </c>
      <c r="I679" s="113">
        <f t="shared" si="179"/>
      </c>
      <c r="J679" s="114">
        <f t="shared" si="134"/>
      </c>
      <c r="K679" s="112">
        <v>7</v>
      </c>
      <c r="L679" s="114">
        <f t="shared" si="91"/>
      </c>
      <c r="M679" s="112">
        <v>0</v>
      </c>
      <c r="N679" s="115">
        <f t="shared" si="332"/>
      </c>
      <c r="O679" s="112">
        <v>0</v>
      </c>
      <c r="P679" s="115">
        <f>E679/O679</f>
      </c>
      <c r="Q679" s="116"/>
      <c r="R679" s="112"/>
      <c r="S679" s="116"/>
      <c r="T679" s="112"/>
      <c r="U679" s="117"/>
      <c r="V679" s="118"/>
      <c r="W679" s="112"/>
      <c r="X679" s="118"/>
      <c r="Y679" s="116"/>
      <c r="Z679" s="118"/>
      <c r="AA679" s="118"/>
      <c r="AB679" s="112"/>
      <c r="AC679" s="112"/>
      <c r="AD679" s="116"/>
      <c r="AE679" s="118"/>
      <c r="AF679" s="119" t="s">
        <v>168</v>
      </c>
    </row>
    <row r="680">
      <c r="A680" s="106"/>
      <c r="B680" s="107" t="s">
        <v>155</v>
      </c>
      <c r="C680" s="135" t="s">
        <v>148</v>
      </c>
      <c r="D680" s="109" t="s">
        <v>132</v>
      </c>
      <c r="E680" s="110">
        <v>52.71</v>
      </c>
      <c r="F680" s="111">
        <f>E680+E681</f>
      </c>
      <c r="G680" s="112">
        <v>616</v>
      </c>
      <c r="H680" s="112">
        <v>56</v>
      </c>
      <c r="I680" s="113">
        <f t="shared" si="179"/>
      </c>
      <c r="J680" s="114">
        <f t="shared" si="134"/>
      </c>
      <c r="K680" s="112">
        <v>1</v>
      </c>
      <c r="L680" s="114">
        <f t="shared" si="91"/>
      </c>
      <c r="M680" s="112">
        <v>0</v>
      </c>
      <c r="N680" s="115">
        <f t="shared" si="332"/>
      </c>
      <c r="O680" s="112">
        <v>0</v>
      </c>
      <c r="P680" s="115">
        <f>E680/O681</f>
      </c>
      <c r="Q680" s="116">
        <f>(M680+M681)/(O680+O681)</f>
      </c>
      <c r="R680" s="112">
        <v>2</v>
      </c>
      <c r="S680" s="116">
        <f>(O680+O681)/(K680+K681)</f>
      </c>
      <c r="T680" s="112">
        <v>0</v>
      </c>
      <c r="U680" s="117">
        <f>F680/T680</f>
      </c>
      <c r="V680" s="118">
        <f>(F680+4*500)/T680</f>
      </c>
      <c r="W680" s="112">
        <v>0</v>
      </c>
      <c r="X680" s="118">
        <f>W680/T680</f>
      </c>
      <c r="Y680" s="116">
        <f>T680/R680</f>
      </c>
      <c r="Z680" s="118">
        <f>W680/F680</f>
      </c>
      <c r="AA680" s="118">
        <f>W680/(F680+500)</f>
      </c>
      <c r="AB680" s="112">
        <v>0</v>
      </c>
      <c r="AC680" s="112">
        <v>0</v>
      </c>
      <c r="AD680" s="116">
        <f>AB680/T680</f>
      </c>
      <c r="AE680" s="118">
        <f>(W680-AC680)/(F680+500)</f>
      </c>
      <c r="AF680" s="119" t="s">
        <v>149</v>
      </c>
    </row>
    <row r="681">
      <c r="A681" s="106"/>
      <c r="B681" s="107"/>
      <c r="C681" s="135"/>
      <c r="D681" s="109" t="s">
        <v>134</v>
      </c>
      <c r="E681" s="110">
        <v>1282.06</v>
      </c>
      <c r="F681" s="111"/>
      <c r="G681" s="112">
        <v>7508</v>
      </c>
      <c r="H681" s="112">
        <v>323</v>
      </c>
      <c r="I681" s="113">
        <f t="shared" si="179"/>
      </c>
      <c r="J681" s="114">
        <f t="shared" si="134"/>
      </c>
      <c r="K681" s="112">
        <v>13</v>
      </c>
      <c r="L681" s="114">
        <f t="shared" si="91"/>
      </c>
      <c r="M681" s="112">
        <v>0</v>
      </c>
      <c r="N681" s="115">
        <f t="shared" si="332"/>
      </c>
      <c r="O681" s="112">
        <v>1</v>
      </c>
      <c r="P681" s="115">
        <f t="shared" ref="P681:P682" si="269">E681/O681</f>
      </c>
      <c r="Q681" s="116"/>
      <c r="R681" s="112"/>
      <c r="S681" s="116"/>
      <c r="T681" s="112"/>
      <c r="U681" s="117"/>
      <c r="V681" s="118"/>
      <c r="W681" s="112"/>
      <c r="X681" s="118"/>
      <c r="Y681" s="116"/>
      <c r="Z681" s="118"/>
      <c r="AA681" s="118"/>
      <c r="AB681" s="112"/>
      <c r="AC681" s="112"/>
      <c r="AD681" s="116"/>
      <c r="AE681" s="118"/>
      <c r="AF681" s="119" t="s">
        <v>168</v>
      </c>
    </row>
    <row r="682">
      <c r="A682" s="106"/>
      <c r="B682" s="136" t="s">
        <v>140</v>
      </c>
      <c r="C682" s="136"/>
      <c r="D682" s="136"/>
      <c r="E682" s="124">
        <f>SUM(E674:E681)</f>
      </c>
      <c r="F682" s="124">
        <f>SUM(F674:F681)</f>
      </c>
      <c r="G682" s="124">
        <f>SUM(G674:G681)</f>
      </c>
      <c r="H682" s="124">
        <f>SUM(H674:H681)</f>
      </c>
      <c r="I682" s="126">
        <f t="shared" si="179"/>
      </c>
      <c r="J682" s="127">
        <f t="shared" si="134"/>
      </c>
      <c r="K682" s="124">
        <f>SUM(K674:K681)</f>
      </c>
      <c r="L682" s="127">
        <f t="shared" si="91"/>
      </c>
      <c r="M682" s="124">
        <f>SUM(M674:M681)</f>
      </c>
      <c r="N682" s="128">
        <f t="shared" si="332"/>
      </c>
      <c r="O682" s="124">
        <f>SUM(O674:O681)</f>
      </c>
      <c r="P682" s="128">
        <f t="shared" si="269"/>
      </c>
      <c r="Q682" s="129">
        <f>M682/O682</f>
      </c>
      <c r="R682" s="124">
        <f>SUM(R674:R681)</f>
      </c>
      <c r="S682" s="129">
        <f>(O682+O682)/(K682+K682)</f>
      </c>
      <c r="T682" s="124">
        <f>SUM(T674:T681)</f>
      </c>
      <c r="U682" s="130">
        <f t="shared" ref="U682:U683" si="837">F682/T682</f>
      </c>
      <c r="V682" s="131">
        <f t="shared" ref="V682:V683" si="697">(F682+4*500)/T682</f>
      </c>
      <c r="W682" s="124">
        <f>SUM(W674:W681)</f>
      </c>
      <c r="X682" s="132">
        <f t="shared" ref="X682:X683" si="557">W682/T682</f>
      </c>
      <c r="Y682" s="129">
        <f t="shared" ref="Y682:Y683" si="417">T682/R682</f>
      </c>
      <c r="Z682" s="131">
        <f t="shared" ref="Z682:Z683" si="1117">W682/F682</f>
      </c>
      <c r="AA682" s="131">
        <f>W682/(F682+COUNT(W670:W679)*500)</f>
      </c>
      <c r="AB682" s="124">
        <f>AB674+AB676+AB678+AB680</f>
      </c>
      <c r="AC682" s="124">
        <f>AC674+AC676+AC678+AC680</f>
      </c>
      <c r="AD682" s="129">
        <f t="shared" ref="AD682:AD683" si="977">AB682/T682</f>
      </c>
      <c r="AE682" s="133">
        <f>(W682-AC682)/(F682+COUNT(W670:W679)*500)</f>
      </c>
      <c r="AF682" s="118"/>
    </row>
    <row r="683">
      <c r="A683" s="106"/>
      <c r="B683" s="107" t="s">
        <v>157</v>
      </c>
      <c r="C683" s="135" t="s">
        <v>188</v>
      </c>
      <c r="D683" s="109" t="s">
        <v>132</v>
      </c>
      <c r="E683" s="110">
        <v>122.82</v>
      </c>
      <c r="F683" s="111">
        <f>E683+E684</f>
      </c>
      <c r="G683" s="112">
        <v>878</v>
      </c>
      <c r="H683" s="112">
        <v>82</v>
      </c>
      <c r="I683" s="113">
        <f t="shared" si="179"/>
      </c>
      <c r="J683" s="114">
        <f t="shared" si="134"/>
      </c>
      <c r="K683" s="112">
        <v>0</v>
      </c>
      <c r="L683" s="114">
        <f t="shared" si="91"/>
      </c>
      <c r="M683" s="112">
        <v>0</v>
      </c>
      <c r="N683" s="115">
        <f t="shared" si="332"/>
      </c>
      <c r="O683" s="112">
        <v>0</v>
      </c>
      <c r="P683" s="115">
        <f>E683/O684</f>
      </c>
      <c r="Q683" s="116">
        <f>(M683+M684)/(O683+O684)</f>
      </c>
      <c r="R683" s="112">
        <v>1</v>
      </c>
      <c r="S683" s="116">
        <f>(O683+O684)/(K683+K684)</f>
      </c>
      <c r="T683" s="112">
        <v>0</v>
      </c>
      <c r="U683" s="117">
        <f t="shared" si="837"/>
      </c>
      <c r="V683" s="118">
        <f t="shared" si="697"/>
      </c>
      <c r="W683" s="112">
        <v>0</v>
      </c>
      <c r="X683" s="118">
        <f t="shared" si="557"/>
      </c>
      <c r="Y683" s="116">
        <f t="shared" si="417"/>
      </c>
      <c r="Z683" s="118">
        <f t="shared" si="1117"/>
      </c>
      <c r="AA683" s="118">
        <f>W683/(F683+500)</f>
      </c>
      <c r="AB683" s="112">
        <v>0</v>
      </c>
      <c r="AC683" s="112">
        <v>0</v>
      </c>
      <c r="AD683" s="116">
        <f t="shared" si="977"/>
      </c>
      <c r="AE683" s="118">
        <f>(W683-AC683)/(F683+500)</f>
      </c>
      <c r="AF683" s="119" t="s">
        <v>149</v>
      </c>
    </row>
    <row r="684">
      <c r="A684" s="106"/>
      <c r="B684" s="107"/>
      <c r="C684" s="135"/>
      <c r="D684" s="109" t="s">
        <v>134</v>
      </c>
      <c r="E684" s="110">
        <v>1210.24</v>
      </c>
      <c r="F684" s="111"/>
      <c r="G684" s="112">
        <v>8463</v>
      </c>
      <c r="H684" s="112">
        <v>361</v>
      </c>
      <c r="I684" s="113">
        <f t="shared" si="179"/>
      </c>
      <c r="J684" s="114">
        <f t="shared" si="134"/>
      </c>
      <c r="K684" s="112">
        <v>10</v>
      </c>
      <c r="L684" s="114">
        <f t="shared" si="91"/>
      </c>
      <c r="M684" s="112">
        <v>0</v>
      </c>
      <c r="N684" s="115">
        <f t="shared" si="332"/>
      </c>
      <c r="O684" s="112">
        <v>0</v>
      </c>
      <c r="P684" s="115">
        <f>E684/O684</f>
      </c>
      <c r="Q684" s="116"/>
      <c r="R684" s="112"/>
      <c r="S684" s="116"/>
      <c r="T684" s="112"/>
      <c r="U684" s="117"/>
      <c r="V684" s="118"/>
      <c r="W684" s="112"/>
      <c r="X684" s="118"/>
      <c r="Y684" s="116"/>
      <c r="Z684" s="118"/>
      <c r="AA684" s="118"/>
      <c r="AB684" s="112"/>
      <c r="AC684" s="112"/>
      <c r="AD684" s="116"/>
      <c r="AE684" s="118"/>
      <c r="AF684" s="119" t="s">
        <v>168</v>
      </c>
    </row>
    <row r="685">
      <c r="A685" s="106"/>
      <c r="B685" s="107" t="s">
        <v>158</v>
      </c>
      <c r="C685" s="135" t="s">
        <v>188</v>
      </c>
      <c r="D685" s="109" t="s">
        <v>132</v>
      </c>
      <c r="E685" s="110">
        <v>258.8</v>
      </c>
      <c r="F685" s="111">
        <f>E685+E686</f>
      </c>
      <c r="G685" s="112">
        <v>642</v>
      </c>
      <c r="H685" s="112">
        <v>79</v>
      </c>
      <c r="I685" s="113">
        <f t="shared" si="179"/>
      </c>
      <c r="J685" s="114">
        <f t="shared" si="134"/>
      </c>
      <c r="K685" s="112">
        <v>1</v>
      </c>
      <c r="L685" s="114">
        <f t="shared" si="91"/>
      </c>
      <c r="M685" s="112">
        <v>0</v>
      </c>
      <c r="N685" s="115">
        <f t="shared" si="332"/>
      </c>
      <c r="O685" s="112">
        <v>0</v>
      </c>
      <c r="P685" s="115">
        <f>E685/O686</f>
      </c>
      <c r="Q685" s="116">
        <f>(M685+M686)/(O685+O686)</f>
      </c>
      <c r="R685" s="112">
        <v>3</v>
      </c>
      <c r="S685" s="116">
        <f>(O685+O686)/(K685+K686)</f>
      </c>
      <c r="T685" s="112">
        <v>2</v>
      </c>
      <c r="U685" s="117">
        <f>F685/T685</f>
      </c>
      <c r="V685" s="118">
        <f>(F685+4*500)/T685</f>
      </c>
      <c r="W685" s="112">
        <v>936</v>
      </c>
      <c r="X685" s="118">
        <f>W685/T685</f>
      </c>
      <c r="Y685" s="116">
        <f>T685/R685</f>
      </c>
      <c r="Z685" s="118">
        <f>W685/F685</f>
      </c>
      <c r="AA685" s="118">
        <f>W685/(F685+500)</f>
      </c>
      <c r="AB685" s="112">
        <v>0</v>
      </c>
      <c r="AC685" s="112">
        <v>0</v>
      </c>
      <c r="AD685" s="116">
        <f>AB685/T685</f>
      </c>
      <c r="AE685" s="118">
        <f>(W685-AC685)/(F685+500)</f>
      </c>
      <c r="AF685" s="119" t="s">
        <v>149</v>
      </c>
    </row>
    <row r="686">
      <c r="A686" s="106"/>
      <c r="B686" s="107"/>
      <c r="C686" s="135"/>
      <c r="D686" s="109" t="s">
        <v>134</v>
      </c>
      <c r="E686" s="110">
        <v>1288.55</v>
      </c>
      <c r="F686" s="111"/>
      <c r="G686" s="112">
        <v>9179</v>
      </c>
      <c r="H686" s="112">
        <v>383</v>
      </c>
      <c r="I686" s="113">
        <f t="shared" si="179"/>
      </c>
      <c r="J686" s="114">
        <f t="shared" si="134"/>
      </c>
      <c r="K686" s="112">
        <v>23</v>
      </c>
      <c r="L686" s="114">
        <f t="shared" si="91"/>
      </c>
      <c r="M686" s="112">
        <v>1</v>
      </c>
      <c r="N686" s="115">
        <f t="shared" si="332"/>
      </c>
      <c r="O686" s="112">
        <v>1</v>
      </c>
      <c r="P686" s="115">
        <f t="shared" ref="P686:P688" si="270">E686/O686</f>
      </c>
      <c r="Q686" s="116"/>
      <c r="R686" s="112"/>
      <c r="S686" s="116"/>
      <c r="T686" s="112"/>
      <c r="U686" s="117"/>
      <c r="V686" s="118"/>
      <c r="W686" s="112"/>
      <c r="X686" s="118"/>
      <c r="Y686" s="116"/>
      <c r="Z686" s="118"/>
      <c r="AA686" s="118"/>
      <c r="AB686" s="112"/>
      <c r="AC686" s="112"/>
      <c r="AD686" s="116"/>
      <c r="AE686" s="118"/>
      <c r="AF686" s="119" t="s">
        <v>168</v>
      </c>
    </row>
    <row r="687">
      <c r="A687" s="106"/>
      <c r="B687" s="136" t="s">
        <v>140</v>
      </c>
      <c r="C687" s="136"/>
      <c r="D687" s="136"/>
      <c r="E687" s="124">
        <f>SUM(E683:E686)</f>
      </c>
      <c r="F687" s="124">
        <f>SUM(F683:F686)</f>
      </c>
      <c r="G687" s="124">
        <f>SUM(G683:G686)</f>
      </c>
      <c r="H687" s="124">
        <f>SUM(H683:H686)</f>
      </c>
      <c r="I687" s="126">
        <f t="shared" si="179"/>
      </c>
      <c r="J687" s="127">
        <f t="shared" si="134"/>
      </c>
      <c r="K687" s="124">
        <f>SUM(K683:K686)</f>
      </c>
      <c r="L687" s="127">
        <f t="shared" si="91"/>
      </c>
      <c r="M687" s="124">
        <f>SUM(M683:M686)</f>
      </c>
      <c r="N687" s="128">
        <f t="shared" si="332"/>
      </c>
      <c r="O687" s="124">
        <f>SUM(O683:O686)</f>
      </c>
      <c r="P687" s="128">
        <f t="shared" si="270"/>
      </c>
      <c r="Q687" s="129">
        <f t="shared" ref="Q687:Q688" si="45">M687/O687</f>
      </c>
      <c r="R687" s="124">
        <f>SUM(R683:R686)</f>
      </c>
      <c r="S687" s="129">
        <f t="shared" ref="S687:S688" si="14">(O687+O687)/(K687+K687)</f>
      </c>
      <c r="T687" s="124">
        <f>SUM(T683:T686)</f>
      </c>
      <c r="U687" s="130">
        <f t="shared" ref="U687:U688" si="838">F687/T687</f>
      </c>
      <c r="V687" s="131">
        <f t="shared" ref="V687:V688" si="698">(F687+4*500)/T687</f>
      </c>
      <c r="W687" s="124">
        <f>SUM(W683:W686)</f>
      </c>
      <c r="X687" s="132">
        <f t="shared" ref="X687:X688" si="558">W687/T687</f>
      </c>
      <c r="Y687" s="129">
        <f t="shared" ref="Y687:Y688" si="418">T687/R687</f>
      </c>
      <c r="Z687" s="131">
        <f t="shared" ref="Z687:Z688" si="1118">W687/F687</f>
      </c>
      <c r="AA687" s="131">
        <f>W687/(F687+COUNT(W679:W684)*500)</f>
      </c>
      <c r="AB687" s="124">
        <f>SUM(AB683:AB686)</f>
      </c>
      <c r="AC687" s="124">
        <f>SUM(AC683:AC686)</f>
      </c>
      <c r="AD687" s="129">
        <f t="shared" ref="AD687:AD688" si="978">AB687/T687</f>
      </c>
      <c r="AE687" s="133">
        <f>(W687-AC687)/(F687+COUNT(W679:W684)*500)</f>
      </c>
      <c r="AF687" s="119"/>
    </row>
    <row r="688">
      <c r="A688" s="106"/>
      <c r="B688" s="137" t="s">
        <v>161</v>
      </c>
      <c r="C688" s="137"/>
      <c r="D688" s="137"/>
      <c r="E688" s="138">
        <f>E655+E664+E673+E682+E687</f>
      </c>
      <c r="F688" s="138">
        <f>F655+F664+F673+F682+F687</f>
      </c>
      <c r="G688" s="138">
        <f>G655+G664+G673+G682+G687</f>
      </c>
      <c r="H688" s="138">
        <f>H655+H664+H673+H682+H687</f>
      </c>
      <c r="I688" s="139">
        <f t="shared" si="179"/>
      </c>
      <c r="J688" s="140">
        <f t="shared" si="134"/>
      </c>
      <c r="K688" s="138">
        <f>K655+K664+K673+K682+K687</f>
      </c>
      <c r="L688" s="140">
        <f t="shared" si="91"/>
      </c>
      <c r="M688" s="138">
        <f>M655+M664+M673+M682+M687</f>
      </c>
      <c r="N688" s="142">
        <f t="shared" si="332"/>
      </c>
      <c r="O688" s="138">
        <f>O655+O664+O673+O682+O687</f>
      </c>
      <c r="P688" s="142">
        <f t="shared" si="270"/>
      </c>
      <c r="Q688" s="143">
        <f t="shared" si="45"/>
      </c>
      <c r="R688" s="138">
        <f>R655+R664+R673+R682+R687</f>
      </c>
      <c r="S688" s="143">
        <f t="shared" si="14"/>
      </c>
      <c r="T688" s="138">
        <f>T655+T664+T673+T682+T687</f>
      </c>
      <c r="U688" s="144">
        <f t="shared" si="838"/>
      </c>
      <c r="V688" s="145">
        <f t="shared" si="698"/>
      </c>
      <c r="W688" s="138">
        <f>W655+W664+W673+W682+W687</f>
      </c>
      <c r="X688" s="145">
        <f t="shared" si="558"/>
      </c>
      <c r="Y688" s="143">
        <f t="shared" si="418"/>
      </c>
      <c r="Z688" s="145">
        <f t="shared" si="1118"/>
      </c>
      <c r="AA688" s="145">
        <f>W688/(F688+COUNT(W647:W654,W656:W663,W665:W672,W674:W681)*500)</f>
      </c>
      <c r="AB688" s="138">
        <f>AB655+AB664+AB673+AB682+AB687</f>
      </c>
      <c r="AC688" s="138">
        <f>AC655+AC664+AC673+AC682+AC687</f>
      </c>
      <c r="AD688" s="143">
        <f t="shared" si="978"/>
      </c>
      <c r="AE688" s="145">
        <f>(W688-AC688)/(F688+COUNT(W647:W654,W656:W663,W665:W672,W674:W681)*500)</f>
      </c>
      <c r="AF688" s="118"/>
    </row>
    <row r="689">
      <c r="A689" s="96" t="s">
        <v>97</v>
      </c>
      <c r="B689" s="97" t="s">
        <v>98</v>
      </c>
      <c r="C689" s="97" t="s">
        <v>99</v>
      </c>
      <c r="D689" s="97" t="s">
        <v>100</v>
      </c>
      <c r="E689" s="98" t="s">
        <v>101</v>
      </c>
      <c r="F689" s="97" t="s">
        <v>102</v>
      </c>
      <c r="G689" s="97" t="s">
        <v>103</v>
      </c>
      <c r="H689" s="97" t="s">
        <v>104</v>
      </c>
      <c r="I689" s="99" t="s">
        <v>105</v>
      </c>
      <c r="J689" s="100" t="s">
        <v>106</v>
      </c>
      <c r="K689" s="97" t="s">
        <v>107</v>
      </c>
      <c r="L689" s="100" t="s">
        <v>108</v>
      </c>
      <c r="M689" s="97" t="s">
        <v>109</v>
      </c>
      <c r="N689" s="101" t="s">
        <v>110</v>
      </c>
      <c r="O689" s="97" t="s">
        <v>111</v>
      </c>
      <c r="P689" s="101" t="s">
        <v>112</v>
      </c>
      <c r="Q689" s="99" t="s">
        <v>113</v>
      </c>
      <c r="R689" s="102" t="s">
        <v>114</v>
      </c>
      <c r="S689" s="103" t="s">
        <v>115</v>
      </c>
      <c r="T689" s="102" t="s">
        <v>116</v>
      </c>
      <c r="U689" s="104" t="s">
        <v>117</v>
      </c>
      <c r="V689" s="105" t="s">
        <v>118</v>
      </c>
      <c r="W689" s="105" t="s">
        <v>119</v>
      </c>
      <c r="X689" s="105" t="s">
        <v>120</v>
      </c>
      <c r="Y689" s="103" t="s">
        <v>121</v>
      </c>
      <c r="Z689" s="105" t="s">
        <v>122</v>
      </c>
      <c r="AA689" s="105" t="s">
        <v>123</v>
      </c>
      <c r="AB689" s="105" t="s">
        <v>124</v>
      </c>
      <c r="AC689" s="102" t="s">
        <v>125</v>
      </c>
      <c r="AD689" s="103" t="s">
        <v>126</v>
      </c>
      <c r="AE689" s="105" t="s">
        <v>127</v>
      </c>
      <c r="AF689" s="105" t="s">
        <v>128</v>
      </c>
    </row>
    <row r="690">
      <c r="A690" s="106" t="s">
        <v>189</v>
      </c>
      <c r="B690" s="107" t="s">
        <v>130</v>
      </c>
      <c r="C690" s="135" t="s">
        <v>142</v>
      </c>
      <c r="D690" s="109" t="s">
        <v>132</v>
      </c>
      <c r="E690" s="110">
        <v>93.75</v>
      </c>
      <c r="F690" s="111">
        <f>E690+E691</f>
      </c>
      <c r="G690" s="112">
        <v>525</v>
      </c>
      <c r="H690" s="112">
        <v>69</v>
      </c>
      <c r="I690" s="113">
        <f t="shared" ref="I690:I709" si="180">H690/G690</f>
      </c>
      <c r="J690" s="114">
        <f t="shared" ref="J690:J729" si="135">(E690/G690)*1000</f>
      </c>
      <c r="K690" s="112">
        <v>1</v>
      </c>
      <c r="L690" s="114">
        <f t="shared" ref="L690:L706" si="92">E690/K690</f>
      </c>
      <c r="M690" s="112">
        <v>0</v>
      </c>
      <c r="N690" s="115">
        <f t="shared" ref="N690:N735" si="333">E690/M690</f>
      </c>
      <c r="O690" s="112">
        <v>0</v>
      </c>
      <c r="P690" s="115">
        <f t="shared" ref="P690:P713" si="271">E690/O690</f>
      </c>
      <c r="Q690" s="116">
        <f>(M690+M691)/(O690+O691)</f>
      </c>
      <c r="R690" s="112">
        <v>2</v>
      </c>
      <c r="S690" s="116">
        <f>(O690+O691)/(K690+K691)</f>
      </c>
      <c r="T690" s="112">
        <v>1</v>
      </c>
      <c r="U690" s="117">
        <f>F690/T690</f>
      </c>
      <c r="V690" s="118">
        <f>(F690+4*500)/T690</f>
      </c>
      <c r="W690" s="112">
        <v>456</v>
      </c>
      <c r="X690" s="118">
        <f>W690/T690</f>
      </c>
      <c r="Y690" s="116">
        <f>T690/R690</f>
      </c>
      <c r="Z690" s="118">
        <f>W690/F690</f>
      </c>
      <c r="AA690" s="118">
        <f>W690/(F690+500)</f>
      </c>
      <c r="AB690" s="112">
        <v>1</v>
      </c>
      <c r="AC690" s="112">
        <v>456</v>
      </c>
      <c r="AD690" s="116">
        <f>AB690/T690</f>
      </c>
      <c r="AE690" s="118">
        <f>(W690-AC690)/(F690+500)</f>
      </c>
      <c r="AF690" s="119" t="s">
        <v>173</v>
      </c>
    </row>
    <row r="691">
      <c r="A691" s="106"/>
      <c r="B691" s="107"/>
      <c r="C691" s="135"/>
      <c r="D691" s="109" t="s">
        <v>134</v>
      </c>
      <c r="E691" s="110">
        <v>762.85</v>
      </c>
      <c r="F691" s="111"/>
      <c r="G691" s="112">
        <v>5412</v>
      </c>
      <c r="H691" s="112">
        <v>509</v>
      </c>
      <c r="I691" s="113">
        <f t="shared" si="180"/>
      </c>
      <c r="J691" s="114">
        <f t="shared" si="135"/>
      </c>
      <c r="K691" s="112">
        <v>19</v>
      </c>
      <c r="L691" s="114">
        <f t="shared" si="92"/>
      </c>
      <c r="M691" s="112">
        <v>1</v>
      </c>
      <c r="N691" s="115">
        <f t="shared" si="333"/>
      </c>
      <c r="O691" s="112">
        <v>1</v>
      </c>
      <c r="P691" s="115">
        <f t="shared" si="271"/>
      </c>
      <c r="Q691" s="116"/>
      <c r="R691" s="112"/>
      <c r="S691" s="116"/>
      <c r="T691" s="112"/>
      <c r="U691" s="117"/>
      <c r="V691" s="118"/>
      <c r="W691" s="112"/>
      <c r="X691" s="118"/>
      <c r="Y691" s="116"/>
      <c r="Z691" s="118"/>
      <c r="AA691" s="118"/>
      <c r="AB691" s="112"/>
      <c r="AC691" s="112"/>
      <c r="AD691" s="116"/>
      <c r="AE691" s="118"/>
      <c r="AF691" s="119" t="s">
        <v>186</v>
      </c>
    </row>
    <row r="692">
      <c r="A692" s="106"/>
      <c r="B692" s="107" t="s">
        <v>136</v>
      </c>
      <c r="C692" s="135" t="s">
        <v>142</v>
      </c>
      <c r="D692" s="109" t="s">
        <v>132</v>
      </c>
      <c r="E692" s="110">
        <v>127.45</v>
      </c>
      <c r="F692" s="111">
        <f>E692+E693</f>
      </c>
      <c r="G692" s="112">
        <v>816</v>
      </c>
      <c r="H692" s="112">
        <v>101</v>
      </c>
      <c r="I692" s="113">
        <f t="shared" si="180"/>
      </c>
      <c r="J692" s="114">
        <f t="shared" si="135"/>
      </c>
      <c r="K692" s="112">
        <v>2</v>
      </c>
      <c r="L692" s="114">
        <f t="shared" si="92"/>
      </c>
      <c r="M692" s="112">
        <v>0</v>
      </c>
      <c r="N692" s="115">
        <f t="shared" si="333"/>
      </c>
      <c r="O692" s="112">
        <v>0</v>
      </c>
      <c r="P692" s="115">
        <f t="shared" si="271"/>
      </c>
      <c r="Q692" s="116">
        <f>(M692+M693)/(O692+O693)</f>
      </c>
      <c r="R692" s="112">
        <v>5</v>
      </c>
      <c r="S692" s="116">
        <f>(O692+O693)/(K692+K693)</f>
      </c>
      <c r="T692" s="112">
        <v>1</v>
      </c>
      <c r="U692" s="117">
        <f>F692/T692</f>
      </c>
      <c r="V692" s="118">
        <f>(F692+4*500)/T692</f>
      </c>
      <c r="W692" s="112">
        <v>1663.2</v>
      </c>
      <c r="X692" s="118">
        <f>W692/T692</f>
      </c>
      <c r="Y692" s="116">
        <f>T692/R692</f>
      </c>
      <c r="Z692" s="118">
        <f>W692/F692</f>
      </c>
      <c r="AA692" s="118">
        <f>W692/(F692+500)</f>
      </c>
      <c r="AB692" s="112">
        <v>1</v>
      </c>
      <c r="AC692" s="112">
        <v>1663.2</v>
      </c>
      <c r="AD692" s="116">
        <f>AB692/T692</f>
      </c>
      <c r="AE692" s="118">
        <f>(W692-AC692)/(F692+500)</f>
      </c>
      <c r="AF692" s="119" t="s">
        <v>173</v>
      </c>
    </row>
    <row r="693">
      <c r="A693" s="106"/>
      <c r="B693" s="107"/>
      <c r="C693" s="135"/>
      <c r="D693" s="109" t="s">
        <v>134</v>
      </c>
      <c r="E693" s="110">
        <v>1514.51</v>
      </c>
      <c r="F693" s="111"/>
      <c r="G693" s="112">
        <v>10742</v>
      </c>
      <c r="H693" s="112">
        <v>641</v>
      </c>
      <c r="I693" s="113">
        <f t="shared" si="180"/>
      </c>
      <c r="J693" s="114">
        <f t="shared" si="135"/>
      </c>
      <c r="K693" s="112">
        <v>39</v>
      </c>
      <c r="L693" s="114">
        <f t="shared" si="92"/>
      </c>
      <c r="M693" s="112">
        <v>1</v>
      </c>
      <c r="N693" s="115">
        <f t="shared" si="333"/>
      </c>
      <c r="O693" s="112">
        <v>4</v>
      </c>
      <c r="P693" s="115">
        <f t="shared" si="271"/>
      </c>
      <c r="Q693" s="116"/>
      <c r="R693" s="112"/>
      <c r="S693" s="116"/>
      <c r="T693" s="112"/>
      <c r="U693" s="117"/>
      <c r="V693" s="118"/>
      <c r="W693" s="112"/>
      <c r="X693" s="118"/>
      <c r="Y693" s="116"/>
      <c r="Z693" s="118"/>
      <c r="AA693" s="118"/>
      <c r="AB693" s="112"/>
      <c r="AC693" s="112"/>
      <c r="AD693" s="116"/>
      <c r="AE693" s="118"/>
      <c r="AF693" s="119" t="s">
        <v>186</v>
      </c>
    </row>
    <row r="694">
      <c r="A694" s="106"/>
      <c r="B694" s="120" t="s">
        <v>137</v>
      </c>
      <c r="C694" s="135" t="s">
        <v>142</v>
      </c>
      <c r="D694" s="168" t="s">
        <v>132</v>
      </c>
      <c r="E694" s="110">
        <v>124.99</v>
      </c>
      <c r="F694" s="111">
        <f>E694+E695</f>
      </c>
      <c r="G694" s="112">
        <v>816</v>
      </c>
      <c r="H694" s="112">
        <v>101</v>
      </c>
      <c r="I694" s="113">
        <f t="shared" si="180"/>
      </c>
      <c r="J694" s="114">
        <f t="shared" si="135"/>
      </c>
      <c r="K694" s="112">
        <v>4</v>
      </c>
      <c r="L694" s="114">
        <f t="shared" si="92"/>
      </c>
      <c r="M694" s="112">
        <v>1</v>
      </c>
      <c r="N694" s="115">
        <f t="shared" si="333"/>
      </c>
      <c r="O694" s="112">
        <v>2</v>
      </c>
      <c r="P694" s="115">
        <f t="shared" si="271"/>
      </c>
      <c r="Q694" s="116">
        <f>(M694+M695)/(O694+O695)</f>
      </c>
      <c r="R694" s="112">
        <v>7</v>
      </c>
      <c r="S694" s="116">
        <f>(O694+O695)/(K694+K695)</f>
      </c>
      <c r="T694" s="112">
        <v>3</v>
      </c>
      <c r="U694" s="117">
        <f>F694/T694</f>
      </c>
      <c r="V694" s="118">
        <f>(F694+4*500)/T694</f>
      </c>
      <c r="W694" s="112">
        <v>3094.8</v>
      </c>
      <c r="X694" s="118">
        <f>W694/T694</f>
      </c>
      <c r="Y694" s="116">
        <f>T694/R694</f>
      </c>
      <c r="Z694" s="118">
        <f>W694/F694</f>
      </c>
      <c r="AA694" s="118">
        <f>W694/(F694+500)</f>
      </c>
      <c r="AB694" s="112">
        <v>1</v>
      </c>
      <c r="AC694" s="112">
        <v>444</v>
      </c>
      <c r="AD694" s="116">
        <f>AB694/T694</f>
      </c>
      <c r="AE694" s="118">
        <f>(W694-AC694)/(F694+500)</f>
      </c>
      <c r="AF694" s="119" t="s">
        <v>173</v>
      </c>
    </row>
    <row r="695">
      <c r="A695" s="106"/>
      <c r="B695" s="120"/>
      <c r="C695" s="135"/>
      <c r="D695" s="109" t="s">
        <v>134</v>
      </c>
      <c r="E695" s="110">
        <v>1404.15</v>
      </c>
      <c r="F695" s="111"/>
      <c r="G695" s="112">
        <v>10306</v>
      </c>
      <c r="H695" s="112">
        <v>456</v>
      </c>
      <c r="I695" s="113">
        <f t="shared" si="180"/>
      </c>
      <c r="J695" s="114">
        <f t="shared" si="135"/>
      </c>
      <c r="K695" s="112">
        <v>24</v>
      </c>
      <c r="L695" s="114">
        <f t="shared" si="92"/>
      </c>
      <c r="M695" s="112">
        <v>1</v>
      </c>
      <c r="N695" s="115">
        <f t="shared" si="333"/>
      </c>
      <c r="O695" s="112">
        <v>1</v>
      </c>
      <c r="P695" s="115">
        <f t="shared" si="271"/>
      </c>
      <c r="Q695" s="116"/>
      <c r="R695" s="112"/>
      <c r="S695" s="116"/>
      <c r="T695" s="112"/>
      <c r="U695" s="117"/>
      <c r="V695" s="118"/>
      <c r="W695" s="112"/>
      <c r="X695" s="118"/>
      <c r="Y695" s="116"/>
      <c r="Z695" s="118"/>
      <c r="AA695" s="118"/>
      <c r="AB695" s="112">
        <v>1</v>
      </c>
      <c r="AC695" s="112">
        <v>444</v>
      </c>
      <c r="AD695" s="116"/>
      <c r="AE695" s="118"/>
      <c r="AF695" s="119" t="s">
        <v>186</v>
      </c>
    </row>
    <row r="696">
      <c r="A696" s="106"/>
      <c r="B696" s="120" t="s">
        <v>138</v>
      </c>
      <c r="C696" s="135" t="s">
        <v>142</v>
      </c>
      <c r="D696" s="109" t="s">
        <v>132</v>
      </c>
      <c r="E696" s="110">
        <v>73.73</v>
      </c>
      <c r="F696" s="111">
        <f>E696+E697</f>
      </c>
      <c r="G696" s="112">
        <v>659</v>
      </c>
      <c r="H696" s="112">
        <v>78</v>
      </c>
      <c r="I696" s="113">
        <f t="shared" si="180"/>
      </c>
      <c r="J696" s="114">
        <f t="shared" si="135"/>
      </c>
      <c r="K696" s="112">
        <v>1</v>
      </c>
      <c r="L696" s="114">
        <f t="shared" si="92"/>
      </c>
      <c r="M696" s="112">
        <v>0</v>
      </c>
      <c r="N696" s="115">
        <f t="shared" si="333"/>
      </c>
      <c r="O696" s="112">
        <v>0</v>
      </c>
      <c r="P696" s="115">
        <f t="shared" si="271"/>
      </c>
      <c r="Q696" s="116">
        <f>(M696+M697)/(O696+O697)</f>
      </c>
      <c r="R696" s="112">
        <v>1</v>
      </c>
      <c r="S696" s="116">
        <f>(O696+O697)/(K696+K697)</f>
      </c>
      <c r="T696" s="112">
        <v>1</v>
      </c>
      <c r="U696" s="117">
        <f>F696/T696</f>
      </c>
      <c r="V696" s="118">
        <f>(F696+4*500)/T696</f>
      </c>
      <c r="W696" s="112">
        <v>444</v>
      </c>
      <c r="X696" s="118">
        <f>W696/T696</f>
      </c>
      <c r="Y696" s="116">
        <f>T696/R696</f>
      </c>
      <c r="Z696" s="118">
        <f>W696/F696</f>
      </c>
      <c r="AA696" s="118">
        <f>W696/(F696+500)</f>
      </c>
      <c r="AB696" s="112">
        <v>0</v>
      </c>
      <c r="AC696" s="112">
        <v>0</v>
      </c>
      <c r="AD696" s="116">
        <f>AB696/T696</f>
      </c>
      <c r="AE696" s="118">
        <f>(W696-AC696)/(F696+500)</f>
      </c>
      <c r="AF696" s="119" t="s">
        <v>173</v>
      </c>
    </row>
    <row r="697">
      <c r="A697" s="106"/>
      <c r="B697" s="120"/>
      <c r="C697" s="135"/>
      <c r="D697" s="109" t="s">
        <v>134</v>
      </c>
      <c r="E697" s="110">
        <v>826.88</v>
      </c>
      <c r="F697" s="111"/>
      <c r="G697" s="112">
        <v>5750</v>
      </c>
      <c r="H697" s="112">
        <v>301</v>
      </c>
      <c r="I697" s="113">
        <f t="shared" si="180"/>
      </c>
      <c r="J697" s="114">
        <f t="shared" si="135"/>
      </c>
      <c r="K697" s="112">
        <v>12</v>
      </c>
      <c r="L697" s="114">
        <f t="shared" si="92"/>
      </c>
      <c r="M697" s="112">
        <v>1</v>
      </c>
      <c r="N697" s="115">
        <f t="shared" si="333"/>
      </c>
      <c r="O697" s="112">
        <v>2</v>
      </c>
      <c r="P697" s="115">
        <f t="shared" si="271"/>
      </c>
      <c r="Q697" s="116"/>
      <c r="R697" s="112"/>
      <c r="S697" s="116"/>
      <c r="T697" s="112"/>
      <c r="U697" s="117"/>
      <c r="V697" s="118"/>
      <c r="W697" s="112"/>
      <c r="X697" s="118"/>
      <c r="Y697" s="116"/>
      <c r="Z697" s="118"/>
      <c r="AA697" s="118"/>
      <c r="AB697" s="112"/>
      <c r="AC697" s="112"/>
      <c r="AD697" s="116"/>
      <c r="AE697" s="118"/>
      <c r="AF697" s="119" t="s">
        <v>186</v>
      </c>
    </row>
    <row r="698">
      <c r="A698" s="106"/>
      <c r="B698" s="123" t="s">
        <v>140</v>
      </c>
      <c r="C698" s="123"/>
      <c r="D698" s="123"/>
      <c r="E698" s="124">
        <f>SUM(E690:E697)</f>
      </c>
      <c r="F698" s="125">
        <f>SUM(F690:F697)</f>
      </c>
      <c r="G698" s="125">
        <f>SUM(G690:G697)</f>
      </c>
      <c r="H698" s="125">
        <f>SUM(H690:H697)</f>
      </c>
      <c r="I698" s="126">
        <f t="shared" si="180"/>
      </c>
      <c r="J698" s="127">
        <f t="shared" si="135"/>
      </c>
      <c r="K698" s="125">
        <f>SUM(K690:K697)</f>
      </c>
      <c r="L698" s="127">
        <f t="shared" si="92"/>
      </c>
      <c r="M698" s="125">
        <f>SUM(M690:M697)</f>
      </c>
      <c r="N698" s="128">
        <f t="shared" si="333"/>
      </c>
      <c r="O698" s="125">
        <f>SUM(O690:O697)</f>
      </c>
      <c r="P698" s="128">
        <f t="shared" si="271"/>
      </c>
      <c r="Q698" s="129">
        <f>M698/O698</f>
      </c>
      <c r="R698" s="125">
        <f>SUM(R690:R697)</f>
      </c>
      <c r="S698" s="129">
        <f>(O698+O698)/(K698+K698)</f>
      </c>
      <c r="T698" s="125">
        <f>SUM(T690:T697)</f>
      </c>
      <c r="U698" s="130">
        <f t="shared" ref="U698:U699" si="839">F698/T698</f>
      </c>
      <c r="V698" s="131">
        <f t="shared" ref="V698:V699" si="699">(F698+4*500)/T698</f>
      </c>
      <c r="W698" s="124">
        <f>SUM(W690:W697)</f>
      </c>
      <c r="X698" s="132">
        <f t="shared" ref="X698:X699" si="559">W698/T698</f>
      </c>
      <c r="Y698" s="129">
        <f t="shared" ref="Y698:Y699" si="419">T698/R698</f>
      </c>
      <c r="Z698" s="131">
        <f t="shared" ref="Z698:Z699" si="1119">W698/F698</f>
      </c>
      <c r="AA698" s="131">
        <f>W698/(F698+COUNT(W690:W697)*500)</f>
      </c>
      <c r="AB698" s="170">
        <f>AB690+AB692+AB694+AB696</f>
      </c>
      <c r="AC698" s="125">
        <f>AC690+AC692+AC694+AC696</f>
      </c>
      <c r="AD698" s="129">
        <f t="shared" ref="AD698:AD699" si="979">AB698/T698</f>
      </c>
      <c r="AE698" s="133">
        <f>(W698-AC698)/(F698+COUNT(W690:W697)*500)</f>
      </c>
      <c r="AF698" s="119"/>
    </row>
    <row r="699">
      <c r="A699" s="106"/>
      <c r="B699" s="107" t="s">
        <v>139</v>
      </c>
      <c r="C699" s="108" t="s">
        <v>169</v>
      </c>
      <c r="D699" s="109" t="s">
        <v>132</v>
      </c>
      <c r="E699" s="110">
        <v>140.91</v>
      </c>
      <c r="F699" s="121">
        <f>E699+E700</f>
      </c>
      <c r="G699" s="112">
        <v>782</v>
      </c>
      <c r="H699" s="112">
        <v>67</v>
      </c>
      <c r="I699" s="113">
        <f t="shared" si="180"/>
      </c>
      <c r="J699" s="114">
        <f t="shared" si="135"/>
      </c>
      <c r="K699" s="112">
        <v>2</v>
      </c>
      <c r="L699" s="114">
        <f t="shared" si="92"/>
      </c>
      <c r="M699" s="112">
        <v>0</v>
      </c>
      <c r="N699" s="115">
        <f t="shared" si="333"/>
      </c>
      <c r="O699" s="112">
        <v>0</v>
      </c>
      <c r="P699" s="115">
        <f t="shared" si="271"/>
      </c>
      <c r="Q699" s="116">
        <f>(M699+M700)/(O699+O700)</f>
      </c>
      <c r="R699" s="112">
        <v>1</v>
      </c>
      <c r="S699" s="116">
        <f>(O699+O700)/(K699+K700)</f>
      </c>
      <c r="T699" s="112">
        <v>0</v>
      </c>
      <c r="U699" s="117">
        <f t="shared" si="839"/>
      </c>
      <c r="V699" s="118">
        <f t="shared" si="699"/>
      </c>
      <c r="W699" s="112">
        <v>0</v>
      </c>
      <c r="X699" s="118">
        <f t="shared" si="559"/>
      </c>
      <c r="Y699" s="116">
        <f t="shared" si="419"/>
      </c>
      <c r="Z699" s="118">
        <f t="shared" si="1119"/>
      </c>
      <c r="AA699" s="118">
        <f>W699/(F699+500)</f>
      </c>
      <c r="AB699" s="112">
        <v>0</v>
      </c>
      <c r="AC699" s="112">
        <v>0</v>
      </c>
      <c r="AD699" s="116">
        <f t="shared" si="979"/>
      </c>
      <c r="AE699" s="118">
        <f>(W699-AC699)/(F699+500)</f>
      </c>
      <c r="AF699" s="119" t="s">
        <v>173</v>
      </c>
    </row>
    <row r="700">
      <c r="A700" s="106"/>
      <c r="B700" s="107"/>
      <c r="C700" s="108"/>
      <c r="D700" s="109" t="s">
        <v>134</v>
      </c>
      <c r="E700" s="110">
        <v>688.29</v>
      </c>
      <c r="F700" s="121"/>
      <c r="G700" s="112">
        <v>5712</v>
      </c>
      <c r="H700" s="122">
        <v>251</v>
      </c>
      <c r="I700" s="113">
        <f t="shared" si="180"/>
      </c>
      <c r="J700" s="114">
        <f t="shared" si="135"/>
      </c>
      <c r="K700" s="112">
        <v>11</v>
      </c>
      <c r="L700" s="114">
        <f t="shared" si="92"/>
      </c>
      <c r="M700" s="112">
        <v>0</v>
      </c>
      <c r="N700" s="115">
        <f t="shared" si="333"/>
      </c>
      <c r="O700" s="112">
        <v>1</v>
      </c>
      <c r="P700" s="115">
        <f t="shared" si="271"/>
      </c>
      <c r="Q700" s="116"/>
      <c r="R700" s="112"/>
      <c r="S700" s="116"/>
      <c r="T700" s="112"/>
      <c r="U700" s="117"/>
      <c r="V700" s="118"/>
      <c r="W700" s="112"/>
      <c r="X700" s="118"/>
      <c r="Y700" s="116"/>
      <c r="Z700" s="118"/>
      <c r="AA700" s="118"/>
      <c r="AB700" s="112"/>
      <c r="AC700" s="112"/>
      <c r="AD700" s="116"/>
      <c r="AE700" s="118"/>
      <c r="AF700" s="119" t="s">
        <v>186</v>
      </c>
    </row>
    <row r="701">
      <c r="A701" s="106"/>
      <c r="B701" s="146" t="s">
        <v>141</v>
      </c>
      <c r="C701" s="108" t="s">
        <v>169</v>
      </c>
      <c r="D701" s="109" t="s">
        <v>132</v>
      </c>
      <c r="E701" s="110">
        <v>123.99</v>
      </c>
      <c r="F701" s="121">
        <f>E701+E702</f>
      </c>
      <c r="G701" s="112">
        <v>780</v>
      </c>
      <c r="H701" s="112">
        <v>70</v>
      </c>
      <c r="I701" s="113">
        <f t="shared" si="180"/>
      </c>
      <c r="J701" s="114">
        <f t="shared" si="135"/>
      </c>
      <c r="K701" s="112">
        <v>1</v>
      </c>
      <c r="L701" s="114">
        <f t="shared" si="92"/>
      </c>
      <c r="M701" s="112">
        <v>0</v>
      </c>
      <c r="N701" s="115">
        <f t="shared" si="333"/>
      </c>
      <c r="O701" s="112">
        <v>0</v>
      </c>
      <c r="P701" s="115">
        <f t="shared" si="271"/>
      </c>
      <c r="Q701" s="116">
        <f>(M701+M702)/(O701+O702)</f>
      </c>
      <c r="R701" s="112">
        <v>1</v>
      </c>
      <c r="S701" s="116">
        <f>(O701+O702)/(K701+K702)</f>
      </c>
      <c r="T701" s="112">
        <v>0</v>
      </c>
      <c r="U701" s="117">
        <f>F701/T701</f>
      </c>
      <c r="V701" s="118">
        <f>(F701+4*500)/T701</f>
      </c>
      <c r="W701" s="112">
        <v>0</v>
      </c>
      <c r="X701" s="118">
        <f>W701/T701</f>
      </c>
      <c r="Y701" s="116">
        <f>T701/R701</f>
      </c>
      <c r="Z701" s="118">
        <f>W701/F701</f>
      </c>
      <c r="AA701" s="118">
        <f>W701/(F701+500)</f>
      </c>
      <c r="AB701" s="112">
        <v>0</v>
      </c>
      <c r="AC701" s="112">
        <v>0</v>
      </c>
      <c r="AD701" s="116">
        <f>AB701/T701</f>
      </c>
      <c r="AE701" s="118">
        <f>(W701-AC701)/(F701+500)</f>
      </c>
      <c r="AF701" s="119" t="s">
        <v>173</v>
      </c>
    </row>
    <row r="702">
      <c r="A702" s="106"/>
      <c r="B702" s="146"/>
      <c r="C702" s="108"/>
      <c r="D702" s="109" t="s">
        <v>134</v>
      </c>
      <c r="E702" s="110">
        <v>638.3</v>
      </c>
      <c r="F702" s="121"/>
      <c r="G702" s="112">
        <v>5198</v>
      </c>
      <c r="H702" s="122">
        <v>200</v>
      </c>
      <c r="I702" s="113">
        <f t="shared" si="180"/>
      </c>
      <c r="J702" s="114">
        <f t="shared" si="135"/>
      </c>
      <c r="K702" s="112">
        <v>10</v>
      </c>
      <c r="L702" s="114">
        <f t="shared" si="92"/>
      </c>
      <c r="M702" s="112">
        <v>0</v>
      </c>
      <c r="N702" s="115">
        <f t="shared" si="333"/>
      </c>
      <c r="O702" s="112">
        <v>1</v>
      </c>
      <c r="P702" s="115">
        <f t="shared" si="271"/>
      </c>
      <c r="Q702" s="116"/>
      <c r="R702" s="112"/>
      <c r="S702" s="116"/>
      <c r="T702" s="112"/>
      <c r="U702" s="117"/>
      <c r="V702" s="118"/>
      <c r="W702" s="112"/>
      <c r="X702" s="118"/>
      <c r="Y702" s="116"/>
      <c r="Z702" s="118"/>
      <c r="AA702" s="118"/>
      <c r="AB702" s="112"/>
      <c r="AC702" s="112"/>
      <c r="AD702" s="116"/>
      <c r="AE702" s="118"/>
      <c r="AF702" s="119" t="s">
        <v>186</v>
      </c>
    </row>
    <row r="703">
      <c r="A703" s="106"/>
      <c r="B703" s="107" t="s">
        <v>143</v>
      </c>
      <c r="C703" s="108" t="s">
        <v>169</v>
      </c>
      <c r="D703" s="109" t="s">
        <v>132</v>
      </c>
      <c r="E703" s="110">
        <v>319.93</v>
      </c>
      <c r="F703" s="121">
        <f>E703+E704</f>
      </c>
      <c r="G703" s="112">
        <v>1334</v>
      </c>
      <c r="H703" s="112">
        <v>54</v>
      </c>
      <c r="I703" s="113">
        <f t="shared" si="180"/>
      </c>
      <c r="J703" s="114">
        <f t="shared" si="135"/>
      </c>
      <c r="K703" s="112">
        <v>2</v>
      </c>
      <c r="L703" s="114">
        <f t="shared" si="92"/>
      </c>
      <c r="M703" s="112">
        <v>0</v>
      </c>
      <c r="N703" s="115">
        <f t="shared" si="333"/>
      </c>
      <c r="O703" s="112">
        <v>1</v>
      </c>
      <c r="P703" s="115">
        <f t="shared" si="271"/>
      </c>
      <c r="Q703" s="116">
        <f>(M703+M704)/(O703+O704)</f>
      </c>
      <c r="R703" s="112">
        <v>5</v>
      </c>
      <c r="S703" s="116">
        <f>(O703+O704)/(K703+K704)</f>
      </c>
      <c r="T703" s="112">
        <v>2</v>
      </c>
      <c r="U703" s="117">
        <f>F703/T703</f>
      </c>
      <c r="V703" s="118">
        <f>(F703+4*500)/T703</f>
      </c>
      <c r="W703" s="112">
        <v>2174.3999999999996</v>
      </c>
      <c r="X703" s="118">
        <f>W703/T703</f>
      </c>
      <c r="Y703" s="116">
        <f>T703/R703</f>
      </c>
      <c r="Z703" s="118">
        <f>W703/F703</f>
      </c>
      <c r="AA703" s="118">
        <f>W703/(F703+500)</f>
      </c>
      <c r="AB703" s="112">
        <v>0</v>
      </c>
      <c r="AC703" s="112">
        <v>0</v>
      </c>
      <c r="AD703" s="116">
        <f>AB703/T703</f>
      </c>
      <c r="AE703" s="118">
        <f>(W703-AC703)/(F703+500)</f>
      </c>
      <c r="AF703" s="119" t="s">
        <v>173</v>
      </c>
    </row>
    <row r="704">
      <c r="A704" s="106"/>
      <c r="B704" s="107"/>
      <c r="C704" s="108"/>
      <c r="D704" s="109" t="s">
        <v>134</v>
      </c>
      <c r="E704" s="110">
        <v>915.63</v>
      </c>
      <c r="F704" s="121"/>
      <c r="G704" s="112">
        <v>5729</v>
      </c>
      <c r="H704" s="122">
        <v>247</v>
      </c>
      <c r="I704" s="113">
        <f t="shared" si="180"/>
      </c>
      <c r="J704" s="114">
        <f t="shared" si="135"/>
      </c>
      <c r="K704" s="112">
        <v>22</v>
      </c>
      <c r="L704" s="114">
        <f t="shared" si="92"/>
      </c>
      <c r="M704" s="112">
        <v>1</v>
      </c>
      <c r="N704" s="115">
        <f t="shared" si="333"/>
      </c>
      <c r="O704" s="112">
        <v>2</v>
      </c>
      <c r="P704" s="115">
        <f t="shared" si="271"/>
      </c>
      <c r="Q704" s="116"/>
      <c r="R704" s="112"/>
      <c r="S704" s="116"/>
      <c r="T704" s="112"/>
      <c r="U704" s="117"/>
      <c r="V704" s="118"/>
      <c r="W704" s="112"/>
      <c r="X704" s="118"/>
      <c r="Y704" s="116"/>
      <c r="Z704" s="118"/>
      <c r="AA704" s="118"/>
      <c r="AB704" s="112"/>
      <c r="AC704" s="112"/>
      <c r="AD704" s="116"/>
      <c r="AE704" s="118"/>
      <c r="AF704" s="119" t="s">
        <v>186</v>
      </c>
    </row>
    <row r="705">
      <c r="A705" s="106"/>
      <c r="B705" s="107" t="s">
        <v>144</v>
      </c>
      <c r="C705" s="108" t="s">
        <v>169</v>
      </c>
      <c r="D705" s="109" t="s">
        <v>132</v>
      </c>
      <c r="E705" s="110">
        <v>313.64</v>
      </c>
      <c r="F705" s="121">
        <f>E705+E706</f>
      </c>
      <c r="G705" s="112">
        <v>1469</v>
      </c>
      <c r="H705" s="112">
        <v>81</v>
      </c>
      <c r="I705" s="113">
        <f t="shared" si="180"/>
      </c>
      <c r="J705" s="114">
        <f t="shared" si="135"/>
      </c>
      <c r="K705" s="112">
        <v>2</v>
      </c>
      <c r="L705" s="114">
        <f t="shared" si="92"/>
      </c>
      <c r="M705" s="112">
        <v>0</v>
      </c>
      <c r="N705" s="115">
        <f t="shared" si="333"/>
      </c>
      <c r="O705" s="112">
        <v>0</v>
      </c>
      <c r="P705" s="115">
        <f t="shared" si="271"/>
      </c>
      <c r="Q705" s="116">
        <f>(M705+M706)/(O705+O706)</f>
      </c>
      <c r="R705" s="112">
        <v>4</v>
      </c>
      <c r="S705" s="116">
        <f>(O705+O706)/(K705+K706)</f>
      </c>
      <c r="T705" s="112">
        <v>3</v>
      </c>
      <c r="U705" s="117">
        <f>F705/T705</f>
      </c>
      <c r="V705" s="118">
        <f>(F705+4*500)/T705</f>
      </c>
      <c r="W705" s="112">
        <v>5426.4</v>
      </c>
      <c r="X705" s="118">
        <f>W705/T705</f>
      </c>
      <c r="Y705" s="116">
        <f>T705/R705</f>
      </c>
      <c r="Z705" s="118">
        <f>W705/F705</f>
      </c>
      <c r="AA705" s="118">
        <f>W705/(F705+500)</f>
      </c>
      <c r="AB705" s="112">
        <v>0</v>
      </c>
      <c r="AC705" s="112">
        <v>0</v>
      </c>
      <c r="AD705" s="116">
        <f>AB705/T705</f>
      </c>
      <c r="AE705" s="118">
        <f>(W705-AC705)/(F705+500)</f>
      </c>
      <c r="AF705" s="119" t="s">
        <v>173</v>
      </c>
    </row>
    <row r="706">
      <c r="A706" s="106"/>
      <c r="B706" s="107"/>
      <c r="C706" s="108"/>
      <c r="D706" s="109" t="s">
        <v>134</v>
      </c>
      <c r="E706" s="110">
        <v>1357.87</v>
      </c>
      <c r="F706" s="121"/>
      <c r="G706" s="112">
        <v>10025</v>
      </c>
      <c r="H706" s="122">
        <v>521</v>
      </c>
      <c r="I706" s="113">
        <f t="shared" si="180"/>
      </c>
      <c r="J706" s="114">
        <f t="shared" si="135"/>
      </c>
      <c r="K706" s="112">
        <v>32</v>
      </c>
      <c r="L706" s="114">
        <f t="shared" si="92"/>
      </c>
      <c r="M706" s="112">
        <v>2</v>
      </c>
      <c r="N706" s="115">
        <f t="shared" si="333"/>
      </c>
      <c r="O706" s="112">
        <v>3</v>
      </c>
      <c r="P706" s="115">
        <f t="shared" si="271"/>
      </c>
      <c r="Q706" s="116"/>
      <c r="R706" s="112"/>
      <c r="S706" s="116"/>
      <c r="T706" s="112"/>
      <c r="U706" s="117"/>
      <c r="V706" s="118"/>
      <c r="W706" s="112"/>
      <c r="X706" s="118"/>
      <c r="Y706" s="116"/>
      <c r="Z706" s="118"/>
      <c r="AA706" s="118"/>
      <c r="AB706" s="112"/>
      <c r="AC706" s="112"/>
      <c r="AD706" s="116"/>
      <c r="AE706" s="118"/>
      <c r="AF706" s="119" t="s">
        <v>186</v>
      </c>
    </row>
    <row r="707">
      <c r="A707" s="106"/>
      <c r="B707" s="136" t="s">
        <v>140</v>
      </c>
      <c r="C707" s="136"/>
      <c r="D707" s="136"/>
      <c r="E707" s="124">
        <f>SUM(E699:E706)</f>
      </c>
      <c r="F707" s="124">
        <f>SUM(F699:F706)</f>
      </c>
      <c r="G707" s="124">
        <f>SUM(G699:G706)</f>
      </c>
      <c r="H707" s="124">
        <f>SUM(H699:H706)</f>
      </c>
      <c r="I707" s="126">
        <f t="shared" si="180"/>
      </c>
      <c r="J707" s="127">
        <f t="shared" si="135"/>
      </c>
      <c r="K707" s="125">
        <f>SUM(K699:K706)</f>
      </c>
      <c r="L707" s="124">
        <f>SUM(L701:L706)</f>
      </c>
      <c r="M707" s="124">
        <f>SUM(M699:M706)</f>
      </c>
      <c r="N707" s="128">
        <f t="shared" si="333"/>
      </c>
      <c r="O707" s="124">
        <f>SUM(O699:O706)</f>
      </c>
      <c r="P707" s="128">
        <f t="shared" si="271"/>
      </c>
      <c r="Q707" s="129">
        <f>M707/O707</f>
      </c>
      <c r="R707" s="124">
        <f>SUM(R699:R706)</f>
      </c>
      <c r="S707" s="129">
        <f>(O707+O707)/(K707+K707)</f>
      </c>
      <c r="T707" s="124">
        <f>SUM(T699:T706)</f>
      </c>
      <c r="U707" s="130">
        <f t="shared" ref="U707:U708" si="840">F707/T707</f>
      </c>
      <c r="V707" s="131">
        <f t="shared" ref="V707:V708" si="700">(F707+4*500)/T707</f>
      </c>
      <c r="W707" s="124">
        <f>SUM(W699:W706)</f>
      </c>
      <c r="X707" s="132">
        <f t="shared" ref="X707:X708" si="560">W707/T707</f>
      </c>
      <c r="Y707" s="129">
        <f t="shared" ref="Y707:Y708" si="420">T707/R707</f>
      </c>
      <c r="Z707" s="131">
        <f t="shared" ref="Z707:Z708" si="1120">W707/F707</f>
      </c>
      <c r="AA707" s="131">
        <f>W707/(F707+COUNT(W698:W706)*500)</f>
      </c>
      <c r="AB707" s="124">
        <f>SUM(AB699:AB706)</f>
      </c>
      <c r="AC707" s="124">
        <f>SUM(AC699:AC706)</f>
      </c>
      <c r="AD707" s="129">
        <f t="shared" ref="AD707:AD708" si="980">AB707/T707</f>
      </c>
      <c r="AE707" s="133">
        <f>(W707-AC707)/(F707+COUNT(W698:W706)*500)</f>
      </c>
      <c r="AF707" s="119"/>
    </row>
    <row r="708">
      <c r="A708" s="106"/>
      <c r="B708" s="107" t="s">
        <v>145</v>
      </c>
      <c r="C708" s="135" t="s">
        <v>148</v>
      </c>
      <c r="D708" s="109" t="s">
        <v>132</v>
      </c>
      <c r="E708" s="110">
        <v>306.83</v>
      </c>
      <c r="F708" s="121">
        <f>E708+E709</f>
      </c>
      <c r="G708" s="112">
        <v>1276</v>
      </c>
      <c r="H708" s="112">
        <v>90</v>
      </c>
      <c r="I708" s="113">
        <f t="shared" si="180"/>
      </c>
      <c r="J708" s="114">
        <f t="shared" si="135"/>
      </c>
      <c r="K708" s="112">
        <v>1</v>
      </c>
      <c r="L708" s="114">
        <f t="shared" ref="L708:L735" si="93">E708/K708</f>
      </c>
      <c r="M708" s="112">
        <v>0</v>
      </c>
      <c r="N708" s="115">
        <f t="shared" si="333"/>
      </c>
      <c r="O708" s="112">
        <v>0</v>
      </c>
      <c r="P708" s="115">
        <f t="shared" si="271"/>
      </c>
      <c r="Q708" s="116">
        <f>(M708+M709)/(O708+O709)</f>
      </c>
      <c r="R708" s="112">
        <v>3</v>
      </c>
      <c r="S708" s="116">
        <f>(O708+O709)/(K708+K709)</f>
      </c>
      <c r="T708" s="112">
        <v>1</v>
      </c>
      <c r="U708" s="117">
        <f t="shared" si="840"/>
      </c>
      <c r="V708" s="118">
        <f t="shared" si="700"/>
      </c>
      <c r="W708" s="112">
        <v>1344</v>
      </c>
      <c r="X708" s="118">
        <f t="shared" si="560"/>
      </c>
      <c r="Y708" s="116">
        <f t="shared" si="420"/>
      </c>
      <c r="Z708" s="118">
        <f t="shared" si="1120"/>
      </c>
      <c r="AA708" s="118">
        <f>W708/(F708+500)</f>
      </c>
      <c r="AB708" s="112">
        <v>0</v>
      </c>
      <c r="AC708" s="112">
        <v>0</v>
      </c>
      <c r="AD708" s="116">
        <f t="shared" si="980"/>
      </c>
      <c r="AE708" s="118">
        <f>(W708-AC708)/(F708+500)</f>
      </c>
      <c r="AF708" s="119" t="s">
        <v>149</v>
      </c>
    </row>
    <row r="709">
      <c r="A709" s="106"/>
      <c r="B709" s="107"/>
      <c r="C709" s="135"/>
      <c r="D709" s="109" t="s">
        <v>134</v>
      </c>
      <c r="E709" s="110">
        <v>1203.73</v>
      </c>
      <c r="F709" s="121"/>
      <c r="G709" s="112">
        <v>9720</v>
      </c>
      <c r="H709" s="112">
        <v>409</v>
      </c>
      <c r="I709" s="113">
        <f t="shared" si="180"/>
      </c>
      <c r="J709" s="114">
        <f t="shared" si="135"/>
      </c>
      <c r="K709" s="112">
        <v>15</v>
      </c>
      <c r="L709" s="114">
        <f t="shared" si="93"/>
      </c>
      <c r="M709" s="112">
        <v>1</v>
      </c>
      <c r="N709" s="115">
        <f t="shared" si="333"/>
      </c>
      <c r="O709" s="112">
        <v>2</v>
      </c>
      <c r="P709" s="115">
        <f t="shared" si="271"/>
      </c>
      <c r="Q709" s="116"/>
      <c r="R709" s="112"/>
      <c r="S709" s="116"/>
      <c r="T709" s="112"/>
      <c r="U709" s="117"/>
      <c r="V709" s="118"/>
      <c r="W709" s="112"/>
      <c r="X709" s="118"/>
      <c r="Y709" s="116"/>
      <c r="Z709" s="118"/>
      <c r="AA709" s="118"/>
      <c r="AB709" s="112"/>
      <c r="AC709" s="112"/>
      <c r="AD709" s="116"/>
      <c r="AE709" s="118"/>
      <c r="AF709" s="119" t="s">
        <v>186</v>
      </c>
    </row>
    <row r="710">
      <c r="A710" s="106"/>
      <c r="B710" s="107" t="s">
        <v>146</v>
      </c>
      <c r="C710" s="135" t="s">
        <v>148</v>
      </c>
      <c r="D710" s="109" t="s">
        <v>132</v>
      </c>
      <c r="E710" s="110">
        <v>243.59</v>
      </c>
      <c r="F710" s="121">
        <f>E710+E711</f>
      </c>
      <c r="G710" s="112">
        <v>1279</v>
      </c>
      <c r="H710" s="112">
        <v>101</v>
      </c>
      <c r="I710" s="113">
        <f>H711/G710</f>
      </c>
      <c r="J710" s="114">
        <f t="shared" si="135"/>
      </c>
      <c r="K710" s="112">
        <v>2</v>
      </c>
      <c r="L710" s="114">
        <f t="shared" si="93"/>
      </c>
      <c r="M710" s="112">
        <v>0</v>
      </c>
      <c r="N710" s="115">
        <f t="shared" si="333"/>
      </c>
      <c r="O710" s="112">
        <v>0</v>
      </c>
      <c r="P710" s="115">
        <f t="shared" si="271"/>
      </c>
      <c r="Q710" s="116">
        <f>(M710+M711)/(O710+O711)</f>
      </c>
      <c r="R710" s="112">
        <v>7</v>
      </c>
      <c r="S710" s="116">
        <f>(O710+O711)/(K710+K711)</f>
      </c>
      <c r="T710" s="112">
        <v>2</v>
      </c>
      <c r="U710" s="117">
        <f>F710/T710</f>
      </c>
      <c r="V710" s="118">
        <f>(F710+4*500)/T710</f>
      </c>
      <c r="W710" s="112">
        <v>2426.4000000000015</v>
      </c>
      <c r="X710" s="118">
        <f>W710/T710</f>
      </c>
      <c r="Y710" s="116">
        <f>T710/R710</f>
      </c>
      <c r="Z710" s="118">
        <f>W710/F710</f>
      </c>
      <c r="AA710" s="118">
        <f>W710/(F710+500)</f>
      </c>
      <c r="AB710" s="112">
        <v>0</v>
      </c>
      <c r="AC710" s="112">
        <v>0</v>
      </c>
      <c r="AD710" s="116">
        <f>AB710/T710</f>
      </c>
      <c r="AE710" s="118">
        <f>(W710-AC710)/(F710+500)</f>
      </c>
      <c r="AF710" s="119" t="s">
        <v>149</v>
      </c>
    </row>
    <row r="711">
      <c r="A711" s="106"/>
      <c r="B711" s="107"/>
      <c r="C711" s="135"/>
      <c r="D711" s="109" t="s">
        <v>134</v>
      </c>
      <c r="E711" s="110">
        <v>1567.13</v>
      </c>
      <c r="F711" s="121"/>
      <c r="G711" s="112">
        <v>13213</v>
      </c>
      <c r="H711" s="112">
        <v>663</v>
      </c>
      <c r="I711" s="113">
        <f t="shared" ref="I711:I735" si="181">H711/G711</f>
      </c>
      <c r="J711" s="114">
        <f t="shared" si="135"/>
      </c>
      <c r="K711" s="112">
        <v>26</v>
      </c>
      <c r="L711" s="114">
        <f t="shared" si="93"/>
      </c>
      <c r="M711" s="112">
        <v>2</v>
      </c>
      <c r="N711" s="115">
        <f t="shared" si="333"/>
      </c>
      <c r="O711" s="112">
        <v>5</v>
      </c>
      <c r="P711" s="115">
        <f t="shared" si="271"/>
      </c>
      <c r="Q711" s="116"/>
      <c r="R711" s="112"/>
      <c r="S711" s="116"/>
      <c r="T711" s="112"/>
      <c r="U711" s="117"/>
      <c r="V711" s="118"/>
      <c r="W711" s="112"/>
      <c r="X711" s="118"/>
      <c r="Y711" s="116"/>
      <c r="Z711" s="118"/>
      <c r="AA711" s="118"/>
      <c r="AB711" s="112"/>
      <c r="AC711" s="112"/>
      <c r="AD711" s="116"/>
      <c r="AE711" s="118"/>
      <c r="AF711" s="119" t="s">
        <v>186</v>
      </c>
    </row>
    <row r="712">
      <c r="A712" s="106"/>
      <c r="B712" s="107" t="s">
        <v>147</v>
      </c>
      <c r="C712" s="135" t="s">
        <v>148</v>
      </c>
      <c r="D712" s="109" t="s">
        <v>132</v>
      </c>
      <c r="E712" s="110">
        <v>179.09</v>
      </c>
      <c r="F712" s="111">
        <f>E712+E713</f>
      </c>
      <c r="G712" s="112">
        <v>1227</v>
      </c>
      <c r="H712" s="112">
        <v>109</v>
      </c>
      <c r="I712" s="113">
        <f t="shared" si="181"/>
      </c>
      <c r="J712" s="114">
        <f t="shared" si="135"/>
      </c>
      <c r="K712" s="112">
        <v>4</v>
      </c>
      <c r="L712" s="114">
        <f t="shared" si="93"/>
      </c>
      <c r="M712" s="112">
        <v>0</v>
      </c>
      <c r="N712" s="115">
        <f t="shared" si="333"/>
      </c>
      <c r="O712" s="112">
        <v>0</v>
      </c>
      <c r="P712" s="115">
        <f t="shared" si="271"/>
      </c>
      <c r="Q712" s="116">
        <f>(M712+M713)/(O712+O713)</f>
      </c>
      <c r="R712" s="112">
        <v>3</v>
      </c>
      <c r="S712" s="116">
        <f>(O712+O713)/(K712+K713)</f>
      </c>
      <c r="T712" s="112">
        <v>2</v>
      </c>
      <c r="U712" s="117">
        <f>F712/T712</f>
      </c>
      <c r="V712" s="118">
        <f>(F712+4*500)/T712</f>
      </c>
      <c r="W712" s="112">
        <v>2426.399999999998</v>
      </c>
      <c r="X712" s="118">
        <f>W712/T712</f>
      </c>
      <c r="Y712" s="116">
        <f>T712/R712</f>
      </c>
      <c r="Z712" s="118">
        <f>W712/F712</f>
      </c>
      <c r="AA712" s="118">
        <f>W712/(F712+500)</f>
      </c>
      <c r="AB712" s="112">
        <v>2</v>
      </c>
      <c r="AC712" s="112">
        <v>2426.4000000000005</v>
      </c>
      <c r="AD712" s="116">
        <f>AB712/T712</f>
      </c>
      <c r="AE712" s="118">
        <f>(W712-AC712)/(F712+500)</f>
      </c>
      <c r="AF712" s="119" t="s">
        <v>149</v>
      </c>
    </row>
    <row r="713">
      <c r="A713" s="106"/>
      <c r="B713" s="107"/>
      <c r="C713" s="135"/>
      <c r="D713" s="109" t="s">
        <v>134</v>
      </c>
      <c r="E713" s="110">
        <v>1850.35</v>
      </c>
      <c r="F713" s="111"/>
      <c r="G713" s="112">
        <v>17676</v>
      </c>
      <c r="H713" s="112">
        <v>791</v>
      </c>
      <c r="I713" s="113">
        <f t="shared" si="181"/>
      </c>
      <c r="J713" s="114">
        <f t="shared" si="135"/>
      </c>
      <c r="K713" s="112">
        <v>34</v>
      </c>
      <c r="L713" s="114">
        <f t="shared" si="93"/>
      </c>
      <c r="M713" s="112">
        <v>2</v>
      </c>
      <c r="N713" s="115">
        <f t="shared" si="333"/>
      </c>
      <c r="O713" s="112">
        <v>3</v>
      </c>
      <c r="P713" s="115">
        <f t="shared" si="271"/>
      </c>
      <c r="Q713" s="116"/>
      <c r="R713" s="112"/>
      <c r="S713" s="116"/>
      <c r="T713" s="112"/>
      <c r="U713" s="117"/>
      <c r="V713" s="118"/>
      <c r="W713" s="112"/>
      <c r="X713" s="118"/>
      <c r="Y713" s="116"/>
      <c r="Z713" s="118"/>
      <c r="AA713" s="118"/>
      <c r="AB713" s="112">
        <v>2</v>
      </c>
      <c r="AC713" s="112">
        <v>2426.4000000000005</v>
      </c>
      <c r="AD713" s="116"/>
      <c r="AE713" s="118"/>
      <c r="AF713" s="119" t="s">
        <v>168</v>
      </c>
    </row>
    <row r="714">
      <c r="A714" s="106"/>
      <c r="B714" s="107" t="s">
        <v>151</v>
      </c>
      <c r="C714" s="135" t="s">
        <v>148</v>
      </c>
      <c r="D714" s="109" t="s">
        <v>132</v>
      </c>
      <c r="E714" s="110">
        <v>117.57</v>
      </c>
      <c r="F714" s="111">
        <f>E714+E715</f>
      </c>
      <c r="G714" s="112">
        <v>834</v>
      </c>
      <c r="H714" s="112">
        <v>71</v>
      </c>
      <c r="I714" s="113">
        <f t="shared" si="181"/>
      </c>
      <c r="J714" s="114">
        <f t="shared" si="135"/>
      </c>
      <c r="K714" s="112">
        <v>0</v>
      </c>
      <c r="L714" s="114">
        <f t="shared" si="93"/>
      </c>
      <c r="M714" s="112">
        <v>0</v>
      </c>
      <c r="N714" s="115">
        <f t="shared" si="333"/>
      </c>
      <c r="O714" s="112">
        <v>0</v>
      </c>
      <c r="P714" s="115">
        <f>E714/O715</f>
      </c>
      <c r="Q714" s="116">
        <f>(M714+M715)/(O714+O715)</f>
      </c>
      <c r="R714" s="112">
        <v>8</v>
      </c>
      <c r="S714" s="116">
        <f>(O714+O715)/(K714+K715)</f>
      </c>
      <c r="T714" s="112">
        <v>5</v>
      </c>
      <c r="U714" s="117">
        <f>F714/T714</f>
      </c>
      <c r="V714" s="118">
        <f>(F714+4*500)/T714</f>
      </c>
      <c r="W714" s="112">
        <v>5883.600000000002</v>
      </c>
      <c r="X714" s="118">
        <f>W714/T714</f>
      </c>
      <c r="Y714" s="116">
        <f>T714/R714</f>
      </c>
      <c r="Z714" s="118">
        <f>W714/F714</f>
      </c>
      <c r="AA714" s="118">
        <f>W714/(F714+500)</f>
      </c>
      <c r="AB714" s="112">
        <v>2</v>
      </c>
      <c r="AC714" s="112">
        <v>1940.3999999999996</v>
      </c>
      <c r="AD714" s="116">
        <f>AB714/T714</f>
      </c>
      <c r="AE714" s="118">
        <f>(W714-AC714)/(F714+500)</f>
      </c>
      <c r="AF714" s="119" t="s">
        <v>149</v>
      </c>
    </row>
    <row r="715">
      <c r="A715" s="106"/>
      <c r="B715" s="107"/>
      <c r="C715" s="135"/>
      <c r="D715" s="109" t="s">
        <v>134</v>
      </c>
      <c r="E715" s="110">
        <v>1847.32</v>
      </c>
      <c r="F715" s="111"/>
      <c r="G715" s="112">
        <v>16036</v>
      </c>
      <c r="H715" s="112">
        <v>534</v>
      </c>
      <c r="I715" s="113">
        <f t="shared" si="181"/>
      </c>
      <c r="J715" s="114">
        <f t="shared" si="135"/>
      </c>
      <c r="K715" s="112">
        <v>27</v>
      </c>
      <c r="L715" s="114">
        <f t="shared" si="93"/>
      </c>
      <c r="M715" s="112">
        <v>3</v>
      </c>
      <c r="N715" s="115">
        <f t="shared" si="333"/>
      </c>
      <c r="O715" s="112">
        <v>4</v>
      </c>
      <c r="P715" s="115">
        <f t="shared" ref="P715:P716" si="272">E715/O715</f>
      </c>
      <c r="Q715" s="116"/>
      <c r="R715" s="112"/>
      <c r="S715" s="116"/>
      <c r="T715" s="112"/>
      <c r="U715" s="117"/>
      <c r="V715" s="118"/>
      <c r="W715" s="112"/>
      <c r="X715" s="118"/>
      <c r="Y715" s="116"/>
      <c r="Z715" s="118"/>
      <c r="AA715" s="118"/>
      <c r="AB715" s="112">
        <v>2</v>
      </c>
      <c r="AC715" s="112">
        <v>1940.3999999999996</v>
      </c>
      <c r="AD715" s="116"/>
      <c r="AE715" s="118"/>
      <c r="AF715" s="119" t="s">
        <v>168</v>
      </c>
    </row>
    <row r="716">
      <c r="A716" s="106"/>
      <c r="B716" s="136" t="s">
        <v>140</v>
      </c>
      <c r="C716" s="136"/>
      <c r="D716" s="136"/>
      <c r="E716" s="124">
        <f>SUM(E708:E715)</f>
      </c>
      <c r="F716" s="124">
        <f>SUM(F708:F715)</f>
      </c>
      <c r="G716" s="124">
        <f>SUM(G708:G715)</f>
      </c>
      <c r="H716" s="124">
        <f>SUM(H708:H715)</f>
      </c>
      <c r="I716" s="126">
        <f t="shared" si="181"/>
      </c>
      <c r="J716" s="127">
        <f t="shared" si="135"/>
      </c>
      <c r="K716" s="125">
        <f>SUM(K708:K715)</f>
      </c>
      <c r="L716" s="127">
        <f t="shared" si="93"/>
      </c>
      <c r="M716" s="125">
        <f>SUM(M708:M715)</f>
      </c>
      <c r="N716" s="128">
        <f t="shared" si="333"/>
      </c>
      <c r="O716" s="125">
        <f>SUM(O708:O715)</f>
      </c>
      <c r="P716" s="128">
        <f t="shared" si="272"/>
      </c>
      <c r="Q716" s="129">
        <f>M716/O716</f>
      </c>
      <c r="R716" s="125">
        <f>SUM(R708:R715)</f>
      </c>
      <c r="S716" s="129">
        <f>(O716+O716)/(K716+K716)</f>
      </c>
      <c r="T716" s="125">
        <f>SUM(T708:T715)</f>
      </c>
      <c r="U716" s="130">
        <f t="shared" ref="U716:U717" si="841">F716/T716</f>
      </c>
      <c r="V716" s="131">
        <f t="shared" ref="V716:V717" si="701">(F716+4*500)/T716</f>
      </c>
      <c r="W716" s="125">
        <f>SUM(W708:W715)</f>
      </c>
      <c r="X716" s="132">
        <f t="shared" ref="X716:X717" si="561">W716/T716</f>
      </c>
      <c r="Y716" s="129">
        <f t="shared" ref="Y716:Y717" si="421">T716/R716</f>
      </c>
      <c r="Z716" s="131">
        <f t="shared" ref="Z716:Z717" si="1121">W716/F716</f>
      </c>
      <c r="AA716" s="131">
        <f>W716/(F716+COUNT(W708:W713)*500)</f>
      </c>
      <c r="AB716" s="125">
        <f>AB708+AB710+AB712+AB714</f>
      </c>
      <c r="AC716" s="125">
        <f>AC708+AC710+AC712+AC714</f>
      </c>
      <c r="AD716" s="129">
        <f t="shared" ref="AD716:AD717" si="981">AB716/T716</f>
      </c>
      <c r="AE716" s="133">
        <f>(W716-AC716)/(F716+COUNT(W708:W713)*500)</f>
      </c>
      <c r="AF716" s="118"/>
    </row>
    <row r="717">
      <c r="A717" s="106"/>
      <c r="B717" s="107" t="s">
        <v>152</v>
      </c>
      <c r="C717" s="135" t="s">
        <v>188</v>
      </c>
      <c r="D717" s="109" t="s">
        <v>132</v>
      </c>
      <c r="E717" s="110">
        <v>104.37</v>
      </c>
      <c r="F717" s="111">
        <f>E717+E718</f>
      </c>
      <c r="G717" s="112">
        <v>668</v>
      </c>
      <c r="H717" s="112">
        <v>78</v>
      </c>
      <c r="I717" s="113">
        <f t="shared" si="181"/>
      </c>
      <c r="J717" s="114">
        <f t="shared" si="135"/>
      </c>
      <c r="K717" s="112">
        <v>1</v>
      </c>
      <c r="L717" s="114">
        <f t="shared" si="93"/>
      </c>
      <c r="M717" s="112">
        <v>0</v>
      </c>
      <c r="N717" s="115">
        <f t="shared" si="333"/>
      </c>
      <c r="O717" s="112">
        <v>1</v>
      </c>
      <c r="P717" s="115">
        <f>E717/O718</f>
      </c>
      <c r="Q717" s="116">
        <f>(M717+M718)/(O717+O718)</f>
      </c>
      <c r="R717" s="112">
        <v>3</v>
      </c>
      <c r="S717" s="116">
        <f>(O717+O718)/(K717+K718)</f>
      </c>
      <c r="T717" s="112">
        <v>1</v>
      </c>
      <c r="U717" s="117">
        <f t="shared" si="841"/>
      </c>
      <c r="V717" s="118">
        <f t="shared" si="701"/>
      </c>
      <c r="W717" s="112">
        <v>1692</v>
      </c>
      <c r="X717" s="118">
        <f t="shared" si="561"/>
      </c>
      <c r="Y717" s="116">
        <f t="shared" si="421"/>
      </c>
      <c r="Z717" s="118">
        <f t="shared" si="1121"/>
      </c>
      <c r="AA717" s="118">
        <f>W717/(F717+500)</f>
      </c>
      <c r="AB717" s="112">
        <v>0</v>
      </c>
      <c r="AC717" s="112">
        <v>0</v>
      </c>
      <c r="AD717" s="116">
        <f t="shared" si="981"/>
      </c>
      <c r="AE717" s="118">
        <f>(W717-AC717)/(F717+500)</f>
      </c>
      <c r="AF717" s="119" t="s">
        <v>149</v>
      </c>
    </row>
    <row r="718">
      <c r="A718" s="106"/>
      <c r="B718" s="107"/>
      <c r="C718" s="135"/>
      <c r="D718" s="109" t="s">
        <v>134</v>
      </c>
      <c r="E718" s="110">
        <v>1448.9</v>
      </c>
      <c r="F718" s="111"/>
      <c r="G718" s="112">
        <v>15900</v>
      </c>
      <c r="H718" s="112">
        <v>529</v>
      </c>
      <c r="I718" s="113">
        <f t="shared" si="181"/>
      </c>
      <c r="J718" s="114">
        <f t="shared" si="135"/>
      </c>
      <c r="K718" s="112">
        <v>28</v>
      </c>
      <c r="L718" s="114">
        <f t="shared" si="93"/>
      </c>
      <c r="M718" s="112">
        <v>0</v>
      </c>
      <c r="N718" s="115">
        <f t="shared" si="333"/>
      </c>
      <c r="O718" s="112">
        <v>1</v>
      </c>
      <c r="P718" s="115">
        <f t="shared" ref="P718:P720" si="273">E718/O718</f>
      </c>
      <c r="Q718" s="116"/>
      <c r="R718" s="112"/>
      <c r="S718" s="116"/>
      <c r="T718" s="112"/>
      <c r="U718" s="117"/>
      <c r="V718" s="118"/>
      <c r="W718" s="112"/>
      <c r="X718" s="118"/>
      <c r="Y718" s="116"/>
      <c r="Z718" s="118"/>
      <c r="AA718" s="118"/>
      <c r="AB718" s="112"/>
      <c r="AC718" s="112"/>
      <c r="AD718" s="116"/>
      <c r="AE718" s="118"/>
      <c r="AF718" s="119" t="s">
        <v>168</v>
      </c>
    </row>
    <row r="719">
      <c r="A719" s="106"/>
      <c r="B719" s="107" t="s">
        <v>153</v>
      </c>
      <c r="C719" s="135" t="s">
        <v>188</v>
      </c>
      <c r="D719" s="109" t="s">
        <v>132</v>
      </c>
      <c r="E719" s="110">
        <v>82.5</v>
      </c>
      <c r="F719" s="111">
        <f>E719+E720</f>
      </c>
      <c r="G719" s="112">
        <v>611</v>
      </c>
      <c r="H719" s="112">
        <v>68</v>
      </c>
      <c r="I719" s="113">
        <f t="shared" si="181"/>
      </c>
      <c r="J719" s="114">
        <f t="shared" si="135"/>
      </c>
      <c r="K719" s="112">
        <v>1</v>
      </c>
      <c r="L719" s="114">
        <f t="shared" si="93"/>
      </c>
      <c r="M719" s="112">
        <v>1</v>
      </c>
      <c r="N719" s="115">
        <f t="shared" si="333"/>
      </c>
      <c r="O719" s="112">
        <v>0</v>
      </c>
      <c r="P719" s="115">
        <f t="shared" si="273"/>
      </c>
      <c r="Q719" s="116">
        <f>(M719+M720)/(O719+O720)</f>
      </c>
      <c r="R719" s="112">
        <v>3</v>
      </c>
      <c r="S719" s="116">
        <f>(O719+O720)/(K719+K720)</f>
      </c>
      <c r="T719" s="112">
        <v>2</v>
      </c>
      <c r="U719" s="117">
        <f>F719/T719</f>
      </c>
      <c r="V719" s="118">
        <f>(F719+4*500)/T719</f>
      </c>
      <c r="W719" s="112">
        <v>3367.2000000000007</v>
      </c>
      <c r="X719" s="118">
        <f>W719/T719</f>
      </c>
      <c r="Y719" s="116">
        <f>T719/R719</f>
      </c>
      <c r="Z719" s="118">
        <f>W719/F719</f>
      </c>
      <c r="AA719" s="118">
        <f>W719/(F719+500)</f>
      </c>
      <c r="AB719" s="112">
        <v>0</v>
      </c>
      <c r="AC719" s="112">
        <v>0</v>
      </c>
      <c r="AD719" s="116">
        <f>AB719/T719</f>
      </c>
      <c r="AE719" s="118">
        <f>(W719-AC719)/(F719+500)</f>
      </c>
      <c r="AF719" s="119" t="s">
        <v>149</v>
      </c>
    </row>
    <row r="720">
      <c r="A720" s="106"/>
      <c r="B720" s="107"/>
      <c r="C720" s="135"/>
      <c r="D720" s="109" t="s">
        <v>134</v>
      </c>
      <c r="E720" s="110">
        <v>1412.6</v>
      </c>
      <c r="F720" s="111"/>
      <c r="G720" s="112">
        <v>15471</v>
      </c>
      <c r="H720" s="112">
        <v>464</v>
      </c>
      <c r="I720" s="113">
        <f t="shared" si="181"/>
      </c>
      <c r="J720" s="114">
        <f t="shared" si="135"/>
      </c>
      <c r="K720" s="112">
        <v>22</v>
      </c>
      <c r="L720" s="114">
        <f t="shared" si="93"/>
      </c>
      <c r="M720" s="112">
        <v>2</v>
      </c>
      <c r="N720" s="115">
        <f t="shared" si="333"/>
      </c>
      <c r="O720" s="112">
        <v>2</v>
      </c>
      <c r="P720" s="115">
        <f t="shared" si="273"/>
      </c>
      <c r="Q720" s="116"/>
      <c r="R720" s="112"/>
      <c r="S720" s="116"/>
      <c r="T720" s="112"/>
      <c r="U720" s="117"/>
      <c r="V720" s="118"/>
      <c r="W720" s="112"/>
      <c r="X720" s="118"/>
      <c r="Y720" s="116"/>
      <c r="Z720" s="118"/>
      <c r="AA720" s="118"/>
      <c r="AB720" s="112"/>
      <c r="AC720" s="112"/>
      <c r="AD720" s="116"/>
      <c r="AE720" s="118"/>
      <c r="AF720" s="119" t="s">
        <v>168</v>
      </c>
    </row>
    <row r="721">
      <c r="A721" s="106"/>
      <c r="B721" s="107" t="s">
        <v>154</v>
      </c>
      <c r="C721" s="135" t="s">
        <v>188</v>
      </c>
      <c r="D721" s="109" t="s">
        <v>132</v>
      </c>
      <c r="E721" s="110">
        <v>155.97</v>
      </c>
      <c r="F721" s="111">
        <f>E721+E722</f>
      </c>
      <c r="G721" s="112">
        <v>832</v>
      </c>
      <c r="H721" s="112">
        <v>82</v>
      </c>
      <c r="I721" s="113">
        <f t="shared" si="181"/>
      </c>
      <c r="J721" s="114">
        <f t="shared" si="135"/>
      </c>
      <c r="K721" s="112">
        <v>1</v>
      </c>
      <c r="L721" s="114">
        <f t="shared" si="93"/>
      </c>
      <c r="M721" s="112">
        <v>0</v>
      </c>
      <c r="N721" s="115">
        <f t="shared" si="333"/>
      </c>
      <c r="O721" s="112">
        <v>0</v>
      </c>
      <c r="P721" s="115">
        <f>E721/O722</f>
      </c>
      <c r="Q721" s="116">
        <f>(M721+M722)/(O721+O722)</f>
      </c>
      <c r="R721" s="112">
        <v>8</v>
      </c>
      <c r="S721" s="116">
        <f>(O721+O722)/(K721+K722)</f>
      </c>
      <c r="T721" s="112">
        <v>4</v>
      </c>
      <c r="U721" s="117">
        <f>F721/T721</f>
      </c>
      <c r="V721" s="118">
        <f>(F721+4*500)/T721</f>
      </c>
      <c r="W721" s="112">
        <v>6789.5999999999985</v>
      </c>
      <c r="X721" s="118">
        <f>W721/T721</f>
      </c>
      <c r="Y721" s="116">
        <f>T721/R721</f>
      </c>
      <c r="Z721" s="118">
        <f>W721/F721</f>
      </c>
      <c r="AA721" s="118">
        <f>W721/(F721+500)</f>
      </c>
      <c r="AB721" s="112">
        <v>1</v>
      </c>
      <c r="AC721" s="112">
        <v>1692</v>
      </c>
      <c r="AD721" s="116">
        <f>AB721/T721</f>
      </c>
      <c r="AE721" s="118">
        <f>(W721-AC721)/(F721+500)</f>
      </c>
      <c r="AF721" s="119" t="s">
        <v>149</v>
      </c>
    </row>
    <row r="722">
      <c r="A722" s="106"/>
      <c r="B722" s="107"/>
      <c r="C722" s="135"/>
      <c r="D722" s="109" t="s">
        <v>134</v>
      </c>
      <c r="E722" s="110">
        <v>1536.41</v>
      </c>
      <c r="F722" s="111"/>
      <c r="G722" s="112">
        <v>18004</v>
      </c>
      <c r="H722" s="112">
        <v>541</v>
      </c>
      <c r="I722" s="113">
        <f t="shared" si="181"/>
      </c>
      <c r="J722" s="114">
        <f t="shared" si="135"/>
      </c>
      <c r="K722" s="112">
        <v>21</v>
      </c>
      <c r="L722" s="114">
        <f t="shared" si="93"/>
      </c>
      <c r="M722" s="112">
        <v>4</v>
      </c>
      <c r="N722" s="115">
        <f t="shared" si="333"/>
      </c>
      <c r="O722" s="112">
        <v>5</v>
      </c>
      <c r="P722" s="115">
        <f>E722/O722</f>
      </c>
      <c r="Q722" s="116"/>
      <c r="R722" s="112"/>
      <c r="S722" s="116"/>
      <c r="T722" s="112"/>
      <c r="U722" s="117"/>
      <c r="V722" s="118"/>
      <c r="W722" s="112"/>
      <c r="X722" s="118"/>
      <c r="Y722" s="116"/>
      <c r="Z722" s="118"/>
      <c r="AA722" s="118"/>
      <c r="AB722" s="112">
        <v>1</v>
      </c>
      <c r="AC722" s="112">
        <v>1692</v>
      </c>
      <c r="AD722" s="116"/>
      <c r="AE722" s="118"/>
      <c r="AF722" s="119" t="s">
        <v>168</v>
      </c>
    </row>
    <row r="723">
      <c r="A723" s="106"/>
      <c r="B723" s="107" t="s">
        <v>155</v>
      </c>
      <c r="C723" s="135" t="s">
        <v>188</v>
      </c>
      <c r="D723" s="109" t="s">
        <v>132</v>
      </c>
      <c r="E723" s="110">
        <v>236.46</v>
      </c>
      <c r="F723" s="111">
        <f>E723+E724</f>
      </c>
      <c r="G723" s="112">
        <v>1136</v>
      </c>
      <c r="H723" s="112">
        <v>98</v>
      </c>
      <c r="I723" s="113">
        <f t="shared" si="181"/>
      </c>
      <c r="J723" s="114">
        <f t="shared" si="135"/>
      </c>
      <c r="K723" s="112">
        <v>3</v>
      </c>
      <c r="L723" s="114">
        <f t="shared" si="93"/>
      </c>
      <c r="M723" s="112">
        <v>0</v>
      </c>
      <c r="N723" s="115">
        <f t="shared" si="333"/>
      </c>
      <c r="O723" s="112">
        <v>0</v>
      </c>
      <c r="P723" s="115">
        <f>E723/O724</f>
      </c>
      <c r="Q723" s="116">
        <f>(M723+M724)/(O723+O724)</f>
      </c>
      <c r="R723" s="112">
        <v>5</v>
      </c>
      <c r="S723" s="116">
        <f>(O723+O724)/(K723+K724)</f>
      </c>
      <c r="T723" s="112">
        <v>0</v>
      </c>
      <c r="U723" s="117">
        <f>F723/T723</f>
      </c>
      <c r="V723" s="118">
        <f>(F723+4*500)/T723</f>
      </c>
      <c r="W723" s="112">
        <v>0</v>
      </c>
      <c r="X723" s="118">
        <f>W723/T723</f>
      </c>
      <c r="Y723" s="116">
        <f>T723/R723</f>
      </c>
      <c r="Z723" s="118">
        <f>W723/F723</f>
      </c>
      <c r="AA723" s="118">
        <f>W723/(F723+500)</f>
      </c>
      <c r="AB723" s="112">
        <v>0</v>
      </c>
      <c r="AC723" s="112">
        <v>0</v>
      </c>
      <c r="AD723" s="116">
        <f>AB723/T723</f>
      </c>
      <c r="AE723" s="118">
        <f>(W723-AC723)/(F723+500)</f>
      </c>
      <c r="AF723" s="119" t="s">
        <v>149</v>
      </c>
    </row>
    <row r="724">
      <c r="A724" s="106"/>
      <c r="B724" s="107"/>
      <c r="C724" s="135"/>
      <c r="D724" s="109" t="s">
        <v>134</v>
      </c>
      <c r="E724" s="110">
        <v>2678.02</v>
      </c>
      <c r="F724" s="111"/>
      <c r="G724" s="112">
        <v>32414</v>
      </c>
      <c r="H724" s="112">
        <v>889</v>
      </c>
      <c r="I724" s="113">
        <f t="shared" si="181"/>
      </c>
      <c r="J724" s="114">
        <f t="shared" si="135"/>
      </c>
      <c r="K724" s="112">
        <v>33</v>
      </c>
      <c r="L724" s="114">
        <f t="shared" si="93"/>
      </c>
      <c r="M724" s="112">
        <v>0</v>
      </c>
      <c r="N724" s="115">
        <f t="shared" si="333"/>
      </c>
      <c r="O724" s="112">
        <v>3</v>
      </c>
      <c r="P724" s="115">
        <f t="shared" ref="P724:P725" si="274">E724/O724</f>
      </c>
      <c r="Q724" s="116"/>
      <c r="R724" s="112"/>
      <c r="S724" s="116"/>
      <c r="T724" s="112"/>
      <c r="U724" s="117"/>
      <c r="V724" s="118"/>
      <c r="W724" s="112"/>
      <c r="X724" s="118"/>
      <c r="Y724" s="116"/>
      <c r="Z724" s="118"/>
      <c r="AA724" s="118"/>
      <c r="AB724" s="112"/>
      <c r="AC724" s="112"/>
      <c r="AD724" s="116"/>
      <c r="AE724" s="118"/>
      <c r="AF724" s="119" t="s">
        <v>168</v>
      </c>
    </row>
    <row r="725">
      <c r="A725" s="106"/>
      <c r="B725" s="136" t="s">
        <v>140</v>
      </c>
      <c r="C725" s="136"/>
      <c r="D725" s="136"/>
      <c r="E725" s="124">
        <f>SUM(E717:E724)</f>
      </c>
      <c r="F725" s="124">
        <f>SUM(F717:F724)</f>
      </c>
      <c r="G725" s="124">
        <f>SUM(G717:G724)</f>
      </c>
      <c r="H725" s="124">
        <f>SUM(H717:H724)</f>
      </c>
      <c r="I725" s="126">
        <f t="shared" si="181"/>
      </c>
      <c r="J725" s="127">
        <f t="shared" si="135"/>
      </c>
      <c r="K725" s="124">
        <f>SUM(K717:K724)</f>
      </c>
      <c r="L725" s="127">
        <f t="shared" si="93"/>
      </c>
      <c r="M725" s="124">
        <f>SUM(M717:M724)</f>
      </c>
      <c r="N725" s="128">
        <f t="shared" si="333"/>
      </c>
      <c r="O725" s="124">
        <f>SUM(O717:O724)</f>
      </c>
      <c r="P725" s="128">
        <f t="shared" si="274"/>
      </c>
      <c r="Q725" s="129">
        <f>M725/O725</f>
      </c>
      <c r="R725" s="124">
        <f>SUM(R717:R724)</f>
      </c>
      <c r="S725" s="129">
        <f>(O725+O725)/(K725+K725)</f>
      </c>
      <c r="T725" s="124">
        <f>SUM(T717:T724)</f>
      </c>
      <c r="U725" s="130">
        <f t="shared" ref="U725:U726" si="842">F725/T725</f>
      </c>
      <c r="V725" s="131">
        <f t="shared" ref="V725:V726" si="702">(F725+4*500)/T725</f>
      </c>
      <c r="W725" s="124">
        <f>SUM(W717:W724)</f>
      </c>
      <c r="X725" s="132">
        <f t="shared" ref="X725:X726" si="562">W725/T725</f>
      </c>
      <c r="Y725" s="129">
        <f t="shared" ref="Y725:Y726" si="422">T725/R725</f>
      </c>
      <c r="Z725" s="131">
        <f t="shared" ref="Z725:Z726" si="1122">W725/F725</f>
      </c>
      <c r="AA725" s="131">
        <f>W725/(F725+COUNT(W713:W722)*500)</f>
      </c>
      <c r="AB725" s="124">
        <f>AB717+AB719+AB721+AB723</f>
      </c>
      <c r="AC725" s="124">
        <f>AC717+AC719+AC721+AC723</f>
      </c>
      <c r="AD725" s="129">
        <f t="shared" ref="AD725:AD726" si="982">AB725/T725</f>
      </c>
      <c r="AE725" s="133">
        <f>(W725-AC725)/(F725+COUNT(W713:W722)*500)</f>
      </c>
      <c r="AF725" s="118"/>
    </row>
    <row r="726">
      <c r="A726" s="106"/>
      <c r="B726" s="107" t="s">
        <v>157</v>
      </c>
      <c r="C726" s="135" t="s">
        <v>177</v>
      </c>
      <c r="D726" s="109" t="s">
        <v>132</v>
      </c>
      <c r="E726" s="110">
        <v>755.33</v>
      </c>
      <c r="F726" s="111">
        <f>E726+E727</f>
      </c>
      <c r="G726" s="112">
        <v>2814</v>
      </c>
      <c r="H726" s="112">
        <v>151</v>
      </c>
      <c r="I726" s="113">
        <f t="shared" si="181"/>
      </c>
      <c r="J726" s="114">
        <f t="shared" si="135"/>
      </c>
      <c r="K726" s="112">
        <v>2</v>
      </c>
      <c r="L726" s="114">
        <f t="shared" si="93"/>
      </c>
      <c r="M726" s="112">
        <v>0</v>
      </c>
      <c r="N726" s="115">
        <f t="shared" si="333"/>
      </c>
      <c r="O726" s="112">
        <v>0</v>
      </c>
      <c r="P726" s="115">
        <f>E726/O727</f>
      </c>
      <c r="Q726" s="116">
        <f>(M726+M727)/(O726+O727)</f>
      </c>
      <c r="R726" s="112">
        <v>10</v>
      </c>
      <c r="S726" s="116">
        <f>(O726+O727)/(K726+K727)</f>
      </c>
      <c r="T726" s="112">
        <v>2</v>
      </c>
      <c r="U726" s="117">
        <f t="shared" si="842"/>
      </c>
      <c r="V726" s="118">
        <f t="shared" si="702"/>
      </c>
      <c r="W726" s="112">
        <v>4418.4000000000015</v>
      </c>
      <c r="X726" s="118">
        <f t="shared" si="562"/>
      </c>
      <c r="Y726" s="116">
        <f t="shared" si="422"/>
      </c>
      <c r="Z726" s="118">
        <f t="shared" si="1122"/>
      </c>
      <c r="AA726" s="118">
        <f>W726/(F726+500)</f>
      </c>
      <c r="AB726" s="112">
        <v>2</v>
      </c>
      <c r="AC726" s="112">
        <v>4418.4</v>
      </c>
      <c r="AD726" s="116">
        <f t="shared" si="982"/>
      </c>
      <c r="AE726" s="118">
        <f>(W726-AC726)/(F726+500)</f>
      </c>
      <c r="AF726" s="119" t="s">
        <v>149</v>
      </c>
    </row>
    <row r="727">
      <c r="A727" s="106"/>
      <c r="B727" s="107"/>
      <c r="C727" s="135"/>
      <c r="D727" s="109" t="s">
        <v>134</v>
      </c>
      <c r="E727" s="110">
        <v>3232.08</v>
      </c>
      <c r="F727" s="111"/>
      <c r="G727" s="112">
        <v>45833</v>
      </c>
      <c r="H727" s="112">
        <v>1213</v>
      </c>
      <c r="I727" s="113">
        <f t="shared" si="181"/>
      </c>
      <c r="J727" s="114">
        <f t="shared" si="135"/>
      </c>
      <c r="K727" s="112">
        <v>49</v>
      </c>
      <c r="L727" s="114">
        <f t="shared" si="93"/>
      </c>
      <c r="M727" s="112">
        <v>1</v>
      </c>
      <c r="N727" s="115">
        <f t="shared" si="333"/>
      </c>
      <c r="O727" s="112">
        <v>5</v>
      </c>
      <c r="P727" s="115">
        <f>E727/O727</f>
      </c>
      <c r="Q727" s="116"/>
      <c r="R727" s="112"/>
      <c r="S727" s="116"/>
      <c r="T727" s="112"/>
      <c r="U727" s="117"/>
      <c r="V727" s="118"/>
      <c r="W727" s="112"/>
      <c r="X727" s="118"/>
      <c r="Y727" s="116"/>
      <c r="Z727" s="118"/>
      <c r="AA727" s="118"/>
      <c r="AB727" s="112">
        <v>2</v>
      </c>
      <c r="AC727" s="112">
        <v>4418.4</v>
      </c>
      <c r="AD727" s="116"/>
      <c r="AE727" s="118"/>
      <c r="AF727" s="119" t="s">
        <v>168</v>
      </c>
    </row>
    <row r="728">
      <c r="A728" s="106"/>
      <c r="B728" s="107" t="s">
        <v>158</v>
      </c>
      <c r="C728" s="135" t="s">
        <v>177</v>
      </c>
      <c r="D728" s="109" t="s">
        <v>132</v>
      </c>
      <c r="E728" s="110">
        <v>492.55</v>
      </c>
      <c r="F728" s="111">
        <f>E728+E729</f>
      </c>
      <c r="G728" s="112">
        <v>2297</v>
      </c>
      <c r="H728" s="112">
        <v>179</v>
      </c>
      <c r="I728" s="113">
        <f t="shared" si="181"/>
      </c>
      <c r="J728" s="114">
        <f t="shared" si="135"/>
      </c>
      <c r="K728" s="112">
        <v>6</v>
      </c>
      <c r="L728" s="114">
        <f t="shared" si="93"/>
      </c>
      <c r="M728" s="112">
        <v>0</v>
      </c>
      <c r="N728" s="115">
        <f t="shared" si="333"/>
      </c>
      <c r="O728" s="112">
        <v>1</v>
      </c>
      <c r="P728" s="115">
        <f>E728/O729</f>
      </c>
      <c r="Q728" s="116">
        <f>(M728+M729)/(O728+O729)</f>
      </c>
      <c r="R728" s="112">
        <v>4</v>
      </c>
      <c r="S728" s="116">
        <f>(O728+O729)/(K728+K729)</f>
      </c>
      <c r="T728" s="112">
        <v>1</v>
      </c>
      <c r="U728" s="117">
        <f>F728/T728</f>
      </c>
      <c r="V728" s="118">
        <f>(F728+4*500)/T728</f>
      </c>
      <c r="W728" s="112">
        <v>427.1999999999971</v>
      </c>
      <c r="X728" s="118">
        <f>W728/T728</f>
      </c>
      <c r="Y728" s="116">
        <f>T728/R728</f>
      </c>
      <c r="Z728" s="118">
        <f>W728/F728</f>
      </c>
      <c r="AA728" s="118">
        <f>W728/(F728+500)</f>
      </c>
      <c r="AB728" s="112">
        <v>0</v>
      </c>
      <c r="AC728" s="112">
        <v>0</v>
      </c>
      <c r="AD728" s="116">
        <f>AB728/T728</f>
      </c>
      <c r="AE728" s="118">
        <f>(W728-AC728)/(F728+500)</f>
      </c>
      <c r="AF728" s="119" t="s">
        <v>149</v>
      </c>
    </row>
    <row r="729">
      <c r="A729" s="106"/>
      <c r="B729" s="107"/>
      <c r="C729" s="135"/>
      <c r="D729" s="109" t="s">
        <v>134</v>
      </c>
      <c r="E729" s="110">
        <v>3446.28</v>
      </c>
      <c r="F729" s="111"/>
      <c r="G729" s="112">
        <v>54356</v>
      </c>
      <c r="H729" s="112">
        <v>1628</v>
      </c>
      <c r="I729" s="113">
        <f t="shared" si="181"/>
      </c>
      <c r="J729" s="114">
        <f t="shared" si="135"/>
      </c>
      <c r="K729" s="112">
        <v>34</v>
      </c>
      <c r="L729" s="114">
        <f t="shared" si="93"/>
      </c>
      <c r="M729" s="112">
        <v>2</v>
      </c>
      <c r="N729" s="115">
        <f t="shared" si="333"/>
      </c>
      <c r="O729" s="112">
        <v>4</v>
      </c>
      <c r="P729" s="115">
        <f t="shared" ref="P729:P735" si="275">E729/O729</f>
      </c>
      <c r="Q729" s="116"/>
      <c r="R729" s="112"/>
      <c r="S729" s="116"/>
      <c r="T729" s="112"/>
      <c r="U729" s="117"/>
      <c r="V729" s="118"/>
      <c r="W729" s="112"/>
      <c r="X729" s="118"/>
      <c r="Y729" s="116"/>
      <c r="Z729" s="118"/>
      <c r="AA729" s="118"/>
      <c r="AB729" s="112"/>
      <c r="AC729" s="112"/>
      <c r="AD729" s="116"/>
      <c r="AE729" s="118"/>
      <c r="AF729" s="119" t="s">
        <v>168</v>
      </c>
    </row>
    <row customHeight="true" ht="20.238095238095237" r="730">
      <c r="A730" s="106"/>
      <c r="B730" s="107" t="s">
        <v>159</v>
      </c>
      <c r="C730" s="135" t="s">
        <v>177</v>
      </c>
      <c r="D730" s="109" t="s">
        <v>132</v>
      </c>
      <c r="E730" s="110">
        <v>60.11</v>
      </c>
      <c r="F730" s="111">
        <f>E730+E731</f>
      </c>
      <c r="G730" s="112">
        <v>378</v>
      </c>
      <c r="H730" s="112">
        <v>54</v>
      </c>
      <c r="I730" s="113">
        <f t="shared" si="181"/>
      </c>
      <c r="J730" s="113">
        <f t="shared" ref="J730:J733" si="204">I730/H730</f>
      </c>
      <c r="K730" s="112">
        <v>0</v>
      </c>
      <c r="L730" s="114">
        <f t="shared" si="93"/>
      </c>
      <c r="M730" s="112">
        <v>0</v>
      </c>
      <c r="N730" s="115">
        <f t="shared" si="333"/>
      </c>
      <c r="O730" s="112">
        <v>0</v>
      </c>
      <c r="P730" s="115">
        <f t="shared" si="275"/>
      </c>
      <c r="Q730" s="116">
        <f>(M730+M731)/(O730+O731)</f>
      </c>
      <c r="R730" s="112">
        <v>4</v>
      </c>
      <c r="S730" s="116">
        <f>(O730+O731)/(K730+K731)</f>
      </c>
      <c r="T730" s="112">
        <v>2</v>
      </c>
      <c r="U730" s="117">
        <f>F730/T730</f>
      </c>
      <c r="V730" s="118">
        <f>(F730+4*500)/T730</f>
      </c>
      <c r="W730" s="112">
        <v>2455.2000000000044</v>
      </c>
      <c r="X730" s="118">
        <f>W730/T730</f>
      </c>
      <c r="Y730" s="116">
        <f>T730/R730</f>
      </c>
      <c r="Z730" s="118">
        <f>W730/F730</f>
      </c>
      <c r="AA730" s="118">
        <f>W730/(F730+500)</f>
      </c>
      <c r="AB730" s="112">
        <v>1</v>
      </c>
      <c r="AC730" s="112">
        <v>2011.2000000000007</v>
      </c>
      <c r="AD730" s="116">
        <f>AB730/T730</f>
      </c>
      <c r="AE730" s="118">
        <f>(W730-AC730)/(F730+500)</f>
      </c>
      <c r="AF730" s="119" t="s">
        <v>149</v>
      </c>
    </row>
    <row customHeight="true" ht="20.238095238095237" r="731">
      <c r="A731" s="106"/>
      <c r="B731" s="107"/>
      <c r="C731" s="135"/>
      <c r="D731" s="109" t="s">
        <v>134</v>
      </c>
      <c r="E731" s="110">
        <v>939.11</v>
      </c>
      <c r="F731" s="111"/>
      <c r="G731" s="112">
        <v>14321</v>
      </c>
      <c r="H731" s="112">
        <v>601</v>
      </c>
      <c r="I731" s="113">
        <f t="shared" si="181"/>
      </c>
      <c r="J731" s="113">
        <f t="shared" si="204"/>
      </c>
      <c r="K731" s="112">
        <v>21</v>
      </c>
      <c r="L731" s="114">
        <f t="shared" si="93"/>
      </c>
      <c r="M731" s="112">
        <v>2</v>
      </c>
      <c r="N731" s="115">
        <f t="shared" si="333"/>
      </c>
      <c r="O731" s="112">
        <v>3</v>
      </c>
      <c r="P731" s="115">
        <f t="shared" si="275"/>
      </c>
      <c r="Q731" s="116"/>
      <c r="R731" s="112"/>
      <c r="S731" s="116"/>
      <c r="T731" s="112"/>
      <c r="U731" s="117"/>
      <c r="V731" s="118"/>
      <c r="W731" s="112"/>
      <c r="X731" s="118"/>
      <c r="Y731" s="116"/>
      <c r="Z731" s="118"/>
      <c r="AA731" s="118"/>
      <c r="AB731" s="112"/>
      <c r="AC731" s="112"/>
      <c r="AD731" s="116"/>
      <c r="AE731" s="118"/>
      <c r="AF731" s="119" t="s">
        <v>168</v>
      </c>
    </row>
    <row customHeight="true" ht="20.238095238095237" r="732">
      <c r="A732" s="106"/>
      <c r="B732" s="107" t="s">
        <v>160</v>
      </c>
      <c r="C732" s="135" t="s">
        <v>177</v>
      </c>
      <c r="D732" s="109" t="s">
        <v>132</v>
      </c>
      <c r="E732" s="110">
        <v>70.45</v>
      </c>
      <c r="F732" s="111">
        <f>E732+E733</f>
      </c>
      <c r="G732" s="112">
        <v>381</v>
      </c>
      <c r="H732" s="112">
        <v>50</v>
      </c>
      <c r="I732" s="113">
        <f t="shared" si="181"/>
      </c>
      <c r="J732" s="113">
        <f t="shared" si="204"/>
      </c>
      <c r="K732" s="112">
        <v>0</v>
      </c>
      <c r="L732" s="114">
        <f t="shared" si="93"/>
      </c>
      <c r="M732" s="112">
        <v>0</v>
      </c>
      <c r="N732" s="115">
        <f t="shared" si="333"/>
      </c>
      <c r="O732" s="112">
        <v>1</v>
      </c>
      <c r="P732" s="115">
        <f t="shared" si="275"/>
      </c>
      <c r="Q732" s="116">
        <f>(M732+M733)/(O732+O733)</f>
      </c>
      <c r="R732" s="112">
        <v>3</v>
      </c>
      <c r="S732" s="116">
        <f>(O732+O733)/(K732+K733)</f>
      </c>
      <c r="T732" s="112">
        <v>1</v>
      </c>
      <c r="U732" s="117">
        <f>F732/T732</f>
      </c>
      <c r="V732" s="118">
        <f>(F732+4*500)/T732</f>
      </c>
      <c r="W732" s="112">
        <v>715.1999999999971</v>
      </c>
      <c r="X732" s="118">
        <f>W732/T732</f>
      </c>
      <c r="Y732" s="116">
        <f>T732/R732</f>
      </c>
      <c r="Z732" s="118">
        <f>W732/F732</f>
      </c>
      <c r="AA732" s="118">
        <f>W732/(F732+500)</f>
      </c>
      <c r="AB732" s="112">
        <v>0</v>
      </c>
      <c r="AC732" s="112">
        <v>0</v>
      </c>
      <c r="AD732" s="116">
        <f>AB732/T732</f>
      </c>
      <c r="AE732" s="118">
        <f>(W732-AC732)/(F732+500)</f>
      </c>
      <c r="AF732" s="119" t="s">
        <v>149</v>
      </c>
    </row>
    <row customHeight="true" ht="20.238095238095237" r="733">
      <c r="A733" s="106"/>
      <c r="B733" s="107"/>
      <c r="C733" s="135"/>
      <c r="D733" s="109" t="s">
        <v>134</v>
      </c>
      <c r="E733" s="110">
        <v>823.9</v>
      </c>
      <c r="F733" s="111"/>
      <c r="G733" s="112">
        <v>9733</v>
      </c>
      <c r="H733" s="112">
        <v>882</v>
      </c>
      <c r="I733" s="113">
        <f t="shared" si="181"/>
      </c>
      <c r="J733" s="113">
        <f t="shared" si="204"/>
      </c>
      <c r="K733" s="112">
        <v>26</v>
      </c>
      <c r="L733" s="114">
        <f t="shared" si="93"/>
      </c>
      <c r="M733" s="112">
        <v>1</v>
      </c>
      <c r="N733" s="115">
        <f t="shared" si="333"/>
      </c>
      <c r="O733" s="112">
        <v>2</v>
      </c>
      <c r="P733" s="115">
        <f t="shared" si="275"/>
      </c>
      <c r="Q733" s="116"/>
      <c r="R733" s="112"/>
      <c r="S733" s="116"/>
      <c r="T733" s="112"/>
      <c r="U733" s="117"/>
      <c r="V733" s="118"/>
      <c r="W733" s="112"/>
      <c r="X733" s="118"/>
      <c r="Y733" s="116"/>
      <c r="Z733" s="118"/>
      <c r="AA733" s="118"/>
      <c r="AB733" s="112"/>
      <c r="AC733" s="112"/>
      <c r="AD733" s="116"/>
      <c r="AE733" s="118"/>
      <c r="AF733" s="119" t="s">
        <v>168</v>
      </c>
    </row>
    <row r="734">
      <c r="A734" s="106"/>
      <c r="B734" s="136" t="s">
        <v>140</v>
      </c>
      <c r="C734" s="136"/>
      <c r="D734" s="136"/>
      <c r="E734" s="124">
        <f>SUM(E726:E733)</f>
      </c>
      <c r="F734" s="124">
        <f>SUM(F726:F733)</f>
      </c>
      <c r="G734" s="124">
        <f>SUM(G726:G733)</f>
      </c>
      <c r="H734" s="124">
        <f>SUM(H726:H733)</f>
      </c>
      <c r="I734" s="126">
        <f t="shared" si="181"/>
      </c>
      <c r="J734" s="127">
        <f t="shared" ref="J734:J735" si="136">(E734/G734)*1000</f>
      </c>
      <c r="K734" s="124">
        <f>SUM(K726:K733)</f>
      </c>
      <c r="L734" s="127">
        <f t="shared" si="93"/>
      </c>
      <c r="M734" s="124">
        <f>SUM(M726:M733)</f>
      </c>
      <c r="N734" s="128">
        <f t="shared" si="333"/>
      </c>
      <c r="O734" s="124">
        <f>SUM(O726:O733)</f>
      </c>
      <c r="P734" s="128">
        <f t="shared" si="275"/>
      </c>
      <c r="Q734" s="129">
        <f t="shared" ref="Q734:Q735" si="46">M734/O734</f>
      </c>
      <c r="R734" s="124">
        <f>SUM(R726:R733)</f>
      </c>
      <c r="S734" s="129">
        <f t="shared" ref="S734:S735" si="15">(O734+O734)/(K734+K734)</f>
      </c>
      <c r="T734" s="124">
        <f>SUM(T726:T733)</f>
      </c>
      <c r="U734" s="130">
        <f t="shared" ref="U734:U735" si="843">F734/T734</f>
      </c>
      <c r="V734" s="131">
        <f t="shared" ref="V734:V735" si="703">(F734+4*500)/T734</f>
      </c>
      <c r="W734" s="124">
        <f>SUM(W726:W733)</f>
      </c>
      <c r="X734" s="132">
        <f t="shared" ref="X734:X735" si="563">W734/T734</f>
      </c>
      <c r="Y734" s="129">
        <f t="shared" ref="Y734:Y735" si="423">T734/R734</f>
      </c>
      <c r="Z734" s="131">
        <f t="shared" ref="Z734:Z735" si="1123">W734/F734</f>
      </c>
      <c r="AA734" s="131">
        <f>W734/(F734+COUNT(W722:W727)*500)</f>
      </c>
      <c r="AB734" s="124">
        <f>AB726+AB728+AB730+AB732</f>
      </c>
      <c r="AC734" s="124">
        <f>AC726+AC728+AC730+AC732</f>
      </c>
      <c r="AD734" s="129">
        <f t="shared" ref="AD734:AD735" si="983">AB734/T734</f>
      </c>
      <c r="AE734" s="133">
        <f>(W734-AC734)/(F734+COUNT(W722:W727)*500)</f>
      </c>
      <c r="AF734" s="119"/>
    </row>
    <row r="735">
      <c r="A735" s="106"/>
      <c r="B735" s="137" t="s">
        <v>161</v>
      </c>
      <c r="C735" s="137"/>
      <c r="D735" s="137"/>
      <c r="E735" s="138">
        <f>E698+E707+E716+E725+E734</f>
      </c>
      <c r="F735" s="138">
        <f>F698+F707+F716+F725+F734</f>
      </c>
      <c r="G735" s="138">
        <f>G698+G707+G716+G725+G734</f>
      </c>
      <c r="H735" s="138">
        <f>H698+H707+H716+H725+H734</f>
      </c>
      <c r="I735" s="139">
        <f t="shared" si="181"/>
      </c>
      <c r="J735" s="140">
        <f t="shared" si="136"/>
      </c>
      <c r="K735" s="138">
        <f>K698+K707+K716+K725+K734</f>
      </c>
      <c r="L735" s="140">
        <f t="shared" si="93"/>
      </c>
      <c r="M735" s="138">
        <f>M698+M707+M716+M725+M734</f>
      </c>
      <c r="N735" s="142">
        <f t="shared" si="333"/>
      </c>
      <c r="O735" s="138">
        <f>O698+O707+O716+O725+O734</f>
      </c>
      <c r="P735" s="142">
        <f t="shared" si="275"/>
      </c>
      <c r="Q735" s="143">
        <f t="shared" si="46"/>
      </c>
      <c r="R735" s="138">
        <f>R698+R707+R716+R725+R734</f>
      </c>
      <c r="S735" s="143">
        <f t="shared" si="15"/>
      </c>
      <c r="T735" s="138">
        <f>T698+T707+T716+T725+T734</f>
      </c>
      <c r="U735" s="144">
        <f t="shared" si="843"/>
      </c>
      <c r="V735" s="145">
        <f t="shared" si="703"/>
      </c>
      <c r="W735" s="138">
        <f>W698+W707+W716+W725+W734</f>
      </c>
      <c r="X735" s="145">
        <f t="shared" si="563"/>
      </c>
      <c r="Y735" s="143">
        <f t="shared" si="423"/>
      </c>
      <c r="Z735" s="145">
        <f t="shared" si="1123"/>
      </c>
      <c r="AA735" s="145">
        <f>W735/(F735+COUNT(W690:W697,W699:W706,W708:W715,W717:W724)*500)</f>
      </c>
      <c r="AB735" s="138">
        <f>AB698+AB707+AB716+AB725+AB734</f>
      </c>
      <c r="AC735" s="138">
        <f>AC698+AC707+AC716+AC725+AC734</f>
      </c>
      <c r="AD735" s="143">
        <f t="shared" si="983"/>
      </c>
      <c r="AE735" s="145">
        <f>(W735-AC735)/(F735+COUNT(W690:W697,W699:W706,W708:W715,W717:W724)*500)</f>
      </c>
      <c r="AF735" s="118"/>
    </row>
    <row r="736">
      <c r="A736" s="96" t="s">
        <v>97</v>
      </c>
      <c r="B736" s="97" t="s">
        <v>98</v>
      </c>
      <c r="C736" s="97" t="s">
        <v>99</v>
      </c>
      <c r="D736" s="97" t="s">
        <v>100</v>
      </c>
      <c r="E736" s="98" t="s">
        <v>101</v>
      </c>
      <c r="F736" s="97" t="s">
        <v>102</v>
      </c>
      <c r="G736" s="97" t="s">
        <v>103</v>
      </c>
      <c r="H736" s="97" t="s">
        <v>104</v>
      </c>
      <c r="I736" s="99" t="s">
        <v>105</v>
      </c>
      <c r="J736" s="100" t="s">
        <v>106</v>
      </c>
      <c r="K736" s="97" t="s">
        <v>107</v>
      </c>
      <c r="L736" s="100" t="s">
        <v>108</v>
      </c>
      <c r="M736" s="97" t="s">
        <v>109</v>
      </c>
      <c r="N736" s="101" t="s">
        <v>110</v>
      </c>
      <c r="O736" s="97" t="s">
        <v>111</v>
      </c>
      <c r="P736" s="101" t="s">
        <v>112</v>
      </c>
      <c r="Q736" s="99" t="s">
        <v>113</v>
      </c>
      <c r="R736" s="102" t="s">
        <v>114</v>
      </c>
      <c r="S736" s="103" t="s">
        <v>115</v>
      </c>
      <c r="T736" s="102" t="s">
        <v>116</v>
      </c>
      <c r="U736" s="104" t="s">
        <v>117</v>
      </c>
      <c r="V736" s="105" t="s">
        <v>118</v>
      </c>
      <c r="W736" s="105" t="s">
        <v>119</v>
      </c>
      <c r="X736" s="105" t="s">
        <v>120</v>
      </c>
      <c r="Y736" s="103" t="s">
        <v>121</v>
      </c>
      <c r="Z736" s="105" t="s">
        <v>122</v>
      </c>
      <c r="AA736" s="105" t="s">
        <v>123</v>
      </c>
      <c r="AB736" s="105" t="s">
        <v>124</v>
      </c>
      <c r="AC736" s="102" t="s">
        <v>125</v>
      </c>
      <c r="AD736" s="103" t="s">
        <v>126</v>
      </c>
      <c r="AE736" s="105" t="s">
        <v>127</v>
      </c>
      <c r="AF736" s="105" t="s">
        <v>128</v>
      </c>
    </row>
    <row r="737">
      <c r="A737" s="106" t="s">
        <v>190</v>
      </c>
      <c r="B737" s="120" t="s">
        <v>137</v>
      </c>
      <c r="C737" s="135" t="s">
        <v>142</v>
      </c>
      <c r="D737" s="109" t="s">
        <v>132</v>
      </c>
      <c r="E737" s="110">
        <f>44.97+63.31</f>
      </c>
      <c r="F737" s="111">
        <f>E737+E738</f>
      </c>
      <c r="G737" s="112">
        <f>186+575</f>
      </c>
      <c r="H737" s="112">
        <f>50+4</f>
      </c>
      <c r="I737" s="113">
        <f t="shared" ref="I737:I752" si="182">H737/G737</f>
      </c>
      <c r="J737" s="114">
        <f t="shared" ref="J737:J772" si="137">(E737/G737)*1000</f>
      </c>
      <c r="K737" s="112">
        <v>0</v>
      </c>
      <c r="L737" s="114">
        <f t="shared" ref="L737:L749" si="94">E737/K737</f>
      </c>
      <c r="M737" s="112">
        <v>0</v>
      </c>
      <c r="N737" s="115">
        <f t="shared" ref="N737:N778" si="334">E737/M737</f>
      </c>
      <c r="O737" s="112">
        <v>0</v>
      </c>
      <c r="P737" s="115">
        <f t="shared" ref="P737:P756" si="276">E737/O737</f>
      </c>
      <c r="Q737" s="116">
        <f>(M737+M738)/(O737+O738)</f>
      </c>
      <c r="R737" s="112">
        <v>8</v>
      </c>
      <c r="S737" s="116">
        <f>(O737+O738)/(K737+K738)</f>
      </c>
      <c r="T737" s="112">
        <v>4</v>
      </c>
      <c r="U737" s="117">
        <f>F737/T737</f>
      </c>
      <c r="V737" s="118">
        <f>(F737+4*500)/T737</f>
      </c>
      <c r="W737" s="112">
        <v>7312.8</v>
      </c>
      <c r="X737" s="118">
        <f>W737/T737</f>
      </c>
      <c r="Y737" s="116">
        <f>T737/R737</f>
      </c>
      <c r="Z737" s="118">
        <f>W737/F737</f>
      </c>
      <c r="AA737" s="118">
        <f>W737/(F737+500)</f>
      </c>
      <c r="AB737" s="112">
        <v>2</v>
      </c>
      <c r="AC737" s="112">
        <v>3686.4</v>
      </c>
      <c r="AD737" s="116">
        <f>AB737/T737</f>
      </c>
      <c r="AE737" s="118">
        <f>(W737-AC737)/(F737+500)</f>
      </c>
      <c r="AF737" s="119" t="s">
        <v>173</v>
      </c>
    </row>
    <row r="738">
      <c r="A738" s="106"/>
      <c r="B738" s="120"/>
      <c r="C738" s="135"/>
      <c r="D738" s="109" t="s">
        <v>134</v>
      </c>
      <c r="E738" s="110">
        <f>2320.6+374.36</f>
      </c>
      <c r="F738" s="111"/>
      <c r="G738" s="112">
        <f>17850+2053</f>
      </c>
      <c r="H738" s="112">
        <f>1207+126</f>
      </c>
      <c r="I738" s="113">
        <f t="shared" si="182"/>
      </c>
      <c r="J738" s="114">
        <f t="shared" si="137"/>
      </c>
      <c r="K738" s="112">
        <v>58</v>
      </c>
      <c r="L738" s="114">
        <f t="shared" si="94"/>
      </c>
      <c r="M738" s="112">
        <v>2</v>
      </c>
      <c r="N738" s="115">
        <f t="shared" si="334"/>
      </c>
      <c r="O738" s="112">
        <v>4</v>
      </c>
      <c r="P738" s="115">
        <f t="shared" si="276"/>
      </c>
      <c r="Q738" s="116"/>
      <c r="R738" s="112"/>
      <c r="S738" s="116"/>
      <c r="T738" s="112"/>
      <c r="U738" s="117"/>
      <c r="V738" s="118"/>
      <c r="W738" s="112"/>
      <c r="X738" s="118"/>
      <c r="Y738" s="116"/>
      <c r="Z738" s="118"/>
      <c r="AA738" s="118"/>
      <c r="AB738" s="112"/>
      <c r="AC738" s="112"/>
      <c r="AD738" s="116"/>
      <c r="AE738" s="118"/>
      <c r="AF738" s="119" t="s">
        <v>186</v>
      </c>
    </row>
    <row customHeight="true" ht="20.238095238095237" r="739">
      <c r="A739" s="106"/>
      <c r="B739" s="120" t="s">
        <v>138</v>
      </c>
      <c r="C739" s="135" t="s">
        <v>142</v>
      </c>
      <c r="D739" s="109" t="s">
        <v>132</v>
      </c>
      <c r="E739" s="110">
        <v>94.65</v>
      </c>
      <c r="F739" s="111">
        <f>E739+E740</f>
      </c>
      <c r="G739" s="112">
        <v>642</v>
      </c>
      <c r="H739" s="112">
        <v>74</v>
      </c>
      <c r="I739" s="113">
        <f t="shared" si="182"/>
      </c>
      <c r="J739" s="114">
        <f t="shared" si="137"/>
      </c>
      <c r="K739" s="112">
        <v>0</v>
      </c>
      <c r="L739" s="114">
        <f t="shared" si="94"/>
      </c>
      <c r="M739" s="112">
        <v>0</v>
      </c>
      <c r="N739" s="115">
        <f t="shared" si="334"/>
      </c>
      <c r="O739" s="112">
        <v>0</v>
      </c>
      <c r="P739" s="115">
        <f t="shared" si="276"/>
      </c>
      <c r="Q739" s="116">
        <f>(M739+M740)/(O739+O740)</f>
      </c>
      <c r="R739" s="112">
        <v>7</v>
      </c>
      <c r="S739" s="116">
        <f>(O739+O740)/(K739+K740)</f>
      </c>
      <c r="T739" s="112">
        <v>2</v>
      </c>
      <c r="U739" s="117">
        <f>F739/T739</f>
      </c>
      <c r="V739" s="118">
        <f>(F739+4*500)/T739</f>
      </c>
      <c r="W739" s="112">
        <v>2266.8</v>
      </c>
      <c r="X739" s="118">
        <f>W739/T739</f>
      </c>
      <c r="Y739" s="116">
        <f>T739/R739</f>
      </c>
      <c r="Z739" s="118">
        <f>W739/F739</f>
      </c>
      <c r="AA739" s="118">
        <f>W739/(F739+500)</f>
      </c>
      <c r="AB739" s="112">
        <v>1</v>
      </c>
      <c r="AC739" s="112">
        <v>1663.2</v>
      </c>
      <c r="AD739" s="116">
        <f>AB739/T739</f>
      </c>
      <c r="AE739" s="118">
        <f>(W739-AC739)/(F739+500)</f>
      </c>
      <c r="AF739" s="119" t="s">
        <v>173</v>
      </c>
    </row>
    <row customHeight="true" ht="20.238095238095237" r="740">
      <c r="A740" s="106"/>
      <c r="B740" s="120"/>
      <c r="C740" s="135"/>
      <c r="D740" s="109" t="s">
        <v>134</v>
      </c>
      <c r="E740" s="110">
        <v>2459.19</v>
      </c>
      <c r="F740" s="111"/>
      <c r="G740" s="112">
        <v>19131</v>
      </c>
      <c r="H740" s="112">
        <v>1158</v>
      </c>
      <c r="I740" s="113">
        <f t="shared" si="182"/>
      </c>
      <c r="J740" s="114">
        <f t="shared" si="137"/>
      </c>
      <c r="K740" s="112">
        <v>40</v>
      </c>
      <c r="L740" s="114">
        <f t="shared" si="94"/>
      </c>
      <c r="M740" s="112">
        <v>2</v>
      </c>
      <c r="N740" s="115">
        <f t="shared" si="334"/>
      </c>
      <c r="O740" s="112">
        <v>5</v>
      </c>
      <c r="P740" s="115">
        <f t="shared" si="276"/>
      </c>
      <c r="Q740" s="116"/>
      <c r="R740" s="112"/>
      <c r="S740" s="116"/>
      <c r="T740" s="112"/>
      <c r="U740" s="117"/>
      <c r="V740" s="118"/>
      <c r="W740" s="112"/>
      <c r="X740" s="118"/>
      <c r="Y740" s="116"/>
      <c r="Z740" s="118"/>
      <c r="AA740" s="118"/>
      <c r="AB740" s="112"/>
      <c r="AC740" s="112"/>
      <c r="AD740" s="116"/>
      <c r="AE740" s="118"/>
      <c r="AF740" s="119" t="s">
        <v>186</v>
      </c>
    </row>
    <row r="741">
      <c r="A741" s="106"/>
      <c r="B741" s="146" t="s">
        <v>139</v>
      </c>
      <c r="C741" s="135" t="s">
        <v>142</v>
      </c>
      <c r="D741" s="109" t="s">
        <v>132</v>
      </c>
      <c r="E741" s="110">
        <v>95</v>
      </c>
      <c r="F741" s="111">
        <f>E741+E742</f>
      </c>
      <c r="G741" s="112">
        <v>596</v>
      </c>
      <c r="H741" s="112">
        <v>56</v>
      </c>
      <c r="I741" s="113">
        <f t="shared" si="182"/>
      </c>
      <c r="J741" s="114">
        <f t="shared" si="137"/>
      </c>
      <c r="K741" s="112">
        <v>0</v>
      </c>
      <c r="L741" s="114">
        <f t="shared" si="94"/>
      </c>
      <c r="M741" s="112">
        <v>0</v>
      </c>
      <c r="N741" s="115">
        <f t="shared" si="334"/>
      </c>
      <c r="O741" s="112">
        <v>0</v>
      </c>
      <c r="P741" s="115">
        <f t="shared" si="276"/>
      </c>
      <c r="Q741" s="116">
        <f>(M741+M742)/(O741+O742)</f>
      </c>
      <c r="R741" s="112">
        <v>5</v>
      </c>
      <c r="S741" s="116">
        <f>(O741+O742)/(K741+K742)</f>
      </c>
      <c r="T741" s="112">
        <v>0</v>
      </c>
      <c r="U741" s="117">
        <f>F741/T741</f>
      </c>
      <c r="V741" s="118">
        <f>(F741+4*500)/T741</f>
      </c>
      <c r="W741" s="112">
        <v>0</v>
      </c>
      <c r="X741" s="118">
        <f>W741/T741</f>
      </c>
      <c r="Y741" s="116">
        <f>T741/R741</f>
      </c>
      <c r="Z741" s="118">
        <f>W741/F741</f>
      </c>
      <c r="AA741" s="118">
        <f>W741/(F741+500)</f>
      </c>
      <c r="AB741" s="112">
        <v>0</v>
      </c>
      <c r="AC741" s="112">
        <v>0</v>
      </c>
      <c r="AD741" s="116">
        <f>AB741/T741</f>
      </c>
      <c r="AE741" s="118">
        <f>(W741-AC741)/(F741+500)</f>
      </c>
      <c r="AF741" s="119" t="s">
        <v>173</v>
      </c>
    </row>
    <row r="742">
      <c r="A742" s="106"/>
      <c r="B742" s="146"/>
      <c r="C742" s="135"/>
      <c r="D742" s="109" t="s">
        <v>134</v>
      </c>
      <c r="E742" s="110">
        <v>1691.92</v>
      </c>
      <c r="F742" s="111"/>
      <c r="G742" s="112">
        <v>11817</v>
      </c>
      <c r="H742" s="112">
        <v>716</v>
      </c>
      <c r="I742" s="113">
        <f t="shared" si="182"/>
      </c>
      <c r="J742" s="114">
        <f t="shared" si="137"/>
      </c>
      <c r="K742" s="112">
        <v>36</v>
      </c>
      <c r="L742" s="114">
        <f t="shared" si="94"/>
      </c>
      <c r="M742" s="112">
        <v>0</v>
      </c>
      <c r="N742" s="115">
        <f t="shared" si="334"/>
      </c>
      <c r="O742" s="112">
        <v>3</v>
      </c>
      <c r="P742" s="115">
        <f t="shared" si="276"/>
      </c>
      <c r="Q742" s="116"/>
      <c r="R742" s="112"/>
      <c r="S742" s="116"/>
      <c r="T742" s="112"/>
      <c r="U742" s="117"/>
      <c r="V742" s="118"/>
      <c r="W742" s="112"/>
      <c r="X742" s="118"/>
      <c r="Y742" s="116"/>
      <c r="Z742" s="118"/>
      <c r="AA742" s="118"/>
      <c r="AB742" s="112"/>
      <c r="AC742" s="112"/>
      <c r="AD742" s="116"/>
      <c r="AE742" s="118"/>
      <c r="AF742" s="119" t="s">
        <v>186</v>
      </c>
    </row>
    <row r="743">
      <c r="A743" s="106"/>
      <c r="B743" s="123" t="s">
        <v>140</v>
      </c>
      <c r="C743" s="123"/>
      <c r="D743" s="123"/>
      <c r="E743" s="124">
        <f>SUM(E737:E742)</f>
      </c>
      <c r="F743" s="125">
        <f>SUM(F737:F742)</f>
      </c>
      <c r="G743" s="125">
        <f>SUM(G737:G742)</f>
      </c>
      <c r="H743" s="125">
        <f>SUM(H737:H742)</f>
      </c>
      <c r="I743" s="126">
        <f t="shared" si="182"/>
      </c>
      <c r="J743" s="127">
        <f t="shared" si="137"/>
      </c>
      <c r="K743" s="125">
        <f>SUM(K737:K742)</f>
      </c>
      <c r="L743" s="127">
        <f t="shared" si="94"/>
      </c>
      <c r="M743" s="125">
        <f>SUM(M737:M742)</f>
      </c>
      <c r="N743" s="128">
        <f t="shared" si="334"/>
      </c>
      <c r="O743" s="125">
        <f>SUM(O737:O742)</f>
      </c>
      <c r="P743" s="128">
        <f t="shared" si="276"/>
      </c>
      <c r="Q743" s="129">
        <f>M743/O743</f>
      </c>
      <c r="R743" s="125">
        <f>SUM(R737:R742)</f>
      </c>
      <c r="S743" s="129">
        <f>(O743+O743)/(K743+K743)</f>
      </c>
      <c r="T743" s="125">
        <f>SUM(T737:T742)</f>
      </c>
      <c r="U743" s="130">
        <f t="shared" ref="U743:U744" si="844">F743/T743</f>
      </c>
      <c r="V743" s="131">
        <f t="shared" ref="V743:V744" si="704">(F743+4*500)/T743</f>
      </c>
      <c r="W743" s="124">
        <f>SUM(W737:W742)</f>
      </c>
      <c r="X743" s="132">
        <f t="shared" ref="X743:X744" si="564">W743/T743</f>
      </c>
      <c r="Y743" s="129">
        <f t="shared" ref="Y743:Y744" si="424">T743/R743</f>
      </c>
      <c r="Z743" s="131">
        <f t="shared" ref="Z743:Z744" si="1124">W743/F743</f>
      </c>
      <c r="AA743" s="131">
        <f>W743/(F743+COUNT(W737:W742)*500)</f>
      </c>
      <c r="AB743" s="170">
        <f>AB741+AB739+AB737</f>
      </c>
      <c r="AC743" s="125">
        <f>AC741+AC739+AC737</f>
      </c>
      <c r="AD743" s="129">
        <f t="shared" ref="AD743:AD744" si="984">AB743/T743</f>
      </c>
      <c r="AE743" s="133">
        <f>(W743-AC743)/(F743+COUNT(W737:W742)*500)</f>
      </c>
      <c r="AF743" s="119"/>
    </row>
    <row r="744">
      <c r="A744" s="106"/>
      <c r="B744" s="107" t="s">
        <v>141</v>
      </c>
      <c r="C744" s="135" t="s">
        <v>177</v>
      </c>
      <c r="D744" s="109" t="s">
        <v>132</v>
      </c>
      <c r="E744" s="110">
        <v>77.44</v>
      </c>
      <c r="F744" s="121">
        <f>E744+E745</f>
      </c>
      <c r="G744" s="112">
        <v>633</v>
      </c>
      <c r="H744" s="112">
        <v>75</v>
      </c>
      <c r="I744" s="113">
        <f t="shared" si="182"/>
      </c>
      <c r="J744" s="114">
        <f t="shared" si="137"/>
      </c>
      <c r="K744" s="112">
        <v>0</v>
      </c>
      <c r="L744" s="114">
        <f t="shared" si="94"/>
      </c>
      <c r="M744" s="112">
        <v>0</v>
      </c>
      <c r="N744" s="115">
        <f t="shared" si="334"/>
      </c>
      <c r="O744" s="112">
        <v>0</v>
      </c>
      <c r="P744" s="115">
        <f t="shared" si="276"/>
      </c>
      <c r="Q744" s="116">
        <f>(M744+M745)/(O744+O745)</f>
      </c>
      <c r="R744" s="112">
        <v>4</v>
      </c>
      <c r="S744" s="116">
        <f>(O744+O745)/(K744+K745)</f>
      </c>
      <c r="T744" s="112">
        <v>1</v>
      </c>
      <c r="U744" s="117">
        <f t="shared" si="844"/>
      </c>
      <c r="V744" s="118">
        <f t="shared" si="704"/>
      </c>
      <c r="W744" s="112">
        <v>396</v>
      </c>
      <c r="X744" s="118">
        <f t="shared" si="564"/>
      </c>
      <c r="Y744" s="116">
        <f t="shared" si="424"/>
      </c>
      <c r="Z744" s="118">
        <f t="shared" si="1124"/>
      </c>
      <c r="AA744" s="118">
        <f>W744/(F744+500)</f>
      </c>
      <c r="AB744" s="112">
        <v>0</v>
      </c>
      <c r="AC744" s="112">
        <v>0</v>
      </c>
      <c r="AD744" s="116">
        <f t="shared" si="984"/>
      </c>
      <c r="AE744" s="118">
        <f>(W744-AC744)/(F744+500)</f>
      </c>
      <c r="AF744" s="119" t="s">
        <v>173</v>
      </c>
    </row>
    <row r="745">
      <c r="A745" s="106"/>
      <c r="B745" s="107"/>
      <c r="C745" s="135"/>
      <c r="D745" s="109" t="s">
        <v>134</v>
      </c>
      <c r="E745" s="110">
        <v>1208.7</v>
      </c>
      <c r="F745" s="121"/>
      <c r="G745" s="112">
        <v>8328</v>
      </c>
      <c r="H745" s="122">
        <v>343</v>
      </c>
      <c r="I745" s="113">
        <f t="shared" si="182"/>
      </c>
      <c r="J745" s="114">
        <f t="shared" si="137"/>
      </c>
      <c r="K745" s="112">
        <v>19</v>
      </c>
      <c r="L745" s="114">
        <f t="shared" si="94"/>
      </c>
      <c r="M745" s="112">
        <v>1</v>
      </c>
      <c r="N745" s="115">
        <f t="shared" si="334"/>
      </c>
      <c r="O745" s="112">
        <v>1</v>
      </c>
      <c r="P745" s="115">
        <f t="shared" si="276"/>
      </c>
      <c r="Q745" s="116"/>
      <c r="R745" s="112"/>
      <c r="S745" s="116"/>
      <c r="T745" s="112"/>
      <c r="U745" s="117"/>
      <c r="V745" s="118"/>
      <c r="W745" s="112"/>
      <c r="X745" s="118"/>
      <c r="Y745" s="116"/>
      <c r="Z745" s="118"/>
      <c r="AA745" s="118"/>
      <c r="AB745" s="112"/>
      <c r="AC745" s="112"/>
      <c r="AD745" s="116"/>
      <c r="AE745" s="118"/>
      <c r="AF745" s="119" t="s">
        <v>186</v>
      </c>
    </row>
    <row r="746">
      <c r="A746" s="106"/>
      <c r="B746" s="107" t="s">
        <v>143</v>
      </c>
      <c r="C746" s="135" t="s">
        <v>177</v>
      </c>
      <c r="D746" s="109" t="s">
        <v>132</v>
      </c>
      <c r="E746" s="110">
        <v>56.79</v>
      </c>
      <c r="F746" s="121">
        <f>E746+E747</f>
      </c>
      <c r="G746" s="112">
        <v>531</v>
      </c>
      <c r="H746" s="112">
        <v>64</v>
      </c>
      <c r="I746" s="113">
        <f t="shared" si="182"/>
      </c>
      <c r="J746" s="114">
        <f t="shared" si="137"/>
      </c>
      <c r="K746" s="112">
        <v>2</v>
      </c>
      <c r="L746" s="114">
        <f t="shared" si="94"/>
      </c>
      <c r="M746" s="112">
        <v>0</v>
      </c>
      <c r="N746" s="115">
        <f t="shared" si="334"/>
      </c>
      <c r="O746" s="112">
        <v>0</v>
      </c>
      <c r="P746" s="115">
        <f t="shared" si="276"/>
      </c>
      <c r="Q746" s="116">
        <f>(M746+M747)/(O746+O747)</f>
      </c>
      <c r="R746" s="112">
        <v>5</v>
      </c>
      <c r="S746" s="116">
        <f>(O746+O747)/(K746+K747)</f>
      </c>
      <c r="T746" s="112">
        <v>1</v>
      </c>
      <c r="U746" s="117">
        <f>F746/T746</f>
      </c>
      <c r="V746" s="118">
        <f>(F746+4*500)/T746</f>
      </c>
      <c r="W746" s="112">
        <v>895.2</v>
      </c>
      <c r="X746" s="118">
        <f>W746/T746</f>
      </c>
      <c r="Y746" s="116">
        <f>T746/R746</f>
      </c>
      <c r="Z746" s="118">
        <f>W746/F746</f>
      </c>
      <c r="AA746" s="118">
        <f>W746/(F746+500)</f>
      </c>
      <c r="AB746" s="112">
        <v>0</v>
      </c>
      <c r="AC746" s="112">
        <v>0</v>
      </c>
      <c r="AD746" s="116">
        <f>AB746/T746</f>
      </c>
      <c r="AE746" s="118">
        <f>(W746-AC746)/(F746+500)</f>
      </c>
      <c r="AF746" s="119" t="s">
        <v>173</v>
      </c>
    </row>
    <row r="747">
      <c r="A747" s="106"/>
      <c r="B747" s="107"/>
      <c r="C747" s="135"/>
      <c r="D747" s="109" t="s">
        <v>134</v>
      </c>
      <c r="E747" s="110">
        <v>926.33</v>
      </c>
      <c r="F747" s="121"/>
      <c r="G747" s="112">
        <v>8395</v>
      </c>
      <c r="H747" s="122">
        <v>338</v>
      </c>
      <c r="I747" s="113">
        <f t="shared" si="182"/>
      </c>
      <c r="J747" s="114">
        <f t="shared" si="137"/>
      </c>
      <c r="K747" s="112">
        <v>15</v>
      </c>
      <c r="L747" s="114">
        <f t="shared" si="94"/>
      </c>
      <c r="M747" s="112">
        <v>1</v>
      </c>
      <c r="N747" s="115">
        <f t="shared" si="334"/>
      </c>
      <c r="O747" s="112">
        <v>1</v>
      </c>
      <c r="P747" s="115">
        <f t="shared" si="276"/>
      </c>
      <c r="Q747" s="116"/>
      <c r="R747" s="112"/>
      <c r="S747" s="116"/>
      <c r="T747" s="112"/>
      <c r="U747" s="117"/>
      <c r="V747" s="118"/>
      <c r="W747" s="112"/>
      <c r="X747" s="118"/>
      <c r="Y747" s="116"/>
      <c r="Z747" s="118"/>
      <c r="AA747" s="118"/>
      <c r="AB747" s="112"/>
      <c r="AC747" s="112"/>
      <c r="AD747" s="116"/>
      <c r="AE747" s="118"/>
      <c r="AF747" s="119" t="s">
        <v>186</v>
      </c>
    </row>
    <row r="748">
      <c r="A748" s="106"/>
      <c r="B748" s="107" t="s">
        <v>144</v>
      </c>
      <c r="C748" s="135" t="s">
        <v>177</v>
      </c>
      <c r="D748" s="109" t="s">
        <v>132</v>
      </c>
      <c r="E748" s="110">
        <v>48.68</v>
      </c>
      <c r="F748" s="121">
        <f>E748+E749</f>
      </c>
      <c r="G748" s="112">
        <v>516</v>
      </c>
      <c r="H748" s="112">
        <v>66</v>
      </c>
      <c r="I748" s="113">
        <f t="shared" si="182"/>
      </c>
      <c r="J748" s="114">
        <f t="shared" si="137"/>
      </c>
      <c r="K748" s="112">
        <v>1</v>
      </c>
      <c r="L748" s="114">
        <f t="shared" si="94"/>
      </c>
      <c r="M748" s="112">
        <v>0</v>
      </c>
      <c r="N748" s="115">
        <f t="shared" si="334"/>
      </c>
      <c r="O748" s="112">
        <v>0</v>
      </c>
      <c r="P748" s="115">
        <f t="shared" si="276"/>
      </c>
      <c r="Q748" s="116">
        <f>(M748+M749)/(O748+O749)</f>
      </c>
      <c r="R748" s="112">
        <v>2</v>
      </c>
      <c r="S748" s="116">
        <f>(O748+O749)/(K748+K749)</f>
      </c>
      <c r="T748" s="112">
        <v>1</v>
      </c>
      <c r="U748" s="117">
        <f>F748/T748</f>
      </c>
      <c r="V748" s="118">
        <f>(F748+4*500)/T748</f>
      </c>
      <c r="W748" s="112">
        <v>456</v>
      </c>
      <c r="X748" s="118">
        <f>W748/T748</f>
      </c>
      <c r="Y748" s="116">
        <f>T748/R748</f>
      </c>
      <c r="Z748" s="118">
        <f>W748/F748</f>
      </c>
      <c r="AA748" s="118">
        <f>W748/(F748+500)</f>
      </c>
      <c r="AB748" s="112">
        <v>0</v>
      </c>
      <c r="AC748" s="112">
        <v>0</v>
      </c>
      <c r="AD748" s="116">
        <f>AB748/T748</f>
      </c>
      <c r="AE748" s="118">
        <f>(W748-AC748)/(F748+500)</f>
      </c>
      <c r="AF748" s="119" t="s">
        <v>173</v>
      </c>
    </row>
    <row r="749">
      <c r="A749" s="106"/>
      <c r="B749" s="107"/>
      <c r="C749" s="135"/>
      <c r="D749" s="109" t="s">
        <v>134</v>
      </c>
      <c r="E749" s="110">
        <v>768.19</v>
      </c>
      <c r="F749" s="121"/>
      <c r="G749" s="112">
        <v>6989</v>
      </c>
      <c r="H749" s="122">
        <v>329</v>
      </c>
      <c r="I749" s="113">
        <f t="shared" si="182"/>
      </c>
      <c r="J749" s="114">
        <f t="shared" si="137"/>
      </c>
      <c r="K749" s="112">
        <v>16</v>
      </c>
      <c r="L749" s="114">
        <f t="shared" si="94"/>
      </c>
      <c r="M749" s="112">
        <v>1</v>
      </c>
      <c r="N749" s="115">
        <f t="shared" si="334"/>
      </c>
      <c r="O749" s="112">
        <v>2</v>
      </c>
      <c r="P749" s="115">
        <f t="shared" si="276"/>
      </c>
      <c r="Q749" s="116"/>
      <c r="R749" s="112"/>
      <c r="S749" s="116"/>
      <c r="T749" s="112"/>
      <c r="U749" s="117"/>
      <c r="V749" s="118"/>
      <c r="W749" s="112"/>
      <c r="X749" s="118"/>
      <c r="Y749" s="116"/>
      <c r="Z749" s="118"/>
      <c r="AA749" s="118"/>
      <c r="AB749" s="112"/>
      <c r="AC749" s="112"/>
      <c r="AD749" s="116"/>
      <c r="AE749" s="118"/>
      <c r="AF749" s="119" t="s">
        <v>186</v>
      </c>
    </row>
    <row r="750">
      <c r="A750" s="106"/>
      <c r="B750" s="136" t="s">
        <v>140</v>
      </c>
      <c r="C750" s="136"/>
      <c r="D750" s="136"/>
      <c r="E750" s="124">
        <f>SUM(E744:E749)</f>
      </c>
      <c r="F750" s="124">
        <f>SUM(F744:F749)</f>
      </c>
      <c r="G750" s="124">
        <f>SUM(G744:G749)</f>
      </c>
      <c r="H750" s="124">
        <f>SUM(H744:H749)</f>
      </c>
      <c r="I750" s="126">
        <f t="shared" si="182"/>
      </c>
      <c r="J750" s="127">
        <f t="shared" si="137"/>
      </c>
      <c r="K750" s="125">
        <f>SUM(K744:K749)</f>
      </c>
      <c r="L750" s="124">
        <f>SUM(L746:L749)</f>
      </c>
      <c r="M750" s="124">
        <f>SUM(M744:M749)</f>
      </c>
      <c r="N750" s="128">
        <f t="shared" si="334"/>
      </c>
      <c r="O750" s="124">
        <f>SUM(O744:O749)</f>
      </c>
      <c r="P750" s="128">
        <f t="shared" si="276"/>
      </c>
      <c r="Q750" s="129">
        <f>M750/O750</f>
      </c>
      <c r="R750" s="124">
        <f>SUM(R744:R749)</f>
      </c>
      <c r="S750" s="129">
        <f>(O750+O750)/(K750+K750)</f>
      </c>
      <c r="T750" s="124">
        <f>SUM(T744:T749)</f>
      </c>
      <c r="U750" s="130">
        <f t="shared" ref="U750:U751" si="845">F750/T750</f>
      </c>
      <c r="V750" s="131">
        <f t="shared" ref="V750:V751" si="705">(F750+4*500)/T750</f>
      </c>
      <c r="W750" s="124">
        <f>SUM(W744:W749)</f>
      </c>
      <c r="X750" s="132">
        <f t="shared" ref="X750:X751" si="565">W750/T750</f>
      </c>
      <c r="Y750" s="129">
        <f t="shared" ref="Y750:Y751" si="425">T750/R750</f>
      </c>
      <c r="Z750" s="131">
        <f t="shared" ref="Z750:Z751" si="1125">W750/F750</f>
      </c>
      <c r="AA750" s="131">
        <f>W750/(F750+COUNT(W743:W749)*500)</f>
      </c>
      <c r="AB750" s="124">
        <f>SUM(AB744:AB749)</f>
      </c>
      <c r="AC750" s="124">
        <f>SUM(AC744:AC749)</f>
      </c>
      <c r="AD750" s="129">
        <f t="shared" ref="AD750:AD751" si="985">AB750/T750</f>
      </c>
      <c r="AE750" s="133">
        <f>(W750-AC750)/(F750+COUNT(W743:W749)*500)</f>
      </c>
      <c r="AF750" s="119"/>
    </row>
    <row r="751">
      <c r="A751" s="106"/>
      <c r="B751" s="107" t="s">
        <v>145</v>
      </c>
      <c r="C751" s="135" t="s">
        <v>188</v>
      </c>
      <c r="D751" s="109" t="s">
        <v>132</v>
      </c>
      <c r="E751" s="110">
        <v>133.5</v>
      </c>
      <c r="F751" s="121">
        <f>E751+E752</f>
      </c>
      <c r="G751" s="112">
        <v>820</v>
      </c>
      <c r="H751" s="112">
        <v>71</v>
      </c>
      <c r="I751" s="113">
        <f t="shared" si="182"/>
      </c>
      <c r="J751" s="114">
        <f t="shared" si="137"/>
      </c>
      <c r="K751" s="112">
        <v>2</v>
      </c>
      <c r="L751" s="114">
        <f t="shared" ref="L751:L778" si="95">E751/K751</f>
      </c>
      <c r="M751" s="112">
        <v>1</v>
      </c>
      <c r="N751" s="115">
        <f t="shared" si="334"/>
      </c>
      <c r="O751" s="112">
        <v>2</v>
      </c>
      <c r="P751" s="115">
        <f t="shared" si="276"/>
      </c>
      <c r="Q751" s="116">
        <f>(M751+M752)/(O751+O752)</f>
      </c>
      <c r="R751" s="112">
        <v>6</v>
      </c>
      <c r="S751" s="116">
        <f>(O751+O752)/(K751+K752)</f>
      </c>
      <c r="T751" s="112">
        <v>3</v>
      </c>
      <c r="U751" s="117">
        <f t="shared" si="845"/>
      </c>
      <c r="V751" s="118">
        <f t="shared" si="705"/>
      </c>
      <c r="W751" s="112">
        <v>3098.3999999999996</v>
      </c>
      <c r="X751" s="118">
        <f t="shared" si="565"/>
      </c>
      <c r="Y751" s="116">
        <f t="shared" si="425"/>
      </c>
      <c r="Z751" s="118">
        <f t="shared" si="1125"/>
      </c>
      <c r="AA751" s="118">
        <f>W751/(F751+500)</f>
      </c>
      <c r="AB751" s="112">
        <v>2</v>
      </c>
      <c r="AC751" s="112">
        <v>2407.2</v>
      </c>
      <c r="AD751" s="116">
        <f t="shared" si="985"/>
      </c>
      <c r="AE751" s="118">
        <f>(W751-AC751)/(F751+500)</f>
      </c>
      <c r="AF751" s="119" t="s">
        <v>149</v>
      </c>
    </row>
    <row r="752">
      <c r="A752" s="106"/>
      <c r="B752" s="107"/>
      <c r="C752" s="135"/>
      <c r="D752" s="109" t="s">
        <v>134</v>
      </c>
      <c r="E752" s="110">
        <v>798.75</v>
      </c>
      <c r="F752" s="121"/>
      <c r="G752" s="112">
        <v>7141</v>
      </c>
      <c r="H752" s="112">
        <v>378</v>
      </c>
      <c r="I752" s="113">
        <f t="shared" si="182"/>
      </c>
      <c r="J752" s="114">
        <f t="shared" si="137"/>
      </c>
      <c r="K752" s="112">
        <v>17</v>
      </c>
      <c r="L752" s="114">
        <f t="shared" si="95"/>
      </c>
      <c r="M752" s="112">
        <v>1</v>
      </c>
      <c r="N752" s="115">
        <f t="shared" si="334"/>
      </c>
      <c r="O752" s="112">
        <v>4</v>
      </c>
      <c r="P752" s="115">
        <f t="shared" si="276"/>
      </c>
      <c r="Q752" s="116"/>
      <c r="R752" s="112"/>
      <c r="S752" s="116"/>
      <c r="T752" s="112"/>
      <c r="U752" s="117"/>
      <c r="V752" s="118"/>
      <c r="W752" s="112"/>
      <c r="X752" s="118"/>
      <c r="Y752" s="116"/>
      <c r="Z752" s="118"/>
      <c r="AA752" s="118"/>
      <c r="AB752" s="112"/>
      <c r="AC752" s="112"/>
      <c r="AD752" s="116"/>
      <c r="AE752" s="118"/>
      <c r="AF752" s="119" t="s">
        <v>186</v>
      </c>
    </row>
    <row r="753">
      <c r="A753" s="106"/>
      <c r="B753" s="107" t="s">
        <v>146</v>
      </c>
      <c r="C753" s="135" t="s">
        <v>188</v>
      </c>
      <c r="D753" s="109" t="s">
        <v>132</v>
      </c>
      <c r="E753" s="110">
        <v>381.29</v>
      </c>
      <c r="F753" s="121">
        <f>E753+E754</f>
      </c>
      <c r="G753" s="112">
        <v>1618</v>
      </c>
      <c r="H753" s="112">
        <v>74</v>
      </c>
      <c r="I753" s="113">
        <f>H754/G753</f>
      </c>
      <c r="J753" s="114">
        <f t="shared" si="137"/>
      </c>
      <c r="K753" s="112">
        <v>2</v>
      </c>
      <c r="L753" s="114">
        <f t="shared" si="95"/>
      </c>
      <c r="M753" s="112">
        <v>1</v>
      </c>
      <c r="N753" s="115">
        <f t="shared" si="334"/>
      </c>
      <c r="O753" s="112">
        <v>1</v>
      </c>
      <c r="P753" s="115">
        <f t="shared" si="276"/>
      </c>
      <c r="Q753" s="116">
        <f>(M753+M754)/(O753+O754)</f>
      </c>
      <c r="R753" s="112">
        <v>5</v>
      </c>
      <c r="S753" s="116">
        <f>(O753+O754)/(K753+K754)</f>
      </c>
      <c r="T753" s="112">
        <v>2</v>
      </c>
      <c r="U753" s="117">
        <f>F753/T753</f>
      </c>
      <c r="V753" s="118">
        <f>(F753+4*500)/T753</f>
      </c>
      <c r="W753" s="112">
        <v>4070.399999999998</v>
      </c>
      <c r="X753" s="118">
        <f>W753/T753</f>
      </c>
      <c r="Y753" s="116">
        <f>T753/R753</f>
      </c>
      <c r="Z753" s="118">
        <f>W753/F753</f>
      </c>
      <c r="AA753" s="118">
        <f>W753/(F753+500)</f>
      </c>
      <c r="AB753" s="112">
        <v>1</v>
      </c>
      <c r="AC753" s="112">
        <v>1663.2</v>
      </c>
      <c r="AD753" s="116">
        <f>AB753/T753</f>
      </c>
      <c r="AE753" s="118">
        <f>(W753-AC753)/(F753+500)</f>
      </c>
      <c r="AF753" s="119" t="s">
        <v>149</v>
      </c>
    </row>
    <row r="754">
      <c r="A754" s="106"/>
      <c r="B754" s="107"/>
      <c r="C754" s="135"/>
      <c r="D754" s="109" t="s">
        <v>134</v>
      </c>
      <c r="E754" s="110">
        <v>1309.84</v>
      </c>
      <c r="F754" s="121"/>
      <c r="G754" s="112">
        <v>12595</v>
      </c>
      <c r="H754" s="112">
        <v>708</v>
      </c>
      <c r="I754" s="113">
        <f t="shared" ref="I754:I778" si="183">H754/G754</f>
      </c>
      <c r="J754" s="114">
        <f t="shared" si="137"/>
      </c>
      <c r="K754" s="112">
        <v>27</v>
      </c>
      <c r="L754" s="114">
        <f t="shared" si="95"/>
      </c>
      <c r="M754" s="112">
        <v>2</v>
      </c>
      <c r="N754" s="115">
        <f t="shared" si="334"/>
      </c>
      <c r="O754" s="112">
        <v>3</v>
      </c>
      <c r="P754" s="115">
        <f t="shared" si="276"/>
      </c>
      <c r="Q754" s="116"/>
      <c r="R754" s="112"/>
      <c r="S754" s="116"/>
      <c r="T754" s="112"/>
      <c r="U754" s="117"/>
      <c r="V754" s="118"/>
      <c r="W754" s="112"/>
      <c r="X754" s="118"/>
      <c r="Y754" s="116"/>
      <c r="Z754" s="118"/>
      <c r="AA754" s="118"/>
      <c r="AB754" s="112"/>
      <c r="AC754" s="112"/>
      <c r="AD754" s="116"/>
      <c r="AE754" s="118"/>
      <c r="AF754" s="119" t="s">
        <v>186</v>
      </c>
    </row>
    <row r="755">
      <c r="A755" s="106"/>
      <c r="B755" s="107" t="s">
        <v>147</v>
      </c>
      <c r="C755" s="135" t="s">
        <v>188</v>
      </c>
      <c r="D755" s="109" t="s">
        <v>132</v>
      </c>
      <c r="E755" s="110">
        <v>814.24</v>
      </c>
      <c r="F755" s="111">
        <f>E755+E756</f>
      </c>
      <c r="G755" s="112">
        <v>3798</v>
      </c>
      <c r="H755" s="112">
        <v>113</v>
      </c>
      <c r="I755" s="113">
        <f t="shared" si="183"/>
      </c>
      <c r="J755" s="114">
        <f t="shared" si="137"/>
      </c>
      <c r="K755" s="112">
        <v>2</v>
      </c>
      <c r="L755" s="114">
        <f t="shared" si="95"/>
      </c>
      <c r="M755" s="112">
        <v>0</v>
      </c>
      <c r="N755" s="115">
        <f t="shared" si="334"/>
      </c>
      <c r="O755" s="112">
        <v>2</v>
      </c>
      <c r="P755" s="115">
        <f t="shared" si="276"/>
      </c>
      <c r="Q755" s="116">
        <f>(M755+M756)/(O755+O756)</f>
      </c>
      <c r="R755" s="112">
        <v>3</v>
      </c>
      <c r="S755" s="116">
        <f>(O755+O756)/(K755+K756)</f>
      </c>
      <c r="T755" s="112">
        <v>0</v>
      </c>
      <c r="U755" s="117">
        <f>F755/T755</f>
      </c>
      <c r="V755" s="118">
        <f>(F755+4*500)/T755</f>
      </c>
      <c r="W755" s="112">
        <v>0</v>
      </c>
      <c r="X755" s="118">
        <f>W755/T755</f>
      </c>
      <c r="Y755" s="116">
        <f>T755/R755</f>
      </c>
      <c r="Z755" s="118">
        <f>W755/F755</f>
      </c>
      <c r="AA755" s="118">
        <f>W755/(F755+500)</f>
      </c>
      <c r="AB755" s="112">
        <v>0</v>
      </c>
      <c r="AC755" s="112">
        <v>0</v>
      </c>
      <c r="AD755" s="116">
        <f>AB755/T755</f>
      </c>
      <c r="AE755" s="118">
        <f>(W755-AC755)/(F755+500)</f>
      </c>
      <c r="AF755" s="119" t="s">
        <v>149</v>
      </c>
    </row>
    <row r="756">
      <c r="A756" s="106"/>
      <c r="B756" s="107"/>
      <c r="C756" s="135"/>
      <c r="D756" s="109" t="s">
        <v>134</v>
      </c>
      <c r="E756" s="110">
        <v>1363.8</v>
      </c>
      <c r="F756" s="111"/>
      <c r="G756" s="112">
        <v>11506</v>
      </c>
      <c r="H756" s="112">
        <v>745</v>
      </c>
      <c r="I756" s="113">
        <f t="shared" si="183"/>
      </c>
      <c r="J756" s="114">
        <f t="shared" si="137"/>
      </c>
      <c r="K756" s="112">
        <v>24</v>
      </c>
      <c r="L756" s="114">
        <f t="shared" si="95"/>
      </c>
      <c r="M756" s="112">
        <v>0</v>
      </c>
      <c r="N756" s="115">
        <f t="shared" si="334"/>
      </c>
      <c r="O756" s="112">
        <v>0</v>
      </c>
      <c r="P756" s="115">
        <f t="shared" si="276"/>
      </c>
      <c r="Q756" s="116"/>
      <c r="R756" s="112"/>
      <c r="S756" s="116"/>
      <c r="T756" s="112"/>
      <c r="U756" s="117"/>
      <c r="V756" s="118"/>
      <c r="W756" s="112"/>
      <c r="X756" s="118"/>
      <c r="Y756" s="116"/>
      <c r="Z756" s="118"/>
      <c r="AA756" s="118"/>
      <c r="AB756" s="112"/>
      <c r="AC756" s="112"/>
      <c r="AD756" s="116"/>
      <c r="AE756" s="118"/>
      <c r="AF756" s="119" t="s">
        <v>186</v>
      </c>
    </row>
    <row r="757">
      <c r="A757" s="106"/>
      <c r="B757" s="107" t="s">
        <v>151</v>
      </c>
      <c r="C757" s="135" t="s">
        <v>188</v>
      </c>
      <c r="D757" s="109" t="s">
        <v>132</v>
      </c>
      <c r="E757" s="110">
        <v>464.07</v>
      </c>
      <c r="F757" s="111">
        <f>E757+E758</f>
      </c>
      <c r="G757" s="112">
        <v>2098</v>
      </c>
      <c r="H757" s="112">
        <v>63</v>
      </c>
      <c r="I757" s="113">
        <f t="shared" si="183"/>
      </c>
      <c r="J757" s="114">
        <f t="shared" si="137"/>
      </c>
      <c r="K757" s="112">
        <v>1</v>
      </c>
      <c r="L757" s="114">
        <f t="shared" si="95"/>
      </c>
      <c r="M757" s="112">
        <v>0</v>
      </c>
      <c r="N757" s="115">
        <f t="shared" si="334"/>
      </c>
      <c r="O757" s="112">
        <v>0</v>
      </c>
      <c r="P757" s="115">
        <f>E757/O758</f>
      </c>
      <c r="Q757" s="116">
        <f>(M757+M758)/(O757+O758)</f>
      </c>
      <c r="R757" s="112">
        <v>4</v>
      </c>
      <c r="S757" s="116">
        <f>(O757+O758)/(K757+K758)</f>
      </c>
      <c r="T757" s="112">
        <v>1</v>
      </c>
      <c r="U757" s="117">
        <f>F757/T757</f>
      </c>
      <c r="V757" s="118">
        <f>(F757+4*500)/T757</f>
      </c>
      <c r="W757" s="112">
        <v>715.2000000000007</v>
      </c>
      <c r="X757" s="118">
        <f>W757/T757</f>
      </c>
      <c r="Y757" s="116">
        <f>T757/R757</f>
      </c>
      <c r="Z757" s="118">
        <f>W757/F757</f>
      </c>
      <c r="AA757" s="118">
        <f>W757/(F757+500)</f>
      </c>
      <c r="AB757" s="112">
        <v>0</v>
      </c>
      <c r="AC757" s="112">
        <v>0</v>
      </c>
      <c r="AD757" s="116">
        <f>AB757/T757</f>
      </c>
      <c r="AE757" s="118">
        <f>(W757-AC757)/(F757+500)</f>
      </c>
      <c r="AF757" s="119" t="s">
        <v>149</v>
      </c>
    </row>
    <row r="758">
      <c r="A758" s="106"/>
      <c r="B758" s="107"/>
      <c r="C758" s="135"/>
      <c r="D758" s="109" t="s">
        <v>134</v>
      </c>
      <c r="E758" s="110">
        <v>1294.65</v>
      </c>
      <c r="F758" s="111"/>
      <c r="G758" s="112">
        <v>10940</v>
      </c>
      <c r="H758" s="112">
        <v>488</v>
      </c>
      <c r="I758" s="113">
        <f t="shared" si="183"/>
      </c>
      <c r="J758" s="114">
        <f t="shared" si="137"/>
      </c>
      <c r="K758" s="112">
        <v>25</v>
      </c>
      <c r="L758" s="114">
        <f t="shared" si="95"/>
      </c>
      <c r="M758" s="112">
        <v>1</v>
      </c>
      <c r="N758" s="115">
        <f t="shared" si="334"/>
      </c>
      <c r="O758" s="112">
        <v>4</v>
      </c>
      <c r="P758" s="115">
        <f t="shared" ref="P758:P759" si="277">E758/O758</f>
      </c>
      <c r="Q758" s="116"/>
      <c r="R758" s="112"/>
      <c r="S758" s="116"/>
      <c r="T758" s="112"/>
      <c r="U758" s="117"/>
      <c r="V758" s="118"/>
      <c r="W758" s="112"/>
      <c r="X758" s="118"/>
      <c r="Y758" s="116"/>
      <c r="Z758" s="118"/>
      <c r="AA758" s="118"/>
      <c r="AB758" s="112"/>
      <c r="AC758" s="112"/>
      <c r="AD758" s="116"/>
      <c r="AE758" s="118"/>
      <c r="AF758" s="119" t="s">
        <v>186</v>
      </c>
    </row>
    <row r="759">
      <c r="A759" s="106"/>
      <c r="B759" s="136" t="s">
        <v>140</v>
      </c>
      <c r="C759" s="136"/>
      <c r="D759" s="136"/>
      <c r="E759" s="124">
        <f>SUM(E751:E758)</f>
      </c>
      <c r="F759" s="124">
        <f>SUM(F751:F758)</f>
      </c>
      <c r="G759" s="124">
        <f>SUM(G751:G758)</f>
      </c>
      <c r="H759" s="124">
        <f>SUM(H751:H758)</f>
      </c>
      <c r="I759" s="126">
        <f t="shared" si="183"/>
      </c>
      <c r="J759" s="127">
        <f t="shared" si="137"/>
      </c>
      <c r="K759" s="125">
        <f>SUM(K751:K758)</f>
      </c>
      <c r="L759" s="127">
        <f t="shared" si="95"/>
      </c>
      <c r="M759" s="125">
        <f>SUM(M751:M758)</f>
      </c>
      <c r="N759" s="128">
        <f t="shared" si="334"/>
      </c>
      <c r="O759" s="125">
        <f>SUM(O751:O758)</f>
      </c>
      <c r="P759" s="128">
        <f t="shared" si="277"/>
      </c>
      <c r="Q759" s="129">
        <f>M759/O759</f>
      </c>
      <c r="R759" s="125">
        <f>SUM(R751:R758)</f>
      </c>
      <c r="S759" s="129">
        <f>(O759+O759)/(K759+K759)</f>
      </c>
      <c r="T759" s="125">
        <f>SUM(T751:T758)</f>
      </c>
      <c r="U759" s="130">
        <f t="shared" ref="U759:U760" si="846">F759/T759</f>
      </c>
      <c r="V759" s="131">
        <f t="shared" ref="V759:V760" si="706">(F759+4*500)/T759</f>
      </c>
      <c r="W759" s="125">
        <f>SUM(W751:W758)</f>
      </c>
      <c r="X759" s="132">
        <f t="shared" ref="X759:X760" si="566">W759/T759</f>
      </c>
      <c r="Y759" s="129">
        <f t="shared" ref="Y759:Y760" si="426">T759/R759</f>
      </c>
      <c r="Z759" s="131">
        <f t="shared" ref="Z759:Z760" si="1126">W759/F759</f>
      </c>
      <c r="AA759" s="131">
        <f>W759/(F759+COUNT(W751:W756)*500)</f>
      </c>
      <c r="AB759" s="125">
        <f>AB751+AB753+AB755+AB757</f>
      </c>
      <c r="AC759" s="125">
        <f>AC751+AC753+AC755+AC757</f>
      </c>
      <c r="AD759" s="129">
        <f t="shared" ref="AD759:AD760" si="986">AB759/T759</f>
      </c>
      <c r="AE759" s="133">
        <f>(W759-AC759)/(F759+COUNT(W751:W756)*500)</f>
      </c>
      <c r="AF759" s="118"/>
    </row>
    <row r="760">
      <c r="A760" s="106"/>
      <c r="B760" s="107" t="s">
        <v>152</v>
      </c>
      <c r="C760" s="135" t="s">
        <v>148</v>
      </c>
      <c r="D760" s="109" t="s">
        <v>132</v>
      </c>
      <c r="E760" s="110">
        <v>236.12</v>
      </c>
      <c r="F760" s="111">
        <f>E760+E761</f>
      </c>
      <c r="G760" s="112">
        <v>1348</v>
      </c>
      <c r="H760" s="112">
        <v>49</v>
      </c>
      <c r="I760" s="113">
        <f t="shared" si="183"/>
      </c>
      <c r="J760" s="114">
        <f t="shared" si="137"/>
      </c>
      <c r="K760" s="112">
        <v>2</v>
      </c>
      <c r="L760" s="114">
        <f t="shared" si="95"/>
      </c>
      <c r="M760" s="112">
        <v>0</v>
      </c>
      <c r="N760" s="115">
        <f t="shared" si="334"/>
      </c>
      <c r="O760" s="112">
        <v>0</v>
      </c>
      <c r="P760" s="115">
        <f>E760/O761</f>
      </c>
      <c r="Q760" s="116">
        <f>(M760+M761)/(O760+O761)</f>
      </c>
      <c r="R760" s="112">
        <v>4</v>
      </c>
      <c r="S760" s="116">
        <f>(O760+O761)/(K760+K761)</f>
      </c>
      <c r="T760" s="112">
        <v>1</v>
      </c>
      <c r="U760" s="117">
        <f t="shared" si="846"/>
      </c>
      <c r="V760" s="118">
        <f t="shared" si="706"/>
      </c>
      <c r="W760" s="112">
        <v>2011.2000000000007</v>
      </c>
      <c r="X760" s="118">
        <f t="shared" si="566"/>
      </c>
      <c r="Y760" s="116">
        <f t="shared" si="426"/>
      </c>
      <c r="Z760" s="118">
        <f t="shared" si="1126"/>
      </c>
      <c r="AA760" s="118">
        <f>W760/(F760+500)</f>
      </c>
      <c r="AB760" s="112">
        <v>0</v>
      </c>
      <c r="AC760" s="112">
        <v>0</v>
      </c>
      <c r="AD760" s="116">
        <f t="shared" si="986"/>
      </c>
      <c r="AE760" s="118">
        <f>(W760-AC760)/(F760+500)</f>
      </c>
      <c r="AF760" s="119" t="s">
        <v>149</v>
      </c>
    </row>
    <row r="761">
      <c r="A761" s="106"/>
      <c r="B761" s="107"/>
      <c r="C761" s="135"/>
      <c r="D761" s="109" t="s">
        <v>134</v>
      </c>
      <c r="E761" s="110">
        <v>1302.3</v>
      </c>
      <c r="F761" s="111"/>
      <c r="G761" s="112">
        <v>9860</v>
      </c>
      <c r="H761" s="112">
        <v>380</v>
      </c>
      <c r="I761" s="113">
        <f t="shared" si="183"/>
      </c>
      <c r="J761" s="114">
        <f t="shared" si="137"/>
      </c>
      <c r="K761" s="112">
        <v>23</v>
      </c>
      <c r="L761" s="114">
        <f t="shared" si="95"/>
      </c>
      <c r="M761" s="112">
        <v>1</v>
      </c>
      <c r="N761" s="115">
        <f t="shared" si="334"/>
      </c>
      <c r="O761" s="112">
        <v>2</v>
      </c>
      <c r="P761" s="115">
        <f t="shared" ref="P761:P763" si="278">E761/O761</f>
      </c>
      <c r="Q761" s="116"/>
      <c r="R761" s="112"/>
      <c r="S761" s="116"/>
      <c r="T761" s="112"/>
      <c r="U761" s="117"/>
      <c r="V761" s="118"/>
      <c r="W761" s="112"/>
      <c r="X761" s="118"/>
      <c r="Y761" s="116"/>
      <c r="Z761" s="118"/>
      <c r="AA761" s="118"/>
      <c r="AB761" s="112"/>
      <c r="AC761" s="112"/>
      <c r="AD761" s="116"/>
      <c r="AE761" s="118"/>
      <c r="AF761" s="119" t="s">
        <v>168</v>
      </c>
    </row>
    <row r="762">
      <c r="A762" s="106"/>
      <c r="B762" s="107" t="s">
        <v>153</v>
      </c>
      <c r="C762" s="135" t="s">
        <v>148</v>
      </c>
      <c r="D762" s="109" t="s">
        <v>132</v>
      </c>
      <c r="E762" s="110">
        <v>254.82</v>
      </c>
      <c r="F762" s="111">
        <f>E762+E763</f>
      </c>
      <c r="G762" s="112">
        <v>1558</v>
      </c>
      <c r="H762" s="112">
        <v>69</v>
      </c>
      <c r="I762" s="113">
        <f t="shared" si="183"/>
      </c>
      <c r="J762" s="114">
        <f t="shared" si="137"/>
      </c>
      <c r="K762" s="112">
        <v>4</v>
      </c>
      <c r="L762" s="114">
        <f t="shared" si="95"/>
      </c>
      <c r="M762" s="112">
        <v>0</v>
      </c>
      <c r="N762" s="115">
        <f t="shared" si="334"/>
      </c>
      <c r="O762" s="112">
        <v>1</v>
      </c>
      <c r="P762" s="115">
        <f t="shared" si="278"/>
      </c>
      <c r="Q762" s="116">
        <f>(M762+M763)/(O762+O763)</f>
      </c>
      <c r="R762" s="112">
        <v>7</v>
      </c>
      <c r="S762" s="116">
        <f>(O762+O763)/(K762+K763)</f>
      </c>
      <c r="T762" s="112">
        <v>1</v>
      </c>
      <c r="U762" s="117">
        <f>F762/T762</f>
      </c>
      <c r="V762" s="118">
        <f>(F762+4*500)/T762</f>
      </c>
      <c r="W762" s="112">
        <v>2011.2000000000007</v>
      </c>
      <c r="X762" s="118">
        <f>W762/T762</f>
      </c>
      <c r="Y762" s="116">
        <f>T762/R762</f>
      </c>
      <c r="Z762" s="118">
        <f>W762/F762</f>
      </c>
      <c r="AA762" s="118">
        <f>W762/(F762+500)</f>
      </c>
      <c r="AB762" s="112">
        <v>0</v>
      </c>
      <c r="AC762" s="112">
        <v>0</v>
      </c>
      <c r="AD762" s="116">
        <f>AB762/T762</f>
      </c>
      <c r="AE762" s="118">
        <f>(W762-AC762)/(F762+500)</f>
      </c>
      <c r="AF762" s="119" t="s">
        <v>149</v>
      </c>
    </row>
    <row r="763">
      <c r="A763" s="106"/>
      <c r="B763" s="107"/>
      <c r="C763" s="135"/>
      <c r="D763" s="109" t="s">
        <v>134</v>
      </c>
      <c r="E763" s="110">
        <v>1392.17</v>
      </c>
      <c r="F763" s="111"/>
      <c r="G763" s="112">
        <v>10328</v>
      </c>
      <c r="H763" s="112">
        <v>491</v>
      </c>
      <c r="I763" s="113">
        <f t="shared" si="183"/>
      </c>
      <c r="J763" s="114">
        <f t="shared" si="137"/>
      </c>
      <c r="K763" s="112">
        <v>24</v>
      </c>
      <c r="L763" s="114">
        <f t="shared" si="95"/>
      </c>
      <c r="M763" s="112">
        <v>1</v>
      </c>
      <c r="N763" s="115">
        <f t="shared" si="334"/>
      </c>
      <c r="O763" s="112">
        <v>5</v>
      </c>
      <c r="P763" s="115">
        <f t="shared" si="278"/>
      </c>
      <c r="Q763" s="116"/>
      <c r="R763" s="112"/>
      <c r="S763" s="116"/>
      <c r="T763" s="112"/>
      <c r="U763" s="117"/>
      <c r="V763" s="118"/>
      <c r="W763" s="112"/>
      <c r="X763" s="118"/>
      <c r="Y763" s="116"/>
      <c r="Z763" s="118"/>
      <c r="AA763" s="118"/>
      <c r="AB763" s="112"/>
      <c r="AC763" s="112"/>
      <c r="AD763" s="116"/>
      <c r="AE763" s="118"/>
      <c r="AF763" s="119" t="s">
        <v>168</v>
      </c>
    </row>
    <row r="764">
      <c r="A764" s="106"/>
      <c r="B764" s="107" t="s">
        <v>154</v>
      </c>
      <c r="C764" s="135" t="s">
        <v>148</v>
      </c>
      <c r="D764" s="109" t="s">
        <v>132</v>
      </c>
      <c r="E764" s="110">
        <v>370.25</v>
      </c>
      <c r="F764" s="111">
        <f>E764+E765</f>
      </c>
      <c r="G764" s="112">
        <v>1455</v>
      </c>
      <c r="H764" s="112">
        <v>57</v>
      </c>
      <c r="I764" s="113">
        <f t="shared" si="183"/>
      </c>
      <c r="J764" s="114">
        <f t="shared" si="137"/>
      </c>
      <c r="K764" s="112">
        <v>7</v>
      </c>
      <c r="L764" s="114">
        <f t="shared" si="95"/>
      </c>
      <c r="M764" s="112">
        <v>0</v>
      </c>
      <c r="N764" s="115">
        <f t="shared" si="334"/>
      </c>
      <c r="O764" s="112">
        <v>1</v>
      </c>
      <c r="P764" s="115">
        <f>E764/O765</f>
      </c>
      <c r="Q764" s="116">
        <f>(M764+M765)/(O764+O765)</f>
      </c>
      <c r="R764" s="112">
        <v>6</v>
      </c>
      <c r="S764" s="116">
        <f>(O764+O765)/(K764+K765)</f>
      </c>
      <c r="T764" s="112">
        <v>1</v>
      </c>
      <c r="U764" s="117">
        <f>F764/T764</f>
      </c>
      <c r="V764" s="118">
        <f>(F764+4*500)/T764</f>
      </c>
      <c r="W764" s="112">
        <v>285.59999999999854</v>
      </c>
      <c r="X764" s="118">
        <f>W764/T764</f>
      </c>
      <c r="Y764" s="116">
        <f>T764/R764</f>
      </c>
      <c r="Z764" s="118">
        <f>W764/F764</f>
      </c>
      <c r="AA764" s="118">
        <f>W764/(F764+500)</f>
      </c>
      <c r="AB764" s="112">
        <v>0</v>
      </c>
      <c r="AC764" s="112">
        <v>0</v>
      </c>
      <c r="AD764" s="116">
        <f>AB764/T764</f>
      </c>
      <c r="AE764" s="118">
        <f>(W764-AC764)/(F764+500)</f>
      </c>
      <c r="AF764" s="119" t="s">
        <v>149</v>
      </c>
    </row>
    <row r="765">
      <c r="A765" s="106"/>
      <c r="B765" s="107"/>
      <c r="C765" s="135"/>
      <c r="D765" s="109" t="s">
        <v>134</v>
      </c>
      <c r="E765" s="110">
        <v>1622.83</v>
      </c>
      <c r="F765" s="111"/>
      <c r="G765" s="112">
        <v>12872</v>
      </c>
      <c r="H765" s="112">
        <v>528</v>
      </c>
      <c r="I765" s="113">
        <f t="shared" si="183"/>
      </c>
      <c r="J765" s="114">
        <f t="shared" si="137"/>
      </c>
      <c r="K765" s="112">
        <v>18</v>
      </c>
      <c r="L765" s="114">
        <f t="shared" si="95"/>
      </c>
      <c r="M765" s="112">
        <v>1</v>
      </c>
      <c r="N765" s="115">
        <f t="shared" si="334"/>
      </c>
      <c r="O765" s="112">
        <v>2</v>
      </c>
      <c r="P765" s="115">
        <f>E765/O765</f>
      </c>
      <c r="Q765" s="116"/>
      <c r="R765" s="112"/>
      <c r="S765" s="116"/>
      <c r="T765" s="112"/>
      <c r="U765" s="117"/>
      <c r="V765" s="118"/>
      <c r="W765" s="112"/>
      <c r="X765" s="118"/>
      <c r="Y765" s="116"/>
      <c r="Z765" s="118"/>
      <c r="AA765" s="118"/>
      <c r="AB765" s="112"/>
      <c r="AC765" s="112"/>
      <c r="AD765" s="116"/>
      <c r="AE765" s="118"/>
      <c r="AF765" s="119" t="s">
        <v>168</v>
      </c>
    </row>
    <row r="766">
      <c r="A766" s="106"/>
      <c r="B766" s="107" t="s">
        <v>155</v>
      </c>
      <c r="C766" s="135" t="s">
        <v>148</v>
      </c>
      <c r="D766" s="109" t="s">
        <v>132</v>
      </c>
      <c r="E766" s="110">
        <v>600.35</v>
      </c>
      <c r="F766" s="111">
        <f>E766+E767</f>
      </c>
      <c r="G766" s="112">
        <v>1995</v>
      </c>
      <c r="H766" s="112">
        <v>89</v>
      </c>
      <c r="I766" s="113">
        <f t="shared" si="183"/>
      </c>
      <c r="J766" s="114">
        <f t="shared" si="137"/>
      </c>
      <c r="K766" s="112">
        <v>4</v>
      </c>
      <c r="L766" s="114">
        <f t="shared" si="95"/>
      </c>
      <c r="M766" s="112">
        <v>0</v>
      </c>
      <c r="N766" s="115">
        <f t="shared" si="334"/>
      </c>
      <c r="O766" s="112">
        <v>1</v>
      </c>
      <c r="P766" s="115">
        <f>E766/O767</f>
      </c>
      <c r="Q766" s="116">
        <f>(M766+M767)/(O766+O767)</f>
      </c>
      <c r="R766" s="112">
        <v>8</v>
      </c>
      <c r="S766" s="116">
        <f>(O766+O767)/(K766+K767)</f>
      </c>
      <c r="T766" s="112">
        <v>3</v>
      </c>
      <c r="U766" s="117">
        <f>F766/T766</f>
      </c>
      <c r="V766" s="118">
        <f>(F766+4*500)/T766</f>
      </c>
      <c r="W766" s="112">
        <v>3061.2000000000007</v>
      </c>
      <c r="X766" s="118">
        <f>W766/T766</f>
      </c>
      <c r="Y766" s="116">
        <f>T766/R766</f>
      </c>
      <c r="Z766" s="118">
        <f>W766/F766</f>
      </c>
      <c r="AA766" s="118">
        <f>W766/(F766+500)</f>
      </c>
      <c r="AB766" s="112">
        <v>0</v>
      </c>
      <c r="AC766" s="112">
        <v>0</v>
      </c>
      <c r="AD766" s="116">
        <f>AB766/T766</f>
      </c>
      <c r="AE766" s="118">
        <f>(W766-AC766)/(F766+500)</f>
      </c>
      <c r="AF766" s="119" t="s">
        <v>149</v>
      </c>
    </row>
    <row r="767">
      <c r="A767" s="106"/>
      <c r="B767" s="107"/>
      <c r="C767" s="135"/>
      <c r="D767" s="109" t="s">
        <v>134</v>
      </c>
      <c r="E767" s="110">
        <v>1686.51</v>
      </c>
      <c r="F767" s="111"/>
      <c r="G767" s="112">
        <v>16229</v>
      </c>
      <c r="H767" s="112">
        <v>503</v>
      </c>
      <c r="I767" s="113">
        <f t="shared" si="183"/>
      </c>
      <c r="J767" s="114">
        <f t="shared" si="137"/>
      </c>
      <c r="K767" s="112">
        <v>23</v>
      </c>
      <c r="L767" s="114">
        <f t="shared" si="95"/>
      </c>
      <c r="M767" s="112">
        <v>2</v>
      </c>
      <c r="N767" s="115">
        <f t="shared" si="334"/>
      </c>
      <c r="O767" s="112">
        <v>4</v>
      </c>
      <c r="P767" s="115">
        <f t="shared" ref="P767:P768" si="279">E767/O767</f>
      </c>
      <c r="Q767" s="116"/>
      <c r="R767" s="112"/>
      <c r="S767" s="116"/>
      <c r="T767" s="112"/>
      <c r="U767" s="117"/>
      <c r="V767" s="118"/>
      <c r="W767" s="112"/>
      <c r="X767" s="118"/>
      <c r="Y767" s="116"/>
      <c r="Z767" s="118"/>
      <c r="AA767" s="118"/>
      <c r="AB767" s="112"/>
      <c r="AC767" s="112"/>
      <c r="AD767" s="116"/>
      <c r="AE767" s="118"/>
      <c r="AF767" s="119" t="s">
        <v>168</v>
      </c>
    </row>
    <row r="768">
      <c r="A768" s="106"/>
      <c r="B768" s="136" t="s">
        <v>140</v>
      </c>
      <c r="C768" s="136"/>
      <c r="D768" s="136"/>
      <c r="E768" s="124">
        <f>SUM(E760:E767)</f>
      </c>
      <c r="F768" s="124">
        <f>SUM(F760:F767)</f>
      </c>
      <c r="G768" s="124">
        <f>SUM(G760:G767)</f>
      </c>
      <c r="H768" s="124">
        <f>SUM(H760:H767)</f>
      </c>
      <c r="I768" s="126">
        <f t="shared" si="183"/>
      </c>
      <c r="J768" s="127">
        <f t="shared" si="137"/>
      </c>
      <c r="K768" s="124">
        <f>SUM(K760:K767)</f>
      </c>
      <c r="L768" s="127">
        <f t="shared" si="95"/>
      </c>
      <c r="M768" s="124">
        <f>SUM(M760:M767)</f>
      </c>
      <c r="N768" s="128">
        <f t="shared" si="334"/>
      </c>
      <c r="O768" s="124">
        <f>SUM(O760:O767)</f>
      </c>
      <c r="P768" s="128">
        <f t="shared" si="279"/>
      </c>
      <c r="Q768" s="129">
        <f>M768/O768</f>
      </c>
      <c r="R768" s="124">
        <f>SUM(R760:R767)</f>
      </c>
      <c r="S768" s="129">
        <f>(O768+O768)/(K768+K768)</f>
      </c>
      <c r="T768" s="124">
        <f>SUM(T760:T767)</f>
      </c>
      <c r="U768" s="130">
        <f t="shared" ref="U768:U769" si="847">F768/T768</f>
      </c>
      <c r="V768" s="131">
        <f t="shared" ref="V768:V769" si="707">(F768+4*500)/T768</f>
      </c>
      <c r="W768" s="124">
        <f>SUM(W760:W767)</f>
      </c>
      <c r="X768" s="132">
        <f t="shared" ref="X768:X769" si="567">W768/T768</f>
      </c>
      <c r="Y768" s="129">
        <f t="shared" ref="Y768:Y769" si="427">T768/R768</f>
      </c>
      <c r="Z768" s="131">
        <f t="shared" ref="Z768:Z769" si="1127">W768/F768</f>
      </c>
      <c r="AA768" s="131">
        <f>W768/(F768+COUNT(W756:W765)*500)</f>
      </c>
      <c r="AB768" s="124">
        <f>AB760+AB762+AB764+AB766</f>
      </c>
      <c r="AC768" s="124">
        <f>AC760+AC762+AC764+AC766</f>
      </c>
      <c r="AD768" s="129">
        <f t="shared" ref="AD768:AD769" si="987">AB768/T768</f>
      </c>
      <c r="AE768" s="133">
        <f>(W768-AC768)/(F768+COUNT(W756:W765)*500)</f>
      </c>
      <c r="AF768" s="118"/>
    </row>
    <row r="769">
      <c r="A769" s="106"/>
      <c r="B769" s="107" t="s">
        <v>157</v>
      </c>
      <c r="C769" s="108" t="s">
        <v>169</v>
      </c>
      <c r="D769" s="109" t="s">
        <v>132</v>
      </c>
      <c r="E769" s="110">
        <v>611.06</v>
      </c>
      <c r="F769" s="111">
        <f>E769+E770</f>
      </c>
      <c r="G769" s="112">
        <v>3051</v>
      </c>
      <c r="H769" s="112">
        <v>150</v>
      </c>
      <c r="I769" s="113">
        <f t="shared" si="183"/>
      </c>
      <c r="J769" s="114">
        <f t="shared" si="137"/>
      </c>
      <c r="K769" s="112">
        <v>3</v>
      </c>
      <c r="L769" s="114">
        <f t="shared" si="95"/>
      </c>
      <c r="M769" s="112">
        <v>0</v>
      </c>
      <c r="N769" s="115">
        <f t="shared" si="334"/>
      </c>
      <c r="O769" s="112">
        <v>0</v>
      </c>
      <c r="P769" s="115">
        <f>E769/O770</f>
      </c>
      <c r="Q769" s="116">
        <f>(M769+M770)/(O769+O770)</f>
      </c>
      <c r="R769" s="112">
        <v>6</v>
      </c>
      <c r="S769" s="116">
        <f>(O769+O770)/(K769+K770)</f>
      </c>
      <c r="T769" s="112">
        <v>1</v>
      </c>
      <c r="U769" s="117">
        <f t="shared" si="847"/>
      </c>
      <c r="V769" s="118">
        <f t="shared" si="707"/>
      </c>
      <c r="W769" s="112">
        <v>2407.2</v>
      </c>
      <c r="X769" s="118">
        <f t="shared" si="567"/>
      </c>
      <c r="Y769" s="116">
        <f t="shared" si="427"/>
      </c>
      <c r="Z769" s="118">
        <f t="shared" si="1127"/>
      </c>
      <c r="AA769" s="118">
        <f>W769/(F769+500)</f>
      </c>
      <c r="AB769" s="112">
        <v>0</v>
      </c>
      <c r="AC769" s="112">
        <v>0</v>
      </c>
      <c r="AD769" s="116">
        <f t="shared" si="987"/>
      </c>
      <c r="AE769" s="118">
        <f>(W769-AC769)/(F769+500)</f>
      </c>
      <c r="AF769" s="119" t="s">
        <v>149</v>
      </c>
    </row>
    <row r="770">
      <c r="A770" s="106"/>
      <c r="B770" s="107"/>
      <c r="C770" s="108"/>
      <c r="D770" s="109" t="s">
        <v>134</v>
      </c>
      <c r="E770" s="110">
        <v>1752.77</v>
      </c>
      <c r="F770" s="111"/>
      <c r="G770" s="112">
        <v>16280</v>
      </c>
      <c r="H770" s="112">
        <v>552</v>
      </c>
      <c r="I770" s="113">
        <f t="shared" si="183"/>
      </c>
      <c r="J770" s="114">
        <f t="shared" si="137"/>
      </c>
      <c r="K770" s="112">
        <v>29</v>
      </c>
      <c r="L770" s="114">
        <f t="shared" si="95"/>
      </c>
      <c r="M770" s="112">
        <v>0</v>
      </c>
      <c r="N770" s="115">
        <f t="shared" si="334"/>
      </c>
      <c r="O770" s="112">
        <v>3</v>
      </c>
      <c r="P770" s="115">
        <f>E770/O770</f>
      </c>
      <c r="Q770" s="116"/>
      <c r="R770" s="112"/>
      <c r="S770" s="116"/>
      <c r="T770" s="112"/>
      <c r="U770" s="117"/>
      <c r="V770" s="118"/>
      <c r="W770" s="112"/>
      <c r="X770" s="118"/>
      <c r="Y770" s="116"/>
      <c r="Z770" s="118"/>
      <c r="AA770" s="118"/>
      <c r="AB770" s="112"/>
      <c r="AC770" s="112"/>
      <c r="AD770" s="116"/>
      <c r="AE770" s="118"/>
      <c r="AF770" s="119" t="s">
        <v>168</v>
      </c>
    </row>
    <row r="771">
      <c r="A771" s="106"/>
      <c r="B771" s="107" t="s">
        <v>158</v>
      </c>
      <c r="C771" s="108" t="s">
        <v>169</v>
      </c>
      <c r="D771" s="109" t="s">
        <v>132</v>
      </c>
      <c r="E771" s="110">
        <v>884.05</v>
      </c>
      <c r="F771" s="111">
        <f>E771+E772</f>
      </c>
      <c r="G771" s="112">
        <v>2867</v>
      </c>
      <c r="H771" s="112">
        <v>203</v>
      </c>
      <c r="I771" s="113">
        <f t="shared" si="183"/>
      </c>
      <c r="J771" s="114">
        <f t="shared" si="137"/>
      </c>
      <c r="K771" s="112">
        <v>7</v>
      </c>
      <c r="L771" s="114">
        <f t="shared" si="95"/>
      </c>
      <c r="M771" s="112">
        <v>2</v>
      </c>
      <c r="N771" s="115">
        <f t="shared" si="334"/>
      </c>
      <c r="O771" s="112">
        <v>3</v>
      </c>
      <c r="P771" s="115">
        <f>E771/O772</f>
      </c>
      <c r="Q771" s="116">
        <f>(M771+M772)/(O771+O772)</f>
      </c>
      <c r="R771" s="112">
        <v>10</v>
      </c>
      <c r="S771" s="116">
        <f>(O771+O772)/(K771+K772)</f>
      </c>
      <c r="T771" s="112">
        <v>2</v>
      </c>
      <c r="U771" s="117">
        <f>F771/T771</f>
      </c>
      <c r="V771" s="118">
        <f>(F771+4*500)/T771</f>
      </c>
      <c r="W771" s="112">
        <v>2906.399999999998</v>
      </c>
      <c r="X771" s="118">
        <f>W771/T771</f>
      </c>
      <c r="Y771" s="116">
        <f>T771/R771</f>
      </c>
      <c r="Z771" s="118">
        <f>W771/F771</f>
      </c>
      <c r="AA771" s="118">
        <f>W771/(F771+500)</f>
      </c>
      <c r="AB771" s="112">
        <v>0</v>
      </c>
      <c r="AC771" s="112">
        <v>0</v>
      </c>
      <c r="AD771" s="116">
        <f>AB771/T771</f>
      </c>
      <c r="AE771" s="118">
        <f>(W771-AC771)/(F771+500)</f>
      </c>
      <c r="AF771" s="119" t="s">
        <v>149</v>
      </c>
    </row>
    <row r="772">
      <c r="A772" s="106"/>
      <c r="B772" s="107"/>
      <c r="C772" s="108"/>
      <c r="D772" s="109" t="s">
        <v>134</v>
      </c>
      <c r="E772" s="110">
        <v>1517.54</v>
      </c>
      <c r="F772" s="111"/>
      <c r="G772" s="112">
        <v>13003</v>
      </c>
      <c r="H772" s="112">
        <v>555</v>
      </c>
      <c r="I772" s="113">
        <f t="shared" si="183"/>
      </c>
      <c r="J772" s="114">
        <f t="shared" si="137"/>
      </c>
      <c r="K772" s="112">
        <v>32</v>
      </c>
      <c r="L772" s="114">
        <f t="shared" si="95"/>
      </c>
      <c r="M772" s="112">
        <v>0</v>
      </c>
      <c r="N772" s="115">
        <f t="shared" si="334"/>
      </c>
      <c r="O772" s="112">
        <v>2</v>
      </c>
      <c r="P772" s="115">
        <f t="shared" ref="P772:P778" si="280">E772/O772</f>
      </c>
      <c r="Q772" s="116"/>
      <c r="R772" s="112"/>
      <c r="S772" s="116"/>
      <c r="T772" s="112"/>
      <c r="U772" s="117"/>
      <c r="V772" s="118"/>
      <c r="W772" s="112"/>
      <c r="X772" s="118"/>
      <c r="Y772" s="116"/>
      <c r="Z772" s="118"/>
      <c r="AA772" s="118"/>
      <c r="AB772" s="112"/>
      <c r="AC772" s="112"/>
      <c r="AD772" s="116"/>
      <c r="AE772" s="118"/>
      <c r="AF772" s="119" t="s">
        <v>168</v>
      </c>
    </row>
    <row r="773">
      <c r="A773" s="106"/>
      <c r="B773" s="107" t="s">
        <v>159</v>
      </c>
      <c r="C773" s="108" t="s">
        <v>169</v>
      </c>
      <c r="D773" s="109" t="s">
        <v>132</v>
      </c>
      <c r="E773" s="110">
        <v>882.81</v>
      </c>
      <c r="F773" s="111">
        <f>E773+E774</f>
      </c>
      <c r="G773" s="112">
        <v>2128</v>
      </c>
      <c r="H773" s="112">
        <v>156</v>
      </c>
      <c r="I773" s="113">
        <f t="shared" si="183"/>
      </c>
      <c r="J773" s="113">
        <f t="shared" ref="J773:J776" si="205">I773/H773</f>
      </c>
      <c r="K773" s="112">
        <v>10</v>
      </c>
      <c r="L773" s="114">
        <f t="shared" si="95"/>
      </c>
      <c r="M773" s="112">
        <v>2</v>
      </c>
      <c r="N773" s="115">
        <f t="shared" si="334"/>
      </c>
      <c r="O773" s="112">
        <v>3</v>
      </c>
      <c r="P773" s="115">
        <f t="shared" si="280"/>
      </c>
      <c r="Q773" s="116">
        <f>(M773+M774)/(O773+O774)</f>
      </c>
      <c r="R773" s="112">
        <v>7</v>
      </c>
      <c r="S773" s="116">
        <f>(O773+O774)/(K773+K774)</f>
      </c>
      <c r="T773" s="112">
        <v>2</v>
      </c>
      <c r="U773" s="117">
        <f>F773/T773</f>
      </c>
      <c r="V773" s="118">
        <f>(F773+4*500)/T773</f>
      </c>
      <c r="W773" s="112">
        <v>1322.4000000000015</v>
      </c>
      <c r="X773" s="118">
        <f>W773/T773</f>
      </c>
      <c r="Y773" s="116">
        <f>T773/R773</f>
      </c>
      <c r="Z773" s="118">
        <f>W773/F773</f>
      </c>
      <c r="AA773" s="118">
        <f>W773/(F773+500)</f>
      </c>
      <c r="AB773" s="112">
        <v>1</v>
      </c>
      <c r="AC773" s="112">
        <v>559.2000000000007</v>
      </c>
      <c r="AD773" s="116">
        <f>AB773/T773</f>
      </c>
      <c r="AE773" s="118">
        <f>(W773-AC773)/(F773+500)</f>
      </c>
      <c r="AF773" s="119" t="s">
        <v>149</v>
      </c>
    </row>
    <row r="774">
      <c r="A774" s="106"/>
      <c r="B774" s="107"/>
      <c r="C774" s="108"/>
      <c r="D774" s="109" t="s">
        <v>134</v>
      </c>
      <c r="E774" s="110">
        <v>1817.89</v>
      </c>
      <c r="F774" s="111"/>
      <c r="G774" s="112">
        <v>14856</v>
      </c>
      <c r="H774" s="112">
        <v>727</v>
      </c>
      <c r="I774" s="113">
        <f t="shared" si="183"/>
      </c>
      <c r="J774" s="113">
        <f t="shared" si="205"/>
      </c>
      <c r="K774" s="112">
        <v>39</v>
      </c>
      <c r="L774" s="114">
        <f t="shared" si="95"/>
      </c>
      <c r="M774" s="112">
        <v>0</v>
      </c>
      <c r="N774" s="115">
        <f t="shared" si="334"/>
      </c>
      <c r="O774" s="112">
        <v>5</v>
      </c>
      <c r="P774" s="115">
        <f t="shared" si="280"/>
      </c>
      <c r="Q774" s="116"/>
      <c r="R774" s="112"/>
      <c r="S774" s="116"/>
      <c r="T774" s="112"/>
      <c r="U774" s="117"/>
      <c r="V774" s="118"/>
      <c r="W774" s="112"/>
      <c r="X774" s="118"/>
      <c r="Y774" s="116"/>
      <c r="Z774" s="118"/>
      <c r="AA774" s="118"/>
      <c r="AB774" s="112"/>
      <c r="AC774" s="112"/>
      <c r="AD774" s="116"/>
      <c r="AE774" s="118"/>
      <c r="AF774" s="119" t="s">
        <v>168</v>
      </c>
    </row>
    <row r="775">
      <c r="A775" s="106"/>
      <c r="B775" s="107" t="s">
        <v>160</v>
      </c>
      <c r="C775" s="108" t="s">
        <v>169</v>
      </c>
      <c r="D775" s="109" t="s">
        <v>132</v>
      </c>
      <c r="E775" s="110">
        <v>327.81</v>
      </c>
      <c r="F775" s="111">
        <f>E775+E776</f>
      </c>
      <c r="G775" s="112">
        <v>813</v>
      </c>
      <c r="H775" s="112">
        <v>61</v>
      </c>
      <c r="I775" s="113">
        <f t="shared" si="183"/>
      </c>
      <c r="J775" s="113">
        <f t="shared" si="205"/>
      </c>
      <c r="K775" s="112">
        <v>3</v>
      </c>
      <c r="L775" s="114">
        <f t="shared" si="95"/>
      </c>
      <c r="M775" s="112">
        <v>0</v>
      </c>
      <c r="N775" s="115">
        <f t="shared" si="334"/>
      </c>
      <c r="O775" s="112">
        <v>1</v>
      </c>
      <c r="P775" s="115">
        <f t="shared" si="280"/>
      </c>
      <c r="Q775" s="116">
        <f>(M775+M776)/(O775+O776)</f>
      </c>
      <c r="R775" s="112">
        <v>6</v>
      </c>
      <c r="S775" s="116">
        <f>(O775+O776)/(K775+K776)</f>
      </c>
      <c r="T775" s="112">
        <v>1</v>
      </c>
      <c r="U775" s="117">
        <f>F775/T775</f>
      </c>
      <c r="V775" s="118">
        <f>(F775+4*500)/T775</f>
      </c>
      <c r="W775" s="112">
        <v>1692</v>
      </c>
      <c r="X775" s="118">
        <f>W775/T775</f>
      </c>
      <c r="Y775" s="116">
        <f>T775/R775</f>
      </c>
      <c r="Z775" s="118">
        <f>W775/F775</f>
      </c>
      <c r="AA775" s="118">
        <f>W775/(F775+500)</f>
      </c>
      <c r="AB775" s="112">
        <v>0</v>
      </c>
      <c r="AC775" s="112">
        <v>0</v>
      </c>
      <c r="AD775" s="116">
        <f>AB775/T775</f>
      </c>
      <c r="AE775" s="118">
        <f>(W775-AC775)/(F775+500)</f>
      </c>
      <c r="AF775" s="119" t="s">
        <v>149</v>
      </c>
    </row>
    <row r="776">
      <c r="A776" s="106"/>
      <c r="B776" s="107"/>
      <c r="C776" s="108"/>
      <c r="D776" s="109" t="s">
        <v>134</v>
      </c>
      <c r="E776" s="110">
        <v>634.99</v>
      </c>
      <c r="F776" s="111"/>
      <c r="G776" s="112">
        <v>6073</v>
      </c>
      <c r="H776" s="112">
        <v>335</v>
      </c>
      <c r="I776" s="113">
        <f t="shared" si="183"/>
      </c>
      <c r="J776" s="113">
        <f t="shared" si="205"/>
      </c>
      <c r="K776" s="112">
        <v>20</v>
      </c>
      <c r="L776" s="114">
        <f t="shared" si="95"/>
      </c>
      <c r="M776" s="112">
        <v>1</v>
      </c>
      <c r="N776" s="115">
        <f t="shared" si="334"/>
      </c>
      <c r="O776" s="112">
        <v>2</v>
      </c>
      <c r="P776" s="115">
        <f t="shared" si="280"/>
      </c>
      <c r="Q776" s="116"/>
      <c r="R776" s="112"/>
      <c r="S776" s="116"/>
      <c r="T776" s="112"/>
      <c r="U776" s="117"/>
      <c r="V776" s="118"/>
      <c r="W776" s="112"/>
      <c r="X776" s="118"/>
      <c r="Y776" s="116"/>
      <c r="Z776" s="118"/>
      <c r="AA776" s="118"/>
      <c r="AB776" s="112"/>
      <c r="AC776" s="112"/>
      <c r="AD776" s="116"/>
      <c r="AE776" s="118"/>
      <c r="AF776" s="119" t="s">
        <v>168</v>
      </c>
    </row>
    <row r="777">
      <c r="A777" s="106"/>
      <c r="B777" s="136" t="s">
        <v>140</v>
      </c>
      <c r="C777" s="136"/>
      <c r="D777" s="136"/>
      <c r="E777" s="124">
        <f>SUM(E769:E776)</f>
      </c>
      <c r="F777" s="124">
        <f>SUM(F769:F776)</f>
      </c>
      <c r="G777" s="124">
        <f>SUM(G769:G776)</f>
      </c>
      <c r="H777" s="124">
        <f>SUM(H769:H776)</f>
      </c>
      <c r="I777" s="126">
        <f t="shared" si="183"/>
      </c>
      <c r="J777" s="127">
        <f t="shared" ref="J777:J778" si="138">(E777/G777)*1000</f>
      </c>
      <c r="K777" s="124">
        <f>SUM(K769:K776)</f>
      </c>
      <c r="L777" s="127">
        <f t="shared" si="95"/>
      </c>
      <c r="M777" s="124">
        <f>SUM(M769:M776)</f>
      </c>
      <c r="N777" s="128">
        <f t="shared" si="334"/>
      </c>
      <c r="O777" s="124">
        <f>SUM(O769:O776)</f>
      </c>
      <c r="P777" s="128">
        <f t="shared" si="280"/>
      </c>
      <c r="Q777" s="129">
        <f t="shared" ref="Q777:Q778" si="47">M777/O777</f>
      </c>
      <c r="R777" s="124">
        <f>SUM(R769:R776)</f>
      </c>
      <c r="S777" s="129">
        <f t="shared" ref="S777:S778" si="16">(O777+O777)/(K777+K777)</f>
      </c>
      <c r="T777" s="124">
        <f>SUM(T769:T776)</f>
      </c>
      <c r="U777" s="130">
        <f t="shared" ref="U777:U778" si="848">F777/T777</f>
      </c>
      <c r="V777" s="131">
        <f t="shared" ref="V777:V778" si="708">(F777+4*500)/T777</f>
      </c>
      <c r="W777" s="124">
        <f>SUM(W769:W776)</f>
      </c>
      <c r="X777" s="132">
        <f t="shared" ref="X777:X778" si="568">W777/T777</f>
      </c>
      <c r="Y777" s="129">
        <f t="shared" ref="Y777:Y778" si="428">T777/R777</f>
      </c>
      <c r="Z777" s="131">
        <f t="shared" ref="Z777:Z778" si="1128">W777/F777</f>
      </c>
      <c r="AA777" s="131">
        <f>W777/(F777+COUNT(W765:W770)*500)</f>
      </c>
      <c r="AB777" s="124">
        <f>AB769+AB771+AB773+AB775</f>
      </c>
      <c r="AC777" s="124">
        <f>AC769+AC771+AC773+AC775</f>
      </c>
      <c r="AD777" s="129">
        <f t="shared" ref="AD777:AD778" si="988">AB777/T777</f>
      </c>
      <c r="AE777" s="133">
        <f>(W777-AC777)/(F777+COUNT(W765:W770)*500)</f>
      </c>
      <c r="AF777" s="119"/>
    </row>
    <row r="778">
      <c r="A778" s="106"/>
      <c r="B778" s="137" t="s">
        <v>161</v>
      </c>
      <c r="C778" s="137"/>
      <c r="D778" s="137"/>
      <c r="E778" s="138">
        <f>E743+E750+E759+E768+E777</f>
      </c>
      <c r="F778" s="138">
        <f>F743+F750+F759+F768+F777</f>
      </c>
      <c r="G778" s="138">
        <f>G743+G750+G759+G768+G777</f>
      </c>
      <c r="H778" s="138">
        <f>H743+H750+H759+H768+H777</f>
      </c>
      <c r="I778" s="139">
        <f t="shared" si="183"/>
      </c>
      <c r="J778" s="140">
        <f t="shared" si="138"/>
      </c>
      <c r="K778" s="138">
        <f>K743+K750+K759+K768+K777</f>
      </c>
      <c r="L778" s="140">
        <f t="shared" si="95"/>
      </c>
      <c r="M778" s="138">
        <f>M743+M750+M759+M768+M777</f>
      </c>
      <c r="N778" s="142">
        <f t="shared" si="334"/>
      </c>
      <c r="O778" s="138">
        <f>O743+O750+O759+O768+O777</f>
      </c>
      <c r="P778" s="142">
        <f t="shared" si="280"/>
      </c>
      <c r="Q778" s="143">
        <f t="shared" si="47"/>
      </c>
      <c r="R778" s="138">
        <f>R743+R750+R759+R768+R777</f>
      </c>
      <c r="S778" s="143">
        <f t="shared" si="16"/>
      </c>
      <c r="T778" s="138">
        <f>T743+T750+T759+T768+T777</f>
      </c>
      <c r="U778" s="144">
        <f t="shared" si="848"/>
      </c>
      <c r="V778" s="145">
        <f t="shared" si="708"/>
      </c>
      <c r="W778" s="138">
        <f>W743+W750+W759+W768+W777</f>
      </c>
      <c r="X778" s="145">
        <f t="shared" si="568"/>
      </c>
      <c r="Y778" s="143">
        <f t="shared" si="428"/>
      </c>
      <c r="Z778" s="145">
        <f t="shared" si="1128"/>
      </c>
      <c r="AA778" s="145">
        <f>W778/(F778+COUNT(W737:W742,W744:W749,W751:W758,W760:W767)*500)</f>
      </c>
      <c r="AB778" s="171">
        <f>AB743+AB750+AB759+AB768+AB777</f>
      </c>
      <c r="AC778" s="138">
        <f>AC743+AC750+AC759+AC768+AC777</f>
      </c>
      <c r="AD778" s="143">
        <f t="shared" si="988"/>
      </c>
      <c r="AE778" s="145">
        <f>(W778-AC778)/(F778+COUNT(W737:W742,W744:W749,W751:W758,W760:W767)*500)</f>
      </c>
      <c r="AF778" s="118"/>
    </row>
    <row r="779">
      <c r="A779" s="96" t="s">
        <v>97</v>
      </c>
      <c r="B779" s="97" t="s">
        <v>98</v>
      </c>
      <c r="C779" s="97" t="s">
        <v>99</v>
      </c>
      <c r="D779" s="97" t="s">
        <v>100</v>
      </c>
      <c r="E779" s="98" t="s">
        <v>101</v>
      </c>
      <c r="F779" s="97" t="s">
        <v>102</v>
      </c>
      <c r="G779" s="97" t="s">
        <v>103</v>
      </c>
      <c r="H779" s="97" t="s">
        <v>104</v>
      </c>
      <c r="I779" s="99" t="s">
        <v>105</v>
      </c>
      <c r="J779" s="100" t="s">
        <v>106</v>
      </c>
      <c r="K779" s="97" t="s">
        <v>107</v>
      </c>
      <c r="L779" s="100" t="s">
        <v>108</v>
      </c>
      <c r="M779" s="97" t="s">
        <v>109</v>
      </c>
      <c r="N779" s="101" t="s">
        <v>110</v>
      </c>
      <c r="O779" s="97" t="s">
        <v>111</v>
      </c>
      <c r="P779" s="101" t="s">
        <v>112</v>
      </c>
      <c r="Q779" s="99" t="s">
        <v>113</v>
      </c>
      <c r="R779" s="102" t="s">
        <v>114</v>
      </c>
      <c r="S779" s="103" t="s">
        <v>115</v>
      </c>
      <c r="T779" s="102" t="s">
        <v>116</v>
      </c>
      <c r="U779" s="104" t="s">
        <v>117</v>
      </c>
      <c r="V779" s="105" t="s">
        <v>118</v>
      </c>
      <c r="W779" s="105" t="s">
        <v>119</v>
      </c>
      <c r="X779" s="105" t="s">
        <v>120</v>
      </c>
      <c r="Y779" s="103" t="s">
        <v>121</v>
      </c>
      <c r="Z779" s="105" t="s">
        <v>122</v>
      </c>
      <c r="AA779" s="105" t="s">
        <v>123</v>
      </c>
      <c r="AB779" s="105" t="s">
        <v>124</v>
      </c>
      <c r="AC779" s="102" t="s">
        <v>125</v>
      </c>
      <c r="AD779" s="103" t="s">
        <v>126</v>
      </c>
      <c r="AE779" s="105" t="s">
        <v>127</v>
      </c>
      <c r="AF779" s="105" t="s">
        <v>128</v>
      </c>
    </row>
    <row r="780">
      <c r="A780" s="106" t="s">
        <v>191</v>
      </c>
      <c r="B780" s="107" t="s">
        <v>130</v>
      </c>
      <c r="C780" s="135" t="s">
        <v>142</v>
      </c>
      <c r="D780" s="109" t="s">
        <v>132</v>
      </c>
      <c r="E780" s="110">
        <v>265.14</v>
      </c>
      <c r="F780" s="111">
        <f>E780+E781</f>
      </c>
      <c r="G780" s="112">
        <v>1293</v>
      </c>
      <c r="H780" s="112">
        <v>119</v>
      </c>
      <c r="I780" s="113">
        <f t="shared" ref="I780:I799" si="184">H780/G780</f>
      </c>
      <c r="J780" s="114">
        <f t="shared" ref="J780:J819" si="139">(E780/G780)*1000</f>
      </c>
      <c r="K780" s="112">
        <v>2</v>
      </c>
      <c r="L780" s="114">
        <f t="shared" ref="L780:L796" si="96">E780/K780</f>
      </c>
      <c r="M780" s="112">
        <v>0</v>
      </c>
      <c r="N780" s="115">
        <f t="shared" ref="N780:N825" si="335">E780/M780</f>
      </c>
      <c r="O780" s="112">
        <v>0</v>
      </c>
      <c r="P780" s="115">
        <f t="shared" ref="P780:P803" si="281">E780/O780</f>
      </c>
      <c r="Q780" s="116">
        <f>(M780+M781)/(O780+O781)</f>
      </c>
      <c r="R780" s="112">
        <v>3</v>
      </c>
      <c r="S780" s="116">
        <f>(O780+O781)/(K780+K781)</f>
      </c>
      <c r="T780" s="112">
        <v>2</v>
      </c>
      <c r="U780" s="117">
        <f>F780/T780</f>
      </c>
      <c r="V780" s="118">
        <f>(F780+4*500)/T780</f>
      </c>
      <c r="W780" s="112">
        <v>3045.6</v>
      </c>
      <c r="X780" s="118">
        <f>W780/T780</f>
      </c>
      <c r="Y780" s="116">
        <f>T780/R780</f>
      </c>
      <c r="Z780" s="118">
        <f>W780/F780</f>
      </c>
      <c r="AA780" s="118">
        <f>W780/(F780+500)</f>
      </c>
      <c r="AB780" s="112">
        <v>0</v>
      </c>
      <c r="AC780" s="112">
        <v>0</v>
      </c>
      <c r="AD780" s="116">
        <f>AB780/T780</f>
      </c>
      <c r="AE780" s="118">
        <f>(W780-AC780)/(F780+500)</f>
      </c>
      <c r="AF780" s="119" t="s">
        <v>173</v>
      </c>
    </row>
    <row r="781">
      <c r="A781" s="106"/>
      <c r="B781" s="107"/>
      <c r="C781" s="135"/>
      <c r="D781" s="109" t="s">
        <v>134</v>
      </c>
      <c r="E781" s="110">
        <v>1100.9</v>
      </c>
      <c r="F781" s="111"/>
      <c r="G781" s="112">
        <v>8660</v>
      </c>
      <c r="H781" s="112">
        <v>607</v>
      </c>
      <c r="I781" s="113">
        <f t="shared" si="184"/>
      </c>
      <c r="J781" s="114">
        <f t="shared" si="139"/>
      </c>
      <c r="K781" s="112">
        <v>22</v>
      </c>
      <c r="L781" s="114">
        <f t="shared" si="96"/>
      </c>
      <c r="M781" s="112">
        <v>0</v>
      </c>
      <c r="N781" s="115">
        <f t="shared" si="335"/>
      </c>
      <c r="O781" s="112">
        <v>0</v>
      </c>
      <c r="P781" s="115">
        <f t="shared" si="281"/>
      </c>
      <c r="Q781" s="116"/>
      <c r="R781" s="112"/>
      <c r="S781" s="116"/>
      <c r="T781" s="112"/>
      <c r="U781" s="117"/>
      <c r="V781" s="118"/>
      <c r="W781" s="112"/>
      <c r="X781" s="118"/>
      <c r="Y781" s="116"/>
      <c r="Z781" s="118"/>
      <c r="AA781" s="118"/>
      <c r="AB781" s="112"/>
      <c r="AC781" s="112"/>
      <c r="AD781" s="116"/>
      <c r="AE781" s="118"/>
      <c r="AF781" s="119" t="s">
        <v>186</v>
      </c>
    </row>
    <row r="782">
      <c r="A782" s="106"/>
      <c r="B782" s="107" t="s">
        <v>136</v>
      </c>
      <c r="C782" s="135" t="s">
        <v>142</v>
      </c>
      <c r="D782" s="109" t="s">
        <v>132</v>
      </c>
      <c r="E782" s="110">
        <v>570.67</v>
      </c>
      <c r="F782" s="111">
        <f>E782+E783</f>
      </c>
      <c r="G782" s="112">
        <v>2260</v>
      </c>
      <c r="H782" s="112">
        <v>148</v>
      </c>
      <c r="I782" s="113">
        <f t="shared" si="184"/>
      </c>
      <c r="J782" s="114">
        <f t="shared" si="139"/>
      </c>
      <c r="K782" s="112">
        <v>7</v>
      </c>
      <c r="L782" s="114">
        <f t="shared" si="96"/>
      </c>
      <c r="M782" s="112">
        <v>1</v>
      </c>
      <c r="N782" s="115">
        <f t="shared" si="335"/>
      </c>
      <c r="O782" s="112">
        <v>1</v>
      </c>
      <c r="P782" s="115">
        <f t="shared" si="281"/>
      </c>
      <c r="Q782" s="116">
        <f>(M782+M783)/(O782+O783)</f>
      </c>
      <c r="R782" s="112">
        <v>2</v>
      </c>
      <c r="S782" s="116">
        <f>(O782+O783)/(K782+K783)</f>
      </c>
      <c r="T782" s="112">
        <v>1</v>
      </c>
      <c r="U782" s="117">
        <f>F782/T782</f>
      </c>
      <c r="V782" s="118">
        <f>(F782+4*500)/T782</f>
      </c>
      <c r="W782" s="112">
        <v>895.2</v>
      </c>
      <c r="X782" s="118">
        <f>W782/T782</f>
      </c>
      <c r="Y782" s="116">
        <f>T782/R782</f>
      </c>
      <c r="Z782" s="118">
        <f>W782/F782</f>
      </c>
      <c r="AA782" s="118">
        <f>W782/(F782+500)</f>
      </c>
      <c r="AB782" s="112">
        <v>1</v>
      </c>
      <c r="AC782" s="112">
        <v>895.2</v>
      </c>
      <c r="AD782" s="116">
        <f>AB782/T782</f>
      </c>
      <c r="AE782" s="118">
        <f>(W782-AC782)/(F782+500)</f>
      </c>
      <c r="AF782" s="119" t="s">
        <v>173</v>
      </c>
    </row>
    <row r="783">
      <c r="A783" s="106"/>
      <c r="B783" s="107"/>
      <c r="C783" s="135"/>
      <c r="D783" s="109" t="s">
        <v>134</v>
      </c>
      <c r="E783" s="110">
        <v>1111.41</v>
      </c>
      <c r="F783" s="111"/>
      <c r="G783" s="112">
        <v>7365</v>
      </c>
      <c r="H783" s="112">
        <v>308</v>
      </c>
      <c r="I783" s="113">
        <f t="shared" si="184"/>
      </c>
      <c r="J783" s="114">
        <f t="shared" si="139"/>
      </c>
      <c r="K783" s="112">
        <v>15</v>
      </c>
      <c r="L783" s="114">
        <f t="shared" si="96"/>
      </c>
      <c r="M783" s="112">
        <v>0</v>
      </c>
      <c r="N783" s="115">
        <f t="shared" si="335"/>
      </c>
      <c r="O783" s="112">
        <v>0</v>
      </c>
      <c r="P783" s="115">
        <f t="shared" si="281"/>
      </c>
      <c r="Q783" s="116"/>
      <c r="R783" s="112"/>
      <c r="S783" s="116"/>
      <c r="T783" s="112"/>
      <c r="U783" s="117"/>
      <c r="V783" s="118"/>
      <c r="W783" s="112"/>
      <c r="X783" s="118"/>
      <c r="Y783" s="116"/>
      <c r="Z783" s="118"/>
      <c r="AA783" s="118"/>
      <c r="AB783" s="112"/>
      <c r="AC783" s="112"/>
      <c r="AD783" s="116"/>
      <c r="AE783" s="118"/>
      <c r="AF783" s="119" t="s">
        <v>186</v>
      </c>
    </row>
    <row r="784">
      <c r="A784" s="106"/>
      <c r="B784" s="120" t="s">
        <v>137</v>
      </c>
      <c r="C784" s="135" t="s">
        <v>142</v>
      </c>
      <c r="D784" s="168" t="s">
        <v>132</v>
      </c>
      <c r="E784" s="110">
        <v>658.14</v>
      </c>
      <c r="F784" s="111">
        <f>E784+E785</f>
      </c>
      <c r="G784" s="112">
        <v>2675</v>
      </c>
      <c r="H784" s="112">
        <v>125</v>
      </c>
      <c r="I784" s="113">
        <f t="shared" si="184"/>
      </c>
      <c r="J784" s="114">
        <f t="shared" si="139"/>
      </c>
      <c r="K784" s="112">
        <v>9</v>
      </c>
      <c r="L784" s="114">
        <f t="shared" si="96"/>
      </c>
      <c r="M784" s="112">
        <v>0</v>
      </c>
      <c r="N784" s="115">
        <f t="shared" si="335"/>
      </c>
      <c r="O784" s="112">
        <v>2</v>
      </c>
      <c r="P784" s="115">
        <f t="shared" si="281"/>
      </c>
      <c r="Q784" s="116">
        <f>(M784+M785)/(O784+O785)</f>
      </c>
      <c r="R784" s="112">
        <v>5</v>
      </c>
      <c r="S784" s="116">
        <f>(O784+O785)/(K784+K785)</f>
      </c>
      <c r="T784" s="112">
        <v>1</v>
      </c>
      <c r="U784" s="117">
        <f>F784/T784</f>
      </c>
      <c r="V784" s="118">
        <f>(F784+4*500)/T784</f>
      </c>
      <c r="W784" s="112">
        <v>2088</v>
      </c>
      <c r="X784" s="118">
        <f>W784/T784</f>
      </c>
      <c r="Y784" s="116">
        <f>T784/R784</f>
      </c>
      <c r="Z784" s="118">
        <f>W784/F784</f>
      </c>
      <c r="AA784" s="118">
        <f>W784/(F784+500)</f>
      </c>
      <c r="AB784" s="112">
        <v>0</v>
      </c>
      <c r="AC784" s="112">
        <v>0</v>
      </c>
      <c r="AD784" s="116">
        <f>AB784/T784</f>
      </c>
      <c r="AE784" s="118">
        <f>(W784-AC784)/(F784+500)</f>
      </c>
      <c r="AF784" s="119" t="s">
        <v>173</v>
      </c>
    </row>
    <row r="785">
      <c r="A785" s="106"/>
      <c r="B785" s="120"/>
      <c r="C785" s="135"/>
      <c r="D785" s="109" t="s">
        <v>134</v>
      </c>
      <c r="E785" s="110">
        <v>1027.9</v>
      </c>
      <c r="F785" s="111"/>
      <c r="G785" s="112">
        <v>6753</v>
      </c>
      <c r="H785" s="112">
        <v>314</v>
      </c>
      <c r="I785" s="113">
        <f t="shared" si="184"/>
      </c>
      <c r="J785" s="114">
        <f t="shared" si="139"/>
      </c>
      <c r="K785" s="112">
        <v>20</v>
      </c>
      <c r="L785" s="114">
        <f t="shared" si="96"/>
      </c>
      <c r="M785" s="112">
        <v>1</v>
      </c>
      <c r="N785" s="115">
        <f t="shared" si="335"/>
      </c>
      <c r="O785" s="112">
        <v>2</v>
      </c>
      <c r="P785" s="115">
        <f t="shared" si="281"/>
      </c>
      <c r="Q785" s="116"/>
      <c r="R785" s="112"/>
      <c r="S785" s="116"/>
      <c r="T785" s="112"/>
      <c r="U785" s="117"/>
      <c r="V785" s="118"/>
      <c r="W785" s="112"/>
      <c r="X785" s="118"/>
      <c r="Y785" s="116"/>
      <c r="Z785" s="118"/>
      <c r="AA785" s="118"/>
      <c r="AB785" s="112"/>
      <c r="AC785" s="112"/>
      <c r="AD785" s="116"/>
      <c r="AE785" s="118"/>
      <c r="AF785" s="119" t="s">
        <v>186</v>
      </c>
    </row>
    <row r="786">
      <c r="A786" s="106"/>
      <c r="B786" s="120" t="s">
        <v>138</v>
      </c>
      <c r="C786" s="135" t="s">
        <v>142</v>
      </c>
      <c r="D786" s="109" t="s">
        <v>132</v>
      </c>
      <c r="E786" s="110">
        <v>768.24</v>
      </c>
      <c r="F786" s="111">
        <f>E786+E787</f>
      </c>
      <c r="G786" s="112">
        <v>3379</v>
      </c>
      <c r="H786" s="112">
        <v>116</v>
      </c>
      <c r="I786" s="113">
        <f t="shared" si="184"/>
      </c>
      <c r="J786" s="114">
        <f t="shared" si="139"/>
      </c>
      <c r="K786" s="112">
        <v>6</v>
      </c>
      <c r="L786" s="114">
        <f t="shared" si="96"/>
      </c>
      <c r="M786" s="112">
        <v>1</v>
      </c>
      <c r="N786" s="115">
        <f t="shared" si="335"/>
      </c>
      <c r="O786" s="112">
        <v>2</v>
      </c>
      <c r="P786" s="115">
        <f t="shared" si="281"/>
      </c>
      <c r="Q786" s="116">
        <f>(M786+M787)/(O786+O787)</f>
      </c>
      <c r="R786" s="112">
        <v>6</v>
      </c>
      <c r="S786" s="116">
        <f>(O786+O787)/(K786+K787)</f>
      </c>
      <c r="T786" s="112">
        <v>3</v>
      </c>
      <c r="U786" s="117">
        <f>F786/T786</f>
      </c>
      <c r="V786" s="118">
        <f>(F786+4*500)/T786</f>
      </c>
      <c r="W786" s="112">
        <v>3799.2</v>
      </c>
      <c r="X786" s="118">
        <f>W786/T786</f>
      </c>
      <c r="Y786" s="116">
        <f>T786/R786</f>
      </c>
      <c r="Z786" s="118">
        <f>W786/F786</f>
      </c>
      <c r="AA786" s="118">
        <f>W786/(F786+500)</f>
      </c>
      <c r="AB786" s="112">
        <v>1</v>
      </c>
      <c r="AC786" s="112">
        <v>2011.2</v>
      </c>
      <c r="AD786" s="116">
        <f>AB786/T786</f>
      </c>
      <c r="AE786" s="118">
        <f>(W786-AC786)/(F786+500)</f>
      </c>
      <c r="AF786" s="119" t="s">
        <v>173</v>
      </c>
    </row>
    <row r="787">
      <c r="A787" s="106"/>
      <c r="B787" s="120"/>
      <c r="C787" s="135"/>
      <c r="D787" s="109" t="s">
        <v>134</v>
      </c>
      <c r="E787" s="110">
        <v>797.93</v>
      </c>
      <c r="F787" s="111"/>
      <c r="G787" s="112">
        <v>4858</v>
      </c>
      <c r="H787" s="112">
        <v>208</v>
      </c>
      <c r="I787" s="113">
        <f t="shared" si="184"/>
      </c>
      <c r="J787" s="114">
        <f t="shared" si="139"/>
      </c>
      <c r="K787" s="112">
        <v>12</v>
      </c>
      <c r="L787" s="114">
        <f t="shared" si="96"/>
      </c>
      <c r="M787" s="112">
        <v>1</v>
      </c>
      <c r="N787" s="115">
        <f t="shared" si="335"/>
      </c>
      <c r="O787" s="112">
        <v>2</v>
      </c>
      <c r="P787" s="115">
        <f t="shared" si="281"/>
      </c>
      <c r="Q787" s="116"/>
      <c r="R787" s="112"/>
      <c r="S787" s="116"/>
      <c r="T787" s="112"/>
      <c r="U787" s="117"/>
      <c r="V787" s="118"/>
      <c r="W787" s="112"/>
      <c r="X787" s="118"/>
      <c r="Y787" s="116"/>
      <c r="Z787" s="118"/>
      <c r="AA787" s="118"/>
      <c r="AB787" s="112"/>
      <c r="AC787" s="112"/>
      <c r="AD787" s="116"/>
      <c r="AE787" s="118"/>
      <c r="AF787" s="119" t="s">
        <v>186</v>
      </c>
    </row>
    <row r="788">
      <c r="A788" s="106"/>
      <c r="B788" s="123" t="s">
        <v>140</v>
      </c>
      <c r="C788" s="123"/>
      <c r="D788" s="123"/>
      <c r="E788" s="124">
        <f>SUM(E780:E787)</f>
      </c>
      <c r="F788" s="125">
        <f>SUM(F780:F787)</f>
      </c>
      <c r="G788" s="125">
        <f>SUM(G780:G787)</f>
      </c>
      <c r="H788" s="125">
        <f>SUM(H780:H787)</f>
      </c>
      <c r="I788" s="126">
        <f t="shared" si="184"/>
      </c>
      <c r="J788" s="127">
        <f t="shared" si="139"/>
      </c>
      <c r="K788" s="125">
        <f>SUM(K780:K787)</f>
      </c>
      <c r="L788" s="127">
        <f t="shared" si="96"/>
      </c>
      <c r="M788" s="125">
        <f>SUM(M780:M787)</f>
      </c>
      <c r="N788" s="128">
        <f t="shared" si="335"/>
      </c>
      <c r="O788" s="125">
        <f>SUM(O780:O787)</f>
      </c>
      <c r="P788" s="128">
        <f t="shared" si="281"/>
      </c>
      <c r="Q788" s="129">
        <f>M788/O788</f>
      </c>
      <c r="R788" s="125">
        <f>SUM(R780:R787)</f>
      </c>
      <c r="S788" s="129">
        <f>(O788+O788)/(K788+K788)</f>
      </c>
      <c r="T788" s="125">
        <f>SUM(T780:T787)</f>
      </c>
      <c r="U788" s="130">
        <f t="shared" ref="U788:U789" si="849">F788/T788</f>
      </c>
      <c r="V788" s="131">
        <f t="shared" ref="V788:V789" si="709">(F788+4*500)/T788</f>
      </c>
      <c r="W788" s="124">
        <f>SUM(W780:W787)</f>
      </c>
      <c r="X788" s="132">
        <f t="shared" ref="X788:X789" si="569">W788/T788</f>
      </c>
      <c r="Y788" s="129">
        <f t="shared" ref="Y788:Y789" si="429">T788/R788</f>
      </c>
      <c r="Z788" s="131">
        <f t="shared" ref="Z788:Z789" si="1129">W788/F788</f>
      </c>
      <c r="AA788" s="131">
        <f>W788/(F788+COUNT(W780:W787)*500)</f>
      </c>
      <c r="AB788" s="170">
        <f>AB780+AB782+AB784+AB786</f>
      </c>
      <c r="AC788" s="125">
        <f>AC780+AC782+AC784+AC786</f>
      </c>
      <c r="AD788" s="129">
        <f t="shared" ref="AD788:AD789" si="989">AB788/T788</f>
      </c>
      <c r="AE788" s="133">
        <f>(W788-AC788)/(F788+COUNT(W780:W787)*500)</f>
      </c>
      <c r="AF788" s="119"/>
    </row>
    <row r="789">
      <c r="A789" s="106"/>
      <c r="B789" s="107" t="s">
        <v>139</v>
      </c>
      <c r="C789" s="135" t="s">
        <v>177</v>
      </c>
      <c r="D789" s="109" t="s">
        <v>132</v>
      </c>
      <c r="E789" s="110">
        <v>873.77</v>
      </c>
      <c r="F789" s="169">
        <f>E789+E790</f>
      </c>
      <c r="G789" s="112">
        <v>2838</v>
      </c>
      <c r="H789" s="112">
        <v>113</v>
      </c>
      <c r="I789" s="113">
        <f t="shared" si="184"/>
      </c>
      <c r="J789" s="114">
        <f t="shared" si="139"/>
      </c>
      <c r="K789" s="112">
        <v>4</v>
      </c>
      <c r="L789" s="114">
        <f t="shared" si="96"/>
      </c>
      <c r="M789" s="112">
        <v>1</v>
      </c>
      <c r="N789" s="115">
        <f t="shared" si="335"/>
      </c>
      <c r="O789" s="112">
        <v>1</v>
      </c>
      <c r="P789" s="115">
        <f t="shared" si="281"/>
      </c>
      <c r="Q789" s="116">
        <f>(M789+M790)/(O789+O790)</f>
      </c>
      <c r="R789" s="112">
        <v>4</v>
      </c>
      <c r="S789" s="116">
        <f>(O789+O790)/(K789+K790)</f>
      </c>
      <c r="T789" s="112">
        <v>2</v>
      </c>
      <c r="U789" s="117">
        <f t="shared" si="849"/>
      </c>
      <c r="V789" s="118">
        <f t="shared" si="709"/>
      </c>
      <c r="W789" s="112">
        <v>2270.2</v>
      </c>
      <c r="X789" s="118">
        <f t="shared" si="569"/>
      </c>
      <c r="Y789" s="116">
        <f t="shared" si="429"/>
      </c>
      <c r="Z789" s="118">
        <f t="shared" si="1129"/>
      </c>
      <c r="AA789" s="118">
        <f>W789/(F789+500)</f>
      </c>
      <c r="AB789" s="112">
        <v>0</v>
      </c>
      <c r="AC789" s="112">
        <v>0</v>
      </c>
      <c r="AD789" s="116">
        <f t="shared" si="989"/>
      </c>
      <c r="AE789" s="118">
        <f>(W789-AC789)/(F789+500)</f>
      </c>
      <c r="AF789" s="119" t="s">
        <v>173</v>
      </c>
    </row>
    <row r="790">
      <c r="A790" s="106"/>
      <c r="B790" s="107"/>
      <c r="C790" s="135"/>
      <c r="D790" s="109" t="s">
        <v>134</v>
      </c>
      <c r="E790" s="110">
        <v>1138.96</v>
      </c>
      <c r="F790" s="169"/>
      <c r="G790" s="112">
        <v>8791</v>
      </c>
      <c r="H790" s="122">
        <v>305</v>
      </c>
      <c r="I790" s="113">
        <f t="shared" si="184"/>
      </c>
      <c r="J790" s="114">
        <f t="shared" si="139"/>
      </c>
      <c r="K790" s="112">
        <v>9</v>
      </c>
      <c r="L790" s="114">
        <f t="shared" si="96"/>
      </c>
      <c r="M790" s="112">
        <v>0</v>
      </c>
      <c r="N790" s="115">
        <f t="shared" si="335"/>
      </c>
      <c r="O790" s="112">
        <v>0</v>
      </c>
      <c r="P790" s="115">
        <f t="shared" si="281"/>
      </c>
      <c r="Q790" s="116"/>
      <c r="R790" s="112"/>
      <c r="S790" s="116"/>
      <c r="T790" s="112"/>
      <c r="U790" s="117"/>
      <c r="V790" s="118"/>
      <c r="W790" s="112"/>
      <c r="X790" s="118"/>
      <c r="Y790" s="116"/>
      <c r="Z790" s="118"/>
      <c r="AA790" s="118"/>
      <c r="AB790" s="112"/>
      <c r="AC790" s="112"/>
      <c r="AD790" s="116"/>
      <c r="AE790" s="118"/>
      <c r="AF790" s="119" t="s">
        <v>186</v>
      </c>
    </row>
    <row r="791">
      <c r="A791" s="106"/>
      <c r="B791" s="146" t="s">
        <v>141</v>
      </c>
      <c r="C791" s="135" t="s">
        <v>177</v>
      </c>
      <c r="D791" s="109" t="s">
        <v>132</v>
      </c>
      <c r="E791" s="110">
        <v>942.95</v>
      </c>
      <c r="F791" s="121">
        <f>E791+E792</f>
      </c>
      <c r="G791" s="112">
        <v>5390</v>
      </c>
      <c r="H791" s="112">
        <v>135</v>
      </c>
      <c r="I791" s="113">
        <f t="shared" si="184"/>
      </c>
      <c r="J791" s="114">
        <f t="shared" si="139"/>
      </c>
      <c r="K791" s="112">
        <v>6</v>
      </c>
      <c r="L791" s="114">
        <f t="shared" si="96"/>
      </c>
      <c r="M791" s="112">
        <v>3</v>
      </c>
      <c r="N791" s="115">
        <f t="shared" si="335"/>
      </c>
      <c r="O791" s="112">
        <v>4</v>
      </c>
      <c r="P791" s="115">
        <f t="shared" si="281"/>
      </c>
      <c r="Q791" s="116">
        <f>(M791+M792)/(O791+O792)</f>
      </c>
      <c r="R791" s="112">
        <v>10</v>
      </c>
      <c r="S791" s="116">
        <f>(O791+O792)/(K791+K792)</f>
      </c>
      <c r="T791" s="112">
        <v>3</v>
      </c>
      <c r="U791" s="117">
        <f>F791/T791</f>
      </c>
      <c r="V791" s="118">
        <f>(F791+4*500)/T791</f>
      </c>
      <c r="W791" s="112">
        <v>2251.2</v>
      </c>
      <c r="X791" s="118">
        <f>W791/T791</f>
      </c>
      <c r="Y791" s="116">
        <f>T791/R791</f>
      </c>
      <c r="Z791" s="118">
        <f>W791/F791</f>
      </c>
      <c r="AA791" s="118">
        <f>W791/(F791+500)</f>
      </c>
      <c r="AB791" s="112">
        <v>2</v>
      </c>
      <c r="AC791" s="112">
        <v>1171.199999999999</v>
      </c>
      <c r="AD791" s="116">
        <f>AB791/T791</f>
      </c>
      <c r="AE791" s="118">
        <f>(W791-AC791)/(F791+500)</f>
      </c>
      <c r="AF791" s="119" t="s">
        <v>173</v>
      </c>
    </row>
    <row r="792">
      <c r="A792" s="106"/>
      <c r="B792" s="146"/>
      <c r="C792" s="135"/>
      <c r="D792" s="109" t="s">
        <v>134</v>
      </c>
      <c r="E792" s="110">
        <v>1136.29</v>
      </c>
      <c r="F792" s="121"/>
      <c r="G792" s="112">
        <v>8616</v>
      </c>
      <c r="H792" s="122">
        <v>307</v>
      </c>
      <c r="I792" s="113">
        <f t="shared" si="184"/>
      </c>
      <c r="J792" s="114">
        <f t="shared" si="139"/>
      </c>
      <c r="K792" s="112">
        <v>23</v>
      </c>
      <c r="L792" s="114">
        <f t="shared" si="96"/>
      </c>
      <c r="M792" s="112">
        <v>1</v>
      </c>
      <c r="N792" s="115">
        <f t="shared" si="335"/>
      </c>
      <c r="O792" s="112">
        <v>5</v>
      </c>
      <c r="P792" s="115">
        <f t="shared" si="281"/>
      </c>
      <c r="Q792" s="116"/>
      <c r="R792" s="112"/>
      <c r="S792" s="116"/>
      <c r="T792" s="112"/>
      <c r="U792" s="117"/>
      <c r="V792" s="118"/>
      <c r="W792" s="112"/>
      <c r="X792" s="118"/>
      <c r="Y792" s="116"/>
      <c r="Z792" s="118"/>
      <c r="AA792" s="118"/>
      <c r="AB792" s="112"/>
      <c r="AC792" s="112"/>
      <c r="AD792" s="116"/>
      <c r="AE792" s="118"/>
      <c r="AF792" s="119" t="s">
        <v>186</v>
      </c>
    </row>
    <row r="793">
      <c r="A793" s="106"/>
      <c r="B793" s="107" t="s">
        <v>143</v>
      </c>
      <c r="C793" s="135" t="s">
        <v>177</v>
      </c>
      <c r="D793" s="109" t="s">
        <v>132</v>
      </c>
      <c r="E793" s="110">
        <v>1736.66</v>
      </c>
      <c r="F793" s="121">
        <f>E793+E794</f>
      </c>
      <c r="G793" s="112">
        <v>10455</v>
      </c>
      <c r="H793" s="112">
        <v>214</v>
      </c>
      <c r="I793" s="113">
        <f t="shared" si="184"/>
      </c>
      <c r="J793" s="114">
        <f t="shared" si="139"/>
      </c>
      <c r="K793" s="112">
        <v>6</v>
      </c>
      <c r="L793" s="114">
        <f t="shared" si="96"/>
      </c>
      <c r="M793" s="112">
        <v>2</v>
      </c>
      <c r="N793" s="115">
        <f t="shared" si="335"/>
      </c>
      <c r="O793" s="112">
        <v>3</v>
      </c>
      <c r="P793" s="115">
        <f t="shared" si="281"/>
      </c>
      <c r="Q793" s="116">
        <f>(M793+M794)/(O793+O794)</f>
      </c>
      <c r="R793" s="112">
        <v>11</v>
      </c>
      <c r="S793" s="116">
        <f>(O793+O794)/(K793+K794)</f>
      </c>
      <c r="T793" s="112">
        <v>2</v>
      </c>
      <c r="U793" s="117">
        <f>F793/T793</f>
      </c>
      <c r="V793" s="118">
        <f>(F793+4*500)/T793</f>
      </c>
      <c r="W793" s="112">
        <v>1147.2</v>
      </c>
      <c r="X793" s="118">
        <f>W793/T793</f>
      </c>
      <c r="Y793" s="116">
        <f>T793/R793</f>
      </c>
      <c r="Z793" s="118">
        <f>W793/F793</f>
      </c>
      <c r="AA793" s="118">
        <f>W793/(F793+500)</f>
      </c>
      <c r="AB793" s="112">
        <v>1</v>
      </c>
      <c r="AC793" s="112">
        <v>2088</v>
      </c>
      <c r="AD793" s="116">
        <f>AB793/T793</f>
      </c>
      <c r="AE793" s="118">
        <f>(W793-AC793)/(F793+500)</f>
      </c>
      <c r="AF793" s="119" t="s">
        <v>173</v>
      </c>
    </row>
    <row r="794">
      <c r="A794" s="106"/>
      <c r="B794" s="107"/>
      <c r="C794" s="135"/>
      <c r="D794" s="109" t="s">
        <v>134</v>
      </c>
      <c r="E794" s="110">
        <v>1439.87</v>
      </c>
      <c r="F794" s="121"/>
      <c r="G794" s="112">
        <v>10527</v>
      </c>
      <c r="H794" s="122">
        <v>489</v>
      </c>
      <c r="I794" s="113">
        <f t="shared" si="184"/>
      </c>
      <c r="J794" s="114">
        <f t="shared" si="139"/>
      </c>
      <c r="K794" s="112">
        <v>22</v>
      </c>
      <c r="L794" s="114">
        <f t="shared" si="96"/>
      </c>
      <c r="M794" s="112">
        <v>0</v>
      </c>
      <c r="N794" s="115">
        <f t="shared" si="335"/>
      </c>
      <c r="O794" s="112">
        <v>3</v>
      </c>
      <c r="P794" s="115">
        <f t="shared" si="281"/>
      </c>
      <c r="Q794" s="116"/>
      <c r="R794" s="112"/>
      <c r="S794" s="116"/>
      <c r="T794" s="112"/>
      <c r="U794" s="117"/>
      <c r="V794" s="118"/>
      <c r="W794" s="112"/>
      <c r="X794" s="118"/>
      <c r="Y794" s="116"/>
      <c r="Z794" s="118"/>
      <c r="AA794" s="118"/>
      <c r="AB794" s="112"/>
      <c r="AC794" s="112"/>
      <c r="AD794" s="116"/>
      <c r="AE794" s="118"/>
      <c r="AF794" s="119" t="s">
        <v>186</v>
      </c>
    </row>
    <row r="795">
      <c r="A795" s="106"/>
      <c r="B795" s="107" t="s">
        <v>144</v>
      </c>
      <c r="C795" s="135" t="s">
        <v>177</v>
      </c>
      <c r="D795" s="109" t="s">
        <v>132</v>
      </c>
      <c r="E795" s="110">
        <v>1912.04</v>
      </c>
      <c r="F795" s="121">
        <f>E795+E796</f>
      </c>
      <c r="G795" s="112">
        <v>9284</v>
      </c>
      <c r="H795" s="112">
        <v>172</v>
      </c>
      <c r="I795" s="113">
        <f t="shared" si="184"/>
      </c>
      <c r="J795" s="114">
        <f t="shared" si="139"/>
      </c>
      <c r="K795" s="112">
        <v>7</v>
      </c>
      <c r="L795" s="114">
        <f t="shared" si="96"/>
      </c>
      <c r="M795" s="112">
        <v>2</v>
      </c>
      <c r="N795" s="115">
        <f t="shared" si="335"/>
      </c>
      <c r="O795" s="112">
        <v>6</v>
      </c>
      <c r="P795" s="115">
        <f t="shared" si="281"/>
      </c>
      <c r="Q795" s="116">
        <f>(M795+M796)/(O795+O796)</f>
      </c>
      <c r="R795" s="112">
        <v>10</v>
      </c>
      <c r="S795" s="116">
        <f>(O795+O796)/(K795+K796)</f>
      </c>
      <c r="T795" s="112">
        <v>2</v>
      </c>
      <c r="U795" s="117">
        <f>F795/T795</f>
      </c>
      <c r="V795" s="118">
        <f>(F795+4*500)/T795</f>
      </c>
      <c r="W795" s="112">
        <v>6028.800000000003</v>
      </c>
      <c r="X795" s="118">
        <f>W795/T795</f>
      </c>
      <c r="Y795" s="116">
        <f>T795/R795</f>
      </c>
      <c r="Z795" s="118">
        <f>W795/F795</f>
      </c>
      <c r="AA795" s="118">
        <f>W795/(F795+500)</f>
      </c>
      <c r="AB795" s="112">
        <v>0</v>
      </c>
      <c r="AC795" s="112">
        <v>0</v>
      </c>
      <c r="AD795" s="116">
        <f>AB795/T795</f>
      </c>
      <c r="AE795" s="118">
        <f>(W795-AC795)/(F795+500)</f>
      </c>
      <c r="AF795" s="119" t="s">
        <v>173</v>
      </c>
    </row>
    <row r="796">
      <c r="A796" s="106"/>
      <c r="B796" s="107"/>
      <c r="C796" s="135"/>
      <c r="D796" s="109" t="s">
        <v>134</v>
      </c>
      <c r="E796" s="110">
        <v>915.58</v>
      </c>
      <c r="F796" s="121"/>
      <c r="G796" s="112">
        <v>5935</v>
      </c>
      <c r="H796" s="122">
        <v>243</v>
      </c>
      <c r="I796" s="113">
        <f t="shared" si="184"/>
      </c>
      <c r="J796" s="114">
        <f t="shared" si="139"/>
      </c>
      <c r="K796" s="112">
        <v>15</v>
      </c>
      <c r="L796" s="114">
        <f t="shared" si="96"/>
      </c>
      <c r="M796" s="112">
        <v>0</v>
      </c>
      <c r="N796" s="115">
        <f t="shared" si="335"/>
      </c>
      <c r="O796" s="112">
        <v>2</v>
      </c>
      <c r="P796" s="115">
        <f t="shared" si="281"/>
      </c>
      <c r="Q796" s="116"/>
      <c r="R796" s="112"/>
      <c r="S796" s="116"/>
      <c r="T796" s="112"/>
      <c r="U796" s="117"/>
      <c r="V796" s="118"/>
      <c r="W796" s="112"/>
      <c r="X796" s="118"/>
      <c r="Y796" s="116"/>
      <c r="Z796" s="118"/>
      <c r="AA796" s="118"/>
      <c r="AB796" s="112"/>
      <c r="AC796" s="112"/>
      <c r="AD796" s="116"/>
      <c r="AE796" s="118"/>
      <c r="AF796" s="119" t="s">
        <v>186</v>
      </c>
    </row>
    <row r="797">
      <c r="A797" s="106"/>
      <c r="B797" s="136" t="s">
        <v>140</v>
      </c>
      <c r="C797" s="136"/>
      <c r="D797" s="136"/>
      <c r="E797" s="124">
        <f>SUM(E789:E796)</f>
      </c>
      <c r="F797" s="124">
        <f>SUM(F789:F796)</f>
      </c>
      <c r="G797" s="124">
        <f>SUM(G789:G796)</f>
      </c>
      <c r="H797" s="124">
        <f>SUM(H789:H796)</f>
      </c>
      <c r="I797" s="126">
        <f t="shared" si="184"/>
      </c>
      <c r="J797" s="127">
        <f t="shared" si="139"/>
      </c>
      <c r="K797" s="125">
        <f>SUM(K789:K796)</f>
      </c>
      <c r="L797" s="124">
        <f>SUM(L791:L796)</f>
      </c>
      <c r="M797" s="124">
        <f>SUM(M789:M796)</f>
      </c>
      <c r="N797" s="128">
        <f t="shared" si="335"/>
      </c>
      <c r="O797" s="124">
        <f>SUM(O789:O796)</f>
      </c>
      <c r="P797" s="128">
        <f t="shared" si="281"/>
      </c>
      <c r="Q797" s="129">
        <f>M797/O797</f>
      </c>
      <c r="R797" s="124">
        <f>SUM(R789:R796)</f>
      </c>
      <c r="S797" s="129">
        <f>(O797+O797)/(K797+K797)</f>
      </c>
      <c r="T797" s="124">
        <f>SUM(T789:T796)</f>
      </c>
      <c r="U797" s="130">
        <f t="shared" ref="U797:U798" si="850">F797/T797</f>
      </c>
      <c r="V797" s="131">
        <f t="shared" ref="V797:V798" si="710">(F797+4*500)/T797</f>
      </c>
      <c r="W797" s="124">
        <f>SUM(W789:W796)</f>
      </c>
      <c r="X797" s="132">
        <f t="shared" ref="X797:X798" si="570">W797/T797</f>
      </c>
      <c r="Y797" s="129">
        <f t="shared" ref="Y797:Y798" si="430">T797/R797</f>
      </c>
      <c r="Z797" s="131">
        <f t="shared" ref="Z797:Z798" si="1130">W797/F797</f>
      </c>
      <c r="AA797" s="131">
        <f>W797/(F797+COUNT(W788:W796)*500)</f>
      </c>
      <c r="AB797" s="124">
        <f>SUM(AB789:AB796)</f>
      </c>
      <c r="AC797" s="124">
        <f>SUM(AC789:AC796)</f>
      </c>
      <c r="AD797" s="129">
        <f t="shared" ref="AD797:AD798" si="990">AB797/T797</f>
      </c>
      <c r="AE797" s="133">
        <f>(W797-AC797)/(F797+COUNT(W788:W796)*500)</f>
      </c>
      <c r="AF797" s="119"/>
    </row>
    <row r="798">
      <c r="A798" s="106"/>
      <c r="B798" s="107" t="s">
        <v>145</v>
      </c>
      <c r="C798" s="108" t="s">
        <v>169</v>
      </c>
      <c r="D798" s="109" t="s">
        <v>132</v>
      </c>
      <c r="E798" s="110">
        <v>1959.43</v>
      </c>
      <c r="F798" s="169">
        <f>E798+E799</f>
      </c>
      <c r="G798" s="112">
        <v>10415</v>
      </c>
      <c r="H798" s="112">
        <v>186</v>
      </c>
      <c r="I798" s="113">
        <f t="shared" si="184"/>
      </c>
      <c r="J798" s="114">
        <f t="shared" si="139"/>
      </c>
      <c r="K798" s="112">
        <v>3</v>
      </c>
      <c r="L798" s="114">
        <f t="shared" ref="L798:L825" si="97">E798/K798</f>
      </c>
      <c r="M798" s="112">
        <v>1</v>
      </c>
      <c r="N798" s="115">
        <f t="shared" si="335"/>
      </c>
      <c r="O798" s="112">
        <v>1</v>
      </c>
      <c r="P798" s="115">
        <f t="shared" si="281"/>
      </c>
      <c r="Q798" s="116">
        <f>(M798+M799)/(O798+O799)</f>
      </c>
      <c r="R798" s="112">
        <v>5</v>
      </c>
      <c r="S798" s="116">
        <f>(O798+O799)/(K798+K799)</f>
      </c>
      <c r="T798" s="112">
        <v>1</v>
      </c>
      <c r="U798" s="117">
        <f t="shared" si="850"/>
      </c>
      <c r="V798" s="118">
        <f t="shared" si="710"/>
      </c>
      <c r="W798" s="112">
        <v>2088</v>
      </c>
      <c r="X798" s="118">
        <f t="shared" si="570"/>
      </c>
      <c r="Y798" s="116">
        <f t="shared" si="430"/>
      </c>
      <c r="Z798" s="118">
        <f t="shared" si="1130"/>
      </c>
      <c r="AA798" s="118">
        <f>W798/(F798+500)</f>
      </c>
      <c r="AB798" s="112">
        <v>0</v>
      </c>
      <c r="AC798" s="112">
        <v>0</v>
      </c>
      <c r="AD798" s="116">
        <f t="shared" si="990"/>
      </c>
      <c r="AE798" s="118">
        <f>(W798-AC798)/(F798+500)</f>
      </c>
      <c r="AF798" s="119" t="s">
        <v>149</v>
      </c>
    </row>
    <row r="799">
      <c r="A799" s="106"/>
      <c r="B799" s="107"/>
      <c r="C799" s="108"/>
      <c r="D799" s="109" t="s">
        <v>134</v>
      </c>
      <c r="E799" s="110">
        <v>808.23</v>
      </c>
      <c r="F799" s="169"/>
      <c r="G799" s="112">
        <v>4801</v>
      </c>
      <c r="H799" s="112">
        <v>143</v>
      </c>
      <c r="I799" s="113">
        <f t="shared" si="184"/>
      </c>
      <c r="J799" s="114">
        <f t="shared" si="139"/>
      </c>
      <c r="K799" s="112">
        <v>11</v>
      </c>
      <c r="L799" s="114">
        <f t="shared" si="97"/>
      </c>
      <c r="M799" s="112">
        <v>0</v>
      </c>
      <c r="N799" s="115">
        <f t="shared" si="335"/>
      </c>
      <c r="O799" s="112">
        <v>2</v>
      </c>
      <c r="P799" s="115">
        <f t="shared" si="281"/>
      </c>
      <c r="Q799" s="116"/>
      <c r="R799" s="112"/>
      <c r="S799" s="116"/>
      <c r="T799" s="112"/>
      <c r="U799" s="117"/>
      <c r="V799" s="118"/>
      <c r="W799" s="112"/>
      <c r="X799" s="118"/>
      <c r="Y799" s="116"/>
      <c r="Z799" s="118"/>
      <c r="AA799" s="118"/>
      <c r="AB799" s="112"/>
      <c r="AC799" s="112"/>
      <c r="AD799" s="116"/>
      <c r="AE799" s="118"/>
      <c r="AF799" s="119" t="s">
        <v>186</v>
      </c>
    </row>
    <row r="800">
      <c r="A800" s="106"/>
      <c r="B800" s="107" t="s">
        <v>146</v>
      </c>
      <c r="C800" s="108" t="s">
        <v>169</v>
      </c>
      <c r="D800" s="109" t="s">
        <v>132</v>
      </c>
      <c r="E800" s="110">
        <v>3501.11</v>
      </c>
      <c r="F800" s="121">
        <f>E800+E801</f>
      </c>
      <c r="G800" s="112">
        <v>24945</v>
      </c>
      <c r="H800" s="112">
        <v>377</v>
      </c>
      <c r="I800" s="113">
        <f>H801/G800</f>
      </c>
      <c r="J800" s="114">
        <f t="shared" si="139"/>
      </c>
      <c r="K800" s="112">
        <v>6</v>
      </c>
      <c r="L800" s="114">
        <f t="shared" si="97"/>
      </c>
      <c r="M800" s="112">
        <v>4</v>
      </c>
      <c r="N800" s="115">
        <f t="shared" si="335"/>
      </c>
      <c r="O800" s="112">
        <v>6</v>
      </c>
      <c r="P800" s="115">
        <f t="shared" si="281"/>
      </c>
      <c r="Q800" s="116">
        <f>(M800+M801)/(O800+O801)</f>
      </c>
      <c r="R800" s="112">
        <v>8</v>
      </c>
      <c r="S800" s="116">
        <f>(O800+O801)/(K800+K801)</f>
      </c>
      <c r="T800" s="112">
        <v>5</v>
      </c>
      <c r="U800" s="117">
        <f>F800/T800</f>
      </c>
      <c r="V800" s="118">
        <f>(F800+4*500)/T800</f>
      </c>
      <c r="W800" s="112">
        <v>9165.599999999999</v>
      </c>
      <c r="X800" s="118">
        <f>W800/T800</f>
      </c>
      <c r="Y800" s="116">
        <f>T800/R800</f>
      </c>
      <c r="Z800" s="118">
        <f>W800/F800</f>
      </c>
      <c r="AA800" s="118">
        <f>W800/(F800+500)</f>
      </c>
      <c r="AB800" s="112">
        <v>2</v>
      </c>
      <c r="AC800" s="112">
        <v>4099.200000000001</v>
      </c>
      <c r="AD800" s="116">
        <f>AB800/T800</f>
      </c>
      <c r="AE800" s="118">
        <f>(W800-AC800)/(F800+500)</f>
      </c>
      <c r="AF800" s="119" t="s">
        <v>149</v>
      </c>
    </row>
    <row r="801">
      <c r="A801" s="106"/>
      <c r="B801" s="107"/>
      <c r="C801" s="108"/>
      <c r="D801" s="109" t="s">
        <v>134</v>
      </c>
      <c r="E801" s="110">
        <v>784.54</v>
      </c>
      <c r="F801" s="121"/>
      <c r="G801" s="112">
        <v>5368</v>
      </c>
      <c r="H801" s="112">
        <v>175</v>
      </c>
      <c r="I801" s="113">
        <f t="shared" ref="I801:I825" si="185">H801/G801</f>
      </c>
      <c r="J801" s="114">
        <f t="shared" si="139"/>
      </c>
      <c r="K801" s="112">
        <v>14</v>
      </c>
      <c r="L801" s="114">
        <f t="shared" si="97"/>
      </c>
      <c r="M801" s="112">
        <v>0</v>
      </c>
      <c r="N801" s="115">
        <f t="shared" si="335"/>
      </c>
      <c r="O801" s="112">
        <v>0</v>
      </c>
      <c r="P801" s="115">
        <f t="shared" si="281"/>
      </c>
      <c r="Q801" s="116"/>
      <c r="R801" s="112"/>
      <c r="S801" s="116"/>
      <c r="T801" s="112"/>
      <c r="U801" s="117"/>
      <c r="V801" s="118"/>
      <c r="W801" s="112"/>
      <c r="X801" s="118"/>
      <c r="Y801" s="116"/>
      <c r="Z801" s="118"/>
      <c r="AA801" s="118"/>
      <c r="AB801" s="112"/>
      <c r="AC801" s="112"/>
      <c r="AD801" s="116"/>
      <c r="AE801" s="118"/>
      <c r="AF801" s="119" t="s">
        <v>186</v>
      </c>
    </row>
    <row r="802">
      <c r="A802" s="106"/>
      <c r="B802" s="107" t="s">
        <v>147</v>
      </c>
      <c r="C802" s="108" t="s">
        <v>169</v>
      </c>
      <c r="D802" s="109" t="s">
        <v>132</v>
      </c>
      <c r="E802" s="110">
        <v>3404.67</v>
      </c>
      <c r="F802" s="169">
        <f>E802+E803</f>
      </c>
      <c r="G802" s="112">
        <v>24847</v>
      </c>
      <c r="H802" s="112">
        <v>331</v>
      </c>
      <c r="I802" s="113">
        <f t="shared" si="185"/>
      </c>
      <c r="J802" s="114">
        <f t="shared" si="139"/>
      </c>
      <c r="K802" s="112">
        <v>6</v>
      </c>
      <c r="L802" s="114">
        <f t="shared" si="97"/>
      </c>
      <c r="M802" s="112">
        <v>1</v>
      </c>
      <c r="N802" s="115">
        <f t="shared" si="335"/>
      </c>
      <c r="O802" s="112">
        <v>4</v>
      </c>
      <c r="P802" s="115">
        <f t="shared" si="281"/>
      </c>
      <c r="Q802" s="116">
        <f>(M802+M803)/(O802+O803)</f>
      </c>
      <c r="R802" s="112">
        <v>8</v>
      </c>
      <c r="S802" s="116">
        <f>(O802+O803)/(K802+K803)</f>
      </c>
      <c r="T802" s="112">
        <v>3</v>
      </c>
      <c r="U802" s="117">
        <f>F802/T802</f>
      </c>
      <c r="V802" s="118">
        <f>(F802+4*500)/T802</f>
      </c>
      <c r="W802" s="112">
        <v>1946.4000000000015</v>
      </c>
      <c r="X802" s="118">
        <f>W802/T802</f>
      </c>
      <c r="Y802" s="116">
        <f>T802/R802</f>
      </c>
      <c r="Z802" s="118">
        <f>W802/F802</f>
      </c>
      <c r="AA802" s="118">
        <f>W802/(F802+500)</f>
      </c>
      <c r="AB802" s="112">
        <v>1</v>
      </c>
      <c r="AC802" s="112">
        <v>396</v>
      </c>
      <c r="AD802" s="116">
        <f>AB802/T802</f>
      </c>
      <c r="AE802" s="118">
        <f>(W802-AC802)/(F802+500)</f>
      </c>
      <c r="AF802" s="119" t="s">
        <v>149</v>
      </c>
    </row>
    <row r="803">
      <c r="A803" s="106"/>
      <c r="B803" s="107"/>
      <c r="C803" s="108"/>
      <c r="D803" s="109" t="s">
        <v>134</v>
      </c>
      <c r="E803" s="110">
        <v>646.85</v>
      </c>
      <c r="F803" s="169"/>
      <c r="G803" s="112">
        <v>4568</v>
      </c>
      <c r="H803" s="112">
        <v>132</v>
      </c>
      <c r="I803" s="113">
        <f t="shared" si="185"/>
      </c>
      <c r="J803" s="114">
        <f t="shared" si="139"/>
      </c>
      <c r="K803" s="112">
        <v>14</v>
      </c>
      <c r="L803" s="114">
        <f t="shared" si="97"/>
      </c>
      <c r="M803" s="112">
        <v>0</v>
      </c>
      <c r="N803" s="115">
        <f t="shared" si="335"/>
      </c>
      <c r="O803" s="112">
        <v>1</v>
      </c>
      <c r="P803" s="115">
        <f t="shared" si="281"/>
      </c>
      <c r="Q803" s="116"/>
      <c r="R803" s="112"/>
      <c r="S803" s="116"/>
      <c r="T803" s="112"/>
      <c r="U803" s="117"/>
      <c r="V803" s="118"/>
      <c r="W803" s="112"/>
      <c r="X803" s="118"/>
      <c r="Y803" s="116"/>
      <c r="Z803" s="118"/>
      <c r="AA803" s="118"/>
      <c r="AB803" s="112"/>
      <c r="AC803" s="112"/>
      <c r="AD803" s="116"/>
      <c r="AE803" s="118"/>
      <c r="AF803" s="119" t="s">
        <v>168</v>
      </c>
    </row>
    <row r="804">
      <c r="A804" s="106"/>
      <c r="B804" s="107" t="s">
        <v>151</v>
      </c>
      <c r="C804" s="108" t="s">
        <v>169</v>
      </c>
      <c r="D804" s="109" t="s">
        <v>132</v>
      </c>
      <c r="E804" s="110">
        <v>1496.23</v>
      </c>
      <c r="F804" s="111">
        <f>E804+E805</f>
      </c>
      <c r="G804" s="112">
        <v>10373</v>
      </c>
      <c r="H804" s="112">
        <v>127</v>
      </c>
      <c r="I804" s="113">
        <f t="shared" si="185"/>
      </c>
      <c r="J804" s="114">
        <f t="shared" si="139"/>
      </c>
      <c r="K804" s="112">
        <v>1</v>
      </c>
      <c r="L804" s="114">
        <f t="shared" si="97"/>
      </c>
      <c r="M804" s="112">
        <v>2</v>
      </c>
      <c r="N804" s="115">
        <f t="shared" si="335"/>
      </c>
      <c r="O804" s="112">
        <v>1</v>
      </c>
      <c r="P804" s="115">
        <f>E804/O805</f>
      </c>
      <c r="Q804" s="116">
        <f>(M804+M805)/(O804+O805)</f>
      </c>
      <c r="R804" s="112">
        <v>3</v>
      </c>
      <c r="S804" s="116">
        <f>(O804+O805)/(K804+K805)</f>
      </c>
      <c r="T804" s="112">
        <v>1</v>
      </c>
      <c r="U804" s="117">
        <f>F804/T804</f>
      </c>
      <c r="V804" s="118">
        <f>(F804+4*500)/T804</f>
      </c>
      <c r="W804" s="112">
        <v>691.1999999999971</v>
      </c>
      <c r="X804" s="118">
        <f>W804/T804</f>
      </c>
      <c r="Y804" s="116">
        <f>T804/R804</f>
      </c>
      <c r="Z804" s="118">
        <f>W804/F804</f>
      </c>
      <c r="AA804" s="118">
        <f>W804/(F804+500)</f>
      </c>
      <c r="AB804" s="112">
        <v>0</v>
      </c>
      <c r="AC804" s="112">
        <v>0</v>
      </c>
      <c r="AD804" s="116">
        <f>AB804/T804</f>
      </c>
      <c r="AE804" s="118">
        <f>(W804-AC804)/(F804+500)</f>
      </c>
      <c r="AF804" s="119" t="s">
        <v>149</v>
      </c>
    </row>
    <row r="805">
      <c r="A805" s="106"/>
      <c r="B805" s="107"/>
      <c r="C805" s="108"/>
      <c r="D805" s="109" t="s">
        <v>134</v>
      </c>
      <c r="E805" s="110">
        <v>322.69</v>
      </c>
      <c r="F805" s="111"/>
      <c r="G805" s="112">
        <v>3553</v>
      </c>
      <c r="H805" s="112">
        <v>113</v>
      </c>
      <c r="I805" s="113">
        <f t="shared" si="185"/>
      </c>
      <c r="J805" s="114">
        <f t="shared" si="139"/>
      </c>
      <c r="K805" s="112">
        <v>9</v>
      </c>
      <c r="L805" s="114">
        <f t="shared" si="97"/>
      </c>
      <c r="M805" s="112">
        <v>0</v>
      </c>
      <c r="N805" s="115">
        <f t="shared" si="335"/>
      </c>
      <c r="O805" s="112">
        <v>0</v>
      </c>
      <c r="P805" s="115">
        <f t="shared" ref="P805:P806" si="282">E805/O805</f>
      </c>
      <c r="Q805" s="116"/>
      <c r="R805" s="112"/>
      <c r="S805" s="116"/>
      <c r="T805" s="112"/>
      <c r="U805" s="117"/>
      <c r="V805" s="118"/>
      <c r="W805" s="112"/>
      <c r="X805" s="118"/>
      <c r="Y805" s="116"/>
      <c r="Z805" s="118"/>
      <c r="AA805" s="118"/>
      <c r="AB805" s="112"/>
      <c r="AC805" s="112"/>
      <c r="AD805" s="116"/>
      <c r="AE805" s="118"/>
      <c r="AF805" s="119" t="s">
        <v>168</v>
      </c>
    </row>
    <row r="806">
      <c r="A806" s="106"/>
      <c r="B806" s="136" t="s">
        <v>140</v>
      </c>
      <c r="C806" s="136"/>
      <c r="D806" s="136"/>
      <c r="E806" s="124">
        <f>SUM(E798:E805)</f>
      </c>
      <c r="F806" s="124">
        <f>SUM(F798:F805)</f>
      </c>
      <c r="G806" s="124">
        <f>SUM(G798:G805)</f>
      </c>
      <c r="H806" s="124">
        <f>SUM(H798:H805)</f>
      </c>
      <c r="I806" s="126">
        <f t="shared" si="185"/>
      </c>
      <c r="J806" s="127">
        <f t="shared" si="139"/>
      </c>
      <c r="K806" s="125">
        <f>SUM(K798:K805)</f>
      </c>
      <c r="L806" s="127">
        <f t="shared" si="97"/>
      </c>
      <c r="M806" s="125">
        <f>SUM(M798:M805)</f>
      </c>
      <c r="N806" s="128">
        <f t="shared" si="335"/>
      </c>
      <c r="O806" s="125">
        <f>SUM(O798:O805)</f>
      </c>
      <c r="P806" s="128">
        <f t="shared" si="282"/>
      </c>
      <c r="Q806" s="129">
        <f>M806/O806</f>
      </c>
      <c r="R806" s="125">
        <f>SUM(R798:R805)</f>
      </c>
      <c r="S806" s="129">
        <f>(O806+O806)/(K806+K806)</f>
      </c>
      <c r="T806" s="125">
        <f>SUM(T798:T805)</f>
      </c>
      <c r="U806" s="130">
        <f t="shared" ref="U806:U807" si="851">F806/T806</f>
      </c>
      <c r="V806" s="131">
        <f t="shared" ref="V806:V807" si="711">(F806+4*500)/T806</f>
      </c>
      <c r="W806" s="125">
        <f>SUM(W798:W805)</f>
      </c>
      <c r="X806" s="132">
        <f t="shared" ref="X806:X807" si="571">W806/T806</f>
      </c>
      <c r="Y806" s="129">
        <f t="shared" ref="Y806:Y807" si="431">T806/R806</f>
      </c>
      <c r="Z806" s="131">
        <f t="shared" ref="Z806:Z807" si="1131">W806/F806</f>
      </c>
      <c r="AA806" s="131">
        <f>W806/(F806+COUNT(W798:W803)*500)</f>
      </c>
      <c r="AB806" s="125">
        <f>AB798+AB800+AB802+AB804</f>
      </c>
      <c r="AC806" s="125">
        <f>AC798+AC800+AC802+AC804</f>
      </c>
      <c r="AD806" s="129">
        <f t="shared" ref="AD806:AD807" si="991">AB806/T806</f>
      </c>
      <c r="AE806" s="133">
        <f>(W806-AC806)/(F806+COUNT(W798:W803)*500)</f>
      </c>
      <c r="AF806" s="118"/>
    </row>
    <row r="807">
      <c r="A807" s="106"/>
      <c r="B807" s="107" t="s">
        <v>152</v>
      </c>
      <c r="C807" s="135" t="s">
        <v>188</v>
      </c>
      <c r="D807" s="109" t="s">
        <v>132</v>
      </c>
      <c r="E807" s="110">
        <v>1201.56</v>
      </c>
      <c r="F807" s="111">
        <f>E807+E808</f>
      </c>
      <c r="G807" s="112">
        <v>7389</v>
      </c>
      <c r="H807" s="112">
        <v>129</v>
      </c>
      <c r="I807" s="113">
        <f t="shared" si="185"/>
      </c>
      <c r="J807" s="114">
        <f t="shared" si="139"/>
      </c>
      <c r="K807" s="112">
        <v>5</v>
      </c>
      <c r="L807" s="114">
        <f t="shared" si="97"/>
      </c>
      <c r="M807" s="112">
        <v>0</v>
      </c>
      <c r="N807" s="115">
        <f t="shared" si="335"/>
      </c>
      <c r="O807" s="112">
        <v>2</v>
      </c>
      <c r="P807" s="115">
        <f>E807/O808</f>
      </c>
      <c r="Q807" s="116">
        <f>(M807+M808)/(O807+O808)</f>
      </c>
      <c r="R807" s="112">
        <v>5</v>
      </c>
      <c r="S807" s="116">
        <f>(O807+O808)/(K807+K808)</f>
      </c>
      <c r="T807" s="112">
        <v>1</v>
      </c>
      <c r="U807" s="117">
        <f t="shared" si="851"/>
      </c>
      <c r="V807" s="118">
        <f t="shared" si="711"/>
      </c>
      <c r="W807" s="112">
        <v>2130</v>
      </c>
      <c r="X807" s="118">
        <f t="shared" si="571"/>
      </c>
      <c r="Y807" s="116">
        <f t="shared" si="431"/>
      </c>
      <c r="Z807" s="118">
        <f t="shared" si="1131"/>
      </c>
      <c r="AA807" s="118">
        <f>W807/(F807+500)</f>
      </c>
      <c r="AB807" s="112">
        <v>1</v>
      </c>
      <c r="AC807" s="112">
        <v>372</v>
      </c>
      <c r="AD807" s="116">
        <f t="shared" si="991"/>
      </c>
      <c r="AE807" s="118">
        <f>(W807-AC807)/(F807+500)</f>
      </c>
      <c r="AF807" s="119" t="s">
        <v>149</v>
      </c>
    </row>
    <row r="808">
      <c r="A808" s="106"/>
      <c r="B808" s="107"/>
      <c r="C808" s="135"/>
      <c r="D808" s="109" t="s">
        <v>134</v>
      </c>
      <c r="E808" s="110">
        <v>291.81</v>
      </c>
      <c r="F808" s="111"/>
      <c r="G808" s="112">
        <v>2117</v>
      </c>
      <c r="H808" s="112">
        <v>56</v>
      </c>
      <c r="I808" s="113">
        <f t="shared" si="185"/>
      </c>
      <c r="J808" s="114">
        <f t="shared" si="139"/>
      </c>
      <c r="K808" s="112">
        <v>6</v>
      </c>
      <c r="L808" s="114">
        <f t="shared" si="97"/>
      </c>
      <c r="M808" s="112">
        <v>1</v>
      </c>
      <c r="N808" s="115">
        <f t="shared" si="335"/>
      </c>
      <c r="O808" s="112">
        <v>1</v>
      </c>
      <c r="P808" s="115">
        <f t="shared" ref="P808:P810" si="283">E808/O808</f>
      </c>
      <c r="Q808" s="116"/>
      <c r="R808" s="112"/>
      <c r="S808" s="116"/>
      <c r="T808" s="112"/>
      <c r="U808" s="117"/>
      <c r="V808" s="118"/>
      <c r="W808" s="112"/>
      <c r="X808" s="118"/>
      <c r="Y808" s="116"/>
      <c r="Z808" s="118"/>
      <c r="AA808" s="118"/>
      <c r="AB808" s="112">
        <v>1</v>
      </c>
      <c r="AC808" s="112">
        <v>372</v>
      </c>
      <c r="AD808" s="116"/>
      <c r="AE808" s="118"/>
      <c r="AF808" s="119" t="s">
        <v>168</v>
      </c>
    </row>
    <row r="809">
      <c r="A809" s="106"/>
      <c r="B809" s="107" t="s">
        <v>153</v>
      </c>
      <c r="C809" s="135" t="s">
        <v>188</v>
      </c>
      <c r="D809" s="109" t="s">
        <v>132</v>
      </c>
      <c r="E809" s="110">
        <v>1883.68</v>
      </c>
      <c r="F809" s="111">
        <f>E809+E810</f>
      </c>
      <c r="G809" s="112">
        <v>13189</v>
      </c>
      <c r="H809" s="112">
        <v>204</v>
      </c>
      <c r="I809" s="113">
        <f t="shared" si="185"/>
      </c>
      <c r="J809" s="114">
        <f t="shared" si="139"/>
      </c>
      <c r="K809" s="112">
        <v>15</v>
      </c>
      <c r="L809" s="114">
        <f t="shared" si="97"/>
      </c>
      <c r="M809" s="112">
        <v>2</v>
      </c>
      <c r="N809" s="115">
        <f t="shared" si="335"/>
      </c>
      <c r="O809" s="112">
        <v>2</v>
      </c>
      <c r="P809" s="115">
        <f t="shared" si="283"/>
      </c>
      <c r="Q809" s="116">
        <f>(M809+M810)/(O809+O810)</f>
      </c>
      <c r="R809" s="112">
        <v>5</v>
      </c>
      <c r="S809" s="116">
        <f>(O809+O810)/(K809+K810)</f>
      </c>
      <c r="T809" s="112">
        <v>3</v>
      </c>
      <c r="U809" s="117">
        <f>F809/T809</f>
      </c>
      <c r="V809" s="118">
        <f>(F809+4*500)/T809</f>
      </c>
      <c r="W809" s="112">
        <v>2916</v>
      </c>
      <c r="X809" s="118">
        <f>W809/T809</f>
      </c>
      <c r="Y809" s="116">
        <f>T809/R809</f>
      </c>
      <c r="Z809" s="118">
        <f>W809/F809</f>
      </c>
      <c r="AA809" s="118">
        <f>W809/(F809+500)</f>
      </c>
      <c r="AB809" s="112">
        <v>0</v>
      </c>
      <c r="AC809" s="112">
        <v>0</v>
      </c>
      <c r="AD809" s="116">
        <f>AB809/T809</f>
      </c>
      <c r="AE809" s="118">
        <f>(W809-AC809)/(F809+500)</f>
      </c>
      <c r="AF809" s="119" t="s">
        <v>149</v>
      </c>
    </row>
    <row r="810">
      <c r="A810" s="106"/>
      <c r="B810" s="107"/>
      <c r="C810" s="135"/>
      <c r="D810" s="109" t="s">
        <v>134</v>
      </c>
      <c r="E810" s="110">
        <v>396.61</v>
      </c>
      <c r="F810" s="111"/>
      <c r="G810" s="112">
        <v>3013</v>
      </c>
      <c r="H810" s="112">
        <v>106</v>
      </c>
      <c r="I810" s="113">
        <f t="shared" si="185"/>
      </c>
      <c r="J810" s="114">
        <f t="shared" si="139"/>
      </c>
      <c r="K810" s="112">
        <v>5</v>
      </c>
      <c r="L810" s="114">
        <f t="shared" si="97"/>
      </c>
      <c r="M810" s="112">
        <v>0</v>
      </c>
      <c r="N810" s="115">
        <f t="shared" si="335"/>
      </c>
      <c r="O810" s="112">
        <v>1</v>
      </c>
      <c r="P810" s="115">
        <f t="shared" si="283"/>
      </c>
      <c r="Q810" s="116"/>
      <c r="R810" s="112"/>
      <c r="S810" s="116"/>
      <c r="T810" s="112"/>
      <c r="U810" s="117"/>
      <c r="V810" s="118"/>
      <c r="W810" s="112"/>
      <c r="X810" s="118"/>
      <c r="Y810" s="116"/>
      <c r="Z810" s="118"/>
      <c r="AA810" s="118"/>
      <c r="AB810" s="112"/>
      <c r="AC810" s="112"/>
      <c r="AD810" s="116"/>
      <c r="AE810" s="118"/>
      <c r="AF810" s="119" t="s">
        <v>168</v>
      </c>
    </row>
    <row r="811">
      <c r="A811" s="106"/>
      <c r="B811" s="107" t="s">
        <v>154</v>
      </c>
      <c r="C811" s="135" t="s">
        <v>188</v>
      </c>
      <c r="D811" s="109" t="s">
        <v>132</v>
      </c>
      <c r="E811" s="110">
        <v>2248.73</v>
      </c>
      <c r="F811" s="111">
        <f>E811+E812</f>
      </c>
      <c r="G811" s="112">
        <v>16133</v>
      </c>
      <c r="H811" s="112">
        <v>237</v>
      </c>
      <c r="I811" s="113">
        <f t="shared" si="185"/>
      </c>
      <c r="J811" s="114">
        <f t="shared" si="139"/>
      </c>
      <c r="K811" s="112">
        <v>16</v>
      </c>
      <c r="L811" s="114">
        <f t="shared" si="97"/>
      </c>
      <c r="M811" s="112">
        <v>1</v>
      </c>
      <c r="N811" s="115">
        <f t="shared" si="335"/>
      </c>
      <c r="O811" s="112">
        <v>3</v>
      </c>
      <c r="P811" s="115">
        <f>E811/O812</f>
      </c>
      <c r="Q811" s="116">
        <f>(M811+M812)/(O811+O812)</f>
      </c>
      <c r="R811" s="112">
        <v>10</v>
      </c>
      <c r="S811" s="116">
        <f>(O811+O812)/(K811+K812)</f>
      </c>
      <c r="T811" s="112">
        <v>2</v>
      </c>
      <c r="U811" s="117">
        <f>F811/T811</f>
      </c>
      <c r="V811" s="118">
        <f>(F811+4*500)/T811</f>
      </c>
      <c r="W811" s="112">
        <v>5318.4000000000015</v>
      </c>
      <c r="X811" s="118">
        <f>W811/T811</f>
      </c>
      <c r="Y811" s="116">
        <f>T811/R811</f>
      </c>
      <c r="Z811" s="118">
        <f>W811/F811</f>
      </c>
      <c r="AA811" s="118">
        <f>W811/(F811+500)</f>
      </c>
      <c r="AB811" s="112">
        <v>0</v>
      </c>
      <c r="AC811" s="112">
        <v>0</v>
      </c>
      <c r="AD811" s="116">
        <f>AB811/T811</f>
      </c>
      <c r="AE811" s="118">
        <f>(W811-AC811)/(F811+500)</f>
      </c>
      <c r="AF811" s="119" t="s">
        <v>149</v>
      </c>
    </row>
    <row r="812">
      <c r="A812" s="106"/>
      <c r="B812" s="107"/>
      <c r="C812" s="135"/>
      <c r="D812" s="109" t="s">
        <v>134</v>
      </c>
      <c r="E812" s="110">
        <v>470.03</v>
      </c>
      <c r="F812" s="111"/>
      <c r="G812" s="112">
        <v>3743</v>
      </c>
      <c r="H812" s="112">
        <v>127</v>
      </c>
      <c r="I812" s="113">
        <f t="shared" si="185"/>
      </c>
      <c r="J812" s="114">
        <f t="shared" si="139"/>
      </c>
      <c r="K812" s="112">
        <v>9</v>
      </c>
      <c r="L812" s="114">
        <f t="shared" si="97"/>
      </c>
      <c r="M812" s="112">
        <v>1</v>
      </c>
      <c r="N812" s="115">
        <f t="shared" si="335"/>
      </c>
      <c r="O812" s="112">
        <v>1</v>
      </c>
      <c r="P812" s="115">
        <f>E812/O812</f>
      </c>
      <c r="Q812" s="116"/>
      <c r="R812" s="112"/>
      <c r="S812" s="116"/>
      <c r="T812" s="112"/>
      <c r="U812" s="117"/>
      <c r="V812" s="118"/>
      <c r="W812" s="112"/>
      <c r="X812" s="118"/>
      <c r="Y812" s="116"/>
      <c r="Z812" s="118"/>
      <c r="AA812" s="118"/>
      <c r="AB812" s="112"/>
      <c r="AC812" s="112"/>
      <c r="AD812" s="116"/>
      <c r="AE812" s="118"/>
      <c r="AF812" s="119" t="s">
        <v>168</v>
      </c>
    </row>
    <row r="813">
      <c r="A813" s="106"/>
      <c r="B813" s="107" t="s">
        <v>155</v>
      </c>
      <c r="C813" s="135" t="s">
        <v>188</v>
      </c>
      <c r="D813" s="109" t="s">
        <v>132</v>
      </c>
      <c r="E813" s="110">
        <v>3276.83</v>
      </c>
      <c r="F813" s="111">
        <f>E813+E814</f>
      </c>
      <c r="G813" s="112">
        <v>21331</v>
      </c>
      <c r="H813" s="112">
        <v>342</v>
      </c>
      <c r="I813" s="113">
        <f t="shared" si="185"/>
      </c>
      <c r="J813" s="114">
        <f t="shared" si="139"/>
      </c>
      <c r="K813" s="112">
        <v>25</v>
      </c>
      <c r="L813" s="114">
        <f t="shared" si="97"/>
      </c>
      <c r="M813" s="112">
        <v>2</v>
      </c>
      <c r="N813" s="115">
        <f t="shared" si="335"/>
      </c>
      <c r="O813" s="112">
        <v>7</v>
      </c>
      <c r="P813" s="115">
        <f>E813/O814</f>
      </c>
      <c r="Q813" s="116">
        <f>(M813+M814)/(O813+O814)</f>
      </c>
      <c r="R813" s="112">
        <v>12</v>
      </c>
      <c r="S813" s="116">
        <f>(O813+O814)/(K813+K814)</f>
      </c>
      <c r="T813" s="112">
        <v>4</v>
      </c>
      <c r="U813" s="117">
        <f>F813/T813</f>
      </c>
      <c r="V813" s="118">
        <f>(F813+4*500)/T813</f>
      </c>
      <c r="W813" s="112">
        <v>6739.199999999997</v>
      </c>
      <c r="X813" s="118">
        <f>W813/T813</f>
      </c>
      <c r="Y813" s="116">
        <f>T813/R813</f>
      </c>
      <c r="Z813" s="118">
        <f>W813/F813</f>
      </c>
      <c r="AA813" s="118">
        <f>W813/(F813+500)</f>
      </c>
      <c r="AB813" s="112">
        <v>0</v>
      </c>
      <c r="AC813" s="112">
        <v>0</v>
      </c>
      <c r="AD813" s="116">
        <f>AB813/T813</f>
      </c>
      <c r="AE813" s="118">
        <f>(W813-AC813)/(F813+500)</f>
      </c>
      <c r="AF813" s="119" t="s">
        <v>149</v>
      </c>
    </row>
    <row r="814">
      <c r="A814" s="106"/>
      <c r="B814" s="107"/>
      <c r="C814" s="135"/>
      <c r="D814" s="109" t="s">
        <v>134</v>
      </c>
      <c r="E814" s="110">
        <v>1271.27</v>
      </c>
      <c r="F814" s="111"/>
      <c r="G814" s="112">
        <v>8719</v>
      </c>
      <c r="H814" s="112">
        <v>252</v>
      </c>
      <c r="I814" s="113">
        <f t="shared" si="185"/>
      </c>
      <c r="J814" s="114">
        <f t="shared" si="139"/>
      </c>
      <c r="K814" s="112">
        <v>18</v>
      </c>
      <c r="L814" s="114">
        <f t="shared" si="97"/>
      </c>
      <c r="M814" s="112">
        <v>2</v>
      </c>
      <c r="N814" s="115">
        <f t="shared" si="335"/>
      </c>
      <c r="O814" s="112">
        <v>3</v>
      </c>
      <c r="P814" s="115">
        <f t="shared" ref="P814:P815" si="284">E814/O814</f>
      </c>
      <c r="Q814" s="116"/>
      <c r="R814" s="112"/>
      <c r="S814" s="116"/>
      <c r="T814" s="112"/>
      <c r="U814" s="117"/>
      <c r="V814" s="118"/>
      <c r="W814" s="112"/>
      <c r="X814" s="118"/>
      <c r="Y814" s="116"/>
      <c r="Z814" s="118"/>
      <c r="AA814" s="118"/>
      <c r="AB814" s="112"/>
      <c r="AC814" s="112"/>
      <c r="AD814" s="116"/>
      <c r="AE814" s="118"/>
      <c r="AF814" s="119" t="s">
        <v>168</v>
      </c>
    </row>
    <row r="815">
      <c r="A815" s="106"/>
      <c r="B815" s="136" t="s">
        <v>140</v>
      </c>
      <c r="C815" s="136"/>
      <c r="D815" s="136"/>
      <c r="E815" s="124">
        <f>SUM(E807:E814)</f>
      </c>
      <c r="F815" s="124">
        <f>SUM(F807:F814)</f>
      </c>
      <c r="G815" s="124">
        <f>SUM(G807:G814)</f>
      </c>
      <c r="H815" s="124">
        <f>SUM(H807:H814)</f>
      </c>
      <c r="I815" s="126">
        <f t="shared" si="185"/>
      </c>
      <c r="J815" s="127">
        <f t="shared" si="139"/>
      </c>
      <c r="K815" s="124">
        <f>SUM(K807:K814)</f>
      </c>
      <c r="L815" s="127">
        <f t="shared" si="97"/>
      </c>
      <c r="M815" s="124">
        <f>SUM(M807:M814)</f>
      </c>
      <c r="N815" s="128">
        <f t="shared" si="335"/>
      </c>
      <c r="O815" s="124">
        <f>SUM(O807:O814)</f>
      </c>
      <c r="P815" s="128">
        <f t="shared" si="284"/>
      </c>
      <c r="Q815" s="129">
        <f>M815/O815</f>
      </c>
      <c r="R815" s="124">
        <f>SUM(R807:R814)</f>
      </c>
      <c r="S815" s="129">
        <f>(O815+O815)/(K815+K815)</f>
      </c>
      <c r="T815" s="124">
        <f>SUM(T807:T814)</f>
      </c>
      <c r="U815" s="130">
        <f t="shared" ref="U815:U816" si="852">F815/T815</f>
      </c>
      <c r="V815" s="131">
        <f t="shared" ref="V815:V816" si="712">(F815+4*500)/T815</f>
      </c>
      <c r="W815" s="124">
        <f>SUM(W807:W814)</f>
      </c>
      <c r="X815" s="132">
        <f t="shared" ref="X815:X816" si="572">W815/T815</f>
      </c>
      <c r="Y815" s="129">
        <f t="shared" ref="Y815:Y816" si="432">T815/R815</f>
      </c>
      <c r="Z815" s="131">
        <f t="shared" ref="Z815:Z816" si="1132">W815/F815</f>
      </c>
      <c r="AA815" s="131">
        <f>W815/(F815+COUNT(W803:W812)*500)</f>
      </c>
      <c r="AB815" s="124">
        <f>AB807+AB809+AB811+AB813</f>
      </c>
      <c r="AC815" s="124">
        <f>AC807+AC809+AC811+AC813</f>
      </c>
      <c r="AD815" s="129">
        <f t="shared" ref="AD815:AD816" si="992">AB815/T815</f>
      </c>
      <c r="AE815" s="133">
        <f>(W815-AC815)/(F815+COUNT(W803:W812)*500)</f>
      </c>
      <c r="AF815" s="118"/>
    </row>
    <row r="816">
      <c r="A816" s="106"/>
      <c r="B816" s="107" t="s">
        <v>157</v>
      </c>
      <c r="C816" s="135" t="s">
        <v>171</v>
      </c>
      <c r="D816" s="109" t="s">
        <v>132</v>
      </c>
      <c r="E816" s="110">
        <v>2185.2799999999997</v>
      </c>
      <c r="F816" s="111">
        <f>E816+E817</f>
      </c>
      <c r="G816" s="112">
        <v>17937</v>
      </c>
      <c r="H816" s="112">
        <v>340</v>
      </c>
      <c r="I816" s="113">
        <f t="shared" si="185"/>
      </c>
      <c r="J816" s="114">
        <f t="shared" si="139"/>
      </c>
      <c r="K816" s="112">
        <v>33</v>
      </c>
      <c r="L816" s="114">
        <f t="shared" si="97"/>
      </c>
      <c r="M816" s="112">
        <v>4</v>
      </c>
      <c r="N816" s="115">
        <f t="shared" si="335"/>
      </c>
      <c r="O816" s="112">
        <v>7</v>
      </c>
      <c r="P816" s="115">
        <f>E816/O817</f>
      </c>
      <c r="Q816" s="116">
        <f>(M816+M817)/(O816+O817)</f>
      </c>
      <c r="R816" s="112">
        <v>15</v>
      </c>
      <c r="S816" s="116">
        <f>(O816+O817)/(K816+K817)</f>
      </c>
      <c r="T816" s="112">
        <v>4</v>
      </c>
      <c r="U816" s="117">
        <f t="shared" si="852"/>
      </c>
      <c r="V816" s="118">
        <f t="shared" si="712"/>
      </c>
      <c r="W816" s="112">
        <v>4305.600000000006</v>
      </c>
      <c r="X816" s="118">
        <f t="shared" si="572"/>
      </c>
      <c r="Y816" s="116">
        <f t="shared" si="432"/>
      </c>
      <c r="Z816" s="118">
        <f t="shared" si="1132"/>
      </c>
      <c r="AA816" s="118">
        <f>W816/(F816+500)</f>
      </c>
      <c r="AB816" s="112">
        <v>1</v>
      </c>
      <c r="AC816" s="112">
        <v>763.2000000000007</v>
      </c>
      <c r="AD816" s="116">
        <f t="shared" si="992"/>
      </c>
      <c r="AE816" s="118">
        <f>(W816-AC816)/(F816+500)</f>
      </c>
      <c r="AF816" s="119" t="s">
        <v>149</v>
      </c>
    </row>
    <row r="817">
      <c r="A817" s="106"/>
      <c r="B817" s="107"/>
      <c r="C817" s="135"/>
      <c r="D817" s="109" t="s">
        <v>134</v>
      </c>
      <c r="E817" s="110">
        <v>1643.79</v>
      </c>
      <c r="F817" s="111"/>
      <c r="G817" s="112">
        <v>16283</v>
      </c>
      <c r="H817" s="112">
        <v>569</v>
      </c>
      <c r="I817" s="113">
        <f t="shared" si="185"/>
      </c>
      <c r="J817" s="114">
        <f t="shared" si="139"/>
      </c>
      <c r="K817" s="112">
        <v>38</v>
      </c>
      <c r="L817" s="114">
        <f t="shared" si="97"/>
      </c>
      <c r="M817" s="112">
        <v>0</v>
      </c>
      <c r="N817" s="115">
        <f t="shared" si="335"/>
      </c>
      <c r="O817" s="112">
        <v>3</v>
      </c>
      <c r="P817" s="115">
        <f>E817/O817</f>
      </c>
      <c r="Q817" s="116"/>
      <c r="R817" s="112"/>
      <c r="S817" s="116"/>
      <c r="T817" s="112"/>
      <c r="U817" s="117"/>
      <c r="V817" s="118"/>
      <c r="W817" s="112"/>
      <c r="X817" s="118"/>
      <c r="Y817" s="116"/>
      <c r="Z817" s="118"/>
      <c r="AA817" s="118"/>
      <c r="AB817" s="112">
        <v>1</v>
      </c>
      <c r="AC817" s="112">
        <v>763.2000000000007</v>
      </c>
      <c r="AD817" s="116"/>
      <c r="AE817" s="118"/>
      <c r="AF817" s="119" t="s">
        <v>168</v>
      </c>
    </row>
    <row r="818">
      <c r="A818" s="106"/>
      <c r="B818" s="107" t="s">
        <v>158</v>
      </c>
      <c r="C818" s="135" t="s">
        <v>171</v>
      </c>
      <c r="D818" s="109" t="s">
        <v>132</v>
      </c>
      <c r="E818" s="110">
        <v>5368.22</v>
      </c>
      <c r="F818" s="111">
        <f>E818+E819</f>
      </c>
      <c r="G818" s="112">
        <v>39032</v>
      </c>
      <c r="H818" s="112">
        <v>624</v>
      </c>
      <c r="I818" s="113">
        <f t="shared" si="185"/>
      </c>
      <c r="J818" s="114">
        <f t="shared" si="139"/>
      </c>
      <c r="K818" s="112">
        <v>40</v>
      </c>
      <c r="L818" s="114">
        <f t="shared" si="97"/>
      </c>
      <c r="M818" s="112">
        <v>3</v>
      </c>
      <c r="N818" s="115">
        <f t="shared" si="335"/>
      </c>
      <c r="O818" s="112">
        <v>8</v>
      </c>
      <c r="P818" s="115">
        <f>E818/O819</f>
      </c>
      <c r="Q818" s="116">
        <f>(M818+M819)/(O818+O819)</f>
      </c>
      <c r="R818" s="112">
        <v>13</v>
      </c>
      <c r="S818" s="116">
        <f>(O818+O819)/(K818+K819)</f>
      </c>
      <c r="T818" s="112">
        <v>6</v>
      </c>
      <c r="U818" s="117">
        <f>F818/T818</f>
      </c>
      <c r="V818" s="118">
        <f>(F818+4*500)/T818</f>
      </c>
      <c r="W818" s="112">
        <v>10560</v>
      </c>
      <c r="X818" s="118">
        <f>W818/T818</f>
      </c>
      <c r="Y818" s="116">
        <f>T818/R818</f>
      </c>
      <c r="Z818" s="118">
        <f>W818/F818</f>
      </c>
      <c r="AA818" s="118">
        <f>W818/(F818+500)</f>
      </c>
      <c r="AB818" s="112">
        <v>2</v>
      </c>
      <c r="AC818" s="112">
        <v>1490.3999999999996</v>
      </c>
      <c r="AD818" s="116">
        <f>AB818/T818</f>
      </c>
      <c r="AE818" s="118">
        <f>(W818-AC818)/(F818+500)</f>
      </c>
      <c r="AF818" s="119" t="s">
        <v>149</v>
      </c>
    </row>
    <row r="819">
      <c r="A819" s="106"/>
      <c r="B819" s="107"/>
      <c r="C819" s="135"/>
      <c r="D819" s="109" t="s">
        <v>134</v>
      </c>
      <c r="E819" s="110">
        <v>1583.2</v>
      </c>
      <c r="F819" s="111"/>
      <c r="G819" s="112">
        <v>14454</v>
      </c>
      <c r="H819" s="112">
        <v>657</v>
      </c>
      <c r="I819" s="113">
        <f t="shared" si="185"/>
      </c>
      <c r="J819" s="114">
        <f t="shared" si="139"/>
      </c>
      <c r="K819" s="112">
        <v>27</v>
      </c>
      <c r="L819" s="114">
        <f t="shared" si="97"/>
      </c>
      <c r="M819" s="112">
        <v>2</v>
      </c>
      <c r="N819" s="115">
        <f t="shared" si="335"/>
      </c>
      <c r="O819" s="112">
        <v>2</v>
      </c>
      <c r="P819" s="115">
        <f t="shared" ref="P819:P825" si="285">E819/O819</f>
      </c>
      <c r="Q819" s="116"/>
      <c r="R819" s="112"/>
      <c r="S819" s="116"/>
      <c r="T819" s="112"/>
      <c r="U819" s="117"/>
      <c r="V819" s="118"/>
      <c r="W819" s="112"/>
      <c r="X819" s="118"/>
      <c r="Y819" s="116"/>
      <c r="Z819" s="118"/>
      <c r="AA819" s="118"/>
      <c r="AB819" s="112">
        <v>1</v>
      </c>
      <c r="AC819" s="112"/>
      <c r="AD819" s="116"/>
      <c r="AE819" s="118"/>
      <c r="AF819" s="119" t="s">
        <v>168</v>
      </c>
    </row>
    <row r="820">
      <c r="A820" s="106"/>
      <c r="B820" s="107" t="s">
        <v>159</v>
      </c>
      <c r="C820" s="135" t="s">
        <v>171</v>
      </c>
      <c r="D820" s="109" t="s">
        <v>132</v>
      </c>
      <c r="E820" s="110">
        <v>1509.18</v>
      </c>
      <c r="F820" s="111">
        <f>E820+E821</f>
      </c>
      <c r="G820" s="112">
        <v>11162</v>
      </c>
      <c r="H820" s="112">
        <v>283</v>
      </c>
      <c r="I820" s="113">
        <f t="shared" si="185"/>
      </c>
      <c r="J820" s="113">
        <f t="shared" ref="J820:J823" si="206">I820/H820</f>
      </c>
      <c r="K820" s="112">
        <v>15</v>
      </c>
      <c r="L820" s="114">
        <f t="shared" si="97"/>
      </c>
      <c r="M820" s="112">
        <v>2</v>
      </c>
      <c r="N820" s="115">
        <f t="shared" si="335"/>
      </c>
      <c r="O820" s="112">
        <v>1</v>
      </c>
      <c r="P820" s="115">
        <f t="shared" si="285"/>
      </c>
      <c r="Q820" s="116">
        <f>(M820+M821)/(O820+O821)</f>
      </c>
      <c r="R820" s="112">
        <v>7</v>
      </c>
      <c r="S820" s="116">
        <f>(O820+O821)/(K820+K821)</f>
      </c>
      <c r="T820" s="112">
        <v>4</v>
      </c>
      <c r="U820" s="117">
        <f>F820/T820</f>
      </c>
      <c r="V820" s="118">
        <f>(F820+4*500)/T820</f>
      </c>
      <c r="W820" s="112">
        <v>4881.599999999991</v>
      </c>
      <c r="X820" s="118">
        <f>W820/T820</f>
      </c>
      <c r="Y820" s="116">
        <f>T820/R820</f>
      </c>
      <c r="Z820" s="118">
        <f>W820/F820</f>
      </c>
      <c r="AA820" s="118">
        <f>W820/(F820+500)</f>
      </c>
      <c r="AB820" s="112">
        <v>1</v>
      </c>
      <c r="AC820" s="112">
        <v>1344</v>
      </c>
      <c r="AD820" s="116">
        <f>AB820/T820</f>
      </c>
      <c r="AE820" s="118">
        <f>(W820-AC820)/(F820+500)</f>
      </c>
      <c r="AF820" s="119" t="s">
        <v>149</v>
      </c>
    </row>
    <row r="821">
      <c r="A821" s="106"/>
      <c r="B821" s="107"/>
      <c r="C821" s="135"/>
      <c r="D821" s="109" t="s">
        <v>134</v>
      </c>
      <c r="E821" s="110">
        <v>1248.03</v>
      </c>
      <c r="F821" s="111"/>
      <c r="G821" s="112">
        <v>12141</v>
      </c>
      <c r="H821" s="112">
        <v>573</v>
      </c>
      <c r="I821" s="113">
        <f t="shared" si="185"/>
      </c>
      <c r="J821" s="113">
        <f t="shared" si="206"/>
      </c>
      <c r="K821" s="112">
        <v>45</v>
      </c>
      <c r="L821" s="114">
        <f t="shared" si="97"/>
      </c>
      <c r="M821" s="112">
        <v>0</v>
      </c>
      <c r="N821" s="115">
        <f t="shared" si="335"/>
      </c>
      <c r="O821" s="112">
        <v>1</v>
      </c>
      <c r="P821" s="115">
        <f t="shared" si="285"/>
      </c>
      <c r="Q821" s="116"/>
      <c r="R821" s="112"/>
      <c r="S821" s="116"/>
      <c r="T821" s="112"/>
      <c r="U821" s="117"/>
      <c r="V821" s="118"/>
      <c r="W821" s="112"/>
      <c r="X821" s="118"/>
      <c r="Y821" s="116"/>
      <c r="Z821" s="118"/>
      <c r="AA821" s="118"/>
      <c r="AB821" s="112">
        <v>1</v>
      </c>
      <c r="AC821" s="112">
        <v>1344</v>
      </c>
      <c r="AD821" s="116"/>
      <c r="AE821" s="118"/>
      <c r="AF821" s="119" t="s">
        <v>168</v>
      </c>
    </row>
    <row r="822">
      <c r="A822" s="106"/>
      <c r="B822" s="107" t="s">
        <v>160</v>
      </c>
      <c r="C822" s="135" t="s">
        <v>171</v>
      </c>
      <c r="D822" s="109" t="s">
        <v>132</v>
      </c>
      <c r="E822" s="110">
        <v>597.51</v>
      </c>
      <c r="F822" s="111">
        <f>E822+E823</f>
      </c>
      <c r="G822" s="112">
        <v>3156</v>
      </c>
      <c r="H822" s="112">
        <v>129</v>
      </c>
      <c r="I822" s="113">
        <f t="shared" si="185"/>
      </c>
      <c r="J822" s="113">
        <f t="shared" si="206"/>
      </c>
      <c r="K822" s="112">
        <v>5</v>
      </c>
      <c r="L822" s="114">
        <f t="shared" si="97"/>
      </c>
      <c r="M822" s="112">
        <v>0</v>
      </c>
      <c r="N822" s="115">
        <f t="shared" si="335"/>
      </c>
      <c r="O822" s="112">
        <v>0</v>
      </c>
      <c r="P822" s="115">
        <f t="shared" si="285"/>
      </c>
      <c r="Q822" s="116">
        <f>(M822+M823)/(O822+O823)</f>
      </c>
      <c r="R822" s="112">
        <v>1</v>
      </c>
      <c r="S822" s="116">
        <f>(O822+O823)/(K822+K823)</f>
      </c>
      <c r="T822" s="112">
        <v>1</v>
      </c>
      <c r="U822" s="117">
        <f>F822/T822</f>
      </c>
      <c r="V822" s="118">
        <f>(F822+4*500)/T822</f>
      </c>
      <c r="W822" s="112">
        <v>2407.2000000000116</v>
      </c>
      <c r="X822" s="118">
        <f>W822/T822</f>
      </c>
      <c r="Y822" s="116">
        <f>T822/R822</f>
      </c>
      <c r="Z822" s="118">
        <f>W822/F822</f>
      </c>
      <c r="AA822" s="118">
        <f>W822/(F822+500)</f>
      </c>
      <c r="AB822" s="112">
        <v>0</v>
      </c>
      <c r="AC822" s="112">
        <v>0</v>
      </c>
      <c r="AD822" s="116">
        <f>AB822/T822</f>
      </c>
      <c r="AE822" s="118">
        <f>(W822-AC822)/(F822+500)</f>
      </c>
      <c r="AF822" s="119" t="s">
        <v>149</v>
      </c>
    </row>
    <row r="823">
      <c r="A823" s="106"/>
      <c r="B823" s="107"/>
      <c r="C823" s="135"/>
      <c r="D823" s="109" t="s">
        <v>134</v>
      </c>
      <c r="E823" s="110">
        <v>0</v>
      </c>
      <c r="F823" s="111"/>
      <c r="G823" s="112">
        <v>202</v>
      </c>
      <c r="H823" s="112">
        <v>5</v>
      </c>
      <c r="I823" s="113">
        <f t="shared" si="185"/>
      </c>
      <c r="J823" s="113">
        <f t="shared" si="206"/>
      </c>
      <c r="K823" s="112">
        <v>0</v>
      </c>
      <c r="L823" s="114">
        <f t="shared" si="97"/>
      </c>
      <c r="M823" s="112">
        <v>0</v>
      </c>
      <c r="N823" s="115">
        <f t="shared" si="335"/>
      </c>
      <c r="O823" s="112">
        <v>0</v>
      </c>
      <c r="P823" s="115">
        <f t="shared" si="285"/>
      </c>
      <c r="Q823" s="116"/>
      <c r="R823" s="112"/>
      <c r="S823" s="116"/>
      <c r="T823" s="112"/>
      <c r="U823" s="117"/>
      <c r="V823" s="118"/>
      <c r="W823" s="112"/>
      <c r="X823" s="118"/>
      <c r="Y823" s="116"/>
      <c r="Z823" s="118"/>
      <c r="AA823" s="118"/>
      <c r="AB823" s="112"/>
      <c r="AC823" s="112"/>
      <c r="AD823" s="116"/>
      <c r="AE823" s="118"/>
      <c r="AF823" s="119" t="s">
        <v>168</v>
      </c>
    </row>
    <row r="824">
      <c r="A824" s="106"/>
      <c r="B824" s="136" t="s">
        <v>140</v>
      </c>
      <c r="C824" s="136"/>
      <c r="D824" s="136"/>
      <c r="E824" s="124">
        <f>SUM(E816:E823)</f>
      </c>
      <c r="F824" s="124">
        <f>SUM(F816:F823)</f>
      </c>
      <c r="G824" s="124">
        <f>SUM(G816:G823)</f>
      </c>
      <c r="H824" s="124">
        <f>SUM(H816:H823)</f>
      </c>
      <c r="I824" s="126">
        <f t="shared" si="185"/>
      </c>
      <c r="J824" s="127">
        <f t="shared" ref="J824:J825" si="140">(E824/G824)*1000</f>
      </c>
      <c r="K824" s="124">
        <f>SUM(K816:K823)</f>
      </c>
      <c r="L824" s="127">
        <f t="shared" si="97"/>
      </c>
      <c r="M824" s="124">
        <f>SUM(M816:M823)</f>
      </c>
      <c r="N824" s="128">
        <f t="shared" si="335"/>
      </c>
      <c r="O824" s="124">
        <f>SUM(O816:O823)</f>
      </c>
      <c r="P824" s="128">
        <f t="shared" si="285"/>
      </c>
      <c r="Q824" s="129">
        <f t="shared" ref="Q824:Q825" si="48">M824/O824</f>
      </c>
      <c r="R824" s="124">
        <f>SUM(R816:R823)</f>
      </c>
      <c r="S824" s="129">
        <f t="shared" ref="S824:S825" si="17">(O824+O824)/(K824+K824)</f>
      </c>
      <c r="T824" s="124">
        <f>SUM(T816:T823)</f>
      </c>
      <c r="U824" s="130">
        <f t="shared" ref="U824:U825" si="853">F824/T824</f>
      </c>
      <c r="V824" s="131">
        <f t="shared" ref="V824:V825" si="713">(F824+4*500)/T824</f>
      </c>
      <c r="W824" s="124">
        <f>SUM(W816:W823)</f>
      </c>
      <c r="X824" s="132">
        <f t="shared" ref="X824:X825" si="573">W824/T824</f>
      </c>
      <c r="Y824" s="129">
        <f t="shared" ref="Y824:Y825" si="433">T824/R824</f>
      </c>
      <c r="Z824" s="131">
        <f t="shared" ref="Z824:Z825" si="1133">W824/F824</f>
      </c>
      <c r="AA824" s="131">
        <f>W824/(F824+COUNT(W812:W817)*500)</f>
      </c>
      <c r="AB824" s="124">
        <f>AB816+AB818+AB820+AB822</f>
      </c>
      <c r="AC824" s="124">
        <f>AC816+AC818+AC820+AC822</f>
      </c>
      <c r="AD824" s="129">
        <f t="shared" ref="AD824:AD825" si="993">AB824/T824</f>
      </c>
      <c r="AE824" s="133">
        <f>(W824-AC824)/(F824+COUNT(W812:W817)*500)</f>
      </c>
      <c r="AF824" s="119"/>
    </row>
    <row r="825">
      <c r="A825" s="106"/>
      <c r="B825" s="137" t="s">
        <v>161</v>
      </c>
      <c r="C825" s="137"/>
      <c r="D825" s="137"/>
      <c r="E825" s="138">
        <f>E788+E797+E806+E815+E824</f>
      </c>
      <c r="F825" s="138">
        <f>F788+F797+F806+F815+F824</f>
      </c>
      <c r="G825" s="138">
        <f>G788+G797+G806+G815+G824</f>
      </c>
      <c r="H825" s="138">
        <f>H788+H797+H806+H815+H824</f>
      </c>
      <c r="I825" s="139">
        <f t="shared" si="185"/>
      </c>
      <c r="J825" s="140">
        <f t="shared" si="140"/>
      </c>
      <c r="K825" s="138">
        <f>K788+K797+K806+K815+K824</f>
      </c>
      <c r="L825" s="140">
        <f t="shared" si="97"/>
      </c>
      <c r="M825" s="138">
        <f>M788+M797+M806+M815+M824</f>
      </c>
      <c r="N825" s="142">
        <f t="shared" si="335"/>
      </c>
      <c r="O825" s="138">
        <f>O788+O797+O806+O815+O824</f>
      </c>
      <c r="P825" s="142">
        <f t="shared" si="285"/>
      </c>
      <c r="Q825" s="143">
        <f t="shared" si="48"/>
      </c>
      <c r="R825" s="138">
        <f>R788+R797+R806+R815+R824</f>
      </c>
      <c r="S825" s="143">
        <f t="shared" si="17"/>
      </c>
      <c r="T825" s="150">
        <f>T788+T797+T806+T815+T824</f>
      </c>
      <c r="U825" s="144">
        <f t="shared" si="853"/>
      </c>
      <c r="V825" s="145">
        <f t="shared" si="713"/>
      </c>
      <c r="W825" s="138">
        <f>W788+W797+W806+W815+W824</f>
      </c>
      <c r="X825" s="145">
        <f t="shared" si="573"/>
      </c>
      <c r="Y825" s="143">
        <f t="shared" si="433"/>
      </c>
      <c r="Z825" s="145">
        <f t="shared" si="1133"/>
      </c>
      <c r="AA825" s="145">
        <f>W825/(F825+COUNT(W780:W787,W789:W796,W798:W805,W807:W814)*500)</f>
      </c>
      <c r="AB825" s="138">
        <f>AB788+AB797+AB806+AB815+AB824</f>
      </c>
      <c r="AC825" s="138">
        <f>AC788+AC797+AC806+AC815+AC824</f>
      </c>
      <c r="AD825" s="143">
        <f t="shared" si="993"/>
      </c>
      <c r="AE825" s="145">
        <f>(W825-AC825)/(F825+COUNT(W780:W787,W789:W796,W798:W805,W807:W814)*500)</f>
      </c>
      <c r="AF825" s="118"/>
    </row>
    <row r="826">
      <c r="A826" s="96" t="s">
        <v>97</v>
      </c>
      <c r="B826" s="97" t="s">
        <v>98</v>
      </c>
      <c r="C826" s="97" t="s">
        <v>99</v>
      </c>
      <c r="D826" s="97" t="s">
        <v>100</v>
      </c>
      <c r="E826" s="98" t="s">
        <v>101</v>
      </c>
      <c r="F826" s="97" t="s">
        <v>102</v>
      </c>
      <c r="G826" s="97" t="s">
        <v>103</v>
      </c>
      <c r="H826" s="97" t="s">
        <v>104</v>
      </c>
      <c r="I826" s="99" t="s">
        <v>105</v>
      </c>
      <c r="J826" s="100" t="s">
        <v>106</v>
      </c>
      <c r="K826" s="97" t="s">
        <v>107</v>
      </c>
      <c r="L826" s="100" t="s">
        <v>108</v>
      </c>
      <c r="M826" s="97" t="s">
        <v>109</v>
      </c>
      <c r="N826" s="101" t="s">
        <v>110</v>
      </c>
      <c r="O826" s="97" t="s">
        <v>111</v>
      </c>
      <c r="P826" s="101" t="s">
        <v>112</v>
      </c>
      <c r="Q826" s="99" t="s">
        <v>113</v>
      </c>
      <c r="R826" s="102" t="s">
        <v>114</v>
      </c>
      <c r="S826" s="103" t="s">
        <v>115</v>
      </c>
      <c r="T826" s="102" t="s">
        <v>116</v>
      </c>
      <c r="U826" s="104" t="s">
        <v>117</v>
      </c>
      <c r="V826" s="105" t="s">
        <v>118</v>
      </c>
      <c r="W826" s="105" t="s">
        <v>119</v>
      </c>
      <c r="X826" s="105" t="s">
        <v>120</v>
      </c>
      <c r="Y826" s="103" t="s">
        <v>121</v>
      </c>
      <c r="Z826" s="105" t="s">
        <v>122</v>
      </c>
      <c r="AA826" s="105" t="s">
        <v>123</v>
      </c>
      <c r="AB826" s="105" t="s">
        <v>124</v>
      </c>
      <c r="AC826" s="102" t="s">
        <v>125</v>
      </c>
      <c r="AD826" s="103" t="s">
        <v>126</v>
      </c>
      <c r="AE826" s="105" t="s">
        <v>127</v>
      </c>
      <c r="AF826" s="105" t="s">
        <v>128</v>
      </c>
    </row>
    <row r="827">
      <c r="A827" s="106" t="s">
        <v>192</v>
      </c>
      <c r="B827" s="107" t="s">
        <v>130</v>
      </c>
      <c r="C827" s="108" t="s">
        <v>169</v>
      </c>
      <c r="D827" s="109" t="s">
        <v>132</v>
      </c>
      <c r="E827" s="110">
        <v>230.97</v>
      </c>
      <c r="F827" s="111">
        <f>E827+E828</f>
      </c>
      <c r="G827" s="112">
        <v>1830</v>
      </c>
      <c r="H827" s="112">
        <v>46</v>
      </c>
      <c r="I827" s="113">
        <f t="shared" ref="I827:I846" si="186">H827/G827</f>
      </c>
      <c r="J827" s="114">
        <f t="shared" ref="J827:J866" si="141">(E827/G827)*1000</f>
      </c>
      <c r="K827" s="112">
        <v>0</v>
      </c>
      <c r="L827" s="114">
        <f t="shared" ref="L827:L843" si="98">E827/K827</f>
      </c>
      <c r="M827" s="112">
        <v>0</v>
      </c>
      <c r="N827" s="115">
        <f t="shared" ref="N827:N872" si="336">E827/M827</f>
      </c>
      <c r="O827" s="112">
        <v>0</v>
      </c>
      <c r="P827" s="115">
        <f t="shared" ref="P827:P850" si="286">E827/O827</f>
      </c>
      <c r="Q827" s="116">
        <f>(M827+M828)/(O827+O828)</f>
      </c>
      <c r="R827" s="112">
        <v>2</v>
      </c>
      <c r="S827" s="116">
        <f>(O827+O828)/(K827+K828)</f>
      </c>
      <c r="T827" s="112">
        <v>0</v>
      </c>
      <c r="U827" s="117">
        <f>F827/T827</f>
      </c>
      <c r="V827" s="118">
        <f>(F827+4*500)/T827</f>
      </c>
      <c r="W827" s="112">
        <v>0</v>
      </c>
      <c r="X827" s="118">
        <f>W827/T827</f>
      </c>
      <c r="Y827" s="116">
        <f>T827/R827</f>
      </c>
      <c r="Z827" s="118">
        <f>W827/F827</f>
      </c>
      <c r="AA827" s="118">
        <f>W827/(F827+500)</f>
      </c>
      <c r="AB827" s="112">
        <v>0</v>
      </c>
      <c r="AC827" s="112">
        <v>0</v>
      </c>
      <c r="AD827" s="116">
        <f>AB827/T827</f>
      </c>
      <c r="AE827" s="118">
        <f>(W827-AC827)/(F827+500)</f>
      </c>
      <c r="AF827" s="119" t="s">
        <v>173</v>
      </c>
    </row>
    <row r="828">
      <c r="A828" s="106"/>
      <c r="B828" s="107"/>
      <c r="C828" s="108"/>
      <c r="D828" s="109" t="s">
        <v>134</v>
      </c>
      <c r="E828" s="110">
        <v>1111.26</v>
      </c>
      <c r="F828" s="111"/>
      <c r="G828" s="112">
        <v>6891</v>
      </c>
      <c r="H828" s="112">
        <v>480</v>
      </c>
      <c r="I828" s="113">
        <f t="shared" si="186"/>
      </c>
      <c r="J828" s="114">
        <f t="shared" si="141"/>
      </c>
      <c r="K828" s="112">
        <v>17</v>
      </c>
      <c r="L828" s="114">
        <f t="shared" si="98"/>
      </c>
      <c r="M828" s="112">
        <v>0</v>
      </c>
      <c r="N828" s="115">
        <f t="shared" si="336"/>
      </c>
      <c r="O828" s="112">
        <v>0</v>
      </c>
      <c r="P828" s="115">
        <f t="shared" si="286"/>
      </c>
      <c r="Q828" s="116"/>
      <c r="R828" s="112"/>
      <c r="S828" s="116"/>
      <c r="T828" s="112"/>
      <c r="U828" s="117"/>
      <c r="V828" s="118"/>
      <c r="W828" s="112"/>
      <c r="X828" s="118"/>
      <c r="Y828" s="116"/>
      <c r="Z828" s="118"/>
      <c r="AA828" s="118"/>
      <c r="AB828" s="112"/>
      <c r="AC828" s="112"/>
      <c r="AD828" s="116"/>
      <c r="AE828" s="118"/>
      <c r="AF828" s="119" t="s">
        <v>186</v>
      </c>
    </row>
    <row r="829">
      <c r="A829" s="106"/>
      <c r="B829" s="107" t="s">
        <v>136</v>
      </c>
      <c r="C829" s="108" t="s">
        <v>169</v>
      </c>
      <c r="D829" s="109" t="s">
        <v>132</v>
      </c>
      <c r="E829" s="110">
        <v>0</v>
      </c>
      <c r="F829" s="111">
        <f>E829+E830</f>
      </c>
      <c r="G829" s="112">
        <v>218</v>
      </c>
      <c r="H829" s="112">
        <v>5</v>
      </c>
      <c r="I829" s="113">
        <f t="shared" si="186"/>
      </c>
      <c r="J829" s="114">
        <f t="shared" si="141"/>
      </c>
      <c r="K829" s="112">
        <v>0</v>
      </c>
      <c r="L829" s="114">
        <f t="shared" si="98"/>
      </c>
      <c r="M829" s="112">
        <v>0</v>
      </c>
      <c r="N829" s="115">
        <f t="shared" si="336"/>
      </c>
      <c r="O829" s="112">
        <v>0</v>
      </c>
      <c r="P829" s="115">
        <f t="shared" si="286"/>
      </c>
      <c r="Q829" s="116">
        <f>(M829+M830)/(O829+O830)</f>
      </c>
      <c r="R829" s="112">
        <v>1</v>
      </c>
      <c r="S829" s="116">
        <f>(O829+O830)/(K829+K830)</f>
      </c>
      <c r="T829" s="112">
        <v>0</v>
      </c>
      <c r="U829" s="117">
        <f>F829/T829</f>
      </c>
      <c r="V829" s="118">
        <f>(F829+4*500)/T829</f>
      </c>
      <c r="W829" s="112">
        <v>0</v>
      </c>
      <c r="X829" s="118">
        <f>W829/T829</f>
      </c>
      <c r="Y829" s="116">
        <f>T829/R829</f>
      </c>
      <c r="Z829" s="118">
        <f>W829/F829</f>
      </c>
      <c r="AA829" s="118">
        <f>W829/(F829+500)</f>
      </c>
      <c r="AB829" s="112">
        <v>0</v>
      </c>
      <c r="AC829" s="112">
        <v>0</v>
      </c>
      <c r="AD829" s="116">
        <f>AB829/T829</f>
      </c>
      <c r="AE829" s="118">
        <f>(W829-AC829)/(F829+500)</f>
      </c>
      <c r="AF829" s="119" t="s">
        <v>173</v>
      </c>
    </row>
    <row r="830">
      <c r="A830" s="106"/>
      <c r="B830" s="107"/>
      <c r="C830" s="108"/>
      <c r="D830" s="109" t="s">
        <v>134</v>
      </c>
      <c r="E830" s="110">
        <v>1365.72</v>
      </c>
      <c r="F830" s="111"/>
      <c r="G830" s="112">
        <v>9565</v>
      </c>
      <c r="H830" s="112">
        <v>438</v>
      </c>
      <c r="I830" s="113">
        <f t="shared" si="186"/>
      </c>
      <c r="J830" s="114">
        <f t="shared" si="141"/>
      </c>
      <c r="K830" s="112">
        <v>25</v>
      </c>
      <c r="L830" s="114">
        <f t="shared" si="98"/>
      </c>
      <c r="M830" s="112">
        <v>0</v>
      </c>
      <c r="N830" s="115">
        <f t="shared" si="336"/>
      </c>
      <c r="O830" s="112">
        <v>1</v>
      </c>
      <c r="P830" s="115">
        <f t="shared" si="286"/>
      </c>
      <c r="Q830" s="116"/>
      <c r="R830" s="112"/>
      <c r="S830" s="116"/>
      <c r="T830" s="112"/>
      <c r="U830" s="117"/>
      <c r="V830" s="118"/>
      <c r="W830" s="112"/>
      <c r="X830" s="118"/>
      <c r="Y830" s="116"/>
      <c r="Z830" s="118"/>
      <c r="AA830" s="118"/>
      <c r="AB830" s="112"/>
      <c r="AC830" s="112"/>
      <c r="AD830" s="116"/>
      <c r="AE830" s="118"/>
      <c r="AF830" s="119" t="s">
        <v>186</v>
      </c>
    </row>
    <row r="831">
      <c r="A831" s="106"/>
      <c r="B831" s="120" t="s">
        <v>137</v>
      </c>
      <c r="C831" s="108" t="s">
        <v>169</v>
      </c>
      <c r="D831" s="168" t="s">
        <v>132</v>
      </c>
      <c r="E831" s="110">
        <v>56.5</v>
      </c>
      <c r="F831" s="111">
        <f>E831+E832</f>
      </c>
      <c r="G831" s="112">
        <v>312</v>
      </c>
      <c r="H831" s="112">
        <v>6</v>
      </c>
      <c r="I831" s="113">
        <f t="shared" si="186"/>
      </c>
      <c r="J831" s="114">
        <f t="shared" si="141"/>
      </c>
      <c r="K831" s="112">
        <v>0</v>
      </c>
      <c r="L831" s="114">
        <f t="shared" si="98"/>
      </c>
      <c r="M831" s="112">
        <v>0</v>
      </c>
      <c r="N831" s="115">
        <f t="shared" si="336"/>
      </c>
      <c r="O831" s="112">
        <v>0</v>
      </c>
      <c r="P831" s="115">
        <f t="shared" si="286"/>
      </c>
      <c r="Q831" s="116">
        <f>(M831+M832)/(O831+O832)</f>
      </c>
      <c r="R831" s="112">
        <v>1</v>
      </c>
      <c r="S831" s="116">
        <f>(O831+O832)/(K831+K832)</f>
      </c>
      <c r="T831" s="112">
        <v>0</v>
      </c>
      <c r="U831" s="117">
        <f>F831/T831</f>
      </c>
      <c r="V831" s="118">
        <f>(F831+4*500)/T831</f>
      </c>
      <c r="W831" s="112">
        <v>0</v>
      </c>
      <c r="X831" s="118">
        <f>W831/T831</f>
      </c>
      <c r="Y831" s="116">
        <f>T831/R831</f>
      </c>
      <c r="Z831" s="118">
        <f>W831/F831</f>
      </c>
      <c r="AA831" s="118">
        <f>W831/(F831+500)</f>
      </c>
      <c r="AB831" s="112">
        <v>0</v>
      </c>
      <c r="AC831" s="112">
        <v>0</v>
      </c>
      <c r="AD831" s="116">
        <f>AB831/T831</f>
      </c>
      <c r="AE831" s="118">
        <f>(W831-AC831)/(F831+500)</f>
      </c>
      <c r="AF831" s="119" t="s">
        <v>173</v>
      </c>
    </row>
    <row r="832">
      <c r="A832" s="106"/>
      <c r="B832" s="120"/>
      <c r="C832" s="108"/>
      <c r="D832" s="109" t="s">
        <v>134</v>
      </c>
      <c r="E832" s="110">
        <v>916.72</v>
      </c>
      <c r="F832" s="111"/>
      <c r="G832" s="112">
        <v>6066</v>
      </c>
      <c r="H832" s="112">
        <v>234</v>
      </c>
      <c r="I832" s="113">
        <f t="shared" si="186"/>
      </c>
      <c r="J832" s="114">
        <f t="shared" si="141"/>
      </c>
      <c r="K832" s="112">
        <v>23</v>
      </c>
      <c r="L832" s="114">
        <f t="shared" si="98"/>
      </c>
      <c r="M832" s="112">
        <v>0</v>
      </c>
      <c r="N832" s="115">
        <f t="shared" si="336"/>
      </c>
      <c r="O832" s="112">
        <v>1</v>
      </c>
      <c r="P832" s="115">
        <f t="shared" si="286"/>
      </c>
      <c r="Q832" s="116"/>
      <c r="R832" s="112"/>
      <c r="S832" s="116"/>
      <c r="T832" s="112"/>
      <c r="U832" s="117"/>
      <c r="V832" s="118"/>
      <c r="W832" s="112"/>
      <c r="X832" s="118"/>
      <c r="Y832" s="116"/>
      <c r="Z832" s="118"/>
      <c r="AA832" s="118"/>
      <c r="AB832" s="112"/>
      <c r="AC832" s="112"/>
      <c r="AD832" s="116"/>
      <c r="AE832" s="118"/>
      <c r="AF832" s="119" t="s">
        <v>186</v>
      </c>
    </row>
    <row r="833">
      <c r="A833" s="106"/>
      <c r="B833" s="120" t="s">
        <v>138</v>
      </c>
      <c r="C833" s="108" t="s">
        <v>169</v>
      </c>
      <c r="D833" s="109" t="s">
        <v>132</v>
      </c>
      <c r="E833" s="110">
        <v>1248.95</v>
      </c>
      <c r="F833" s="111">
        <f>E833+E834</f>
      </c>
      <c r="G833" s="112">
        <v>8476</v>
      </c>
      <c r="H833" s="112">
        <v>148</v>
      </c>
      <c r="I833" s="113">
        <f t="shared" si="186"/>
      </c>
      <c r="J833" s="114">
        <f t="shared" si="141"/>
      </c>
      <c r="K833" s="112">
        <v>3</v>
      </c>
      <c r="L833" s="114">
        <f t="shared" si="98"/>
      </c>
      <c r="M833" s="112">
        <v>2</v>
      </c>
      <c r="N833" s="115">
        <f t="shared" si="336"/>
      </c>
      <c r="O833" s="112">
        <v>3</v>
      </c>
      <c r="P833" s="115">
        <f t="shared" si="286"/>
      </c>
      <c r="Q833" s="116">
        <f>(M833+M834)/(O833+O834)</f>
      </c>
      <c r="R833" s="112">
        <v>10</v>
      </c>
      <c r="S833" s="116">
        <f>(O833+O834)/(K833+K834)</f>
      </c>
      <c r="T833" s="112">
        <v>7</v>
      </c>
      <c r="U833" s="117">
        <f>F833/T833</f>
      </c>
      <c r="V833" s="118">
        <f>(F833+4*500)/T833</f>
      </c>
      <c r="W833" s="112">
        <v>4245.6</v>
      </c>
      <c r="X833" s="118">
        <f>W833/T833</f>
      </c>
      <c r="Y833" s="116">
        <f>T833/R833</f>
      </c>
      <c r="Z833" s="118">
        <f>W833/F833</f>
      </c>
      <c r="AA833" s="118">
        <f>W833/(F833+500)</f>
      </c>
      <c r="AB833" s="112">
        <v>1</v>
      </c>
      <c r="AC833" s="112">
        <v>763.2</v>
      </c>
      <c r="AD833" s="116">
        <f>AB833/T833</f>
      </c>
      <c r="AE833" s="118">
        <f>(W833-AC833)/(F833+500)</f>
      </c>
      <c r="AF833" s="119" t="s">
        <v>173</v>
      </c>
    </row>
    <row r="834">
      <c r="A834" s="106"/>
      <c r="B834" s="120"/>
      <c r="C834" s="108"/>
      <c r="D834" s="109" t="s">
        <v>134</v>
      </c>
      <c r="E834" s="110">
        <v>1033.53</v>
      </c>
      <c r="F834" s="111"/>
      <c r="G834" s="112">
        <v>7133</v>
      </c>
      <c r="H834" s="112">
        <v>281</v>
      </c>
      <c r="I834" s="113">
        <f t="shared" si="186"/>
      </c>
      <c r="J834" s="114">
        <f t="shared" si="141"/>
      </c>
      <c r="K834" s="112">
        <v>14</v>
      </c>
      <c r="L834" s="114">
        <f t="shared" si="98"/>
      </c>
      <c r="M834" s="112">
        <v>1</v>
      </c>
      <c r="N834" s="115">
        <f t="shared" si="336"/>
      </c>
      <c r="O834" s="112">
        <v>2</v>
      </c>
      <c r="P834" s="115">
        <f t="shared" si="286"/>
      </c>
      <c r="Q834" s="116"/>
      <c r="R834" s="112"/>
      <c r="S834" s="116"/>
      <c r="T834" s="112"/>
      <c r="U834" s="117"/>
      <c r="V834" s="118"/>
      <c r="W834" s="112"/>
      <c r="X834" s="118"/>
      <c r="Y834" s="116"/>
      <c r="Z834" s="118"/>
      <c r="AA834" s="118"/>
      <c r="AB834" s="112"/>
      <c r="AC834" s="112"/>
      <c r="AD834" s="116"/>
      <c r="AE834" s="118"/>
      <c r="AF834" s="119" t="s">
        <v>186</v>
      </c>
    </row>
    <row r="835">
      <c r="A835" s="106"/>
      <c r="B835" s="123" t="s">
        <v>140</v>
      </c>
      <c r="C835" s="123"/>
      <c r="D835" s="123"/>
      <c r="E835" s="124">
        <f>SUM(E827:E834)</f>
      </c>
      <c r="F835" s="125">
        <f>SUM(F827:F834)</f>
      </c>
      <c r="G835" s="125">
        <f>SUM(G827:G834)</f>
      </c>
      <c r="H835" s="125">
        <f>SUM(H827:H834)</f>
      </c>
      <c r="I835" s="126">
        <f t="shared" si="186"/>
      </c>
      <c r="J835" s="127">
        <f t="shared" si="141"/>
      </c>
      <c r="K835" s="125">
        <f>SUM(K827:K834)</f>
      </c>
      <c r="L835" s="127">
        <f t="shared" si="98"/>
      </c>
      <c r="M835" s="125">
        <f>SUM(M827:M834)</f>
      </c>
      <c r="N835" s="128">
        <f t="shared" si="336"/>
      </c>
      <c r="O835" s="125">
        <f>SUM(O827:O834)</f>
      </c>
      <c r="P835" s="128">
        <f t="shared" si="286"/>
      </c>
      <c r="Q835" s="129">
        <f>M835/O835</f>
      </c>
      <c r="R835" s="125">
        <f>SUM(R827:R834)</f>
      </c>
      <c r="S835" s="129">
        <f>(O835+O835)/(K835+K835)</f>
      </c>
      <c r="T835" s="125">
        <f>SUM(T827:T834)</f>
      </c>
      <c r="U835" s="130">
        <f t="shared" ref="U835:U836" si="854">F835/T835</f>
      </c>
      <c r="V835" s="131">
        <f t="shared" ref="V835:V836" si="714">(F835+4*500)/T835</f>
      </c>
      <c r="W835" s="124">
        <f>SUM(W827:W834)</f>
      </c>
      <c r="X835" s="132">
        <f t="shared" ref="X835:X836" si="574">W835/T835</f>
      </c>
      <c r="Y835" s="129">
        <f t="shared" ref="Y835:Y836" si="434">T835/R835</f>
      </c>
      <c r="Z835" s="131">
        <f t="shared" ref="Z835:Z836" si="1134">W835/F835</f>
      </c>
      <c r="AA835" s="131">
        <f>W835/(F835+COUNT(W827:W834)*500)</f>
      </c>
      <c r="AB835" s="170">
        <f>AB827+AB829+AB831+AB833</f>
      </c>
      <c r="AC835" s="125">
        <f>AC827+AC829+AC831+AC833</f>
      </c>
      <c r="AD835" s="129">
        <f t="shared" ref="AD835:AD836" si="994">AB835/T835</f>
      </c>
      <c r="AE835" s="133">
        <f>(W835-AC835)/(F835+COUNT(W827:W834)*500)</f>
      </c>
      <c r="AF835" s="119"/>
    </row>
    <row r="836">
      <c r="A836" s="106"/>
      <c r="B836" s="107" t="s">
        <v>139</v>
      </c>
      <c r="C836" s="135" t="s">
        <v>177</v>
      </c>
      <c r="D836" s="109" t="s">
        <v>132</v>
      </c>
      <c r="E836" s="110">
        <v>1847.2</v>
      </c>
      <c r="F836" s="121">
        <f>E836+E837</f>
      </c>
      <c r="G836" s="112">
        <v>16177</v>
      </c>
      <c r="H836" s="112">
        <v>243</v>
      </c>
      <c r="I836" s="113">
        <f t="shared" si="186"/>
      </c>
      <c r="J836" s="114">
        <f t="shared" si="141"/>
      </c>
      <c r="K836" s="112">
        <v>12</v>
      </c>
      <c r="L836" s="114">
        <f t="shared" si="98"/>
      </c>
      <c r="M836" s="112">
        <v>0</v>
      </c>
      <c r="N836" s="115">
        <f t="shared" si="336"/>
      </c>
      <c r="O836" s="112">
        <v>4</v>
      </c>
      <c r="P836" s="115">
        <f t="shared" si="286"/>
      </c>
      <c r="Q836" s="116">
        <f>(M836+M837)/(O836+O837)</f>
      </c>
      <c r="R836" s="112">
        <v>8</v>
      </c>
      <c r="S836" s="116">
        <f>(O836+O837)/(K836+K837)</f>
      </c>
      <c r="T836" s="112">
        <v>2</v>
      </c>
      <c r="U836" s="117">
        <f t="shared" si="854"/>
      </c>
      <c r="V836" s="118">
        <f t="shared" si="714"/>
      </c>
      <c r="W836" s="112">
        <f>396+2011.2</f>
      </c>
      <c r="X836" s="118">
        <f t="shared" si="574"/>
      </c>
      <c r="Y836" s="116">
        <f t="shared" si="434"/>
      </c>
      <c r="Z836" s="118">
        <f t="shared" si="1134"/>
      </c>
      <c r="AA836" s="118">
        <f>W836/(F836+500)</f>
      </c>
      <c r="AB836" s="112">
        <v>1</v>
      </c>
      <c r="AC836" s="112">
        <v>2911.2</v>
      </c>
      <c r="AD836" s="116">
        <f t="shared" si="994"/>
      </c>
      <c r="AE836" s="118">
        <f>(W836-AC836)/(F836+500)</f>
      </c>
      <c r="AF836" s="119" t="s">
        <v>173</v>
      </c>
    </row>
    <row r="837">
      <c r="A837" s="106"/>
      <c r="B837" s="107"/>
      <c r="C837" s="135"/>
      <c r="D837" s="109" t="s">
        <v>134</v>
      </c>
      <c r="E837" s="110">
        <v>1436.08</v>
      </c>
      <c r="F837" s="121"/>
      <c r="G837" s="112">
        <v>9276</v>
      </c>
      <c r="H837" s="122">
        <v>435</v>
      </c>
      <c r="I837" s="113">
        <f t="shared" si="186"/>
      </c>
      <c r="J837" s="114">
        <f t="shared" si="141"/>
      </c>
      <c r="K837" s="112">
        <v>29</v>
      </c>
      <c r="L837" s="114">
        <f t="shared" si="98"/>
      </c>
      <c r="M837" s="112">
        <v>1</v>
      </c>
      <c r="N837" s="115">
        <f t="shared" si="336"/>
      </c>
      <c r="O837" s="112">
        <v>2</v>
      </c>
      <c r="P837" s="115">
        <f t="shared" si="286"/>
      </c>
      <c r="Q837" s="116"/>
      <c r="R837" s="112"/>
      <c r="S837" s="116"/>
      <c r="T837" s="112"/>
      <c r="U837" s="117"/>
      <c r="V837" s="118"/>
      <c r="W837" s="112"/>
      <c r="X837" s="118"/>
      <c r="Y837" s="116"/>
      <c r="Z837" s="118"/>
      <c r="AA837" s="118"/>
      <c r="AB837" s="112"/>
      <c r="AC837" s="112"/>
      <c r="AD837" s="116"/>
      <c r="AE837" s="118"/>
      <c r="AF837" s="119" t="s">
        <v>186</v>
      </c>
    </row>
    <row r="838">
      <c r="A838" s="106"/>
      <c r="B838" s="146" t="s">
        <v>141</v>
      </c>
      <c r="C838" s="135" t="s">
        <v>177</v>
      </c>
      <c r="D838" s="109" t="s">
        <v>132</v>
      </c>
      <c r="E838" s="110">
        <v>1205.62</v>
      </c>
      <c r="F838" s="121">
        <f>E838+E839</f>
      </c>
      <c r="G838" s="112">
        <v>11103</v>
      </c>
      <c r="H838" s="112">
        <v>188</v>
      </c>
      <c r="I838" s="113">
        <f t="shared" si="186"/>
      </c>
      <c r="J838" s="114">
        <f t="shared" si="141"/>
      </c>
      <c r="K838" s="112">
        <v>18</v>
      </c>
      <c r="L838" s="114">
        <f t="shared" si="98"/>
      </c>
      <c r="M838" s="112">
        <v>2</v>
      </c>
      <c r="N838" s="115">
        <f t="shared" si="336"/>
      </c>
      <c r="O838" s="112">
        <v>3</v>
      </c>
      <c r="P838" s="115">
        <f t="shared" si="286"/>
      </c>
      <c r="Q838" s="116">
        <f>(M838+M839)/(O838+O839)</f>
      </c>
      <c r="R838" s="112">
        <v>8</v>
      </c>
      <c r="S838" s="116">
        <f>(O838+O839)/(K838+K839)</f>
      </c>
      <c r="T838" s="112">
        <v>4</v>
      </c>
      <c r="U838" s="117">
        <f>F838/T838</f>
      </c>
      <c r="V838" s="118">
        <f>(F838+4*500)/T838</f>
      </c>
      <c r="W838" s="112">
        <v>7701.6</v>
      </c>
      <c r="X838" s="118">
        <f>W838/T838</f>
      </c>
      <c r="Y838" s="116">
        <f>T838/R838</f>
      </c>
      <c r="Z838" s="118">
        <f>W838/F838</f>
      </c>
      <c r="AA838" s="118">
        <f>W838/(F838+500)</f>
      </c>
      <c r="AB838" s="112">
        <v>0</v>
      </c>
      <c r="AC838" s="112">
        <v>0</v>
      </c>
      <c r="AD838" s="116">
        <f>AB838/T838</f>
      </c>
      <c r="AE838" s="118">
        <f>(W838-AC838)/(F838+500)</f>
      </c>
      <c r="AF838" s="119" t="s">
        <v>173</v>
      </c>
    </row>
    <row r="839">
      <c r="A839" s="106"/>
      <c r="B839" s="146"/>
      <c r="C839" s="135"/>
      <c r="D839" s="109" t="s">
        <v>134</v>
      </c>
      <c r="E839" s="110">
        <v>1242.34</v>
      </c>
      <c r="F839" s="121"/>
      <c r="G839" s="112">
        <v>8946</v>
      </c>
      <c r="H839" s="122">
        <v>377</v>
      </c>
      <c r="I839" s="113">
        <f t="shared" si="186"/>
      </c>
      <c r="J839" s="114">
        <f t="shared" si="141"/>
      </c>
      <c r="K839" s="112">
        <v>35</v>
      </c>
      <c r="L839" s="114">
        <f t="shared" si="98"/>
      </c>
      <c r="M839" s="112">
        <v>3</v>
      </c>
      <c r="N839" s="115">
        <f t="shared" si="336"/>
      </c>
      <c r="O839" s="112">
        <v>6</v>
      </c>
      <c r="P839" s="115">
        <f t="shared" si="286"/>
      </c>
      <c r="Q839" s="116"/>
      <c r="R839" s="112"/>
      <c r="S839" s="116"/>
      <c r="T839" s="112"/>
      <c r="U839" s="117"/>
      <c r="V839" s="118"/>
      <c r="W839" s="112"/>
      <c r="X839" s="118"/>
      <c r="Y839" s="116"/>
      <c r="Z839" s="118"/>
      <c r="AA839" s="118"/>
      <c r="AB839" s="112"/>
      <c r="AC839" s="112"/>
      <c r="AD839" s="116"/>
      <c r="AE839" s="118"/>
      <c r="AF839" s="119" t="s">
        <v>186</v>
      </c>
    </row>
    <row r="840">
      <c r="A840" s="106"/>
      <c r="B840" s="107" t="s">
        <v>143</v>
      </c>
      <c r="C840" s="135" t="s">
        <v>177</v>
      </c>
      <c r="D840" s="109" t="s">
        <v>132</v>
      </c>
      <c r="E840" s="110">
        <v>1993.99</v>
      </c>
      <c r="F840" s="121">
        <f>E840+E841</f>
      </c>
      <c r="G840" s="112">
        <v>20844</v>
      </c>
      <c r="H840" s="112">
        <v>253</v>
      </c>
      <c r="I840" s="113">
        <f t="shared" si="186"/>
      </c>
      <c r="J840" s="114">
        <f t="shared" si="141"/>
      </c>
      <c r="K840" s="112">
        <v>18</v>
      </c>
      <c r="L840" s="114">
        <f t="shared" si="98"/>
      </c>
      <c r="M840" s="112">
        <v>0</v>
      </c>
      <c r="N840" s="115">
        <f t="shared" si="336"/>
      </c>
      <c r="O840" s="112">
        <v>2</v>
      </c>
      <c r="P840" s="115">
        <f t="shared" si="286"/>
      </c>
      <c r="Q840" s="116">
        <f>(M840+M841)/(O840+O841)</f>
      </c>
      <c r="R840" s="112">
        <v>4</v>
      </c>
      <c r="S840" s="116">
        <f>(O840+O841)/(K840+K841)</f>
      </c>
      <c r="T840" s="112">
        <v>1</v>
      </c>
      <c r="U840" s="117">
        <f>F840/T840</f>
      </c>
      <c r="V840" s="118">
        <f>(F840+4*500)/T840</f>
      </c>
      <c r="W840" s="112">
        <v>2011.2</v>
      </c>
      <c r="X840" s="118">
        <f>W840/T840</f>
      </c>
      <c r="Y840" s="116">
        <f>T840/R840</f>
      </c>
      <c r="Z840" s="118">
        <f>W840/F840</f>
      </c>
      <c r="AA840" s="118">
        <f>W840/(F840+500)</f>
      </c>
      <c r="AB840" s="112">
        <v>0</v>
      </c>
      <c r="AC840" s="112">
        <v>0</v>
      </c>
      <c r="AD840" s="116">
        <f>AB840/T840</f>
      </c>
      <c r="AE840" s="118">
        <f>(W840-AC840)/(F840+500)</f>
      </c>
      <c r="AF840" s="119" t="s">
        <v>173</v>
      </c>
    </row>
    <row r="841">
      <c r="A841" s="106"/>
      <c r="B841" s="107"/>
      <c r="C841" s="135"/>
      <c r="D841" s="109" t="s">
        <v>134</v>
      </c>
      <c r="E841" s="110">
        <v>1618.75</v>
      </c>
      <c r="F841" s="121"/>
      <c r="G841" s="112">
        <v>12414</v>
      </c>
      <c r="H841" s="122">
        <v>499</v>
      </c>
      <c r="I841" s="113">
        <f t="shared" si="186"/>
      </c>
      <c r="J841" s="114">
        <f t="shared" si="141"/>
      </c>
      <c r="K841" s="112">
        <v>29</v>
      </c>
      <c r="L841" s="114">
        <f t="shared" si="98"/>
      </c>
      <c r="M841" s="112">
        <v>1</v>
      </c>
      <c r="N841" s="115">
        <f t="shared" si="336"/>
      </c>
      <c r="O841" s="112">
        <v>1</v>
      </c>
      <c r="P841" s="115">
        <f t="shared" si="286"/>
      </c>
      <c r="Q841" s="116"/>
      <c r="R841" s="112"/>
      <c r="S841" s="116"/>
      <c r="T841" s="112"/>
      <c r="U841" s="117"/>
      <c r="V841" s="118"/>
      <c r="W841" s="112"/>
      <c r="X841" s="118"/>
      <c r="Y841" s="116"/>
      <c r="Z841" s="118"/>
      <c r="AA841" s="118"/>
      <c r="AB841" s="112"/>
      <c r="AC841" s="112"/>
      <c r="AD841" s="116"/>
      <c r="AE841" s="118"/>
      <c r="AF841" s="119" t="s">
        <v>186</v>
      </c>
    </row>
    <row r="842">
      <c r="A842" s="106"/>
      <c r="B842" s="107" t="s">
        <v>144</v>
      </c>
      <c r="C842" s="135" t="s">
        <v>177</v>
      </c>
      <c r="D842" s="109" t="s">
        <v>132</v>
      </c>
      <c r="E842" s="110">
        <v>1377.88</v>
      </c>
      <c r="F842" s="121">
        <f>E842+E843</f>
      </c>
      <c r="G842" s="112">
        <v>13583</v>
      </c>
      <c r="H842" s="112">
        <v>231</v>
      </c>
      <c r="I842" s="113">
        <f t="shared" si="186"/>
      </c>
      <c r="J842" s="114">
        <f t="shared" si="141"/>
      </c>
      <c r="K842" s="112">
        <v>23</v>
      </c>
      <c r="L842" s="114">
        <f t="shared" si="98"/>
      </c>
      <c r="M842" s="112">
        <v>2</v>
      </c>
      <c r="N842" s="115">
        <f t="shared" si="336"/>
      </c>
      <c r="O842" s="112">
        <v>2</v>
      </c>
      <c r="P842" s="115">
        <f t="shared" si="286"/>
      </c>
      <c r="Q842" s="116">
        <f>(M842+M843)/(O842+O843)</f>
      </c>
      <c r="R842" s="112">
        <v>10</v>
      </c>
      <c r="S842" s="116">
        <f>(O842+O843)/(K842+K843)</f>
      </c>
      <c r="T842" s="112">
        <v>5</v>
      </c>
      <c r="U842" s="117">
        <f>F842/T842</f>
      </c>
      <c r="V842" s="118">
        <f>(F842+4*500)/T842</f>
      </c>
      <c r="W842" s="112">
        <v>5615.039999999999</v>
      </c>
      <c r="X842" s="118">
        <f>W842/T842</f>
      </c>
      <c r="Y842" s="116">
        <f>T842/R842</f>
      </c>
      <c r="Z842" s="118">
        <f>W842/F842</f>
      </c>
      <c r="AA842" s="118">
        <f>W842/(F842+500)</f>
      </c>
      <c r="AB842" s="112">
        <v>0</v>
      </c>
      <c r="AC842" s="112">
        <v>0</v>
      </c>
      <c r="AD842" s="116">
        <f>AB842/T842</f>
      </c>
      <c r="AE842" s="118">
        <f>(W842-AC842)/(F842+500)</f>
      </c>
      <c r="AF842" s="119" t="s">
        <v>173</v>
      </c>
    </row>
    <row r="843">
      <c r="A843" s="106"/>
      <c r="B843" s="107"/>
      <c r="C843" s="135"/>
      <c r="D843" s="109" t="s">
        <v>134</v>
      </c>
      <c r="E843" s="110">
        <v>590.13</v>
      </c>
      <c r="F843" s="121"/>
      <c r="G843" s="112">
        <v>4336</v>
      </c>
      <c r="H843" s="122">
        <v>127</v>
      </c>
      <c r="I843" s="113">
        <f t="shared" si="186"/>
      </c>
      <c r="J843" s="114">
        <f t="shared" si="141"/>
      </c>
      <c r="K843" s="112">
        <v>12</v>
      </c>
      <c r="L843" s="114">
        <f t="shared" si="98"/>
      </c>
      <c r="M843" s="112">
        <v>0</v>
      </c>
      <c r="N843" s="115">
        <f t="shared" si="336"/>
      </c>
      <c r="O843" s="112">
        <v>2</v>
      </c>
      <c r="P843" s="115">
        <f t="shared" si="286"/>
      </c>
      <c r="Q843" s="116"/>
      <c r="R843" s="112"/>
      <c r="S843" s="116"/>
      <c r="T843" s="112"/>
      <c r="U843" s="117"/>
      <c r="V843" s="118"/>
      <c r="W843" s="112"/>
      <c r="X843" s="118"/>
      <c r="Y843" s="116"/>
      <c r="Z843" s="118"/>
      <c r="AA843" s="118"/>
      <c r="AB843" s="112"/>
      <c r="AC843" s="112"/>
      <c r="AD843" s="116"/>
      <c r="AE843" s="118"/>
      <c r="AF843" s="119" t="s">
        <v>186</v>
      </c>
    </row>
    <row r="844">
      <c r="A844" s="106"/>
      <c r="B844" s="136" t="s">
        <v>140</v>
      </c>
      <c r="C844" s="136"/>
      <c r="D844" s="136"/>
      <c r="E844" s="124">
        <f>SUM(E836:E843)</f>
      </c>
      <c r="F844" s="124">
        <f>SUM(F836:F843)</f>
      </c>
      <c r="G844" s="124">
        <f>SUM(G836:G843)</f>
      </c>
      <c r="H844" s="124">
        <f>SUM(H836:H843)</f>
      </c>
      <c r="I844" s="126">
        <f t="shared" si="186"/>
      </c>
      <c r="J844" s="127">
        <f t="shared" si="141"/>
      </c>
      <c r="K844" s="125">
        <f>SUM(K836:K843)</f>
      </c>
      <c r="L844" s="124">
        <f>SUM(L838:L843)</f>
      </c>
      <c r="M844" s="124">
        <f>SUM(M836:M843)</f>
      </c>
      <c r="N844" s="128">
        <f t="shared" si="336"/>
      </c>
      <c r="O844" s="124">
        <f>SUM(O836:O843)</f>
      </c>
      <c r="P844" s="128">
        <f t="shared" si="286"/>
      </c>
      <c r="Q844" s="129">
        <f>M844/O844</f>
      </c>
      <c r="R844" s="124">
        <f>SUM(R836:R843)</f>
      </c>
      <c r="S844" s="129">
        <f>(O844+O844)/(K844+K844)</f>
      </c>
      <c r="T844" s="124">
        <f>SUM(T836:T843)</f>
      </c>
      <c r="U844" s="130">
        <f t="shared" ref="U844:U845" si="855">F844/T844</f>
      </c>
      <c r="V844" s="131">
        <f t="shared" ref="V844:V845" si="715">(F844+4*500)/T844</f>
      </c>
      <c r="W844" s="124">
        <f>SUM(W836:W843)</f>
      </c>
      <c r="X844" s="132">
        <f t="shared" ref="X844:X845" si="575">W844/T844</f>
      </c>
      <c r="Y844" s="129">
        <f t="shared" ref="Y844:Y845" si="435">T844/R844</f>
      </c>
      <c r="Z844" s="131">
        <f t="shared" ref="Z844:Z845" si="1135">W844/F844</f>
      </c>
      <c r="AA844" s="131">
        <f>W844/(F844+COUNT(W835:W843)*500)</f>
      </c>
      <c r="AB844" s="124">
        <f>SUM(AB836:AB843)</f>
      </c>
      <c r="AC844" s="124">
        <f>SUM(AC836:AC843)</f>
      </c>
      <c r="AD844" s="129">
        <f t="shared" ref="AD844:AD845" si="995">AB844/T844</f>
      </c>
      <c r="AE844" s="133">
        <f>(W844-AC844)/(F844+COUNT(W835:W843)*500)</f>
      </c>
      <c r="AF844" s="119"/>
    </row>
    <row r="845">
      <c r="A845" s="106"/>
      <c r="B845" s="107" t="s">
        <v>145</v>
      </c>
      <c r="C845" s="108" t="s">
        <v>131</v>
      </c>
      <c r="D845" s="109" t="s">
        <v>132</v>
      </c>
      <c r="E845" s="110">
        <v>1645.43</v>
      </c>
      <c r="F845" s="121">
        <f>E845+E846</f>
      </c>
      <c r="G845" s="112">
        <v>16756</v>
      </c>
      <c r="H845" s="112">
        <v>331</v>
      </c>
      <c r="I845" s="113">
        <f t="shared" si="186"/>
      </c>
      <c r="J845" s="114">
        <f t="shared" si="141"/>
      </c>
      <c r="K845" s="112">
        <v>10</v>
      </c>
      <c r="L845" s="114">
        <f t="shared" ref="L845:L872" si="99">E845/K845</f>
      </c>
      <c r="M845" s="112">
        <v>0</v>
      </c>
      <c r="N845" s="115">
        <f t="shared" si="336"/>
      </c>
      <c r="O845" s="112">
        <v>2</v>
      </c>
      <c r="P845" s="115">
        <f t="shared" si="286"/>
      </c>
      <c r="Q845" s="116">
        <f>(M845+M846)/(O845+O846)</f>
      </c>
      <c r="R845" s="112">
        <v>6</v>
      </c>
      <c r="S845" s="116">
        <f>(O845+O846)/(K845+K846)</f>
      </c>
      <c r="T845" s="112">
        <v>0</v>
      </c>
      <c r="U845" s="117">
        <f t="shared" si="855"/>
      </c>
      <c r="V845" s="118">
        <f t="shared" si="715"/>
      </c>
      <c r="W845" s="112">
        <v>0</v>
      </c>
      <c r="X845" s="118">
        <f t="shared" si="575"/>
      </c>
      <c r="Y845" s="116">
        <f t="shared" si="435"/>
      </c>
      <c r="Z845" s="118">
        <f t="shared" si="1135"/>
      </c>
      <c r="AA845" s="118">
        <f>W845/(F845+500)</f>
      </c>
      <c r="AB845" s="112">
        <v>0</v>
      </c>
      <c r="AC845" s="112">
        <v>0</v>
      </c>
      <c r="AD845" s="116">
        <f t="shared" si="995"/>
      </c>
      <c r="AE845" s="118">
        <f>(W845-AC845)/(F845+500)</f>
      </c>
      <c r="AF845" s="119" t="s">
        <v>149</v>
      </c>
    </row>
    <row r="846">
      <c r="A846" s="106"/>
      <c r="B846" s="107"/>
      <c r="C846" s="108"/>
      <c r="D846" s="109" t="s">
        <v>134</v>
      </c>
      <c r="E846" s="110">
        <v>1175.9</v>
      </c>
      <c r="F846" s="121"/>
      <c r="G846" s="112">
        <v>10060</v>
      </c>
      <c r="H846" s="112">
        <v>423</v>
      </c>
      <c r="I846" s="113">
        <f t="shared" si="186"/>
      </c>
      <c r="J846" s="114">
        <f t="shared" si="141"/>
      </c>
      <c r="K846" s="112">
        <v>28</v>
      </c>
      <c r="L846" s="114">
        <f t="shared" si="99"/>
      </c>
      <c r="M846" s="112">
        <v>0</v>
      </c>
      <c r="N846" s="115">
        <f t="shared" si="336"/>
      </c>
      <c r="O846" s="112">
        <v>1</v>
      </c>
      <c r="P846" s="115">
        <f t="shared" si="286"/>
      </c>
      <c r="Q846" s="116"/>
      <c r="R846" s="112"/>
      <c r="S846" s="116"/>
      <c r="T846" s="112"/>
      <c r="U846" s="117"/>
      <c r="V846" s="118"/>
      <c r="W846" s="112"/>
      <c r="X846" s="118"/>
      <c r="Y846" s="116"/>
      <c r="Z846" s="118"/>
      <c r="AA846" s="118"/>
      <c r="AB846" s="112"/>
      <c r="AC846" s="112"/>
      <c r="AD846" s="116"/>
      <c r="AE846" s="118"/>
      <c r="AF846" s="119" t="s">
        <v>186</v>
      </c>
    </row>
    <row r="847">
      <c r="A847" s="106"/>
      <c r="B847" s="107" t="s">
        <v>146</v>
      </c>
      <c r="C847" s="108" t="s">
        <v>131</v>
      </c>
      <c r="D847" s="109" t="s">
        <v>132</v>
      </c>
      <c r="E847" s="110">
        <v>627.52</v>
      </c>
      <c r="F847" s="121">
        <f>E847+E848</f>
      </c>
      <c r="G847" s="112">
        <v>4416</v>
      </c>
      <c r="H847" s="112">
        <v>105</v>
      </c>
      <c r="I847" s="113">
        <f>H848/G847</f>
      </c>
      <c r="J847" s="114">
        <f t="shared" si="141"/>
      </c>
      <c r="K847" s="112">
        <v>11</v>
      </c>
      <c r="L847" s="114">
        <f t="shared" si="99"/>
      </c>
      <c r="M847" s="112">
        <v>0</v>
      </c>
      <c r="N847" s="115">
        <f t="shared" si="336"/>
      </c>
      <c r="O847" s="112">
        <v>1</v>
      </c>
      <c r="P847" s="115">
        <f t="shared" si="286"/>
      </c>
      <c r="Q847" s="116">
        <f>(M847+M848)/(O847+O848)</f>
      </c>
      <c r="R847" s="112">
        <v>5</v>
      </c>
      <c r="S847" s="116">
        <f>(O847+O848)/(K847+K848)</f>
      </c>
      <c r="T847" s="112">
        <v>1</v>
      </c>
      <c r="U847" s="117">
        <f>F847/T847</f>
      </c>
      <c r="V847" s="118">
        <f>(F847+4*500)/T847</f>
      </c>
      <c r="W847" s="112">
        <v>775.2000000000007</v>
      </c>
      <c r="X847" s="118">
        <f>W847/T847</f>
      </c>
      <c r="Y847" s="116">
        <f>T847/R847</f>
      </c>
      <c r="Z847" s="118">
        <f>W847/F847</f>
      </c>
      <c r="AA847" s="118">
        <f>W847/(F847+500)</f>
      </c>
      <c r="AB847" s="112">
        <v>0</v>
      </c>
      <c r="AC847" s="112">
        <v>0</v>
      </c>
      <c r="AD847" s="116">
        <f>AB847/T847</f>
      </c>
      <c r="AE847" s="118">
        <f>(W847-AC847)/(F847+500)</f>
      </c>
      <c r="AF847" s="119" t="s">
        <v>149</v>
      </c>
    </row>
    <row r="848">
      <c r="A848" s="106"/>
      <c r="B848" s="107"/>
      <c r="C848" s="108"/>
      <c r="D848" s="109" t="s">
        <v>134</v>
      </c>
      <c r="E848" s="110">
        <v>796.11</v>
      </c>
      <c r="F848" s="121"/>
      <c r="G848" s="112">
        <v>5080</v>
      </c>
      <c r="H848" s="112">
        <v>185</v>
      </c>
      <c r="I848" s="113">
        <f t="shared" ref="I848:I872" si="187">H848/G848</f>
      </c>
      <c r="J848" s="114">
        <f t="shared" si="141"/>
      </c>
      <c r="K848" s="112">
        <v>18</v>
      </c>
      <c r="L848" s="114">
        <f t="shared" si="99"/>
      </c>
      <c r="M848" s="112">
        <v>0</v>
      </c>
      <c r="N848" s="115">
        <f t="shared" si="336"/>
      </c>
      <c r="O848" s="112">
        <v>3</v>
      </c>
      <c r="P848" s="115">
        <f t="shared" si="286"/>
      </c>
      <c r="Q848" s="116"/>
      <c r="R848" s="112"/>
      <c r="S848" s="116"/>
      <c r="T848" s="112"/>
      <c r="U848" s="117"/>
      <c r="V848" s="118"/>
      <c r="W848" s="112"/>
      <c r="X848" s="118"/>
      <c r="Y848" s="116"/>
      <c r="Z848" s="118"/>
      <c r="AA848" s="118"/>
      <c r="AB848" s="112"/>
      <c r="AC848" s="112"/>
      <c r="AD848" s="116"/>
      <c r="AE848" s="118"/>
      <c r="AF848" s="119" t="s">
        <v>186</v>
      </c>
    </row>
    <row r="849">
      <c r="A849" s="106"/>
      <c r="B849" s="107" t="s">
        <v>147</v>
      </c>
      <c r="C849" s="108" t="s">
        <v>131</v>
      </c>
      <c r="D849" s="109" t="s">
        <v>132</v>
      </c>
      <c r="E849" s="110">
        <v>1132.03</v>
      </c>
      <c r="F849" s="111">
        <f>E849+E850</f>
      </c>
      <c r="G849" s="112">
        <v>7513</v>
      </c>
      <c r="H849" s="112">
        <v>171</v>
      </c>
      <c r="I849" s="113">
        <f t="shared" si="187"/>
      </c>
      <c r="J849" s="114">
        <f t="shared" si="141"/>
      </c>
      <c r="K849" s="112">
        <v>15</v>
      </c>
      <c r="L849" s="114">
        <f t="shared" si="99"/>
      </c>
      <c r="M849" s="112">
        <v>4</v>
      </c>
      <c r="N849" s="115">
        <f t="shared" si="336"/>
      </c>
      <c r="O849" s="112">
        <v>5</v>
      </c>
      <c r="P849" s="115">
        <f t="shared" si="286"/>
      </c>
      <c r="Q849" s="116">
        <f>(M849+M850)/(O849+O850)</f>
      </c>
      <c r="R849" s="112">
        <v>10</v>
      </c>
      <c r="S849" s="116">
        <f>(O849+O850)/(K849+K850)</f>
      </c>
      <c r="T849" s="112">
        <v>4</v>
      </c>
      <c r="U849" s="117">
        <f>F849/T849</f>
      </c>
      <c r="V849" s="118">
        <f>(F849+4*500)/T849</f>
      </c>
      <c r="W849" s="112">
        <v>9340.8</v>
      </c>
      <c r="X849" s="118">
        <f>W849/T849</f>
      </c>
      <c r="Y849" s="116">
        <f>T849/R849</f>
      </c>
      <c r="Z849" s="118">
        <f>W849/F849</f>
      </c>
      <c r="AA849" s="118">
        <f>W849/(F849+500)</f>
      </c>
      <c r="AB849" s="112">
        <v>0</v>
      </c>
      <c r="AC849" s="112">
        <v>0</v>
      </c>
      <c r="AD849" s="116">
        <f>AB849/T849</f>
      </c>
      <c r="AE849" s="118">
        <f>(W849-AC849)/(F849+500)</f>
      </c>
      <c r="AF849" s="119" t="s">
        <v>149</v>
      </c>
    </row>
    <row r="850">
      <c r="A850" s="106"/>
      <c r="B850" s="107"/>
      <c r="C850" s="108"/>
      <c r="D850" s="109" t="s">
        <v>134</v>
      </c>
      <c r="E850" s="110">
        <v>446.81</v>
      </c>
      <c r="F850" s="111"/>
      <c r="G850" s="112">
        <v>2275</v>
      </c>
      <c r="H850" s="112">
        <v>77</v>
      </c>
      <c r="I850" s="113">
        <f t="shared" si="187"/>
      </c>
      <c r="J850" s="114">
        <f t="shared" si="141"/>
      </c>
      <c r="K850" s="112">
        <v>2</v>
      </c>
      <c r="L850" s="114">
        <f t="shared" si="99"/>
      </c>
      <c r="M850" s="112">
        <v>0</v>
      </c>
      <c r="N850" s="115">
        <f t="shared" si="336"/>
      </c>
      <c r="O850" s="112">
        <v>0</v>
      </c>
      <c r="P850" s="115">
        <f t="shared" si="286"/>
      </c>
      <c r="Q850" s="116"/>
      <c r="R850" s="112"/>
      <c r="S850" s="116"/>
      <c r="T850" s="112"/>
      <c r="U850" s="117"/>
      <c r="V850" s="118"/>
      <c r="W850" s="112"/>
      <c r="X850" s="118"/>
      <c r="Y850" s="116"/>
      <c r="Z850" s="118"/>
      <c r="AA850" s="118"/>
      <c r="AB850" s="112"/>
      <c r="AC850" s="112"/>
      <c r="AD850" s="116"/>
      <c r="AE850" s="118"/>
      <c r="AF850" s="119" t="s">
        <v>168</v>
      </c>
    </row>
    <row r="851">
      <c r="A851" s="106"/>
      <c r="B851" s="107" t="s">
        <v>151</v>
      </c>
      <c r="C851" s="108" t="s">
        <v>131</v>
      </c>
      <c r="D851" s="109" t="s">
        <v>132</v>
      </c>
      <c r="E851" s="110">
        <v>2361.08</v>
      </c>
      <c r="F851" s="111">
        <f>E851+E852</f>
      </c>
      <c r="G851" s="112">
        <v>14967</v>
      </c>
      <c r="H851" s="112">
        <v>237</v>
      </c>
      <c r="I851" s="113">
        <f t="shared" si="187"/>
      </c>
      <c r="J851" s="114">
        <f t="shared" si="141"/>
      </c>
      <c r="K851" s="112">
        <v>12</v>
      </c>
      <c r="L851" s="114">
        <f t="shared" si="99"/>
      </c>
      <c r="M851" s="112">
        <v>0</v>
      </c>
      <c r="N851" s="115">
        <f t="shared" si="336"/>
      </c>
      <c r="O851" s="112">
        <v>0</v>
      </c>
      <c r="P851" s="115">
        <f>E851/O852</f>
      </c>
      <c r="Q851" s="116">
        <f>(M851+M852)/(O851+O852)</f>
      </c>
      <c r="R851" s="112">
        <v>5</v>
      </c>
      <c r="S851" s="116">
        <f>(O851+O852)/(K851+K852)</f>
      </c>
      <c r="T851" s="112">
        <v>3</v>
      </c>
      <c r="U851" s="117">
        <f>F851/T851</f>
      </c>
      <c r="V851" s="118">
        <f>(F851+4*500)/T851</f>
      </c>
      <c r="W851" s="112">
        <v>1070.4000000000015</v>
      </c>
      <c r="X851" s="118">
        <f>W851/T851</f>
      </c>
      <c r="Y851" s="116">
        <f>T851/R851</f>
      </c>
      <c r="Z851" s="118">
        <f>W851/F851</f>
      </c>
      <c r="AA851" s="118">
        <f>W851/(F851+500)</f>
      </c>
      <c r="AB851" s="112">
        <v>0</v>
      </c>
      <c r="AC851" s="112">
        <v>0</v>
      </c>
      <c r="AD851" s="116">
        <f>AB851/T851</f>
      </c>
      <c r="AE851" s="118">
        <f>(W851-AC851)/(F851+500)</f>
      </c>
      <c r="AF851" s="119" t="s">
        <v>149</v>
      </c>
    </row>
    <row r="852">
      <c r="A852" s="106"/>
      <c r="B852" s="107"/>
      <c r="C852" s="108"/>
      <c r="D852" s="109" t="s">
        <v>134</v>
      </c>
      <c r="E852" s="110">
        <v>327.05</v>
      </c>
      <c r="F852" s="111"/>
      <c r="G852" s="112">
        <v>91</v>
      </c>
      <c r="H852" s="112">
        <v>8</v>
      </c>
      <c r="I852" s="113">
        <f t="shared" si="187"/>
      </c>
      <c r="J852" s="114">
        <f t="shared" si="141"/>
      </c>
      <c r="K852" s="112">
        <v>8</v>
      </c>
      <c r="L852" s="114">
        <f t="shared" si="99"/>
      </c>
      <c r="M852" s="112">
        <v>1</v>
      </c>
      <c r="N852" s="115">
        <f t="shared" si="336"/>
      </c>
      <c r="O852" s="112">
        <v>1</v>
      </c>
      <c r="P852" s="115">
        <f t="shared" ref="P852:P853" si="287">E852/O852</f>
      </c>
      <c r="Q852" s="116"/>
      <c r="R852" s="112"/>
      <c r="S852" s="116"/>
      <c r="T852" s="112"/>
      <c r="U852" s="117"/>
      <c r="V852" s="118"/>
      <c r="W852" s="112"/>
      <c r="X852" s="118"/>
      <c r="Y852" s="116"/>
      <c r="Z852" s="118"/>
      <c r="AA852" s="118"/>
      <c r="AB852" s="112"/>
      <c r="AC852" s="112"/>
      <c r="AD852" s="116"/>
      <c r="AE852" s="118"/>
      <c r="AF852" s="119" t="s">
        <v>168</v>
      </c>
    </row>
    <row r="853">
      <c r="A853" s="106"/>
      <c r="B853" s="136" t="s">
        <v>140</v>
      </c>
      <c r="C853" s="136"/>
      <c r="D853" s="136"/>
      <c r="E853" s="124">
        <f>SUM(E845:E852)</f>
      </c>
      <c r="F853" s="124">
        <f>SUM(F845:F852)</f>
      </c>
      <c r="G853" s="124">
        <f>SUM(G845:G852)</f>
      </c>
      <c r="H853" s="124">
        <f>SUM(H845:H852)</f>
      </c>
      <c r="I853" s="126">
        <f t="shared" si="187"/>
      </c>
      <c r="J853" s="127">
        <f t="shared" si="141"/>
      </c>
      <c r="K853" s="125">
        <f>SUM(K845:K852)</f>
      </c>
      <c r="L853" s="127">
        <f t="shared" si="99"/>
      </c>
      <c r="M853" s="125">
        <f>SUM(M845:M852)</f>
      </c>
      <c r="N853" s="128">
        <f t="shared" si="336"/>
      </c>
      <c r="O853" s="125">
        <f>SUM(O845:O852)</f>
      </c>
      <c r="P853" s="128">
        <f t="shared" si="287"/>
      </c>
      <c r="Q853" s="129">
        <f>M853/O853</f>
      </c>
      <c r="R853" s="125">
        <f>SUM(R845:R852)</f>
      </c>
      <c r="S853" s="129">
        <f>(O853+O853)/(K853+K853)</f>
      </c>
      <c r="T853" s="125">
        <f>SUM(T845:T852)</f>
      </c>
      <c r="U853" s="130">
        <f t="shared" ref="U853:U854" si="856">F853/T853</f>
      </c>
      <c r="V853" s="131">
        <f t="shared" ref="V853:V854" si="716">(F853+4*500)/T853</f>
      </c>
      <c r="W853" s="124">
        <f>SUM(W845:W852)</f>
      </c>
      <c r="X853" s="132">
        <f t="shared" ref="X853:X854" si="576">W853/T853</f>
      </c>
      <c r="Y853" s="129">
        <f t="shared" ref="Y853:Y854" si="436">T853/R853</f>
      </c>
      <c r="Z853" s="131">
        <f t="shared" ref="Z853:Z854" si="1136">W853/F853</f>
      </c>
      <c r="AA853" s="131">
        <f>W853/(F853+COUNT(W845:W850)*500)</f>
      </c>
      <c r="AB853" s="125">
        <f>AB845+AB847+AB849+AB851</f>
      </c>
      <c r="AC853" s="125">
        <f>AC845+AC847+AC849+AC851</f>
      </c>
      <c r="AD853" s="129">
        <f t="shared" ref="AD853:AD854" si="996">AB853/T853</f>
      </c>
      <c r="AE853" s="133">
        <f>(W853-AC853)/(F853+COUNT(W845:W850)*500)</f>
      </c>
      <c r="AF853" s="118"/>
    </row>
    <row r="854">
      <c r="A854" s="106"/>
      <c r="B854" s="107" t="s">
        <v>152</v>
      </c>
      <c r="C854" s="135" t="s">
        <v>171</v>
      </c>
      <c r="D854" s="109" t="s">
        <v>132</v>
      </c>
      <c r="E854" s="110">
        <v>1053.95</v>
      </c>
      <c r="F854" s="111">
        <f>E854+E855</f>
      </c>
      <c r="G854" s="112">
        <v>8750</v>
      </c>
      <c r="H854" s="112">
        <v>153</v>
      </c>
      <c r="I854" s="113">
        <f t="shared" si="187"/>
      </c>
      <c r="J854" s="114">
        <f t="shared" si="141"/>
      </c>
      <c r="K854" s="112">
        <v>9</v>
      </c>
      <c r="L854" s="114">
        <f t="shared" si="99"/>
      </c>
      <c r="M854" s="112">
        <v>2</v>
      </c>
      <c r="N854" s="115">
        <f t="shared" si="336"/>
      </c>
      <c r="O854" s="112">
        <v>2</v>
      </c>
      <c r="P854" s="115">
        <f>E854/O855</f>
      </c>
      <c r="Q854" s="116">
        <f>(M854+M855)/(O854+O855)</f>
      </c>
      <c r="R854" s="112">
        <v>5</v>
      </c>
      <c r="S854" s="116">
        <f>(O854+O855)/(K854+K855)</f>
      </c>
      <c r="T854" s="112">
        <v>2</v>
      </c>
      <c r="U854" s="117">
        <f t="shared" si="856"/>
      </c>
      <c r="V854" s="118">
        <f t="shared" si="716"/>
      </c>
      <c r="W854" s="112">
        <v>816</v>
      </c>
      <c r="X854" s="118">
        <f t="shared" si="576"/>
      </c>
      <c r="Y854" s="116">
        <f t="shared" si="436"/>
      </c>
      <c r="Z854" s="118">
        <f t="shared" si="1136"/>
      </c>
      <c r="AA854" s="118">
        <f>W854/(F854+500)</f>
      </c>
      <c r="AB854" s="112">
        <v>0</v>
      </c>
      <c r="AC854" s="112">
        <v>0</v>
      </c>
      <c r="AD854" s="116">
        <f t="shared" si="996"/>
      </c>
      <c r="AE854" s="118">
        <f>(W854-AC854)/(F854+500)</f>
      </c>
      <c r="AF854" s="119" t="s">
        <v>149</v>
      </c>
    </row>
    <row r="855">
      <c r="A855" s="106"/>
      <c r="B855" s="107"/>
      <c r="C855" s="135"/>
      <c r="D855" s="109" t="s">
        <v>134</v>
      </c>
      <c r="E855" s="110">
        <v>510.35</v>
      </c>
      <c r="F855" s="111"/>
      <c r="G855" s="112">
        <v>3097</v>
      </c>
      <c r="H855" s="112">
        <v>118</v>
      </c>
      <c r="I855" s="113">
        <f t="shared" si="187"/>
      </c>
      <c r="J855" s="114">
        <f t="shared" si="141"/>
      </c>
      <c r="K855" s="112">
        <v>10</v>
      </c>
      <c r="L855" s="114">
        <f t="shared" si="99"/>
      </c>
      <c r="M855" s="112">
        <v>1</v>
      </c>
      <c r="N855" s="115">
        <f t="shared" si="336"/>
      </c>
      <c r="O855" s="112">
        <v>1</v>
      </c>
      <c r="P855" s="115">
        <f t="shared" ref="P855:P857" si="288">E855/O855</f>
      </c>
      <c r="Q855" s="116"/>
      <c r="R855" s="112"/>
      <c r="S855" s="116"/>
      <c r="T855" s="112"/>
      <c r="U855" s="117"/>
      <c r="V855" s="118"/>
      <c r="W855" s="112"/>
      <c r="X855" s="118"/>
      <c r="Y855" s="116"/>
      <c r="Z855" s="118"/>
      <c r="AA855" s="118"/>
      <c r="AB855" s="112"/>
      <c r="AC855" s="112"/>
      <c r="AD855" s="116"/>
      <c r="AE855" s="118"/>
      <c r="AF855" s="119" t="s">
        <v>168</v>
      </c>
    </row>
    <row r="856">
      <c r="A856" s="106"/>
      <c r="B856" s="107" t="s">
        <v>153</v>
      </c>
      <c r="C856" s="135" t="s">
        <v>171</v>
      </c>
      <c r="D856" s="109" t="s">
        <v>132</v>
      </c>
      <c r="E856" s="110">
        <v>1494.24</v>
      </c>
      <c r="F856" s="111">
        <f>E856+E857</f>
      </c>
      <c r="G856" s="112">
        <v>14037</v>
      </c>
      <c r="H856" s="112">
        <v>232</v>
      </c>
      <c r="I856" s="113">
        <f t="shared" si="187"/>
      </c>
      <c r="J856" s="114">
        <f t="shared" si="141"/>
      </c>
      <c r="K856" s="112">
        <v>14</v>
      </c>
      <c r="L856" s="114">
        <f t="shared" si="99"/>
      </c>
      <c r="M856" s="112">
        <v>1</v>
      </c>
      <c r="N856" s="115">
        <f t="shared" si="336"/>
      </c>
      <c r="O856" s="112">
        <v>5</v>
      </c>
      <c r="P856" s="115">
        <f t="shared" si="288"/>
      </c>
      <c r="Q856" s="116">
        <f>(M856+M857)/(O856+O857)</f>
      </c>
      <c r="R856" s="112">
        <v>8</v>
      </c>
      <c r="S856" s="116">
        <f>(O856+O857)/(K856+K857)</f>
      </c>
      <c r="T856" s="112">
        <v>2</v>
      </c>
      <c r="U856" s="117">
        <f>F856/T856</f>
      </c>
      <c r="V856" s="118">
        <f>(F856+4*500)/T856</f>
      </c>
      <c r="W856" s="112">
        <v>1063.199999999997</v>
      </c>
      <c r="X856" s="118">
        <f>W856/T856</f>
      </c>
      <c r="Y856" s="116">
        <f>T856/R856</f>
      </c>
      <c r="Z856" s="118">
        <f>W856/F856</f>
      </c>
      <c r="AA856" s="118">
        <f>W856/(F856+500)</f>
      </c>
      <c r="AB856" s="112">
        <v>2</v>
      </c>
      <c r="AC856" s="112">
        <v>1063.2000000000007</v>
      </c>
      <c r="AD856" s="116">
        <f>AB856/T856</f>
      </c>
      <c r="AE856" s="118">
        <f>(W856-AC856)/(F856+500)</f>
      </c>
      <c r="AF856" s="119" t="s">
        <v>149</v>
      </c>
    </row>
    <row r="857">
      <c r="A857" s="106"/>
      <c r="B857" s="107"/>
      <c r="C857" s="135"/>
      <c r="D857" s="109" t="s">
        <v>134</v>
      </c>
      <c r="E857" s="110">
        <v>358.93</v>
      </c>
      <c r="F857" s="111"/>
      <c r="G857" s="112">
        <v>2095</v>
      </c>
      <c r="H857" s="112">
        <v>89</v>
      </c>
      <c r="I857" s="113">
        <f t="shared" si="187"/>
      </c>
      <c r="J857" s="114">
        <f t="shared" si="141"/>
      </c>
      <c r="K857" s="112">
        <v>14</v>
      </c>
      <c r="L857" s="114">
        <f t="shared" si="99"/>
      </c>
      <c r="M857" s="112">
        <v>0</v>
      </c>
      <c r="N857" s="115">
        <f t="shared" si="336"/>
      </c>
      <c r="O857" s="112">
        <v>2</v>
      </c>
      <c r="P857" s="115">
        <f t="shared" si="288"/>
      </c>
      <c r="Q857" s="116"/>
      <c r="R857" s="112"/>
      <c r="S857" s="116"/>
      <c r="T857" s="112"/>
      <c r="U857" s="117"/>
      <c r="V857" s="118"/>
      <c r="W857" s="112"/>
      <c r="X857" s="118"/>
      <c r="Y857" s="116"/>
      <c r="Z857" s="118"/>
      <c r="AA857" s="118"/>
      <c r="AB857" s="112"/>
      <c r="AC857" s="112"/>
      <c r="AD857" s="116"/>
      <c r="AE857" s="118"/>
      <c r="AF857" s="119" t="s">
        <v>168</v>
      </c>
    </row>
    <row r="858">
      <c r="A858" s="106"/>
      <c r="B858" s="107" t="s">
        <v>154</v>
      </c>
      <c r="C858" s="135" t="s">
        <v>171</v>
      </c>
      <c r="D858" s="109" t="s">
        <v>132</v>
      </c>
      <c r="E858" s="110">
        <v>2137.32</v>
      </c>
      <c r="F858" s="111">
        <f>E858+E859</f>
      </c>
      <c r="G858" s="112">
        <v>22914</v>
      </c>
      <c r="H858" s="112">
        <v>388</v>
      </c>
      <c r="I858" s="113">
        <f t="shared" si="187"/>
      </c>
      <c r="J858" s="114">
        <f t="shared" si="141"/>
      </c>
      <c r="K858" s="112">
        <v>20</v>
      </c>
      <c r="L858" s="114">
        <f t="shared" si="99"/>
      </c>
      <c r="M858" s="112">
        <v>1</v>
      </c>
      <c r="N858" s="115">
        <f t="shared" si="336"/>
      </c>
      <c r="O858" s="112">
        <v>5</v>
      </c>
      <c r="P858" s="115">
        <f>E858/O859</f>
      </c>
      <c r="Q858" s="116">
        <f>(M858+M859)/(O858+O859)</f>
      </c>
      <c r="R858" s="112">
        <v>15</v>
      </c>
      <c r="S858" s="116">
        <f>(O858+O859)/(K858+K859)</f>
      </c>
      <c r="T858" s="112">
        <v>2</v>
      </c>
      <c r="U858" s="117">
        <f>F858/T858</f>
      </c>
      <c r="V858" s="118">
        <f>(F858+4*500)/T858</f>
      </c>
      <c r="W858" s="112">
        <v>2467.2000000000044</v>
      </c>
      <c r="X858" s="118">
        <f>W858/T858</f>
      </c>
      <c r="Y858" s="116">
        <f>T858/R858</f>
      </c>
      <c r="Z858" s="118">
        <f>W858/F858</f>
      </c>
      <c r="AA858" s="118">
        <f>W858/(F858+500)</f>
      </c>
      <c r="AB858" s="112">
        <v>0</v>
      </c>
      <c r="AC858" s="112">
        <v>0</v>
      </c>
      <c r="AD858" s="116">
        <f>AB858/T858</f>
      </c>
      <c r="AE858" s="118">
        <f>(W858-AC858)/(F858+500)</f>
      </c>
      <c r="AF858" s="119" t="s">
        <v>149</v>
      </c>
    </row>
    <row r="859">
      <c r="A859" s="106"/>
      <c r="B859" s="107"/>
      <c r="C859" s="135"/>
      <c r="D859" s="109" t="s">
        <v>134</v>
      </c>
      <c r="E859" s="110">
        <v>317.92</v>
      </c>
      <c r="F859" s="111"/>
      <c r="G859" s="112">
        <v>1789</v>
      </c>
      <c r="H859" s="112">
        <v>84</v>
      </c>
      <c r="I859" s="113">
        <f t="shared" si="187"/>
      </c>
      <c r="J859" s="114">
        <f t="shared" si="141"/>
      </c>
      <c r="K859" s="112">
        <v>10</v>
      </c>
      <c r="L859" s="114">
        <f t="shared" si="99"/>
      </c>
      <c r="M859" s="112">
        <v>1</v>
      </c>
      <c r="N859" s="115">
        <f t="shared" si="336"/>
      </c>
      <c r="O859" s="112">
        <v>1</v>
      </c>
      <c r="P859" s="115">
        <f>E859/O859</f>
      </c>
      <c r="Q859" s="116"/>
      <c r="R859" s="112"/>
      <c r="S859" s="116"/>
      <c r="T859" s="112"/>
      <c r="U859" s="117"/>
      <c r="V859" s="118"/>
      <c r="W859" s="112"/>
      <c r="X859" s="118"/>
      <c r="Y859" s="116"/>
      <c r="Z859" s="118"/>
      <c r="AA859" s="118"/>
      <c r="AB859" s="112"/>
      <c r="AC859" s="112"/>
      <c r="AD859" s="116"/>
      <c r="AE859" s="118"/>
      <c r="AF859" s="119" t="s">
        <v>168</v>
      </c>
    </row>
    <row r="860">
      <c r="A860" s="106"/>
      <c r="B860" s="107" t="s">
        <v>155</v>
      </c>
      <c r="C860" s="135" t="s">
        <v>171</v>
      </c>
      <c r="D860" s="109" t="s">
        <v>132</v>
      </c>
      <c r="E860" s="110">
        <v>1823.6</v>
      </c>
      <c r="F860" s="111">
        <f>E860+E861</f>
      </c>
      <c r="G860" s="112">
        <v>20752</v>
      </c>
      <c r="H860" s="112">
        <v>400</v>
      </c>
      <c r="I860" s="113">
        <f t="shared" si="187"/>
      </c>
      <c r="J860" s="114">
        <f t="shared" si="141"/>
      </c>
      <c r="K860" s="112">
        <v>25</v>
      </c>
      <c r="L860" s="114">
        <f t="shared" si="99"/>
      </c>
      <c r="M860" s="112">
        <v>2</v>
      </c>
      <c r="N860" s="115">
        <f t="shared" si="336"/>
      </c>
      <c r="O860" s="112">
        <v>5</v>
      </c>
      <c r="P860" s="115">
        <f>E860/O861</f>
      </c>
      <c r="Q860" s="116">
        <f>(M860+M861)/(O860+O861)</f>
      </c>
      <c r="R860" s="112">
        <v>17</v>
      </c>
      <c r="S860" s="116">
        <f>(O860+O861)/(K860+K861)</f>
      </c>
      <c r="T860" s="112">
        <v>7</v>
      </c>
      <c r="U860" s="117">
        <f>F860/T860</f>
      </c>
      <c r="V860" s="118">
        <f>(F860+4*500)/T860</f>
      </c>
      <c r="W860" s="112">
        <v>3741.5999999999985</v>
      </c>
      <c r="X860" s="118">
        <f>W860/T860</f>
      </c>
      <c r="Y860" s="116">
        <f>T860/R860</f>
      </c>
      <c r="Z860" s="118">
        <f>W860/F860</f>
      </c>
      <c r="AA860" s="118">
        <f>W860/(F860+500)</f>
      </c>
      <c r="AB860" s="112">
        <v>0</v>
      </c>
      <c r="AC860" s="112">
        <v>0</v>
      </c>
      <c r="AD860" s="116">
        <f>AB860/T860</f>
      </c>
      <c r="AE860" s="118">
        <f>(W860-AC860)/(F860+500)</f>
      </c>
      <c r="AF860" s="119" t="s">
        <v>149</v>
      </c>
    </row>
    <row r="861">
      <c r="A861" s="106"/>
      <c r="B861" s="107"/>
      <c r="C861" s="135"/>
      <c r="D861" s="109" t="s">
        <v>134</v>
      </c>
      <c r="E861" s="110">
        <v>910.74</v>
      </c>
      <c r="F861" s="111"/>
      <c r="G861" s="112">
        <v>4639</v>
      </c>
      <c r="H861" s="112">
        <v>204</v>
      </c>
      <c r="I861" s="113">
        <f t="shared" si="187"/>
      </c>
      <c r="J861" s="114">
        <f t="shared" si="141"/>
      </c>
      <c r="K861" s="112">
        <v>9</v>
      </c>
      <c r="L861" s="114">
        <f t="shared" si="99"/>
      </c>
      <c r="M861" s="112">
        <v>0</v>
      </c>
      <c r="N861" s="115">
        <f t="shared" si="336"/>
      </c>
      <c r="O861" s="112">
        <v>2</v>
      </c>
      <c r="P861" s="115">
        <f t="shared" ref="P861:P862" si="289">E861/O861</f>
      </c>
      <c r="Q861" s="116"/>
      <c r="R861" s="112"/>
      <c r="S861" s="116"/>
      <c r="T861" s="112"/>
      <c r="U861" s="117"/>
      <c r="V861" s="118"/>
      <c r="W861" s="112"/>
      <c r="X861" s="118"/>
      <c r="Y861" s="116"/>
      <c r="Z861" s="118"/>
      <c r="AA861" s="118"/>
      <c r="AB861" s="112"/>
      <c r="AC861" s="112"/>
      <c r="AD861" s="116"/>
      <c r="AE861" s="118"/>
      <c r="AF861" s="119" t="s">
        <v>168</v>
      </c>
    </row>
    <row r="862">
      <c r="A862" s="106"/>
      <c r="B862" s="136" t="s">
        <v>140</v>
      </c>
      <c r="C862" s="136"/>
      <c r="D862" s="136"/>
      <c r="E862" s="124">
        <f>SUM(E854:E861)</f>
      </c>
      <c r="F862" s="124">
        <f>SUM(F854:F861)</f>
      </c>
      <c r="G862" s="124">
        <f>SUM(G854:G861)</f>
      </c>
      <c r="H862" s="124">
        <f>SUM(H854:H861)</f>
      </c>
      <c r="I862" s="126">
        <f t="shared" si="187"/>
      </c>
      <c r="J862" s="127">
        <f t="shared" si="141"/>
      </c>
      <c r="K862" s="124">
        <f>SUM(K854:K861)</f>
      </c>
      <c r="L862" s="127">
        <f t="shared" si="99"/>
      </c>
      <c r="M862" s="124">
        <f>SUM(M854:M861)</f>
      </c>
      <c r="N862" s="128">
        <f t="shared" si="336"/>
      </c>
      <c r="O862" s="124">
        <f>SUM(O854:O861)</f>
      </c>
      <c r="P862" s="128">
        <f t="shared" si="289"/>
      </c>
      <c r="Q862" s="129">
        <f>M862/O862</f>
      </c>
      <c r="R862" s="124">
        <f>SUM(R854:R861)</f>
      </c>
      <c r="S862" s="129">
        <f>(O862+O862)/(K862+K862)</f>
      </c>
      <c r="T862" s="124">
        <f>SUM(T854:T861)</f>
      </c>
      <c r="U862" s="130">
        <f t="shared" ref="U862:U863" si="857">F862/T862</f>
      </c>
      <c r="V862" s="131">
        <f t="shared" ref="V862:V863" si="717">(F862+4*500)/T862</f>
      </c>
      <c r="W862" s="124">
        <f>SUM(W854:W861)</f>
      </c>
      <c r="X862" s="132">
        <f t="shared" ref="X862:X863" si="577">W862/T862</f>
      </c>
      <c r="Y862" s="129">
        <f t="shared" ref="Y862:Y863" si="437">T862/R862</f>
      </c>
      <c r="Z862" s="131">
        <f t="shared" ref="Z862:Z863" si="1137">W862/F862</f>
      </c>
      <c r="AA862" s="131">
        <f>W862/(F862+COUNT(W850:W859)*500)</f>
      </c>
      <c r="AB862" s="124">
        <f>AB854+AB856+AB858+AB860</f>
      </c>
      <c r="AC862" s="124">
        <f>AC854+AC856+AC858+AC860</f>
      </c>
      <c r="AD862" s="129">
        <f t="shared" ref="AD862:AD863" si="997">AB862/T862</f>
      </c>
      <c r="AE862" s="133">
        <f>(W862-AC862)/(F862+COUNT(W850:W859)*500)</f>
      </c>
      <c r="AF862" s="118"/>
    </row>
    <row r="863">
      <c r="A863" s="106"/>
      <c r="B863" s="107" t="s">
        <v>157</v>
      </c>
      <c r="C863" s="135" t="s">
        <v>188</v>
      </c>
      <c r="D863" s="109" t="s">
        <v>132</v>
      </c>
      <c r="E863" s="110">
        <v>3402.26</v>
      </c>
      <c r="F863" s="111">
        <f>E863+E864</f>
      </c>
      <c r="G863" s="112">
        <v>36482</v>
      </c>
      <c r="H863" s="112">
        <v>682</v>
      </c>
      <c r="I863" s="113">
        <f t="shared" si="187"/>
      </c>
      <c r="J863" s="114">
        <f t="shared" si="141"/>
      </c>
      <c r="K863" s="112">
        <v>34</v>
      </c>
      <c r="L863" s="114">
        <f t="shared" si="99"/>
      </c>
      <c r="M863" s="112">
        <v>2</v>
      </c>
      <c r="N863" s="115">
        <f t="shared" si="336"/>
      </c>
      <c r="O863" s="112">
        <v>5</v>
      </c>
      <c r="P863" s="115">
        <f>E863/O864</f>
      </c>
      <c r="Q863" s="116">
        <f>(M863+M864)/(O863+O864)</f>
      </c>
      <c r="R863" s="112">
        <v>13</v>
      </c>
      <c r="S863" s="116">
        <f>(O863+O864)/(K863+K864)</f>
      </c>
      <c r="T863" s="112">
        <v>3</v>
      </c>
      <c r="U863" s="117">
        <f t="shared" si="857"/>
      </c>
      <c r="V863" s="118">
        <f t="shared" si="717"/>
      </c>
      <c r="W863" s="112">
        <v>2302.7999999999956</v>
      </c>
      <c r="X863" s="118">
        <f t="shared" si="577"/>
      </c>
      <c r="Y863" s="116">
        <f t="shared" si="437"/>
      </c>
      <c r="Z863" s="118">
        <f t="shared" si="1137"/>
      </c>
      <c r="AA863" s="118">
        <f>W863/(F863+500)</f>
      </c>
      <c r="AB863" s="112">
        <v>1</v>
      </c>
      <c r="AC863" s="112">
        <v>360</v>
      </c>
      <c r="AD863" s="116">
        <f t="shared" si="997"/>
      </c>
      <c r="AE863" s="118">
        <f>(W863-AC863)/(F863+500)</f>
      </c>
      <c r="AF863" s="119" t="s">
        <v>149</v>
      </c>
    </row>
    <row r="864">
      <c r="A864" s="106"/>
      <c r="B864" s="107"/>
      <c r="C864" s="135"/>
      <c r="D864" s="109" t="s">
        <v>134</v>
      </c>
      <c r="E864" s="110">
        <v>635.38</v>
      </c>
      <c r="F864" s="111"/>
      <c r="G864" s="112">
        <v>3439</v>
      </c>
      <c r="H864" s="112">
        <v>177</v>
      </c>
      <c r="I864" s="113">
        <f t="shared" si="187"/>
      </c>
      <c r="J864" s="114">
        <f t="shared" si="141"/>
      </c>
      <c r="K864" s="112">
        <v>16</v>
      </c>
      <c r="L864" s="114">
        <f t="shared" si="99"/>
      </c>
      <c r="M864" s="112">
        <v>1</v>
      </c>
      <c r="N864" s="115">
        <f t="shared" si="336"/>
      </c>
      <c r="O864" s="112">
        <v>2</v>
      </c>
      <c r="P864" s="115">
        <f>E864/O864</f>
      </c>
      <c r="Q864" s="116"/>
      <c r="R864" s="112"/>
      <c r="S864" s="116"/>
      <c r="T864" s="112"/>
      <c r="U864" s="117"/>
      <c r="V864" s="118"/>
      <c r="W864" s="112"/>
      <c r="X864" s="118"/>
      <c r="Y864" s="116"/>
      <c r="Z864" s="118"/>
      <c r="AA864" s="118"/>
      <c r="AB864" s="112"/>
      <c r="AC864" s="112"/>
      <c r="AD864" s="116"/>
      <c r="AE864" s="118"/>
      <c r="AF864" s="119" t="s">
        <v>168</v>
      </c>
    </row>
    <row r="865">
      <c r="A865" s="106"/>
      <c r="B865" s="107" t="s">
        <v>158</v>
      </c>
      <c r="C865" s="135" t="s">
        <v>188</v>
      </c>
      <c r="D865" s="109" t="s">
        <v>132</v>
      </c>
      <c r="E865" s="110">
        <v>2471.89</v>
      </c>
      <c r="F865" s="111">
        <f>E865+E866</f>
      </c>
      <c r="G865" s="112">
        <v>30149</v>
      </c>
      <c r="H865" s="112">
        <v>797</v>
      </c>
      <c r="I865" s="113">
        <f t="shared" si="187"/>
      </c>
      <c r="J865" s="114">
        <f t="shared" si="141"/>
      </c>
      <c r="K865" s="112">
        <v>23</v>
      </c>
      <c r="L865" s="114">
        <f t="shared" si="99"/>
      </c>
      <c r="M865" s="112">
        <v>0</v>
      </c>
      <c r="N865" s="115">
        <f t="shared" si="336"/>
      </c>
      <c r="O865" s="112">
        <v>2</v>
      </c>
      <c r="P865" s="115">
        <f>E865/O866</f>
      </c>
      <c r="Q865" s="116">
        <f>(M865+M866)/(O865+O866)</f>
      </c>
      <c r="R865" s="112">
        <v>11</v>
      </c>
      <c r="S865" s="116">
        <f>(O865+O866)/(K865+K866)</f>
      </c>
      <c r="T865" s="112">
        <v>2</v>
      </c>
      <c r="U865" s="117">
        <f>F865/T865</f>
      </c>
      <c r="V865" s="118">
        <f>(F865+4*500)/T865</f>
      </c>
      <c r="W865" s="112">
        <v>1207.2000000000044</v>
      </c>
      <c r="X865" s="118">
        <f>W865/T865</f>
      </c>
      <c r="Y865" s="116">
        <f>T865/R865</f>
      </c>
      <c r="Z865" s="118">
        <f>W865/F865</f>
      </c>
      <c r="AA865" s="118">
        <f>W865/(F865+500)</f>
      </c>
      <c r="AB865" s="112">
        <v>0</v>
      </c>
      <c r="AC865" s="112">
        <v>0</v>
      </c>
      <c r="AD865" s="116">
        <f>AB865/T865</f>
      </c>
      <c r="AE865" s="118">
        <f>(W865-AC865)/(F865+500)</f>
      </c>
      <c r="AF865" s="119" t="s">
        <v>149</v>
      </c>
    </row>
    <row r="866">
      <c r="A866" s="106"/>
      <c r="B866" s="107"/>
      <c r="C866" s="135"/>
      <c r="D866" s="109" t="s">
        <v>134</v>
      </c>
      <c r="E866" s="110">
        <v>820.72</v>
      </c>
      <c r="F866" s="111"/>
      <c r="G866" s="112">
        <v>5291</v>
      </c>
      <c r="H866" s="112">
        <v>213</v>
      </c>
      <c r="I866" s="113">
        <f t="shared" si="187"/>
      </c>
      <c r="J866" s="114">
        <f t="shared" si="141"/>
      </c>
      <c r="K866" s="112">
        <v>18</v>
      </c>
      <c r="L866" s="114">
        <f t="shared" si="99"/>
      </c>
      <c r="M866" s="112">
        <v>0</v>
      </c>
      <c r="N866" s="115">
        <f t="shared" si="336"/>
      </c>
      <c r="O866" s="112">
        <v>2</v>
      </c>
      <c r="P866" s="115">
        <f t="shared" ref="P866:P872" si="290">E866/O866</f>
      </c>
      <c r="Q866" s="116"/>
      <c r="R866" s="112"/>
      <c r="S866" s="116"/>
      <c r="T866" s="112"/>
      <c r="U866" s="117"/>
      <c r="V866" s="118"/>
      <c r="W866" s="112"/>
      <c r="X866" s="118"/>
      <c r="Y866" s="116"/>
      <c r="Z866" s="118"/>
      <c r="AA866" s="118"/>
      <c r="AB866" s="112"/>
      <c r="AC866" s="112"/>
      <c r="AD866" s="116"/>
      <c r="AE866" s="118"/>
      <c r="AF866" s="119" t="s">
        <v>168</v>
      </c>
    </row>
    <row r="867">
      <c r="A867" s="106"/>
      <c r="B867" s="107" t="s">
        <v>159</v>
      </c>
      <c r="C867" s="135" t="s">
        <v>188</v>
      </c>
      <c r="D867" s="109" t="s">
        <v>132</v>
      </c>
      <c r="E867" s="110">
        <v>2657.11</v>
      </c>
      <c r="F867" s="111">
        <f>E867+E868</f>
      </c>
      <c r="G867" s="112">
        <v>22866</v>
      </c>
      <c r="H867" s="112">
        <v>1495</v>
      </c>
      <c r="I867" s="113">
        <f t="shared" si="187"/>
      </c>
      <c r="J867" s="113">
        <f t="shared" ref="J867:J870" si="207">I867/H867</f>
      </c>
      <c r="K867" s="112">
        <v>33</v>
      </c>
      <c r="L867" s="114">
        <f t="shared" si="99"/>
      </c>
      <c r="M867" s="112">
        <v>1</v>
      </c>
      <c r="N867" s="115">
        <f t="shared" si="336"/>
      </c>
      <c r="O867" s="112">
        <v>5</v>
      </c>
      <c r="P867" s="115">
        <f t="shared" si="290"/>
      </c>
      <c r="Q867" s="116">
        <f>(M867+M868)/(O867+O868)</f>
      </c>
      <c r="R867" s="112">
        <v>18</v>
      </c>
      <c r="S867" s="116">
        <f>(O867+O868)/(K867+K868)</f>
      </c>
      <c r="T867" s="112">
        <v>1</v>
      </c>
      <c r="U867" s="117">
        <f>F867/T867</f>
      </c>
      <c r="V867" s="118">
        <f>(F867+4*500)/T867</f>
      </c>
      <c r="W867" s="112">
        <v>763.1999999999971</v>
      </c>
      <c r="X867" s="118">
        <f>W867/T867</f>
      </c>
      <c r="Y867" s="116">
        <f>T867/R867</f>
      </c>
      <c r="Z867" s="118">
        <f>W867/F867</f>
      </c>
      <c r="AA867" s="118">
        <f>W867/(F867+500)</f>
      </c>
      <c r="AB867" s="112">
        <v>1</v>
      </c>
      <c r="AC867" s="112">
        <v>763.1999999999998</v>
      </c>
      <c r="AD867" s="116">
        <f>AB867/T867</f>
      </c>
      <c r="AE867" s="118">
        <f>(W867-AC867)/(F867+500)</f>
      </c>
      <c r="AF867" s="119" t="s">
        <v>149</v>
      </c>
    </row>
    <row r="868">
      <c r="A868" s="106"/>
      <c r="B868" s="107"/>
      <c r="C868" s="135"/>
      <c r="D868" s="109" t="s">
        <v>134</v>
      </c>
      <c r="E868" s="110">
        <v>1151.37</v>
      </c>
      <c r="F868" s="111"/>
      <c r="G868" s="112">
        <v>7948</v>
      </c>
      <c r="H868" s="112">
        <v>332</v>
      </c>
      <c r="I868" s="113">
        <f t="shared" si="187"/>
      </c>
      <c r="J868" s="113">
        <f t="shared" si="207"/>
      </c>
      <c r="K868" s="112">
        <v>35</v>
      </c>
      <c r="L868" s="114">
        <f t="shared" si="99"/>
      </c>
      <c r="M868" s="112">
        <v>0</v>
      </c>
      <c r="N868" s="115">
        <f t="shared" si="336"/>
      </c>
      <c r="O868" s="112">
        <v>4</v>
      </c>
      <c r="P868" s="115">
        <f t="shared" si="290"/>
      </c>
      <c r="Q868" s="116"/>
      <c r="R868" s="112"/>
      <c r="S868" s="116"/>
      <c r="T868" s="112"/>
      <c r="U868" s="117"/>
      <c r="V868" s="118"/>
      <c r="W868" s="112"/>
      <c r="X868" s="118"/>
      <c r="Y868" s="116"/>
      <c r="Z868" s="118"/>
      <c r="AA868" s="118"/>
      <c r="AB868" s="112"/>
      <c r="AC868" s="112"/>
      <c r="AD868" s="116"/>
      <c r="AE868" s="118"/>
      <c r="AF868" s="119" t="s">
        <v>168</v>
      </c>
    </row>
    <row r="869">
      <c r="A869" s="106"/>
      <c r="B869" s="107" t="s">
        <v>160</v>
      </c>
      <c r="C869" s="135" t="s">
        <v>188</v>
      </c>
      <c r="D869" s="109" t="s">
        <v>132</v>
      </c>
      <c r="E869" s="110">
        <v>612.3</v>
      </c>
      <c r="F869" s="111">
        <f>E869+E870</f>
      </c>
      <c r="G869" s="112">
        <v>5155</v>
      </c>
      <c r="H869" s="112">
        <v>412</v>
      </c>
      <c r="I869" s="113">
        <f t="shared" si="187"/>
      </c>
      <c r="J869" s="113">
        <f t="shared" si="207"/>
      </c>
      <c r="K869" s="112">
        <v>10</v>
      </c>
      <c r="L869" s="114">
        <f t="shared" si="99"/>
      </c>
      <c r="M869" s="112">
        <v>1</v>
      </c>
      <c r="N869" s="115">
        <f t="shared" si="336"/>
      </c>
      <c r="O869" s="112">
        <v>2</v>
      </c>
      <c r="P869" s="115">
        <f t="shared" si="290"/>
      </c>
      <c r="Q869" s="116">
        <f>(M869+M870)/(O869+O870)</f>
      </c>
      <c r="R869" s="112">
        <v>5</v>
      </c>
      <c r="S869" s="116">
        <f>(O869+O870)/(K869+K870)</f>
      </c>
      <c r="T869" s="112">
        <v>1</v>
      </c>
      <c r="U869" s="117">
        <f>F869/T869</f>
      </c>
      <c r="V869" s="118">
        <f>(F869+4*500)/T869</f>
      </c>
      <c r="W869" s="112">
        <v>1663.2000000000044</v>
      </c>
      <c r="X869" s="118">
        <f>W869/T869</f>
      </c>
      <c r="Y869" s="116">
        <f>T869/R869</f>
      </c>
      <c r="Z869" s="118">
        <f>W869/F869</f>
      </c>
      <c r="AA869" s="118">
        <f>W869/(F869+500)</f>
      </c>
      <c r="AB869" s="112">
        <v>0</v>
      </c>
      <c r="AC869" s="112">
        <v>0</v>
      </c>
      <c r="AD869" s="116">
        <f>AB869/T869</f>
      </c>
      <c r="AE869" s="118">
        <f>(W869-AC869)/(F869+500)</f>
      </c>
      <c r="AF869" s="119" t="s">
        <v>149</v>
      </c>
    </row>
    <row r="870">
      <c r="A870" s="106"/>
      <c r="B870" s="107"/>
      <c r="C870" s="135"/>
      <c r="D870" s="109" t="s">
        <v>134</v>
      </c>
      <c r="E870" s="110">
        <v>401.07</v>
      </c>
      <c r="F870" s="111"/>
      <c r="G870" s="112">
        <v>3084</v>
      </c>
      <c r="H870" s="112">
        <v>136</v>
      </c>
      <c r="I870" s="113">
        <f t="shared" si="187"/>
      </c>
      <c r="J870" s="113">
        <f t="shared" si="207"/>
      </c>
      <c r="K870" s="112">
        <v>11</v>
      </c>
      <c r="L870" s="114">
        <f t="shared" si="99"/>
      </c>
      <c r="M870" s="112">
        <v>0</v>
      </c>
      <c r="N870" s="115">
        <f t="shared" si="336"/>
      </c>
      <c r="O870" s="112">
        <v>0</v>
      </c>
      <c r="P870" s="115">
        <f t="shared" si="290"/>
      </c>
      <c r="Q870" s="116"/>
      <c r="R870" s="112"/>
      <c r="S870" s="116"/>
      <c r="T870" s="112"/>
      <c r="U870" s="117"/>
      <c r="V870" s="118"/>
      <c r="W870" s="112"/>
      <c r="X870" s="118"/>
      <c r="Y870" s="116"/>
      <c r="Z870" s="118"/>
      <c r="AA870" s="118"/>
      <c r="AB870" s="112"/>
      <c r="AC870" s="112"/>
      <c r="AD870" s="116"/>
      <c r="AE870" s="118"/>
      <c r="AF870" s="119" t="s">
        <v>168</v>
      </c>
    </row>
    <row r="871">
      <c r="A871" s="106"/>
      <c r="B871" s="136" t="s">
        <v>140</v>
      </c>
      <c r="C871" s="136"/>
      <c r="D871" s="136"/>
      <c r="E871" s="124">
        <f>SUM(E863:E870)</f>
      </c>
      <c r="F871" s="124">
        <f>SUM(F863:F870)</f>
      </c>
      <c r="G871" s="124">
        <f>SUM(G863:G870)</f>
      </c>
      <c r="H871" s="124">
        <f>SUM(H863:H870)</f>
      </c>
      <c r="I871" s="126">
        <f t="shared" si="187"/>
      </c>
      <c r="J871" s="127">
        <f t="shared" ref="J871:J872" si="142">(E871/G871)*1000</f>
      </c>
      <c r="K871" s="124">
        <f>SUM(K863:K870)</f>
      </c>
      <c r="L871" s="127">
        <f t="shared" si="99"/>
      </c>
      <c r="M871" s="124">
        <f>SUM(M863:M870)</f>
      </c>
      <c r="N871" s="128">
        <f t="shared" si="336"/>
      </c>
      <c r="O871" s="124">
        <f>SUM(O863:O870)</f>
      </c>
      <c r="P871" s="128">
        <f t="shared" si="290"/>
      </c>
      <c r="Q871" s="129">
        <f t="shared" ref="Q871:Q872" si="49">M871/O871</f>
      </c>
      <c r="R871" s="124">
        <f>SUM(R863:R870)</f>
      </c>
      <c r="S871" s="129">
        <f t="shared" ref="S871:S872" si="18">(O871+O871)/(K871+K871)</f>
      </c>
      <c r="T871" s="124">
        <f>SUM(T863:T870)</f>
      </c>
      <c r="U871" s="130">
        <f t="shared" ref="U871:U872" si="858">F871/T871</f>
      </c>
      <c r="V871" s="131">
        <f t="shared" ref="V871:V872" si="718">(F871+4*500)/T871</f>
      </c>
      <c r="W871" s="124">
        <f>SUM(W863:W870)</f>
      </c>
      <c r="X871" s="132">
        <f t="shared" ref="X871:X872" si="578">W871/T871</f>
      </c>
      <c r="Y871" s="129">
        <f t="shared" ref="Y871:Y872" si="438">T871/R871</f>
      </c>
      <c r="Z871" s="131">
        <f t="shared" ref="Z871:Z872" si="1138">W871/F871</f>
      </c>
      <c r="AA871" s="131">
        <f>W871/(F871+COUNT(W863:W870)*500)</f>
      </c>
      <c r="AB871" s="124">
        <f>AB863+AB865+AB867+AB869</f>
      </c>
      <c r="AC871" s="124">
        <f>AC863+AC865+AC867+AC869</f>
      </c>
      <c r="AD871" s="129">
        <f t="shared" ref="AD871:AD872" si="998">AB871/T871</f>
      </c>
      <c r="AE871" s="133">
        <f>(W871-AC871)/(F871+COUNT(W859:W864)*500)</f>
      </c>
      <c r="AF871" s="119"/>
    </row>
    <row r="872">
      <c r="A872" s="148"/>
      <c r="B872" s="149" t="s">
        <v>161</v>
      </c>
      <c r="C872" s="149"/>
      <c r="D872" s="149"/>
      <c r="E872" s="150">
        <f>E835+E844+E853+E862+E871</f>
      </c>
      <c r="F872" s="150">
        <f>F835+F844+F853+F862+F871</f>
      </c>
      <c r="G872" s="150">
        <f>G835+G844+G853+G862+G871</f>
      </c>
      <c r="H872" s="150">
        <f>H835+H844+H853+H862+H871</f>
      </c>
      <c r="I872" s="151">
        <f t="shared" si="187"/>
      </c>
      <c r="J872" s="152">
        <f t="shared" si="142"/>
      </c>
      <c r="K872" s="150">
        <f>K835+K844+K853+K862+K871</f>
      </c>
      <c r="L872" s="152">
        <f t="shared" si="99"/>
      </c>
      <c r="M872" s="150">
        <f>M835+M844+M853+M862+M871</f>
      </c>
      <c r="N872" s="154">
        <f t="shared" si="336"/>
      </c>
      <c r="O872" s="150">
        <f>O835+O844+O853+O862+O871</f>
      </c>
      <c r="P872" s="154">
        <f t="shared" si="290"/>
      </c>
      <c r="Q872" s="155">
        <f t="shared" si="49"/>
      </c>
      <c r="R872" s="150">
        <f>R835+R844+R853+R862+R871</f>
      </c>
      <c r="S872" s="155">
        <f t="shared" si="18"/>
      </c>
      <c r="T872" s="150">
        <f>T835+T844+T853+T862+T871</f>
      </c>
      <c r="U872" s="156">
        <f t="shared" si="858"/>
      </c>
      <c r="V872" s="157">
        <f t="shared" si="718"/>
      </c>
      <c r="W872" s="150">
        <f>W835+W844+W853+W862+W871</f>
      </c>
      <c r="X872" s="157">
        <f t="shared" si="578"/>
      </c>
      <c r="Y872" s="155">
        <f t="shared" si="438"/>
      </c>
      <c r="Z872" s="157">
        <f t="shared" si="1138"/>
      </c>
      <c r="AA872" s="157">
        <f>W872/(F872+COUNT(W827:W834,W836:W843,W845:W852,W854:W861)*500)</f>
      </c>
      <c r="AB872" s="172">
        <f>AB835+AB844+AB853+AB862+AB871</f>
      </c>
      <c r="AC872" s="150">
        <f>AC835+AC844+AC853+AC862+AC871</f>
      </c>
      <c r="AD872" s="155">
        <f t="shared" si="998"/>
      </c>
      <c r="AE872" s="157">
        <f>(W872-AC872)/(F872+COUNT(W827:W834,W836:W843,W845:W852,W854:W861)*500)</f>
      </c>
      <c r="AF872" s="158"/>
    </row>
    <row r="873">
      <c r="A873" s="96" t="s">
        <v>97</v>
      </c>
      <c r="B873" s="97" t="s">
        <v>98</v>
      </c>
      <c r="C873" s="97" t="s">
        <v>99</v>
      </c>
      <c r="D873" s="97" t="s">
        <v>100</v>
      </c>
      <c r="E873" s="98" t="s">
        <v>101</v>
      </c>
      <c r="F873" s="97" t="s">
        <v>102</v>
      </c>
      <c r="G873" s="97" t="s">
        <v>103</v>
      </c>
      <c r="H873" s="97" t="s">
        <v>104</v>
      </c>
      <c r="I873" s="99" t="s">
        <v>105</v>
      </c>
      <c r="J873" s="100" t="s">
        <v>106</v>
      </c>
      <c r="K873" s="97" t="s">
        <v>107</v>
      </c>
      <c r="L873" s="100" t="s">
        <v>108</v>
      </c>
      <c r="M873" s="97" t="s">
        <v>109</v>
      </c>
      <c r="N873" s="101" t="s">
        <v>110</v>
      </c>
      <c r="O873" s="97" t="s">
        <v>111</v>
      </c>
      <c r="P873" s="101" t="s">
        <v>112</v>
      </c>
      <c r="Q873" s="99" t="s">
        <v>113</v>
      </c>
      <c r="R873" s="102" t="s">
        <v>114</v>
      </c>
      <c r="S873" s="103" t="s">
        <v>115</v>
      </c>
      <c r="T873" s="102" t="s">
        <v>116</v>
      </c>
      <c r="U873" s="104" t="s">
        <v>117</v>
      </c>
      <c r="V873" s="105" t="s">
        <v>118</v>
      </c>
      <c r="W873" s="105" t="s">
        <v>119</v>
      </c>
      <c r="X873" s="105" t="s">
        <v>120</v>
      </c>
      <c r="Y873" s="103" t="s">
        <v>121</v>
      </c>
      <c r="Z873" s="105" t="s">
        <v>122</v>
      </c>
      <c r="AA873" s="105" t="s">
        <v>123</v>
      </c>
      <c r="AB873" s="105" t="s">
        <v>124</v>
      </c>
      <c r="AC873" s="102" t="s">
        <v>125</v>
      </c>
      <c r="AD873" s="103" t="s">
        <v>126</v>
      </c>
      <c r="AE873" s="105" t="s">
        <v>127</v>
      </c>
      <c r="AF873" s="105" t="s">
        <v>128</v>
      </c>
    </row>
    <row r="874">
      <c r="A874" s="106" t="s">
        <v>193</v>
      </c>
      <c r="B874" s="107" t="s">
        <v>130</v>
      </c>
      <c r="C874" s="108" t="s">
        <v>131</v>
      </c>
      <c r="D874" s="109" t="s">
        <v>132</v>
      </c>
      <c r="E874" s="110">
        <v>1124.49</v>
      </c>
      <c r="F874" s="111">
        <f>E874+E875</f>
      </c>
      <c r="G874" s="112">
        <v>7757</v>
      </c>
      <c r="H874" s="112">
        <v>933</v>
      </c>
      <c r="I874" s="113">
        <f t="shared" ref="I874:I893" si="188">H874/G874</f>
      </c>
      <c r="J874" s="114">
        <f t="shared" ref="J874:J913" si="143">(E874/G874)*1000</f>
      </c>
      <c r="K874" s="112">
        <v>16</v>
      </c>
      <c r="L874" s="114">
        <f t="shared" ref="L874:L890" si="100">E874/K874</f>
      </c>
      <c r="M874" s="112">
        <v>0</v>
      </c>
      <c r="N874" s="115">
        <f t="shared" ref="N874:N919" si="337">E874/M874</f>
      </c>
      <c r="O874" s="112">
        <v>1</v>
      </c>
      <c r="P874" s="115">
        <f t="shared" ref="P874:P896" si="291">E874/O874</f>
      </c>
      <c r="Q874" s="116">
        <f>(M874+M875)/(O874+O875)</f>
      </c>
      <c r="R874" s="112">
        <v>5</v>
      </c>
      <c r="S874" s="116">
        <f>(O874+O875)/(K874+K875)</f>
      </c>
      <c r="T874" s="112">
        <v>1</v>
      </c>
      <c r="U874" s="117">
        <f>F874/T874</f>
      </c>
      <c r="V874" s="118">
        <f>(F874+4*500)/T874</f>
      </c>
      <c r="W874" s="112">
        <v>2407.2</v>
      </c>
      <c r="X874" s="118">
        <f>W874/T874</f>
      </c>
      <c r="Y874" s="116">
        <f>T874/R874</f>
      </c>
      <c r="Z874" s="118">
        <f>W874/F874</f>
      </c>
      <c r="AA874" s="118">
        <f>W874/(F874+500)</f>
      </c>
      <c r="AB874" s="112">
        <v>0</v>
      </c>
      <c r="AC874" s="112">
        <v>0</v>
      </c>
      <c r="AD874" s="116">
        <f>AB874/T874</f>
      </c>
      <c r="AE874" s="118">
        <f>(W874-AC874)/(F874+500)</f>
      </c>
      <c r="AF874" s="119" t="s">
        <v>173</v>
      </c>
    </row>
    <row r="875">
      <c r="A875" s="106"/>
      <c r="B875" s="107"/>
      <c r="C875" s="108"/>
      <c r="D875" s="109" t="s">
        <v>134</v>
      </c>
      <c r="E875" s="110">
        <v>818.25</v>
      </c>
      <c r="F875" s="111"/>
      <c r="G875" s="112">
        <v>5459</v>
      </c>
      <c r="H875" s="112">
        <v>291</v>
      </c>
      <c r="I875" s="113">
        <f t="shared" si="188"/>
      </c>
      <c r="J875" s="114">
        <f t="shared" si="143"/>
      </c>
      <c r="K875" s="112">
        <v>13</v>
      </c>
      <c r="L875" s="114">
        <f t="shared" si="100"/>
      </c>
      <c r="M875" s="112">
        <v>1</v>
      </c>
      <c r="N875" s="115">
        <f t="shared" si="337"/>
      </c>
      <c r="O875" s="112">
        <v>1</v>
      </c>
      <c r="P875" s="115">
        <f t="shared" si="291"/>
      </c>
      <c r="Q875" s="116"/>
      <c r="R875" s="112"/>
      <c r="S875" s="116"/>
      <c r="T875" s="112"/>
      <c r="U875" s="117"/>
      <c r="V875" s="118"/>
      <c r="W875" s="112"/>
      <c r="X875" s="118"/>
      <c r="Y875" s="116"/>
      <c r="Z875" s="118"/>
      <c r="AA875" s="118"/>
      <c r="AB875" s="112"/>
      <c r="AC875" s="112"/>
      <c r="AD875" s="116"/>
      <c r="AE875" s="118"/>
      <c r="AF875" s="119" t="s">
        <v>168</v>
      </c>
    </row>
    <row r="876">
      <c r="A876" s="106"/>
      <c r="B876" s="107" t="s">
        <v>136</v>
      </c>
      <c r="C876" s="108" t="s">
        <v>131</v>
      </c>
      <c r="D876" s="109" t="s">
        <v>132</v>
      </c>
      <c r="E876" s="110">
        <v>740.62</v>
      </c>
      <c r="F876" s="111">
        <f>E876+E877</f>
      </c>
      <c r="G876" s="112">
        <v>4904</v>
      </c>
      <c r="H876" s="112">
        <v>425</v>
      </c>
      <c r="I876" s="113">
        <f t="shared" si="188"/>
      </c>
      <c r="J876" s="114">
        <f t="shared" si="143"/>
      </c>
      <c r="K876" s="112">
        <v>8</v>
      </c>
      <c r="L876" s="114">
        <f t="shared" si="100"/>
      </c>
      <c r="M876" s="112">
        <v>1</v>
      </c>
      <c r="N876" s="115">
        <f t="shared" si="337"/>
      </c>
      <c r="O876" s="112">
        <v>3</v>
      </c>
      <c r="P876" s="115">
        <f t="shared" si="291"/>
      </c>
      <c r="Q876" s="116">
        <f>(M876+M877)/(O876+O877)</f>
      </c>
      <c r="R876" s="112">
        <v>2</v>
      </c>
      <c r="S876" s="116">
        <f>(O876+O877)/(K876+K877)</f>
      </c>
      <c r="T876" s="112">
        <v>1</v>
      </c>
      <c r="U876" s="117">
        <f>F876/T876</f>
      </c>
      <c r="V876" s="118">
        <f>(F876+4*500)/T876</f>
      </c>
      <c r="W876" s="112">
        <v>444</v>
      </c>
      <c r="X876" s="118">
        <f>W876/T876</f>
      </c>
      <c r="Y876" s="116">
        <f>T876/R876</f>
      </c>
      <c r="Z876" s="118">
        <f>W876/F876</f>
      </c>
      <c r="AA876" s="118">
        <f>W876/(F876+500)</f>
      </c>
      <c r="AB876" s="112">
        <v>1</v>
      </c>
      <c r="AC876" s="112">
        <v>444</v>
      </c>
      <c r="AD876" s="116">
        <f>AB876/T876</f>
      </c>
      <c r="AE876" s="118">
        <f>(W876-AC876)/(F876+500)</f>
      </c>
      <c r="AF876" s="119" t="s">
        <v>173</v>
      </c>
    </row>
    <row r="877">
      <c r="A877" s="106"/>
      <c r="B877" s="107"/>
      <c r="C877" s="108"/>
      <c r="D877" s="109" t="s">
        <v>134</v>
      </c>
      <c r="E877" s="110">
        <v>1007.53</v>
      </c>
      <c r="F877" s="111"/>
      <c r="G877" s="112">
        <v>5253</v>
      </c>
      <c r="H877" s="112">
        <v>257</v>
      </c>
      <c r="I877" s="113">
        <f t="shared" si="188"/>
      </c>
      <c r="J877" s="114">
        <f t="shared" si="143"/>
      </c>
      <c r="K877" s="112">
        <v>26</v>
      </c>
      <c r="L877" s="114">
        <f t="shared" si="100"/>
      </c>
      <c r="M877" s="112">
        <v>0</v>
      </c>
      <c r="N877" s="115">
        <f t="shared" si="337"/>
      </c>
      <c r="O877" s="112">
        <v>0</v>
      </c>
      <c r="P877" s="115">
        <f t="shared" si="291"/>
      </c>
      <c r="Q877" s="116"/>
      <c r="R877" s="112"/>
      <c r="S877" s="116"/>
      <c r="T877" s="112"/>
      <c r="U877" s="117"/>
      <c r="V877" s="118"/>
      <c r="W877" s="112"/>
      <c r="X877" s="118"/>
      <c r="Y877" s="116"/>
      <c r="Z877" s="118"/>
      <c r="AA877" s="118"/>
      <c r="AB877" s="112"/>
      <c r="AC877" s="112"/>
      <c r="AD877" s="116"/>
      <c r="AE877" s="118"/>
      <c r="AF877" s="119" t="s">
        <v>168</v>
      </c>
    </row>
    <row r="878">
      <c r="A878" s="106"/>
      <c r="B878" s="120" t="s">
        <v>137</v>
      </c>
      <c r="C878" s="108" t="s">
        <v>131</v>
      </c>
      <c r="D878" s="168" t="s">
        <v>132</v>
      </c>
      <c r="E878" s="110">
        <v>531.37</v>
      </c>
      <c r="F878" s="111">
        <f>E878+E879</f>
      </c>
      <c r="G878" s="112">
        <v>3237</v>
      </c>
      <c r="H878" s="112">
        <v>129</v>
      </c>
      <c r="I878" s="113">
        <f t="shared" si="188"/>
      </c>
      <c r="J878" s="114">
        <f t="shared" si="143"/>
      </c>
      <c r="K878" s="112">
        <v>8</v>
      </c>
      <c r="L878" s="114">
        <f t="shared" si="100"/>
      </c>
      <c r="M878" s="112">
        <v>1</v>
      </c>
      <c r="N878" s="115">
        <f t="shared" si="337"/>
      </c>
      <c r="O878" s="112">
        <v>1</v>
      </c>
      <c r="P878" s="115">
        <f t="shared" si="291"/>
      </c>
      <c r="Q878" s="116">
        <f>(M878+M879)/(O878+O879)</f>
      </c>
      <c r="R878" s="112">
        <v>10</v>
      </c>
      <c r="S878" s="116">
        <f>(O878+O879)/(K878+K879)</f>
      </c>
      <c r="T878" s="112">
        <v>2</v>
      </c>
      <c r="U878" s="117">
        <f>F878/T878</f>
      </c>
      <c r="V878" s="118">
        <f>(F878+4*500)/T878</f>
      </c>
      <c r="W878" s="112">
        <v>3751.2</v>
      </c>
      <c r="X878" s="118">
        <f>W878/T878</f>
      </c>
      <c r="Y878" s="116">
        <f>T878/R878</f>
      </c>
      <c r="Z878" s="118">
        <f>W878/F878</f>
      </c>
      <c r="AA878" s="118">
        <f>W878/(F878+500)</f>
      </c>
      <c r="AB878" s="112">
        <v>0</v>
      </c>
      <c r="AC878" s="112">
        <v>0</v>
      </c>
      <c r="AD878" s="116">
        <f>AB878/T878</f>
      </c>
      <c r="AE878" s="118">
        <f>(W878-AC878)/(F878+500)</f>
      </c>
      <c r="AF878" s="119" t="s">
        <v>173</v>
      </c>
    </row>
    <row r="879">
      <c r="A879" s="106"/>
      <c r="B879" s="120"/>
      <c r="C879" s="108"/>
      <c r="D879" s="109" t="s">
        <v>134</v>
      </c>
      <c r="E879" s="110">
        <v>818.95</v>
      </c>
      <c r="F879" s="111"/>
      <c r="G879" s="112">
        <v>4848</v>
      </c>
      <c r="H879" s="112">
        <v>176</v>
      </c>
      <c r="I879" s="113">
        <f t="shared" si="188"/>
      </c>
      <c r="J879" s="114">
        <f t="shared" si="143"/>
      </c>
      <c r="K879" s="112">
        <v>9</v>
      </c>
      <c r="L879" s="114">
        <f t="shared" si="100"/>
      </c>
      <c r="M879" s="112">
        <v>1</v>
      </c>
      <c r="N879" s="115">
        <f t="shared" si="337"/>
      </c>
      <c r="O879" s="112">
        <v>2</v>
      </c>
      <c r="P879" s="115">
        <f t="shared" si="291"/>
      </c>
      <c r="Q879" s="116"/>
      <c r="R879" s="112"/>
      <c r="S879" s="116"/>
      <c r="T879" s="112"/>
      <c r="U879" s="117"/>
      <c r="V879" s="118"/>
      <c r="W879" s="112"/>
      <c r="X879" s="118"/>
      <c r="Y879" s="116"/>
      <c r="Z879" s="118"/>
      <c r="AA879" s="118"/>
      <c r="AB879" s="112"/>
      <c r="AC879" s="112"/>
      <c r="AD879" s="116"/>
      <c r="AE879" s="118"/>
      <c r="AF879" s="119" t="s">
        <v>168</v>
      </c>
    </row>
    <row r="880">
      <c r="A880" s="106"/>
      <c r="B880" s="120" t="s">
        <v>138</v>
      </c>
      <c r="C880" s="108" t="s">
        <v>131</v>
      </c>
      <c r="D880" s="109" t="s">
        <v>132</v>
      </c>
      <c r="E880" s="110">
        <v>1699.32</v>
      </c>
      <c r="F880" s="111">
        <f>E880+E881</f>
      </c>
      <c r="G880" s="112">
        <v>13901</v>
      </c>
      <c r="H880" s="112">
        <v>935</v>
      </c>
      <c r="I880" s="113">
        <f t="shared" si="188"/>
      </c>
      <c r="J880" s="114">
        <f t="shared" si="143"/>
      </c>
      <c r="K880" s="112">
        <v>20</v>
      </c>
      <c r="L880" s="114">
        <f t="shared" si="100"/>
      </c>
      <c r="M880" s="112">
        <v>1</v>
      </c>
      <c r="N880" s="115">
        <f t="shared" si="337"/>
      </c>
      <c r="O880" s="112">
        <v>4</v>
      </c>
      <c r="P880" s="115">
        <f t="shared" si="291"/>
      </c>
      <c r="Q880" s="116">
        <f>(M880+M881)/(O880+O881)</f>
      </c>
      <c r="R880" s="112">
        <v>15</v>
      </c>
      <c r="S880" s="116">
        <f>(O880+O881)/(K880+K881)</f>
      </c>
      <c r="T880" s="112">
        <v>10</v>
      </c>
      <c r="U880" s="117">
        <f>F880/T880</f>
      </c>
      <c r="V880" s="118">
        <f>(F880+4*500)/T880</f>
      </c>
      <c r="W880" s="112">
        <v>6250.800000000001</v>
      </c>
      <c r="X880" s="118">
        <f>W880/T880</f>
      </c>
      <c r="Y880" s="116">
        <f>T880/R880</f>
      </c>
      <c r="Z880" s="118">
        <f>W880/F880</f>
      </c>
      <c r="AA880" s="118">
        <f>W880/(F880+500)</f>
      </c>
      <c r="AB880" s="112">
        <v>0</v>
      </c>
      <c r="AC880" s="112">
        <v>0</v>
      </c>
      <c r="AD880" s="116">
        <f>AB880/T880</f>
      </c>
      <c r="AE880" s="118">
        <f>(W880-AC880)/(F880+500)</f>
      </c>
      <c r="AF880" s="119" t="s">
        <v>173</v>
      </c>
    </row>
    <row r="881">
      <c r="A881" s="106"/>
      <c r="B881" s="120"/>
      <c r="C881" s="108"/>
      <c r="D881" s="109" t="s">
        <v>134</v>
      </c>
      <c r="E881" s="110">
        <v>1340.97</v>
      </c>
      <c r="F881" s="111"/>
      <c r="G881" s="112">
        <v>8894</v>
      </c>
      <c r="H881" s="112">
        <v>362</v>
      </c>
      <c r="I881" s="113">
        <f t="shared" si="188"/>
      </c>
      <c r="J881" s="114">
        <f t="shared" si="143"/>
      </c>
      <c r="K881" s="112">
        <v>21</v>
      </c>
      <c r="L881" s="114">
        <f t="shared" si="100"/>
      </c>
      <c r="M881" s="112">
        <v>2</v>
      </c>
      <c r="N881" s="115">
        <f t="shared" si="337"/>
      </c>
      <c r="O881" s="112">
        <v>3</v>
      </c>
      <c r="P881" s="115">
        <f t="shared" si="291"/>
      </c>
      <c r="Q881" s="116"/>
      <c r="R881" s="112"/>
      <c r="S881" s="116"/>
      <c r="T881" s="112"/>
      <c r="U881" s="117"/>
      <c r="V881" s="118"/>
      <c r="W881" s="112"/>
      <c r="X881" s="118"/>
      <c r="Y881" s="116"/>
      <c r="Z881" s="118"/>
      <c r="AA881" s="118"/>
      <c r="AB881" s="112"/>
      <c r="AC881" s="112"/>
      <c r="AD881" s="116"/>
      <c r="AE881" s="118"/>
      <c r="AF881" s="119" t="s">
        <v>168</v>
      </c>
    </row>
    <row r="882">
      <c r="A882" s="106"/>
      <c r="B882" s="123" t="s">
        <v>140</v>
      </c>
      <c r="C882" s="123"/>
      <c r="D882" s="123"/>
      <c r="E882" s="124">
        <f>SUM(E874:E881)</f>
      </c>
      <c r="F882" s="125">
        <f>SUM(F874:F881)</f>
      </c>
      <c r="G882" s="125">
        <f>SUM(G874:G881)</f>
      </c>
      <c r="H882" s="125">
        <f>SUM(H874:H881)</f>
      </c>
      <c r="I882" s="126">
        <f t="shared" si="188"/>
      </c>
      <c r="J882" s="127">
        <f t="shared" si="143"/>
      </c>
      <c r="K882" s="125">
        <f>SUM(K874:K881)</f>
      </c>
      <c r="L882" s="127">
        <f t="shared" si="100"/>
      </c>
      <c r="M882" s="125">
        <f>SUM(M874:M881)</f>
      </c>
      <c r="N882" s="128">
        <f t="shared" si="337"/>
      </c>
      <c r="O882" s="125">
        <f>SUM(O874:O881)</f>
      </c>
      <c r="P882" s="128">
        <f t="shared" si="291"/>
      </c>
      <c r="Q882" s="129">
        <f>M882/O882</f>
      </c>
      <c r="R882" s="125">
        <f>SUM(R874:R881)</f>
      </c>
      <c r="S882" s="129">
        <f>(O882+O882)/(K882+K882)</f>
      </c>
      <c r="T882" s="125">
        <f>SUM(T874:T881)</f>
      </c>
      <c r="U882" s="130">
        <f t="shared" ref="U882:U883" si="859">F882/T882</f>
      </c>
      <c r="V882" s="131">
        <f t="shared" ref="V882:V883" si="719">(F882+4*500)/T882</f>
      </c>
      <c r="W882" s="124">
        <f>SUM(W874:W881)</f>
      </c>
      <c r="X882" s="132">
        <f t="shared" ref="X882:X883" si="579">W882/T882</f>
      </c>
      <c r="Y882" s="129">
        <f t="shared" ref="Y882:Y883" si="439">T882/R882</f>
      </c>
      <c r="Z882" s="131">
        <f t="shared" ref="Z882:Z883" si="1139">W882/F882</f>
      </c>
      <c r="AA882" s="131">
        <f>W882/(F882+COUNT(W874:W881)*500)</f>
      </c>
      <c r="AB882" s="170">
        <f>AB874+AB876+AB878+AB880</f>
      </c>
      <c r="AC882" s="125">
        <f>AC874+AC876+AC878+AC880</f>
      </c>
      <c r="AD882" s="129">
        <f t="shared" ref="AD882:AD883" si="999">AB882/T882</f>
      </c>
      <c r="AE882" s="133">
        <f>(W882-AC882)/(F882+COUNT(W874:W881)*500)</f>
      </c>
      <c r="AF882" s="119"/>
    </row>
    <row r="883">
      <c r="A883" s="106"/>
      <c r="B883" s="107" t="s">
        <v>139</v>
      </c>
      <c r="C883" s="135" t="s">
        <v>194</v>
      </c>
      <c r="D883" s="109" t="s">
        <v>132</v>
      </c>
      <c r="E883" s="110">
        <v>2112.84</v>
      </c>
      <c r="F883" s="121">
        <f>E883+E884</f>
      </c>
      <c r="G883" s="112">
        <v>13372</v>
      </c>
      <c r="H883" s="112">
        <v>566</v>
      </c>
      <c r="I883" s="113">
        <f t="shared" si="188"/>
      </c>
      <c r="J883" s="114">
        <f t="shared" si="143"/>
      </c>
      <c r="K883" s="112">
        <v>30</v>
      </c>
      <c r="L883" s="114">
        <f t="shared" si="100"/>
      </c>
      <c r="M883" s="112">
        <v>4</v>
      </c>
      <c r="N883" s="115">
        <f t="shared" si="337"/>
      </c>
      <c r="O883" s="112">
        <v>7</v>
      </c>
      <c r="P883" s="115">
        <f t="shared" si="291"/>
      </c>
      <c r="Q883" s="116">
        <f>(M883+M884)/(O883+O884)</f>
      </c>
      <c r="R883" s="112">
        <v>8</v>
      </c>
      <c r="S883" s="116">
        <f>(O883+O884)/(K883+K884)</f>
      </c>
      <c r="T883" s="112">
        <v>4</v>
      </c>
      <c r="U883" s="117">
        <f t="shared" si="859"/>
      </c>
      <c r="V883" s="118">
        <f t="shared" si="719"/>
      </c>
      <c r="W883" s="112">
        <v>7262.399999999998</v>
      </c>
      <c r="X883" s="118">
        <f t="shared" si="579"/>
      </c>
      <c r="Y883" s="116">
        <f t="shared" si="439"/>
      </c>
      <c r="Z883" s="118">
        <f t="shared" si="1139"/>
      </c>
      <c r="AA883" s="118">
        <f>W883/(F883+500)</f>
      </c>
      <c r="AB883" s="112">
        <v>0</v>
      </c>
      <c r="AC883" s="112">
        <v>0</v>
      </c>
      <c r="AD883" s="116">
        <f t="shared" si="999"/>
      </c>
      <c r="AE883" s="118">
        <f>(W883-AC883)/(F883+500)</f>
      </c>
      <c r="AF883" s="119" t="s">
        <v>173</v>
      </c>
    </row>
    <row r="884">
      <c r="A884" s="106"/>
      <c r="B884" s="107"/>
      <c r="C884" s="135"/>
      <c r="D884" s="109" t="s">
        <v>134</v>
      </c>
      <c r="E884" s="110">
        <v>1537.08</v>
      </c>
      <c r="F884" s="121"/>
      <c r="G884" s="112">
        <v>10470</v>
      </c>
      <c r="H884" s="122">
        <v>444</v>
      </c>
      <c r="I884" s="113">
        <f t="shared" si="188"/>
      </c>
      <c r="J884" s="114">
        <f t="shared" si="143"/>
      </c>
      <c r="K884" s="112">
        <v>21</v>
      </c>
      <c r="L884" s="114">
        <f t="shared" si="100"/>
      </c>
      <c r="M884" s="112">
        <v>0</v>
      </c>
      <c r="N884" s="115">
        <f t="shared" si="337"/>
      </c>
      <c r="O884" s="112">
        <v>1</v>
      </c>
      <c r="P884" s="115">
        <f t="shared" si="291"/>
      </c>
      <c r="Q884" s="116"/>
      <c r="R884" s="112"/>
      <c r="S884" s="116"/>
      <c r="T884" s="112"/>
      <c r="U884" s="117"/>
      <c r="V884" s="118"/>
      <c r="W884" s="112"/>
      <c r="X884" s="118"/>
      <c r="Y884" s="116"/>
      <c r="Z884" s="118"/>
      <c r="AA884" s="118"/>
      <c r="AB884" s="112"/>
      <c r="AC884" s="112"/>
      <c r="AD884" s="116"/>
      <c r="AE884" s="118"/>
      <c r="AF884" s="119" t="s">
        <v>168</v>
      </c>
    </row>
    <row r="885">
      <c r="A885" s="106"/>
      <c r="B885" s="146" t="s">
        <v>141</v>
      </c>
      <c r="C885" s="135" t="s">
        <v>194</v>
      </c>
      <c r="D885" s="109" t="s">
        <v>132</v>
      </c>
      <c r="E885" s="110">
        <v>4504.04</v>
      </c>
      <c r="F885" s="121">
        <f>E885+E886</f>
      </c>
      <c r="G885" s="112">
        <v>37296</v>
      </c>
      <c r="H885" s="112">
        <v>1454</v>
      </c>
      <c r="I885" s="113">
        <f t="shared" si="188"/>
      </c>
      <c r="J885" s="114">
        <f t="shared" si="143"/>
      </c>
      <c r="K885" s="112">
        <v>67</v>
      </c>
      <c r="L885" s="114">
        <f t="shared" si="100"/>
      </c>
      <c r="M885" s="112">
        <v>7</v>
      </c>
      <c r="N885" s="115">
        <f t="shared" si="337"/>
      </c>
      <c r="O885" s="112">
        <v>11</v>
      </c>
      <c r="P885" s="115">
        <f t="shared" si="291"/>
      </c>
      <c r="Q885" s="116">
        <f>(M885+M886)/(O885+O886)</f>
      </c>
      <c r="R885" s="112">
        <v>21</v>
      </c>
      <c r="S885" s="116">
        <f>(O885+O886)/(K885+K886)</f>
      </c>
      <c r="T885" s="112">
        <v>11</v>
      </c>
      <c r="U885" s="117">
        <f>F885/T885</f>
      </c>
      <c r="V885" s="118">
        <f>(F885+4*500)/T885</f>
      </c>
      <c r="W885" s="112">
        <v>13310.200000000004</v>
      </c>
      <c r="X885" s="118">
        <f>W885/T885</f>
      </c>
      <c r="Y885" s="116">
        <f>T885/R885</f>
      </c>
      <c r="Z885" s="118">
        <f>W885/F885</f>
      </c>
      <c r="AA885" s="118">
        <f>W885/(F885+500)</f>
      </c>
      <c r="AB885" s="112">
        <v>1</v>
      </c>
      <c r="AC885" s="112">
        <v>679</v>
      </c>
      <c r="AD885" s="116">
        <f>AB885/T885</f>
      </c>
      <c r="AE885" s="118">
        <f>(W885-AC885)/(F885+500)</f>
      </c>
      <c r="AF885" s="119" t="s">
        <v>173</v>
      </c>
    </row>
    <row r="886">
      <c r="A886" s="106"/>
      <c r="B886" s="146"/>
      <c r="C886" s="135"/>
      <c r="D886" s="109" t="s">
        <v>134</v>
      </c>
      <c r="E886" s="110">
        <v>861.72</v>
      </c>
      <c r="F886" s="121"/>
      <c r="G886" s="112">
        <v>5910</v>
      </c>
      <c r="H886" s="122">
        <v>218</v>
      </c>
      <c r="I886" s="113">
        <f t="shared" si="188"/>
      </c>
      <c r="J886" s="114">
        <f t="shared" si="143"/>
      </c>
      <c r="K886" s="112">
        <v>26</v>
      </c>
      <c r="L886" s="114">
        <f t="shared" si="100"/>
      </c>
      <c r="M886" s="112">
        <v>2</v>
      </c>
      <c r="N886" s="115">
        <f t="shared" si="337"/>
      </c>
      <c r="O886" s="112">
        <v>4</v>
      </c>
      <c r="P886" s="115">
        <f t="shared" si="291"/>
      </c>
      <c r="Q886" s="116"/>
      <c r="R886" s="112"/>
      <c r="S886" s="116"/>
      <c r="T886" s="112"/>
      <c r="U886" s="117"/>
      <c r="V886" s="118"/>
      <c r="W886" s="112"/>
      <c r="X886" s="118"/>
      <c r="Y886" s="116"/>
      <c r="Z886" s="118"/>
      <c r="AA886" s="118"/>
      <c r="AB886" s="112"/>
      <c r="AC886" s="112"/>
      <c r="AD886" s="116"/>
      <c r="AE886" s="118"/>
      <c r="AF886" s="119" t="s">
        <v>168</v>
      </c>
    </row>
    <row r="887">
      <c r="A887" s="106"/>
      <c r="B887" s="107" t="s">
        <v>143</v>
      </c>
      <c r="C887" s="135" t="s">
        <v>194</v>
      </c>
      <c r="D887" s="109" t="s">
        <v>132</v>
      </c>
      <c r="E887" s="110">
        <v>5031.71</v>
      </c>
      <c r="F887" s="121">
        <f>E887+E888</f>
      </c>
      <c r="G887" s="112">
        <v>43909</v>
      </c>
      <c r="H887" s="112">
        <v>777</v>
      </c>
      <c r="I887" s="113">
        <f t="shared" si="188"/>
      </c>
      <c r="J887" s="114">
        <f t="shared" si="143"/>
      </c>
      <c r="K887" s="112">
        <v>60</v>
      </c>
      <c r="L887" s="114">
        <f t="shared" si="100"/>
      </c>
      <c r="M887" s="112">
        <v>3</v>
      </c>
      <c r="N887" s="115">
        <f t="shared" si="337"/>
      </c>
      <c r="O887" s="112">
        <v>5</v>
      </c>
      <c r="P887" s="115">
        <f t="shared" si="291"/>
      </c>
      <c r="Q887" s="116">
        <f>(M887+M888)/(O887+O888)</f>
      </c>
      <c r="R887" s="112">
        <v>14</v>
      </c>
      <c r="S887" s="116">
        <f>(O887+O888)/(K887+K888)</f>
      </c>
      <c r="T887" s="112">
        <v>4</v>
      </c>
      <c r="U887" s="117">
        <f>F887/T887</f>
      </c>
      <c r="V887" s="118">
        <f>(F887+4*500)/T887</f>
      </c>
      <c r="W887" s="112">
        <v>6873.5999999999985</v>
      </c>
      <c r="X887" s="118">
        <f>W887/T887</f>
      </c>
      <c r="Y887" s="116">
        <f>T887/R887</f>
      </c>
      <c r="Z887" s="118">
        <f>W887/F887</f>
      </c>
      <c r="AA887" s="118">
        <f>W887/(F887+500)</f>
      </c>
      <c r="AB887" s="112">
        <v>0</v>
      </c>
      <c r="AC887" s="112">
        <v>0</v>
      </c>
      <c r="AD887" s="116">
        <f>AB887/T887</f>
      </c>
      <c r="AE887" s="118">
        <f>(W887-AC887)/(F887+500)</f>
      </c>
      <c r="AF887" s="119" t="s">
        <v>173</v>
      </c>
    </row>
    <row r="888">
      <c r="A888" s="106"/>
      <c r="B888" s="107"/>
      <c r="C888" s="135"/>
      <c r="D888" s="109" t="s">
        <v>134</v>
      </c>
      <c r="E888" s="110">
        <v>1253.71</v>
      </c>
      <c r="F888" s="121"/>
      <c r="G888" s="112">
        <v>9046</v>
      </c>
      <c r="H888" s="122">
        <v>422</v>
      </c>
      <c r="I888" s="113">
        <f t="shared" si="188"/>
      </c>
      <c r="J888" s="114">
        <f t="shared" si="143"/>
      </c>
      <c r="K888" s="112">
        <v>17</v>
      </c>
      <c r="L888" s="114">
        <f t="shared" si="100"/>
      </c>
      <c r="M888" s="112">
        <v>1</v>
      </c>
      <c r="N888" s="115">
        <f t="shared" si="337"/>
      </c>
      <c r="O888" s="112">
        <v>2</v>
      </c>
      <c r="P888" s="115">
        <f t="shared" si="291"/>
      </c>
      <c r="Q888" s="116"/>
      <c r="R888" s="112"/>
      <c r="S888" s="116"/>
      <c r="T888" s="112"/>
      <c r="U888" s="117"/>
      <c r="V888" s="118"/>
      <c r="W888" s="112"/>
      <c r="X888" s="118"/>
      <c r="Y888" s="116"/>
      <c r="Z888" s="118"/>
      <c r="AA888" s="118"/>
      <c r="AB888" s="112"/>
      <c r="AC888" s="112"/>
      <c r="AD888" s="116"/>
      <c r="AE888" s="118"/>
      <c r="AF888" s="119" t="s">
        <v>168</v>
      </c>
    </row>
    <row r="889">
      <c r="A889" s="106"/>
      <c r="B889" s="107" t="s">
        <v>144</v>
      </c>
      <c r="C889" s="135" t="s">
        <v>194</v>
      </c>
      <c r="D889" s="109" t="s">
        <v>132</v>
      </c>
      <c r="E889" s="110">
        <v>3411.07</v>
      </c>
      <c r="F889" s="121">
        <f>E889+E890</f>
      </c>
      <c r="G889" s="112">
        <v>31579</v>
      </c>
      <c r="H889" s="112">
        <v>529</v>
      </c>
      <c r="I889" s="113">
        <f t="shared" si="188"/>
      </c>
      <c r="J889" s="114">
        <f t="shared" si="143"/>
      </c>
      <c r="K889" s="112">
        <v>51</v>
      </c>
      <c r="L889" s="114">
        <f t="shared" si="100"/>
      </c>
      <c r="M889" s="112">
        <v>1</v>
      </c>
      <c r="N889" s="115">
        <f t="shared" si="337"/>
      </c>
      <c r="O889" s="112">
        <v>5</v>
      </c>
      <c r="P889" s="115">
        <f t="shared" si="291"/>
      </c>
      <c r="Q889" s="116">
        <f>(M889+M890)/(O889+O890)</f>
      </c>
      <c r="R889" s="112">
        <v>14</v>
      </c>
      <c r="S889" s="116">
        <f>(O889+O890)/(K889+K890)</f>
      </c>
      <c r="T889" s="112">
        <v>3</v>
      </c>
      <c r="U889" s="117">
        <f>F889/T889</f>
      </c>
      <c r="V889" s="118">
        <f>(F889+4*500)/T889</f>
      </c>
      <c r="W889" s="112">
        <v>2558.7</v>
      </c>
      <c r="X889" s="118">
        <f>W889/T889</f>
      </c>
      <c r="Y889" s="116">
        <f>T889/R889</f>
      </c>
      <c r="Z889" s="118">
        <f>W889/F889</f>
      </c>
      <c r="AA889" s="118">
        <f>W889/(F889+500)</f>
      </c>
      <c r="AB889" s="112">
        <v>3</v>
      </c>
      <c r="AC889" s="112">
        <v>2558.7</v>
      </c>
      <c r="AD889" s="116">
        <f>AB889/T889</f>
      </c>
      <c r="AE889" s="118">
        <f>(W889-AC889)/(F889+500)</f>
      </c>
      <c r="AF889" s="119" t="s">
        <v>173</v>
      </c>
    </row>
    <row r="890">
      <c r="A890" s="106"/>
      <c r="B890" s="107"/>
      <c r="C890" s="135"/>
      <c r="D890" s="109" t="s">
        <v>134</v>
      </c>
      <c r="E890" s="110">
        <v>1191.75</v>
      </c>
      <c r="F890" s="121"/>
      <c r="G890" s="112">
        <v>7345</v>
      </c>
      <c r="H890" s="122">
        <v>377</v>
      </c>
      <c r="I890" s="113">
        <f t="shared" si="188"/>
      </c>
      <c r="J890" s="114">
        <f t="shared" si="143"/>
      </c>
      <c r="K890" s="112">
        <v>16</v>
      </c>
      <c r="L890" s="114">
        <f t="shared" si="100"/>
      </c>
      <c r="M890" s="112">
        <v>0</v>
      </c>
      <c r="N890" s="115">
        <f t="shared" si="337"/>
      </c>
      <c r="O890" s="112">
        <v>0</v>
      </c>
      <c r="P890" s="115">
        <f t="shared" si="291"/>
      </c>
      <c r="Q890" s="116"/>
      <c r="R890" s="112"/>
      <c r="S890" s="116"/>
      <c r="T890" s="112"/>
      <c r="U890" s="117"/>
      <c r="V890" s="118"/>
      <c r="W890" s="112"/>
      <c r="X890" s="118"/>
      <c r="Y890" s="116"/>
      <c r="Z890" s="118"/>
      <c r="AA890" s="118"/>
      <c r="AB890" s="112"/>
      <c r="AC890" s="112"/>
      <c r="AD890" s="116"/>
      <c r="AE890" s="118"/>
      <c r="AF890" s="119" t="s">
        <v>168</v>
      </c>
    </row>
    <row r="891">
      <c r="A891" s="106"/>
      <c r="B891" s="136" t="s">
        <v>140</v>
      </c>
      <c r="C891" s="136"/>
      <c r="D891" s="136"/>
      <c r="E891" s="124">
        <f>SUM(E883:E890)</f>
      </c>
      <c r="F891" s="124">
        <f>SUM(F883:F890)</f>
      </c>
      <c r="G891" s="124">
        <f>SUM(G883:G890)</f>
      </c>
      <c r="H891" s="124">
        <f>SUM(H883:H890)</f>
      </c>
      <c r="I891" s="126">
        <f t="shared" si="188"/>
      </c>
      <c r="J891" s="127">
        <f t="shared" si="143"/>
      </c>
      <c r="K891" s="125">
        <f>SUM(K883:K890)</f>
      </c>
      <c r="L891" s="124">
        <f>SUM(L885:L890)</f>
      </c>
      <c r="M891" s="124">
        <f>SUM(M883:M890)</f>
      </c>
      <c r="N891" s="128">
        <f t="shared" si="337"/>
      </c>
      <c r="O891" s="124">
        <f>SUM(O883:O890)</f>
      </c>
      <c r="P891" s="128">
        <f t="shared" si="291"/>
      </c>
      <c r="Q891" s="129">
        <f>M891/O891</f>
      </c>
      <c r="R891" s="124">
        <f>SUM(R883:R890)</f>
      </c>
      <c r="S891" s="129">
        <f>(O891+O891)/(K891+K891)</f>
      </c>
      <c r="T891" s="124">
        <f>SUM(T883:T890)</f>
      </c>
      <c r="U891" s="130">
        <f t="shared" ref="U891:U892" si="860">F891/T891</f>
      </c>
      <c r="V891" s="131">
        <f t="shared" ref="V891:V892" si="720">(F891+4*500)/T891</f>
      </c>
      <c r="W891" s="124">
        <f>SUM(W883:W890)</f>
      </c>
      <c r="X891" s="132">
        <f t="shared" ref="X891:X892" si="580">W891/T891</f>
      </c>
      <c r="Y891" s="129">
        <f t="shared" ref="Y891:Y892" si="440">T891/R891</f>
      </c>
      <c r="Z891" s="131">
        <f t="shared" ref="Z891:Z892" si="1140">W891/F891</f>
      </c>
      <c r="AA891" s="131">
        <f>W891/(F891+COUNT(W883:W890)*500)</f>
      </c>
      <c r="AB891" s="124">
        <f>SUM(AB883:AB890)</f>
      </c>
      <c r="AC891" s="124">
        <f>SUM(AC883:AC890)</f>
      </c>
      <c r="AD891" s="129">
        <f t="shared" ref="AD891:AD892" si="1000">AB891/T891</f>
      </c>
      <c r="AE891" s="133">
        <f>(W891-AC891)/(F891+COUNT(W883:W890)*500)</f>
      </c>
      <c r="AF891" s="119"/>
    </row>
    <row r="892">
      <c r="A892" s="106"/>
      <c r="B892" s="107" t="s">
        <v>145</v>
      </c>
      <c r="C892" s="108" t="s">
        <v>148</v>
      </c>
      <c r="D892" s="109" t="s">
        <v>132</v>
      </c>
      <c r="E892" s="110">
        <v>4626.34</v>
      </c>
      <c r="F892" s="121">
        <f>E892+E893</f>
      </c>
      <c r="G892" s="112">
        <v>36685</v>
      </c>
      <c r="H892" s="112">
        <v>746</v>
      </c>
      <c r="I892" s="113">
        <f t="shared" si="188"/>
      </c>
      <c r="J892" s="114">
        <f t="shared" si="143"/>
      </c>
      <c r="K892" s="112">
        <v>47</v>
      </c>
      <c r="L892" s="114">
        <f t="shared" ref="L892:L919" si="101">E892/K892</f>
      </c>
      <c r="M892" s="112">
        <v>4</v>
      </c>
      <c r="N892" s="115">
        <f t="shared" si="337"/>
      </c>
      <c r="O892" s="112">
        <v>8</v>
      </c>
      <c r="P892" s="115">
        <f t="shared" si="291"/>
      </c>
      <c r="Q892" s="116">
        <f>(M892+M893)/(O892+O893)</f>
      </c>
      <c r="R892" s="112">
        <v>12</v>
      </c>
      <c r="S892" s="116">
        <f>(O892+O893)/(K892+K893)</f>
      </c>
      <c r="T892" s="112">
        <v>4</v>
      </c>
      <c r="U892" s="117">
        <f t="shared" si="860"/>
      </c>
      <c r="V892" s="118">
        <f t="shared" si="720"/>
      </c>
      <c r="W892" s="112">
        <v>3844.8</v>
      </c>
      <c r="X892" s="118">
        <f t="shared" si="580"/>
      </c>
      <c r="Y892" s="116">
        <f t="shared" si="440"/>
      </c>
      <c r="Z892" s="118">
        <f t="shared" si="1140"/>
      </c>
      <c r="AA892" s="118">
        <f>W892/(F892+500)</f>
      </c>
      <c r="AB892" s="112">
        <v>1</v>
      </c>
      <c r="AC892" s="112">
        <v>691.2</v>
      </c>
      <c r="AD892" s="116">
        <f t="shared" si="1000"/>
      </c>
      <c r="AE892" s="118">
        <f>(W892-AC892)/(F892+500)</f>
      </c>
      <c r="AF892" s="119" t="s">
        <v>149</v>
      </c>
    </row>
    <row r="893">
      <c r="A893" s="106"/>
      <c r="B893" s="107"/>
      <c r="C893" s="108"/>
      <c r="D893" s="109" t="s">
        <v>134</v>
      </c>
      <c r="E893" s="110">
        <v>937</v>
      </c>
      <c r="F893" s="121"/>
      <c r="G893" s="112">
        <v>4707</v>
      </c>
      <c r="H893" s="112">
        <v>198</v>
      </c>
      <c r="I893" s="113">
        <f t="shared" si="188"/>
      </c>
      <c r="J893" s="114">
        <f t="shared" si="143"/>
      </c>
      <c r="K893" s="112">
        <v>13</v>
      </c>
      <c r="L893" s="114">
        <f t="shared" si="101"/>
      </c>
      <c r="M893" s="112">
        <v>0</v>
      </c>
      <c r="N893" s="115">
        <f t="shared" si="337"/>
      </c>
      <c r="O893" s="112">
        <v>2</v>
      </c>
      <c r="P893" s="115">
        <f t="shared" si="291"/>
      </c>
      <c r="Q893" s="116"/>
      <c r="R893" s="112"/>
      <c r="S893" s="116"/>
      <c r="T893" s="112"/>
      <c r="U893" s="117"/>
      <c r="V893" s="118"/>
      <c r="W893" s="112"/>
      <c r="X893" s="118"/>
      <c r="Y893" s="116"/>
      <c r="Z893" s="118"/>
      <c r="AA893" s="118"/>
      <c r="AB893" s="112"/>
      <c r="AC893" s="112"/>
      <c r="AD893" s="116"/>
      <c r="AE893" s="118"/>
      <c r="AF893" s="119" t="s">
        <v>168</v>
      </c>
    </row>
    <row r="894">
      <c r="A894" s="106"/>
      <c r="B894" s="107" t="s">
        <v>146</v>
      </c>
      <c r="C894" s="108" t="s">
        <v>148</v>
      </c>
      <c r="D894" s="109" t="s">
        <v>132</v>
      </c>
      <c r="E894" s="110">
        <v>1866.81</v>
      </c>
      <c r="F894" s="121">
        <f>E894+E895</f>
      </c>
      <c r="G894" s="112">
        <v>18907</v>
      </c>
      <c r="H894" s="112">
        <v>334</v>
      </c>
      <c r="I894" s="113">
        <f>H895/G894</f>
      </c>
      <c r="J894" s="114">
        <f t="shared" si="143"/>
      </c>
      <c r="K894" s="112">
        <v>23</v>
      </c>
      <c r="L894" s="114">
        <f t="shared" si="101"/>
      </c>
      <c r="M894" s="112">
        <v>1</v>
      </c>
      <c r="N894" s="115">
        <f t="shared" si="337"/>
      </c>
      <c r="O894" s="112">
        <v>5</v>
      </c>
      <c r="P894" s="115">
        <f t="shared" si="291"/>
      </c>
      <c r="Q894" s="116">
        <f>(M894+M895)/(O894+O895)</f>
      </c>
      <c r="R894" s="112">
        <v>8</v>
      </c>
      <c r="S894" s="116">
        <f>(O894+O895)/(K894+K895)</f>
      </c>
      <c r="T894" s="112">
        <v>2</v>
      </c>
      <c r="U894" s="117">
        <f>F894/T894</f>
      </c>
      <c r="V894" s="118">
        <f>(F894+4*500)/T894</f>
      </c>
      <c r="W894" s="112">
        <v>4574.4</v>
      </c>
      <c r="X894" s="118">
        <f>W894/T894</f>
      </c>
      <c r="Y894" s="116">
        <f>T894/R894</f>
      </c>
      <c r="Z894" s="118">
        <f>W894/F894</f>
      </c>
      <c r="AA894" s="118">
        <f>W894/(F894+500)</f>
      </c>
      <c r="AB894" s="112">
        <v>0</v>
      </c>
      <c r="AC894" s="112">
        <v>0</v>
      </c>
      <c r="AD894" s="116">
        <f>AB894/T894</f>
      </c>
      <c r="AE894" s="118">
        <f>(W894-AC894)/(F894+500)</f>
      </c>
      <c r="AF894" s="119" t="s">
        <v>149</v>
      </c>
    </row>
    <row r="895">
      <c r="A895" s="106"/>
      <c r="B895" s="107"/>
      <c r="C895" s="108"/>
      <c r="D895" s="109" t="s">
        <v>134</v>
      </c>
      <c r="E895" s="110">
        <v>274.07</v>
      </c>
      <c r="F895" s="121"/>
      <c r="G895" s="112">
        <v>1853</v>
      </c>
      <c r="H895" s="112">
        <v>64</v>
      </c>
      <c r="I895" s="113">
        <f t="shared" ref="I895:I919" si="189">H895/G895</f>
      </c>
      <c r="J895" s="114">
        <f t="shared" si="143"/>
      </c>
      <c r="K895" s="112">
        <v>9</v>
      </c>
      <c r="L895" s="114">
        <f t="shared" si="101"/>
      </c>
      <c r="M895" s="112">
        <v>1</v>
      </c>
      <c r="N895" s="115">
        <f t="shared" si="337"/>
      </c>
      <c r="O895" s="112">
        <v>1</v>
      </c>
      <c r="P895" s="115">
        <f t="shared" si="291"/>
      </c>
      <c r="Q895" s="116"/>
      <c r="R895" s="112"/>
      <c r="S895" s="116"/>
      <c r="T895" s="112"/>
      <c r="U895" s="117"/>
      <c r="V895" s="118"/>
      <c r="W895" s="112"/>
      <c r="X895" s="118"/>
      <c r="Y895" s="116"/>
      <c r="Z895" s="118"/>
      <c r="AA895" s="118"/>
      <c r="AB895" s="112"/>
      <c r="AC895" s="112"/>
      <c r="AD895" s="116"/>
      <c r="AE895" s="118"/>
      <c r="AF895" s="119" t="s">
        <v>168</v>
      </c>
    </row>
    <row r="896">
      <c r="A896" s="106"/>
      <c r="B896" s="136" t="s">
        <v>140</v>
      </c>
      <c r="C896" s="136"/>
      <c r="D896" s="136"/>
      <c r="E896" s="124">
        <f>E895+E894+E893+E892</f>
      </c>
      <c r="F896" s="124">
        <f>SUM(F892:F895)</f>
      </c>
      <c r="G896" s="124">
        <f>G895+G894+G893+G892</f>
      </c>
      <c r="H896" s="124">
        <f>H895+H894+H893+H892</f>
      </c>
      <c r="I896" s="126">
        <f t="shared" si="189"/>
      </c>
      <c r="J896" s="127">
        <f t="shared" si="143"/>
      </c>
      <c r="K896" s="124">
        <f>K895+K894+K893+K892</f>
      </c>
      <c r="L896" s="127">
        <f t="shared" si="101"/>
      </c>
      <c r="M896" s="124">
        <f>M895+M894+M893+M892</f>
      </c>
      <c r="N896" s="128">
        <f t="shared" si="337"/>
      </c>
      <c r="O896" s="124">
        <f>O895+O894+O893+O892</f>
      </c>
      <c r="P896" s="128">
        <f t="shared" si="291"/>
      </c>
      <c r="Q896" s="129">
        <f>M896/O896</f>
      </c>
      <c r="R896" s="124">
        <f>R892+R894</f>
      </c>
      <c r="S896" s="129">
        <f>(O896+O896)/(K896+K896)</f>
      </c>
      <c r="T896" s="124">
        <f>T892+T894</f>
      </c>
      <c r="U896" s="130">
        <f t="shared" ref="U896:U897" si="861">F896/T896</f>
      </c>
      <c r="V896" s="131">
        <f t="shared" ref="V896:V897" si="721">(F896+4*500)/T896</f>
      </c>
      <c r="W896" s="124">
        <f>W892+W894</f>
      </c>
      <c r="X896" s="132">
        <f t="shared" ref="X896:X897" si="581">W896/T896</f>
      </c>
      <c r="Y896" s="129">
        <f t="shared" ref="Y896:Y897" si="441">T896/R896</f>
      </c>
      <c r="Z896" s="131">
        <f t="shared" ref="Z896:Z897" si="1141">W896/F896</f>
      </c>
      <c r="AA896" s="131">
        <f>W896/(F896+COUNT(W892:W895)*500)</f>
      </c>
      <c r="AB896" s="124">
        <f>AB892+AB894</f>
      </c>
      <c r="AC896" s="124">
        <f>AC892+AC894</f>
      </c>
      <c r="AD896" s="129">
        <f t="shared" ref="AD896:AD897" si="1001">AB896/T896</f>
      </c>
      <c r="AE896" s="133">
        <f>(W896-AC896)/(F896+COUNT(W892:W895)*500)</f>
      </c>
      <c r="AF896" s="118"/>
    </row>
    <row r="897">
      <c r="A897" s="106"/>
      <c r="B897" s="107" t="s">
        <v>147</v>
      </c>
      <c r="C897" s="135" t="s">
        <v>195</v>
      </c>
      <c r="D897" s="109" t="s">
        <v>132</v>
      </c>
      <c r="E897" s="110">
        <v>2673.5</v>
      </c>
      <c r="F897" s="111">
        <f>E897+E898</f>
      </c>
      <c r="G897" s="112">
        <v>25107</v>
      </c>
      <c r="H897" s="112">
        <v>400</v>
      </c>
      <c r="I897" s="113">
        <f t="shared" si="189"/>
      </c>
      <c r="J897" s="114">
        <f t="shared" si="143"/>
      </c>
      <c r="K897" s="112">
        <v>36</v>
      </c>
      <c r="L897" s="114">
        <f t="shared" si="101"/>
      </c>
      <c r="M897" s="112">
        <v>1</v>
      </c>
      <c r="N897" s="115">
        <f t="shared" si="337"/>
      </c>
      <c r="O897" s="112">
        <v>4</v>
      </c>
      <c r="P897" s="115">
        <f>E897/O898</f>
      </c>
      <c r="Q897" s="116">
        <f>(M897+M898)/(O897+O898)</f>
      </c>
      <c r="R897" s="112">
        <v>10</v>
      </c>
      <c r="S897" s="116">
        <f>(O897+O898)/(K897+K898)</f>
      </c>
      <c r="T897" s="112">
        <v>1</v>
      </c>
      <c r="U897" s="117">
        <f t="shared" si="861"/>
      </c>
      <c r="V897" s="118">
        <f t="shared" si="721"/>
      </c>
      <c r="W897" s="112">
        <v>444</v>
      </c>
      <c r="X897" s="118">
        <f t="shared" si="581"/>
      </c>
      <c r="Y897" s="116">
        <f t="shared" si="441"/>
      </c>
      <c r="Z897" s="118">
        <f t="shared" si="1141"/>
      </c>
      <c r="AA897" s="118">
        <f>W897/(F897+500)</f>
      </c>
      <c r="AB897" s="112">
        <v>0</v>
      </c>
      <c r="AC897" s="112">
        <v>0</v>
      </c>
      <c r="AD897" s="116">
        <f t="shared" si="1001"/>
      </c>
      <c r="AE897" s="118">
        <f>(W897-AC897)/(F897+500)</f>
      </c>
      <c r="AF897" s="119" t="s">
        <v>149</v>
      </c>
    </row>
    <row r="898">
      <c r="A898" s="106"/>
      <c r="B898" s="107"/>
      <c r="C898" s="135"/>
      <c r="D898" s="109" t="s">
        <v>134</v>
      </c>
      <c r="E898" s="110">
        <v>564.46</v>
      </c>
      <c r="F898" s="111"/>
      <c r="G898" s="112">
        <v>3915</v>
      </c>
      <c r="H898" s="112">
        <v>111</v>
      </c>
      <c r="I898" s="113">
        <f t="shared" si="189"/>
      </c>
      <c r="J898" s="114">
        <f t="shared" si="143"/>
      </c>
      <c r="K898" s="112">
        <v>7</v>
      </c>
      <c r="L898" s="114">
        <f t="shared" si="101"/>
      </c>
      <c r="M898" s="112">
        <v>0</v>
      </c>
      <c r="N898" s="115">
        <f t="shared" si="337"/>
      </c>
      <c r="O898" s="112">
        <v>2</v>
      </c>
      <c r="P898" s="115">
        <f t="shared" ref="P898:P904" si="292">E898/O898</f>
      </c>
      <c r="Q898" s="116"/>
      <c r="R898" s="112"/>
      <c r="S898" s="116"/>
      <c r="T898" s="112"/>
      <c r="U898" s="117"/>
      <c r="V898" s="118"/>
      <c r="W898" s="112"/>
      <c r="X898" s="118"/>
      <c r="Y898" s="116"/>
      <c r="Z898" s="118"/>
      <c r="AA898" s="118"/>
      <c r="AB898" s="112"/>
      <c r="AC898" s="112"/>
      <c r="AD898" s="116"/>
      <c r="AE898" s="118"/>
      <c r="AF898" s="119" t="s">
        <v>186</v>
      </c>
    </row>
    <row r="899">
      <c r="A899" s="106"/>
      <c r="B899" s="107" t="s">
        <v>151</v>
      </c>
      <c r="C899" s="135" t="s">
        <v>195</v>
      </c>
      <c r="D899" s="109" t="s">
        <v>132</v>
      </c>
      <c r="E899" s="110">
        <v>2505.69</v>
      </c>
      <c r="F899" s="111">
        <f>E899+E900</f>
      </c>
      <c r="G899" s="112">
        <v>25634</v>
      </c>
      <c r="H899" s="112">
        <v>495</v>
      </c>
      <c r="I899" s="113">
        <f t="shared" si="189"/>
      </c>
      <c r="J899" s="114">
        <f t="shared" si="143"/>
      </c>
      <c r="K899" s="112">
        <v>27</v>
      </c>
      <c r="L899" s="114">
        <f t="shared" si="101"/>
      </c>
      <c r="M899" s="112">
        <v>3</v>
      </c>
      <c r="N899" s="115">
        <f t="shared" si="337"/>
      </c>
      <c r="O899" s="112">
        <v>4</v>
      </c>
      <c r="P899" s="115">
        <f t="shared" si="292"/>
      </c>
      <c r="Q899" s="116">
        <f>(M899+M900)/(O899+O900)</f>
      </c>
      <c r="R899" s="112">
        <v>9</v>
      </c>
      <c r="S899" s="116">
        <f>(O899+O900)/(K899+K900)</f>
      </c>
      <c r="T899" s="112">
        <v>3</v>
      </c>
      <c r="U899" s="117">
        <f>F899/T899</f>
      </c>
      <c r="V899" s="118">
        <f>(F899+4*500)/T899</f>
      </c>
      <c r="W899" s="112">
        <v>4862.399999999994</v>
      </c>
      <c r="X899" s="118">
        <f>W899/T899</f>
      </c>
      <c r="Y899" s="116">
        <f>T899/R899</f>
      </c>
      <c r="Z899" s="118">
        <f>W899/F899</f>
      </c>
      <c r="AA899" s="118">
        <f>W899/(F899+500)</f>
      </c>
      <c r="AB899" s="112">
        <v>1</v>
      </c>
      <c r="AC899" s="112">
        <v>763.2</v>
      </c>
      <c r="AD899" s="116">
        <f>AB899/T899</f>
      </c>
      <c r="AE899" s="118">
        <f>(W899-AC899)/(F899+500)</f>
      </c>
      <c r="AF899" s="119" t="s">
        <v>149</v>
      </c>
    </row>
    <row r="900">
      <c r="A900" s="106"/>
      <c r="B900" s="107"/>
      <c r="C900" s="135"/>
      <c r="D900" s="109" t="s">
        <v>134</v>
      </c>
      <c r="E900" s="110">
        <v>556.54</v>
      </c>
      <c r="F900" s="111"/>
      <c r="G900" s="112">
        <v>4132</v>
      </c>
      <c r="H900" s="112">
        <v>102</v>
      </c>
      <c r="I900" s="113">
        <f t="shared" si="189"/>
      </c>
      <c r="J900" s="114">
        <f t="shared" si="143"/>
      </c>
      <c r="K900" s="112">
        <v>9</v>
      </c>
      <c r="L900" s="114">
        <f t="shared" si="101"/>
      </c>
      <c r="M900" s="112">
        <v>0</v>
      </c>
      <c r="N900" s="115">
        <f t="shared" si="337"/>
      </c>
      <c r="O900" s="112">
        <v>0</v>
      </c>
      <c r="P900" s="115">
        <f t="shared" si="292"/>
      </c>
      <c r="Q900" s="116"/>
      <c r="R900" s="112"/>
      <c r="S900" s="116"/>
      <c r="T900" s="112"/>
      <c r="U900" s="117"/>
      <c r="V900" s="118"/>
      <c r="W900" s="112"/>
      <c r="X900" s="118"/>
      <c r="Y900" s="116"/>
      <c r="Z900" s="118"/>
      <c r="AA900" s="118"/>
      <c r="AB900" s="112"/>
      <c r="AC900" s="112"/>
      <c r="AD900" s="116"/>
      <c r="AE900" s="118"/>
      <c r="AF900" s="119" t="s">
        <v>186</v>
      </c>
    </row>
    <row customHeight="true" ht="20.238095238095237" r="901">
      <c r="A901" s="106"/>
      <c r="B901" s="107" t="s">
        <v>196</v>
      </c>
      <c r="C901" s="135" t="s">
        <v>195</v>
      </c>
      <c r="D901" s="109" t="s">
        <v>132</v>
      </c>
      <c r="E901" s="110">
        <v>2760.43</v>
      </c>
      <c r="F901" s="111">
        <f>E901+E902</f>
      </c>
      <c r="G901" s="112">
        <v>33797</v>
      </c>
      <c r="H901" s="112">
        <v>623</v>
      </c>
      <c r="I901" s="113">
        <f t="shared" si="189"/>
      </c>
      <c r="J901" s="114">
        <f t="shared" si="143"/>
      </c>
      <c r="K901" s="112">
        <v>30</v>
      </c>
      <c r="L901" s="114">
        <f t="shared" si="101"/>
      </c>
      <c r="M901" s="112">
        <v>2</v>
      </c>
      <c r="N901" s="115">
        <f t="shared" si="337"/>
      </c>
      <c r="O901" s="112">
        <v>0</v>
      </c>
      <c r="P901" s="115">
        <f t="shared" si="292"/>
      </c>
      <c r="Q901" s="116">
        <f>(M901+M902)/(O901+O902)</f>
      </c>
      <c r="R901" s="112">
        <v>6</v>
      </c>
      <c r="S901" s="116">
        <f>(O901+O902)/(K901+K902)</f>
      </c>
      <c r="T901" s="112">
        <v>2</v>
      </c>
      <c r="U901" s="117">
        <f>F901/T901</f>
      </c>
      <c r="V901" s="118">
        <f>(F901+4*500)/T901</f>
      </c>
      <c r="W901" s="112">
        <v>2455.2</v>
      </c>
      <c r="X901" s="118">
        <f>W901/T901</f>
      </c>
      <c r="Y901" s="116">
        <f>T901/R901</f>
      </c>
      <c r="Z901" s="118">
        <f>W901/F901</f>
      </c>
      <c r="AA901" s="118">
        <f>W901/(F901+500)</f>
      </c>
      <c r="AB901" s="112">
        <v>0</v>
      </c>
      <c r="AC901" s="112">
        <v>0</v>
      </c>
      <c r="AD901" s="116">
        <f>AB901/T901</f>
      </c>
      <c r="AE901" s="118">
        <f>(W901-AC901)/(F901+500)</f>
      </c>
      <c r="AF901" s="119" t="s">
        <v>149</v>
      </c>
    </row>
    <row customHeight="true" ht="20.238095238095237" r="902">
      <c r="A902" s="106"/>
      <c r="B902" s="107"/>
      <c r="C902" s="135"/>
      <c r="D902" s="109" t="s">
        <v>134</v>
      </c>
      <c r="E902" s="110">
        <v>460.7</v>
      </c>
      <c r="F902" s="111"/>
      <c r="G902" s="112">
        <v>3438</v>
      </c>
      <c r="H902" s="112">
        <v>92</v>
      </c>
      <c r="I902" s="113">
        <f t="shared" si="189"/>
      </c>
      <c r="J902" s="114">
        <f t="shared" si="143"/>
      </c>
      <c r="K902" s="112">
        <v>3</v>
      </c>
      <c r="L902" s="114">
        <f t="shared" si="101"/>
      </c>
      <c r="M902" s="112">
        <v>0</v>
      </c>
      <c r="N902" s="115">
        <f t="shared" si="337"/>
      </c>
      <c r="O902" s="112">
        <v>4</v>
      </c>
      <c r="P902" s="115">
        <f t="shared" si="292"/>
      </c>
      <c r="Q902" s="116"/>
      <c r="R902" s="112"/>
      <c r="S902" s="116"/>
      <c r="T902" s="112"/>
      <c r="U902" s="117"/>
      <c r="V902" s="118"/>
      <c r="W902" s="112"/>
      <c r="X902" s="118"/>
      <c r="Y902" s="116"/>
      <c r="Z902" s="118"/>
      <c r="AA902" s="118"/>
      <c r="AB902" s="112"/>
      <c r="AC902" s="112"/>
      <c r="AD902" s="116"/>
      <c r="AE902" s="118"/>
      <c r="AF902" s="119" t="s">
        <v>186</v>
      </c>
    </row>
    <row r="903">
      <c r="A903" s="106"/>
      <c r="B903" s="107" t="s">
        <v>153</v>
      </c>
      <c r="C903" s="135" t="s">
        <v>195</v>
      </c>
      <c r="D903" s="109" t="s">
        <v>132</v>
      </c>
      <c r="E903" s="110">
        <v>3751.16</v>
      </c>
      <c r="F903" s="111">
        <f>E903+E904</f>
      </c>
      <c r="G903" s="112">
        <v>46144</v>
      </c>
      <c r="H903" s="112">
        <v>747</v>
      </c>
      <c r="I903" s="113">
        <f t="shared" si="189"/>
      </c>
      <c r="J903" s="114">
        <f t="shared" si="143"/>
      </c>
      <c r="K903" s="112">
        <v>54</v>
      </c>
      <c r="L903" s="114">
        <f t="shared" si="101"/>
      </c>
      <c r="M903" s="112">
        <v>1</v>
      </c>
      <c r="N903" s="115">
        <f t="shared" si="337"/>
      </c>
      <c r="O903" s="112">
        <v>6</v>
      </c>
      <c r="P903" s="115">
        <f t="shared" si="292"/>
      </c>
      <c r="Q903" s="116">
        <f>(M903+M904)/(O903+O904)</f>
      </c>
      <c r="R903" s="112">
        <v>12</v>
      </c>
      <c r="S903" s="116">
        <f>(O903+O904)/(K903+K904)</f>
      </c>
      <c r="T903" s="112">
        <v>1</v>
      </c>
      <c r="U903" s="117">
        <f>F903/T903</f>
      </c>
      <c r="V903" s="118">
        <f>(F903+4*500)/T903</f>
      </c>
      <c r="W903" s="112">
        <v>2011.2</v>
      </c>
      <c r="X903" s="118">
        <f>W903/T903</f>
      </c>
      <c r="Y903" s="116">
        <f>T903/R903</f>
      </c>
      <c r="Z903" s="118">
        <f>W903/F903</f>
      </c>
      <c r="AA903" s="118">
        <f>W903/(F903+500)</f>
      </c>
      <c r="AB903" s="112">
        <v>0</v>
      </c>
      <c r="AC903" s="112">
        <v>0</v>
      </c>
      <c r="AD903" s="116">
        <f>AB903/T903</f>
      </c>
      <c r="AE903" s="118">
        <f>(W903-AC903)/(F903+500)</f>
      </c>
      <c r="AF903" s="119" t="s">
        <v>149</v>
      </c>
    </row>
    <row r="904">
      <c r="A904" s="106"/>
      <c r="B904" s="107"/>
      <c r="C904" s="135"/>
      <c r="D904" s="109" t="s">
        <v>134</v>
      </c>
      <c r="E904" s="110">
        <v>458.18</v>
      </c>
      <c r="F904" s="111"/>
      <c r="G904" s="112">
        <v>3956</v>
      </c>
      <c r="H904" s="112">
        <v>118</v>
      </c>
      <c r="I904" s="113">
        <f t="shared" si="189"/>
      </c>
      <c r="J904" s="114">
        <f t="shared" si="143"/>
      </c>
      <c r="K904" s="112">
        <v>7</v>
      </c>
      <c r="L904" s="114">
        <f t="shared" si="101"/>
      </c>
      <c r="M904" s="112">
        <v>0</v>
      </c>
      <c r="N904" s="115">
        <f t="shared" si="337"/>
      </c>
      <c r="O904" s="112">
        <v>2</v>
      </c>
      <c r="P904" s="115">
        <f t="shared" si="292"/>
      </c>
      <c r="Q904" s="116"/>
      <c r="R904" s="112"/>
      <c r="S904" s="116"/>
      <c r="T904" s="112"/>
      <c r="U904" s="117"/>
      <c r="V904" s="118"/>
      <c r="W904" s="112"/>
      <c r="X904" s="118"/>
      <c r="Y904" s="116"/>
      <c r="Z904" s="118"/>
      <c r="AA904" s="118"/>
      <c r="AB904" s="112"/>
      <c r="AC904" s="112"/>
      <c r="AD904" s="116"/>
      <c r="AE904" s="118"/>
      <c r="AF904" s="119" t="s">
        <v>186</v>
      </c>
    </row>
    <row r="905">
      <c r="A905" s="106"/>
      <c r="B905" s="107" t="s">
        <v>154</v>
      </c>
      <c r="C905" s="135" t="s">
        <v>195</v>
      </c>
      <c r="D905" s="109" t="s">
        <v>132</v>
      </c>
      <c r="E905" s="110">
        <v>3834.02</v>
      </c>
      <c r="F905" s="111">
        <f>E905+E906</f>
      </c>
      <c r="G905" s="112">
        <v>36370</v>
      </c>
      <c r="H905" s="112">
        <v>668</v>
      </c>
      <c r="I905" s="113">
        <f t="shared" si="189"/>
      </c>
      <c r="J905" s="114">
        <f t="shared" si="143"/>
      </c>
      <c r="K905" s="112">
        <v>37</v>
      </c>
      <c r="L905" s="114">
        <f t="shared" si="101"/>
      </c>
      <c r="M905" s="112">
        <v>3</v>
      </c>
      <c r="N905" s="115">
        <f t="shared" si="337"/>
      </c>
      <c r="O905" s="112">
        <v>8</v>
      </c>
      <c r="P905" s="115">
        <f>E905/O906</f>
      </c>
      <c r="Q905" s="116">
        <f>(M905+M906)/(O905+O906)</f>
      </c>
      <c r="R905" s="112">
        <v>11</v>
      </c>
      <c r="S905" s="116">
        <f>(O905+O906)/(K905+K906)</f>
      </c>
      <c r="T905" s="112">
        <v>5</v>
      </c>
      <c r="U905" s="117">
        <f>F905/T905</f>
      </c>
      <c r="V905" s="118">
        <f>(F905+4*500)/T905</f>
      </c>
      <c r="W905" s="112">
        <v>8944.8</v>
      </c>
      <c r="X905" s="118">
        <f>W905/T905</f>
      </c>
      <c r="Y905" s="116">
        <f>T905/R905</f>
      </c>
      <c r="Z905" s="118">
        <f>W905/F905</f>
      </c>
      <c r="AA905" s="118">
        <f>W905/(F905+500)</f>
      </c>
      <c r="AB905" s="112">
        <v>1</v>
      </c>
      <c r="AC905" s="112">
        <v>1663.2</v>
      </c>
      <c r="AD905" s="116">
        <f>AB905/T905</f>
      </c>
      <c r="AE905" s="118">
        <f>(W905-AC905)/(F905+500)</f>
      </c>
      <c r="AF905" s="119" t="s">
        <v>149</v>
      </c>
    </row>
    <row r="906">
      <c r="A906" s="106"/>
      <c r="B906" s="107"/>
      <c r="C906" s="135"/>
      <c r="D906" s="109" t="s">
        <v>134</v>
      </c>
      <c r="E906" s="110">
        <v>744.61</v>
      </c>
      <c r="F906" s="111"/>
      <c r="G906" s="112">
        <v>5405</v>
      </c>
      <c r="H906" s="112">
        <v>186</v>
      </c>
      <c r="I906" s="113">
        <f t="shared" si="189"/>
      </c>
      <c r="J906" s="114">
        <f t="shared" si="143"/>
      </c>
      <c r="K906" s="112">
        <v>9</v>
      </c>
      <c r="L906" s="114">
        <f t="shared" si="101"/>
      </c>
      <c r="M906" s="112">
        <v>1</v>
      </c>
      <c r="N906" s="115">
        <f t="shared" si="337"/>
      </c>
      <c r="O906" s="112">
        <v>1</v>
      </c>
      <c r="P906" s="115">
        <f t="shared" ref="P906:P907" si="293">E906/O906</f>
      </c>
      <c r="Q906" s="116"/>
      <c r="R906" s="112"/>
      <c r="S906" s="116"/>
      <c r="T906" s="112"/>
      <c r="U906" s="117"/>
      <c r="V906" s="118"/>
      <c r="W906" s="112"/>
      <c r="X906" s="118"/>
      <c r="Y906" s="116"/>
      <c r="Z906" s="118"/>
      <c r="AA906" s="118"/>
      <c r="AB906" s="112"/>
      <c r="AC906" s="112"/>
      <c r="AD906" s="116"/>
      <c r="AE906" s="118"/>
      <c r="AF906" s="119" t="s">
        <v>186</v>
      </c>
    </row>
    <row r="907">
      <c r="A907" s="106"/>
      <c r="B907" s="136" t="s">
        <v>140</v>
      </c>
      <c r="C907" s="136"/>
      <c r="D907" s="136"/>
      <c r="E907" s="124">
        <f>SUM(E897:E906)</f>
      </c>
      <c r="F907" s="124">
        <f>SUM(F897:F906)</f>
      </c>
      <c r="G907" s="124">
        <f>SUM(G897:G906)</f>
      </c>
      <c r="H907" s="124">
        <f>SUM(H897:H906)</f>
      </c>
      <c r="I907" s="126">
        <f t="shared" si="189"/>
      </c>
      <c r="J907" s="127">
        <f t="shared" si="143"/>
      </c>
      <c r="K907" s="124">
        <f>SUM(K897:K906)</f>
      </c>
      <c r="L907" s="127">
        <f t="shared" si="101"/>
      </c>
      <c r="M907" s="124">
        <f>SUM(M897:M906)</f>
      </c>
      <c r="N907" s="128">
        <f t="shared" si="337"/>
      </c>
      <c r="O907" s="124">
        <f>SUM(O897:O906)</f>
      </c>
      <c r="P907" s="128">
        <f t="shared" si="293"/>
      </c>
      <c r="Q907" s="129">
        <f>M907/O907</f>
      </c>
      <c r="R907" s="124">
        <f>SUM(R897:R906)</f>
      </c>
      <c r="S907" s="129">
        <f>(O907+O907)/(K907+K907)</f>
      </c>
      <c r="T907" s="124">
        <f>SUM(T897:T906)</f>
      </c>
      <c r="U907" s="130">
        <f t="shared" ref="U907:U908" si="862">F907/T907</f>
      </c>
      <c r="V907" s="131">
        <f t="shared" ref="V907:V908" si="722">(F907+4*500)/T907</f>
      </c>
      <c r="W907" s="124">
        <f>SUM(W897:W906)</f>
      </c>
      <c r="X907" s="132">
        <f t="shared" ref="X907:X908" si="582">W907/T907</f>
      </c>
      <c r="Y907" s="129">
        <f t="shared" ref="Y907:Y908" si="442">T907/R907</f>
      </c>
      <c r="Z907" s="131">
        <f t="shared" ref="Z907:Z908" si="1142">W907/F907</f>
      </c>
      <c r="AA907" s="131">
        <f>W907/(F907+COUNT(W897:W906)*500)</f>
      </c>
      <c r="AB907" s="124">
        <f>AB897+AB899+AB903+AB905+AB901</f>
      </c>
      <c r="AC907" s="124">
        <f>AC897+AC899+AC903+AC905+AC901</f>
      </c>
      <c r="AD907" s="129">
        <f t="shared" ref="AD907:AD908" si="1002">AB907/T907</f>
      </c>
      <c r="AE907" s="133">
        <f>(W907-AC907)/(F907+COUNT(W897:W906)*500)</f>
      </c>
      <c r="AF907" s="118"/>
    </row>
    <row r="908">
      <c r="A908" s="106"/>
      <c r="B908" s="107" t="s">
        <v>155</v>
      </c>
      <c r="C908" s="135" t="s">
        <v>171</v>
      </c>
      <c r="D908" s="109" t="s">
        <v>132</v>
      </c>
      <c r="E908" s="110">
        <v>2844.32</v>
      </c>
      <c r="F908" s="111">
        <f>E908+E909</f>
      </c>
      <c r="G908" s="112">
        <v>22656</v>
      </c>
      <c r="H908" s="112">
        <v>481</v>
      </c>
      <c r="I908" s="113">
        <f t="shared" si="189"/>
      </c>
      <c r="J908" s="114">
        <f t="shared" si="143"/>
      </c>
      <c r="K908" s="112">
        <v>35</v>
      </c>
      <c r="L908" s="114">
        <f t="shared" si="101"/>
      </c>
      <c r="M908" s="112">
        <v>1</v>
      </c>
      <c r="N908" s="115">
        <f t="shared" si="337"/>
      </c>
      <c r="O908" s="112">
        <v>3</v>
      </c>
      <c r="P908" s="115">
        <f>E908/O909</f>
      </c>
      <c r="Q908" s="116">
        <f>(M908+M909)/(O908+O909)</f>
      </c>
      <c r="R908" s="112">
        <v>16</v>
      </c>
      <c r="S908" s="116">
        <f>(O908+O909)/(K908+K909)</f>
      </c>
      <c r="T908" s="112">
        <v>5</v>
      </c>
      <c r="U908" s="117">
        <f t="shared" si="862"/>
      </c>
      <c r="V908" s="118">
        <f t="shared" si="722"/>
      </c>
      <c r="W908" s="112">
        <v>7380</v>
      </c>
      <c r="X908" s="118">
        <f t="shared" si="582"/>
      </c>
      <c r="Y908" s="116">
        <f t="shared" si="442"/>
      </c>
      <c r="Z908" s="118">
        <f t="shared" si="1142"/>
      </c>
      <c r="AA908" s="118">
        <f>W908/(F908+500)</f>
      </c>
      <c r="AB908" s="112">
        <v>0</v>
      </c>
      <c r="AC908" s="112">
        <v>0</v>
      </c>
      <c r="AD908" s="116">
        <f t="shared" si="1002"/>
      </c>
      <c r="AE908" s="118">
        <f>(W908-AC908)/(F908+500)</f>
      </c>
      <c r="AF908" s="119" t="s">
        <v>149</v>
      </c>
    </row>
    <row r="909">
      <c r="A909" s="106"/>
      <c r="B909" s="107"/>
      <c r="C909" s="135"/>
      <c r="D909" s="109" t="s">
        <v>134</v>
      </c>
      <c r="E909" s="110">
        <v>911.12</v>
      </c>
      <c r="F909" s="111"/>
      <c r="G909" s="112">
        <v>5806</v>
      </c>
      <c r="H909" s="112">
        <v>185</v>
      </c>
      <c r="I909" s="113">
        <f t="shared" si="189"/>
      </c>
      <c r="J909" s="114">
        <f t="shared" si="143"/>
      </c>
      <c r="K909" s="112">
        <v>15</v>
      </c>
      <c r="L909" s="114">
        <f t="shared" si="101"/>
      </c>
      <c r="M909" s="112">
        <v>2</v>
      </c>
      <c r="N909" s="115">
        <f t="shared" si="337"/>
      </c>
      <c r="O909" s="112">
        <v>3</v>
      </c>
      <c r="P909" s="115">
        <f t="shared" ref="P909:P911" si="294">E909/O909</f>
      </c>
      <c r="Q909" s="116"/>
      <c r="R909" s="112"/>
      <c r="S909" s="116"/>
      <c r="T909" s="112"/>
      <c r="U909" s="117"/>
      <c r="V909" s="118"/>
      <c r="W909" s="112"/>
      <c r="X909" s="118"/>
      <c r="Y909" s="116"/>
      <c r="Z909" s="118"/>
      <c r="AA909" s="118"/>
      <c r="AB909" s="112"/>
      <c r="AC909" s="112"/>
      <c r="AD909" s="116"/>
      <c r="AE909" s="118"/>
      <c r="AF909" s="119" t="s">
        <v>186</v>
      </c>
    </row>
    <row customHeight="true" ht="20.238095238095237" r="910">
      <c r="A910" s="106"/>
      <c r="B910" s="107" t="s">
        <v>197</v>
      </c>
      <c r="C910" s="135" t="s">
        <v>171</v>
      </c>
      <c r="D910" s="109" t="s">
        <v>132</v>
      </c>
      <c r="E910" s="110">
        <v>1445.39</v>
      </c>
      <c r="F910" s="111">
        <f>E910+E911</f>
      </c>
      <c r="G910" s="112">
        <v>10457</v>
      </c>
      <c r="H910" s="112">
        <v>155</v>
      </c>
      <c r="I910" s="113">
        <f t="shared" si="189"/>
      </c>
      <c r="J910" s="114">
        <f t="shared" si="143"/>
      </c>
      <c r="K910" s="112">
        <v>17</v>
      </c>
      <c r="L910" s="114">
        <f t="shared" si="101"/>
      </c>
      <c r="M910" s="112">
        <v>0</v>
      </c>
      <c r="N910" s="115">
        <f t="shared" si="337"/>
      </c>
      <c r="O910" s="112">
        <v>3</v>
      </c>
      <c r="P910" s="115">
        <f t="shared" si="294"/>
      </c>
      <c r="Q910" s="116">
        <f>(M910+M911)/(O910+O911)</f>
      </c>
      <c r="R910" s="112">
        <v>13</v>
      </c>
      <c r="S910" s="116">
        <f>(O910+O911)/(K910+K911)</f>
      </c>
      <c r="T910" s="112">
        <v>5</v>
      </c>
      <c r="U910" s="117">
        <f>F910/T910</f>
      </c>
      <c r="V910" s="118">
        <f>(F910+4*500)/T910</f>
      </c>
      <c r="W910" s="112">
        <v>12142.8</v>
      </c>
      <c r="X910" s="118">
        <f>W910/T910</f>
      </c>
      <c r="Y910" s="116">
        <f>T910/R910</f>
      </c>
      <c r="Z910" s="118">
        <f>W910/F910</f>
      </c>
      <c r="AA910" s="118">
        <f>W910/(F910+500)</f>
      </c>
      <c r="AB910" s="112">
        <v>0</v>
      </c>
      <c r="AC910" s="112">
        <v>0</v>
      </c>
      <c r="AD910" s="116">
        <f>AB910/T910</f>
      </c>
      <c r="AE910" s="118">
        <f>(W910-AC910)/(F910+500)</f>
      </c>
      <c r="AF910" s="119" t="s">
        <v>149</v>
      </c>
    </row>
    <row customHeight="true" ht="20.238095238095237" r="911">
      <c r="A911" s="106"/>
      <c r="B911" s="107"/>
      <c r="C911" s="135"/>
      <c r="D911" s="109" t="s">
        <v>134</v>
      </c>
      <c r="E911" s="110">
        <v>1441.38</v>
      </c>
      <c r="F911" s="111"/>
      <c r="G911" s="112">
        <v>10118</v>
      </c>
      <c r="H911" s="112">
        <v>295</v>
      </c>
      <c r="I911" s="113">
        <f t="shared" si="189"/>
      </c>
      <c r="J911" s="114">
        <f t="shared" si="143"/>
      </c>
      <c r="K911" s="112">
        <v>27</v>
      </c>
      <c r="L911" s="114">
        <f t="shared" si="101"/>
      </c>
      <c r="M911" s="112">
        <v>3</v>
      </c>
      <c r="N911" s="115">
        <f t="shared" si="337"/>
      </c>
      <c r="O911" s="112">
        <v>3</v>
      </c>
      <c r="P911" s="115">
        <f t="shared" si="294"/>
      </c>
      <c r="Q911" s="116"/>
      <c r="R911" s="112"/>
      <c r="S911" s="116"/>
      <c r="T911" s="112"/>
      <c r="U911" s="117"/>
      <c r="V911" s="118"/>
      <c r="W911" s="112"/>
      <c r="X911" s="118"/>
      <c r="Y911" s="116"/>
      <c r="Z911" s="118"/>
      <c r="AA911" s="118"/>
      <c r="AB911" s="112"/>
      <c r="AC911" s="112"/>
      <c r="AD911" s="116"/>
      <c r="AE911" s="118"/>
      <c r="AF911" s="119" t="s">
        <v>186</v>
      </c>
    </row>
    <row r="912">
      <c r="A912" s="106"/>
      <c r="B912" s="107" t="s">
        <v>158</v>
      </c>
      <c r="C912" s="135" t="s">
        <v>171</v>
      </c>
      <c r="D912" s="109" t="s">
        <v>132</v>
      </c>
      <c r="E912" s="110">
        <v>2435.58</v>
      </c>
      <c r="F912" s="111">
        <f>E912+E913</f>
      </c>
      <c r="G912" s="112">
        <v>18666</v>
      </c>
      <c r="H912" s="112">
        <v>378</v>
      </c>
      <c r="I912" s="113">
        <f t="shared" si="189"/>
      </c>
      <c r="J912" s="114">
        <f t="shared" si="143"/>
      </c>
      <c r="K912" s="112">
        <v>37</v>
      </c>
      <c r="L912" s="114">
        <f t="shared" si="101"/>
      </c>
      <c r="M912" s="112">
        <v>1</v>
      </c>
      <c r="N912" s="115">
        <f t="shared" si="337"/>
      </c>
      <c r="O912" s="112">
        <v>4</v>
      </c>
      <c r="P912" s="115">
        <f>E912/O913</f>
      </c>
      <c r="Q912" s="116">
        <f>(M912+M913)/(O912+O913)</f>
      </c>
      <c r="R912" s="112">
        <v>15</v>
      </c>
      <c r="S912" s="116">
        <f>(O912+O913)/(K912+K913)</f>
      </c>
      <c r="T912" s="112">
        <v>3</v>
      </c>
      <c r="U912" s="117">
        <f>F912/T912</f>
      </c>
      <c r="V912" s="118">
        <f>(F912+4*500)/T912</f>
      </c>
      <c r="W912" s="112">
        <v>4749.600000000006</v>
      </c>
      <c r="X912" s="118">
        <f>W912/T912</f>
      </c>
      <c r="Y912" s="116">
        <f>T912/R912</f>
      </c>
      <c r="Z912" s="118">
        <f>W912/F912</f>
      </c>
      <c r="AA912" s="118">
        <f>W912/(F912+500)</f>
      </c>
      <c r="AB912" s="112">
        <v>0</v>
      </c>
      <c r="AC912" s="112">
        <v>0</v>
      </c>
      <c r="AD912" s="116">
        <f>AB912/T912</f>
      </c>
      <c r="AE912" s="118">
        <f>(W912-AC912)/(F912+500)</f>
      </c>
      <c r="AF912" s="119" t="s">
        <v>149</v>
      </c>
    </row>
    <row r="913">
      <c r="A913" s="106"/>
      <c r="B913" s="107"/>
      <c r="C913" s="135"/>
      <c r="D913" s="109" t="s">
        <v>134</v>
      </c>
      <c r="E913" s="110">
        <v>1809.8</v>
      </c>
      <c r="F913" s="111"/>
      <c r="G913" s="112">
        <v>14741</v>
      </c>
      <c r="H913" s="112">
        <v>417</v>
      </c>
      <c r="I913" s="113">
        <f t="shared" si="189"/>
      </c>
      <c r="J913" s="114">
        <f t="shared" si="143"/>
      </c>
      <c r="K913" s="112">
        <v>37</v>
      </c>
      <c r="L913" s="114">
        <f t="shared" si="101"/>
      </c>
      <c r="M913" s="112">
        <v>1</v>
      </c>
      <c r="N913" s="115">
        <f t="shared" si="337"/>
      </c>
      <c r="O913" s="112">
        <v>5</v>
      </c>
      <c r="P913" s="115">
        <f t="shared" ref="P913:P919" si="295">E913/O913</f>
      </c>
      <c r="Q913" s="116"/>
      <c r="R913" s="112"/>
      <c r="S913" s="116"/>
      <c r="T913" s="112"/>
      <c r="U913" s="117"/>
      <c r="V913" s="118"/>
      <c r="W913" s="112"/>
      <c r="X913" s="118"/>
      <c r="Y913" s="116"/>
      <c r="Z913" s="118"/>
      <c r="AA913" s="118"/>
      <c r="AB913" s="112"/>
      <c r="AC913" s="112"/>
      <c r="AD913" s="116"/>
      <c r="AE913" s="118"/>
      <c r="AF913" s="119" t="s">
        <v>186</v>
      </c>
    </row>
    <row r="914">
      <c r="A914" s="106"/>
      <c r="B914" s="107" t="s">
        <v>159</v>
      </c>
      <c r="C914" s="135" t="s">
        <v>171</v>
      </c>
      <c r="D914" s="109" t="s">
        <v>132</v>
      </c>
      <c r="E914" s="110">
        <v>2331.91</v>
      </c>
      <c r="F914" s="111">
        <f>E914+E915</f>
      </c>
      <c r="G914" s="112">
        <v>18613</v>
      </c>
      <c r="H914" s="112">
        <v>959</v>
      </c>
      <c r="I914" s="113">
        <f t="shared" si="189"/>
      </c>
      <c r="J914" s="113">
        <f t="shared" ref="J914:J917" si="208">I914/H914</f>
      </c>
      <c r="K914" s="112">
        <v>32</v>
      </c>
      <c r="L914" s="114">
        <f t="shared" si="101"/>
      </c>
      <c r="M914" s="112">
        <v>2</v>
      </c>
      <c r="N914" s="115">
        <f t="shared" si="337"/>
      </c>
      <c r="O914" s="112">
        <v>4</v>
      </c>
      <c r="P914" s="115">
        <f t="shared" si="295"/>
      </c>
      <c r="Q914" s="116">
        <f>(M914+M915)/(O914+O915)</f>
      </c>
      <c r="R914" s="112">
        <v>15</v>
      </c>
      <c r="S914" s="116">
        <f>(O914+O915)/(K914+K915)</f>
      </c>
      <c r="T914" s="112">
        <v>3</v>
      </c>
      <c r="U914" s="117">
        <f>F914/T914</f>
      </c>
      <c r="V914" s="118">
        <f>(F914+4*500)/T914</f>
      </c>
      <c r="W914" s="112">
        <v>2042.4</v>
      </c>
      <c r="X914" s="118">
        <f>W914/T914</f>
      </c>
      <c r="Y914" s="116">
        <f>T914/R914</f>
      </c>
      <c r="Z914" s="118">
        <f>W914/F914</f>
      </c>
      <c r="AA914" s="118">
        <f>W914/(F914+500)</f>
      </c>
      <c r="AB914" s="112">
        <v>1</v>
      </c>
      <c r="AC914" s="112">
        <v>326.4</v>
      </c>
      <c r="AD914" s="116">
        <f>AB914/T914</f>
      </c>
      <c r="AE914" s="118">
        <f>(W914-AC914)/(F914+500)</f>
      </c>
      <c r="AF914" s="119" t="s">
        <v>149</v>
      </c>
    </row>
    <row r="915">
      <c r="A915" s="106"/>
      <c r="B915" s="107"/>
      <c r="C915" s="135"/>
      <c r="D915" s="109" t="s">
        <v>134</v>
      </c>
      <c r="E915" s="110">
        <v>1283.95</v>
      </c>
      <c r="F915" s="111"/>
      <c r="G915" s="112">
        <v>11077</v>
      </c>
      <c r="H915" s="112">
        <v>343</v>
      </c>
      <c r="I915" s="113">
        <f t="shared" si="189"/>
      </c>
      <c r="J915" s="113">
        <f t="shared" si="208"/>
      </c>
      <c r="K915" s="112">
        <v>37</v>
      </c>
      <c r="L915" s="114">
        <f t="shared" si="101"/>
      </c>
      <c r="M915" s="112">
        <v>0</v>
      </c>
      <c r="N915" s="115">
        <f t="shared" si="337"/>
      </c>
      <c r="O915" s="112">
        <v>4</v>
      </c>
      <c r="P915" s="115">
        <f t="shared" si="295"/>
      </c>
      <c r="Q915" s="116"/>
      <c r="R915" s="112"/>
      <c r="S915" s="116"/>
      <c r="T915" s="112"/>
      <c r="U915" s="117"/>
      <c r="V915" s="118"/>
      <c r="W915" s="112"/>
      <c r="X915" s="118"/>
      <c r="Y915" s="116"/>
      <c r="Z915" s="118"/>
      <c r="AA915" s="118"/>
      <c r="AB915" s="112"/>
      <c r="AC915" s="112"/>
      <c r="AD915" s="116"/>
      <c r="AE915" s="118"/>
      <c r="AF915" s="119" t="s">
        <v>186</v>
      </c>
    </row>
    <row r="916">
      <c r="A916" s="106"/>
      <c r="B916" s="107" t="s">
        <v>160</v>
      </c>
      <c r="C916" s="135" t="s">
        <v>171</v>
      </c>
      <c r="D916" s="109" t="s">
        <v>132</v>
      </c>
      <c r="E916" s="110">
        <v>422.33</v>
      </c>
      <c r="F916" s="111">
        <f>E916+E917</f>
      </c>
      <c r="G916" s="112">
        <v>3166</v>
      </c>
      <c r="H916" s="112">
        <v>225</v>
      </c>
      <c r="I916" s="113">
        <f t="shared" si="189"/>
      </c>
      <c r="J916" s="113">
        <f t="shared" si="208"/>
      </c>
      <c r="K916" s="112">
        <v>5</v>
      </c>
      <c r="L916" s="114">
        <f t="shared" si="101"/>
      </c>
      <c r="M916" s="112">
        <v>0</v>
      </c>
      <c r="N916" s="115">
        <f t="shared" si="337"/>
      </c>
      <c r="O916" s="112">
        <v>0</v>
      </c>
      <c r="P916" s="115">
        <f t="shared" si="295"/>
      </c>
      <c r="Q916" s="116">
        <f>(M916+M917)/(O916+O917)</f>
      </c>
      <c r="R916" s="112">
        <v>4</v>
      </c>
      <c r="S916" s="116">
        <f>(O916+O917)/(K916+K917)</f>
      </c>
      <c r="T916" s="112">
        <v>2</v>
      </c>
      <c r="U916" s="117">
        <f>F916/T916</f>
      </c>
      <c r="V916" s="118">
        <f>(F916+4*500)/T916</f>
      </c>
      <c r="W916" s="112">
        <v>2863.2</v>
      </c>
      <c r="X916" s="118">
        <f>W916/T916</f>
      </c>
      <c r="Y916" s="116">
        <f>T916/R916</f>
      </c>
      <c r="Z916" s="118">
        <f>W916/F916</f>
      </c>
      <c r="AA916" s="118">
        <f>W916/(F916+500)</f>
      </c>
      <c r="AB916" s="112">
        <v>1</v>
      </c>
      <c r="AC916" s="112">
        <v>2088</v>
      </c>
      <c r="AD916" s="116">
        <f>AB916/T916</f>
      </c>
      <c r="AE916" s="118">
        <f>(W916-AC916)/(F916+500)</f>
      </c>
      <c r="AF916" s="119" t="s">
        <v>149</v>
      </c>
    </row>
    <row r="917">
      <c r="A917" s="106"/>
      <c r="B917" s="107"/>
      <c r="C917" s="135"/>
      <c r="D917" s="109" t="s">
        <v>134</v>
      </c>
      <c r="E917" s="110">
        <v>420.88</v>
      </c>
      <c r="F917" s="111"/>
      <c r="G917" s="112">
        <v>3781</v>
      </c>
      <c r="H917" s="112">
        <v>137</v>
      </c>
      <c r="I917" s="113">
        <f t="shared" si="189"/>
      </c>
      <c r="J917" s="113">
        <f t="shared" si="208"/>
      </c>
      <c r="K917" s="112">
        <v>11</v>
      </c>
      <c r="L917" s="114">
        <f t="shared" si="101"/>
      </c>
      <c r="M917" s="112">
        <v>2</v>
      </c>
      <c r="N917" s="115">
        <f t="shared" si="337"/>
      </c>
      <c r="O917" s="112">
        <v>4</v>
      </c>
      <c r="P917" s="115">
        <f t="shared" si="295"/>
      </c>
      <c r="Q917" s="116"/>
      <c r="R917" s="112"/>
      <c r="S917" s="116"/>
      <c r="T917" s="112"/>
      <c r="U917" s="117"/>
      <c r="V917" s="118"/>
      <c r="W917" s="112"/>
      <c r="X917" s="118"/>
      <c r="Y917" s="116"/>
      <c r="Z917" s="118"/>
      <c r="AA917" s="118"/>
      <c r="AB917" s="112"/>
      <c r="AC917" s="112"/>
      <c r="AD917" s="116"/>
      <c r="AE917" s="118"/>
      <c r="AF917" s="119" t="s">
        <v>186</v>
      </c>
    </row>
    <row r="918">
      <c r="A918" s="106"/>
      <c r="B918" s="136" t="s">
        <v>140</v>
      </c>
      <c r="C918" s="136"/>
      <c r="D918" s="136"/>
      <c r="E918" s="124">
        <f>SUM(E908:E917)</f>
      </c>
      <c r="F918" s="124">
        <f>SUM(F908:F917)</f>
      </c>
      <c r="G918" s="124">
        <f>SUM(G908:G917)</f>
      </c>
      <c r="H918" s="124">
        <f>SUM(H908:H917)</f>
      </c>
      <c r="I918" s="126">
        <f t="shared" si="189"/>
      </c>
      <c r="J918" s="127">
        <f t="shared" ref="J918:J919" si="144">(E918/G918)*1000</f>
      </c>
      <c r="K918" s="124">
        <f>SUM(K908:K917)</f>
      </c>
      <c r="L918" s="127">
        <f t="shared" si="101"/>
      </c>
      <c r="M918" s="124">
        <f>SUM(M908:M917)</f>
      </c>
      <c r="N918" s="128">
        <f t="shared" si="337"/>
      </c>
      <c r="O918" s="124">
        <f>SUM(O908:O917)</f>
      </c>
      <c r="P918" s="128">
        <f t="shared" si="295"/>
      </c>
      <c r="Q918" s="129">
        <f t="shared" ref="Q918:Q919" si="50">M918/O918</f>
      </c>
      <c r="R918" s="124">
        <f>SUM(R908:R917)</f>
      </c>
      <c r="S918" s="129">
        <f t="shared" ref="S918:S919" si="19">(O918+O918)/(K918+K918)</f>
      </c>
      <c r="T918" s="124">
        <f>SUM(T908:T917)</f>
      </c>
      <c r="U918" s="130">
        <f t="shared" ref="U918:U919" si="863">F918/T918</f>
      </c>
      <c r="V918" s="131">
        <f t="shared" ref="V918:V919" si="723">(F918+4*500)/T918</f>
      </c>
      <c r="W918" s="124">
        <f>SUM(W908:W917)</f>
      </c>
      <c r="X918" s="132">
        <f t="shared" ref="X918:X919" si="583">W918/T918</f>
      </c>
      <c r="Y918" s="129">
        <f t="shared" ref="Y918:Y919" si="443">T918/R918</f>
      </c>
      <c r="Z918" s="131">
        <f t="shared" ref="Z918:Z919" si="1143">W918/F918</f>
      </c>
      <c r="AA918" s="131">
        <f>W918/(F918+COUNT(W908:W917)*500)</f>
      </c>
      <c r="AB918" s="124">
        <f>AB908+AB912+AB914+AB916+AB910</f>
      </c>
      <c r="AC918" s="124">
        <f>AC908+AC912+AC914+AC916+AC910</f>
      </c>
      <c r="AD918" s="129">
        <f t="shared" ref="AD918:AD919" si="1003">AB918/T918</f>
      </c>
      <c r="AE918" s="133">
        <f>(W918-AC918)/(F918+COUNT(W908:W917))</f>
      </c>
      <c r="AF918" s="119"/>
    </row>
    <row r="919">
      <c r="A919" s="106"/>
      <c r="B919" s="149" t="s">
        <v>161</v>
      </c>
      <c r="C919" s="149"/>
      <c r="D919" s="149"/>
      <c r="E919" s="150">
        <f>E882+E891+E896+E907+E918</f>
      </c>
      <c r="F919" s="150">
        <f>F882+F891+F896+F907+F918</f>
      </c>
      <c r="G919" s="150">
        <f>G882+G891+G896+G907+G918</f>
      </c>
      <c r="H919" s="150">
        <f>H882+H891+H896+H907+H918</f>
      </c>
      <c r="I919" s="151">
        <f t="shared" si="189"/>
      </c>
      <c r="J919" s="152">
        <f t="shared" si="144"/>
      </c>
      <c r="K919" s="150">
        <f>K882+K891+K896+K907+K918</f>
      </c>
      <c r="L919" s="152">
        <f t="shared" si="101"/>
      </c>
      <c r="M919" s="150">
        <f>M882+M891+M896+M907+M918</f>
      </c>
      <c r="N919" s="154">
        <f t="shared" si="337"/>
      </c>
      <c r="O919" s="150">
        <f>O882+O891+O896+O907+O918</f>
      </c>
      <c r="P919" s="154">
        <f t="shared" si="295"/>
      </c>
      <c r="Q919" s="155">
        <f t="shared" si="50"/>
      </c>
      <c r="R919" s="150">
        <f>R882+R891+R896+R907+R918</f>
      </c>
      <c r="S919" s="155">
        <f t="shared" si="19"/>
      </c>
      <c r="T919" s="150">
        <f>T882+T891+T896+T907+T918</f>
      </c>
      <c r="U919" s="156">
        <f t="shared" si="863"/>
      </c>
      <c r="V919" s="157">
        <f t="shared" si="723"/>
      </c>
      <c r="W919" s="150">
        <f>W882+W891+W896+W907+W918</f>
      </c>
      <c r="X919" s="157">
        <f t="shared" si="583"/>
      </c>
      <c r="Y919" s="155">
        <f t="shared" si="443"/>
      </c>
      <c r="Z919" s="157">
        <f t="shared" si="1143"/>
      </c>
      <c r="AA919" s="157">
        <f>W919/(F919+COUNT(W874:W881,W883:W890,W892:W895,W897:W906)*500)</f>
      </c>
      <c r="AB919" s="173">
        <v>10</v>
      </c>
      <c r="AC919" s="150">
        <f>AC882+AC891+AC896+AC907+AC918</f>
      </c>
      <c r="AD919" s="155">
        <f t="shared" si="1003"/>
      </c>
      <c r="AE919" s="157">
        <f>(W919-AC919)/(F919+COUNT(W874:W881,W883:W890,W892:W895,W897:W906)*500)</f>
      </c>
      <c r="AF919" s="158"/>
    </row>
    <row r="920">
      <c r="A920" s="96" t="s">
        <v>97</v>
      </c>
      <c r="B920" s="97" t="s">
        <v>98</v>
      </c>
      <c r="C920" s="97" t="s">
        <v>99</v>
      </c>
      <c r="D920" s="97" t="s">
        <v>100</v>
      </c>
      <c r="E920" s="98" t="s">
        <v>101</v>
      </c>
      <c r="F920" s="97" t="s">
        <v>102</v>
      </c>
      <c r="G920" s="97" t="s">
        <v>103</v>
      </c>
      <c r="H920" s="97" t="s">
        <v>104</v>
      </c>
      <c r="I920" s="99" t="s">
        <v>105</v>
      </c>
      <c r="J920" s="100" t="s">
        <v>106</v>
      </c>
      <c r="K920" s="97" t="s">
        <v>107</v>
      </c>
      <c r="L920" s="100" t="s">
        <v>108</v>
      </c>
      <c r="M920" s="97" t="s">
        <v>109</v>
      </c>
      <c r="N920" s="101" t="s">
        <v>110</v>
      </c>
      <c r="O920" s="97" t="s">
        <v>111</v>
      </c>
      <c r="P920" s="101" t="s">
        <v>112</v>
      </c>
      <c r="Q920" s="99" t="s">
        <v>113</v>
      </c>
      <c r="R920" s="102" t="s">
        <v>114</v>
      </c>
      <c r="S920" s="103" t="s">
        <v>115</v>
      </c>
      <c r="T920" s="102" t="s">
        <v>116</v>
      </c>
      <c r="U920" s="104" t="s">
        <v>117</v>
      </c>
      <c r="V920" s="105" t="s">
        <v>118</v>
      </c>
      <c r="W920" s="105" t="s">
        <v>119</v>
      </c>
      <c r="X920" s="105" t="s">
        <v>120</v>
      </c>
      <c r="Y920" s="103" t="s">
        <v>121</v>
      </c>
      <c r="Z920" s="105" t="s">
        <v>122</v>
      </c>
      <c r="AA920" s="105" t="s">
        <v>123</v>
      </c>
      <c r="AB920" s="105" t="s">
        <v>124</v>
      </c>
      <c r="AC920" s="102" t="s">
        <v>125</v>
      </c>
      <c r="AD920" s="103" t="s">
        <v>126</v>
      </c>
      <c r="AE920" s="105" t="s">
        <v>127</v>
      </c>
      <c r="AF920" s="105" t="s">
        <v>128</v>
      </c>
    </row>
    <row r="921">
      <c r="A921" s="106" t="s">
        <v>198</v>
      </c>
      <c r="B921" s="107" t="s">
        <v>130</v>
      </c>
      <c r="C921" s="108" t="s">
        <v>131</v>
      </c>
      <c r="D921" s="109" t="s">
        <v>132</v>
      </c>
      <c r="E921" s="110">
        <v>724.37</v>
      </c>
      <c r="F921" s="111">
        <f>E921+E922</f>
      </c>
      <c r="G921" s="112">
        <v>4589</v>
      </c>
      <c r="H921" s="112">
        <v>321</v>
      </c>
      <c r="I921" s="113">
        <f t="shared" ref="I921:I940" si="190">H921/G921</f>
      </c>
      <c r="J921" s="114">
        <f t="shared" ref="J921:J960" si="145">(E921/G921)*1000</f>
      </c>
      <c r="K921" s="112">
        <v>9</v>
      </c>
      <c r="L921" s="114">
        <f t="shared" ref="L921:L937" si="102">E921/K921</f>
      </c>
      <c r="M921" s="112">
        <v>1</v>
      </c>
      <c r="N921" s="115">
        <f t="shared" ref="N921:N966" si="338">E921/M921</f>
      </c>
      <c r="O921" s="112">
        <v>2</v>
      </c>
      <c r="P921" s="115">
        <f t="shared" ref="P921:P944" si="296">E921/O921</f>
      </c>
      <c r="Q921" s="116">
        <f>(M921+M922)/(O921+O922)</f>
      </c>
      <c r="R921" s="112">
        <v>9</v>
      </c>
      <c r="S921" s="116">
        <f>(O921+O922)/(K921+K922)</f>
      </c>
      <c r="T921" s="112">
        <v>2</v>
      </c>
      <c r="U921" s="117">
        <f>F921/T921</f>
      </c>
      <c r="V921" s="118">
        <f>(F921+4*500)/T921</f>
      </c>
      <c r="W921" s="112">
        <v>900</v>
      </c>
      <c r="X921" s="118">
        <f>W921/T921</f>
      </c>
      <c r="Y921" s="116">
        <f>T921/R921</f>
      </c>
      <c r="Z921" s="118">
        <f>W921/F921</f>
      </c>
      <c r="AA921" s="118">
        <f>W921/(F921+500)</f>
      </c>
      <c r="AB921" s="112">
        <v>1</v>
      </c>
      <c r="AC921" s="112">
        <v>444</v>
      </c>
      <c r="AD921" s="116">
        <f>AB921/T921</f>
      </c>
      <c r="AE921" s="118">
        <f>(W921-AC921)/(F921+500)</f>
      </c>
      <c r="AF921" s="119" t="s">
        <v>173</v>
      </c>
    </row>
    <row r="922">
      <c r="A922" s="106"/>
      <c r="B922" s="107"/>
      <c r="C922" s="108"/>
      <c r="D922" s="109" t="s">
        <v>134</v>
      </c>
      <c r="E922" s="110">
        <v>1302.68</v>
      </c>
      <c r="F922" s="111"/>
      <c r="G922" s="112">
        <v>10536</v>
      </c>
      <c r="H922" s="112">
        <v>666</v>
      </c>
      <c r="I922" s="113">
        <f t="shared" si="190"/>
      </c>
      <c r="J922" s="114">
        <f t="shared" si="145"/>
      </c>
      <c r="K922" s="112">
        <v>30</v>
      </c>
      <c r="L922" s="114">
        <f t="shared" si="102"/>
      </c>
      <c r="M922" s="112">
        <v>1</v>
      </c>
      <c r="N922" s="115">
        <f t="shared" si="338"/>
      </c>
      <c r="O922" s="112">
        <v>4</v>
      </c>
      <c r="P922" s="115">
        <f t="shared" si="296"/>
      </c>
      <c r="Q922" s="116"/>
      <c r="R922" s="112"/>
      <c r="S922" s="116"/>
      <c r="T922" s="112"/>
      <c r="U922" s="117"/>
      <c r="V922" s="118"/>
      <c r="W922" s="112"/>
      <c r="X922" s="118"/>
      <c r="Y922" s="116"/>
      <c r="Z922" s="118"/>
      <c r="AA922" s="118"/>
      <c r="AB922" s="112"/>
      <c r="AC922" s="112"/>
      <c r="AD922" s="116"/>
      <c r="AE922" s="118"/>
      <c r="AF922" s="119" t="s">
        <v>168</v>
      </c>
    </row>
    <row r="923">
      <c r="A923" s="106"/>
      <c r="B923" s="107" t="s">
        <v>136</v>
      </c>
      <c r="C923" s="108" t="s">
        <v>131</v>
      </c>
      <c r="D923" s="109" t="s">
        <v>132</v>
      </c>
      <c r="E923" s="110">
        <v>1302.21</v>
      </c>
      <c r="F923" s="111">
        <f>E923+E924</f>
      </c>
      <c r="G923" s="112">
        <v>9966</v>
      </c>
      <c r="H923" s="112">
        <v>757</v>
      </c>
      <c r="I923" s="113">
        <f t="shared" si="190"/>
      </c>
      <c r="J923" s="114">
        <f t="shared" si="145"/>
      </c>
      <c r="K923" s="112">
        <v>17</v>
      </c>
      <c r="L923" s="114">
        <f t="shared" si="102"/>
      </c>
      <c r="M923" s="112">
        <v>1</v>
      </c>
      <c r="N923" s="115">
        <f t="shared" si="338"/>
      </c>
      <c r="O923" s="112">
        <v>2</v>
      </c>
      <c r="P923" s="115">
        <f t="shared" si="296"/>
      </c>
      <c r="Q923" s="116">
        <f>(M923+M924)/(O923+O924)</f>
      </c>
      <c r="R923" s="112">
        <v>4</v>
      </c>
      <c r="S923" s="116">
        <f>(O923+O924)/(K923+K924)</f>
      </c>
      <c r="T923" s="112">
        <v>1</v>
      </c>
      <c r="U923" s="117">
        <f>F923/T923</f>
      </c>
      <c r="V923" s="118">
        <f>(F923+4*500)/T923</f>
      </c>
      <c r="W923" s="112">
        <v>1663.1999999999998</v>
      </c>
      <c r="X923" s="118">
        <f>W923/T923</f>
      </c>
      <c r="Y923" s="116">
        <f>T923/R923</f>
      </c>
      <c r="Z923" s="118">
        <f>W923/F923</f>
      </c>
      <c r="AA923" s="118">
        <f>W923/(F923+500)</f>
      </c>
      <c r="AB923" s="112">
        <v>1</v>
      </c>
      <c r="AC923" s="112">
        <v>1663.2</v>
      </c>
      <c r="AD923" s="116">
        <f>AB923/T923</f>
      </c>
      <c r="AE923" s="118">
        <f>(W923-AC923)/(F923+500)</f>
      </c>
      <c r="AF923" s="119" t="s">
        <v>173</v>
      </c>
    </row>
    <row r="924">
      <c r="A924" s="106"/>
      <c r="B924" s="107"/>
      <c r="C924" s="108"/>
      <c r="D924" s="109" t="s">
        <v>134</v>
      </c>
      <c r="E924" s="110">
        <v>1490.11</v>
      </c>
      <c r="F924" s="111"/>
      <c r="G924" s="112">
        <v>12486</v>
      </c>
      <c r="H924" s="112">
        <v>503</v>
      </c>
      <c r="I924" s="113">
        <f t="shared" si="190"/>
      </c>
      <c r="J924" s="114">
        <f t="shared" si="145"/>
      </c>
      <c r="K924" s="112">
        <v>33</v>
      </c>
      <c r="L924" s="114">
        <f t="shared" si="102"/>
      </c>
      <c r="M924" s="112">
        <v>0</v>
      </c>
      <c r="N924" s="115">
        <f t="shared" si="338"/>
      </c>
      <c r="O924" s="112">
        <v>0</v>
      </c>
      <c r="P924" s="115">
        <f t="shared" si="296"/>
      </c>
      <c r="Q924" s="116"/>
      <c r="R924" s="112"/>
      <c r="S924" s="116"/>
      <c r="T924" s="112"/>
      <c r="U924" s="117"/>
      <c r="V924" s="118"/>
      <c r="W924" s="112"/>
      <c r="X924" s="118"/>
      <c r="Y924" s="116"/>
      <c r="Z924" s="118"/>
      <c r="AA924" s="118"/>
      <c r="AB924" s="112"/>
      <c r="AC924" s="147"/>
      <c r="AD924" s="116"/>
      <c r="AE924" s="118"/>
      <c r="AF924" s="119" t="s">
        <v>168</v>
      </c>
    </row>
    <row r="925">
      <c r="A925" s="106"/>
      <c r="B925" s="120" t="s">
        <v>137</v>
      </c>
      <c r="C925" s="108" t="s">
        <v>131</v>
      </c>
      <c r="D925" s="168" t="s">
        <v>132</v>
      </c>
      <c r="E925" s="110">
        <v>2214</v>
      </c>
      <c r="F925" s="111">
        <f>E925+E926</f>
      </c>
      <c r="G925" s="112">
        <v>12868</v>
      </c>
      <c r="H925" s="112">
        <v>459</v>
      </c>
      <c r="I925" s="113">
        <f t="shared" si="190"/>
      </c>
      <c r="J925" s="114">
        <f t="shared" si="145"/>
      </c>
      <c r="K925" s="112">
        <v>23</v>
      </c>
      <c r="L925" s="114">
        <f t="shared" si="102"/>
      </c>
      <c r="M925" s="112">
        <v>2</v>
      </c>
      <c r="N925" s="115">
        <f t="shared" si="338"/>
      </c>
      <c r="O925" s="112">
        <v>3</v>
      </c>
      <c r="P925" s="115">
        <f t="shared" si="296"/>
      </c>
      <c r="Q925" s="116">
        <f>(M925+M926)/(O925+O926)</f>
      </c>
      <c r="R925" s="112">
        <v>15</v>
      </c>
      <c r="S925" s="116">
        <f>(O925+O926)/(K925+K926)</f>
      </c>
      <c r="T925" s="112">
        <v>4</v>
      </c>
      <c r="U925" s="117">
        <f>F925/T925</f>
      </c>
      <c r="V925" s="118">
        <f>(F925+4*500)/T925</f>
      </c>
      <c r="W925" s="112">
        <v>6554.400000000001</v>
      </c>
      <c r="X925" s="118">
        <f>W925/T925</f>
      </c>
      <c r="Y925" s="116">
        <f>T925/R925</f>
      </c>
      <c r="Z925" s="118">
        <f>W925/F925</f>
      </c>
      <c r="AA925" s="118">
        <f>W925/(F925+500)</f>
      </c>
      <c r="AB925" s="112">
        <v>1</v>
      </c>
      <c r="AC925" s="112">
        <v>763.2</v>
      </c>
      <c r="AD925" s="116">
        <f>AB925/T925</f>
      </c>
      <c r="AE925" s="118">
        <f>(W925-AC925)/(F925+500)</f>
      </c>
      <c r="AF925" s="119" t="s">
        <v>173</v>
      </c>
    </row>
    <row r="926">
      <c r="A926" s="106"/>
      <c r="B926" s="120"/>
      <c r="C926" s="108"/>
      <c r="D926" s="109" t="s">
        <v>134</v>
      </c>
      <c r="E926" s="110">
        <v>847.48</v>
      </c>
      <c r="F926" s="111"/>
      <c r="G926" s="112">
        <v>5536</v>
      </c>
      <c r="H926" s="112">
        <v>197</v>
      </c>
      <c r="I926" s="113">
        <f t="shared" si="190"/>
      </c>
      <c r="J926" s="114">
        <f t="shared" si="145"/>
      </c>
      <c r="K926" s="112">
        <v>17</v>
      </c>
      <c r="L926" s="114">
        <f t="shared" si="102"/>
      </c>
      <c r="M926" s="112">
        <v>0</v>
      </c>
      <c r="N926" s="115">
        <f t="shared" si="338"/>
      </c>
      <c r="O926" s="112">
        <v>1</v>
      </c>
      <c r="P926" s="115">
        <f t="shared" si="296"/>
      </c>
      <c r="Q926" s="116"/>
      <c r="R926" s="112"/>
      <c r="S926" s="116"/>
      <c r="T926" s="112"/>
      <c r="U926" s="117"/>
      <c r="V926" s="118"/>
      <c r="W926" s="112"/>
      <c r="X926" s="118"/>
      <c r="Y926" s="116"/>
      <c r="Z926" s="118"/>
      <c r="AA926" s="118"/>
      <c r="AB926" s="112"/>
      <c r="AC926" s="112"/>
      <c r="AD926" s="116"/>
      <c r="AE926" s="118"/>
      <c r="AF926" s="119" t="s">
        <v>168</v>
      </c>
    </row>
    <row r="927">
      <c r="A927" s="106"/>
      <c r="B927" s="120" t="s">
        <v>138</v>
      </c>
      <c r="C927" s="108" t="s">
        <v>131</v>
      </c>
      <c r="D927" s="109" t="s">
        <v>132</v>
      </c>
      <c r="E927" s="110">
        <v>2593.95</v>
      </c>
      <c r="F927" s="111">
        <f>E927+E928</f>
      </c>
      <c r="G927" s="112">
        <v>17994</v>
      </c>
      <c r="H927" s="112">
        <v>657</v>
      </c>
      <c r="I927" s="113">
        <f t="shared" si="190"/>
      </c>
      <c r="J927" s="114">
        <f t="shared" si="145"/>
      </c>
      <c r="K927" s="112">
        <v>30</v>
      </c>
      <c r="L927" s="114">
        <f t="shared" si="102"/>
      </c>
      <c r="M927" s="112">
        <v>2</v>
      </c>
      <c r="N927" s="115">
        <f t="shared" si="338"/>
      </c>
      <c r="O927" s="112">
        <v>6</v>
      </c>
      <c r="P927" s="115">
        <f t="shared" si="296"/>
      </c>
      <c r="Q927" s="116">
        <f>(M927+M928)/(O927+O928)</f>
      </c>
      <c r="R927" s="112">
        <v>15</v>
      </c>
      <c r="S927" s="116">
        <f>(O927+O928)/(K927+K928)</f>
      </c>
      <c r="T927" s="112">
        <v>3</v>
      </c>
      <c r="U927" s="117">
        <f>F927/T927</f>
      </c>
      <c r="V927" s="118">
        <f>(F927+4*500)/T927</f>
      </c>
      <c r="W927" s="112">
        <v>4874.4</v>
      </c>
      <c r="X927" s="118">
        <f>W927/T927</f>
      </c>
      <c r="Y927" s="116">
        <f>T927/R927</f>
      </c>
      <c r="Z927" s="118">
        <f>W927/F927</f>
      </c>
      <c r="AA927" s="118">
        <f>W927/(F927+500)</f>
      </c>
      <c r="AB927" s="112">
        <v>1</v>
      </c>
      <c r="AC927" s="112">
        <v>775.1999999999998</v>
      </c>
      <c r="AD927" s="116">
        <f>AB927/T927</f>
      </c>
      <c r="AE927" s="118">
        <f>(W927-AC927)/(F927+500)</f>
      </c>
      <c r="AF927" s="119" t="s">
        <v>173</v>
      </c>
    </row>
    <row r="928">
      <c r="A928" s="106"/>
      <c r="B928" s="120"/>
      <c r="C928" s="108"/>
      <c r="D928" s="109" t="s">
        <v>134</v>
      </c>
      <c r="E928" s="110">
        <v>731.4</v>
      </c>
      <c r="F928" s="111"/>
      <c r="G928" s="112">
        <v>4997</v>
      </c>
      <c r="H928" s="112">
        <v>164</v>
      </c>
      <c r="I928" s="113">
        <f t="shared" si="190"/>
      </c>
      <c r="J928" s="114">
        <f t="shared" si="145"/>
      </c>
      <c r="K928" s="112">
        <v>10</v>
      </c>
      <c r="L928" s="114">
        <f t="shared" si="102"/>
      </c>
      <c r="M928" s="112">
        <v>2</v>
      </c>
      <c r="N928" s="115">
        <f t="shared" si="338"/>
      </c>
      <c r="O928" s="112">
        <v>4</v>
      </c>
      <c r="P928" s="115">
        <f t="shared" si="296"/>
      </c>
      <c r="Q928" s="116"/>
      <c r="R928" s="112"/>
      <c r="S928" s="116"/>
      <c r="T928" s="112"/>
      <c r="U928" s="117"/>
      <c r="V928" s="118"/>
      <c r="W928" s="112"/>
      <c r="X928" s="118"/>
      <c r="Y928" s="116"/>
      <c r="Z928" s="118"/>
      <c r="AA928" s="118"/>
      <c r="AB928" s="112"/>
      <c r="AC928" s="112"/>
      <c r="AD928" s="116"/>
      <c r="AE928" s="118"/>
      <c r="AF928" s="119" t="s">
        <v>168</v>
      </c>
    </row>
    <row r="929">
      <c r="A929" s="106"/>
      <c r="B929" s="123" t="s">
        <v>140</v>
      </c>
      <c r="C929" s="123"/>
      <c r="D929" s="123"/>
      <c r="E929" s="124">
        <f>SUM(E921:E928)</f>
      </c>
      <c r="F929" s="125">
        <f>SUM(F921:F928)</f>
      </c>
      <c r="G929" s="125">
        <f>SUM(G921:G928)</f>
      </c>
      <c r="H929" s="125">
        <f>SUM(H921:H928)</f>
      </c>
      <c r="I929" s="126">
        <f t="shared" si="190"/>
      </c>
      <c r="J929" s="127">
        <f t="shared" si="145"/>
      </c>
      <c r="K929" s="125">
        <f>SUM(K921:K928)</f>
      </c>
      <c r="L929" s="127">
        <f t="shared" si="102"/>
      </c>
      <c r="M929" s="125">
        <f>SUM(M921:M928)</f>
      </c>
      <c r="N929" s="128">
        <f t="shared" si="338"/>
      </c>
      <c r="O929" s="125">
        <f>SUM(O921:O928)</f>
      </c>
      <c r="P929" s="128">
        <f t="shared" si="296"/>
      </c>
      <c r="Q929" s="129">
        <f>M929/O929</f>
      </c>
      <c r="R929" s="125">
        <f>SUM(R921:R928)</f>
      </c>
      <c r="S929" s="129">
        <f>(O929+O929)/(K929+K929)</f>
      </c>
      <c r="T929" s="125">
        <f>SUM(T921:T928)</f>
      </c>
      <c r="U929" s="130">
        <f t="shared" ref="U929:U930" si="864">F929/T929</f>
      </c>
      <c r="V929" s="131">
        <f t="shared" ref="V929:V930" si="724">(F929+4*500)/T929</f>
      </c>
      <c r="W929" s="124">
        <f>SUM(W921:W928)</f>
      </c>
      <c r="X929" s="132">
        <f t="shared" ref="X929:X930" si="584">W929/T929</f>
      </c>
      <c r="Y929" s="129">
        <f t="shared" ref="Y929:Y930" si="444">T929/R929</f>
      </c>
      <c r="Z929" s="131">
        <f t="shared" ref="Z929:Z930" si="1144">W929/F929</f>
      </c>
      <c r="AA929" s="131">
        <f>W929/(F929+COUNT(W921:W928)*500)</f>
      </c>
      <c r="AB929" s="170">
        <f>AB921+AB923+AB925+AB927</f>
      </c>
      <c r="AC929" s="125">
        <f>AC921+AC923+AC925+AC927</f>
      </c>
      <c r="AD929" s="129">
        <f t="shared" ref="AD929:AD930" si="1004">AB929/T929</f>
      </c>
      <c r="AE929" s="133">
        <f>(W929-AC929)/(F929+COUNT(W921:W928)*500)</f>
      </c>
      <c r="AF929" s="119"/>
    </row>
    <row r="930">
      <c r="A930" s="106"/>
      <c r="B930" s="107" t="s">
        <v>139</v>
      </c>
      <c r="C930" s="135" t="s">
        <v>169</v>
      </c>
      <c r="D930" s="109" t="s">
        <v>132</v>
      </c>
      <c r="E930" s="110">
        <v>3039.68</v>
      </c>
      <c r="F930" s="121">
        <f>E930+E931</f>
      </c>
      <c r="G930" s="112">
        <v>14676</v>
      </c>
      <c r="H930" s="112">
        <v>422</v>
      </c>
      <c r="I930" s="113">
        <f t="shared" si="190"/>
      </c>
      <c r="J930" s="114">
        <f t="shared" si="145"/>
      </c>
      <c r="K930" s="112">
        <v>28</v>
      </c>
      <c r="L930" s="114">
        <f t="shared" si="102"/>
      </c>
      <c r="M930" s="112">
        <v>3</v>
      </c>
      <c r="N930" s="115">
        <f t="shared" si="338"/>
      </c>
      <c r="O930" s="112">
        <v>3</v>
      </c>
      <c r="P930" s="115">
        <f t="shared" si="296"/>
      </c>
      <c r="Q930" s="116">
        <f>(M930+M931)/(O930+O931)</f>
      </c>
      <c r="R930" s="112">
        <v>8</v>
      </c>
      <c r="S930" s="116">
        <f>(O930+O931)/(K930+K931)</f>
      </c>
      <c r="T930" s="112">
        <v>3</v>
      </c>
      <c r="U930" s="117">
        <f t="shared" si="864"/>
      </c>
      <c r="V930" s="118">
        <f t="shared" si="724"/>
      </c>
      <c r="W930" s="112">
        <v>6825.5999999999985</v>
      </c>
      <c r="X930" s="118">
        <f t="shared" si="584"/>
      </c>
      <c r="Y930" s="116">
        <f t="shared" si="444"/>
      </c>
      <c r="Z930" s="118">
        <f t="shared" si="1144"/>
      </c>
      <c r="AA930" s="118">
        <f>W930/(F930+500)</f>
      </c>
      <c r="AB930" s="112">
        <v>1</v>
      </c>
      <c r="AC930" s="112">
        <v>2011.2000000000003</v>
      </c>
      <c r="AD930" s="116">
        <f t="shared" si="1004"/>
      </c>
      <c r="AE930" s="118">
        <f>(W930-AC930)/(F930+500)</f>
      </c>
      <c r="AF930" s="119" t="s">
        <v>173</v>
      </c>
    </row>
    <row r="931">
      <c r="A931" s="106"/>
      <c r="B931" s="107"/>
      <c r="C931" s="135"/>
      <c r="D931" s="109" t="s">
        <v>134</v>
      </c>
      <c r="E931" s="110">
        <v>795.2</v>
      </c>
      <c r="F931" s="121"/>
      <c r="G931" s="112">
        <v>4565</v>
      </c>
      <c r="H931" s="122">
        <v>120</v>
      </c>
      <c r="I931" s="113">
        <f t="shared" si="190"/>
      </c>
      <c r="J931" s="114">
        <f t="shared" si="145"/>
      </c>
      <c r="K931" s="112">
        <v>13</v>
      </c>
      <c r="L931" s="114">
        <f t="shared" si="102"/>
      </c>
      <c r="M931" s="112">
        <v>0</v>
      </c>
      <c r="N931" s="115">
        <f t="shared" si="338"/>
      </c>
      <c r="O931" s="112">
        <v>0</v>
      </c>
      <c r="P931" s="115">
        <f t="shared" si="296"/>
      </c>
      <c r="Q931" s="116"/>
      <c r="R931" s="112"/>
      <c r="S931" s="116"/>
      <c r="T931" s="112"/>
      <c r="U931" s="117"/>
      <c r="V931" s="118"/>
      <c r="W931" s="112"/>
      <c r="X931" s="118"/>
      <c r="Y931" s="116"/>
      <c r="Z931" s="118"/>
      <c r="AA931" s="118"/>
      <c r="AB931" s="112"/>
      <c r="AC931" s="112"/>
      <c r="AD931" s="116"/>
      <c r="AE931" s="118"/>
      <c r="AF931" s="119" t="s">
        <v>168</v>
      </c>
    </row>
    <row r="932">
      <c r="A932" s="106"/>
      <c r="B932" s="146" t="s">
        <v>141</v>
      </c>
      <c r="C932" s="135" t="s">
        <v>169</v>
      </c>
      <c r="D932" s="109" t="s">
        <v>132</v>
      </c>
      <c r="E932" s="110">
        <v>1814.95</v>
      </c>
      <c r="F932" s="121">
        <f>E932+E933</f>
      </c>
      <c r="G932" s="112">
        <v>9000</v>
      </c>
      <c r="H932" s="112">
        <v>269</v>
      </c>
      <c r="I932" s="113">
        <f t="shared" si="190"/>
      </c>
      <c r="J932" s="114">
        <f t="shared" si="145"/>
      </c>
      <c r="K932" s="112">
        <v>21</v>
      </c>
      <c r="L932" s="114">
        <f t="shared" si="102"/>
      </c>
      <c r="M932" s="112">
        <v>0</v>
      </c>
      <c r="N932" s="115">
        <f t="shared" si="338"/>
      </c>
      <c r="O932" s="112">
        <v>3</v>
      </c>
      <c r="P932" s="115">
        <f t="shared" si="296"/>
      </c>
      <c r="Q932" s="116">
        <f>(M932+M933)/(O932+O933)</f>
      </c>
      <c r="R932" s="112">
        <v>15</v>
      </c>
      <c r="S932" s="116">
        <f>(O932+O933)/(K932+K933)</f>
      </c>
      <c r="T932" s="112">
        <v>0</v>
      </c>
      <c r="U932" s="117">
        <f>F932/T932</f>
      </c>
      <c r="V932" s="118">
        <f>(F932+4*500)/T932</f>
      </c>
      <c r="W932" s="112">
        <v>0</v>
      </c>
      <c r="X932" s="118">
        <f>W932/T932</f>
      </c>
      <c r="Y932" s="116">
        <f>T932/R932</f>
      </c>
      <c r="Z932" s="118">
        <f>W932/F932</f>
      </c>
      <c r="AA932" s="118">
        <f>W932/(F932+500)</f>
      </c>
      <c r="AB932" s="112">
        <v>0</v>
      </c>
      <c r="AC932" s="112">
        <v>0</v>
      </c>
      <c r="AD932" s="116">
        <f>AB932/T932</f>
      </c>
      <c r="AE932" s="118">
        <f>(W932-AC932)/(F932+500)</f>
      </c>
      <c r="AF932" s="119" t="s">
        <v>173</v>
      </c>
    </row>
    <row r="933">
      <c r="A933" s="106"/>
      <c r="B933" s="146"/>
      <c r="C933" s="135"/>
      <c r="D933" s="109" t="s">
        <v>134</v>
      </c>
      <c r="E933" s="110">
        <v>789.89</v>
      </c>
      <c r="F933" s="121"/>
      <c r="G933" s="112">
        <v>5098</v>
      </c>
      <c r="H933" s="122">
        <v>143</v>
      </c>
      <c r="I933" s="113">
        <f t="shared" si="190"/>
      </c>
      <c r="J933" s="114">
        <f t="shared" si="145"/>
      </c>
      <c r="K933" s="112">
        <v>14</v>
      </c>
      <c r="L933" s="114">
        <f t="shared" si="102"/>
      </c>
      <c r="M933" s="112">
        <v>0</v>
      </c>
      <c r="N933" s="115">
        <f t="shared" si="338"/>
      </c>
      <c r="O933" s="112">
        <v>2</v>
      </c>
      <c r="P933" s="115">
        <f t="shared" si="296"/>
      </c>
      <c r="Q933" s="116"/>
      <c r="R933" s="112"/>
      <c r="S933" s="116"/>
      <c r="T933" s="112"/>
      <c r="U933" s="117"/>
      <c r="V933" s="118"/>
      <c r="W933" s="112"/>
      <c r="X933" s="118"/>
      <c r="Y933" s="116"/>
      <c r="Z933" s="118"/>
      <c r="AA933" s="118"/>
      <c r="AB933" s="112"/>
      <c r="AC933" s="112"/>
      <c r="AD933" s="116"/>
      <c r="AE933" s="118"/>
      <c r="AF933" s="119" t="s">
        <v>168</v>
      </c>
    </row>
    <row r="934">
      <c r="A934" s="106"/>
      <c r="B934" s="107" t="s">
        <v>143</v>
      </c>
      <c r="C934" s="135" t="s">
        <v>169</v>
      </c>
      <c r="D934" s="109" t="s">
        <v>132</v>
      </c>
      <c r="E934" s="110">
        <v>1749.42</v>
      </c>
      <c r="F934" s="121">
        <f>E934+E935</f>
      </c>
      <c r="G934" s="112">
        <v>10212</v>
      </c>
      <c r="H934" s="112">
        <v>243</v>
      </c>
      <c r="I934" s="113">
        <f t="shared" si="190"/>
      </c>
      <c r="J934" s="114">
        <f t="shared" si="145"/>
      </c>
      <c r="K934" s="112">
        <v>19</v>
      </c>
      <c r="L934" s="114">
        <f t="shared" si="102"/>
      </c>
      <c r="M934" s="112">
        <v>0</v>
      </c>
      <c r="N934" s="115">
        <f t="shared" si="338"/>
      </c>
      <c r="O934" s="112">
        <v>3</v>
      </c>
      <c r="P934" s="115">
        <f t="shared" si="296"/>
      </c>
      <c r="Q934" s="116">
        <f>(M934+M935)/(O934+O935)</f>
      </c>
      <c r="R934" s="112">
        <v>4</v>
      </c>
      <c r="S934" s="116">
        <f>(O934+O935)/(K934+K935)</f>
      </c>
      <c r="T934" s="112">
        <v>1</v>
      </c>
      <c r="U934" s="117">
        <f>F934/T934</f>
      </c>
      <c r="V934" s="118">
        <f>(F934+4*500)/T934</f>
      </c>
      <c r="W934" s="112">
        <v>2011.2000000000007</v>
      </c>
      <c r="X934" s="118">
        <f>W934/T934</f>
      </c>
      <c r="Y934" s="116">
        <f>T934/R934</f>
      </c>
      <c r="Z934" s="118">
        <f>W934/F934</f>
      </c>
      <c r="AA934" s="118">
        <f>W934/(F934+500)</f>
      </c>
      <c r="AB934" s="112">
        <v>0</v>
      </c>
      <c r="AC934" s="112">
        <v>0</v>
      </c>
      <c r="AD934" s="116">
        <f>AB934/T934</f>
      </c>
      <c r="AE934" s="118">
        <f>(W934-AC934)/(F934+500)</f>
      </c>
      <c r="AF934" s="119" t="s">
        <v>173</v>
      </c>
    </row>
    <row r="935">
      <c r="A935" s="106"/>
      <c r="B935" s="107"/>
      <c r="C935" s="135"/>
      <c r="D935" s="109" t="s">
        <v>134</v>
      </c>
      <c r="E935" s="110">
        <v>997</v>
      </c>
      <c r="F935" s="121"/>
      <c r="G935" s="112">
        <v>8055</v>
      </c>
      <c r="H935" s="122">
        <v>215</v>
      </c>
      <c r="I935" s="113">
        <f t="shared" si="190"/>
      </c>
      <c r="J935" s="114">
        <f t="shared" si="145"/>
      </c>
      <c r="K935" s="112">
        <v>12</v>
      </c>
      <c r="L935" s="114">
        <f t="shared" si="102"/>
      </c>
      <c r="M935" s="112">
        <v>1</v>
      </c>
      <c r="N935" s="115">
        <f t="shared" si="338"/>
      </c>
      <c r="O935" s="112">
        <v>2</v>
      </c>
      <c r="P935" s="115">
        <f t="shared" si="296"/>
      </c>
      <c r="Q935" s="116"/>
      <c r="R935" s="112"/>
      <c r="S935" s="116"/>
      <c r="T935" s="112"/>
      <c r="U935" s="117"/>
      <c r="V935" s="118"/>
      <c r="W935" s="112"/>
      <c r="X935" s="118"/>
      <c r="Y935" s="116"/>
      <c r="Z935" s="118"/>
      <c r="AA935" s="118"/>
      <c r="AB935" s="112"/>
      <c r="AC935" s="112"/>
      <c r="AD935" s="116"/>
      <c r="AE935" s="118"/>
      <c r="AF935" s="119" t="s">
        <v>168</v>
      </c>
    </row>
    <row r="936">
      <c r="A936" s="106"/>
      <c r="B936" s="107" t="s">
        <v>144</v>
      </c>
      <c r="C936" s="135" t="s">
        <v>169</v>
      </c>
      <c r="D936" s="109" t="s">
        <v>132</v>
      </c>
      <c r="E936" s="110">
        <v>1120.51</v>
      </c>
      <c r="F936" s="121">
        <f>E936+E937</f>
      </c>
      <c r="G936" s="112">
        <v>5811</v>
      </c>
      <c r="H936" s="112">
        <v>172</v>
      </c>
      <c r="I936" s="113">
        <f t="shared" si="190"/>
      </c>
      <c r="J936" s="114">
        <f t="shared" si="145"/>
      </c>
      <c r="K936" s="112">
        <v>12</v>
      </c>
      <c r="L936" s="114">
        <f t="shared" si="102"/>
      </c>
      <c r="M936" s="112">
        <v>1</v>
      </c>
      <c r="N936" s="115">
        <f t="shared" si="338"/>
      </c>
      <c r="O936" s="112">
        <v>3</v>
      </c>
      <c r="P936" s="115">
        <f t="shared" si="296"/>
      </c>
      <c r="Q936" s="116">
        <f>(M936+M937)/(O936+O937)</f>
      </c>
      <c r="R936" s="112">
        <v>10</v>
      </c>
      <c r="S936" s="116">
        <f>(O936+O937)/(K936+K937)</f>
      </c>
      <c r="T936" s="112">
        <v>3</v>
      </c>
      <c r="U936" s="117">
        <f>F936/T936</f>
      </c>
      <c r="V936" s="118">
        <f>(F936+4*500)/T936</f>
      </c>
      <c r="W936" s="112">
        <v>2835.600000000002</v>
      </c>
      <c r="X936" s="118">
        <f>W936/T936</f>
      </c>
      <c r="Y936" s="116">
        <f>T936/R936</f>
      </c>
      <c r="Z936" s="118">
        <f>W936/F936</f>
      </c>
      <c r="AA936" s="118">
        <f>W936/(F936+500)</f>
      </c>
      <c r="AB936" s="112">
        <v>2</v>
      </c>
      <c r="AC936" s="112">
        <v>2407.2000000000007</v>
      </c>
      <c r="AD936" s="116">
        <f>AB936/T936</f>
      </c>
      <c r="AE936" s="118">
        <f>(W936-AC936)/(F936+500)</f>
      </c>
      <c r="AF936" s="119" t="s">
        <v>173</v>
      </c>
    </row>
    <row r="937">
      <c r="A937" s="106"/>
      <c r="B937" s="107"/>
      <c r="C937" s="135"/>
      <c r="D937" s="109" t="s">
        <v>134</v>
      </c>
      <c r="E937" s="110">
        <v>1440.33</v>
      </c>
      <c r="F937" s="121"/>
      <c r="G937" s="112">
        <v>9018</v>
      </c>
      <c r="H937" s="122">
        <v>348</v>
      </c>
      <c r="I937" s="113">
        <f t="shared" si="190"/>
      </c>
      <c r="J937" s="114">
        <f t="shared" si="145"/>
      </c>
      <c r="K937" s="112">
        <v>31</v>
      </c>
      <c r="L937" s="114">
        <f t="shared" si="102"/>
      </c>
      <c r="M937" s="112">
        <v>1</v>
      </c>
      <c r="N937" s="115">
        <f t="shared" si="338"/>
      </c>
      <c r="O937" s="112">
        <v>1</v>
      </c>
      <c r="P937" s="115">
        <f t="shared" si="296"/>
      </c>
      <c r="Q937" s="116"/>
      <c r="R937" s="112"/>
      <c r="S937" s="116"/>
      <c r="T937" s="112"/>
      <c r="U937" s="117"/>
      <c r="V937" s="118"/>
      <c r="W937" s="112"/>
      <c r="X937" s="118"/>
      <c r="Y937" s="116"/>
      <c r="Z937" s="118"/>
      <c r="AA937" s="118"/>
      <c r="AB937" s="112"/>
      <c r="AC937" s="112"/>
      <c r="AD937" s="116"/>
      <c r="AE937" s="118"/>
      <c r="AF937" s="119" t="s">
        <v>168</v>
      </c>
    </row>
    <row r="938">
      <c r="A938" s="106"/>
      <c r="B938" s="136" t="s">
        <v>140</v>
      </c>
      <c r="C938" s="136"/>
      <c r="D938" s="136"/>
      <c r="E938" s="124">
        <f>SUM(E930:E937)</f>
      </c>
      <c r="F938" s="124">
        <f>SUM(F930:F937)</f>
      </c>
      <c r="G938" s="124">
        <f>SUM(G930:G937)</f>
      </c>
      <c r="H938" s="124">
        <f>SUM(H930:H937)</f>
      </c>
      <c r="I938" s="126">
        <f t="shared" si="190"/>
      </c>
      <c r="J938" s="127">
        <f t="shared" si="145"/>
      </c>
      <c r="K938" s="125">
        <f>SUM(K930:K937)</f>
      </c>
      <c r="L938" s="124">
        <f>SUM(L932:L937)</f>
      </c>
      <c r="M938" s="124">
        <f>SUM(M930:M937)</f>
      </c>
      <c r="N938" s="128">
        <f t="shared" si="338"/>
      </c>
      <c r="O938" s="124">
        <f>SUM(O930:O937)</f>
      </c>
      <c r="P938" s="128">
        <f t="shared" si="296"/>
      </c>
      <c r="Q938" s="129">
        <f>M938/O938</f>
      </c>
      <c r="R938" s="124">
        <f>SUM(R930:R937)</f>
      </c>
      <c r="S938" s="129">
        <f>(O938+O938)/(K938+K938)</f>
      </c>
      <c r="T938" s="124">
        <f>SUM(T930:T937)</f>
      </c>
      <c r="U938" s="130">
        <f t="shared" ref="U938:U939" si="865">F938/T938</f>
      </c>
      <c r="V938" s="131">
        <f t="shared" ref="V938:V939" si="725">(F938+4*500)/T938</f>
      </c>
      <c r="W938" s="124">
        <f>SUM(W930:W937)</f>
      </c>
      <c r="X938" s="132">
        <f t="shared" ref="X938:X939" si="585">W938/T938</f>
      </c>
      <c r="Y938" s="129">
        <f t="shared" ref="Y938:Y939" si="445">T938/R938</f>
      </c>
      <c r="Z938" s="131">
        <f t="shared" ref="Z938:Z939" si="1145">W938/F938</f>
      </c>
      <c r="AA938" s="131">
        <f>W938/(F938+COUNT(W930:W937)*500)</f>
      </c>
      <c r="AB938" s="124">
        <f>SUM(AB930:AB937)</f>
      </c>
      <c r="AC938" s="124">
        <f>SUM(AC930:AC937)</f>
      </c>
      <c r="AD938" s="129">
        <f t="shared" ref="AD938:AD939" si="1005">AB938/T938</f>
      </c>
      <c r="AE938" s="133">
        <f>(W938-AC938)/(F938+COUNT(W930:W937)*500)</f>
      </c>
      <c r="AF938" s="119"/>
    </row>
    <row r="939">
      <c r="A939" s="106"/>
      <c r="B939" s="107" t="s">
        <v>145</v>
      </c>
      <c r="C939" s="108" t="s">
        <v>177</v>
      </c>
      <c r="D939" s="109" t="s">
        <v>132</v>
      </c>
      <c r="E939" s="110">
        <v>2078.79</v>
      </c>
      <c r="F939" s="121">
        <f>E939+E940</f>
      </c>
      <c r="G939" s="112">
        <v>8828</v>
      </c>
      <c r="H939" s="112">
        <v>298</v>
      </c>
      <c r="I939" s="113">
        <f t="shared" si="190"/>
      </c>
      <c r="J939" s="114">
        <f t="shared" si="145"/>
      </c>
      <c r="K939" s="112">
        <v>19</v>
      </c>
      <c r="L939" s="114">
        <f t="shared" ref="L939:L966" si="103">E939/K939</f>
      </c>
      <c r="M939" s="112">
        <v>0</v>
      </c>
      <c r="N939" s="115">
        <f t="shared" si="338"/>
      </c>
      <c r="O939" s="112">
        <v>1</v>
      </c>
      <c r="P939" s="115">
        <f t="shared" si="296"/>
      </c>
      <c r="Q939" s="116">
        <f>(M939+M940)/(O939+O940)</f>
      </c>
      <c r="R939" s="112">
        <v>7</v>
      </c>
      <c r="S939" s="116">
        <f>(O939+O940)/(K939+K940)</f>
      </c>
      <c r="T939" s="112">
        <v>0</v>
      </c>
      <c r="U939" s="117">
        <f t="shared" si="865"/>
      </c>
      <c r="V939" s="118">
        <f t="shared" si="725"/>
      </c>
      <c r="W939" s="112">
        <v>0</v>
      </c>
      <c r="X939" s="118">
        <f t="shared" si="585"/>
      </c>
      <c r="Y939" s="116">
        <f t="shared" si="445"/>
      </c>
      <c r="Z939" s="118">
        <f t="shared" si="1145"/>
      </c>
      <c r="AA939" s="118">
        <f>W939/(F939+500)</f>
      </c>
      <c r="AB939" s="112">
        <v>0</v>
      </c>
      <c r="AC939" s="112">
        <v>0</v>
      </c>
      <c r="AD939" s="116">
        <f t="shared" si="1005"/>
      </c>
      <c r="AE939" s="118">
        <f>(W939-AC939)/(F939+500)</f>
      </c>
      <c r="AF939" s="119" t="s">
        <v>173</v>
      </c>
    </row>
    <row r="940">
      <c r="A940" s="106"/>
      <c r="B940" s="107"/>
      <c r="C940" s="108"/>
      <c r="D940" s="109" t="s">
        <v>134</v>
      </c>
      <c r="E940" s="110">
        <v>1212.77</v>
      </c>
      <c r="F940" s="121"/>
      <c r="G940" s="112">
        <v>7359</v>
      </c>
      <c r="H940" s="112">
        <v>261</v>
      </c>
      <c r="I940" s="113">
        <f t="shared" si="190"/>
      </c>
      <c r="J940" s="114">
        <f t="shared" si="145"/>
      </c>
      <c r="K940" s="112">
        <v>16</v>
      </c>
      <c r="L940" s="114">
        <f t="shared" si="103"/>
      </c>
      <c r="M940" s="112">
        <v>1</v>
      </c>
      <c r="N940" s="115">
        <f t="shared" si="338"/>
      </c>
      <c r="O940" s="112">
        <v>3</v>
      </c>
      <c r="P940" s="115">
        <f t="shared" si="296"/>
      </c>
      <c r="Q940" s="116"/>
      <c r="R940" s="112"/>
      <c r="S940" s="116"/>
      <c r="T940" s="112"/>
      <c r="U940" s="117"/>
      <c r="V940" s="118"/>
      <c r="W940" s="112"/>
      <c r="X940" s="118"/>
      <c r="Y940" s="116"/>
      <c r="Z940" s="118"/>
      <c r="AA940" s="118"/>
      <c r="AB940" s="112"/>
      <c r="AC940" s="112"/>
      <c r="AD940" s="116"/>
      <c r="AE940" s="118"/>
      <c r="AF940" s="119" t="s">
        <v>168</v>
      </c>
    </row>
    <row r="941">
      <c r="A941" s="106"/>
      <c r="B941" s="107" t="s">
        <v>146</v>
      </c>
      <c r="C941" s="108" t="s">
        <v>177</v>
      </c>
      <c r="D941" s="109" t="s">
        <v>132</v>
      </c>
      <c r="E941" s="110">
        <v>1164.35</v>
      </c>
      <c r="F941" s="121">
        <f>E941+E942</f>
      </c>
      <c r="G941" s="112">
        <v>4789</v>
      </c>
      <c r="H941" s="112">
        <v>204</v>
      </c>
      <c r="I941" s="113">
        <f>H942/G941</f>
      </c>
      <c r="J941" s="114">
        <f t="shared" si="145"/>
      </c>
      <c r="K941" s="112">
        <v>17</v>
      </c>
      <c r="L941" s="114">
        <f t="shared" si="103"/>
      </c>
      <c r="M941" s="112">
        <v>1</v>
      </c>
      <c r="N941" s="115">
        <f t="shared" si="338"/>
      </c>
      <c r="O941" s="112">
        <v>4</v>
      </c>
      <c r="P941" s="115">
        <f t="shared" si="296"/>
      </c>
      <c r="Q941" s="116">
        <f>(M941+M942)/(O941+O942)</f>
      </c>
      <c r="R941" s="112">
        <v>8</v>
      </c>
      <c r="S941" s="116">
        <f>(O941+O942)/(K941+K942)</f>
      </c>
      <c r="T941" s="112">
        <v>2</v>
      </c>
      <c r="U941" s="117">
        <f>F941/T941</f>
      </c>
      <c r="V941" s="118">
        <f>(F941+4*500)/T941</f>
      </c>
      <c r="W941" s="112">
        <v>2455.199999999997</v>
      </c>
      <c r="X941" s="118">
        <f>W941/T941</f>
      </c>
      <c r="Y941" s="116">
        <f>T941/R941</f>
      </c>
      <c r="Z941" s="118">
        <f>W941/F941</f>
      </c>
      <c r="AA941" s="118">
        <f>W941/(F941+500)</f>
      </c>
      <c r="AB941" s="112">
        <v>0</v>
      </c>
      <c r="AC941" s="112">
        <v>0</v>
      </c>
      <c r="AD941" s="116">
        <f>AB941/T941</f>
      </c>
      <c r="AE941" s="118">
        <f>(W941-AC941)/(F941+500)</f>
      </c>
      <c r="AF941" s="119" t="s">
        <v>173</v>
      </c>
    </row>
    <row r="942">
      <c r="A942" s="106"/>
      <c r="B942" s="107"/>
      <c r="C942" s="108"/>
      <c r="D942" s="109" t="s">
        <v>134</v>
      </c>
      <c r="E942" s="110">
        <v>1069.83</v>
      </c>
      <c r="F942" s="121"/>
      <c r="G942" s="112">
        <v>7236</v>
      </c>
      <c r="H942" s="112">
        <v>213</v>
      </c>
      <c r="I942" s="113">
        <f t="shared" ref="I942:I966" si="191">H942/G942</f>
      </c>
      <c r="J942" s="114">
        <f t="shared" si="145"/>
      </c>
      <c r="K942" s="112">
        <v>12</v>
      </c>
      <c r="L942" s="114">
        <f t="shared" si="103"/>
      </c>
      <c r="M942" s="112">
        <v>1</v>
      </c>
      <c r="N942" s="115">
        <f t="shared" si="338"/>
      </c>
      <c r="O942" s="112">
        <v>1</v>
      </c>
      <c r="P942" s="115">
        <f t="shared" si="296"/>
      </c>
      <c r="Q942" s="116"/>
      <c r="R942" s="112"/>
      <c r="S942" s="116"/>
      <c r="T942" s="112"/>
      <c r="U942" s="117"/>
      <c r="V942" s="118"/>
      <c r="W942" s="112"/>
      <c r="X942" s="118"/>
      <c r="Y942" s="116"/>
      <c r="Z942" s="118"/>
      <c r="AA942" s="118"/>
      <c r="AB942" s="112"/>
      <c r="AC942" s="112"/>
      <c r="AD942" s="116"/>
      <c r="AE942" s="118"/>
      <c r="AF942" s="119" t="s">
        <v>168</v>
      </c>
    </row>
    <row r="943">
      <c r="A943" s="106"/>
      <c r="B943" s="107" t="s">
        <v>147</v>
      </c>
      <c r="C943" s="108" t="s">
        <v>177</v>
      </c>
      <c r="D943" s="109" t="s">
        <v>132</v>
      </c>
      <c r="E943" s="110">
        <v>772.09</v>
      </c>
      <c r="F943" s="111">
        <f>E943+E944</f>
      </c>
      <c r="G943" s="112">
        <v>3058</v>
      </c>
      <c r="H943" s="112">
        <v>85</v>
      </c>
      <c r="I943" s="113">
        <f t="shared" si="191"/>
      </c>
      <c r="J943" s="114">
        <f t="shared" si="145"/>
      </c>
      <c r="K943" s="112">
        <v>4</v>
      </c>
      <c r="L943" s="114">
        <f t="shared" si="103"/>
      </c>
      <c r="M943" s="112">
        <v>0</v>
      </c>
      <c r="N943" s="115">
        <f t="shared" si="338"/>
      </c>
      <c r="O943" s="112">
        <v>1</v>
      </c>
      <c r="P943" s="115">
        <f t="shared" si="296"/>
      </c>
      <c r="Q943" s="116">
        <f>(M943+M944)/(O943+O944)</f>
      </c>
      <c r="R943" s="112">
        <v>4</v>
      </c>
      <c r="S943" s="116">
        <f>(O943+O944)/(K943+K944)</f>
      </c>
      <c r="T943" s="112">
        <v>0</v>
      </c>
      <c r="U943" s="117">
        <f>F943/T943</f>
      </c>
      <c r="V943" s="118">
        <f>(F943+4*500)/T943</f>
      </c>
      <c r="W943" s="112">
        <v>0</v>
      </c>
      <c r="X943" s="118">
        <f>W943/T943</f>
      </c>
      <c r="Y943" s="116">
        <f>T943/R943</f>
      </c>
      <c r="Z943" s="118">
        <f>W943/F943</f>
      </c>
      <c r="AA943" s="118">
        <f>W943/(F943+500)</f>
      </c>
      <c r="AB943" s="112">
        <v>0</v>
      </c>
      <c r="AC943" s="112">
        <v>0</v>
      </c>
      <c r="AD943" s="116">
        <f>AB943/T943</f>
      </c>
      <c r="AE943" s="118">
        <f>(W943-AC943)/(F943+500)</f>
      </c>
      <c r="AF943" s="119" t="s">
        <v>149</v>
      </c>
    </row>
    <row r="944">
      <c r="A944" s="106"/>
      <c r="B944" s="107"/>
      <c r="C944" s="108"/>
      <c r="D944" s="109" t="s">
        <v>134</v>
      </c>
      <c r="E944" s="110">
        <v>706.97</v>
      </c>
      <c r="F944" s="111"/>
      <c r="G944" s="112">
        <v>6189</v>
      </c>
      <c r="H944" s="112">
        <v>174</v>
      </c>
      <c r="I944" s="113">
        <f t="shared" si="191"/>
      </c>
      <c r="J944" s="114">
        <f t="shared" si="145"/>
      </c>
      <c r="K944" s="112">
        <v>16</v>
      </c>
      <c r="L944" s="114">
        <f t="shared" si="103"/>
      </c>
      <c r="M944" s="112">
        <v>0</v>
      </c>
      <c r="N944" s="115">
        <f t="shared" si="338"/>
      </c>
      <c r="O944" s="112">
        <v>0</v>
      </c>
      <c r="P944" s="115">
        <f t="shared" si="296"/>
      </c>
      <c r="Q944" s="116"/>
      <c r="R944" s="112"/>
      <c r="S944" s="116"/>
      <c r="T944" s="112"/>
      <c r="U944" s="117"/>
      <c r="V944" s="118"/>
      <c r="W944" s="112"/>
      <c r="X944" s="118"/>
      <c r="Y944" s="116"/>
      <c r="Z944" s="118"/>
      <c r="AA944" s="118"/>
      <c r="AB944" s="112"/>
      <c r="AC944" s="112"/>
      <c r="AD944" s="116"/>
      <c r="AE944" s="118"/>
      <c r="AF944" s="119" t="s">
        <v>186</v>
      </c>
    </row>
    <row r="945">
      <c r="A945" s="106"/>
      <c r="B945" s="107" t="s">
        <v>151</v>
      </c>
      <c r="C945" s="108" t="s">
        <v>177</v>
      </c>
      <c r="D945" s="109" t="s">
        <v>132</v>
      </c>
      <c r="E945" s="110">
        <v>376.96</v>
      </c>
      <c r="F945" s="111">
        <f>E945+E946</f>
      </c>
      <c r="G945" s="112">
        <v>2059</v>
      </c>
      <c r="H945" s="112">
        <v>55</v>
      </c>
      <c r="I945" s="113">
        <f t="shared" si="191"/>
      </c>
      <c r="J945" s="114">
        <f t="shared" si="145"/>
      </c>
      <c r="K945" s="112">
        <v>5</v>
      </c>
      <c r="L945" s="114">
        <f t="shared" si="103"/>
      </c>
      <c r="M945" s="112">
        <v>0</v>
      </c>
      <c r="N945" s="115">
        <f t="shared" si="338"/>
      </c>
      <c r="O945" s="112">
        <v>0</v>
      </c>
      <c r="P945" s="115">
        <f>E945/O946</f>
      </c>
      <c r="Q945" s="116">
        <f>(M945+M946)/(O945+O946)</f>
      </c>
      <c r="R945" s="112">
        <v>2</v>
      </c>
      <c r="S945" s="116">
        <f>(O945+O946)/(K945+K946)</f>
      </c>
      <c r="T945" s="112">
        <v>0</v>
      </c>
      <c r="U945" s="117">
        <f>F945/T945</f>
      </c>
      <c r="V945" s="118">
        <f>(F945+4*500)/T945</f>
      </c>
      <c r="W945" s="112">
        <v>0</v>
      </c>
      <c r="X945" s="118">
        <f>W945/T945</f>
      </c>
      <c r="Y945" s="116">
        <f>T945/R945</f>
      </c>
      <c r="Z945" s="118">
        <f>W945/F945</f>
      </c>
      <c r="AA945" s="118">
        <f>W945/(F945+500)</f>
      </c>
      <c r="AB945" s="112">
        <v>0</v>
      </c>
      <c r="AC945" s="112">
        <v>0</v>
      </c>
      <c r="AD945" s="116">
        <f>AB945/T945</f>
      </c>
      <c r="AE945" s="118">
        <f>(W945-AC945)/(F945+500)</f>
      </c>
      <c r="AF945" s="119" t="s">
        <v>149</v>
      </c>
    </row>
    <row r="946">
      <c r="A946" s="106"/>
      <c r="B946" s="107"/>
      <c r="C946" s="108"/>
      <c r="D946" s="109" t="s">
        <v>134</v>
      </c>
      <c r="E946" s="110">
        <v>637.9</v>
      </c>
      <c r="F946" s="111"/>
      <c r="G946" s="112">
        <v>4841</v>
      </c>
      <c r="H946" s="112">
        <v>145</v>
      </c>
      <c r="I946" s="113">
        <f t="shared" si="191"/>
      </c>
      <c r="J946" s="114">
        <f t="shared" si="145"/>
      </c>
      <c r="K946" s="112">
        <v>10</v>
      </c>
      <c r="L946" s="114">
        <f t="shared" si="103"/>
      </c>
      <c r="M946" s="112">
        <v>0</v>
      </c>
      <c r="N946" s="115">
        <f t="shared" si="338"/>
      </c>
      <c r="O946" s="112">
        <v>1</v>
      </c>
      <c r="P946" s="115">
        <f t="shared" ref="P946:P947" si="297">E946/O946</f>
      </c>
      <c r="Q946" s="116"/>
      <c r="R946" s="112"/>
      <c r="S946" s="116"/>
      <c r="T946" s="112"/>
      <c r="U946" s="117"/>
      <c r="V946" s="118"/>
      <c r="W946" s="112"/>
      <c r="X946" s="118"/>
      <c r="Y946" s="116"/>
      <c r="Z946" s="118"/>
      <c r="AA946" s="118"/>
      <c r="AB946" s="112"/>
      <c r="AC946" s="112"/>
      <c r="AD946" s="116"/>
      <c r="AE946" s="118"/>
      <c r="AF946" s="119" t="s">
        <v>186</v>
      </c>
    </row>
    <row r="947">
      <c r="A947" s="106"/>
      <c r="B947" s="136" t="s">
        <v>140</v>
      </c>
      <c r="C947" s="136"/>
      <c r="D947" s="136"/>
      <c r="E947" s="124">
        <f>SUM(E939:E946)</f>
      </c>
      <c r="F947" s="124">
        <f>SUM(F939:F946)</f>
      </c>
      <c r="G947" s="124">
        <f>SUM(G939:G946)</f>
      </c>
      <c r="H947" s="124">
        <f>SUM(H939:H946)</f>
      </c>
      <c r="I947" s="126">
        <f t="shared" si="191"/>
      </c>
      <c r="J947" s="127">
        <f t="shared" si="145"/>
      </c>
      <c r="K947" s="125">
        <f>SUM(K939:K946)</f>
      </c>
      <c r="L947" s="127">
        <f t="shared" si="103"/>
      </c>
      <c r="M947" s="125">
        <f>SUM(M939:M946)</f>
      </c>
      <c r="N947" s="128">
        <f t="shared" si="338"/>
      </c>
      <c r="O947" s="125">
        <f>SUM(O939:O946)</f>
      </c>
      <c r="P947" s="128">
        <f t="shared" si="297"/>
      </c>
      <c r="Q947" s="129">
        <f>M947/O947</f>
      </c>
      <c r="R947" s="125">
        <f>SUM(R939:R946)</f>
      </c>
      <c r="S947" s="129">
        <f>(O947+O947)/(K947+K947)</f>
      </c>
      <c r="T947" s="125">
        <f>SUM(T939:T946)</f>
      </c>
      <c r="U947" s="130">
        <f t="shared" ref="U947:U948" si="866">F947/T947</f>
      </c>
      <c r="V947" s="131">
        <f t="shared" ref="V947:V948" si="726">(F947+4*500)/T947</f>
      </c>
      <c r="W947" s="124">
        <f>SUM(W939:W946)</f>
      </c>
      <c r="X947" s="132">
        <f t="shared" ref="X947:X948" si="586">W947/T947</f>
      </c>
      <c r="Y947" s="129">
        <f t="shared" ref="Y947:Y948" si="446">T947/R947</f>
      </c>
      <c r="Z947" s="131">
        <f t="shared" ref="Z947:Z948" si="1146">W947/F947</f>
      </c>
      <c r="AA947" s="131">
        <f>W947/(F947+COUNT(W939:W946)*500)</f>
      </c>
      <c r="AB947" s="125">
        <f>AB939+AB941+AB943+AB945</f>
      </c>
      <c r="AC947" s="125">
        <f>AC939+AC941+AC943+AC945</f>
      </c>
      <c r="AD947" s="129">
        <f t="shared" ref="AD947:AD948" si="1006">AB947/T947</f>
      </c>
      <c r="AE947" s="133">
        <f>(W947-AC947)/(F947+COUNT(W939:W946)*500)</f>
      </c>
      <c r="AF947" s="119"/>
    </row>
    <row r="948">
      <c r="A948" s="106"/>
      <c r="B948" s="107" t="s">
        <v>152</v>
      </c>
      <c r="C948" s="135" t="s">
        <v>188</v>
      </c>
      <c r="D948" s="109" t="s">
        <v>132</v>
      </c>
      <c r="E948" s="110">
        <v>169.91</v>
      </c>
      <c r="F948" s="111">
        <f>E948+E949</f>
      </c>
      <c r="G948" s="112">
        <v>1208</v>
      </c>
      <c r="H948" s="112">
        <v>35</v>
      </c>
      <c r="I948" s="113">
        <f t="shared" si="191"/>
      </c>
      <c r="J948" s="114">
        <f t="shared" si="145"/>
      </c>
      <c r="K948" s="112">
        <v>0</v>
      </c>
      <c r="L948" s="114">
        <f t="shared" si="103"/>
      </c>
      <c r="M948" s="112">
        <v>0</v>
      </c>
      <c r="N948" s="115">
        <f t="shared" si="338"/>
      </c>
      <c r="O948" s="112">
        <v>1</v>
      </c>
      <c r="P948" s="115">
        <f>E948/O949</f>
      </c>
      <c r="Q948" s="116">
        <f>(M948+M949)/(O948+O949)</f>
      </c>
      <c r="R948" s="112">
        <v>5</v>
      </c>
      <c r="S948" s="116">
        <f>(O948+O949)/(K948+K949)</f>
      </c>
      <c r="T948" s="112">
        <v>0</v>
      </c>
      <c r="U948" s="117">
        <f t="shared" si="866"/>
      </c>
      <c r="V948" s="118">
        <f t="shared" si="726"/>
      </c>
      <c r="W948" s="112">
        <v>0</v>
      </c>
      <c r="X948" s="118">
        <f t="shared" si="586"/>
      </c>
      <c r="Y948" s="116">
        <f t="shared" si="446"/>
      </c>
      <c r="Z948" s="118">
        <f t="shared" si="1146"/>
      </c>
      <c r="AA948" s="118">
        <f>W948/(F948+500)</f>
      </c>
      <c r="AB948" s="112">
        <v>0</v>
      </c>
      <c r="AC948" s="112">
        <v>0</v>
      </c>
      <c r="AD948" s="116">
        <f t="shared" si="1006"/>
      </c>
      <c r="AE948" s="118">
        <f>(W948-AC948)/(F948+500)</f>
      </c>
      <c r="AF948" s="119" t="s">
        <v>149</v>
      </c>
    </row>
    <row r="949">
      <c r="A949" s="106"/>
      <c r="B949" s="107"/>
      <c r="C949" s="135"/>
      <c r="D949" s="109" t="s">
        <v>134</v>
      </c>
      <c r="E949" s="110">
        <v>602.97</v>
      </c>
      <c r="F949" s="111"/>
      <c r="G949" s="112">
        <v>4376</v>
      </c>
      <c r="H949" s="112">
        <v>169</v>
      </c>
      <c r="I949" s="113">
        <f t="shared" si="191"/>
      </c>
      <c r="J949" s="114">
        <f t="shared" si="145"/>
      </c>
      <c r="K949" s="112">
        <v>8</v>
      </c>
      <c r="L949" s="114">
        <f t="shared" si="103"/>
      </c>
      <c r="M949" s="112">
        <v>0</v>
      </c>
      <c r="N949" s="115">
        <f t="shared" si="338"/>
      </c>
      <c r="O949" s="112">
        <v>1</v>
      </c>
      <c r="P949" s="115">
        <f t="shared" ref="P949:P951" si="298">E949/O949</f>
      </c>
      <c r="Q949" s="116"/>
      <c r="R949" s="112"/>
      <c r="S949" s="116"/>
      <c r="T949" s="112"/>
      <c r="U949" s="117"/>
      <c r="V949" s="118"/>
      <c r="W949" s="112"/>
      <c r="X949" s="118"/>
      <c r="Y949" s="116"/>
      <c r="Z949" s="118"/>
      <c r="AA949" s="118"/>
      <c r="AB949" s="112"/>
      <c r="AC949" s="112"/>
      <c r="AD949" s="116"/>
      <c r="AE949" s="118"/>
      <c r="AF949" s="119" t="s">
        <v>186</v>
      </c>
    </row>
    <row r="950">
      <c r="A950" s="106"/>
      <c r="B950" s="107" t="s">
        <v>153</v>
      </c>
      <c r="C950" s="135" t="s">
        <v>188</v>
      </c>
      <c r="D950" s="109" t="s">
        <v>132</v>
      </c>
      <c r="E950" s="110">
        <v>171.04</v>
      </c>
      <c r="F950" s="111">
        <f>E950+E951</f>
      </c>
      <c r="G950" s="112">
        <v>1164</v>
      </c>
      <c r="H950" s="112">
        <v>41</v>
      </c>
      <c r="I950" s="113">
        <f t="shared" si="191"/>
      </c>
      <c r="J950" s="114">
        <f t="shared" si="145"/>
      </c>
      <c r="K950" s="112">
        <v>1</v>
      </c>
      <c r="L950" s="114">
        <f t="shared" si="103"/>
      </c>
      <c r="M950" s="112">
        <v>0</v>
      </c>
      <c r="N950" s="115">
        <f t="shared" si="338"/>
      </c>
      <c r="O950" s="112">
        <v>0</v>
      </c>
      <c r="P950" s="115">
        <f t="shared" si="298"/>
      </c>
      <c r="Q950" s="116">
        <f>(M950+M951)/(O950+O951)</f>
      </c>
      <c r="R950" s="112">
        <v>0</v>
      </c>
      <c r="S950" s="116">
        <f>(O950+O951)/(K950+K951)</f>
      </c>
      <c r="T950" s="112">
        <v>0</v>
      </c>
      <c r="U950" s="117">
        <f>F950/T950</f>
      </c>
      <c r="V950" s="118">
        <f>(F950+4*500)/T950</f>
      </c>
      <c r="W950" s="112">
        <v>0</v>
      </c>
      <c r="X950" s="118">
        <f>W950/T950</f>
      </c>
      <c r="Y950" s="116">
        <f>T950/R950</f>
      </c>
      <c r="Z950" s="118">
        <f>W950/F950</f>
      </c>
      <c r="AA950" s="118">
        <f>W950/(F950+500)</f>
      </c>
      <c r="AB950" s="112">
        <v>0</v>
      </c>
      <c r="AC950" s="112">
        <v>0</v>
      </c>
      <c r="AD950" s="116">
        <f>AB950/T950</f>
      </c>
      <c r="AE950" s="118">
        <f>(W950-AC950)/(F950+500)</f>
      </c>
      <c r="AF950" s="119" t="s">
        <v>149</v>
      </c>
    </row>
    <row r="951">
      <c r="A951" s="106"/>
      <c r="B951" s="107"/>
      <c r="C951" s="135"/>
      <c r="D951" s="109" t="s">
        <v>134</v>
      </c>
      <c r="E951" s="110">
        <v>468.82</v>
      </c>
      <c r="F951" s="111"/>
      <c r="G951" s="112">
        <v>2841</v>
      </c>
      <c r="H951" s="112">
        <v>116</v>
      </c>
      <c r="I951" s="113">
        <f t="shared" si="191"/>
      </c>
      <c r="J951" s="114">
        <f t="shared" si="145"/>
      </c>
      <c r="K951" s="112">
        <v>10</v>
      </c>
      <c r="L951" s="114">
        <f t="shared" si="103"/>
      </c>
      <c r="M951" s="112">
        <v>0</v>
      </c>
      <c r="N951" s="115">
        <f t="shared" si="338"/>
      </c>
      <c r="O951" s="112">
        <v>0</v>
      </c>
      <c r="P951" s="115">
        <f t="shared" si="298"/>
      </c>
      <c r="Q951" s="116"/>
      <c r="R951" s="112"/>
      <c r="S951" s="116"/>
      <c r="T951" s="112"/>
      <c r="U951" s="117"/>
      <c r="V951" s="118"/>
      <c r="W951" s="112"/>
      <c r="X951" s="118"/>
      <c r="Y951" s="116"/>
      <c r="Z951" s="118"/>
      <c r="AA951" s="118"/>
      <c r="AB951" s="112"/>
      <c r="AC951" s="112"/>
      <c r="AD951" s="116"/>
      <c r="AE951" s="118"/>
      <c r="AF951" s="119" t="s">
        <v>186</v>
      </c>
    </row>
    <row r="952">
      <c r="A952" s="106"/>
      <c r="B952" s="107" t="s">
        <v>154</v>
      </c>
      <c r="C952" s="135" t="s">
        <v>188</v>
      </c>
      <c r="D952" s="109" t="s">
        <v>132</v>
      </c>
      <c r="E952" s="110">
        <v>640.84</v>
      </c>
      <c r="F952" s="111">
        <f>E952+E953</f>
      </c>
      <c r="G952" s="112">
        <v>3896</v>
      </c>
      <c r="H952" s="112">
        <v>158</v>
      </c>
      <c r="I952" s="113">
        <f t="shared" si="191"/>
      </c>
      <c r="J952" s="114">
        <f t="shared" si="145"/>
      </c>
      <c r="K952" s="112">
        <v>9</v>
      </c>
      <c r="L952" s="114">
        <f t="shared" si="103"/>
      </c>
      <c r="M952" s="112">
        <v>1</v>
      </c>
      <c r="N952" s="115">
        <f t="shared" si="338"/>
      </c>
      <c r="O952" s="112">
        <v>2</v>
      </c>
      <c r="P952" s="115">
        <f>E952/O953</f>
      </c>
      <c r="Q952" s="116">
        <f>(M952+M953)/(O952+O953)</f>
      </c>
      <c r="R952" s="112">
        <v>4</v>
      </c>
      <c r="S952" s="116">
        <f>(O952+O953)/(K952+K953)</f>
      </c>
      <c r="T952" s="112">
        <v>3</v>
      </c>
      <c r="U952" s="117">
        <f>F952/T952</f>
      </c>
      <c r="V952" s="118">
        <f>(F952+4*500)/T952</f>
      </c>
      <c r="W952" s="112">
        <v>1263.6</v>
      </c>
      <c r="X952" s="118">
        <f>W952/T952</f>
      </c>
      <c r="Y952" s="116">
        <f>T952/R952</f>
      </c>
      <c r="Z952" s="118">
        <f>W952/F952</f>
      </c>
      <c r="AA952" s="118">
        <f>W952/(F952+500)</f>
      </c>
      <c r="AB952" s="112">
        <v>0</v>
      </c>
      <c r="AC952" s="112">
        <v>0</v>
      </c>
      <c r="AD952" s="116">
        <f>AB952/T952</f>
      </c>
      <c r="AE952" s="118">
        <f>(W952-AC952)/(F952+500)</f>
      </c>
      <c r="AF952" s="119" t="s">
        <v>149</v>
      </c>
    </row>
    <row r="953">
      <c r="A953" s="106"/>
      <c r="B953" s="107"/>
      <c r="C953" s="135"/>
      <c r="D953" s="109" t="s">
        <v>134</v>
      </c>
      <c r="E953" s="110">
        <v>371.01</v>
      </c>
      <c r="F953" s="111"/>
      <c r="G953" s="112">
        <v>2217</v>
      </c>
      <c r="H953" s="112">
        <v>68</v>
      </c>
      <c r="I953" s="113">
        <f t="shared" si="191"/>
      </c>
      <c r="J953" s="114">
        <f t="shared" si="145"/>
      </c>
      <c r="K953" s="112">
        <v>3</v>
      </c>
      <c r="L953" s="114">
        <f t="shared" si="103"/>
      </c>
      <c r="M953" s="112">
        <v>0</v>
      </c>
      <c r="N953" s="115">
        <f t="shared" si="338"/>
      </c>
      <c r="O953" s="112">
        <v>0</v>
      </c>
      <c r="P953" s="115">
        <f>E953/O953</f>
      </c>
      <c r="Q953" s="116"/>
      <c r="R953" s="112"/>
      <c r="S953" s="116"/>
      <c r="T953" s="112"/>
      <c r="U953" s="117"/>
      <c r="V953" s="118"/>
      <c r="W953" s="112"/>
      <c r="X953" s="118"/>
      <c r="Y953" s="116"/>
      <c r="Z953" s="118"/>
      <c r="AA953" s="118"/>
      <c r="AB953" s="112"/>
      <c r="AC953" s="112"/>
      <c r="AD953" s="116"/>
      <c r="AE953" s="118"/>
      <c r="AF953" s="119" t="s">
        <v>186</v>
      </c>
    </row>
    <row r="954">
      <c r="A954" s="106"/>
      <c r="B954" s="107" t="s">
        <v>155</v>
      </c>
      <c r="C954" s="135" t="s">
        <v>188</v>
      </c>
      <c r="D954" s="109" t="s">
        <v>132</v>
      </c>
      <c r="E954" s="110">
        <v>647.42</v>
      </c>
      <c r="F954" s="111">
        <f>E954+E955</f>
      </c>
      <c r="G954" s="112">
        <v>3511</v>
      </c>
      <c r="H954" s="112">
        <v>70</v>
      </c>
      <c r="I954" s="113">
        <f t="shared" si="191"/>
      </c>
      <c r="J954" s="114">
        <f t="shared" si="145"/>
      </c>
      <c r="K954" s="112">
        <v>5</v>
      </c>
      <c r="L954" s="114">
        <f t="shared" si="103"/>
      </c>
      <c r="M954" s="112">
        <v>0</v>
      </c>
      <c r="N954" s="115">
        <f t="shared" si="338"/>
      </c>
      <c r="O954" s="112">
        <v>0</v>
      </c>
      <c r="P954" s="115">
        <f>E954/O955</f>
      </c>
      <c r="Q954" s="116">
        <f>(M954+M955)/(O954+O955)</f>
      </c>
      <c r="R954" s="112">
        <v>6</v>
      </c>
      <c r="S954" s="116">
        <f>(O954+O955)/(K954+K955)</f>
      </c>
      <c r="T954" s="112">
        <v>2</v>
      </c>
      <c r="U954" s="117">
        <f>F954/T954</f>
      </c>
      <c r="V954" s="118">
        <f>(F954+4*500)/T954</f>
      </c>
      <c r="W954" s="112">
        <v>3780</v>
      </c>
      <c r="X954" s="118">
        <f>W954/T954</f>
      </c>
      <c r="Y954" s="116">
        <f>T954/R954</f>
      </c>
      <c r="Z954" s="118">
        <f>W954/F954</f>
      </c>
      <c r="AA954" s="118">
        <f>W954/(F954+500)</f>
      </c>
      <c r="AB954" s="112">
        <v>0</v>
      </c>
      <c r="AC954" s="112">
        <v>0</v>
      </c>
      <c r="AD954" s="116">
        <f>AB954/T954</f>
      </c>
      <c r="AE954" s="118">
        <f>(W954-AC954)/(F954+500)</f>
      </c>
      <c r="AF954" s="119" t="s">
        <v>149</v>
      </c>
    </row>
    <row r="955">
      <c r="A955" s="106"/>
      <c r="B955" s="107"/>
      <c r="C955" s="135"/>
      <c r="D955" s="109" t="s">
        <v>134</v>
      </c>
      <c r="E955" s="110">
        <v>988.23</v>
      </c>
      <c r="F955" s="111"/>
      <c r="G955" s="112">
        <v>5233</v>
      </c>
      <c r="H955" s="112">
        <v>232</v>
      </c>
      <c r="I955" s="113">
        <f t="shared" si="191"/>
      </c>
      <c r="J955" s="114">
        <f t="shared" si="145"/>
      </c>
      <c r="K955" s="112">
        <v>16</v>
      </c>
      <c r="L955" s="114">
        <f t="shared" si="103"/>
      </c>
      <c r="M955" s="112">
        <v>2</v>
      </c>
      <c r="N955" s="115">
        <f t="shared" si="338"/>
      </c>
      <c r="O955" s="112">
        <v>3</v>
      </c>
      <c r="P955" s="115">
        <f t="shared" ref="P955:P956" si="299">E955/O955</f>
      </c>
      <c r="Q955" s="116"/>
      <c r="R955" s="112"/>
      <c r="S955" s="116"/>
      <c r="T955" s="112"/>
      <c r="U955" s="117"/>
      <c r="V955" s="118"/>
      <c r="W955" s="112"/>
      <c r="X955" s="118"/>
      <c r="Y955" s="116"/>
      <c r="Z955" s="118"/>
      <c r="AA955" s="118"/>
      <c r="AB955" s="112"/>
      <c r="AC955" s="112"/>
      <c r="AD955" s="116"/>
      <c r="AE955" s="118"/>
      <c r="AF955" s="119" t="s">
        <v>186</v>
      </c>
    </row>
    <row r="956">
      <c r="A956" s="106"/>
      <c r="B956" s="136" t="s">
        <v>140</v>
      </c>
      <c r="C956" s="136"/>
      <c r="D956" s="136"/>
      <c r="E956" s="124">
        <f>SUM(E948:E955)</f>
      </c>
      <c r="F956" s="124">
        <f>SUM(F948:F955)</f>
      </c>
      <c r="G956" s="124">
        <f>SUM(G948:G955)</f>
      </c>
      <c r="H956" s="124">
        <f>SUM(H948:H955)</f>
      </c>
      <c r="I956" s="126">
        <f t="shared" si="191"/>
      </c>
      <c r="J956" s="127">
        <f t="shared" si="145"/>
      </c>
      <c r="K956" s="124">
        <f>SUM(K948:K955)</f>
      </c>
      <c r="L956" s="127">
        <f t="shared" si="103"/>
      </c>
      <c r="M956" s="124">
        <f>SUM(M948:M955)</f>
      </c>
      <c r="N956" s="128">
        <f t="shared" si="338"/>
      </c>
      <c r="O956" s="124">
        <f>SUM(O948:O955)</f>
      </c>
      <c r="P956" s="128">
        <f t="shared" si="299"/>
      </c>
      <c r="Q956" s="129">
        <f>M956/O956</f>
      </c>
      <c r="R956" s="124">
        <f>SUM(R948:R955)</f>
      </c>
      <c r="S956" s="129">
        <f>(O956+O956)/(K956+K956)</f>
      </c>
      <c r="T956" s="124">
        <f>SUM(T948:T955)</f>
      </c>
      <c r="U956" s="130">
        <f t="shared" ref="U956:U957" si="867">F956/T956</f>
      </c>
      <c r="V956" s="131">
        <f t="shared" ref="V956:V957" si="727">(F956+4*500)/T956</f>
      </c>
      <c r="W956" s="124">
        <f>SUM(W948:W955)</f>
      </c>
      <c r="X956" s="132">
        <f t="shared" ref="X956:X957" si="587">W956/T956</f>
      </c>
      <c r="Y956" s="129">
        <f t="shared" ref="Y956:Y957" si="447">T956/R956</f>
      </c>
      <c r="Z956" s="131">
        <f t="shared" ref="Z956:Z957" si="1147">W956/F956</f>
      </c>
      <c r="AA956" s="131">
        <f>W956/(F956+COUNT(W948:W955)*500)</f>
      </c>
      <c r="AB956" s="124">
        <f>AB948+AB950+AB952+AB954</f>
      </c>
      <c r="AC956" s="124">
        <f>AC948+AC950+AC952+AC954</f>
      </c>
      <c r="AD956" s="129">
        <f t="shared" ref="AD956:AD957" si="1007">AB956/T956</f>
      </c>
      <c r="AE956" s="133">
        <f>(W956-AC956)/(F956+COUNT(W948:W955)*500)</f>
      </c>
      <c r="AF956" s="118"/>
    </row>
    <row r="957">
      <c r="A957" s="106"/>
      <c r="B957" s="107" t="s">
        <v>157</v>
      </c>
      <c r="C957" s="135" t="s">
        <v>171</v>
      </c>
      <c r="D957" s="109" t="s">
        <v>132</v>
      </c>
      <c r="E957" s="110">
        <v>888.28</v>
      </c>
      <c r="F957" s="111">
        <f>E957+E958</f>
      </c>
      <c r="G957" s="112">
        <v>4453</v>
      </c>
      <c r="H957" s="112">
        <v>126</v>
      </c>
      <c r="I957" s="113">
        <f t="shared" si="191"/>
      </c>
      <c r="J957" s="114">
        <f t="shared" si="145"/>
      </c>
      <c r="K957" s="112">
        <v>6</v>
      </c>
      <c r="L957" s="114">
        <f t="shared" si="103"/>
      </c>
      <c r="M957" s="112">
        <v>1</v>
      </c>
      <c r="N957" s="115">
        <f t="shared" si="338"/>
      </c>
      <c r="O957" s="112">
        <v>1</v>
      </c>
      <c r="P957" s="115">
        <f>E957/O958</f>
      </c>
      <c r="Q957" s="116">
        <f>(M957+M958)/(O957+O958)</f>
      </c>
      <c r="R957" s="112">
        <v>6</v>
      </c>
      <c r="S957" s="116">
        <f>(O957+O958)/(K957+K958)</f>
      </c>
      <c r="T957" s="112">
        <v>1</v>
      </c>
      <c r="U957" s="117">
        <f t="shared" si="867"/>
      </c>
      <c r="V957" s="118">
        <f t="shared" si="727"/>
      </c>
      <c r="W957" s="112">
        <v>444</v>
      </c>
      <c r="X957" s="118">
        <f t="shared" si="587"/>
      </c>
      <c r="Y957" s="116">
        <f t="shared" si="447"/>
      </c>
      <c r="Z957" s="118">
        <f t="shared" si="1147"/>
      </c>
      <c r="AA957" s="118">
        <f>W957/(F957+500)</f>
      </c>
      <c r="AB957" s="112">
        <v>0</v>
      </c>
      <c r="AC957" s="112">
        <v>0</v>
      </c>
      <c r="AD957" s="116">
        <f t="shared" si="1007"/>
      </c>
      <c r="AE957" s="118">
        <f>(W957-AC957)/(F957+500)</f>
      </c>
      <c r="AF957" s="119" t="s">
        <v>149</v>
      </c>
    </row>
    <row r="958">
      <c r="A958" s="106"/>
      <c r="B958" s="107"/>
      <c r="C958" s="135"/>
      <c r="D958" s="109" t="s">
        <v>134</v>
      </c>
      <c r="E958" s="110">
        <v>685.57</v>
      </c>
      <c r="F958" s="111"/>
      <c r="G958" s="112">
        <v>4869</v>
      </c>
      <c r="H958" s="112">
        <v>211</v>
      </c>
      <c r="I958" s="113">
        <f t="shared" si="191"/>
      </c>
      <c r="J958" s="114">
        <f t="shared" si="145"/>
      </c>
      <c r="K958" s="112">
        <v>14</v>
      </c>
      <c r="L958" s="114">
        <f t="shared" si="103"/>
      </c>
      <c r="M958" s="112">
        <v>0</v>
      </c>
      <c r="N958" s="115">
        <f t="shared" si="338"/>
      </c>
      <c r="O958" s="112">
        <v>1</v>
      </c>
      <c r="P958" s="115">
        <f>E958/O958</f>
      </c>
      <c r="Q958" s="116"/>
      <c r="R958" s="112"/>
      <c r="S958" s="116"/>
      <c r="T958" s="112"/>
      <c r="U958" s="117"/>
      <c r="V958" s="118"/>
      <c r="W958" s="112"/>
      <c r="X958" s="118"/>
      <c r="Y958" s="116"/>
      <c r="Z958" s="118"/>
      <c r="AA958" s="118"/>
      <c r="AB958" s="112"/>
      <c r="AC958" s="112"/>
      <c r="AD958" s="116"/>
      <c r="AE958" s="118"/>
      <c r="AF958" s="119" t="s">
        <v>186</v>
      </c>
    </row>
    <row r="959">
      <c r="A959" s="106"/>
      <c r="B959" s="107" t="s">
        <v>158</v>
      </c>
      <c r="C959" s="135" t="s">
        <v>171</v>
      </c>
      <c r="D959" s="109" t="s">
        <v>132</v>
      </c>
      <c r="E959" s="110">
        <v>835.42</v>
      </c>
      <c r="F959" s="111">
        <f>E959+E960</f>
      </c>
      <c r="G959" s="112">
        <v>4455</v>
      </c>
      <c r="H959" s="112">
        <v>153</v>
      </c>
      <c r="I959" s="113">
        <f t="shared" si="191"/>
      </c>
      <c r="J959" s="114">
        <f t="shared" si="145"/>
      </c>
      <c r="K959" s="112">
        <v>4</v>
      </c>
      <c r="L959" s="114">
        <f t="shared" si="103"/>
      </c>
      <c r="M959" s="112">
        <v>1</v>
      </c>
      <c r="N959" s="115">
        <f t="shared" si="338"/>
      </c>
      <c r="O959" s="112">
        <v>3</v>
      </c>
      <c r="P959" s="115">
        <f>E959/O960</f>
      </c>
      <c r="Q959" s="116">
        <f>(M959+M960)/(O959+O960)</f>
      </c>
      <c r="R959" s="112">
        <v>9</v>
      </c>
      <c r="S959" s="116">
        <f>(O959+O960)/(K959+K960)</f>
      </c>
      <c r="T959" s="112">
        <v>5</v>
      </c>
      <c r="U959" s="117">
        <f>F959/T959</f>
      </c>
      <c r="V959" s="118">
        <f>(F959+4*500)/T959</f>
      </c>
      <c r="W959" s="112">
        <v>5084.4000000000015</v>
      </c>
      <c r="X959" s="118">
        <f>W959/T959</f>
      </c>
      <c r="Y959" s="116">
        <f>T959/R959</f>
      </c>
      <c r="Z959" s="118">
        <f>W959/F959</f>
      </c>
      <c r="AA959" s="118">
        <f>W959/(F959+500)</f>
      </c>
      <c r="AB959" s="112">
        <v>0</v>
      </c>
      <c r="AC959" s="112">
        <v>0</v>
      </c>
      <c r="AD959" s="116">
        <f>AB959/T959</f>
      </c>
      <c r="AE959" s="118">
        <f>(W959-AC959)/(F959+500)</f>
      </c>
      <c r="AF959" s="119" t="s">
        <v>149</v>
      </c>
    </row>
    <row r="960">
      <c r="A960" s="106"/>
      <c r="B960" s="107"/>
      <c r="C960" s="135"/>
      <c r="D960" s="109" t="s">
        <v>134</v>
      </c>
      <c r="E960" s="110">
        <v>1392.75</v>
      </c>
      <c r="F960" s="111"/>
      <c r="G960" s="112">
        <v>11470</v>
      </c>
      <c r="H960" s="112">
        <v>553</v>
      </c>
      <c r="I960" s="113">
        <f t="shared" si="191"/>
      </c>
      <c r="J960" s="114">
        <f t="shared" si="145"/>
      </c>
      <c r="K960" s="112">
        <v>27</v>
      </c>
      <c r="L960" s="114">
        <f t="shared" si="103"/>
      </c>
      <c r="M960" s="112">
        <v>4</v>
      </c>
      <c r="N960" s="115">
        <f t="shared" si="338"/>
      </c>
      <c r="O960" s="112">
        <v>6</v>
      </c>
      <c r="P960" s="115">
        <f t="shared" ref="P960:P966" si="300">E960/O960</f>
      </c>
      <c r="Q960" s="116"/>
      <c r="R960" s="112"/>
      <c r="S960" s="116"/>
      <c r="T960" s="112"/>
      <c r="U960" s="117"/>
      <c r="V960" s="118"/>
      <c r="W960" s="112"/>
      <c r="X960" s="118"/>
      <c r="Y960" s="116"/>
      <c r="Z960" s="118"/>
      <c r="AA960" s="118"/>
      <c r="AB960" s="112"/>
      <c r="AC960" s="112"/>
      <c r="AD960" s="116"/>
      <c r="AE960" s="118"/>
      <c r="AF960" s="119" t="s">
        <v>186</v>
      </c>
    </row>
    <row r="961">
      <c r="A961" s="106"/>
      <c r="B961" s="107" t="s">
        <v>159</v>
      </c>
      <c r="C961" s="135" t="s">
        <v>171</v>
      </c>
      <c r="D961" s="109" t="s">
        <v>132</v>
      </c>
      <c r="E961" s="110">
        <v>1074.79</v>
      </c>
      <c r="F961" s="111">
        <f>E961+E962</f>
      </c>
      <c r="G961" s="112">
        <v>4932</v>
      </c>
      <c r="H961" s="112">
        <v>194</v>
      </c>
      <c r="I961" s="113">
        <f t="shared" si="191"/>
      </c>
      <c r="J961" s="113">
        <f t="shared" ref="J961:J964" si="209">I961/H961</f>
      </c>
      <c r="K961" s="112">
        <v>5</v>
      </c>
      <c r="L961" s="114">
        <f t="shared" si="103"/>
      </c>
      <c r="M961" s="112">
        <v>1</v>
      </c>
      <c r="N961" s="115">
        <f t="shared" si="338"/>
      </c>
      <c r="O961" s="112">
        <v>3</v>
      </c>
      <c r="P961" s="115">
        <f t="shared" si="300"/>
      </c>
      <c r="Q961" s="116">
        <f>(M961+M962)/(O961+O962)</f>
      </c>
      <c r="R961" s="112">
        <v>10</v>
      </c>
      <c r="S961" s="116">
        <f>(O961+O962)/(K961+K962)</f>
      </c>
      <c r="T961" s="112">
        <v>3</v>
      </c>
      <c r="U961" s="117">
        <f>F961/T961</f>
      </c>
      <c r="V961" s="118">
        <f>(F961+4*500)/T961</f>
      </c>
      <c r="W961" s="112">
        <v>4795.200000000004</v>
      </c>
      <c r="X961" s="118">
        <f>W961/T961</f>
      </c>
      <c r="Y961" s="116">
        <f>T961/R961</f>
      </c>
      <c r="Z961" s="118">
        <f>W961/F961</f>
      </c>
      <c r="AA961" s="118">
        <f>W961/(F961+500)</f>
      </c>
      <c r="AB961" s="112">
        <v>0</v>
      </c>
      <c r="AC961" s="112">
        <v>0</v>
      </c>
      <c r="AD961" s="116">
        <f>AB961/T961</f>
      </c>
      <c r="AE961" s="118">
        <f>(W961-AC961)/(F961+500)</f>
      </c>
      <c r="AF961" s="119" t="s">
        <v>149</v>
      </c>
    </row>
    <row r="962">
      <c r="A962" s="106"/>
      <c r="B962" s="107"/>
      <c r="C962" s="135"/>
      <c r="D962" s="109" t="s">
        <v>134</v>
      </c>
      <c r="E962" s="110">
        <v>1919.52</v>
      </c>
      <c r="F962" s="111"/>
      <c r="G962" s="112">
        <v>20952</v>
      </c>
      <c r="H962" s="112">
        <v>1142</v>
      </c>
      <c r="I962" s="113">
        <f t="shared" si="191"/>
      </c>
      <c r="J962" s="113">
        <f t="shared" si="209"/>
      </c>
      <c r="K962" s="112">
        <v>43</v>
      </c>
      <c r="L962" s="114">
        <f t="shared" si="103"/>
      </c>
      <c r="M962" s="112">
        <v>1</v>
      </c>
      <c r="N962" s="115">
        <f t="shared" si="338"/>
      </c>
      <c r="O962" s="112">
        <v>5</v>
      </c>
      <c r="P962" s="115">
        <f t="shared" si="300"/>
      </c>
      <c r="Q962" s="116"/>
      <c r="R962" s="112"/>
      <c r="S962" s="116"/>
      <c r="T962" s="112"/>
      <c r="U962" s="117"/>
      <c r="V962" s="118"/>
      <c r="W962" s="112"/>
      <c r="X962" s="118"/>
      <c r="Y962" s="116"/>
      <c r="Z962" s="118"/>
      <c r="AA962" s="118"/>
      <c r="AB962" s="112"/>
      <c r="AC962" s="112"/>
      <c r="AD962" s="116"/>
      <c r="AE962" s="118"/>
      <c r="AF962" s="119" t="s">
        <v>186</v>
      </c>
    </row>
    <row r="963">
      <c r="A963" s="106"/>
      <c r="B963" s="107" t="s">
        <v>160</v>
      </c>
      <c r="C963" s="135" t="s">
        <v>171</v>
      </c>
      <c r="D963" s="109" t="s">
        <v>132</v>
      </c>
      <c r="E963" s="110">
        <v>255.3</v>
      </c>
      <c r="F963" s="111">
        <f>E963+E964</f>
      </c>
      <c r="G963" s="112">
        <v>1333</v>
      </c>
      <c r="H963" s="112">
        <v>84</v>
      </c>
      <c r="I963" s="113">
        <f t="shared" si="191"/>
      </c>
      <c r="J963" s="113">
        <f t="shared" si="209"/>
      </c>
      <c r="K963" s="112">
        <v>1</v>
      </c>
      <c r="L963" s="114">
        <f t="shared" si="103"/>
      </c>
      <c r="M963" s="112">
        <v>2</v>
      </c>
      <c r="N963" s="115">
        <f t="shared" si="338"/>
      </c>
      <c r="O963" s="112">
        <v>2</v>
      </c>
      <c r="P963" s="115">
        <f t="shared" si="300"/>
      </c>
      <c r="Q963" s="116">
        <f>(M963+M964)/(O963+O964)</f>
      </c>
      <c r="R963" s="112">
        <v>7</v>
      </c>
      <c r="S963" s="116">
        <f>(O963+O964)/(K963+K964)</f>
      </c>
      <c r="T963" s="112">
        <v>4</v>
      </c>
      <c r="U963" s="117">
        <f>F963/T963</f>
      </c>
      <c r="V963" s="118">
        <f>(F963+4*500)/T963</f>
      </c>
      <c r="W963" s="112">
        <f>3876+178.8</f>
      </c>
      <c r="X963" s="118">
        <f>W963/T963</f>
      </c>
      <c r="Y963" s="116">
        <f>T963/R963</f>
      </c>
      <c r="Z963" s="118">
        <f>W963/F963</f>
      </c>
      <c r="AA963" s="118">
        <f>W963/(F963+500)</f>
      </c>
      <c r="AB963" s="112">
        <v>0</v>
      </c>
      <c r="AC963" s="112">
        <v>0</v>
      </c>
      <c r="AD963" s="116">
        <f>AB963/T963</f>
      </c>
      <c r="AE963" s="118">
        <f>(W963-AC963)/(F963+500)</f>
      </c>
      <c r="AF963" s="119" t="s">
        <v>149</v>
      </c>
    </row>
    <row r="964">
      <c r="A964" s="106"/>
      <c r="B964" s="107"/>
      <c r="C964" s="135"/>
      <c r="D964" s="109" t="s">
        <v>134</v>
      </c>
      <c r="E964" s="110">
        <v>704.68</v>
      </c>
      <c r="F964" s="111"/>
      <c r="G964" s="112">
        <v>7947</v>
      </c>
      <c r="H964" s="112">
        <v>429</v>
      </c>
      <c r="I964" s="113">
        <f t="shared" si="191"/>
      </c>
      <c r="J964" s="113">
        <f t="shared" si="209"/>
      </c>
      <c r="K964" s="112">
        <v>21</v>
      </c>
      <c r="L964" s="114">
        <f t="shared" si="103"/>
      </c>
      <c r="M964" s="112">
        <v>1</v>
      </c>
      <c r="N964" s="115">
        <f t="shared" si="338"/>
      </c>
      <c r="O964" s="112">
        <v>2</v>
      </c>
      <c r="P964" s="115">
        <f t="shared" si="300"/>
      </c>
      <c r="Q964" s="116"/>
      <c r="R964" s="112"/>
      <c r="S964" s="116"/>
      <c r="T964" s="112"/>
      <c r="U964" s="117"/>
      <c r="V964" s="118"/>
      <c r="W964" s="112"/>
      <c r="X964" s="118"/>
      <c r="Y964" s="116"/>
      <c r="Z964" s="118"/>
      <c r="AA964" s="118"/>
      <c r="AB964" s="112"/>
      <c r="AC964" s="112"/>
      <c r="AD964" s="116"/>
      <c r="AE964" s="118"/>
      <c r="AF964" s="119" t="s">
        <v>186</v>
      </c>
    </row>
    <row r="965">
      <c r="A965" s="106"/>
      <c r="B965" s="136" t="s">
        <v>140</v>
      </c>
      <c r="C965" s="136"/>
      <c r="D965" s="136"/>
      <c r="E965" s="124">
        <f>SUM(E957:E964)</f>
      </c>
      <c r="F965" s="124">
        <f>SUM(F957:F964)</f>
      </c>
      <c r="G965" s="124">
        <f>SUM(G957:G964)</f>
      </c>
      <c r="H965" s="124">
        <f>SUM(H957:H964)</f>
      </c>
      <c r="I965" s="126">
        <f t="shared" si="191"/>
      </c>
      <c r="J965" s="127">
        <f t="shared" ref="J965:J966" si="146">(E965/G965)*1000</f>
      </c>
      <c r="K965" s="124">
        <f>SUM(K957:K964)</f>
      </c>
      <c r="L965" s="127">
        <f t="shared" si="103"/>
      </c>
      <c r="M965" s="124">
        <f>SUM(M957:M964)</f>
      </c>
      <c r="N965" s="128">
        <f t="shared" si="338"/>
      </c>
      <c r="O965" s="124">
        <f>SUM(O957:O964)</f>
      </c>
      <c r="P965" s="128">
        <f t="shared" si="300"/>
      </c>
      <c r="Q965" s="129">
        <f t="shared" ref="Q965:Q966" si="51">M965/O965</f>
      </c>
      <c r="R965" s="124">
        <f>SUM(R957:R964)</f>
      </c>
      <c r="S965" s="129">
        <f t="shared" ref="S965:S966" si="20">(O965+O965)/(K965+K965)</f>
      </c>
      <c r="T965" s="124">
        <f>SUM(T957:T964)</f>
      </c>
      <c r="U965" s="130">
        <f t="shared" ref="U965:U966" si="868">F965/T965</f>
      </c>
      <c r="V965" s="131">
        <f t="shared" ref="V965:V966" si="728">(F965+4*500)/T965</f>
      </c>
      <c r="W965" s="124">
        <f>SUM(W957:W964)</f>
      </c>
      <c r="X965" s="132">
        <f t="shared" ref="X965:X966" si="588">W965/T965</f>
      </c>
      <c r="Y965" s="129">
        <f t="shared" ref="Y965:Y966" si="448">T965/R965</f>
      </c>
      <c r="Z965" s="131">
        <f t="shared" ref="Z965:Z966" si="1148">W965/F965</f>
      </c>
      <c r="AA965" s="131">
        <f>W965/(F965+COUNT(W957:W964)*500)</f>
      </c>
      <c r="AB965" s="124">
        <f>AB957+AB959+AB961+AB963</f>
      </c>
      <c r="AC965" s="124">
        <f>AC957+AC959+AC961+AC963</f>
      </c>
      <c r="AD965" s="129">
        <f t="shared" ref="AD965:AD966" si="1008">AB965/T965</f>
      </c>
      <c r="AE965" s="133">
        <f>(W965-AC965)/(F965+COUNT(W957:W964)*500)</f>
      </c>
      <c r="AF965" s="119"/>
    </row>
    <row r="966">
      <c r="A966" s="106"/>
      <c r="B966" s="149" t="s">
        <v>161</v>
      </c>
      <c r="C966" s="149"/>
      <c r="D966" s="149"/>
      <c r="E966" s="150">
        <f>E929+E938+E947+E956+E965</f>
      </c>
      <c r="F966" s="150">
        <f>F929+F938+F947+F956+F965</f>
      </c>
      <c r="G966" s="150">
        <f>G929+G938+G947+G956+G965</f>
      </c>
      <c r="H966" s="150">
        <f>H929+H938+H947+H956+H965</f>
      </c>
      <c r="I966" s="151">
        <f t="shared" si="191"/>
      </c>
      <c r="J966" s="152">
        <f t="shared" si="146"/>
      </c>
      <c r="K966" s="150">
        <f>K929+K938+K947+K956+K965</f>
      </c>
      <c r="L966" s="152">
        <f t="shared" si="103"/>
      </c>
      <c r="M966" s="150">
        <f>M929+M938+M947+M956+M965</f>
      </c>
      <c r="N966" s="154">
        <f t="shared" si="338"/>
      </c>
      <c r="O966" s="150">
        <f>O929+O938+O947+O956+O965</f>
      </c>
      <c r="P966" s="154">
        <f t="shared" si="300"/>
      </c>
      <c r="Q966" s="155">
        <f t="shared" si="51"/>
      </c>
      <c r="R966" s="150">
        <f>R929+R938+R947+R956+R965</f>
      </c>
      <c r="S966" s="155">
        <f t="shared" si="20"/>
      </c>
      <c r="T966" s="150">
        <f>T929+T938+T947+T956+T965</f>
      </c>
      <c r="U966" s="156">
        <f t="shared" si="868"/>
      </c>
      <c r="V966" s="157">
        <f t="shared" si="728"/>
      </c>
      <c r="W966" s="150">
        <f>W929+W938+W947+W956+W965</f>
      </c>
      <c r="X966" s="157">
        <f t="shared" si="588"/>
      </c>
      <c r="Y966" s="155">
        <f t="shared" si="448"/>
      </c>
      <c r="Z966" s="157">
        <f t="shared" si="1148"/>
      </c>
      <c r="AA966" s="157">
        <f>W966/(F966+COUNT(W921:W928,W930:W937,W939:W946,W948:W955)*500)</f>
      </c>
      <c r="AB966" s="172">
        <f>AB929+AB938+AB947+AB956+AB965</f>
      </c>
      <c r="AC966" s="150">
        <f>AC929+AC938+AC947+AC956+AC965</f>
      </c>
      <c r="AD966" s="155">
        <f t="shared" si="1008"/>
      </c>
      <c r="AE966" s="157">
        <f>(W966-AC966)/(F966+COUNT(W921:W928,W930:W937,W939:W946,W948:W955)*500)</f>
      </c>
      <c r="AF966" s="158"/>
    </row>
    <row r="967">
      <c r="A967" s="96" t="s">
        <v>97</v>
      </c>
      <c r="B967" s="97" t="s">
        <v>98</v>
      </c>
      <c r="C967" s="97" t="s">
        <v>99</v>
      </c>
      <c r="D967" s="97" t="s">
        <v>100</v>
      </c>
      <c r="E967" s="98" t="s">
        <v>101</v>
      </c>
      <c r="F967" s="97" t="s">
        <v>102</v>
      </c>
      <c r="G967" s="97" t="s">
        <v>103</v>
      </c>
      <c r="H967" s="97" t="s">
        <v>104</v>
      </c>
      <c r="I967" s="99" t="s">
        <v>105</v>
      </c>
      <c r="J967" s="100" t="s">
        <v>106</v>
      </c>
      <c r="K967" s="97" t="s">
        <v>107</v>
      </c>
      <c r="L967" s="100" t="s">
        <v>108</v>
      </c>
      <c r="M967" s="97" t="s">
        <v>109</v>
      </c>
      <c r="N967" s="101" t="s">
        <v>110</v>
      </c>
      <c r="O967" s="97" t="s">
        <v>111</v>
      </c>
      <c r="P967" s="101" t="s">
        <v>112</v>
      </c>
      <c r="Q967" s="99" t="s">
        <v>113</v>
      </c>
      <c r="R967" s="102" t="s">
        <v>114</v>
      </c>
      <c r="S967" s="103" t="s">
        <v>115</v>
      </c>
      <c r="T967" s="102" t="s">
        <v>116</v>
      </c>
      <c r="U967" s="104" t="s">
        <v>117</v>
      </c>
      <c r="V967" s="105" t="s">
        <v>118</v>
      </c>
      <c r="W967" s="105" t="s">
        <v>119</v>
      </c>
      <c r="X967" s="105" t="s">
        <v>120</v>
      </c>
      <c r="Y967" s="103" t="s">
        <v>121</v>
      </c>
      <c r="Z967" s="105" t="s">
        <v>122</v>
      </c>
      <c r="AA967" s="105" t="s">
        <v>123</v>
      </c>
      <c r="AB967" s="105" t="s">
        <v>124</v>
      </c>
      <c r="AC967" s="102" t="s">
        <v>125</v>
      </c>
      <c r="AD967" s="103" t="s">
        <v>126</v>
      </c>
      <c r="AE967" s="105" t="s">
        <v>127</v>
      </c>
      <c r="AF967" s="105" t="s">
        <v>128</v>
      </c>
    </row>
    <row r="968">
      <c r="A968" s="106" t="s">
        <v>199</v>
      </c>
      <c r="B968" s="107" t="s">
        <v>130</v>
      </c>
      <c r="C968" s="108" t="s">
        <v>131</v>
      </c>
      <c r="D968" s="109" t="s">
        <v>132</v>
      </c>
      <c r="E968" s="110">
        <v>954.87</v>
      </c>
      <c r="F968" s="111">
        <f>E968+E969</f>
      </c>
      <c r="G968" s="112">
        <v>5382</v>
      </c>
      <c r="H968" s="112">
        <v>372</v>
      </c>
      <c r="I968" s="113">
        <f t="shared" ref="I968:I987" si="192">H968/G968</f>
      </c>
      <c r="J968" s="114">
        <f t="shared" ref="J968:J1007" si="147">(E968/G968)*1000</f>
      </c>
      <c r="K968" s="112">
        <v>8</v>
      </c>
      <c r="L968" s="114">
        <f t="shared" ref="L968:L984" si="104">E968/K968</f>
      </c>
      <c r="M968" s="112">
        <v>0</v>
      </c>
      <c r="N968" s="115">
        <f t="shared" ref="N968:N1013" si="339">E968/M968</f>
      </c>
      <c r="O968" s="112">
        <v>1</v>
      </c>
      <c r="P968" s="115">
        <f t="shared" ref="P968:P991" si="301">E968/O968</f>
      </c>
      <c r="Q968" s="116">
        <f>(M968+M969)/(O968+O969)</f>
      </c>
      <c r="R968" s="112">
        <v>3</v>
      </c>
      <c r="S968" s="116">
        <f>(O968+O969)/(K968+K969)</f>
      </c>
      <c r="T968" s="112">
        <v>1</v>
      </c>
      <c r="U968" s="117">
        <f>F968/T968</f>
      </c>
      <c r="V968" s="118">
        <f>(F968+4*500)/T968</f>
      </c>
      <c r="W968" s="112">
        <v>763.2</v>
      </c>
      <c r="X968" s="118">
        <f>W968/T968</f>
      </c>
      <c r="Y968" s="116">
        <f>T968/R968</f>
      </c>
      <c r="Z968" s="118">
        <f>W968/F968</f>
      </c>
      <c r="AA968" s="118">
        <f>W968/(F968+500)</f>
      </c>
      <c r="AB968" s="112">
        <v>0</v>
      </c>
      <c r="AC968" s="112">
        <v>0</v>
      </c>
      <c r="AD968" s="116">
        <f>AB968/T968</f>
      </c>
      <c r="AE968" s="118">
        <f>(W968-AC968)/(F968+500)</f>
      </c>
      <c r="AF968" s="119" t="s">
        <v>173</v>
      </c>
    </row>
    <row r="969">
      <c r="A969" s="106"/>
      <c r="B969" s="107"/>
      <c r="C969" s="108"/>
      <c r="D969" s="109" t="s">
        <v>134</v>
      </c>
      <c r="E969" s="110">
        <v>852.01</v>
      </c>
      <c r="F969" s="111"/>
      <c r="G969" s="112">
        <v>7389</v>
      </c>
      <c r="H969" s="112">
        <v>410</v>
      </c>
      <c r="I969" s="113">
        <f t="shared" si="192"/>
      </c>
      <c r="J969" s="114">
        <f t="shared" si="147"/>
      </c>
      <c r="K969" s="112">
        <v>7</v>
      </c>
      <c r="L969" s="114">
        <f t="shared" si="104"/>
      </c>
      <c r="M969" s="112">
        <v>0</v>
      </c>
      <c r="N969" s="115">
        <f t="shared" si="339"/>
      </c>
      <c r="O969" s="112">
        <v>1</v>
      </c>
      <c r="P969" s="115">
        <f t="shared" si="301"/>
      </c>
      <c r="Q969" s="116"/>
      <c r="R969" s="112"/>
      <c r="S969" s="116"/>
      <c r="T969" s="112"/>
      <c r="U969" s="117"/>
      <c r="V969" s="118"/>
      <c r="W969" s="112"/>
      <c r="X969" s="118"/>
      <c r="Y969" s="116"/>
      <c r="Z969" s="118"/>
      <c r="AA969" s="118"/>
      <c r="AB969" s="112"/>
      <c r="AC969" s="112"/>
      <c r="AD969" s="116"/>
      <c r="AE969" s="118"/>
      <c r="AF969" s="119" t="s">
        <v>168</v>
      </c>
    </row>
    <row r="970">
      <c r="A970" s="106"/>
      <c r="B970" s="107" t="s">
        <v>136</v>
      </c>
      <c r="C970" s="108" t="s">
        <v>131</v>
      </c>
      <c r="D970" s="109" t="s">
        <v>132</v>
      </c>
      <c r="E970" s="110">
        <v>1381.11</v>
      </c>
      <c r="F970" s="111">
        <f>E970+E971</f>
      </c>
      <c r="G970" s="112">
        <v>8051</v>
      </c>
      <c r="H970" s="112">
        <v>480</v>
      </c>
      <c r="I970" s="113">
        <f t="shared" si="192"/>
      </c>
      <c r="J970" s="114">
        <f t="shared" si="147"/>
      </c>
      <c r="K970" s="112">
        <v>15</v>
      </c>
      <c r="L970" s="114">
        <f t="shared" si="104"/>
      </c>
      <c r="M970" s="112">
        <v>1</v>
      </c>
      <c r="N970" s="115">
        <f t="shared" si="339"/>
      </c>
      <c r="O970" s="112">
        <v>3</v>
      </c>
      <c r="P970" s="115">
        <f t="shared" si="301"/>
      </c>
      <c r="Q970" s="116">
        <f>(M970+M971)/(O970+O971)</f>
      </c>
      <c r="R970" s="112">
        <v>3</v>
      </c>
      <c r="S970" s="116">
        <f>(O970+O971)/(K970+K971)</f>
      </c>
      <c r="T970" s="112">
        <v>0</v>
      </c>
      <c r="U970" s="117">
        <f>F970/T970</f>
      </c>
      <c r="V970" s="118">
        <f>(F970+4*500)/T970</f>
      </c>
      <c r="W970" s="112">
        <v>0</v>
      </c>
      <c r="X970" s="118">
        <f>W970/T970</f>
      </c>
      <c r="Y970" s="116">
        <f>T970/R970</f>
      </c>
      <c r="Z970" s="118">
        <f>W970/F970</f>
      </c>
      <c r="AA970" s="118">
        <f>W970/(F970+500)</f>
      </c>
      <c r="AB970" s="112">
        <v>0</v>
      </c>
      <c r="AC970" s="112">
        <v>0</v>
      </c>
      <c r="AD970" s="116">
        <f>AB970/T970</f>
      </c>
      <c r="AE970" s="118">
        <f>(W970-AC970)/(F970+500)</f>
      </c>
      <c r="AF970" s="119" t="s">
        <v>173</v>
      </c>
    </row>
    <row r="971">
      <c r="A971" s="106"/>
      <c r="B971" s="107"/>
      <c r="C971" s="108"/>
      <c r="D971" s="109" t="s">
        <v>134</v>
      </c>
      <c r="E971" s="110">
        <v>726.12</v>
      </c>
      <c r="F971" s="111"/>
      <c r="G971" s="112">
        <v>5802</v>
      </c>
      <c r="H971" s="112">
        <v>264</v>
      </c>
      <c r="I971" s="113">
        <f t="shared" si="192"/>
      </c>
      <c r="J971" s="114">
        <f t="shared" si="147"/>
      </c>
      <c r="K971" s="112">
        <v>13</v>
      </c>
      <c r="L971" s="114">
        <f t="shared" si="104"/>
      </c>
      <c r="M971" s="112">
        <v>0</v>
      </c>
      <c r="N971" s="115">
        <f t="shared" si="339"/>
      </c>
      <c r="O971" s="112">
        <v>1</v>
      </c>
      <c r="P971" s="115">
        <f t="shared" si="301"/>
      </c>
      <c r="Q971" s="116"/>
      <c r="R971" s="112"/>
      <c r="S971" s="116"/>
      <c r="T971" s="112"/>
      <c r="U971" s="117"/>
      <c r="V971" s="118"/>
      <c r="W971" s="112"/>
      <c r="X971" s="118"/>
      <c r="Y971" s="116"/>
      <c r="Z971" s="118"/>
      <c r="AA971" s="118"/>
      <c r="AB971" s="112"/>
      <c r="AC971" s="112"/>
      <c r="AD971" s="116"/>
      <c r="AE971" s="118"/>
      <c r="AF971" s="119" t="s">
        <v>168</v>
      </c>
    </row>
    <row r="972">
      <c r="A972" s="106"/>
      <c r="B972" s="120" t="s">
        <v>137</v>
      </c>
      <c r="C972" s="108" t="s">
        <v>131</v>
      </c>
      <c r="D972" s="168" t="s">
        <v>132</v>
      </c>
      <c r="E972" s="110">
        <v>1765.56</v>
      </c>
      <c r="F972" s="111">
        <f>E972+E973</f>
      </c>
      <c r="G972" s="112">
        <v>9142</v>
      </c>
      <c r="H972" s="112">
        <v>357</v>
      </c>
      <c r="I972" s="113">
        <f t="shared" si="192"/>
      </c>
      <c r="J972" s="114">
        <f t="shared" si="147"/>
      </c>
      <c r="K972" s="112">
        <v>12</v>
      </c>
      <c r="L972" s="114">
        <f t="shared" si="104"/>
      </c>
      <c r="M972" s="112">
        <v>0</v>
      </c>
      <c r="N972" s="115">
        <f t="shared" si="339"/>
      </c>
      <c r="O972" s="112">
        <v>1</v>
      </c>
      <c r="P972" s="115">
        <f t="shared" si="301"/>
      </c>
      <c r="Q972" s="116">
        <f>(M972+M973)/(O972+O973)</f>
      </c>
      <c r="R972" s="112">
        <v>4</v>
      </c>
      <c r="S972" s="116">
        <f>(O972+O973)/(K972+K973)</f>
      </c>
      <c r="T972" s="112">
        <v>3</v>
      </c>
      <c r="U972" s="117">
        <f>F972/T972</f>
      </c>
      <c r="V972" s="118">
        <f>(F972+4*500)/T972</f>
      </c>
      <c r="W972" s="112">
        <v>1352.3999999999999</v>
      </c>
      <c r="X972" s="118">
        <f>W972/T972</f>
      </c>
      <c r="Y972" s="116">
        <f>T972/R972</f>
      </c>
      <c r="Z972" s="118">
        <f>W972/F972</f>
      </c>
      <c r="AA972" s="118">
        <f>W972/(F972+500)</f>
      </c>
      <c r="AB972" s="112">
        <v>1</v>
      </c>
      <c r="AC972" s="112">
        <v>1122</v>
      </c>
      <c r="AD972" s="116">
        <f>AB972/T972</f>
      </c>
      <c r="AE972" s="118">
        <f>(W972-AC972)/(F972+500)</f>
      </c>
      <c r="AF972" s="119" t="s">
        <v>173</v>
      </c>
    </row>
    <row r="973">
      <c r="A973" s="106"/>
      <c r="B973" s="120"/>
      <c r="C973" s="108"/>
      <c r="D973" s="109" t="s">
        <v>134</v>
      </c>
      <c r="E973" s="110">
        <v>1025.21</v>
      </c>
      <c r="F973" s="111"/>
      <c r="G973" s="112">
        <v>10425</v>
      </c>
      <c r="H973" s="112">
        <v>329</v>
      </c>
      <c r="I973" s="113">
        <f t="shared" si="192"/>
      </c>
      <c r="J973" s="114">
        <f t="shared" si="147"/>
      </c>
      <c r="K973" s="112">
        <v>28</v>
      </c>
      <c r="L973" s="114">
        <f t="shared" si="104"/>
      </c>
      <c r="M973" s="112">
        <v>1</v>
      </c>
      <c r="N973" s="115">
        <f t="shared" si="339"/>
      </c>
      <c r="O973" s="112">
        <v>3</v>
      </c>
      <c r="P973" s="115">
        <f t="shared" si="301"/>
      </c>
      <c r="Q973" s="116"/>
      <c r="R973" s="112"/>
      <c r="S973" s="116"/>
      <c r="T973" s="112"/>
      <c r="U973" s="117"/>
      <c r="V973" s="118"/>
      <c r="W973" s="112"/>
      <c r="X973" s="118"/>
      <c r="Y973" s="116"/>
      <c r="Z973" s="118"/>
      <c r="AA973" s="118"/>
      <c r="AB973" s="112"/>
      <c r="AC973" s="112"/>
      <c r="AD973" s="116"/>
      <c r="AE973" s="118"/>
      <c r="AF973" s="119" t="s">
        <v>168</v>
      </c>
    </row>
    <row r="974">
      <c r="A974" s="106"/>
      <c r="B974" s="120" t="s">
        <v>138</v>
      </c>
      <c r="C974" s="108" t="s">
        <v>131</v>
      </c>
      <c r="D974" s="109" t="s">
        <v>132</v>
      </c>
      <c r="E974" s="110">
        <v>1056.78</v>
      </c>
      <c r="F974" s="111">
        <f>E974+E975</f>
      </c>
      <c r="G974" s="112">
        <v>4582</v>
      </c>
      <c r="H974" s="112">
        <v>219</v>
      </c>
      <c r="I974" s="113">
        <f t="shared" si="192"/>
      </c>
      <c r="J974" s="114">
        <f t="shared" si="147"/>
      </c>
      <c r="K974" s="112">
        <v>12</v>
      </c>
      <c r="L974" s="114">
        <f t="shared" si="104"/>
      </c>
      <c r="M974" s="112">
        <v>0</v>
      </c>
      <c r="N974" s="115">
        <f t="shared" si="339"/>
      </c>
      <c r="O974" s="112">
        <v>2</v>
      </c>
      <c r="P974" s="115">
        <f t="shared" si="301"/>
      </c>
      <c r="Q974" s="116">
        <f>(M974+M975)/(O974+O975)</f>
      </c>
      <c r="R974" s="112">
        <v>6</v>
      </c>
      <c r="S974" s="116">
        <f>(O974+O975)/(K974+K975)</f>
      </c>
      <c r="T974" s="112">
        <v>2</v>
      </c>
      <c r="U974" s="117">
        <f>F974/T974</f>
      </c>
      <c r="V974" s="118">
        <f>(F974+4*500)/T974</f>
      </c>
      <c r="W974" s="112">
        <v>2774.4</v>
      </c>
      <c r="X974" s="118">
        <f>W974/T974</f>
      </c>
      <c r="Y974" s="116">
        <f>T974/R974</f>
      </c>
      <c r="Z974" s="118">
        <f>W974/F974</f>
      </c>
      <c r="AA974" s="118">
        <f>W974/(F974+500)</f>
      </c>
      <c r="AB974" s="112">
        <v>1</v>
      </c>
      <c r="AC974" s="112">
        <v>763.1999999999998</v>
      </c>
      <c r="AD974" s="116">
        <f>AB974/T974</f>
      </c>
      <c r="AE974" s="118">
        <f>(W974-AC974)/(F974+500)</f>
      </c>
      <c r="AF974" s="119" t="s">
        <v>173</v>
      </c>
    </row>
    <row r="975">
      <c r="A975" s="106"/>
      <c r="B975" s="120"/>
      <c r="C975" s="108"/>
      <c r="D975" s="109" t="s">
        <v>134</v>
      </c>
      <c r="E975" s="110">
        <v>938.52</v>
      </c>
      <c r="F975" s="111"/>
      <c r="G975" s="112">
        <v>8629</v>
      </c>
      <c r="H975" s="112">
        <v>285</v>
      </c>
      <c r="I975" s="113">
        <f t="shared" si="192"/>
      </c>
      <c r="J975" s="114">
        <f t="shared" si="147"/>
      </c>
      <c r="K975" s="112">
        <v>17</v>
      </c>
      <c r="L975" s="114">
        <f t="shared" si="104"/>
      </c>
      <c r="M975" s="112">
        <v>2</v>
      </c>
      <c r="N975" s="115">
        <f t="shared" si="339"/>
      </c>
      <c r="O975" s="112">
        <v>2</v>
      </c>
      <c r="P975" s="115">
        <f t="shared" si="301"/>
      </c>
      <c r="Q975" s="116"/>
      <c r="R975" s="112"/>
      <c r="S975" s="116"/>
      <c r="T975" s="112"/>
      <c r="U975" s="117"/>
      <c r="V975" s="118"/>
      <c r="W975" s="112"/>
      <c r="X975" s="118"/>
      <c r="Y975" s="116"/>
      <c r="Z975" s="118"/>
      <c r="AA975" s="118"/>
      <c r="AB975" s="112"/>
      <c r="AC975" s="112"/>
      <c r="AD975" s="116"/>
      <c r="AE975" s="118"/>
      <c r="AF975" s="119" t="s">
        <v>168</v>
      </c>
    </row>
    <row r="976">
      <c r="A976" s="106"/>
      <c r="B976" s="123" t="s">
        <v>140</v>
      </c>
      <c r="C976" s="123"/>
      <c r="D976" s="123"/>
      <c r="E976" s="124">
        <f>SUM(E968:E975)</f>
      </c>
      <c r="F976" s="125">
        <f>SUM(F968:F975)</f>
      </c>
      <c r="G976" s="125">
        <f>SUM(G968:G975)</f>
      </c>
      <c r="H976" s="125">
        <f>SUM(H968:H975)</f>
      </c>
      <c r="I976" s="126">
        <f t="shared" si="192"/>
      </c>
      <c r="J976" s="127">
        <f t="shared" si="147"/>
      </c>
      <c r="K976" s="125">
        <f>SUM(K968:K975)</f>
      </c>
      <c r="L976" s="127">
        <f t="shared" si="104"/>
      </c>
      <c r="M976" s="125">
        <f>SUM(M968:M975)</f>
      </c>
      <c r="N976" s="128">
        <f t="shared" si="339"/>
      </c>
      <c r="O976" s="125">
        <f>SUM(O968:O975)</f>
      </c>
      <c r="P976" s="128">
        <f t="shared" si="301"/>
      </c>
      <c r="Q976" s="129">
        <f>M976/O976</f>
      </c>
      <c r="R976" s="125">
        <f>SUM(R968:R975)</f>
      </c>
      <c r="S976" s="129">
        <f>(O976+O976)/(K976+K976)</f>
      </c>
      <c r="T976" s="125">
        <f>SUM(T968:T975)</f>
      </c>
      <c r="U976" s="130">
        <f t="shared" ref="U976:U977" si="869">F976/T976</f>
      </c>
      <c r="V976" s="131">
        <f t="shared" ref="V976:V977" si="729">(F976+4*500)/T976</f>
      </c>
      <c r="W976" s="124">
        <f>SUM(W968:W975)</f>
      </c>
      <c r="X976" s="132">
        <f t="shared" ref="X976:X977" si="589">W976/T976</f>
      </c>
      <c r="Y976" s="129">
        <f t="shared" ref="Y976:Y977" si="449">T976/R976</f>
      </c>
      <c r="Z976" s="131">
        <f t="shared" ref="Z976:Z977" si="1149">W976/F976</f>
      </c>
      <c r="AA976" s="131">
        <f>W976/(F976+COUNT(W968:W975)*500)</f>
      </c>
      <c r="AB976" s="170">
        <f>AB968+AB970+AB972+AB974</f>
      </c>
      <c r="AC976" s="125">
        <f>AC968+AC970+AC972+AC974</f>
      </c>
      <c r="AD976" s="129">
        <f t="shared" ref="AD976:AD977" si="1009">AB976/T976</f>
      </c>
      <c r="AE976" s="133">
        <f>(W976-AC976)/(F976+COUNT(W968:W975)*500)</f>
      </c>
      <c r="AF976" s="119"/>
    </row>
    <row r="977">
      <c r="A977" s="106"/>
      <c r="B977" s="107" t="s">
        <v>139</v>
      </c>
      <c r="C977" s="135" t="s">
        <v>169</v>
      </c>
      <c r="D977" s="109" t="s">
        <v>132</v>
      </c>
      <c r="E977" s="110">
        <v>698.17</v>
      </c>
      <c r="F977" s="121">
        <f>E977+E978</f>
      </c>
      <c r="G977" s="112">
        <v>2984</v>
      </c>
      <c r="H977" s="112">
        <v>132</v>
      </c>
      <c r="I977" s="113">
        <f t="shared" si="192"/>
      </c>
      <c r="J977" s="114">
        <f t="shared" si="147"/>
      </c>
      <c r="K977" s="112">
        <v>5</v>
      </c>
      <c r="L977" s="114">
        <f t="shared" si="104"/>
      </c>
      <c r="M977" s="112">
        <v>1</v>
      </c>
      <c r="N977" s="115">
        <f t="shared" si="339"/>
      </c>
      <c r="O977" s="112">
        <v>1</v>
      </c>
      <c r="P977" s="115">
        <f t="shared" si="301"/>
      </c>
      <c r="Q977" s="116">
        <f>(M977+M978)/(O977+O978)</f>
      </c>
      <c r="R977" s="112">
        <v>7</v>
      </c>
      <c r="S977" s="116">
        <f>(O977+O978)/(K977+K978)</f>
      </c>
      <c r="T977" s="112">
        <v>3</v>
      </c>
      <c r="U977" s="117">
        <f t="shared" si="869"/>
      </c>
      <c r="V977" s="118">
        <f t="shared" si="729"/>
      </c>
      <c r="W977" s="112">
        <v>6067.200000000001</v>
      </c>
      <c r="X977" s="118">
        <f t="shared" si="589"/>
      </c>
      <c r="Y977" s="116">
        <f t="shared" si="449"/>
      </c>
      <c r="Z977" s="118">
        <f t="shared" si="1149"/>
      </c>
      <c r="AA977" s="118">
        <f>W977/(F977+500)</f>
      </c>
      <c r="AB977" s="112">
        <v>2</v>
      </c>
      <c r="AC977" s="112">
        <v>3660</v>
      </c>
      <c r="AD977" s="116">
        <f t="shared" si="1009"/>
      </c>
      <c r="AE977" s="118">
        <f>(W977-AC977)/(F977+500)</f>
      </c>
      <c r="AF977" s="119" t="s">
        <v>173</v>
      </c>
    </row>
    <row r="978">
      <c r="A978" s="106"/>
      <c r="B978" s="107"/>
      <c r="C978" s="135"/>
      <c r="D978" s="109" t="s">
        <v>134</v>
      </c>
      <c r="E978" s="110">
        <v>658.07</v>
      </c>
      <c r="F978" s="121"/>
      <c r="G978" s="112">
        <v>5972</v>
      </c>
      <c r="H978" s="122">
        <v>181</v>
      </c>
      <c r="I978" s="113">
        <f t="shared" si="192"/>
      </c>
      <c r="J978" s="114">
        <f t="shared" si="147"/>
      </c>
      <c r="K978" s="112">
        <v>16</v>
      </c>
      <c r="L978" s="114">
        <f t="shared" si="104"/>
      </c>
      <c r="M978" s="112">
        <v>0</v>
      </c>
      <c r="N978" s="115">
        <f t="shared" si="339"/>
      </c>
      <c r="O978" s="112">
        <v>1</v>
      </c>
      <c r="P978" s="115">
        <f t="shared" si="301"/>
      </c>
      <c r="Q978" s="116"/>
      <c r="R978" s="112"/>
      <c r="S978" s="116"/>
      <c r="T978" s="112"/>
      <c r="U978" s="117"/>
      <c r="V978" s="118"/>
      <c r="W978" s="112"/>
      <c r="X978" s="118"/>
      <c r="Y978" s="116"/>
      <c r="Z978" s="118"/>
      <c r="AA978" s="118"/>
      <c r="AB978" s="112"/>
      <c r="AC978" s="112"/>
      <c r="AD978" s="116"/>
      <c r="AE978" s="118"/>
      <c r="AF978" s="119" t="s">
        <v>168</v>
      </c>
    </row>
    <row r="979">
      <c r="A979" s="106"/>
      <c r="B979" s="146" t="s">
        <v>141</v>
      </c>
      <c r="C979" s="135" t="s">
        <v>169</v>
      </c>
      <c r="D979" s="109" t="s">
        <v>132</v>
      </c>
      <c r="E979" s="110">
        <v>427.56</v>
      </c>
      <c r="F979" s="121">
        <f>E979+E980</f>
      </c>
      <c r="G979" s="112">
        <v>2261</v>
      </c>
      <c r="H979" s="112">
        <v>120</v>
      </c>
      <c r="I979" s="113">
        <f t="shared" si="192"/>
      </c>
      <c r="J979" s="114">
        <f t="shared" si="147"/>
      </c>
      <c r="K979" s="112">
        <v>2</v>
      </c>
      <c r="L979" s="114">
        <f t="shared" si="104"/>
      </c>
      <c r="M979" s="112">
        <v>1</v>
      </c>
      <c r="N979" s="115">
        <f t="shared" si="339"/>
      </c>
      <c r="O979" s="112">
        <v>1</v>
      </c>
      <c r="P979" s="115">
        <f t="shared" si="301"/>
      </c>
      <c r="Q979" s="116">
        <f>(M979+M980)/(O979+O980)</f>
      </c>
      <c r="R979" s="112">
        <v>3</v>
      </c>
      <c r="S979" s="116">
        <f>(O979+O980)/(K979+K980)</f>
      </c>
      <c r="T979" s="112">
        <v>1</v>
      </c>
      <c r="U979" s="117">
        <f>F979/T979</f>
      </c>
      <c r="V979" s="118">
        <f>(F979+4*500)/T979</f>
      </c>
      <c r="W979" s="112">
        <v>715.1999999999989</v>
      </c>
      <c r="X979" s="118">
        <f>W979/T979</f>
      </c>
      <c r="Y979" s="116">
        <f>T979/R979</f>
      </c>
      <c r="Z979" s="118">
        <f>W979/F979</f>
      </c>
      <c r="AA979" s="118">
        <f>W979/(F979+500)</f>
      </c>
      <c r="AB979" s="112">
        <v>0</v>
      </c>
      <c r="AC979" s="112">
        <v>0</v>
      </c>
      <c r="AD979" s="116">
        <f>AB979/T979</f>
      </c>
      <c r="AE979" s="118">
        <f>(W979-AC979)/(F979+500)</f>
      </c>
      <c r="AF979" s="119" t="s">
        <v>173</v>
      </c>
    </row>
    <row r="980">
      <c r="A980" s="106"/>
      <c r="B980" s="146"/>
      <c r="C980" s="135"/>
      <c r="D980" s="109" t="s">
        <v>134</v>
      </c>
      <c r="E980" s="110">
        <v>712.53</v>
      </c>
      <c r="F980" s="121"/>
      <c r="G980" s="112">
        <v>6145</v>
      </c>
      <c r="H980" s="122">
        <v>183</v>
      </c>
      <c r="I980" s="113">
        <f t="shared" si="192"/>
      </c>
      <c r="J980" s="114">
        <f t="shared" si="147"/>
      </c>
      <c r="K980" s="112">
        <v>9</v>
      </c>
      <c r="L980" s="114">
        <f t="shared" si="104"/>
      </c>
      <c r="M980" s="112">
        <v>0</v>
      </c>
      <c r="N980" s="115">
        <f t="shared" si="339"/>
      </c>
      <c r="O980" s="112">
        <v>1</v>
      </c>
      <c r="P980" s="115">
        <f t="shared" si="301"/>
      </c>
      <c r="Q980" s="116"/>
      <c r="R980" s="112"/>
      <c r="S980" s="116"/>
      <c r="T980" s="112"/>
      <c r="U980" s="117"/>
      <c r="V980" s="118"/>
      <c r="W980" s="112"/>
      <c r="X980" s="118"/>
      <c r="Y980" s="116"/>
      <c r="Z980" s="118"/>
      <c r="AA980" s="118"/>
      <c r="AB980" s="112"/>
      <c r="AC980" s="112"/>
      <c r="AD980" s="116"/>
      <c r="AE980" s="118"/>
      <c r="AF980" s="119" t="s">
        <v>168</v>
      </c>
    </row>
    <row r="981">
      <c r="A981" s="106"/>
      <c r="B981" s="107" t="s">
        <v>143</v>
      </c>
      <c r="C981" s="135" t="s">
        <v>169</v>
      </c>
      <c r="D981" s="109" t="s">
        <v>132</v>
      </c>
      <c r="E981" s="110">
        <v>608.32</v>
      </c>
      <c r="F981" s="121">
        <f>E981+E982</f>
      </c>
      <c r="G981" s="112">
        <v>2516</v>
      </c>
      <c r="H981" s="112">
        <v>79</v>
      </c>
      <c r="I981" s="113">
        <f t="shared" si="192"/>
      </c>
      <c r="J981" s="114">
        <f t="shared" si="147"/>
      </c>
      <c r="K981" s="112">
        <v>4</v>
      </c>
      <c r="L981" s="114">
        <f t="shared" si="104"/>
      </c>
      <c r="M981" s="112">
        <v>0</v>
      </c>
      <c r="N981" s="115">
        <f t="shared" si="339"/>
      </c>
      <c r="O981" s="112">
        <v>0</v>
      </c>
      <c r="P981" s="115">
        <f t="shared" si="301"/>
      </c>
      <c r="Q981" s="116">
        <f>(M981+M982)/(O981+O982)</f>
      </c>
      <c r="R981" s="112">
        <v>3</v>
      </c>
      <c r="S981" s="116">
        <f>(O981+O982)/(K981+K982)</f>
      </c>
      <c r="T981" s="112">
        <v>1</v>
      </c>
      <c r="U981" s="117">
        <f>F981/T981</f>
      </c>
      <c r="V981" s="118">
        <f>(F981+4*500)/T981</f>
      </c>
      <c r="W981" s="112">
        <v>2407.2000000000007</v>
      </c>
      <c r="X981" s="118">
        <f>W981/T981</f>
      </c>
      <c r="Y981" s="116">
        <f>T981/R981</f>
      </c>
      <c r="Z981" s="118">
        <f>W981/F981</f>
      </c>
      <c r="AA981" s="118">
        <f>W981/(F981+500)</f>
      </c>
      <c r="AB981" s="112">
        <v>0</v>
      </c>
      <c r="AC981" s="112">
        <v>0</v>
      </c>
      <c r="AD981" s="116">
        <f>AB981/T981</f>
      </c>
      <c r="AE981" s="118">
        <f>(W981-AC981)/(F981+500)</f>
      </c>
      <c r="AF981" s="119" t="s">
        <v>173</v>
      </c>
    </row>
    <row r="982">
      <c r="A982" s="106"/>
      <c r="B982" s="107"/>
      <c r="C982" s="135"/>
      <c r="D982" s="109" t="s">
        <v>134</v>
      </c>
      <c r="E982" s="110">
        <v>906.46</v>
      </c>
      <c r="F982" s="121"/>
      <c r="G982" s="112">
        <v>7403</v>
      </c>
      <c r="H982" s="122">
        <v>285</v>
      </c>
      <c r="I982" s="113">
        <f t="shared" si="192"/>
      </c>
      <c r="J982" s="114">
        <f t="shared" si="147"/>
      </c>
      <c r="K982" s="112">
        <v>16</v>
      </c>
      <c r="L982" s="114">
        <f t="shared" si="104"/>
      </c>
      <c r="M982" s="112">
        <v>1</v>
      </c>
      <c r="N982" s="115">
        <f t="shared" si="339"/>
      </c>
      <c r="O982" s="112">
        <v>1</v>
      </c>
      <c r="P982" s="115">
        <f t="shared" si="301"/>
      </c>
      <c r="Q982" s="116"/>
      <c r="R982" s="112"/>
      <c r="S982" s="116"/>
      <c r="T982" s="112"/>
      <c r="U982" s="117"/>
      <c r="V982" s="118"/>
      <c r="W982" s="112"/>
      <c r="X982" s="118"/>
      <c r="Y982" s="116"/>
      <c r="Z982" s="118"/>
      <c r="AA982" s="118"/>
      <c r="AB982" s="112"/>
      <c r="AC982" s="112"/>
      <c r="AD982" s="116"/>
      <c r="AE982" s="118"/>
      <c r="AF982" s="119" t="s">
        <v>168</v>
      </c>
    </row>
    <row r="983">
      <c r="A983" s="106"/>
      <c r="B983" s="107" t="s">
        <v>144</v>
      </c>
      <c r="C983" s="135" t="s">
        <v>169</v>
      </c>
      <c r="D983" s="109" t="s">
        <v>132</v>
      </c>
      <c r="E983" s="110">
        <v>513.95</v>
      </c>
      <c r="F983" s="121">
        <f>E983+E984</f>
      </c>
      <c r="G983" s="112">
        <v>2888</v>
      </c>
      <c r="H983" s="112">
        <v>89</v>
      </c>
      <c r="I983" s="113">
        <f t="shared" si="192"/>
      </c>
      <c r="J983" s="114">
        <f t="shared" si="147"/>
      </c>
      <c r="K983" s="112">
        <v>3</v>
      </c>
      <c r="L983" s="114">
        <f t="shared" si="104"/>
      </c>
      <c r="M983" s="112">
        <v>0</v>
      </c>
      <c r="N983" s="115">
        <f t="shared" si="339"/>
      </c>
      <c r="O983" s="112">
        <v>0</v>
      </c>
      <c r="P983" s="115">
        <f t="shared" si="301"/>
      </c>
      <c r="Q983" s="116">
        <f>(M983+M984)/(O983+O984)</f>
      </c>
      <c r="R983" s="112">
        <v>2</v>
      </c>
      <c r="S983" s="116">
        <f>(O983+O984)/(K983+K984)</f>
      </c>
      <c r="T983" s="112">
        <v>1</v>
      </c>
      <c r="U983" s="117">
        <f>F983/T983</f>
      </c>
      <c r="V983" s="118">
        <f>(F983+4*500)/T983</f>
      </c>
      <c r="W983" s="112">
        <v>763.1999999999989</v>
      </c>
      <c r="X983" s="118">
        <f>W983/T983</f>
      </c>
      <c r="Y983" s="116">
        <f>T983/R983</f>
      </c>
      <c r="Z983" s="118">
        <f>W983/F983</f>
      </c>
      <c r="AA983" s="118">
        <f>W983/(F983+500)</f>
      </c>
      <c r="AB983" s="112">
        <v>1</v>
      </c>
      <c r="AC983" s="112">
        <v>763.1999999999998</v>
      </c>
      <c r="AD983" s="116">
        <f>AB983/T983</f>
      </c>
      <c r="AE983" s="118">
        <f>(W983-AC983)/(F983+500)</f>
      </c>
      <c r="AF983" s="119" t="s">
        <v>173</v>
      </c>
    </row>
    <row r="984">
      <c r="A984" s="106"/>
      <c r="B984" s="107"/>
      <c r="C984" s="135"/>
      <c r="D984" s="109" t="s">
        <v>134</v>
      </c>
      <c r="E984" s="110">
        <v>896.59</v>
      </c>
      <c r="F984" s="121"/>
      <c r="G984" s="112">
        <v>7907</v>
      </c>
      <c r="H984" s="122">
        <v>322</v>
      </c>
      <c r="I984" s="113">
        <f t="shared" si="192"/>
      </c>
      <c r="J984" s="114">
        <f t="shared" si="147"/>
      </c>
      <c r="K984" s="112">
        <v>14</v>
      </c>
      <c r="L984" s="114">
        <f t="shared" si="104"/>
      </c>
      <c r="M984" s="112">
        <v>1</v>
      </c>
      <c r="N984" s="115">
        <f t="shared" si="339"/>
      </c>
      <c r="O984" s="112">
        <v>1</v>
      </c>
      <c r="P984" s="115">
        <f t="shared" si="301"/>
      </c>
      <c r="Q984" s="116"/>
      <c r="R984" s="112"/>
      <c r="S984" s="116"/>
      <c r="T984" s="112"/>
      <c r="U984" s="117"/>
      <c r="V984" s="118"/>
      <c r="W984" s="112"/>
      <c r="X984" s="118"/>
      <c r="Y984" s="116"/>
      <c r="Z984" s="118"/>
      <c r="AA984" s="118"/>
      <c r="AB984" s="112"/>
      <c r="AC984" s="112"/>
      <c r="AD984" s="116"/>
      <c r="AE984" s="118"/>
      <c r="AF984" s="119" t="s">
        <v>168</v>
      </c>
    </row>
    <row r="985">
      <c r="A985" s="106"/>
      <c r="B985" s="136" t="s">
        <v>140</v>
      </c>
      <c r="C985" s="136"/>
      <c r="D985" s="136"/>
      <c r="E985" s="124">
        <f>SUM(E977:E984)</f>
      </c>
      <c r="F985" s="124">
        <f>SUM(F977:F984)</f>
      </c>
      <c r="G985" s="124">
        <f>SUM(G977:G984)</f>
      </c>
      <c r="H985" s="124">
        <f>SUM(H977:H984)</f>
      </c>
      <c r="I985" s="126">
        <f t="shared" si="192"/>
      </c>
      <c r="J985" s="127">
        <f t="shared" si="147"/>
      </c>
      <c r="K985" s="125">
        <f>SUM(K977:K984)</f>
      </c>
      <c r="L985" s="124">
        <f>SUM(L979:L984)</f>
      </c>
      <c r="M985" s="124">
        <f>SUM(M977:M984)</f>
      </c>
      <c r="N985" s="128">
        <f t="shared" si="339"/>
      </c>
      <c r="O985" s="124">
        <f>SUM(O977:O984)</f>
      </c>
      <c r="P985" s="128">
        <f t="shared" si="301"/>
      </c>
      <c r="Q985" s="129">
        <f>M985/O985</f>
      </c>
      <c r="R985" s="124">
        <f>SUM(R977:R984)</f>
      </c>
      <c r="S985" s="129">
        <f>(O985+O985)/(K985+K985)</f>
      </c>
      <c r="T985" s="124">
        <f>SUM(T977:T984)</f>
      </c>
      <c r="U985" s="130">
        <f t="shared" ref="U985:U986" si="870">F985/T985</f>
      </c>
      <c r="V985" s="131">
        <f t="shared" ref="V985:V986" si="730">(F985+4*500)/T985</f>
      </c>
      <c r="W985" s="124">
        <f>SUM(W977:W984)</f>
      </c>
      <c r="X985" s="132">
        <f t="shared" ref="X985:X986" si="590">W985/T985</f>
      </c>
      <c r="Y985" s="129">
        <f t="shared" ref="Y985:Y986" si="450">T985/R985</f>
      </c>
      <c r="Z985" s="131">
        <f t="shared" ref="Z985:Z986" si="1150">W985/F985</f>
      </c>
      <c r="AA985" s="131">
        <f>W985/(F985+COUNT(W977:W984)*500)</f>
      </c>
      <c r="AB985" s="124">
        <f>SUM(AB977:AB984)</f>
      </c>
      <c r="AC985" s="124">
        <f>SUM(AC977:AC984)</f>
      </c>
      <c r="AD985" s="129">
        <f t="shared" ref="AD985:AD986" si="1010">AB985/T985</f>
      </c>
      <c r="AE985" s="133">
        <f>(W985-AC985)/(F985+COUNT(W977:W984*500))</f>
      </c>
      <c r="AF985" s="119"/>
    </row>
    <row r="986">
      <c r="A986" s="106"/>
      <c r="B986" s="107" t="s">
        <v>145</v>
      </c>
      <c r="C986" s="108" t="s">
        <v>171</v>
      </c>
      <c r="D986" s="109" t="s">
        <v>132</v>
      </c>
      <c r="E986" s="110">
        <v>840.97</v>
      </c>
      <c r="F986" s="121">
        <f>E986+E987</f>
      </c>
      <c r="G986" s="112">
        <v>3693</v>
      </c>
      <c r="H986" s="112">
        <v>152</v>
      </c>
      <c r="I986" s="113">
        <f t="shared" si="192"/>
      </c>
      <c r="J986" s="114">
        <f t="shared" si="147"/>
      </c>
      <c r="K986" s="112">
        <v>7</v>
      </c>
      <c r="L986" s="114">
        <f t="shared" ref="L986:L1013" si="105">E986/K986</f>
      </c>
      <c r="M986" s="112">
        <v>0</v>
      </c>
      <c r="N986" s="115">
        <f t="shared" si="339"/>
      </c>
      <c r="O986" s="112">
        <v>1</v>
      </c>
      <c r="P986" s="115">
        <f t="shared" si="301"/>
      </c>
      <c r="Q986" s="116">
        <f>(M986+M987)/(O986+O987)</f>
      </c>
      <c r="R986" s="112">
        <v>3</v>
      </c>
      <c r="S986" s="116">
        <f>(O986+O987)/(K986+K987)</f>
      </c>
      <c r="T986" s="112">
        <v>0</v>
      </c>
      <c r="U986" s="117">
        <f t="shared" si="870"/>
      </c>
      <c r="V986" s="118">
        <f t="shared" si="730"/>
      </c>
      <c r="W986" s="112">
        <v>0</v>
      </c>
      <c r="X986" s="118">
        <f t="shared" si="590"/>
      </c>
      <c r="Y986" s="116">
        <f t="shared" si="450"/>
      </c>
      <c r="Z986" s="118">
        <f t="shared" si="1150"/>
      </c>
      <c r="AA986" s="118">
        <f>W986/(F986+500)</f>
      </c>
      <c r="AB986" s="112">
        <v>0</v>
      </c>
      <c r="AC986" s="112">
        <v>0</v>
      </c>
      <c r="AD986" s="116">
        <f t="shared" si="1010"/>
      </c>
      <c r="AE986" s="118">
        <f>(W986-AC986)/(F986+500)</f>
      </c>
      <c r="AF986" s="119" t="s">
        <v>173</v>
      </c>
    </row>
    <row r="987">
      <c r="A987" s="106"/>
      <c r="B987" s="107"/>
      <c r="C987" s="108"/>
      <c r="D987" s="109" t="s">
        <v>134</v>
      </c>
      <c r="E987" s="110">
        <v>950.88</v>
      </c>
      <c r="F987" s="121"/>
      <c r="G987" s="112">
        <v>8180</v>
      </c>
      <c r="H987" s="112">
        <v>348</v>
      </c>
      <c r="I987" s="113">
        <f t="shared" si="192"/>
      </c>
      <c r="J987" s="114">
        <f t="shared" si="147"/>
      </c>
      <c r="K987" s="112">
        <v>21</v>
      </c>
      <c r="L987" s="114">
        <f t="shared" si="105"/>
      </c>
      <c r="M987" s="112">
        <v>0</v>
      </c>
      <c r="N987" s="115">
        <f t="shared" si="339"/>
      </c>
      <c r="O987" s="112">
        <v>2</v>
      </c>
      <c r="P987" s="115">
        <f t="shared" si="301"/>
      </c>
      <c r="Q987" s="116"/>
      <c r="R987" s="112"/>
      <c r="S987" s="116"/>
      <c r="T987" s="112"/>
      <c r="U987" s="117"/>
      <c r="V987" s="118"/>
      <c r="W987" s="112"/>
      <c r="X987" s="118"/>
      <c r="Y987" s="116"/>
      <c r="Z987" s="118"/>
      <c r="AA987" s="118"/>
      <c r="AB987" s="112"/>
      <c r="AC987" s="112"/>
      <c r="AD987" s="116"/>
      <c r="AE987" s="118"/>
      <c r="AF987" s="119" t="s">
        <v>168</v>
      </c>
    </row>
    <row r="988">
      <c r="A988" s="106"/>
      <c r="B988" s="107" t="s">
        <v>146</v>
      </c>
      <c r="C988" s="108" t="s">
        <v>171</v>
      </c>
      <c r="D988" s="109" t="s">
        <v>132</v>
      </c>
      <c r="E988" s="110">
        <v>993.83</v>
      </c>
      <c r="F988" s="121">
        <f>E988+E989</f>
      </c>
      <c r="G988" s="112">
        <v>4554</v>
      </c>
      <c r="H988" s="112">
        <v>164</v>
      </c>
      <c r="I988" s="113">
        <f>H989/G988</f>
      </c>
      <c r="J988" s="114">
        <f t="shared" si="147"/>
      </c>
      <c r="K988" s="112">
        <v>4</v>
      </c>
      <c r="L988" s="114">
        <f t="shared" si="105"/>
      </c>
      <c r="M988" s="112">
        <v>1</v>
      </c>
      <c r="N988" s="115">
        <f t="shared" si="339"/>
      </c>
      <c r="O988" s="112">
        <v>2</v>
      </c>
      <c r="P988" s="115">
        <f t="shared" si="301"/>
      </c>
      <c r="Q988" s="116">
        <f>(M988+M989)/(O988+O989)</f>
      </c>
      <c r="R988" s="112">
        <v>9</v>
      </c>
      <c r="S988" s="116">
        <f>(O988+O989)/(K988+K989)</f>
      </c>
      <c r="T988" s="112">
        <v>2</v>
      </c>
      <c r="U988" s="117">
        <f>F988/T988</f>
      </c>
      <c r="V988" s="118">
        <f>(F988+4*500)/T988</f>
      </c>
      <c r="W988" s="112">
        <v>3055.2000000000007</v>
      </c>
      <c r="X988" s="118">
        <f>W988/T988</f>
      </c>
      <c r="Y988" s="116">
        <f>T988/R988</f>
      </c>
      <c r="Z988" s="118">
        <f>W988/F988</f>
      </c>
      <c r="AA988" s="118">
        <f>W988/(F988+500)</f>
      </c>
      <c r="AB988" s="112">
        <v>0</v>
      </c>
      <c r="AC988" s="112">
        <v>0</v>
      </c>
      <c r="AD988" s="116">
        <f>AB988/T988</f>
      </c>
      <c r="AE988" s="118">
        <f>(W988-AC988)/(F988+500)</f>
      </c>
      <c r="AF988" s="119" t="s">
        <v>173</v>
      </c>
    </row>
    <row r="989">
      <c r="A989" s="106"/>
      <c r="B989" s="107"/>
      <c r="C989" s="108"/>
      <c r="D989" s="109" t="s">
        <v>134</v>
      </c>
      <c r="E989" s="110">
        <v>1186.81</v>
      </c>
      <c r="F989" s="121"/>
      <c r="G989" s="112">
        <v>11828</v>
      </c>
      <c r="H989" s="112">
        <v>494</v>
      </c>
      <c r="I989" s="113">
        <f t="shared" ref="I989:I1013" si="193">H989/G989</f>
      </c>
      <c r="J989" s="114">
        <f t="shared" si="147"/>
      </c>
      <c r="K989" s="112">
        <v>18</v>
      </c>
      <c r="L989" s="114">
        <f t="shared" si="105"/>
      </c>
      <c r="M989" s="112">
        <v>1</v>
      </c>
      <c r="N989" s="115">
        <f t="shared" si="339"/>
      </c>
      <c r="O989" s="112">
        <v>3</v>
      </c>
      <c r="P989" s="115">
        <f t="shared" si="301"/>
      </c>
      <c r="Q989" s="116"/>
      <c r="R989" s="112"/>
      <c r="S989" s="116"/>
      <c r="T989" s="112"/>
      <c r="U989" s="117"/>
      <c r="V989" s="118"/>
      <c r="W989" s="112"/>
      <c r="X989" s="118"/>
      <c r="Y989" s="116"/>
      <c r="Z989" s="118"/>
      <c r="AA989" s="118"/>
      <c r="AB989" s="112"/>
      <c r="AC989" s="112"/>
      <c r="AD989" s="116"/>
      <c r="AE989" s="118"/>
      <c r="AF989" s="119" t="s">
        <v>168</v>
      </c>
    </row>
    <row r="990">
      <c r="A990" s="106"/>
      <c r="B990" s="107" t="s">
        <v>147</v>
      </c>
      <c r="C990" s="108" t="s">
        <v>171</v>
      </c>
      <c r="D990" s="109" t="s">
        <v>132</v>
      </c>
      <c r="E990" s="110">
        <v>248.13</v>
      </c>
      <c r="F990" s="111">
        <f>E990+E991</f>
      </c>
      <c r="G990" s="112">
        <v>1321</v>
      </c>
      <c r="H990" s="112">
        <v>42</v>
      </c>
      <c r="I990" s="113">
        <f t="shared" si="193"/>
      </c>
      <c r="J990" s="114">
        <f t="shared" si="147"/>
      </c>
      <c r="K990" s="112">
        <v>3</v>
      </c>
      <c r="L990" s="114">
        <f t="shared" si="105"/>
      </c>
      <c r="M990" s="112">
        <v>0</v>
      </c>
      <c r="N990" s="115">
        <f t="shared" si="339"/>
      </c>
      <c r="O990" s="112">
        <v>0</v>
      </c>
      <c r="P990" s="115">
        <f t="shared" si="301"/>
      </c>
      <c r="Q990" s="116">
        <f>(M990+M991)/(O990+O991)</f>
      </c>
      <c r="R990" s="112">
        <v>0</v>
      </c>
      <c r="S990" s="116">
        <f>(O990+O991)/(K990+K991)</f>
      </c>
      <c r="T990" s="112">
        <v>0</v>
      </c>
      <c r="U990" s="117">
        <f>F990/T990</f>
      </c>
      <c r="V990" s="118">
        <f>(F990+4*500)/T990</f>
      </c>
      <c r="W990" s="112">
        <v>0</v>
      </c>
      <c r="X990" s="118">
        <f>W990/T990</f>
      </c>
      <c r="Y990" s="116">
        <f>T990/R990</f>
      </c>
      <c r="Z990" s="118">
        <f>W990/F990</f>
      </c>
      <c r="AA990" s="118">
        <f>W990/(F990+500)</f>
      </c>
      <c r="AB990" s="112">
        <v>0</v>
      </c>
      <c r="AC990" s="112">
        <v>0</v>
      </c>
      <c r="AD990" s="116">
        <f>AB990/T990</f>
      </c>
      <c r="AE990" s="118">
        <f>(W990-AC990)/(F990+500)</f>
      </c>
      <c r="AF990" s="119" t="s">
        <v>149</v>
      </c>
    </row>
    <row r="991">
      <c r="A991" s="106"/>
      <c r="B991" s="107"/>
      <c r="C991" s="108"/>
      <c r="D991" s="109" t="s">
        <v>134</v>
      </c>
      <c r="E991" s="110">
        <v>388.62</v>
      </c>
      <c r="F991" s="111"/>
      <c r="G991" s="112">
        <v>4469</v>
      </c>
      <c r="H991" s="112">
        <v>170</v>
      </c>
      <c r="I991" s="113">
        <f t="shared" si="193"/>
      </c>
      <c r="J991" s="114">
        <f t="shared" si="147"/>
      </c>
      <c r="K991" s="112">
        <v>5</v>
      </c>
      <c r="L991" s="114">
        <f t="shared" si="105"/>
      </c>
      <c r="M991" s="112">
        <v>0</v>
      </c>
      <c r="N991" s="115">
        <f t="shared" si="339"/>
      </c>
      <c r="O991" s="112">
        <v>0</v>
      </c>
      <c r="P991" s="115">
        <f t="shared" si="301"/>
      </c>
      <c r="Q991" s="116"/>
      <c r="R991" s="112"/>
      <c r="S991" s="116"/>
      <c r="T991" s="112"/>
      <c r="U991" s="117"/>
      <c r="V991" s="118"/>
      <c r="W991" s="112"/>
      <c r="X991" s="118"/>
      <c r="Y991" s="116"/>
      <c r="Z991" s="118"/>
      <c r="AA991" s="118"/>
      <c r="AB991" s="112"/>
      <c r="AC991" s="112"/>
      <c r="AD991" s="116"/>
      <c r="AE991" s="118"/>
      <c r="AF991" s="119" t="s">
        <v>186</v>
      </c>
    </row>
    <row r="992">
      <c r="A992" s="106"/>
      <c r="B992" s="107" t="s">
        <v>151</v>
      </c>
      <c r="C992" s="108" t="s">
        <v>171</v>
      </c>
      <c r="D992" s="109" t="s">
        <v>132</v>
      </c>
      <c r="E992" s="110">
        <v>183.56</v>
      </c>
      <c r="F992" s="111">
        <f>E992+E993</f>
      </c>
      <c r="G992" s="112">
        <v>937</v>
      </c>
      <c r="H992" s="112">
        <v>24</v>
      </c>
      <c r="I992" s="113">
        <f t="shared" si="193"/>
      </c>
      <c r="J992" s="114">
        <f t="shared" si="147"/>
      </c>
      <c r="K992" s="112">
        <v>4</v>
      </c>
      <c r="L992" s="114">
        <f t="shared" si="105"/>
      </c>
      <c r="M992" s="112">
        <v>0</v>
      </c>
      <c r="N992" s="115">
        <f t="shared" si="339"/>
      </c>
      <c r="O992" s="112">
        <v>1</v>
      </c>
      <c r="P992" s="115">
        <f>E992/O993</f>
      </c>
      <c r="Q992" s="116">
        <f>(M992+M993)/(O992+O993)</f>
      </c>
      <c r="R992" s="112">
        <v>3</v>
      </c>
      <c r="S992" s="116">
        <f>(O992+O993)/(K992+K993)</f>
      </c>
      <c r="T992" s="112">
        <v>2</v>
      </c>
      <c r="U992" s="117">
        <f>F992/T992</f>
      </c>
      <c r="V992" s="118">
        <f>(F992+4*500)/T992</f>
      </c>
      <c r="W992" s="112">
        <v>3074.4000000000015</v>
      </c>
      <c r="X992" s="118">
        <f>W992/T992</f>
      </c>
      <c r="Y992" s="116">
        <f>T992/R992</f>
      </c>
      <c r="Z992" s="118">
        <f>W992/F992</f>
      </c>
      <c r="AA992" s="118">
        <f>W992/(F992+500)</f>
      </c>
      <c r="AB992" s="112">
        <v>0</v>
      </c>
      <c r="AC992" s="112">
        <v>0</v>
      </c>
      <c r="AD992" s="116">
        <f>AB992/T992</f>
      </c>
      <c r="AE992" s="118">
        <f>(W992-AC992)/(F992+500)</f>
      </c>
      <c r="AF992" s="119" t="s">
        <v>149</v>
      </c>
    </row>
    <row r="993">
      <c r="A993" s="106"/>
      <c r="B993" s="107"/>
      <c r="C993" s="108"/>
      <c r="D993" s="109" t="s">
        <v>134</v>
      </c>
      <c r="E993" s="110">
        <v>333.39</v>
      </c>
      <c r="F993" s="111"/>
      <c r="G993" s="112">
        <v>3185</v>
      </c>
      <c r="H993" s="112">
        <v>98</v>
      </c>
      <c r="I993" s="113">
        <f t="shared" si="193"/>
      </c>
      <c r="J993" s="114">
        <f t="shared" si="147"/>
      </c>
      <c r="K993" s="112">
        <v>5</v>
      </c>
      <c r="L993" s="114">
        <f t="shared" si="105"/>
      </c>
      <c r="M993" s="112">
        <v>1</v>
      </c>
      <c r="N993" s="115">
        <f t="shared" si="339"/>
      </c>
      <c r="O993" s="112">
        <v>1</v>
      </c>
      <c r="P993" s="115">
        <f t="shared" ref="P993:P994" si="302">E993/O993</f>
      </c>
      <c r="Q993" s="116"/>
      <c r="R993" s="112"/>
      <c r="S993" s="116"/>
      <c r="T993" s="112"/>
      <c r="U993" s="117"/>
      <c r="V993" s="118"/>
      <c r="W993" s="112"/>
      <c r="X993" s="118"/>
      <c r="Y993" s="116"/>
      <c r="Z993" s="118"/>
      <c r="AA993" s="118"/>
      <c r="AB993" s="112"/>
      <c r="AC993" s="112"/>
      <c r="AD993" s="116"/>
      <c r="AE993" s="118"/>
      <c r="AF993" s="119" t="s">
        <v>186</v>
      </c>
    </row>
    <row r="994">
      <c r="A994" s="106"/>
      <c r="B994" s="136" t="s">
        <v>140</v>
      </c>
      <c r="C994" s="136"/>
      <c r="D994" s="136"/>
      <c r="E994" s="124">
        <f>SUM(E986:E993)</f>
      </c>
      <c r="F994" s="124">
        <f>SUM(F986:F993)</f>
      </c>
      <c r="G994" s="124">
        <f>SUM(G986:G993)</f>
      </c>
      <c r="H994" s="124">
        <f>SUM(H986:H993)</f>
      </c>
      <c r="I994" s="126">
        <f t="shared" si="193"/>
      </c>
      <c r="J994" s="127">
        <f t="shared" si="147"/>
      </c>
      <c r="K994" s="125">
        <f>SUM(K986:K993)</f>
      </c>
      <c r="L994" s="127">
        <f t="shared" si="105"/>
      </c>
      <c r="M994" s="125">
        <f>SUM(M986:M993)</f>
      </c>
      <c r="N994" s="128">
        <f t="shared" si="339"/>
      </c>
      <c r="O994" s="125">
        <f>SUM(O986:O993)</f>
      </c>
      <c r="P994" s="128">
        <f t="shared" si="302"/>
      </c>
      <c r="Q994" s="129">
        <f>M994/O994</f>
      </c>
      <c r="R994" s="125">
        <f>SUM(R986:R993)</f>
      </c>
      <c r="S994" s="129">
        <f>(O994+O994)/(K994+K994)</f>
      </c>
      <c r="T994" s="125">
        <f>SUM(T986:T993)</f>
      </c>
      <c r="U994" s="130">
        <f t="shared" ref="U994:U995" si="871">F994/T994</f>
      </c>
      <c r="V994" s="131">
        <f t="shared" ref="V994:V995" si="731">(F994+4*500)/T994</f>
      </c>
      <c r="W994" s="124">
        <f>SUM(W986:W993)</f>
      </c>
      <c r="X994" s="132">
        <f t="shared" ref="X994:X995" si="591">W994/T994</f>
      </c>
      <c r="Y994" s="129">
        <f t="shared" ref="Y994:Y995" si="451">T994/R994</f>
      </c>
      <c r="Z994" s="131">
        <f t="shared" ref="Z994:Z995" si="1151">W994/F994</f>
      </c>
      <c r="AA994" s="131">
        <f>W994/(F994+COUNT(W986:W993)*500)</f>
      </c>
      <c r="AB994" s="125">
        <f>AB986+AB988+AB990+AB992</f>
      </c>
      <c r="AC994" s="125">
        <f>AC986+AC988+AC990+AC992</f>
      </c>
      <c r="AD994" s="129">
        <f t="shared" ref="AD994:AD995" si="1011">AB994/T994</f>
      </c>
      <c r="AE994" s="133">
        <f>(W994-AC994)/(F994+COUNT(W986:W993)*500)</f>
      </c>
      <c r="AF994" s="119"/>
    </row>
    <row r="995">
      <c r="A995" s="106"/>
      <c r="B995" s="107" t="s">
        <v>152</v>
      </c>
      <c r="C995" s="135" t="s">
        <v>148</v>
      </c>
      <c r="D995" s="109" t="s">
        <v>132</v>
      </c>
      <c r="E995" s="110">
        <v>246.52</v>
      </c>
      <c r="F995" s="111">
        <f>E995+E996</f>
      </c>
      <c r="G995" s="112">
        <v>1429</v>
      </c>
      <c r="H995" s="112">
        <v>30</v>
      </c>
      <c r="I995" s="113">
        <f t="shared" si="193"/>
      </c>
      <c r="J995" s="114">
        <f t="shared" si="147"/>
      </c>
      <c r="K995" s="112">
        <v>2</v>
      </c>
      <c r="L995" s="114">
        <f t="shared" si="105"/>
      </c>
      <c r="M995" s="112">
        <v>0</v>
      </c>
      <c r="N995" s="115">
        <f t="shared" si="339"/>
      </c>
      <c r="O995" s="112">
        <v>0</v>
      </c>
      <c r="P995" s="115">
        <f>E995/O996</f>
      </c>
      <c r="Q995" s="116">
        <f>(M995+M996)/(O995+O996)</f>
      </c>
      <c r="R995" s="112">
        <v>2</v>
      </c>
      <c r="S995" s="116">
        <f>(O995+O996)/(K995+K996)</f>
      </c>
      <c r="T995" s="112">
        <v>0</v>
      </c>
      <c r="U995" s="117">
        <f t="shared" si="871"/>
      </c>
      <c r="V995" s="118">
        <f t="shared" si="731"/>
      </c>
      <c r="W995" s="112">
        <v>0</v>
      </c>
      <c r="X995" s="118">
        <f t="shared" si="591"/>
      </c>
      <c r="Y995" s="116">
        <f t="shared" si="451"/>
      </c>
      <c r="Z995" s="118">
        <f t="shared" si="1151"/>
      </c>
      <c r="AA995" s="118">
        <f>W995/(F995+500)</f>
      </c>
      <c r="AB995" s="112">
        <v>0</v>
      </c>
      <c r="AC995" s="112">
        <v>0</v>
      </c>
      <c r="AD995" s="116">
        <f t="shared" si="1011"/>
      </c>
      <c r="AE995" s="118">
        <f>(W995-AC995)/(F995+500)</f>
      </c>
      <c r="AF995" s="119" t="s">
        <v>149</v>
      </c>
    </row>
    <row r="996">
      <c r="A996" s="106"/>
      <c r="B996" s="107"/>
      <c r="C996" s="135"/>
      <c r="D996" s="109" t="s">
        <v>134</v>
      </c>
      <c r="E996" s="110">
        <v>393.86</v>
      </c>
      <c r="F996" s="111"/>
      <c r="G996" s="112">
        <v>5286</v>
      </c>
      <c r="H996" s="112">
        <v>177</v>
      </c>
      <c r="I996" s="113">
        <f t="shared" si="193"/>
      </c>
      <c r="J996" s="114">
        <f t="shared" si="147"/>
      </c>
      <c r="K996" s="112">
        <v>4</v>
      </c>
      <c r="L996" s="114">
        <f t="shared" si="105"/>
      </c>
      <c r="M996" s="112">
        <v>0</v>
      </c>
      <c r="N996" s="115">
        <f t="shared" si="339"/>
      </c>
      <c r="O996" s="112">
        <v>1</v>
      </c>
      <c r="P996" s="115">
        <f t="shared" ref="P996:P998" si="303">E996/O996</f>
      </c>
      <c r="Q996" s="116"/>
      <c r="R996" s="112"/>
      <c r="S996" s="116"/>
      <c r="T996" s="112"/>
      <c r="U996" s="117"/>
      <c r="V996" s="118"/>
      <c r="W996" s="112"/>
      <c r="X996" s="118"/>
      <c r="Y996" s="116"/>
      <c r="Z996" s="118"/>
      <c r="AA996" s="118"/>
      <c r="AB996" s="112"/>
      <c r="AC996" s="112"/>
      <c r="AD996" s="116"/>
      <c r="AE996" s="118"/>
      <c r="AF996" s="119" t="s">
        <v>186</v>
      </c>
    </row>
    <row r="997">
      <c r="A997" s="106"/>
      <c r="B997" s="107" t="s">
        <v>153</v>
      </c>
      <c r="C997" s="135" t="s">
        <v>148</v>
      </c>
      <c r="D997" s="109" t="s">
        <v>132</v>
      </c>
      <c r="E997" s="110">
        <v>188.35</v>
      </c>
      <c r="F997" s="111">
        <f>E997+E998</f>
      </c>
      <c r="G997" s="112">
        <v>1096</v>
      </c>
      <c r="H997" s="112">
        <v>32</v>
      </c>
      <c r="I997" s="113">
        <f t="shared" si="193"/>
      </c>
      <c r="J997" s="114">
        <f t="shared" si="147"/>
      </c>
      <c r="K997" s="112">
        <v>1</v>
      </c>
      <c r="L997" s="114">
        <f t="shared" si="105"/>
      </c>
      <c r="M997" s="112">
        <v>1</v>
      </c>
      <c r="N997" s="115">
        <f t="shared" si="339"/>
      </c>
      <c r="O997" s="112">
        <v>2</v>
      </c>
      <c r="P997" s="115">
        <f t="shared" si="303"/>
      </c>
      <c r="Q997" s="116">
        <f>(M997+M998)/(O997+O998)</f>
      </c>
      <c r="R997" s="112">
        <v>3</v>
      </c>
      <c r="S997" s="116">
        <f>(O997+O998)/(K997+K998)</f>
      </c>
      <c r="T997" s="112">
        <v>1</v>
      </c>
      <c r="U997" s="117">
        <f>F997/T997</f>
      </c>
      <c r="V997" s="118">
        <f>(F997+4*500)/T997</f>
      </c>
      <c r="W997" s="112">
        <v>2011.2</v>
      </c>
      <c r="X997" s="118">
        <f>W997/T997</f>
      </c>
      <c r="Y997" s="116">
        <f>T997/R997</f>
      </c>
      <c r="Z997" s="118">
        <f>W997/F997</f>
      </c>
      <c r="AA997" s="118">
        <f>W997/(F997+500)</f>
      </c>
      <c r="AB997" s="112">
        <v>1</v>
      </c>
      <c r="AC997" s="112">
        <v>2011.2</v>
      </c>
      <c r="AD997" s="116">
        <f>AB997/T997</f>
      </c>
      <c r="AE997" s="118">
        <f>(W997-AC997)/(F997+500)</f>
      </c>
      <c r="AF997" s="119" t="s">
        <v>149</v>
      </c>
    </row>
    <row r="998">
      <c r="A998" s="106"/>
      <c r="B998" s="107"/>
      <c r="C998" s="135"/>
      <c r="D998" s="109" t="s">
        <v>134</v>
      </c>
      <c r="E998" s="110">
        <v>340.06</v>
      </c>
      <c r="F998" s="111"/>
      <c r="G998" s="112">
        <v>4064</v>
      </c>
      <c r="H998" s="112">
        <v>157</v>
      </c>
      <c r="I998" s="113">
        <f t="shared" si="193"/>
      </c>
      <c r="J998" s="114">
        <f t="shared" si="147"/>
      </c>
      <c r="K998" s="112">
        <v>5</v>
      </c>
      <c r="L998" s="114">
        <f t="shared" si="105"/>
      </c>
      <c r="M998" s="112">
        <v>0</v>
      </c>
      <c r="N998" s="115">
        <f t="shared" si="339"/>
      </c>
      <c r="O998" s="112">
        <v>1</v>
      </c>
      <c r="P998" s="115">
        <f t="shared" si="303"/>
      </c>
      <c r="Q998" s="116"/>
      <c r="R998" s="112"/>
      <c r="S998" s="116"/>
      <c r="T998" s="112"/>
      <c r="U998" s="117"/>
      <c r="V998" s="118"/>
      <c r="W998" s="112"/>
      <c r="X998" s="118"/>
      <c r="Y998" s="116"/>
      <c r="Z998" s="118"/>
      <c r="AA998" s="118"/>
      <c r="AB998" s="112"/>
      <c r="AC998" s="112"/>
      <c r="AD998" s="116"/>
      <c r="AE998" s="118"/>
      <c r="AF998" s="119" t="s">
        <v>186</v>
      </c>
    </row>
    <row r="999">
      <c r="A999" s="106"/>
      <c r="B999" s="107" t="s">
        <v>154</v>
      </c>
      <c r="C999" s="135" t="s">
        <v>148</v>
      </c>
      <c r="D999" s="109" t="s">
        <v>132</v>
      </c>
      <c r="E999" s="110">
        <v>418.95</v>
      </c>
      <c r="F999" s="111">
        <f>E999+E1000</f>
      </c>
      <c r="G999" s="112">
        <v>2177</v>
      </c>
      <c r="H999" s="112">
        <v>52</v>
      </c>
      <c r="I999" s="113">
        <f t="shared" si="193"/>
      </c>
      <c r="J999" s="114">
        <f t="shared" si="147"/>
      </c>
      <c r="K999" s="112">
        <v>3</v>
      </c>
      <c r="L999" s="114">
        <f t="shared" si="105"/>
      </c>
      <c r="M999" s="112">
        <v>0</v>
      </c>
      <c r="N999" s="115">
        <f t="shared" si="339"/>
      </c>
      <c r="O999" s="112">
        <v>2</v>
      </c>
      <c r="P999" s="115">
        <f>E999/O1000</f>
      </c>
      <c r="Q999" s="116">
        <f>(M999+M1000)/(O999+O1000)</f>
      </c>
      <c r="R999" s="112">
        <v>3</v>
      </c>
      <c r="S999" s="116">
        <f>(O999+O1000)/(K999+K1000)</f>
      </c>
      <c r="T999" s="112">
        <v>1</v>
      </c>
      <c r="U999" s="117">
        <f>F999/T999</f>
      </c>
      <c r="V999" s="118">
        <f>(F999+4*500)/T999</f>
      </c>
      <c r="W999" s="112">
        <v>456</v>
      </c>
      <c r="X999" s="118">
        <f>W999/T999</f>
      </c>
      <c r="Y999" s="116">
        <f>T999/R999</f>
      </c>
      <c r="Z999" s="118">
        <f>W999/F999</f>
      </c>
      <c r="AA999" s="118">
        <f>W999/(F999+500)</f>
      </c>
      <c r="AB999" s="112">
        <v>0</v>
      </c>
      <c r="AC999" s="112">
        <v>0</v>
      </c>
      <c r="AD999" s="116">
        <f>AB999/T999</f>
      </c>
      <c r="AE999" s="118">
        <f>(W999-AC999)/(F999+500)</f>
      </c>
      <c r="AF999" s="119" t="s">
        <v>149</v>
      </c>
    </row>
    <row r="1000">
      <c r="A1000" s="106"/>
      <c r="B1000" s="107"/>
      <c r="C1000" s="135"/>
      <c r="D1000" s="109" t="s">
        <v>134</v>
      </c>
      <c r="E1000" s="110">
        <v>337.23</v>
      </c>
      <c r="F1000" s="111"/>
      <c r="G1000" s="112">
        <v>3929</v>
      </c>
      <c r="H1000" s="112">
        <v>146</v>
      </c>
      <c r="I1000" s="113">
        <f t="shared" si="193"/>
      </c>
      <c r="J1000" s="114">
        <f t="shared" si="147"/>
      </c>
      <c r="K1000" s="112">
        <v>8</v>
      </c>
      <c r="L1000" s="114">
        <f t="shared" si="105"/>
      </c>
      <c r="M1000" s="112">
        <v>1</v>
      </c>
      <c r="N1000" s="115">
        <f t="shared" si="339"/>
      </c>
      <c r="O1000" s="112">
        <v>1</v>
      </c>
      <c r="P1000" s="115">
        <f>E1000/O1000</f>
      </c>
      <c r="Q1000" s="116"/>
      <c r="R1000" s="112"/>
      <c r="S1000" s="116"/>
      <c r="T1000" s="112"/>
      <c r="U1000" s="117"/>
      <c r="V1000" s="118"/>
      <c r="W1000" s="112"/>
      <c r="X1000" s="118"/>
      <c r="Y1000" s="116"/>
      <c r="Z1000" s="118"/>
      <c r="AA1000" s="118"/>
      <c r="AB1000" s="112"/>
      <c r="AC1000" s="112"/>
      <c r="AD1000" s="116"/>
      <c r="AE1000" s="118"/>
      <c r="AF1000" s="119" t="s">
        <v>186</v>
      </c>
    </row>
    <row r="1001">
      <c r="A1001" s="106"/>
      <c r="B1001" s="107" t="s">
        <v>155</v>
      </c>
      <c r="C1001" s="135" t="s">
        <v>148</v>
      </c>
      <c r="D1001" s="109" t="s">
        <v>132</v>
      </c>
      <c r="E1001" s="110">
        <v>903.99</v>
      </c>
      <c r="F1001" s="111">
        <f>E1001+E1002</f>
      </c>
      <c r="G1001" s="112">
        <v>5011</v>
      </c>
      <c r="H1001" s="112">
        <v>124</v>
      </c>
      <c r="I1001" s="113">
        <f t="shared" si="193"/>
      </c>
      <c r="J1001" s="114">
        <f t="shared" si="147"/>
      </c>
      <c r="K1001" s="112">
        <v>8</v>
      </c>
      <c r="L1001" s="114">
        <f t="shared" si="105"/>
      </c>
      <c r="M1001" s="112">
        <v>1</v>
      </c>
      <c r="N1001" s="115">
        <f t="shared" si="339"/>
      </c>
      <c r="O1001" s="112">
        <v>6</v>
      </c>
      <c r="P1001" s="115">
        <f>E1001/O1002</f>
      </c>
      <c r="Q1001" s="116">
        <f>(M1001+M1002)/(O1001+O1002)</f>
      </c>
      <c r="R1001" s="112">
        <v>8</v>
      </c>
      <c r="S1001" s="116">
        <f>(O1001+O1002)/(K1001+K1002)</f>
      </c>
      <c r="T1001" s="112">
        <v>2</v>
      </c>
      <c r="U1001" s="117">
        <f>F1001/T1001</f>
      </c>
      <c r="V1001" s="118">
        <f>(F1001+4*500)/T1001</f>
      </c>
      <c r="W1001" s="112">
        <v>2774.4</v>
      </c>
      <c r="X1001" s="118">
        <f>W1001/T1001</f>
      </c>
      <c r="Y1001" s="116">
        <f>T1001/R1001</f>
      </c>
      <c r="Z1001" s="118">
        <f>W1001/F1001</f>
      </c>
      <c r="AA1001" s="118">
        <f>W1001/(F1001+500)</f>
      </c>
      <c r="AB1001" s="112">
        <v>0</v>
      </c>
      <c r="AC1001" s="112">
        <v>0</v>
      </c>
      <c r="AD1001" s="116">
        <f>AB1001/T1001</f>
      </c>
      <c r="AE1001" s="118">
        <f>(W1001-AC1001)/(F1001+500)</f>
      </c>
      <c r="AF1001" s="119" t="s">
        <v>149</v>
      </c>
    </row>
    <row r="1002">
      <c r="A1002" s="106"/>
      <c r="B1002" s="107"/>
      <c r="C1002" s="135"/>
      <c r="D1002" s="109" t="s">
        <v>134</v>
      </c>
      <c r="E1002" s="110">
        <v>535.97</v>
      </c>
      <c r="F1002" s="111"/>
      <c r="G1002" s="112">
        <v>5301</v>
      </c>
      <c r="H1002" s="112">
        <v>190</v>
      </c>
      <c r="I1002" s="113">
        <f t="shared" si="193"/>
      </c>
      <c r="J1002" s="114">
        <f t="shared" si="147"/>
      </c>
      <c r="K1002" s="112">
        <v>7</v>
      </c>
      <c r="L1002" s="114">
        <f t="shared" si="105"/>
      </c>
      <c r="M1002" s="112">
        <v>1</v>
      </c>
      <c r="N1002" s="115">
        <f t="shared" si="339"/>
      </c>
      <c r="O1002" s="112">
        <v>1</v>
      </c>
      <c r="P1002" s="115">
        <f t="shared" ref="P1002:P1003" si="304">E1002/O1002</f>
      </c>
      <c r="Q1002" s="116"/>
      <c r="R1002" s="112"/>
      <c r="S1002" s="116"/>
      <c r="T1002" s="112"/>
      <c r="U1002" s="117"/>
      <c r="V1002" s="118"/>
      <c r="W1002" s="112"/>
      <c r="X1002" s="118"/>
      <c r="Y1002" s="116"/>
      <c r="Z1002" s="118"/>
      <c r="AA1002" s="118"/>
      <c r="AB1002" s="112"/>
      <c r="AC1002" s="112"/>
      <c r="AD1002" s="116"/>
      <c r="AE1002" s="118"/>
      <c r="AF1002" s="119" t="s">
        <v>186</v>
      </c>
    </row>
    <row r="1003">
      <c r="A1003" s="106"/>
      <c r="B1003" s="136" t="s">
        <v>140</v>
      </c>
      <c r="C1003" s="136"/>
      <c r="D1003" s="136"/>
      <c r="E1003" s="124">
        <f>SUM(E995:E1002)</f>
      </c>
      <c r="F1003" s="124">
        <f>SUM(F995:F1002)</f>
      </c>
      <c r="G1003" s="124">
        <f>SUM(G995:G1002)</f>
      </c>
      <c r="H1003" s="124">
        <f>SUM(H995:H1002)</f>
      </c>
      <c r="I1003" s="126">
        <f t="shared" si="193"/>
      </c>
      <c r="J1003" s="127">
        <f t="shared" si="147"/>
      </c>
      <c r="K1003" s="124">
        <f>SUM(K995:K1002)</f>
      </c>
      <c r="L1003" s="127">
        <f t="shared" si="105"/>
      </c>
      <c r="M1003" s="124">
        <f>SUM(M995:M1002)</f>
      </c>
      <c r="N1003" s="128">
        <f t="shared" si="339"/>
      </c>
      <c r="O1003" s="124">
        <f>SUM(O995:O1002)</f>
      </c>
      <c r="P1003" s="128">
        <f t="shared" si="304"/>
      </c>
      <c r="Q1003" s="129">
        <f>M1003/O1003</f>
      </c>
      <c r="R1003" s="124">
        <f>SUM(R995:R1002)</f>
      </c>
      <c r="S1003" s="129">
        <f>(O1003+O1003)/(K1003+K1003)</f>
      </c>
      <c r="T1003" s="124">
        <f>SUM(T995:T1002)</f>
      </c>
      <c r="U1003" s="130">
        <f t="shared" ref="U1003:U1004" si="872">F1003/T1003</f>
      </c>
      <c r="V1003" s="131">
        <f t="shared" ref="V1003:V1004" si="732">(F1003+4*500)/T1003</f>
      </c>
      <c r="W1003" s="124">
        <f>SUM(W995:W1002)</f>
      </c>
      <c r="X1003" s="132">
        <f t="shared" ref="X1003:X1004" si="592">W1003/T1003</f>
      </c>
      <c r="Y1003" s="129">
        <f t="shared" ref="Y1003:Y1004" si="452">T1003/R1003</f>
      </c>
      <c r="Z1003" s="131">
        <f t="shared" ref="Z1003:Z1004" si="1152">W1003/F1003</f>
      </c>
      <c r="AA1003" s="131">
        <f>W1003/(F1003+COUNT(W995:W1002)*500)</f>
      </c>
      <c r="AB1003" s="124">
        <f>AB995+AB997+AB999+AB1001</f>
      </c>
      <c r="AC1003" s="124">
        <f>AC995+AC997+AC999+AC1001</f>
      </c>
      <c r="AD1003" s="129">
        <f t="shared" ref="AD1003:AD1004" si="1012">AB1003/T1003</f>
      </c>
      <c r="AE1003" s="133">
        <f>(W1003-AC1003)/(F1003+COUNT(W995:W1002)*500)</f>
      </c>
      <c r="AF1003" s="118"/>
    </row>
    <row r="1004">
      <c r="A1004" s="106"/>
      <c r="B1004" s="107" t="s">
        <v>157</v>
      </c>
      <c r="C1004" s="135" t="s">
        <v>188</v>
      </c>
      <c r="D1004" s="109" t="s">
        <v>132</v>
      </c>
      <c r="E1004" s="110">
        <v>3476.98</v>
      </c>
      <c r="F1004" s="111">
        <f>E1004+E1005</f>
      </c>
      <c r="G1004" s="112">
        <v>19775</v>
      </c>
      <c r="H1004" s="112">
        <v>373</v>
      </c>
      <c r="I1004" s="113">
        <f t="shared" si="193"/>
      </c>
      <c r="J1004" s="114">
        <f t="shared" si="147"/>
      </c>
      <c r="K1004" s="112">
        <v>10</v>
      </c>
      <c r="L1004" s="114">
        <f t="shared" si="105"/>
      </c>
      <c r="M1004" s="112">
        <v>1</v>
      </c>
      <c r="N1004" s="115">
        <f t="shared" si="339"/>
      </c>
      <c r="O1004" s="112">
        <v>8</v>
      </c>
      <c r="P1004" s="115">
        <f>E1004/O1005</f>
      </c>
      <c r="Q1004" s="116">
        <f>(M1004+M1005)/(O1004+O1005)</f>
      </c>
      <c r="R1004" s="112">
        <v>18</v>
      </c>
      <c r="S1004" s="116">
        <f>(O1004+O1005)/(K1004+K1005)</f>
      </c>
      <c r="T1004" s="112">
        <v>4</v>
      </c>
      <c r="U1004" s="117">
        <f t="shared" si="872"/>
      </c>
      <c r="V1004" s="118">
        <f t="shared" si="732"/>
      </c>
      <c r="W1004" s="112">
        <v>1469.28</v>
      </c>
      <c r="X1004" s="118">
        <f t="shared" si="592"/>
      </c>
      <c r="Y1004" s="116">
        <f t="shared" si="452"/>
      </c>
      <c r="Z1004" s="118">
        <f t="shared" si="1152"/>
      </c>
      <c r="AA1004" s="118">
        <f>W1004/(F1004+500)</f>
      </c>
      <c r="AB1004" s="112">
        <v>2</v>
      </c>
      <c r="AC1004" s="112">
        <v>1063.199999999999</v>
      </c>
      <c r="AD1004" s="116">
        <f t="shared" si="1012"/>
      </c>
      <c r="AE1004" s="118">
        <f>(W1004-AC1004)/(F1004+500)</f>
      </c>
      <c r="AF1004" s="119" t="s">
        <v>149</v>
      </c>
    </row>
    <row r="1005">
      <c r="A1005" s="106"/>
      <c r="B1005" s="107"/>
      <c r="C1005" s="135"/>
      <c r="D1005" s="109" t="s">
        <v>134</v>
      </c>
      <c r="E1005" s="110">
        <v>718.24</v>
      </c>
      <c r="F1005" s="111"/>
      <c r="G1005" s="112">
        <v>9077</v>
      </c>
      <c r="H1005" s="112">
        <v>292</v>
      </c>
      <c r="I1005" s="113">
        <f t="shared" si="193"/>
      </c>
      <c r="J1005" s="114">
        <f t="shared" si="147"/>
      </c>
      <c r="K1005" s="112">
        <v>12</v>
      </c>
      <c r="L1005" s="114">
        <f t="shared" si="105"/>
      </c>
      <c r="M1005" s="112">
        <v>1</v>
      </c>
      <c r="N1005" s="115">
        <f t="shared" si="339"/>
      </c>
      <c r="O1005" s="112">
        <v>3</v>
      </c>
      <c r="P1005" s="115">
        <f>E1005/O1005</f>
      </c>
      <c r="Q1005" s="116"/>
      <c r="R1005" s="112"/>
      <c r="S1005" s="116"/>
      <c r="T1005" s="112"/>
      <c r="U1005" s="117"/>
      <c r="V1005" s="118"/>
      <c r="W1005" s="112"/>
      <c r="X1005" s="118"/>
      <c r="Y1005" s="116"/>
      <c r="Z1005" s="118"/>
      <c r="AA1005" s="118"/>
      <c r="AB1005" s="112"/>
      <c r="AC1005" s="112"/>
      <c r="AD1005" s="116"/>
      <c r="AE1005" s="118"/>
      <c r="AF1005" s="119" t="s">
        <v>186</v>
      </c>
    </row>
    <row r="1006">
      <c r="A1006" s="106"/>
      <c r="B1006" s="107" t="s">
        <v>158</v>
      </c>
      <c r="C1006" s="135" t="s">
        <v>188</v>
      </c>
      <c r="D1006" s="109" t="s">
        <v>132</v>
      </c>
      <c r="E1006" s="110">
        <v>1576.37</v>
      </c>
      <c r="F1006" s="111">
        <f>E1006+E1007</f>
      </c>
      <c r="G1006" s="112">
        <v>8028</v>
      </c>
      <c r="H1006" s="112">
        <v>225</v>
      </c>
      <c r="I1006" s="113">
        <f t="shared" si="193"/>
      </c>
      <c r="J1006" s="114">
        <f t="shared" si="147"/>
      </c>
      <c r="K1006" s="112">
        <v>12</v>
      </c>
      <c r="L1006" s="114">
        <f t="shared" si="105"/>
      </c>
      <c r="M1006" s="112">
        <v>1</v>
      </c>
      <c r="N1006" s="115">
        <f t="shared" si="339"/>
      </c>
      <c r="O1006" s="112">
        <v>4</v>
      </c>
      <c r="P1006" s="115">
        <f>E1006/O1007</f>
      </c>
      <c r="Q1006" s="116">
        <f>(M1006+M1007)/(O1006+O1007)</f>
      </c>
      <c r="R1006" s="112">
        <v>10</v>
      </c>
      <c r="S1006" s="116">
        <f>(O1006+O1007)/(K1006+K1007)</f>
      </c>
      <c r="T1006" s="112">
        <v>1</v>
      </c>
      <c r="U1006" s="117">
        <f>F1006/T1006</f>
      </c>
      <c r="V1006" s="118">
        <f>(F1006+4*500)/T1006</f>
      </c>
      <c r="W1006" s="112">
        <v>396</v>
      </c>
      <c r="X1006" s="118">
        <f>W1006/T1006</f>
      </c>
      <c r="Y1006" s="116">
        <f>T1006/R1006</f>
      </c>
      <c r="Z1006" s="118">
        <f>W1006/F1006</f>
      </c>
      <c r="AA1006" s="118">
        <f>W1006/(F1006+500)</f>
      </c>
      <c r="AB1006" s="112">
        <v>0</v>
      </c>
      <c r="AC1006" s="112">
        <v>0</v>
      </c>
      <c r="AD1006" s="116">
        <f>AB1006/T1006</f>
      </c>
      <c r="AE1006" s="118">
        <f>(W1006-AC1006)/(F1006+500)</f>
      </c>
      <c r="AF1006" s="119" t="s">
        <v>149</v>
      </c>
    </row>
    <row r="1007">
      <c r="A1007" s="106"/>
      <c r="B1007" s="107"/>
      <c r="C1007" s="135"/>
      <c r="D1007" s="109" t="s">
        <v>134</v>
      </c>
      <c r="E1007" s="110">
        <v>711.74</v>
      </c>
      <c r="F1007" s="111"/>
      <c r="G1007" s="112">
        <v>10679</v>
      </c>
      <c r="H1007" s="112">
        <v>326</v>
      </c>
      <c r="I1007" s="113">
        <f t="shared" si="193"/>
      </c>
      <c r="J1007" s="114">
        <f t="shared" si="147"/>
      </c>
      <c r="K1007" s="112">
        <v>7</v>
      </c>
      <c r="L1007" s="114">
        <f t="shared" si="105"/>
      </c>
      <c r="M1007" s="112">
        <v>0</v>
      </c>
      <c r="N1007" s="115">
        <f t="shared" si="339"/>
      </c>
      <c r="O1007" s="112">
        <v>1</v>
      </c>
      <c r="P1007" s="115">
        <f t="shared" ref="P1007:P1013" si="305">E1007/O1007</f>
      </c>
      <c r="Q1007" s="116"/>
      <c r="R1007" s="112"/>
      <c r="S1007" s="116"/>
      <c r="T1007" s="112"/>
      <c r="U1007" s="117"/>
      <c r="V1007" s="118"/>
      <c r="W1007" s="112"/>
      <c r="X1007" s="118"/>
      <c r="Y1007" s="116"/>
      <c r="Z1007" s="118"/>
      <c r="AA1007" s="118"/>
      <c r="AB1007" s="112"/>
      <c r="AC1007" s="112"/>
      <c r="AD1007" s="116"/>
      <c r="AE1007" s="118"/>
      <c r="AF1007" s="119" t="s">
        <v>186</v>
      </c>
    </row>
    <row r="1008">
      <c r="A1008" s="106"/>
      <c r="B1008" s="107" t="s">
        <v>159</v>
      </c>
      <c r="C1008" s="135" t="s">
        <v>188</v>
      </c>
      <c r="D1008" s="109" t="s">
        <v>132</v>
      </c>
      <c r="E1008" s="110">
        <v>1497.59</v>
      </c>
      <c r="F1008" s="111">
        <f>E1008+E1009</f>
      </c>
      <c r="G1008" s="112">
        <v>8408</v>
      </c>
      <c r="H1008" s="112">
        <v>450</v>
      </c>
      <c r="I1008" s="113">
        <f t="shared" si="193"/>
      </c>
      <c r="J1008" s="113">
        <f t="shared" ref="J1008:J1011" si="210">I1008/H1008</f>
      </c>
      <c r="K1008" s="112">
        <v>18</v>
      </c>
      <c r="L1008" s="114">
        <f t="shared" si="105"/>
      </c>
      <c r="M1008" s="112">
        <v>0</v>
      </c>
      <c r="N1008" s="115">
        <f t="shared" si="339"/>
      </c>
      <c r="O1008" s="112">
        <v>2</v>
      </c>
      <c r="P1008" s="115">
        <f t="shared" si="305"/>
      </c>
      <c r="Q1008" s="116">
        <f>(M1008+M1009)/(O1008+O1009)</f>
      </c>
      <c r="R1008" s="112">
        <v>3</v>
      </c>
      <c r="S1008" s="116">
        <f>(O1008+O1009)/(K1008+K1009)</f>
      </c>
      <c r="T1008" s="112">
        <v>0</v>
      </c>
      <c r="U1008" s="117">
        <f>F1008/T1008</f>
      </c>
      <c r="V1008" s="118">
        <f>(F1008+4*500)/T1008</f>
      </c>
      <c r="W1008" s="112">
        <v>0</v>
      </c>
      <c r="X1008" s="118">
        <f>W1008/T1008</f>
      </c>
      <c r="Y1008" s="116">
        <f>T1008/R1008</f>
      </c>
      <c r="Z1008" s="118">
        <f>W1008/F1008</f>
      </c>
      <c r="AA1008" s="118">
        <f>W1008/(F1008+500)</f>
      </c>
      <c r="AB1008" s="112">
        <v>0</v>
      </c>
      <c r="AC1008" s="112">
        <v>0</v>
      </c>
      <c r="AD1008" s="116">
        <f>AB1008/T1008</f>
      </c>
      <c r="AE1008" s="118">
        <f>(W1008-AC1008)/(F1008+500)</f>
      </c>
      <c r="AF1008" s="119" t="s">
        <v>149</v>
      </c>
    </row>
    <row r="1009">
      <c r="A1009" s="106"/>
      <c r="B1009" s="107"/>
      <c r="C1009" s="135"/>
      <c r="D1009" s="109" t="s">
        <v>134</v>
      </c>
      <c r="E1009" s="110">
        <v>880.38</v>
      </c>
      <c r="F1009" s="111"/>
      <c r="G1009" s="112">
        <v>13010</v>
      </c>
      <c r="H1009" s="112">
        <v>529</v>
      </c>
      <c r="I1009" s="113">
        <f t="shared" si="193"/>
      </c>
      <c r="J1009" s="113">
        <f t="shared" si="210"/>
      </c>
      <c r="K1009" s="112">
        <v>11</v>
      </c>
      <c r="L1009" s="114">
        <f t="shared" si="105"/>
      </c>
      <c r="M1009" s="112">
        <v>0</v>
      </c>
      <c r="N1009" s="115">
        <f t="shared" si="339"/>
      </c>
      <c r="O1009" s="112">
        <v>0</v>
      </c>
      <c r="P1009" s="115">
        <f t="shared" si="305"/>
      </c>
      <c r="Q1009" s="116"/>
      <c r="R1009" s="112"/>
      <c r="S1009" s="116"/>
      <c r="T1009" s="112"/>
      <c r="U1009" s="117"/>
      <c r="V1009" s="118"/>
      <c r="W1009" s="112"/>
      <c r="X1009" s="118"/>
      <c r="Y1009" s="116"/>
      <c r="Z1009" s="118"/>
      <c r="AA1009" s="118"/>
      <c r="AB1009" s="112"/>
      <c r="AC1009" s="112"/>
      <c r="AD1009" s="116"/>
      <c r="AE1009" s="118"/>
      <c r="AF1009" s="119" t="s">
        <v>186</v>
      </c>
    </row>
    <row r="1010">
      <c r="A1010" s="106"/>
      <c r="B1010" s="107" t="s">
        <v>160</v>
      </c>
      <c r="C1010" s="135" t="s">
        <v>188</v>
      </c>
      <c r="D1010" s="109" t="s">
        <v>132</v>
      </c>
      <c r="E1010" s="110">
        <v>474.44</v>
      </c>
      <c r="F1010" s="111">
        <f>E1010+E1011</f>
      </c>
      <c r="G1010" s="112">
        <v>2565</v>
      </c>
      <c r="H1010" s="112">
        <v>231</v>
      </c>
      <c r="I1010" s="113">
        <f t="shared" si="193"/>
      </c>
      <c r="J1010" s="113">
        <f t="shared" si="210"/>
      </c>
      <c r="K1010" s="112">
        <v>2</v>
      </c>
      <c r="L1010" s="114">
        <f t="shared" si="105"/>
      </c>
      <c r="M1010" s="112">
        <v>0</v>
      </c>
      <c r="N1010" s="115">
        <f t="shared" si="339"/>
      </c>
      <c r="O1010" s="112">
        <v>2</v>
      </c>
      <c r="P1010" s="115">
        <f t="shared" si="305"/>
      </c>
      <c r="Q1010" s="116">
        <f>(M1010+M1011)/(O1010+O1011)</f>
      </c>
      <c r="R1010" s="112">
        <v>3</v>
      </c>
      <c r="S1010" s="116">
        <f>(O1010+O1011)/(K1010+K1011)</f>
      </c>
      <c r="T1010" s="112">
        <v>0</v>
      </c>
      <c r="U1010" s="117">
        <f>F1010/T1010</f>
      </c>
      <c r="V1010" s="118">
        <f>(F1010+4*500)/T1010</f>
      </c>
      <c r="W1010" s="112">
        <v>0</v>
      </c>
      <c r="X1010" s="118">
        <f>W1010/T1010</f>
      </c>
      <c r="Y1010" s="116">
        <f>T1010/R1010</f>
      </c>
      <c r="Z1010" s="118">
        <f>W1010/F1010</f>
      </c>
      <c r="AA1010" s="118">
        <f>W1010/(F1010+500)</f>
      </c>
      <c r="AB1010" s="112">
        <v>0</v>
      </c>
      <c r="AC1010" s="112">
        <v>0</v>
      </c>
      <c r="AD1010" s="116">
        <f>AB1010/T1010</f>
      </c>
      <c r="AE1010" s="118">
        <f>(W1010-AC1010)/(F1010+500)</f>
      </c>
      <c r="AF1010" s="119" t="s">
        <v>149</v>
      </c>
    </row>
    <row r="1011">
      <c r="A1011" s="106"/>
      <c r="B1011" s="107"/>
      <c r="C1011" s="135"/>
      <c r="D1011" s="109" t="s">
        <v>134</v>
      </c>
      <c r="E1011" s="110">
        <v>249.41</v>
      </c>
      <c r="F1011" s="111"/>
      <c r="G1011" s="112">
        <v>3583</v>
      </c>
      <c r="H1011" s="112">
        <v>177</v>
      </c>
      <c r="I1011" s="113">
        <f t="shared" si="193"/>
      </c>
      <c r="J1011" s="113">
        <f t="shared" si="210"/>
      </c>
      <c r="K1011" s="112">
        <v>6</v>
      </c>
      <c r="L1011" s="114">
        <f t="shared" si="105"/>
      </c>
      <c r="M1011" s="112">
        <v>0</v>
      </c>
      <c r="N1011" s="115">
        <f t="shared" si="339"/>
      </c>
      <c r="O1011" s="112">
        <v>0</v>
      </c>
      <c r="P1011" s="115">
        <f t="shared" si="305"/>
      </c>
      <c r="Q1011" s="116"/>
      <c r="R1011" s="112"/>
      <c r="S1011" s="116"/>
      <c r="T1011" s="112"/>
      <c r="U1011" s="117"/>
      <c r="V1011" s="118"/>
      <c r="W1011" s="112"/>
      <c r="X1011" s="118"/>
      <c r="Y1011" s="116"/>
      <c r="Z1011" s="118"/>
      <c r="AA1011" s="118"/>
      <c r="AB1011" s="112"/>
      <c r="AC1011" s="112"/>
      <c r="AD1011" s="116"/>
      <c r="AE1011" s="118"/>
      <c r="AF1011" s="119" t="s">
        <v>186</v>
      </c>
    </row>
    <row r="1012">
      <c r="A1012" s="106"/>
      <c r="B1012" s="136" t="s">
        <v>140</v>
      </c>
      <c r="C1012" s="136"/>
      <c r="D1012" s="136"/>
      <c r="E1012" s="124">
        <f>SUM(E1004:E1011)</f>
      </c>
      <c r="F1012" s="124">
        <f>SUM(F1004:F1011)</f>
      </c>
      <c r="G1012" s="124">
        <f>SUM(G1004:G1011)</f>
      </c>
      <c r="H1012" s="124">
        <f>SUM(H1004:H1011)</f>
      </c>
      <c r="I1012" s="126">
        <f t="shared" si="193"/>
      </c>
      <c r="J1012" s="127">
        <f t="shared" ref="J1012:J1013" si="148">(E1012/G1012)*1000</f>
      </c>
      <c r="K1012" s="124">
        <f>SUM(K1004:K1011)</f>
      </c>
      <c r="L1012" s="127">
        <f t="shared" si="105"/>
      </c>
      <c r="M1012" s="124">
        <f>SUM(M1004:M1011)</f>
      </c>
      <c r="N1012" s="128">
        <f t="shared" si="339"/>
      </c>
      <c r="O1012" s="124">
        <f>SUM(O1004:O1011)</f>
      </c>
      <c r="P1012" s="128">
        <f t="shared" si="305"/>
      </c>
      <c r="Q1012" s="129">
        <f t="shared" ref="Q1012:Q1013" si="52">M1012/O1012</f>
      </c>
      <c r="R1012" s="124">
        <f>SUM(R1004:R1011)</f>
      </c>
      <c r="S1012" s="129">
        <f t="shared" ref="S1012:S1013" si="21">(O1012+O1012)/(K1012+K1012)</f>
      </c>
      <c r="T1012" s="124">
        <f>SUM(T1004:T1011)</f>
      </c>
      <c r="U1012" s="130">
        <f t="shared" ref="U1012:U1013" si="873">F1012/T1012</f>
      </c>
      <c r="V1012" s="131">
        <f t="shared" ref="V1012:V1013" si="733">(F1012+4*500)/T1012</f>
      </c>
      <c r="W1012" s="124">
        <f>SUM(W1004:W1011)</f>
      </c>
      <c r="X1012" s="132">
        <f t="shared" ref="X1012:X1013" si="593">W1012/T1012</f>
      </c>
      <c r="Y1012" s="129">
        <f t="shared" ref="Y1012:Y1013" si="453">T1012/R1012</f>
      </c>
      <c r="Z1012" s="131">
        <f t="shared" ref="Z1012:Z1013" si="1153">W1012/F1012</f>
      </c>
      <c r="AA1012" s="131">
        <f>W1012/(F1012+COUNT(W1004:W1011)*500)</f>
      </c>
      <c r="AB1012" s="124">
        <f>AB1004+AB1006+AB1008+AB1010</f>
      </c>
      <c r="AC1012" s="124">
        <f>AC1004+AC1006+AC1008+AC1010</f>
      </c>
      <c r="AD1012" s="129">
        <f t="shared" ref="AD1012:AD1013" si="1013">AB1012/T1012</f>
      </c>
      <c r="AE1012" s="133">
        <f>(W1012-AC1012)/(F1012+COUNT(W1004:W1011)*500)</f>
      </c>
      <c r="AF1012" s="119"/>
    </row>
    <row r="1013">
      <c r="A1013" s="106"/>
      <c r="B1013" s="149" t="s">
        <v>161</v>
      </c>
      <c r="C1013" s="149"/>
      <c r="D1013" s="149"/>
      <c r="E1013" s="150">
        <f>E976+E985+E994+E1003+E1012</f>
      </c>
      <c r="F1013" s="150">
        <f>F976+F985+F994+F1003+F1012</f>
      </c>
      <c r="G1013" s="150">
        <f>G976+G985+G994+G1003+G1012</f>
      </c>
      <c r="H1013" s="150">
        <f>H976+H985+H994+H1003+H1012</f>
      </c>
      <c r="I1013" s="151">
        <f t="shared" si="193"/>
      </c>
      <c r="J1013" s="152">
        <f t="shared" si="148"/>
      </c>
      <c r="K1013" s="150">
        <f>K976+K985+K994+K1003+K1012</f>
      </c>
      <c r="L1013" s="152">
        <f t="shared" si="105"/>
      </c>
      <c r="M1013" s="150">
        <f>M976+M985+M994+M1003+M1012</f>
      </c>
      <c r="N1013" s="154">
        <f t="shared" si="339"/>
      </c>
      <c r="O1013" s="150">
        <f>O976+O985+O994+O1003+O1012</f>
      </c>
      <c r="P1013" s="154">
        <f t="shared" si="305"/>
      </c>
      <c r="Q1013" s="155">
        <f t="shared" si="52"/>
      </c>
      <c r="R1013" s="150">
        <f>R976+R985+R994+R1003+R1012</f>
      </c>
      <c r="S1013" s="155">
        <f t="shared" si="21"/>
      </c>
      <c r="T1013" s="150">
        <f>T976+T985+T994+T1003+T1012</f>
      </c>
      <c r="U1013" s="156">
        <f t="shared" si="873"/>
      </c>
      <c r="V1013" s="157">
        <f t="shared" si="733"/>
      </c>
      <c r="W1013" s="150">
        <f>W976+W985+W994+W1003+W1012</f>
      </c>
      <c r="X1013" s="157">
        <f t="shared" si="593"/>
      </c>
      <c r="Y1013" s="155">
        <f t="shared" si="453"/>
      </c>
      <c r="Z1013" s="157">
        <f t="shared" si="1153"/>
      </c>
      <c r="AA1013" s="157">
        <f>W1013/(F1013+COUNT(W968:W975,W977:W984,W986:W993,W995:W1002)*500)</f>
      </c>
      <c r="AB1013" s="172">
        <f>AB976+AB985+AB994+AB1003+AB1012</f>
      </c>
      <c r="AC1013" s="150">
        <f>AC976+AC985+AC994+AC1003+AC1012</f>
      </c>
      <c r="AD1013" s="155">
        <f t="shared" si="1013"/>
      </c>
      <c r="AE1013" s="157">
        <f>(W1013-AC1013)/(F1013+COUNT(W968:W975,W977:W984,W986:W993,W995:W1002)*500)</f>
      </c>
      <c r="AF1013" s="158"/>
    </row>
    <row r="1014">
      <c r="A1014" s="96" t="s">
        <v>97</v>
      </c>
      <c r="B1014" s="97" t="s">
        <v>98</v>
      </c>
      <c r="C1014" s="97" t="s">
        <v>99</v>
      </c>
      <c r="D1014" s="97" t="s">
        <v>100</v>
      </c>
      <c r="E1014" s="98" t="s">
        <v>101</v>
      </c>
      <c r="F1014" s="97" t="s">
        <v>102</v>
      </c>
      <c r="G1014" s="97" t="s">
        <v>103</v>
      </c>
      <c r="H1014" s="97" t="s">
        <v>104</v>
      </c>
      <c r="I1014" s="99" t="s">
        <v>105</v>
      </c>
      <c r="J1014" s="100" t="s">
        <v>106</v>
      </c>
      <c r="K1014" s="97" t="s">
        <v>107</v>
      </c>
      <c r="L1014" s="100" t="s">
        <v>108</v>
      </c>
      <c r="M1014" s="97" t="s">
        <v>109</v>
      </c>
      <c r="N1014" s="101" t="s">
        <v>110</v>
      </c>
      <c r="O1014" s="97" t="s">
        <v>111</v>
      </c>
      <c r="P1014" s="101" t="s">
        <v>112</v>
      </c>
      <c r="Q1014" s="99" t="s">
        <v>113</v>
      </c>
      <c r="R1014" s="102" t="s">
        <v>114</v>
      </c>
      <c r="S1014" s="103" t="s">
        <v>115</v>
      </c>
      <c r="T1014" s="102" t="s">
        <v>116</v>
      </c>
      <c r="U1014" s="104" t="s">
        <v>117</v>
      </c>
      <c r="V1014" s="105" t="s">
        <v>118</v>
      </c>
      <c r="W1014" s="105" t="s">
        <v>119</v>
      </c>
      <c r="X1014" s="105" t="s">
        <v>120</v>
      </c>
      <c r="Y1014" s="103" t="s">
        <v>121</v>
      </c>
      <c r="Z1014" s="105" t="s">
        <v>122</v>
      </c>
      <c r="AA1014" s="105" t="s">
        <v>123</v>
      </c>
      <c r="AB1014" s="105" t="s">
        <v>124</v>
      </c>
      <c r="AC1014" s="102" t="s">
        <v>125</v>
      </c>
      <c r="AD1014" s="103" t="s">
        <v>126</v>
      </c>
      <c r="AE1014" s="105" t="s">
        <v>127</v>
      </c>
      <c r="AF1014" s="105" t="s">
        <v>128</v>
      </c>
    </row>
    <row r="1015">
      <c r="A1015" s="106" t="s">
        <v>200</v>
      </c>
      <c r="B1015" s="107" t="s">
        <v>130</v>
      </c>
      <c r="C1015" s="108" t="s">
        <v>131</v>
      </c>
      <c r="D1015" s="109" t="s">
        <v>132</v>
      </c>
      <c r="E1015" s="110">
        <v>564.35</v>
      </c>
      <c r="F1015" s="111">
        <f>E1015+E1016</f>
      </c>
      <c r="G1015" s="112">
        <v>2480</v>
      </c>
      <c r="H1015" s="112">
        <v>444</v>
      </c>
      <c r="I1015" s="113">
        <f t="shared" ref="I1015:I1038" si="194">H1015/G1015</f>
      </c>
      <c r="J1015" s="114">
        <f t="shared" ref="J1015:J1059" si="149">(E1015/G1015)*1000</f>
      </c>
      <c r="K1015" s="112">
        <v>10</v>
      </c>
      <c r="L1015" s="114">
        <f t="shared" ref="L1015:L1035" si="106">E1015/K1015</f>
      </c>
      <c r="M1015" s="112">
        <v>0</v>
      </c>
      <c r="N1015" s="115">
        <f t="shared" ref="N1015:N1059" si="340">E1015/M1015</f>
      </c>
      <c r="O1015" s="112">
        <v>0</v>
      </c>
      <c r="P1015" s="115">
        <f t="shared" ref="P1015:P1042" si="306">E1015/O1015</f>
      </c>
      <c r="Q1015" s="116">
        <f>(M1015+M1016)/(O1015+O1016)</f>
      </c>
      <c r="R1015" s="112">
        <v>5</v>
      </c>
      <c r="S1015" s="116">
        <f>(O1015+O1016)/(K1015+K1016)</f>
      </c>
      <c r="T1015" s="112">
        <v>0</v>
      </c>
      <c r="U1015" s="117">
        <f>F1015/T1015</f>
      </c>
      <c r="V1015" s="118">
        <f>(F1015+4*500)/T1015</f>
      </c>
      <c r="W1015" s="112">
        <v>0</v>
      </c>
      <c r="X1015" s="118">
        <f>W1015/T1015</f>
      </c>
      <c r="Y1015" s="116">
        <f>T1015/R1015</f>
      </c>
      <c r="Z1015" s="118">
        <f>W1015/F1015</f>
      </c>
      <c r="AA1015" s="118">
        <f>W1015/(F1015+500)</f>
      </c>
      <c r="AB1015" s="112">
        <v>0</v>
      </c>
      <c r="AC1015" s="112">
        <v>0</v>
      </c>
      <c r="AD1015" s="116">
        <f>AB1015/T1015</f>
      </c>
      <c r="AE1015" s="118">
        <f>(W1015-AC1015)/(F1015+500)</f>
      </c>
      <c r="AF1015" s="119" t="s">
        <v>173</v>
      </c>
    </row>
    <row r="1016">
      <c r="A1016" s="106"/>
      <c r="B1016" s="107"/>
      <c r="C1016" s="108"/>
      <c r="D1016" s="109" t="s">
        <v>134</v>
      </c>
      <c r="E1016" s="110">
        <v>633.18</v>
      </c>
      <c r="F1016" s="111"/>
      <c r="G1016" s="112">
        <v>4765</v>
      </c>
      <c r="H1016" s="112">
        <v>313</v>
      </c>
      <c r="I1016" s="113">
        <f t="shared" si="194"/>
      </c>
      <c r="J1016" s="114">
        <f t="shared" si="149"/>
      </c>
      <c r="K1016" s="112">
        <v>14</v>
      </c>
      <c r="L1016" s="114">
        <f t="shared" si="106"/>
      </c>
      <c r="M1016" s="112">
        <v>0</v>
      </c>
      <c r="N1016" s="115">
        <f t="shared" si="340"/>
      </c>
      <c r="O1016" s="112">
        <v>2</v>
      </c>
      <c r="P1016" s="115">
        <f t="shared" si="306"/>
      </c>
      <c r="Q1016" s="116"/>
      <c r="R1016" s="112"/>
      <c r="S1016" s="116"/>
      <c r="T1016" s="112"/>
      <c r="U1016" s="117"/>
      <c r="V1016" s="118"/>
      <c r="W1016" s="112"/>
      <c r="X1016" s="118"/>
      <c r="Y1016" s="116"/>
      <c r="Z1016" s="118"/>
      <c r="AA1016" s="118"/>
      <c r="AB1016" s="112"/>
      <c r="AC1016" s="112"/>
      <c r="AD1016" s="116"/>
      <c r="AE1016" s="118"/>
      <c r="AF1016" s="119" t="s">
        <v>168</v>
      </c>
    </row>
    <row r="1017">
      <c r="A1017" s="106"/>
      <c r="B1017" s="107" t="s">
        <v>136</v>
      </c>
      <c r="C1017" s="108" t="s">
        <v>131</v>
      </c>
      <c r="D1017" s="109" t="s">
        <v>132</v>
      </c>
      <c r="E1017" s="110">
        <v>459.23</v>
      </c>
      <c r="F1017" s="111">
        <f>E1017+E1018</f>
      </c>
      <c r="G1017" s="112">
        <v>2618</v>
      </c>
      <c r="H1017" s="112">
        <v>168</v>
      </c>
      <c r="I1017" s="113">
        <f t="shared" si="194"/>
      </c>
      <c r="J1017" s="114">
        <f t="shared" si="149"/>
      </c>
      <c r="K1017" s="112">
        <v>7</v>
      </c>
      <c r="L1017" s="114">
        <f t="shared" si="106"/>
      </c>
      <c r="M1017" s="112">
        <v>0</v>
      </c>
      <c r="N1017" s="115">
        <f t="shared" si="340"/>
      </c>
      <c r="O1017" s="112">
        <v>0</v>
      </c>
      <c r="P1017" s="115">
        <f t="shared" si="306"/>
      </c>
      <c r="Q1017" s="116">
        <f>(M1017+M1018)/(O1017+O1018)</f>
      </c>
      <c r="R1017" s="112">
        <v>4</v>
      </c>
      <c r="S1017" s="116">
        <f>(O1017+O1018)/(K1017+K1018)</f>
      </c>
      <c r="T1017" s="112">
        <v>1</v>
      </c>
      <c r="U1017" s="117">
        <f>F1017/T1017</f>
      </c>
      <c r="V1017" s="118">
        <f>(F1017+4*500)/T1017</f>
      </c>
      <c r="W1017" s="112">
        <v>2407.2</v>
      </c>
      <c r="X1017" s="118">
        <f>W1017/T1017</f>
      </c>
      <c r="Y1017" s="116">
        <f>T1017/R1017</f>
      </c>
      <c r="Z1017" s="118">
        <f>W1017/F1017</f>
      </c>
      <c r="AA1017" s="118">
        <f>W1017/(F1017+500)</f>
      </c>
      <c r="AB1017" s="112">
        <v>0</v>
      </c>
      <c r="AC1017" s="112">
        <v>0</v>
      </c>
      <c r="AD1017" s="116">
        <f>AB1017/T1017</f>
      </c>
      <c r="AE1017" s="118">
        <f>(W1017-AC1017)/(F1017+500)</f>
      </c>
      <c r="AF1017" s="119" t="s">
        <v>173</v>
      </c>
    </row>
    <row r="1018">
      <c r="A1018" s="106"/>
      <c r="B1018" s="107"/>
      <c r="C1018" s="108"/>
      <c r="D1018" s="109" t="s">
        <v>134</v>
      </c>
      <c r="E1018" s="110">
        <v>1052.34</v>
      </c>
      <c r="F1018" s="111"/>
      <c r="G1018" s="112">
        <v>8645</v>
      </c>
      <c r="H1018" s="112">
        <v>473</v>
      </c>
      <c r="I1018" s="113">
        <f t="shared" si="194"/>
      </c>
      <c r="J1018" s="114">
        <f t="shared" si="149"/>
      </c>
      <c r="K1018" s="112">
        <v>27</v>
      </c>
      <c r="L1018" s="114">
        <f t="shared" si="106"/>
      </c>
      <c r="M1018" s="112">
        <v>1</v>
      </c>
      <c r="N1018" s="115">
        <f t="shared" si="340"/>
      </c>
      <c r="O1018" s="112">
        <v>4</v>
      </c>
      <c r="P1018" s="115">
        <f t="shared" si="306"/>
      </c>
      <c r="Q1018" s="116"/>
      <c r="R1018" s="112"/>
      <c r="S1018" s="116"/>
      <c r="T1018" s="112"/>
      <c r="U1018" s="117"/>
      <c r="V1018" s="118"/>
      <c r="W1018" s="112"/>
      <c r="X1018" s="118"/>
      <c r="Y1018" s="116"/>
      <c r="Z1018" s="118"/>
      <c r="AA1018" s="118"/>
      <c r="AB1018" s="112"/>
      <c r="AC1018" s="112"/>
      <c r="AD1018" s="116"/>
      <c r="AE1018" s="118"/>
      <c r="AF1018" s="119" t="s">
        <v>168</v>
      </c>
    </row>
    <row r="1019">
      <c r="A1019" s="106"/>
      <c r="B1019" s="120" t="s">
        <v>137</v>
      </c>
      <c r="C1019" s="108" t="s">
        <v>131</v>
      </c>
      <c r="D1019" s="109" t="s">
        <v>132</v>
      </c>
      <c r="E1019" s="110">
        <v>853.75</v>
      </c>
      <c r="F1019" s="111">
        <f>E1019+E1020</f>
      </c>
      <c r="G1019" s="112">
        <v>3630</v>
      </c>
      <c r="H1019" s="112">
        <v>190</v>
      </c>
      <c r="I1019" s="113">
        <f t="shared" si="194"/>
      </c>
      <c r="J1019" s="114">
        <f t="shared" si="149"/>
      </c>
      <c r="K1019" s="112">
        <v>11</v>
      </c>
      <c r="L1019" s="114">
        <f t="shared" si="106"/>
      </c>
      <c r="M1019" s="112">
        <v>1</v>
      </c>
      <c r="N1019" s="115">
        <f t="shared" si="340"/>
      </c>
      <c r="O1019" s="112">
        <v>2</v>
      </c>
      <c r="P1019" s="115">
        <f t="shared" si="306"/>
      </c>
      <c r="Q1019" s="116">
        <f>(M1019+M1020)/(O1019+O1020)</f>
      </c>
      <c r="R1019" s="112">
        <v>4</v>
      </c>
      <c r="S1019" s="116">
        <f>(O1019+O1020)/(K1019+K1020)</f>
      </c>
      <c r="T1019" s="112">
        <v>2</v>
      </c>
      <c r="U1019" s="117">
        <f>F1019/T1019</f>
      </c>
      <c r="V1019" s="118">
        <f>(F1019+4*500)/T1019</f>
      </c>
      <c r="W1019" s="112">
        <v>3475</v>
      </c>
      <c r="X1019" s="118">
        <f>W1019/T1019</f>
      </c>
      <c r="Y1019" s="116">
        <f>T1019/R1019</f>
      </c>
      <c r="Z1019" s="118">
        <f>W1019/F1019</f>
      </c>
      <c r="AA1019" s="118">
        <f>W1019/(F1019+500)</f>
      </c>
      <c r="AB1019" s="112">
        <v>1</v>
      </c>
      <c r="AC1019" s="112">
        <v>2911.2</v>
      </c>
      <c r="AD1019" s="116">
        <f>AB1019/T1019</f>
      </c>
      <c r="AE1019" s="118">
        <f>(W1019-AC1019)/(F1019+500)</f>
      </c>
      <c r="AF1019" s="119" t="s">
        <v>173</v>
      </c>
    </row>
    <row r="1020">
      <c r="A1020" s="106"/>
      <c r="B1020" s="120"/>
      <c r="C1020" s="108"/>
      <c r="D1020" s="109" t="s">
        <v>134</v>
      </c>
      <c r="E1020" s="110">
        <v>956.19</v>
      </c>
      <c r="F1020" s="111"/>
      <c r="G1020" s="112">
        <v>8566</v>
      </c>
      <c r="H1020" s="112">
        <v>394</v>
      </c>
      <c r="I1020" s="113">
        <f t="shared" si="194"/>
      </c>
      <c r="J1020" s="114">
        <f t="shared" si="149"/>
      </c>
      <c r="K1020" s="112">
        <v>14</v>
      </c>
      <c r="L1020" s="114">
        <f t="shared" si="106"/>
      </c>
      <c r="M1020" s="112">
        <v>0</v>
      </c>
      <c r="N1020" s="115">
        <f t="shared" si="340"/>
      </c>
      <c r="O1020" s="112">
        <v>1</v>
      </c>
      <c r="P1020" s="115">
        <f t="shared" si="306"/>
      </c>
      <c r="Q1020" s="116"/>
      <c r="R1020" s="112"/>
      <c r="S1020" s="116"/>
      <c r="T1020" s="112"/>
      <c r="U1020" s="117"/>
      <c r="V1020" s="118"/>
      <c r="W1020" s="112"/>
      <c r="X1020" s="118"/>
      <c r="Y1020" s="116"/>
      <c r="Z1020" s="118"/>
      <c r="AA1020" s="118"/>
      <c r="AB1020" s="112"/>
      <c r="AC1020" s="112"/>
      <c r="AD1020" s="116"/>
      <c r="AE1020" s="118"/>
      <c r="AF1020" s="119" t="s">
        <v>168</v>
      </c>
    </row>
    <row r="1021">
      <c r="A1021" s="106"/>
      <c r="B1021" s="107" t="s">
        <v>138</v>
      </c>
      <c r="C1021" s="108" t="s">
        <v>131</v>
      </c>
      <c r="D1021" s="109" t="s">
        <v>132</v>
      </c>
      <c r="E1021" s="110">
        <v>785.04</v>
      </c>
      <c r="F1021" s="121">
        <f>E1021+E1022</f>
      </c>
      <c r="G1021" s="112">
        <v>4382</v>
      </c>
      <c r="H1021" s="112">
        <v>188</v>
      </c>
      <c r="I1021" s="113">
        <f t="shared" si="194"/>
      </c>
      <c r="J1021" s="114">
        <f t="shared" si="149"/>
      </c>
      <c r="K1021" s="112">
        <v>11</v>
      </c>
      <c r="L1021" s="114">
        <f t="shared" si="106"/>
      </c>
      <c r="M1021" s="112">
        <v>1</v>
      </c>
      <c r="N1021" s="115">
        <f t="shared" si="340"/>
      </c>
      <c r="O1021" s="112">
        <v>1</v>
      </c>
      <c r="P1021" s="115">
        <f t="shared" si="306"/>
      </c>
      <c r="Q1021" s="116">
        <f>(M1021+M1022)/(O1021+O1022)</f>
      </c>
      <c r="R1021" s="112">
        <v>3</v>
      </c>
      <c r="S1021" s="116">
        <f>(O1021+O1022)/(K1021+K1022)</f>
      </c>
      <c r="T1021" s="112">
        <v>1</v>
      </c>
      <c r="U1021" s="117">
        <f>F1021/T1021</f>
      </c>
      <c r="V1021" s="118">
        <f>(F1021+4*500)/T1021</f>
      </c>
      <c r="W1021" s="112">
        <v>763.1999999999998</v>
      </c>
      <c r="X1021" s="118">
        <f>W1021/T1021</f>
      </c>
      <c r="Y1021" s="116">
        <f>T1021/R1021</f>
      </c>
      <c r="Z1021" s="118">
        <f>W1021/F1021</f>
      </c>
      <c r="AA1021" s="118">
        <f>W1021/(F1021+500)</f>
      </c>
      <c r="AB1021" s="112">
        <v>0</v>
      </c>
      <c r="AC1021" s="112">
        <v>0</v>
      </c>
      <c r="AD1021" s="116">
        <f>AB1021/T1021</f>
      </c>
      <c r="AE1021" s="118">
        <f>(W1021-AC1021)/(F1021+500)</f>
      </c>
      <c r="AF1021" s="119" t="s">
        <v>173</v>
      </c>
    </row>
    <row r="1022">
      <c r="A1022" s="106"/>
      <c r="B1022" s="107"/>
      <c r="C1022" s="108"/>
      <c r="D1022" s="109" t="s">
        <v>134</v>
      </c>
      <c r="E1022" s="110">
        <v>909.01</v>
      </c>
      <c r="F1022" s="121"/>
      <c r="G1022" s="112">
        <v>6255</v>
      </c>
      <c r="H1022" s="122">
        <v>264</v>
      </c>
      <c r="I1022" s="113">
        <f t="shared" si="194"/>
      </c>
      <c r="J1022" s="114">
        <f t="shared" si="149"/>
      </c>
      <c r="K1022" s="112">
        <v>14</v>
      </c>
      <c r="L1022" s="114">
        <f t="shared" si="106"/>
      </c>
      <c r="M1022" s="112">
        <v>0</v>
      </c>
      <c r="N1022" s="115">
        <f t="shared" si="340"/>
      </c>
      <c r="O1022" s="112">
        <v>0</v>
      </c>
      <c r="P1022" s="115">
        <f t="shared" si="306"/>
      </c>
      <c r="Q1022" s="116"/>
      <c r="R1022" s="112"/>
      <c r="S1022" s="116"/>
      <c r="T1022" s="112"/>
      <c r="U1022" s="117"/>
      <c r="V1022" s="118"/>
      <c r="W1022" s="112"/>
      <c r="X1022" s="118"/>
      <c r="Y1022" s="116"/>
      <c r="Z1022" s="118"/>
      <c r="AA1022" s="118"/>
      <c r="AB1022" s="112"/>
      <c r="AC1022" s="112"/>
      <c r="AD1022" s="116"/>
      <c r="AE1022" s="118"/>
      <c r="AF1022" s="119" t="s">
        <v>168</v>
      </c>
    </row>
    <row r="1023">
      <c r="A1023" s="106"/>
      <c r="B1023" s="107" t="s">
        <v>139</v>
      </c>
      <c r="C1023" s="108" t="s">
        <v>131</v>
      </c>
      <c r="D1023" s="109" t="s">
        <v>132</v>
      </c>
      <c r="E1023" s="110">
        <v>745.99</v>
      </c>
      <c r="F1023" s="121">
        <f>E1023+E1024</f>
      </c>
      <c r="G1023" s="112">
        <v>4025</v>
      </c>
      <c r="H1023" s="112">
        <v>177</v>
      </c>
      <c r="I1023" s="113">
        <f t="shared" si="194"/>
      </c>
      <c r="J1023" s="114">
        <f t="shared" si="149"/>
      </c>
      <c r="K1023" s="112">
        <v>5</v>
      </c>
      <c r="L1023" s="114">
        <f t="shared" si="106"/>
      </c>
      <c r="M1023" s="112">
        <v>0</v>
      </c>
      <c r="N1023" s="115">
        <f t="shared" si="340"/>
      </c>
      <c r="O1023" s="112">
        <v>1</v>
      </c>
      <c r="P1023" s="115">
        <f t="shared" si="306"/>
      </c>
      <c r="Q1023" s="116">
        <f>(M1023+M1024)/(O1023+O1024)</f>
      </c>
      <c r="R1023" s="112">
        <v>6</v>
      </c>
      <c r="S1023" s="116">
        <f>(O1023+O1024)/(K1023+K1024)</f>
      </c>
      <c r="T1023" s="112">
        <v>1</v>
      </c>
      <c r="U1023" s="117">
        <f>F1023/T1023</f>
      </c>
      <c r="V1023" s="118">
        <f>(F1023+4*500)/T1023</f>
      </c>
      <c r="W1023" s="112">
        <v>2088</v>
      </c>
      <c r="X1023" s="118">
        <f>W1023/T1023</f>
      </c>
      <c r="Y1023" s="116">
        <f>T1023/R1023</f>
      </c>
      <c r="Z1023" s="118">
        <f>W1023/F1023</f>
      </c>
      <c r="AA1023" s="118">
        <f>W1023/(F1023+500)</f>
      </c>
      <c r="AB1023" s="112">
        <v>1</v>
      </c>
      <c r="AC1023" s="112">
        <v>2088</v>
      </c>
      <c r="AD1023" s="116">
        <f>AB1023/T1023</f>
      </c>
      <c r="AE1023" s="118">
        <f>(W1023-AC1023)/(F1023+500)</f>
      </c>
      <c r="AF1023" s="119" t="s">
        <v>173</v>
      </c>
    </row>
    <row r="1024">
      <c r="A1024" s="106"/>
      <c r="B1024" s="107"/>
      <c r="C1024" s="108"/>
      <c r="D1024" s="109" t="s">
        <v>134</v>
      </c>
      <c r="E1024" s="110">
        <v>934.59</v>
      </c>
      <c r="F1024" s="121"/>
      <c r="G1024" s="112">
        <v>5796</v>
      </c>
      <c r="H1024" s="122">
        <v>199</v>
      </c>
      <c r="I1024" s="113">
        <f t="shared" si="194"/>
      </c>
      <c r="J1024" s="114">
        <f t="shared" si="149"/>
      </c>
      <c r="K1024" s="112">
        <v>9</v>
      </c>
      <c r="L1024" s="114">
        <f t="shared" si="106"/>
      </c>
      <c r="M1024" s="112">
        <v>1</v>
      </c>
      <c r="N1024" s="115">
        <f t="shared" si="340"/>
      </c>
      <c r="O1024" s="112">
        <v>1</v>
      </c>
      <c r="P1024" s="115">
        <f t="shared" si="306"/>
      </c>
      <c r="Q1024" s="116"/>
      <c r="R1024" s="112"/>
      <c r="S1024" s="116"/>
      <c r="T1024" s="112"/>
      <c r="U1024" s="117"/>
      <c r="V1024" s="118"/>
      <c r="W1024" s="112"/>
      <c r="X1024" s="118"/>
      <c r="Y1024" s="116"/>
      <c r="Z1024" s="118"/>
      <c r="AA1024" s="118"/>
      <c r="AB1024" s="112"/>
      <c r="AC1024" s="112"/>
      <c r="AD1024" s="116"/>
      <c r="AE1024" s="118"/>
      <c r="AF1024" s="119" t="s">
        <v>168</v>
      </c>
    </row>
    <row r="1025">
      <c r="A1025" s="106"/>
      <c r="B1025" s="123" t="s">
        <v>140</v>
      </c>
      <c r="C1025" s="123"/>
      <c r="D1025" s="123"/>
      <c r="E1025" s="124">
        <f>SUM(E1015:E1024)</f>
      </c>
      <c r="F1025" s="125">
        <f>SUM(F1015:F1024)</f>
      </c>
      <c r="G1025" s="125">
        <f>SUM(G1015:G1024)</f>
      </c>
      <c r="H1025" s="125">
        <f>SUM(H1015:H1024)</f>
      </c>
      <c r="I1025" s="126">
        <f t="shared" si="194"/>
      </c>
      <c r="J1025" s="127">
        <f t="shared" si="149"/>
      </c>
      <c r="K1025" s="125">
        <f>SUM(K1015:K1024)</f>
      </c>
      <c r="L1025" s="127">
        <f t="shared" si="106"/>
      </c>
      <c r="M1025" s="125">
        <f>SUM(M1015:M1024)</f>
      </c>
      <c r="N1025" s="128">
        <f t="shared" si="340"/>
      </c>
      <c r="O1025" s="125">
        <f>SUM(O1015:O1024)</f>
      </c>
      <c r="P1025" s="128">
        <f t="shared" si="306"/>
      </c>
      <c r="Q1025" s="129">
        <f>M1025/O1025</f>
      </c>
      <c r="R1025" s="125">
        <f>SUM(R1015:R1024)</f>
      </c>
      <c r="S1025" s="129">
        <f>(O1025+O1025)/(K1025+K1025)</f>
      </c>
      <c r="T1025" s="125">
        <f>SUM(T1015:T1024)</f>
      </c>
      <c r="U1025" s="130">
        <f t="shared" ref="U1025:U1026" si="874">F1025/T1025</f>
      </c>
      <c r="V1025" s="131">
        <f t="shared" ref="V1025:V1026" si="734">(F1025+4*500)/T1025</f>
      </c>
      <c r="W1025" s="124">
        <f>SUM(W1015:W1024)</f>
      </c>
      <c r="X1025" s="132">
        <f t="shared" ref="X1025:X1026" si="594">W1025/T1025</f>
      </c>
      <c r="Y1025" s="129">
        <f t="shared" ref="Y1025:Y1026" si="454">T1025/R1025</f>
      </c>
      <c r="Z1025" s="131">
        <f t="shared" ref="Z1025:Z1026" si="1154">W1025/F1025</f>
      </c>
      <c r="AA1025" s="131">
        <f>W1025/(F1025+COUNT(W1015:W1024)*500)</f>
      </c>
      <c r="AB1025" s="174">
        <f>AB1015+AB1017+AB1019+AB1021+AB1023</f>
      </c>
      <c r="AC1025" s="174">
        <f>AC1015+AC1017+AC1019+AC1021+AC1023</f>
      </c>
      <c r="AD1025" s="129">
        <f t="shared" ref="AD1025:AD1026" si="1014">AB1025/T1025</f>
      </c>
      <c r="AE1025" s="133">
        <f>(W1025-AC1025)/(F1025+COUNT(W1015:W1024)*500)</f>
      </c>
      <c r="AF1025" s="118"/>
    </row>
    <row r="1026">
      <c r="A1026" s="106"/>
      <c r="B1026" s="134" t="s">
        <v>141</v>
      </c>
      <c r="C1026" s="135" t="s">
        <v>171</v>
      </c>
      <c r="D1026" s="109" t="s">
        <v>132</v>
      </c>
      <c r="E1026" s="110">
        <v>1547.26</v>
      </c>
      <c r="F1026" s="121">
        <f>E1026+E1027</f>
      </c>
      <c r="G1026" s="112">
        <v>6840</v>
      </c>
      <c r="H1026" s="112">
        <v>317</v>
      </c>
      <c r="I1026" s="113">
        <f t="shared" si="194"/>
      </c>
      <c r="J1026" s="114">
        <f t="shared" si="149"/>
      </c>
      <c r="K1026" s="112">
        <v>13</v>
      </c>
      <c r="L1026" s="114">
        <f t="shared" si="106"/>
      </c>
      <c r="M1026" s="112">
        <v>1</v>
      </c>
      <c r="N1026" s="115">
        <f t="shared" si="340"/>
      </c>
      <c r="O1026" s="112">
        <v>2</v>
      </c>
      <c r="P1026" s="115">
        <f t="shared" si="306"/>
      </c>
      <c r="Q1026" s="116">
        <f>(M1026+M1027)/(O1026+O1027)</f>
      </c>
      <c r="R1026" s="112">
        <v>12</v>
      </c>
      <c r="S1026" s="116">
        <f>(O1026+O1027)/(K1026+K1027)</f>
      </c>
      <c r="T1026" s="112">
        <v>6</v>
      </c>
      <c r="U1026" s="117">
        <f t="shared" si="874"/>
      </c>
      <c r="V1026" s="118">
        <f t="shared" si="734"/>
      </c>
      <c r="W1026" s="112">
        <v>7357.200000000001</v>
      </c>
      <c r="X1026" s="118">
        <f t="shared" si="594"/>
      </c>
      <c r="Y1026" s="116">
        <f t="shared" si="454"/>
      </c>
      <c r="Z1026" s="118">
        <f t="shared" si="1154"/>
      </c>
      <c r="AA1026" s="118">
        <f>W1026/(F1026+500)</f>
      </c>
      <c r="AB1026" s="112">
        <v>2</v>
      </c>
      <c r="AC1026" s="112">
        <v>3190.8</v>
      </c>
      <c r="AD1026" s="116">
        <f t="shared" si="1014"/>
      </c>
      <c r="AE1026" s="118">
        <f>(W1026-AC1026)/(F1026+500)</f>
      </c>
      <c r="AF1026" s="119" t="s">
        <v>173</v>
      </c>
    </row>
    <row r="1027">
      <c r="A1027" s="106"/>
      <c r="B1027" s="134"/>
      <c r="C1027" s="135"/>
      <c r="D1027" s="109" t="s">
        <v>134</v>
      </c>
      <c r="E1027" s="110">
        <v>2304.87</v>
      </c>
      <c r="F1027" s="121"/>
      <c r="G1027" s="112">
        <v>17420</v>
      </c>
      <c r="H1027" s="122">
        <v>836</v>
      </c>
      <c r="I1027" s="113">
        <f t="shared" si="194"/>
      </c>
      <c r="J1027" s="114">
        <f t="shared" si="149"/>
      </c>
      <c r="K1027" s="112">
        <v>54</v>
      </c>
      <c r="L1027" s="114">
        <f t="shared" si="106"/>
      </c>
      <c r="M1027" s="112">
        <v>5</v>
      </c>
      <c r="N1027" s="115">
        <f t="shared" si="340"/>
      </c>
      <c r="O1027" s="112">
        <v>6</v>
      </c>
      <c r="P1027" s="115">
        <f t="shared" si="306"/>
      </c>
      <c r="Q1027" s="116"/>
      <c r="R1027" s="112"/>
      <c r="S1027" s="116"/>
      <c r="T1027" s="112"/>
      <c r="U1027" s="117"/>
      <c r="V1027" s="118"/>
      <c r="W1027" s="112"/>
      <c r="X1027" s="118"/>
      <c r="Y1027" s="116"/>
      <c r="Z1027" s="118"/>
      <c r="AA1027" s="118"/>
      <c r="AB1027" s="112">
        <v>2</v>
      </c>
      <c r="AC1027" s="112">
        <v>3190.8</v>
      </c>
      <c r="AD1027" s="116"/>
      <c r="AE1027" s="118"/>
      <c r="AF1027" s="119" t="s">
        <v>168</v>
      </c>
    </row>
    <row r="1028">
      <c r="A1028" s="106"/>
      <c r="B1028" s="134" t="s">
        <v>143</v>
      </c>
      <c r="C1028" s="135" t="s">
        <v>171</v>
      </c>
      <c r="D1028" s="109" t="s">
        <v>132</v>
      </c>
      <c r="E1028" s="110">
        <v>936.87</v>
      </c>
      <c r="F1028" s="121">
        <f>E1028+E1029</f>
      </c>
      <c r="G1028" s="112">
        <v>4602</v>
      </c>
      <c r="H1028" s="112">
        <v>161</v>
      </c>
      <c r="I1028" s="113">
        <f t="shared" si="194"/>
      </c>
      <c r="J1028" s="114">
        <f t="shared" si="149"/>
      </c>
      <c r="K1028" s="112">
        <v>8</v>
      </c>
      <c r="L1028" s="114">
        <f t="shared" si="106"/>
      </c>
      <c r="M1028" s="112">
        <v>0</v>
      </c>
      <c r="N1028" s="115">
        <f t="shared" si="340"/>
      </c>
      <c r="O1028" s="112">
        <v>0</v>
      </c>
      <c r="P1028" s="115">
        <f t="shared" si="306"/>
      </c>
      <c r="Q1028" s="116">
        <f>(M1028+M1029)/(O1028+O1029)</f>
      </c>
      <c r="R1028" s="112">
        <v>8</v>
      </c>
      <c r="S1028" s="116">
        <f>(O1028+O1029)/(K1028+K1029)</f>
      </c>
      <c r="T1028" s="112">
        <v>2</v>
      </c>
      <c r="U1028" s="117">
        <f>F1028/T1028</f>
      </c>
      <c r="V1028" s="118">
        <f>(F1028+4*500)/T1028</f>
      </c>
      <c r="W1028" s="112">
        <v>3307.199999999999</v>
      </c>
      <c r="X1028" s="118">
        <f>W1028/T1028</f>
      </c>
      <c r="Y1028" s="116">
        <f>T1028/R1028</f>
      </c>
      <c r="Z1028" s="118">
        <f>W1028/F1028</f>
      </c>
      <c r="AA1028" s="118">
        <f>W1028/(F1028+500)</f>
      </c>
      <c r="AB1028" s="112">
        <v>1</v>
      </c>
      <c r="AC1028" s="112">
        <v>396</v>
      </c>
      <c r="AD1028" s="116">
        <f>AB1028/T1028</f>
      </c>
      <c r="AE1028" s="118">
        <f>(W1028-AC1028)/(F1028+500)</f>
      </c>
      <c r="AF1028" s="119" t="s">
        <v>173</v>
      </c>
    </row>
    <row r="1029">
      <c r="A1029" s="106"/>
      <c r="B1029" s="134"/>
      <c r="C1029" s="135"/>
      <c r="D1029" s="109" t="s">
        <v>134</v>
      </c>
      <c r="E1029" s="110">
        <v>2057.6</v>
      </c>
      <c r="F1029" s="121"/>
      <c r="G1029" s="112">
        <v>19176</v>
      </c>
      <c r="H1029" s="122">
        <v>919</v>
      </c>
      <c r="I1029" s="113">
        <f t="shared" si="194"/>
      </c>
      <c r="J1029" s="114">
        <f t="shared" si="149"/>
      </c>
      <c r="K1029" s="112">
        <v>53</v>
      </c>
      <c r="L1029" s="114">
        <f t="shared" si="106"/>
      </c>
      <c r="M1029" s="112">
        <v>2</v>
      </c>
      <c r="N1029" s="115">
        <f t="shared" si="340"/>
      </c>
      <c r="O1029" s="112">
        <v>4</v>
      </c>
      <c r="P1029" s="115">
        <f t="shared" si="306"/>
      </c>
      <c r="Q1029" s="116"/>
      <c r="R1029" s="112"/>
      <c r="S1029" s="116"/>
      <c r="T1029" s="112"/>
      <c r="U1029" s="117"/>
      <c r="V1029" s="118"/>
      <c r="W1029" s="112"/>
      <c r="X1029" s="118"/>
      <c r="Y1029" s="116"/>
      <c r="Z1029" s="118"/>
      <c r="AA1029" s="118"/>
      <c r="AB1029" s="112">
        <v>1</v>
      </c>
      <c r="AC1029" s="112">
        <v>396</v>
      </c>
      <c r="AD1029" s="116"/>
      <c r="AE1029" s="118"/>
      <c r="AF1029" s="119" t="s">
        <v>168</v>
      </c>
    </row>
    <row r="1030">
      <c r="A1030" s="106"/>
      <c r="B1030" s="134" t="s">
        <v>144</v>
      </c>
      <c r="C1030" s="135" t="s">
        <v>171</v>
      </c>
      <c r="D1030" s="109" t="s">
        <v>132</v>
      </c>
      <c r="E1030" s="110">
        <v>1017.1</v>
      </c>
      <c r="F1030" s="121">
        <f>E1030+E1031</f>
      </c>
      <c r="G1030" s="112">
        <v>5861</v>
      </c>
      <c r="H1030" s="112">
        <v>242</v>
      </c>
      <c r="I1030" s="113">
        <f t="shared" si="194"/>
      </c>
      <c r="J1030" s="114">
        <f t="shared" si="149"/>
      </c>
      <c r="K1030" s="112">
        <v>14</v>
      </c>
      <c r="L1030" s="114">
        <f t="shared" si="106"/>
      </c>
      <c r="M1030" s="112">
        <v>1</v>
      </c>
      <c r="N1030" s="115">
        <f t="shared" si="340"/>
      </c>
      <c r="O1030" s="112">
        <v>4</v>
      </c>
      <c r="P1030" s="115">
        <f t="shared" si="306"/>
      </c>
      <c r="Q1030" s="116">
        <f>(M1030+M1031)/(O1030+O1031)</f>
      </c>
      <c r="R1030" s="112">
        <v>20</v>
      </c>
      <c r="S1030" s="116">
        <f>(O1030+O1031)/(K1030+K1031)</f>
      </c>
      <c r="T1030" s="112">
        <v>6</v>
      </c>
      <c r="U1030" s="117">
        <f>F1030/T1030</f>
      </c>
      <c r="V1030" s="118">
        <f>(F1030+4*500)/T1030</f>
      </c>
      <c r="W1030" s="112">
        <v>10360.8</v>
      </c>
      <c r="X1030" s="118">
        <f>W1030/T1030</f>
      </c>
      <c r="Y1030" s="116">
        <f>T1030/R1030</f>
      </c>
      <c r="Z1030" s="118">
        <f>W1030/F1030</f>
      </c>
      <c r="AA1030" s="118">
        <f>W1030/(F1030+500)</f>
      </c>
      <c r="AB1030" s="112">
        <v>0</v>
      </c>
      <c r="AC1030" s="112">
        <v>0</v>
      </c>
      <c r="AD1030" s="116">
        <f>AB1030/T1030</f>
      </c>
      <c r="AE1030" s="118">
        <f>(W1030-AC1030)/(F1030+500)</f>
      </c>
      <c r="AF1030" s="119" t="s">
        <v>173</v>
      </c>
    </row>
    <row r="1031">
      <c r="A1031" s="106"/>
      <c r="B1031" s="134"/>
      <c r="C1031" s="135"/>
      <c r="D1031" s="109" t="s">
        <v>134</v>
      </c>
      <c r="E1031" s="110">
        <v>3071.82</v>
      </c>
      <c r="F1031" s="121"/>
      <c r="G1031" s="112">
        <v>24035</v>
      </c>
      <c r="H1031" s="122">
        <v>1311</v>
      </c>
      <c r="I1031" s="113">
        <f t="shared" si="194"/>
      </c>
      <c r="J1031" s="114">
        <f t="shared" si="149"/>
      </c>
      <c r="K1031" s="112">
        <v>50</v>
      </c>
      <c r="L1031" s="114">
        <f t="shared" si="106"/>
      </c>
      <c r="M1031" s="112">
        <v>5</v>
      </c>
      <c r="N1031" s="115">
        <f t="shared" si="340"/>
      </c>
      <c r="O1031" s="112">
        <v>8</v>
      </c>
      <c r="P1031" s="115">
        <f t="shared" si="306"/>
      </c>
      <c r="Q1031" s="116"/>
      <c r="R1031" s="112"/>
      <c r="S1031" s="116"/>
      <c r="T1031" s="112"/>
      <c r="U1031" s="117"/>
      <c r="V1031" s="118"/>
      <c r="W1031" s="112"/>
      <c r="X1031" s="118"/>
      <c r="Y1031" s="116"/>
      <c r="Z1031" s="118"/>
      <c r="AA1031" s="118"/>
      <c r="AB1031" s="112"/>
      <c r="AC1031" s="112"/>
      <c r="AD1031" s="116"/>
      <c r="AE1031" s="118"/>
      <c r="AF1031" s="119" t="s">
        <v>168</v>
      </c>
    </row>
    <row r="1032">
      <c r="A1032" s="106"/>
      <c r="B1032" s="134" t="s">
        <v>145</v>
      </c>
      <c r="C1032" s="135" t="s">
        <v>171</v>
      </c>
      <c r="D1032" s="109" t="s">
        <v>132</v>
      </c>
      <c r="E1032" s="110">
        <v>515.36</v>
      </c>
      <c r="F1032" s="121">
        <f>E1032+E1033</f>
      </c>
      <c r="G1032" s="112">
        <v>2327</v>
      </c>
      <c r="H1032" s="112">
        <v>87</v>
      </c>
      <c r="I1032" s="113">
        <f t="shared" si="194"/>
      </c>
      <c r="J1032" s="114">
        <f t="shared" si="149"/>
      </c>
      <c r="K1032" s="112">
        <v>10</v>
      </c>
      <c r="L1032" s="114">
        <f t="shared" si="106"/>
      </c>
      <c r="M1032" s="112">
        <v>0</v>
      </c>
      <c r="N1032" s="115">
        <f t="shared" si="340"/>
      </c>
      <c r="O1032" s="112">
        <v>2</v>
      </c>
      <c r="P1032" s="115">
        <f t="shared" si="306"/>
      </c>
      <c r="Q1032" s="116">
        <f>(M1032+M1033)/(O1032+O1033)</f>
      </c>
      <c r="R1032" s="112">
        <v>6</v>
      </c>
      <c r="S1032" s="116">
        <f>(O1032+O1033)/(K1032+K1033)</f>
      </c>
      <c r="T1032" s="112">
        <v>2</v>
      </c>
      <c r="U1032" s="117">
        <f>F1032/T1032</f>
      </c>
      <c r="V1032" s="118">
        <f>(F1032+4*500)/T1032</f>
      </c>
      <c r="W1032" s="112">
        <v>3170.4000000000015</v>
      </c>
      <c r="X1032" s="118">
        <f>W1032/T1032</f>
      </c>
      <c r="Y1032" s="116">
        <f>T1032/R1032</f>
      </c>
      <c r="Z1032" s="118">
        <f>W1032/F1032</f>
      </c>
      <c r="AA1032" s="118">
        <f>W1032/(F1032+500)</f>
      </c>
      <c r="AB1032" s="112">
        <v>0</v>
      </c>
      <c r="AC1032" s="112">
        <v>0</v>
      </c>
      <c r="AD1032" s="116">
        <f>AB1032/T1032</f>
      </c>
      <c r="AE1032" s="118">
        <f>(W1032-AC1032)/(F1032+500)</f>
      </c>
      <c r="AF1032" s="119" t="s">
        <v>173</v>
      </c>
    </row>
    <row r="1033">
      <c r="A1033" s="106"/>
      <c r="B1033" s="134"/>
      <c r="C1033" s="135"/>
      <c r="D1033" s="109" t="s">
        <v>134</v>
      </c>
      <c r="E1033" s="110">
        <v>2268.28</v>
      </c>
      <c r="F1033" s="121"/>
      <c r="G1033" s="112">
        <v>18549</v>
      </c>
      <c r="H1033" s="122">
        <v>969</v>
      </c>
      <c r="I1033" s="113">
        <f t="shared" si="194"/>
      </c>
      <c r="J1033" s="114">
        <f t="shared" si="149"/>
      </c>
      <c r="K1033" s="112">
        <v>28</v>
      </c>
      <c r="L1033" s="114">
        <f t="shared" si="106"/>
      </c>
      <c r="M1033" s="112">
        <v>2</v>
      </c>
      <c r="N1033" s="115">
        <f t="shared" si="340"/>
      </c>
      <c r="O1033" s="112">
        <v>2</v>
      </c>
      <c r="P1033" s="115">
        <f t="shared" si="306"/>
      </c>
      <c r="Q1033" s="116"/>
      <c r="R1033" s="112"/>
      <c r="S1033" s="116"/>
      <c r="T1033" s="112"/>
      <c r="U1033" s="117"/>
      <c r="V1033" s="118"/>
      <c r="W1033" s="112"/>
      <c r="X1033" s="118"/>
      <c r="Y1033" s="116"/>
      <c r="Z1033" s="118"/>
      <c r="AA1033" s="118"/>
      <c r="AB1033" s="112"/>
      <c r="AC1033" s="112"/>
      <c r="AD1033" s="116"/>
      <c r="AE1033" s="118"/>
      <c r="AF1033" s="119" t="s">
        <v>168</v>
      </c>
    </row>
    <row r="1034">
      <c r="A1034" s="106"/>
      <c r="B1034" s="134" t="s">
        <v>146</v>
      </c>
      <c r="C1034" s="135" t="s">
        <v>171</v>
      </c>
      <c r="D1034" s="109" t="s">
        <v>132</v>
      </c>
      <c r="E1034" s="110">
        <v>471.22</v>
      </c>
      <c r="F1034" s="121">
        <f>E1034+E1035</f>
      </c>
      <c r="G1034" s="112">
        <v>2363</v>
      </c>
      <c r="H1034" s="112">
        <v>57</v>
      </c>
      <c r="I1034" s="113">
        <f t="shared" si="194"/>
      </c>
      <c r="J1034" s="114">
        <f t="shared" si="149"/>
      </c>
      <c r="K1034" s="112">
        <v>4</v>
      </c>
      <c r="L1034" s="114">
        <f t="shared" si="106"/>
      </c>
      <c r="M1034" s="112">
        <v>0</v>
      </c>
      <c r="N1034" s="115">
        <f t="shared" si="340"/>
      </c>
      <c r="O1034" s="112">
        <v>0</v>
      </c>
      <c r="P1034" s="115">
        <f t="shared" si="306"/>
      </c>
      <c r="Q1034" s="116">
        <f>(M1034+M1035)/(O1034+O1035)</f>
      </c>
      <c r="R1034" s="112">
        <v>11</v>
      </c>
      <c r="S1034" s="116">
        <f>(O1034+O1035)/(K1034+K1035)</f>
      </c>
      <c r="T1034" s="112">
        <v>7</v>
      </c>
      <c r="U1034" s="117">
        <f>F1034/T1034</f>
      </c>
      <c r="V1034" s="118">
        <f>(F1034+4*500)/T1034</f>
      </c>
      <c r="W1034" s="112">
        <v>8063.800000000003</v>
      </c>
      <c r="X1034" s="118">
        <f>W1034/T1034</f>
      </c>
      <c r="Y1034" s="116">
        <f>T1034/R1034</f>
      </c>
      <c r="Z1034" s="118">
        <f>W1034/F1034</f>
      </c>
      <c r="AA1034" s="118">
        <f>W1034/(F1034+500)</f>
      </c>
      <c r="AB1034" s="112">
        <v>0</v>
      </c>
      <c r="AC1034" s="112">
        <v>0</v>
      </c>
      <c r="AD1034" s="116">
        <f>AB1034/T1034</f>
      </c>
      <c r="AE1034" s="118">
        <f>(W1034-AC1034)/(F1034+500)</f>
      </c>
      <c r="AF1034" s="119" t="s">
        <v>173</v>
      </c>
    </row>
    <row r="1035">
      <c r="A1035" s="106"/>
      <c r="B1035" s="134"/>
      <c r="C1035" s="135"/>
      <c r="D1035" s="109" t="s">
        <v>134</v>
      </c>
      <c r="E1035" s="110">
        <v>3511.25</v>
      </c>
      <c r="F1035" s="121"/>
      <c r="G1035" s="112">
        <v>26257</v>
      </c>
      <c r="H1035" s="122">
        <v>1383</v>
      </c>
      <c r="I1035" s="113">
        <f t="shared" si="194"/>
      </c>
      <c r="J1035" s="114">
        <f t="shared" si="149"/>
      </c>
      <c r="K1035" s="112">
        <v>68</v>
      </c>
      <c r="L1035" s="114">
        <f t="shared" si="106"/>
      </c>
      <c r="M1035" s="112">
        <v>5</v>
      </c>
      <c r="N1035" s="115">
        <f t="shared" si="340"/>
      </c>
      <c r="O1035" s="112">
        <v>7</v>
      </c>
      <c r="P1035" s="115">
        <f t="shared" si="306"/>
      </c>
      <c r="Q1035" s="116"/>
      <c r="R1035" s="112"/>
      <c r="S1035" s="116"/>
      <c r="T1035" s="112"/>
      <c r="U1035" s="117"/>
      <c r="V1035" s="118"/>
      <c r="W1035" s="112"/>
      <c r="X1035" s="118"/>
      <c r="Y1035" s="116"/>
      <c r="Z1035" s="118"/>
      <c r="AA1035" s="118"/>
      <c r="AB1035" s="112"/>
      <c r="AC1035" s="112"/>
      <c r="AD1035" s="116"/>
      <c r="AE1035" s="118"/>
      <c r="AF1035" s="119" t="s">
        <v>168</v>
      </c>
    </row>
    <row r="1036">
      <c r="A1036" s="106"/>
      <c r="B1036" s="136" t="s">
        <v>140</v>
      </c>
      <c r="C1036" s="136"/>
      <c r="D1036" s="136"/>
      <c r="E1036" s="124">
        <f>SUM(E1026:E1035)</f>
      </c>
      <c r="F1036" s="124">
        <f>SUM(F1026:F1035)</f>
      </c>
      <c r="G1036" s="124">
        <f>SUM(G1026:G1035)</f>
      </c>
      <c r="H1036" s="124">
        <f>SUM(H1026:H1035)</f>
      </c>
      <c r="I1036" s="126">
        <f t="shared" si="194"/>
      </c>
      <c r="J1036" s="127">
        <f t="shared" si="149"/>
      </c>
      <c r="K1036" s="124">
        <f>SUM(K1026:K1035)</f>
      </c>
      <c r="L1036" s="124">
        <f>SUM(L1028:L1033)</f>
      </c>
      <c r="M1036" s="124">
        <f>SUM(M1026:M1035)</f>
      </c>
      <c r="N1036" s="128">
        <f t="shared" si="340"/>
      </c>
      <c r="O1036" s="124">
        <f>SUM(O1026:O1035)</f>
      </c>
      <c r="P1036" s="128">
        <f t="shared" si="306"/>
      </c>
      <c r="Q1036" s="129">
        <f>M1036/O1036</f>
      </c>
      <c r="R1036" s="124">
        <f>SUM(R1026:R1035)</f>
      </c>
      <c r="S1036" s="129">
        <f>(O1036+O1036)/(K1036+K1036)</f>
      </c>
      <c r="T1036" s="124">
        <f>SUM(T1026:T1035)</f>
      </c>
      <c r="U1036" s="130">
        <f t="shared" ref="U1036:U1037" si="875">F1036/T1036</f>
      </c>
      <c r="V1036" s="131">
        <f t="shared" ref="V1036:V1037" si="735">(F1036+4*500)/T1036</f>
      </c>
      <c r="W1036" s="124">
        <f>SUM(W1026:W1035)</f>
      </c>
      <c r="X1036" s="132">
        <f t="shared" ref="X1036:X1037" si="595">W1036/T1036</f>
      </c>
      <c r="Y1036" s="129">
        <f t="shared" ref="Y1036:Y1037" si="455">T1036/R1036</f>
      </c>
      <c r="Z1036" s="131">
        <f t="shared" ref="Z1036:Z1037" si="1155">W1036/F1036</f>
      </c>
      <c r="AA1036" s="131">
        <f>W1036/(F1036+COUNT(W1026:W1035)*500)</f>
      </c>
      <c r="AB1036" s="174">
        <f>AB1026+AB1028+AB1030+AB1032+AB1034</f>
      </c>
      <c r="AC1036" s="174">
        <f>AC1026+AC1028+AC1030+AC1032+AC1034</f>
      </c>
      <c r="AD1036" s="129">
        <f t="shared" ref="AD1036:AD1037" si="1015">AB1036/T1036</f>
      </c>
      <c r="AE1036" s="133">
        <f>(W1036-AC1036)/(F1036+COUNT(W1026:W1035)*500)</f>
      </c>
      <c r="AF1036" s="119"/>
    </row>
    <row r="1037">
      <c r="A1037" s="106"/>
      <c r="B1037" s="107" t="s">
        <v>147</v>
      </c>
      <c r="C1037" s="108" t="s">
        <v>148</v>
      </c>
      <c r="D1037" s="109" t="s">
        <v>132</v>
      </c>
      <c r="E1037" s="110">
        <v>825.62</v>
      </c>
      <c r="F1037" s="121">
        <f>E1037+E1038</f>
      </c>
      <c r="G1037" s="112">
        <v>3661</v>
      </c>
      <c r="H1037" s="112">
        <v>105</v>
      </c>
      <c r="I1037" s="113">
        <f t="shared" si="194"/>
      </c>
      <c r="J1037" s="114">
        <f t="shared" si="149"/>
      </c>
      <c r="K1037" s="112">
        <v>5</v>
      </c>
      <c r="L1037" s="114">
        <f t="shared" ref="L1037:L1059" si="107">E1037/K1037</f>
      </c>
      <c r="M1037" s="112">
        <v>0</v>
      </c>
      <c r="N1037" s="115">
        <f t="shared" si="340"/>
      </c>
      <c r="O1037" s="112">
        <v>0</v>
      </c>
      <c r="P1037" s="115">
        <f t="shared" si="306"/>
      </c>
      <c r="Q1037" s="116">
        <f>(M1037+M1038)/(O1037+O1038)</f>
      </c>
      <c r="R1037" s="112">
        <v>9</v>
      </c>
      <c r="S1037" s="116">
        <f>(O1037+O1038)/(K1037+K1038)</f>
      </c>
      <c r="T1037" s="112">
        <v>2</v>
      </c>
      <c r="U1037" s="117">
        <f t="shared" si="875"/>
      </c>
      <c r="V1037" s="118">
        <f t="shared" si="735"/>
      </c>
      <c r="W1037" s="112">
        <v>2383.199999999997</v>
      </c>
      <c r="X1037" s="118">
        <f t="shared" si="595"/>
      </c>
      <c r="Y1037" s="116">
        <f t="shared" si="455"/>
      </c>
      <c r="Z1037" s="118">
        <f t="shared" si="1155"/>
      </c>
      <c r="AA1037" s="118">
        <f>W1037/(F1037+500)</f>
      </c>
      <c r="AB1037" s="112">
        <v>0</v>
      </c>
      <c r="AC1037" s="112">
        <v>0</v>
      </c>
      <c r="AD1037" s="116">
        <f t="shared" si="1015"/>
      </c>
      <c r="AE1037" s="118">
        <f>(W1037-AC1037)/(F1037+500)</f>
      </c>
      <c r="AF1037" s="119" t="s">
        <v>149</v>
      </c>
    </row>
    <row r="1038">
      <c r="A1038" s="106"/>
      <c r="B1038" s="107"/>
      <c r="C1038" s="108"/>
      <c r="D1038" s="109" t="s">
        <v>134</v>
      </c>
      <c r="E1038" s="110">
        <v>4485.09</v>
      </c>
      <c r="F1038" s="121"/>
      <c r="G1038" s="112">
        <v>34439</v>
      </c>
      <c r="H1038" s="112">
        <v>1934</v>
      </c>
      <c r="I1038" s="113">
        <f t="shared" si="194"/>
      </c>
      <c r="J1038" s="114">
        <f t="shared" si="149"/>
      </c>
      <c r="K1038" s="112">
        <v>81</v>
      </c>
      <c r="L1038" s="114">
        <f t="shared" si="107"/>
      </c>
      <c r="M1038" s="112">
        <v>2</v>
      </c>
      <c r="N1038" s="115">
        <f t="shared" si="340"/>
      </c>
      <c r="O1038" s="112">
        <v>6</v>
      </c>
      <c r="P1038" s="115">
        <f t="shared" si="306"/>
      </c>
      <c r="Q1038" s="116"/>
      <c r="R1038" s="112"/>
      <c r="S1038" s="116"/>
      <c r="T1038" s="112"/>
      <c r="U1038" s="117"/>
      <c r="V1038" s="118"/>
      <c r="W1038" s="112"/>
      <c r="X1038" s="118"/>
      <c r="Y1038" s="116"/>
      <c r="Z1038" s="118"/>
      <c r="AA1038" s="118"/>
      <c r="AB1038" s="112"/>
      <c r="AC1038" s="112"/>
      <c r="AD1038" s="116"/>
      <c r="AE1038" s="118"/>
      <c r="AF1038" s="119" t="s">
        <v>186</v>
      </c>
    </row>
    <row r="1039">
      <c r="A1039" s="106"/>
      <c r="B1039" s="107" t="s">
        <v>151</v>
      </c>
      <c r="C1039" s="108" t="s">
        <v>148</v>
      </c>
      <c r="D1039" s="109" t="s">
        <v>132</v>
      </c>
      <c r="E1039" s="110">
        <v>1263.4</v>
      </c>
      <c r="F1039" s="121">
        <f>E1039+E1040</f>
      </c>
      <c r="G1039" s="112">
        <v>6264</v>
      </c>
      <c r="H1039" s="112">
        <v>135</v>
      </c>
      <c r="I1039" s="113">
        <f>H1040/G1039</f>
      </c>
      <c r="J1039" s="114">
        <f t="shared" si="149"/>
      </c>
      <c r="K1039" s="112">
        <v>13</v>
      </c>
      <c r="L1039" s="114">
        <f t="shared" si="107"/>
      </c>
      <c r="M1039" s="112">
        <v>2</v>
      </c>
      <c r="N1039" s="115">
        <f t="shared" si="340"/>
      </c>
      <c r="O1039" s="112">
        <v>3</v>
      </c>
      <c r="P1039" s="115">
        <f t="shared" si="306"/>
      </c>
      <c r="Q1039" s="116">
        <f>(M1039+M1040)/(O1039+O1040)</f>
      </c>
      <c r="R1039" s="112">
        <v>10</v>
      </c>
      <c r="S1039" s="116">
        <f>(O1039+O1040)/(K1039+K1040)</f>
      </c>
      <c r="T1039" s="112">
        <v>4</v>
      </c>
      <c r="U1039" s="117">
        <f>F1039/T1039</f>
      </c>
      <c r="V1039" s="118">
        <f>(F1039+4*500)/T1039</f>
      </c>
      <c r="W1039" s="112">
        <f>5224.8+456</f>
      </c>
      <c r="X1039" s="118">
        <f>W1039/T1039</f>
      </c>
      <c r="Y1039" s="116">
        <f>T1039/R1039</f>
      </c>
      <c r="Z1039" s="118">
        <f>W1039/F1039</f>
      </c>
      <c r="AA1039" s="118">
        <f>W1039/(F1039+500)</f>
      </c>
      <c r="AB1039" s="112">
        <v>0</v>
      </c>
      <c r="AC1039" s="112">
        <v>0</v>
      </c>
      <c r="AD1039" s="116">
        <f>AB1039/T1039</f>
      </c>
      <c r="AE1039" s="118">
        <f>(W1039-AC1039)/(F1039+500)</f>
      </c>
      <c r="AF1039" s="119" t="s">
        <v>149</v>
      </c>
    </row>
    <row r="1040">
      <c r="A1040" s="106"/>
      <c r="B1040" s="107"/>
      <c r="C1040" s="108"/>
      <c r="D1040" s="109" t="s">
        <v>134</v>
      </c>
      <c r="E1040" s="110">
        <v>2168.66</v>
      </c>
      <c r="F1040" s="121"/>
      <c r="G1040" s="112">
        <v>19564</v>
      </c>
      <c r="H1040" s="112">
        <v>980</v>
      </c>
      <c r="I1040" s="113">
        <f t="shared" ref="I1040:I1059" si="195">H1040/G1040</f>
      </c>
      <c r="J1040" s="114">
        <f t="shared" si="149"/>
      </c>
      <c r="K1040" s="112">
        <v>47</v>
      </c>
      <c r="L1040" s="114">
        <f t="shared" si="107"/>
      </c>
      <c r="M1040" s="112">
        <v>1</v>
      </c>
      <c r="N1040" s="115">
        <f t="shared" si="340"/>
      </c>
      <c r="O1040" s="112">
        <v>3</v>
      </c>
      <c r="P1040" s="115">
        <f t="shared" si="306"/>
      </c>
      <c r="Q1040" s="116"/>
      <c r="R1040" s="112"/>
      <c r="S1040" s="116"/>
      <c r="T1040" s="112"/>
      <c r="U1040" s="117"/>
      <c r="V1040" s="118"/>
      <c r="W1040" s="112"/>
      <c r="X1040" s="118"/>
      <c r="Y1040" s="116"/>
      <c r="Z1040" s="118"/>
      <c r="AA1040" s="118"/>
      <c r="AB1040" s="112"/>
      <c r="AC1040" s="112"/>
      <c r="AD1040" s="116"/>
      <c r="AE1040" s="118"/>
      <c r="AF1040" s="119" t="s">
        <v>186</v>
      </c>
    </row>
    <row r="1041">
      <c r="A1041" s="106"/>
      <c r="B1041" s="107" t="s">
        <v>152</v>
      </c>
      <c r="C1041" s="108" t="s">
        <v>148</v>
      </c>
      <c r="D1041" s="109" t="s">
        <v>132</v>
      </c>
      <c r="E1041" s="110">
        <v>1229.05</v>
      </c>
      <c r="F1041" s="111">
        <f>E1041+E1042</f>
      </c>
      <c r="G1041" s="112">
        <v>7201</v>
      </c>
      <c r="H1041" s="112">
        <v>172</v>
      </c>
      <c r="I1041" s="113">
        <f t="shared" si="195"/>
      </c>
      <c r="J1041" s="114">
        <f t="shared" si="149"/>
      </c>
      <c r="K1041" s="112">
        <v>13</v>
      </c>
      <c r="L1041" s="114">
        <f t="shared" si="107"/>
      </c>
      <c r="M1041" s="112">
        <v>0</v>
      </c>
      <c r="N1041" s="115">
        <f t="shared" si="340"/>
      </c>
      <c r="O1041" s="112">
        <v>1</v>
      </c>
      <c r="P1041" s="115">
        <f t="shared" si="306"/>
      </c>
      <c r="Q1041" s="116">
        <f>(M1041+M1042)/(O1041+O1042)</f>
      </c>
      <c r="R1041" s="112">
        <v>10</v>
      </c>
      <c r="S1041" s="116">
        <f>(O1041+O1042)/(K1041+K1042)</f>
      </c>
      <c r="T1041" s="112">
        <v>2</v>
      </c>
      <c r="U1041" s="117">
        <f>F1041/T1041</f>
      </c>
      <c r="V1041" s="118">
        <f>(F1041+4*500)/T1041</f>
      </c>
      <c r="W1041" s="112">
        <v>1054.8</v>
      </c>
      <c r="X1041" s="118">
        <f>W1041/T1041</f>
      </c>
      <c r="Y1041" s="116">
        <f>T1041/R1041</f>
      </c>
      <c r="Z1041" s="118">
        <f>W1041/F1041</f>
      </c>
      <c r="AA1041" s="118">
        <f>W1041/(F1041+500)</f>
      </c>
      <c r="AB1041" s="112">
        <v>1</v>
      </c>
      <c r="AC1041" s="112">
        <v>456</v>
      </c>
      <c r="AD1041" s="116">
        <f>AB1041/T1041</f>
      </c>
      <c r="AE1041" s="118">
        <f>(W1041-AC1041)/(F1041+500)</f>
      </c>
      <c r="AF1041" s="119" t="s">
        <v>149</v>
      </c>
    </row>
    <row r="1042">
      <c r="A1042" s="106"/>
      <c r="B1042" s="107"/>
      <c r="C1042" s="108"/>
      <c r="D1042" s="109" t="s">
        <v>134</v>
      </c>
      <c r="E1042" s="110">
        <v>1504.15</v>
      </c>
      <c r="F1042" s="111"/>
      <c r="G1042" s="112">
        <v>14693</v>
      </c>
      <c r="H1042" s="112">
        <v>724</v>
      </c>
      <c r="I1042" s="113">
        <f t="shared" si="195"/>
      </c>
      <c r="J1042" s="114">
        <f t="shared" si="149"/>
      </c>
      <c r="K1042" s="112">
        <v>22</v>
      </c>
      <c r="L1042" s="114">
        <f t="shared" si="107"/>
      </c>
      <c r="M1042" s="112">
        <v>2</v>
      </c>
      <c r="N1042" s="115">
        <f t="shared" si="340"/>
      </c>
      <c r="O1042" s="112">
        <v>2</v>
      </c>
      <c r="P1042" s="115">
        <f t="shared" si="306"/>
      </c>
      <c r="Q1042" s="116"/>
      <c r="R1042" s="112"/>
      <c r="S1042" s="116"/>
      <c r="T1042" s="112"/>
      <c r="U1042" s="117"/>
      <c r="V1042" s="118"/>
      <c r="W1042" s="112"/>
      <c r="X1042" s="118"/>
      <c r="Y1042" s="116"/>
      <c r="Z1042" s="118"/>
      <c r="AA1042" s="118"/>
      <c r="AB1042" s="112"/>
      <c r="AC1042" s="112"/>
      <c r="AD1042" s="116"/>
      <c r="AE1042" s="118"/>
      <c r="AF1042" s="119" t="s">
        <v>186</v>
      </c>
    </row>
    <row r="1043">
      <c r="A1043" s="106"/>
      <c r="B1043" s="107" t="s">
        <v>153</v>
      </c>
      <c r="C1043" s="108" t="s">
        <v>148</v>
      </c>
      <c r="D1043" s="109" t="s">
        <v>132</v>
      </c>
      <c r="E1043" s="110">
        <v>1257.61</v>
      </c>
      <c r="F1043" s="111">
        <f>E1043+E1044</f>
      </c>
      <c r="G1043" s="112">
        <v>8112</v>
      </c>
      <c r="H1043" s="112">
        <v>165</v>
      </c>
      <c r="I1043" s="113">
        <f t="shared" si="195"/>
      </c>
      <c r="J1043" s="114">
        <f t="shared" si="149"/>
      </c>
      <c r="K1043" s="112">
        <v>10</v>
      </c>
      <c r="L1043" s="114">
        <f t="shared" si="107"/>
      </c>
      <c r="M1043" s="112">
        <v>1</v>
      </c>
      <c r="N1043" s="115">
        <f t="shared" si="340"/>
      </c>
      <c r="O1043" s="112">
        <v>2</v>
      </c>
      <c r="P1043" s="115">
        <f>E1043/O1044</f>
      </c>
      <c r="Q1043" s="116">
        <f>(M1043+M1044)/(O1043+O1044)</f>
      </c>
      <c r="R1043" s="112">
        <v>9</v>
      </c>
      <c r="S1043" s="116">
        <f>(O1043+O1044)/(K1043+K1044)</f>
      </c>
      <c r="T1043" s="112">
        <v>0</v>
      </c>
      <c r="U1043" s="117">
        <f>F1043/T1043</f>
      </c>
      <c r="V1043" s="118">
        <f>(F1043+4*500)/T1043</f>
      </c>
      <c r="W1043" s="112">
        <v>0</v>
      </c>
      <c r="X1043" s="118">
        <f>W1043/T1043</f>
      </c>
      <c r="Y1043" s="116">
        <f>T1043/R1043</f>
      </c>
      <c r="Z1043" s="118">
        <f>W1043/F1043</f>
      </c>
      <c r="AA1043" s="118">
        <f>W1043/(F1043+500)</f>
      </c>
      <c r="AB1043" s="112">
        <v>0</v>
      </c>
      <c r="AC1043" s="112">
        <v>0</v>
      </c>
      <c r="AD1043" s="116">
        <f>AB1043/T1043</f>
      </c>
      <c r="AE1043" s="118">
        <f>(W1043-AC1043)/(F1043+500)</f>
      </c>
      <c r="AF1043" s="119" t="s">
        <v>149</v>
      </c>
    </row>
    <row r="1044">
      <c r="A1044" s="106"/>
      <c r="B1044" s="107"/>
      <c r="C1044" s="108"/>
      <c r="D1044" s="109" t="s">
        <v>134</v>
      </c>
      <c r="E1044" s="110">
        <v>1462.98</v>
      </c>
      <c r="F1044" s="111"/>
      <c r="G1044" s="112">
        <v>16527</v>
      </c>
      <c r="H1044" s="112">
        <v>841</v>
      </c>
      <c r="I1044" s="113">
        <f t="shared" si="195"/>
      </c>
      <c r="J1044" s="114">
        <f t="shared" si="149"/>
      </c>
      <c r="K1044" s="112">
        <v>34</v>
      </c>
      <c r="L1044" s="114">
        <f t="shared" si="107"/>
      </c>
      <c r="M1044" s="112">
        <v>0</v>
      </c>
      <c r="N1044" s="115">
        <f t="shared" si="340"/>
      </c>
      <c r="O1044" s="112">
        <v>2</v>
      </c>
      <c r="P1044" s="115">
        <f>E1044/O1044</f>
      </c>
      <c r="Q1044" s="116"/>
      <c r="R1044" s="112"/>
      <c r="S1044" s="116"/>
      <c r="T1044" s="112"/>
      <c r="U1044" s="117"/>
      <c r="V1044" s="118"/>
      <c r="W1044" s="112"/>
      <c r="X1044" s="118"/>
      <c r="Y1044" s="116"/>
      <c r="Z1044" s="118"/>
      <c r="AA1044" s="118"/>
      <c r="AB1044" s="112"/>
      <c r="AC1044" s="112"/>
      <c r="AD1044" s="116"/>
      <c r="AE1044" s="118"/>
      <c r="AF1044" s="119" t="s">
        <v>186</v>
      </c>
    </row>
    <row r="1045">
      <c r="A1045" s="106"/>
      <c r="B1045" s="107" t="s">
        <v>154</v>
      </c>
      <c r="C1045" s="108" t="s">
        <v>148</v>
      </c>
      <c r="D1045" s="109" t="s">
        <v>132</v>
      </c>
      <c r="E1045" s="110">
        <v>608.3</v>
      </c>
      <c r="F1045" s="111">
        <f>E1045+E1046</f>
      </c>
      <c r="G1045" s="112">
        <v>4419</v>
      </c>
      <c r="H1045" s="112">
        <v>109</v>
      </c>
      <c r="I1045" s="113">
        <f t="shared" si="195"/>
      </c>
      <c r="J1045" s="114">
        <f t="shared" si="149"/>
      </c>
      <c r="K1045" s="112">
        <v>7</v>
      </c>
      <c r="L1045" s="114">
        <f t="shared" si="107"/>
      </c>
      <c r="M1045" s="112">
        <v>0</v>
      </c>
      <c r="N1045" s="115">
        <f t="shared" si="340"/>
      </c>
      <c r="O1045" s="112">
        <v>1</v>
      </c>
      <c r="P1045" s="115">
        <f>E1045/O1046</f>
      </c>
      <c r="Q1045" s="116">
        <f>(M1045+M1046)/(O1045+O1046)</f>
      </c>
      <c r="R1045" s="112">
        <v>4</v>
      </c>
      <c r="S1045" s="116">
        <f>(O1045+O1046)/(K1045+K1046)</f>
      </c>
      <c r="T1045" s="112">
        <v>2</v>
      </c>
      <c r="U1045" s="117">
        <f>F1045/T1045</f>
      </c>
      <c r="V1045" s="118">
        <f>(F1045+4*500)/T1045</f>
      </c>
      <c r="W1045" s="112">
        <f>1744.2+2088</f>
      </c>
      <c r="X1045" s="118">
        <f>W1045/T1045</f>
      </c>
      <c r="Y1045" s="116">
        <f>T1045/R1045</f>
      </c>
      <c r="Z1045" s="118">
        <f>W1045/F1045</f>
      </c>
      <c r="AA1045" s="118">
        <f>W1045/(F1045+500)</f>
      </c>
      <c r="AB1045" s="112">
        <v>0</v>
      </c>
      <c r="AC1045" s="112">
        <v>0</v>
      </c>
      <c r="AD1045" s="116">
        <f>AB1045/T1045</f>
      </c>
      <c r="AE1045" s="118">
        <f>(W1045-AC1045)/(F1045+500)</f>
      </c>
      <c r="AF1045" s="119" t="s">
        <v>149</v>
      </c>
    </row>
    <row r="1046">
      <c r="A1046" s="106"/>
      <c r="B1046" s="107"/>
      <c r="C1046" s="108"/>
      <c r="D1046" s="109" t="s">
        <v>134</v>
      </c>
      <c r="E1046" s="110">
        <v>2670.97</v>
      </c>
      <c r="F1046" s="111"/>
      <c r="G1046" s="112">
        <v>22478</v>
      </c>
      <c r="H1046" s="112">
        <v>1208</v>
      </c>
      <c r="I1046" s="113">
        <f t="shared" si="195"/>
      </c>
      <c r="J1046" s="114">
        <f t="shared" si="149"/>
      </c>
      <c r="K1046" s="112">
        <v>41</v>
      </c>
      <c r="L1046" s="114">
        <f t="shared" si="107"/>
      </c>
      <c r="M1046" s="112">
        <v>0</v>
      </c>
      <c r="N1046" s="115">
        <f t="shared" si="340"/>
      </c>
      <c r="O1046" s="112">
        <v>0</v>
      </c>
      <c r="P1046" s="115">
        <f t="shared" ref="P1046:P1047" si="307">E1046/O1046</f>
      </c>
      <c r="Q1046" s="116"/>
      <c r="R1046" s="112"/>
      <c r="S1046" s="116"/>
      <c r="T1046" s="112"/>
      <c r="U1046" s="117"/>
      <c r="V1046" s="118"/>
      <c r="W1046" s="112"/>
      <c r="X1046" s="118"/>
      <c r="Y1046" s="116"/>
      <c r="Z1046" s="118"/>
      <c r="AA1046" s="118"/>
      <c r="AB1046" s="112"/>
      <c r="AC1046" s="112"/>
      <c r="AD1046" s="116"/>
      <c r="AE1046" s="118"/>
      <c r="AF1046" s="119" t="s">
        <v>186</v>
      </c>
    </row>
    <row r="1047">
      <c r="A1047" s="106"/>
      <c r="B1047" s="136" t="s">
        <v>140</v>
      </c>
      <c r="C1047" s="136"/>
      <c r="D1047" s="136"/>
      <c r="E1047" s="124">
        <f>SUM(E1037:E1046)</f>
      </c>
      <c r="F1047" s="124">
        <f>SUM(F1037:F1046)</f>
      </c>
      <c r="G1047" s="124">
        <f>SUM(G1037:G1046)</f>
      </c>
      <c r="H1047" s="124">
        <f>SUM(H1037:H1046)</f>
      </c>
      <c r="I1047" s="126">
        <f t="shared" si="195"/>
      </c>
      <c r="J1047" s="127">
        <f t="shared" si="149"/>
      </c>
      <c r="K1047" s="124">
        <f>SUM(K1037:K1046)</f>
      </c>
      <c r="L1047" s="127">
        <f t="shared" si="107"/>
      </c>
      <c r="M1047" s="124">
        <f>SUM(M1037:M1046)</f>
      </c>
      <c r="N1047" s="128">
        <f t="shared" si="340"/>
      </c>
      <c r="O1047" s="124">
        <f>SUM(O1037:O1046)</f>
      </c>
      <c r="P1047" s="128">
        <f t="shared" si="307"/>
      </c>
      <c r="Q1047" s="129">
        <f>M1047/O1047</f>
      </c>
      <c r="R1047" s="124">
        <f>SUM(R1037:R1046)</f>
      </c>
      <c r="S1047" s="129">
        <f>(O1047+O1047)/(K1047+K1047)</f>
      </c>
      <c r="T1047" s="124">
        <f>SUM(T1037:T1046)</f>
      </c>
      <c r="U1047" s="130">
        <f t="shared" ref="U1047:U1048" si="876">F1047/T1047</f>
      </c>
      <c r="V1047" s="131">
        <f t="shared" ref="V1047:V1048" si="736">(F1047+4*500)/T1047</f>
      </c>
      <c r="W1047" s="124">
        <f>SUM(W1037:W1046)</f>
      </c>
      <c r="X1047" s="132">
        <f t="shared" ref="X1047:X1048" si="596">W1047/T1047</f>
      </c>
      <c r="Y1047" s="129">
        <f t="shared" ref="Y1047:Y1048" si="456">T1047/R1047</f>
      </c>
      <c r="Z1047" s="131">
        <f t="shared" ref="Z1047:Z1048" si="1156">W1047/F1047</f>
      </c>
      <c r="AA1047" s="131">
        <f>W1047/(F1047+COUNT(W1037:W1046)*500)</f>
      </c>
      <c r="AB1047" s="174">
        <f>AB1037+AB1039+AB1041+AB1043+AB1045</f>
      </c>
      <c r="AC1047" s="174">
        <f>AC1037+AC1039+AC1041+AC1043+AC1045</f>
      </c>
      <c r="AD1047" s="129">
        <f t="shared" ref="AD1047:AD1048" si="1016">AB1047/T1047</f>
      </c>
      <c r="AE1047" s="133">
        <f>(W1047-AC1047)/(F1047+COUNT(W1037:W1046)*500)</f>
      </c>
      <c r="AF1047" s="118"/>
    </row>
    <row r="1048">
      <c r="A1048" s="106"/>
      <c r="B1048" s="120" t="s">
        <v>155</v>
      </c>
      <c r="C1048" s="135" t="s">
        <v>156</v>
      </c>
      <c r="D1048" s="109" t="s">
        <v>132</v>
      </c>
      <c r="E1048" s="110">
        <v>577.16</v>
      </c>
      <c r="F1048" s="111">
        <f>E1048+E1049</f>
      </c>
      <c r="G1048" s="112">
        <v>3367</v>
      </c>
      <c r="H1048" s="112">
        <v>103</v>
      </c>
      <c r="I1048" s="113">
        <f t="shared" si="195"/>
      </c>
      <c r="J1048" s="114">
        <f t="shared" si="149"/>
      </c>
      <c r="K1048" s="112">
        <v>6</v>
      </c>
      <c r="L1048" s="114">
        <f t="shared" si="107"/>
      </c>
      <c r="M1048" s="112">
        <v>0</v>
      </c>
      <c r="N1048" s="115">
        <f t="shared" si="340"/>
      </c>
      <c r="O1048" s="112">
        <v>2</v>
      </c>
      <c r="P1048" s="115">
        <f>E1048/O1049</f>
      </c>
      <c r="Q1048" s="116">
        <f>(M1048+M1049)/(O1048+O1049)</f>
      </c>
      <c r="R1048" s="112">
        <v>12</v>
      </c>
      <c r="S1048" s="116">
        <f>(O1048+O1049)/(K1048+K1049)</f>
      </c>
      <c r="T1048" s="112">
        <v>5</v>
      </c>
      <c r="U1048" s="117">
        <f t="shared" si="876"/>
      </c>
      <c r="V1048" s="118">
        <f t="shared" si="736"/>
      </c>
      <c r="W1048" s="112">
        <f>2121.6+2407.2+178.8</f>
      </c>
      <c r="X1048" s="118">
        <f t="shared" si="596"/>
      </c>
      <c r="Y1048" s="116">
        <f t="shared" si="456"/>
      </c>
      <c r="Z1048" s="118">
        <f t="shared" si="1156"/>
      </c>
      <c r="AA1048" s="118">
        <f>W1048/(F1048+500)</f>
      </c>
      <c r="AB1048" s="112">
        <v>3</v>
      </c>
      <c r="AC1048" s="112">
        <v>2121.8999999999996</v>
      </c>
      <c r="AD1048" s="116">
        <f t="shared" si="1016"/>
      </c>
      <c r="AE1048" s="118">
        <f>(W1048-AC1048)/(F1048+500)</f>
      </c>
      <c r="AF1048" s="119" t="s">
        <v>149</v>
      </c>
    </row>
    <row r="1049">
      <c r="A1049" s="106"/>
      <c r="B1049" s="120"/>
      <c r="C1049" s="135"/>
      <c r="D1049" s="109" t="s">
        <v>134</v>
      </c>
      <c r="E1049" s="110">
        <v>4388.87</v>
      </c>
      <c r="F1049" s="111"/>
      <c r="G1049" s="112">
        <v>37612</v>
      </c>
      <c r="H1049" s="112">
        <v>2208</v>
      </c>
      <c r="I1049" s="113">
        <f t="shared" si="195"/>
      </c>
      <c r="J1049" s="114">
        <f t="shared" si="149"/>
      </c>
      <c r="K1049" s="112">
        <v>92</v>
      </c>
      <c r="L1049" s="114">
        <f t="shared" si="107"/>
      </c>
      <c r="M1049" s="112">
        <v>3</v>
      </c>
      <c r="N1049" s="115">
        <f t="shared" si="340"/>
      </c>
      <c r="O1049" s="112">
        <v>7</v>
      </c>
      <c r="P1049" s="115">
        <f t="shared" ref="P1049:P1051" si="308">E1049/O1049</f>
      </c>
      <c r="Q1049" s="116"/>
      <c r="R1049" s="112"/>
      <c r="S1049" s="116"/>
      <c r="T1049" s="112"/>
      <c r="U1049" s="117"/>
      <c r="V1049" s="118"/>
      <c r="W1049" s="112"/>
      <c r="X1049" s="118"/>
      <c r="Y1049" s="116"/>
      <c r="Z1049" s="118"/>
      <c r="AA1049" s="118"/>
      <c r="AB1049" s="112"/>
      <c r="AC1049" s="112"/>
      <c r="AD1049" s="116"/>
      <c r="AE1049" s="118"/>
      <c r="AF1049" s="119" t="s">
        <v>186</v>
      </c>
    </row>
    <row r="1050">
      <c r="A1050" s="106"/>
      <c r="B1050" s="107" t="s">
        <v>157</v>
      </c>
      <c r="C1050" s="135" t="s">
        <v>156</v>
      </c>
      <c r="D1050" s="109" t="s">
        <v>132</v>
      </c>
      <c r="E1050" s="110">
        <v>573.91</v>
      </c>
      <c r="F1050" s="111">
        <f>E1050+E1051</f>
      </c>
      <c r="G1050" s="112">
        <v>2283</v>
      </c>
      <c r="H1050" s="112">
        <v>95</v>
      </c>
      <c r="I1050" s="113">
        <f t="shared" si="195"/>
      </c>
      <c r="J1050" s="114">
        <f t="shared" si="149"/>
      </c>
      <c r="K1050" s="112">
        <v>7</v>
      </c>
      <c r="L1050" s="114">
        <f t="shared" si="107"/>
      </c>
      <c r="M1050" s="112">
        <v>0</v>
      </c>
      <c r="N1050" s="115">
        <f t="shared" si="340"/>
      </c>
      <c r="O1050" s="112">
        <v>0</v>
      </c>
      <c r="P1050" s="115">
        <f t="shared" si="308"/>
      </c>
      <c r="Q1050" s="116">
        <f>(M1050+M1051)/(O1050+O1051)</f>
      </c>
      <c r="R1050" s="112">
        <v>13</v>
      </c>
      <c r="S1050" s="116">
        <f>(O1050+O1051)/(K1050+K1051)</f>
      </c>
      <c r="T1050" s="112">
        <v>7</v>
      </c>
      <c r="U1050" s="117">
        <f>F1050/T1050</f>
      </c>
      <c r="V1050" s="118">
        <f>(F1050+4*500)/T1050</f>
      </c>
      <c r="W1050" s="112">
        <v>6940.92</v>
      </c>
      <c r="X1050" s="118">
        <f>W1050/T1050</f>
      </c>
      <c r="Y1050" s="116">
        <f>T1050/R1050</f>
      </c>
      <c r="Z1050" s="118">
        <f>W1050/F1050</f>
      </c>
      <c r="AA1050" s="118">
        <f>W1050/(F1050+500)</f>
      </c>
      <c r="AB1050" s="112">
        <v>1</v>
      </c>
      <c r="AC1050" s="112">
        <v>2406.9</v>
      </c>
      <c r="AD1050" s="116">
        <f>AB1050/T1050</f>
      </c>
      <c r="AE1050" s="118">
        <f>(W1050-AC1050)/(F1050+500)</f>
      </c>
      <c r="AF1050" s="119" t="s">
        <v>149</v>
      </c>
    </row>
    <row r="1051">
      <c r="A1051" s="106"/>
      <c r="B1051" s="107"/>
      <c r="C1051" s="135"/>
      <c r="D1051" s="109" t="s">
        <v>134</v>
      </c>
      <c r="E1051" s="110">
        <v>4934.93</v>
      </c>
      <c r="F1051" s="111"/>
      <c r="G1051" s="112">
        <v>39912</v>
      </c>
      <c r="H1051" s="112">
        <v>2394</v>
      </c>
      <c r="I1051" s="113">
        <f t="shared" si="195"/>
      </c>
      <c r="J1051" s="114">
        <f t="shared" si="149"/>
      </c>
      <c r="K1051" s="112">
        <v>93</v>
      </c>
      <c r="L1051" s="114">
        <f t="shared" si="107"/>
      </c>
      <c r="M1051" s="112">
        <v>2</v>
      </c>
      <c r="N1051" s="115">
        <f t="shared" si="340"/>
      </c>
      <c r="O1051" s="112">
        <v>6</v>
      </c>
      <c r="P1051" s="115">
        <f t="shared" si="308"/>
      </c>
      <c r="Q1051" s="116"/>
      <c r="R1051" s="112"/>
      <c r="S1051" s="116"/>
      <c r="T1051" s="112"/>
      <c r="U1051" s="117"/>
      <c r="V1051" s="118"/>
      <c r="W1051" s="112"/>
      <c r="X1051" s="118"/>
      <c r="Y1051" s="116"/>
      <c r="Z1051" s="118"/>
      <c r="AA1051" s="118"/>
      <c r="AB1051" s="112"/>
      <c r="AC1051" s="112"/>
      <c r="AD1051" s="116"/>
      <c r="AE1051" s="118"/>
      <c r="AF1051" s="119" t="s">
        <v>186</v>
      </c>
    </row>
    <row r="1052">
      <c r="A1052" s="106"/>
      <c r="B1052" s="107" t="s">
        <v>158</v>
      </c>
      <c r="C1052" s="135" t="s">
        <v>156</v>
      </c>
      <c r="D1052" s="109" t="s">
        <v>132</v>
      </c>
      <c r="E1052" s="110">
        <v>1764.92</v>
      </c>
      <c r="F1052" s="111">
        <f>E1052+E1053</f>
      </c>
      <c r="G1052" s="112">
        <v>7743</v>
      </c>
      <c r="H1052" s="112">
        <v>136</v>
      </c>
      <c r="I1052" s="113">
        <f t="shared" si="195"/>
      </c>
      <c r="J1052" s="114">
        <f t="shared" si="149"/>
      </c>
      <c r="K1052" s="112">
        <v>24</v>
      </c>
      <c r="L1052" s="114">
        <f t="shared" si="107"/>
      </c>
      <c r="M1052" s="112">
        <v>2</v>
      </c>
      <c r="N1052" s="115">
        <f t="shared" si="340"/>
      </c>
      <c r="O1052" s="112">
        <v>4</v>
      </c>
      <c r="P1052" s="115">
        <f>E1052/O1053</f>
      </c>
      <c r="Q1052" s="116">
        <f>(M1052+M1053)/(O1052+O1053)</f>
      </c>
      <c r="R1052" s="112">
        <v>15</v>
      </c>
      <c r="S1052" s="116">
        <f>(O1052+O1053)/(K1052+K1053)</f>
      </c>
      <c r="T1052" s="112">
        <v>5</v>
      </c>
      <c r="U1052" s="117">
        <f>F1052/T1052</f>
      </c>
      <c r="V1052" s="118">
        <f>(F1052+4*500)/T1052</f>
      </c>
      <c r="W1052" s="112">
        <v>7185.6</v>
      </c>
      <c r="X1052" s="118">
        <f>W1052/T1052</f>
      </c>
      <c r="Y1052" s="116">
        <f>T1052/R1052</f>
      </c>
      <c r="Z1052" s="118">
        <f>W1052/F1052</f>
      </c>
      <c r="AA1052" s="118">
        <f>W1052/(F1052+500)</f>
      </c>
      <c r="AB1052" s="112">
        <v>0</v>
      </c>
      <c r="AC1052" s="112">
        <v>0</v>
      </c>
      <c r="AD1052" s="116">
        <f>AB1052/T1052</f>
      </c>
      <c r="AE1052" s="118">
        <f>(W1052-AC1052)/(F1052+500)</f>
      </c>
      <c r="AF1052" s="119" t="s">
        <v>149</v>
      </c>
    </row>
    <row r="1053">
      <c r="A1053" s="106"/>
      <c r="B1053" s="107"/>
      <c r="C1053" s="135"/>
      <c r="D1053" s="109" t="s">
        <v>134</v>
      </c>
      <c r="E1053" s="110">
        <v>1681.21</v>
      </c>
      <c r="F1053" s="111"/>
      <c r="G1053" s="112">
        <v>16846</v>
      </c>
      <c r="H1053" s="112">
        <v>1020</v>
      </c>
      <c r="I1053" s="113">
        <f t="shared" si="195"/>
      </c>
      <c r="J1053" s="114">
        <f t="shared" si="149"/>
      </c>
      <c r="K1053" s="112">
        <v>35</v>
      </c>
      <c r="L1053" s="114">
        <f t="shared" si="107"/>
      </c>
      <c r="M1053" s="112">
        <v>0</v>
      </c>
      <c r="N1053" s="115">
        <f t="shared" si="340"/>
      </c>
      <c r="O1053" s="112">
        <v>3</v>
      </c>
      <c r="P1053" s="115">
        <f>E1053/O1053</f>
      </c>
      <c r="Q1053" s="116"/>
      <c r="R1053" s="112"/>
      <c r="S1053" s="116"/>
      <c r="T1053" s="112"/>
      <c r="U1053" s="117"/>
      <c r="V1053" s="118"/>
      <c r="W1053" s="112"/>
      <c r="X1053" s="118"/>
      <c r="Y1053" s="116"/>
      <c r="Z1053" s="118"/>
      <c r="AA1053" s="118"/>
      <c r="AB1053" s="112"/>
      <c r="AC1053" s="112"/>
      <c r="AD1053" s="116"/>
      <c r="AE1053" s="118"/>
      <c r="AF1053" s="119" t="s">
        <v>186</v>
      </c>
    </row>
    <row r="1054">
      <c r="A1054" s="106"/>
      <c r="B1054" s="107" t="s">
        <v>159</v>
      </c>
      <c r="C1054" s="135" t="s">
        <v>156</v>
      </c>
      <c r="D1054" s="109" t="s">
        <v>132</v>
      </c>
      <c r="E1054" s="110">
        <v>1349.36</v>
      </c>
      <c r="F1054" s="111">
        <f>E1054+E1055</f>
      </c>
      <c r="G1054" s="112">
        <v>4625</v>
      </c>
      <c r="H1054" s="112">
        <v>423</v>
      </c>
      <c r="I1054" s="113">
        <f t="shared" si="195"/>
      </c>
      <c r="J1054" s="114">
        <f t="shared" si="149"/>
      </c>
      <c r="K1054" s="112">
        <v>9</v>
      </c>
      <c r="L1054" s="114">
        <f t="shared" si="107"/>
      </c>
      <c r="M1054" s="112">
        <v>1</v>
      </c>
      <c r="N1054" s="115">
        <f t="shared" si="340"/>
      </c>
      <c r="O1054" s="112">
        <v>2</v>
      </c>
      <c r="P1054" s="115">
        <f>E1054/O1055</f>
      </c>
      <c r="Q1054" s="116">
        <f>(M1054+M1055)/(O1054+O1055)</f>
      </c>
      <c r="R1054" s="112">
        <v>6</v>
      </c>
      <c r="S1054" s="116">
        <f>(O1054+O1055)/(K1054+K1055)</f>
      </c>
      <c r="T1054" s="112">
        <v>2</v>
      </c>
      <c r="U1054" s="117">
        <f>F1054/T1054</f>
      </c>
      <c r="V1054" s="118">
        <f>(F1054+4*500)/T1054</f>
      </c>
      <c r="W1054" s="112">
        <v>1406.4</v>
      </c>
      <c r="X1054" s="118">
        <f>W1054/T1054</f>
      </c>
      <c r="Y1054" s="116">
        <f>T1054/R1054</f>
      </c>
      <c r="Z1054" s="118">
        <f>W1054/F1054</f>
      </c>
      <c r="AA1054" s="118">
        <f>W1054/(F1054+500)</f>
      </c>
      <c r="AB1054" s="112">
        <v>0</v>
      </c>
      <c r="AC1054" s="112">
        <v>0</v>
      </c>
      <c r="AD1054" s="116">
        <f>AB1054/T1054</f>
      </c>
      <c r="AE1054" s="118">
        <f>(W1054-AC1054)/(F1054+500)</f>
      </c>
      <c r="AF1054" s="119" t="s">
        <v>149</v>
      </c>
    </row>
    <row r="1055">
      <c r="A1055" s="106"/>
      <c r="B1055" s="107"/>
      <c r="C1055" s="135"/>
      <c r="D1055" s="109" t="s">
        <v>134</v>
      </c>
      <c r="E1055" s="110">
        <v>475.22</v>
      </c>
      <c r="F1055" s="111"/>
      <c r="G1055" s="112">
        <v>6386</v>
      </c>
      <c r="H1055" s="112">
        <v>228</v>
      </c>
      <c r="I1055" s="113">
        <f t="shared" si="195"/>
      </c>
      <c r="J1055" s="114">
        <f t="shared" si="149"/>
      </c>
      <c r="K1055" s="112">
        <v>18</v>
      </c>
      <c r="L1055" s="114">
        <f t="shared" si="107"/>
      </c>
      <c r="M1055" s="112">
        <v>1</v>
      </c>
      <c r="N1055" s="115">
        <f t="shared" si="340"/>
      </c>
      <c r="O1055" s="112">
        <v>2</v>
      </c>
      <c r="P1055" s="115">
        <f>E1055/O1055</f>
      </c>
      <c r="Q1055" s="116"/>
      <c r="R1055" s="112"/>
      <c r="S1055" s="116"/>
      <c r="T1055" s="112"/>
      <c r="U1055" s="117"/>
      <c r="V1055" s="118"/>
      <c r="W1055" s="112"/>
      <c r="X1055" s="118"/>
      <c r="Y1055" s="116"/>
      <c r="Z1055" s="118"/>
      <c r="AA1055" s="118"/>
      <c r="AB1055" s="112"/>
      <c r="AC1055" s="112"/>
      <c r="AD1055" s="116"/>
      <c r="AE1055" s="118"/>
      <c r="AF1055" s="119" t="s">
        <v>186</v>
      </c>
    </row>
    <row r="1056">
      <c r="A1056" s="106"/>
      <c r="B1056" s="107" t="s">
        <v>160</v>
      </c>
      <c r="C1056" s="135" t="s">
        <v>156</v>
      </c>
      <c r="D1056" s="109" t="s">
        <v>132</v>
      </c>
      <c r="E1056" s="110">
        <v>415.34</v>
      </c>
      <c r="F1056" s="111">
        <f>E1056+E1057</f>
      </c>
      <c r="G1056" s="112">
        <v>1664</v>
      </c>
      <c r="H1056" s="112">
        <v>236</v>
      </c>
      <c r="I1056" s="113">
        <f t="shared" si="195"/>
      </c>
      <c r="J1056" s="114">
        <f t="shared" si="149"/>
      </c>
      <c r="K1056" s="112">
        <v>6</v>
      </c>
      <c r="L1056" s="114">
        <f t="shared" si="107"/>
      </c>
      <c r="M1056" s="112">
        <v>0</v>
      </c>
      <c r="N1056" s="115">
        <f t="shared" si="340"/>
      </c>
      <c r="O1056" s="112">
        <v>1</v>
      </c>
      <c r="P1056" s="115">
        <f>E1056/O1057</f>
      </c>
      <c r="Q1056" s="116">
        <f>(M1056+M1057)/(O1056+O1057)</f>
      </c>
      <c r="R1056" s="112">
        <v>4</v>
      </c>
      <c r="S1056" s="116">
        <f>(O1056+O1057)/(K1056+K1057)</f>
      </c>
      <c r="T1056" s="112">
        <v>2</v>
      </c>
      <c r="U1056" s="117">
        <f>F1056/T1056</f>
      </c>
      <c r="V1056" s="118">
        <f>(F1056+4*500)/T1056</f>
      </c>
      <c r="W1056" s="112">
        <v>1515.6</v>
      </c>
      <c r="X1056" s="118">
        <f>W1056/T1056</f>
      </c>
      <c r="Y1056" s="116">
        <f>T1056/R1056</f>
      </c>
      <c r="Z1056" s="118">
        <f>W1056/F1056</f>
      </c>
      <c r="AA1056" s="118">
        <f>W1056/(F1056+500)</f>
      </c>
      <c r="AB1056" s="112">
        <v>0</v>
      </c>
      <c r="AC1056" s="112">
        <v>0</v>
      </c>
      <c r="AD1056" s="116">
        <f>AB1056/T1056</f>
      </c>
      <c r="AE1056" s="118">
        <f>(W1056-AC1056)/(F1056+500)</f>
      </c>
      <c r="AF1056" s="119" t="s">
        <v>149</v>
      </c>
    </row>
    <row r="1057">
      <c r="A1057" s="106"/>
      <c r="B1057" s="107"/>
      <c r="C1057" s="135"/>
      <c r="D1057" s="109" t="s">
        <v>134</v>
      </c>
      <c r="E1057" s="110">
        <v>331.44</v>
      </c>
      <c r="F1057" s="111"/>
      <c r="G1057" s="112">
        <v>4442</v>
      </c>
      <c r="H1057" s="112">
        <v>156</v>
      </c>
      <c r="I1057" s="113">
        <f t="shared" si="195"/>
      </c>
      <c r="J1057" s="114">
        <f t="shared" si="149"/>
      </c>
      <c r="K1057" s="112">
        <v>6</v>
      </c>
      <c r="L1057" s="114">
        <f t="shared" si="107"/>
      </c>
      <c r="M1057" s="112">
        <v>2</v>
      </c>
      <c r="N1057" s="115">
        <f t="shared" si="340"/>
      </c>
      <c r="O1057" s="112">
        <v>2</v>
      </c>
      <c r="P1057" s="115">
        <f t="shared" ref="P1057:P1059" si="309">E1057/O1057</f>
      </c>
      <c r="Q1057" s="116"/>
      <c r="R1057" s="112"/>
      <c r="S1057" s="116"/>
      <c r="T1057" s="112"/>
      <c r="U1057" s="117"/>
      <c r="V1057" s="118"/>
      <c r="W1057" s="112"/>
      <c r="X1057" s="118"/>
      <c r="Y1057" s="116"/>
      <c r="Z1057" s="118"/>
      <c r="AA1057" s="118"/>
      <c r="AB1057" s="112"/>
      <c r="AC1057" s="112"/>
      <c r="AD1057" s="116"/>
      <c r="AE1057" s="118"/>
      <c r="AF1057" s="119" t="s">
        <v>186</v>
      </c>
    </row>
    <row r="1058">
      <c r="A1058" s="106"/>
      <c r="B1058" s="136" t="s">
        <v>140</v>
      </c>
      <c r="C1058" s="136"/>
      <c r="D1058" s="136"/>
      <c r="E1058" s="124">
        <f>SUM(E1048:E1057)</f>
      </c>
      <c r="F1058" s="124">
        <f>SUM(F1048:F1057)</f>
      </c>
      <c r="G1058" s="124">
        <f>SUM(G1048:G1057)</f>
      </c>
      <c r="H1058" s="124">
        <f>SUM(H1048:H1057)</f>
      </c>
      <c r="I1058" s="126">
        <f t="shared" si="195"/>
      </c>
      <c r="J1058" s="127">
        <f t="shared" si="149"/>
      </c>
      <c r="K1058" s="124">
        <f>SUM(K1048:K1057)</f>
      </c>
      <c r="L1058" s="127">
        <f t="shared" si="107"/>
      </c>
      <c r="M1058" s="124">
        <f>SUM(M1048:M1057)</f>
      </c>
      <c r="N1058" s="128">
        <f t="shared" si="340"/>
      </c>
      <c r="O1058" s="124">
        <f>SUM(O1048:O1057)</f>
      </c>
      <c r="P1058" s="128">
        <f t="shared" si="309"/>
      </c>
      <c r="Q1058" s="129">
        <f t="shared" ref="Q1058:Q1059" si="53">M1058/O1058</f>
      </c>
      <c r="R1058" s="124">
        <f>SUM(R1048:R1057)</f>
      </c>
      <c r="S1058" s="129">
        <f t="shared" ref="S1058:S1059" si="22">(O1058+O1058)/(K1058+K1058)</f>
      </c>
      <c r="T1058" s="124">
        <f>SUM(T1048:T1057)</f>
      </c>
      <c r="U1058" s="130">
        <f t="shared" ref="U1058:U1059" si="877">F1058/T1058</f>
      </c>
      <c r="V1058" s="131">
        <f t="shared" ref="V1058:V1059" si="737">(F1058+4*500)/T1058</f>
      </c>
      <c r="W1058" s="124">
        <f>SUM(W1048:W1057)</f>
      </c>
      <c r="X1058" s="132">
        <f t="shared" ref="X1058:X1059" si="597">W1058/T1058</f>
      </c>
      <c r="Y1058" s="129">
        <f t="shared" ref="Y1058:Y1059" si="457">T1058/R1058</f>
      </c>
      <c r="Z1058" s="131">
        <f t="shared" ref="Z1058:Z1059" si="1157">W1058/F1058</f>
      </c>
      <c r="AA1058" s="131">
        <f>W1058/(F1058+COUNT(W1048:W1057)*500)</f>
      </c>
      <c r="AB1058" s="174">
        <f>AB1048+AB1050+AB1052+AB1054+AB1056</f>
      </c>
      <c r="AC1058" s="174">
        <f>AC1048+AC1050+AC1052+AC1054+AC1056</f>
      </c>
      <c r="AD1058" s="129">
        <f t="shared" ref="AD1058:AD1059" si="1017">AB1058/T1058</f>
      </c>
      <c r="AE1058" s="133">
        <f>(W1058-AC1058)/(F1058+COUNT(W1048:W1057)*500)</f>
      </c>
      <c r="AF1058" s="118"/>
    </row>
    <row r="1059">
      <c r="A1059" s="106"/>
      <c r="B1059" s="137" t="s">
        <v>161</v>
      </c>
      <c r="C1059" s="137"/>
      <c r="D1059" s="137"/>
      <c r="E1059" s="138">
        <f>E1025+E1036+E1047+E1058</f>
      </c>
      <c r="F1059" s="138">
        <f>F1025+F1036+F1047+F1058</f>
      </c>
      <c r="G1059" s="138">
        <f>G1025+G1036+G1047+G1058</f>
      </c>
      <c r="H1059" s="138">
        <f>H1025+H1036+H1047+H1058</f>
      </c>
      <c r="I1059" s="139">
        <f t="shared" si="195"/>
      </c>
      <c r="J1059" s="140">
        <f t="shared" si="149"/>
      </c>
      <c r="K1059" s="141">
        <f>K1025+K1036+K1047+K1058</f>
      </c>
      <c r="L1059" s="140">
        <f t="shared" si="107"/>
      </c>
      <c r="M1059" s="141">
        <f>M1025+M1036+M1047+M1058</f>
      </c>
      <c r="N1059" s="142">
        <f t="shared" si="340"/>
      </c>
      <c r="O1059" s="141">
        <f>O1025+O1036+O1047+O1058</f>
      </c>
      <c r="P1059" s="142">
        <f t="shared" si="309"/>
      </c>
      <c r="Q1059" s="143">
        <f t="shared" si="53"/>
      </c>
      <c r="R1059" s="141">
        <f>R1025+R1036+R1047+R1058</f>
      </c>
      <c r="S1059" s="143">
        <f t="shared" si="22"/>
      </c>
      <c r="T1059" s="141">
        <f>T1025+T1036+T1047+T1058</f>
      </c>
      <c r="U1059" s="144">
        <f t="shared" si="877"/>
      </c>
      <c r="V1059" s="145">
        <f t="shared" si="737"/>
      </c>
      <c r="W1059" s="138">
        <f>W1025+W1036+W1047+W1058</f>
      </c>
      <c r="X1059" s="145">
        <f t="shared" si="597"/>
      </c>
      <c r="Y1059" s="143">
        <f t="shared" si="457"/>
      </c>
      <c r="Z1059" s="145">
        <f t="shared" si="1157"/>
      </c>
      <c r="AA1059" s="145">
        <f>W1059/(F1059+COUNT(W1014:W1024,W1026:W1035,W1037:W1046,W1048:W1057)*500)</f>
      </c>
      <c r="AB1059" s="141">
        <f>AB1025+AB1036+AB1047+AB1058</f>
      </c>
      <c r="AC1059" s="138">
        <f>AC1025+AC1036+AC1047+AC1058</f>
      </c>
      <c r="AD1059" s="143">
        <f t="shared" si="1017"/>
      </c>
      <c r="AE1059" s="145">
        <f>(W1059-AC1059)/(F1059+COUNT(W1015:W1024,W1026:W1035,W1037:W1046,W1048:W1057)*500)</f>
      </c>
      <c r="AF1059" s="118"/>
    </row>
    <row r="1060">
      <c r="A1060" s="96" t="s">
        <v>97</v>
      </c>
      <c r="B1060" s="97" t="s">
        <v>98</v>
      </c>
      <c r="C1060" s="97" t="s">
        <v>99</v>
      </c>
      <c r="D1060" s="97" t="s">
        <v>100</v>
      </c>
      <c r="E1060" s="98" t="s">
        <v>101</v>
      </c>
      <c r="F1060" s="97" t="s">
        <v>102</v>
      </c>
      <c r="G1060" s="97" t="s">
        <v>103</v>
      </c>
      <c r="H1060" s="97" t="s">
        <v>104</v>
      </c>
      <c r="I1060" s="99" t="s">
        <v>105</v>
      </c>
      <c r="J1060" s="100" t="s">
        <v>106</v>
      </c>
      <c r="K1060" s="97" t="s">
        <v>107</v>
      </c>
      <c r="L1060" s="100" t="s">
        <v>108</v>
      </c>
      <c r="M1060" s="97" t="s">
        <v>109</v>
      </c>
      <c r="N1060" s="101" t="s">
        <v>110</v>
      </c>
      <c r="O1060" s="97" t="s">
        <v>111</v>
      </c>
      <c r="P1060" s="101" t="s">
        <v>112</v>
      </c>
      <c r="Q1060" s="99" t="s">
        <v>113</v>
      </c>
      <c r="R1060" s="102" t="s">
        <v>114</v>
      </c>
      <c r="S1060" s="103" t="s">
        <v>115</v>
      </c>
      <c r="T1060" s="102" t="s">
        <v>116</v>
      </c>
      <c r="U1060" s="104" t="s">
        <v>117</v>
      </c>
      <c r="V1060" s="105" t="s">
        <v>118</v>
      </c>
      <c r="W1060" s="105" t="s">
        <v>119</v>
      </c>
      <c r="X1060" s="105" t="s">
        <v>120</v>
      </c>
      <c r="Y1060" s="103" t="s">
        <v>121</v>
      </c>
      <c r="Z1060" s="105" t="s">
        <v>122</v>
      </c>
      <c r="AA1060" s="105" t="s">
        <v>123</v>
      </c>
      <c r="AB1060" s="105" t="s">
        <v>124</v>
      </c>
      <c r="AC1060" s="102" t="s">
        <v>125</v>
      </c>
      <c r="AD1060" s="103" t="s">
        <v>126</v>
      </c>
      <c r="AE1060" s="105" t="s">
        <v>127</v>
      </c>
      <c r="AF1060" s="105" t="s">
        <v>128</v>
      </c>
    </row>
    <row r="1061">
      <c r="A1061" s="106" t="s">
        <v>201</v>
      </c>
      <c r="B1061" s="107" t="s">
        <v>130</v>
      </c>
      <c r="C1061" s="108" t="s">
        <v>131</v>
      </c>
      <c r="D1061" s="109" t="s">
        <v>132</v>
      </c>
      <c r="E1061" s="110">
        <v>542.21</v>
      </c>
      <c r="F1061" s="111">
        <f>E1061+E1062</f>
      </c>
      <c r="G1061" s="112">
        <v>2141</v>
      </c>
      <c r="H1061" s="112">
        <v>336</v>
      </c>
      <c r="I1061" s="113">
        <f t="shared" ref="I1061:I1116" si="196">H1061/G1061</f>
      </c>
      <c r="J1061" s="114">
        <f t="shared" ref="J1061:J1116" si="150">(E1061/G1061)*1000</f>
      </c>
      <c r="K1061" s="112">
        <v>7</v>
      </c>
      <c r="L1061" s="114">
        <f t="shared" ref="L1061:L1112" si="108">E1061/K1061</f>
      </c>
      <c r="M1061" s="112">
        <v>0</v>
      </c>
      <c r="N1061" s="115">
        <f t="shared" ref="N1061:N1116" si="341">E1061/M1061</f>
      </c>
      <c r="O1061" s="112">
        <v>1</v>
      </c>
      <c r="P1061" s="115">
        <f t="shared" ref="P1061:P1116" si="310">E1061/O1061</f>
      </c>
      <c r="Q1061" s="116">
        <f>(M1061+M1062)/(O1061+O1062)</f>
      </c>
      <c r="R1061" s="112">
        <v>9</v>
      </c>
      <c r="S1061" s="116">
        <f>(O1061+O1062)/(K1061+K1062)</f>
      </c>
      <c r="T1061" s="112">
        <v>3</v>
      </c>
      <c r="U1061" s="117">
        <f>F1061/T1061</f>
      </c>
      <c r="V1061" s="118">
        <f>(F1061+4*500)/T1061</f>
      </c>
      <c r="W1061" s="112">
        <v>3499.2</v>
      </c>
      <c r="X1061" s="118">
        <f>W1061/T1061</f>
      </c>
      <c r="Y1061" s="116">
        <f>T1061/R1061</f>
      </c>
      <c r="Z1061" s="118">
        <f>W1061/F1061</f>
      </c>
      <c r="AA1061" s="118">
        <f>W1061/(F1061+500)</f>
      </c>
      <c r="AB1061" s="112">
        <v>1</v>
      </c>
      <c r="AC1061" s="112">
        <v>715.2</v>
      </c>
      <c r="AD1061" s="116">
        <f>AB1061/T1061</f>
      </c>
      <c r="AE1061" s="118">
        <f>(W1061-AC1061)/(F1061+500)</f>
      </c>
      <c r="AF1061" s="119" t="s">
        <v>173</v>
      </c>
    </row>
    <row r="1062">
      <c r="A1062" s="106"/>
      <c r="B1062" s="107"/>
      <c r="C1062" s="108"/>
      <c r="D1062" s="109" t="s">
        <v>134</v>
      </c>
      <c r="E1062" s="110">
        <v>1561.01</v>
      </c>
      <c r="F1062" s="111"/>
      <c r="G1062" s="112">
        <v>14191</v>
      </c>
      <c r="H1062" s="112">
        <v>637</v>
      </c>
      <c r="I1062" s="113">
        <f t="shared" si="196"/>
      </c>
      <c r="J1062" s="114">
        <f t="shared" si="150"/>
      </c>
      <c r="K1062" s="112">
        <v>30</v>
      </c>
      <c r="L1062" s="114">
        <f t="shared" si="108"/>
      </c>
      <c r="M1062" s="112">
        <v>3</v>
      </c>
      <c r="N1062" s="115">
        <f t="shared" si="341"/>
      </c>
      <c r="O1062" s="112">
        <v>5</v>
      </c>
      <c r="P1062" s="115">
        <f t="shared" si="310"/>
      </c>
      <c r="Q1062" s="116"/>
      <c r="R1062" s="112"/>
      <c r="S1062" s="116"/>
      <c r="T1062" s="112"/>
      <c r="U1062" s="117"/>
      <c r="V1062" s="118"/>
      <c r="W1062" s="112"/>
      <c r="X1062" s="118"/>
      <c r="Y1062" s="116"/>
      <c r="Z1062" s="118"/>
      <c r="AA1062" s="118"/>
      <c r="AB1062" s="112"/>
      <c r="AC1062" s="112"/>
      <c r="AD1062" s="116"/>
      <c r="AE1062" s="118"/>
      <c r="AF1062" s="119" t="s">
        <v>168</v>
      </c>
    </row>
    <row r="1063">
      <c r="A1063" s="106"/>
      <c r="B1063" s="107" t="s">
        <v>136</v>
      </c>
      <c r="C1063" s="108" t="s">
        <v>131</v>
      </c>
      <c r="D1063" s="109" t="s">
        <v>132</v>
      </c>
      <c r="E1063" s="110">
        <v>576.58</v>
      </c>
      <c r="F1063" s="111">
        <f>E1063+E1064</f>
      </c>
      <c r="G1063" s="112">
        <v>2338</v>
      </c>
      <c r="H1063" s="112">
        <v>217</v>
      </c>
      <c r="I1063" s="113">
        <f t="shared" si="196"/>
      </c>
      <c r="J1063" s="114">
        <f t="shared" si="150"/>
      </c>
      <c r="K1063" s="112">
        <v>7</v>
      </c>
      <c r="L1063" s="114">
        <f t="shared" si="108"/>
      </c>
      <c r="M1063" s="112">
        <v>0</v>
      </c>
      <c r="N1063" s="115">
        <f t="shared" si="341"/>
      </c>
      <c r="O1063" s="112">
        <v>1</v>
      </c>
      <c r="P1063" s="115">
        <f t="shared" si="310"/>
      </c>
      <c r="Q1063" s="116">
        <f>(M1063+M1064)/(O1063+O1064)</f>
      </c>
      <c r="R1063" s="112">
        <v>7</v>
      </c>
      <c r="S1063" s="116">
        <f>(O1063+O1064)/(K1063+K1064)</f>
      </c>
      <c r="T1063" s="112">
        <v>2</v>
      </c>
      <c r="U1063" s="117">
        <f>F1063/T1063</f>
      </c>
      <c r="V1063" s="118">
        <f>(F1063+4*500)/T1063</f>
      </c>
      <c r="W1063" s="112">
        <v>4022.4000000000005</v>
      </c>
      <c r="X1063" s="118">
        <f>W1063/T1063</f>
      </c>
      <c r="Y1063" s="116">
        <f>T1063/R1063</f>
      </c>
      <c r="Z1063" s="118">
        <f>W1063/F1063</f>
      </c>
      <c r="AA1063" s="118">
        <f>W1063/(F1063+500)</f>
      </c>
      <c r="AB1063" s="112">
        <v>0</v>
      </c>
      <c r="AC1063" s="112">
        <v>0</v>
      </c>
      <c r="AD1063" s="116">
        <f>AB1063/T1063</f>
      </c>
      <c r="AE1063" s="118">
        <f>(W1063-AC1063)/(F1063+500)</f>
      </c>
      <c r="AF1063" s="119" t="s">
        <v>173</v>
      </c>
    </row>
    <row r="1064">
      <c r="A1064" s="106"/>
      <c r="B1064" s="107"/>
      <c r="C1064" s="108"/>
      <c r="D1064" s="109" t="s">
        <v>134</v>
      </c>
      <c r="E1064" s="110">
        <v>1980.64</v>
      </c>
      <c r="F1064" s="111"/>
      <c r="G1064" s="112">
        <v>17340</v>
      </c>
      <c r="H1064" s="112">
        <v>615</v>
      </c>
      <c r="I1064" s="113">
        <f t="shared" si="196"/>
      </c>
      <c r="J1064" s="114">
        <f t="shared" si="150"/>
      </c>
      <c r="K1064" s="112">
        <v>39</v>
      </c>
      <c r="L1064" s="114">
        <f t="shared" si="108"/>
      </c>
      <c r="M1064" s="112">
        <v>1</v>
      </c>
      <c r="N1064" s="115">
        <f t="shared" si="341"/>
      </c>
      <c r="O1064" s="112">
        <v>3</v>
      </c>
      <c r="P1064" s="115">
        <f t="shared" si="310"/>
      </c>
      <c r="Q1064" s="116"/>
      <c r="R1064" s="112"/>
      <c r="S1064" s="116"/>
      <c r="T1064" s="112"/>
      <c r="U1064" s="117"/>
      <c r="V1064" s="118"/>
      <c r="W1064" s="112"/>
      <c r="X1064" s="118"/>
      <c r="Y1064" s="116"/>
      <c r="Z1064" s="118"/>
      <c r="AA1064" s="118"/>
      <c r="AB1064" s="112"/>
      <c r="AC1064" s="112"/>
      <c r="AD1064" s="116"/>
      <c r="AE1064" s="118"/>
      <c r="AF1064" s="119" t="s">
        <v>168</v>
      </c>
    </row>
    <row r="1065">
      <c r="A1065" s="106"/>
      <c r="B1065" s="120" t="s">
        <v>137</v>
      </c>
      <c r="C1065" s="108" t="s">
        <v>131</v>
      </c>
      <c r="D1065" s="109" t="s">
        <v>132</v>
      </c>
      <c r="E1065" s="110">
        <v>488.36</v>
      </c>
      <c r="F1065" s="111">
        <f>E1065+E1066</f>
      </c>
      <c r="G1065" s="112">
        <v>2027</v>
      </c>
      <c r="H1065" s="112">
        <v>56</v>
      </c>
      <c r="I1065" s="113">
        <f t="shared" si="196"/>
      </c>
      <c r="J1065" s="114">
        <f t="shared" si="150"/>
      </c>
      <c r="K1065" s="112">
        <v>6</v>
      </c>
      <c r="L1065" s="114">
        <f t="shared" si="108"/>
      </c>
      <c r="M1065" s="112">
        <v>2</v>
      </c>
      <c r="N1065" s="115">
        <f t="shared" si="341"/>
      </c>
      <c r="O1065" s="112">
        <v>2</v>
      </c>
      <c r="P1065" s="115">
        <f t="shared" si="310"/>
      </c>
      <c r="Q1065" s="116">
        <f>(M1065+M1066)/(O1065+O1066)</f>
      </c>
      <c r="R1065" s="112">
        <v>6</v>
      </c>
      <c r="S1065" s="116">
        <f>(O1065+O1066)/(K1065+K1066)</f>
      </c>
      <c r="T1065" s="112">
        <v>3</v>
      </c>
      <c r="U1065" s="117">
        <f>F1065/T1065</f>
      </c>
      <c r="V1065" s="118">
        <f>(F1065+4*500)/T1065</f>
      </c>
      <c r="W1065" s="112">
        <v>1827.6000000000004</v>
      </c>
      <c r="X1065" s="118">
        <f>W1065/T1065</f>
      </c>
      <c r="Y1065" s="116">
        <f>T1065/R1065</f>
      </c>
      <c r="Z1065" s="118">
        <f>W1065/F1065</f>
      </c>
      <c r="AA1065" s="118">
        <f>W1065/(F1065+500)</f>
      </c>
      <c r="AB1065" s="112">
        <v>0</v>
      </c>
      <c r="AC1065" s="112">
        <v>0</v>
      </c>
      <c r="AD1065" s="116">
        <f>AB1065/T1065</f>
      </c>
      <c r="AE1065" s="118">
        <f>(W1065-AC1065)/(F1065+500)</f>
      </c>
      <c r="AF1065" s="119" t="s">
        <v>173</v>
      </c>
    </row>
    <row r="1066">
      <c r="A1066" s="106"/>
      <c r="B1066" s="120"/>
      <c r="C1066" s="108"/>
      <c r="D1066" s="109" t="s">
        <v>134</v>
      </c>
      <c r="E1066" s="110">
        <v>1823.85</v>
      </c>
      <c r="F1066" s="111"/>
      <c r="G1066" s="112">
        <v>11994</v>
      </c>
      <c r="H1066" s="112">
        <v>355</v>
      </c>
      <c r="I1066" s="113">
        <f t="shared" si="196"/>
      </c>
      <c r="J1066" s="114">
        <f t="shared" si="150"/>
      </c>
      <c r="K1066" s="112">
        <v>35</v>
      </c>
      <c r="L1066" s="114">
        <f t="shared" si="108"/>
      </c>
      <c r="M1066" s="112">
        <v>1</v>
      </c>
      <c r="N1066" s="115">
        <f t="shared" si="341"/>
      </c>
      <c r="O1066" s="112">
        <v>2</v>
      </c>
      <c r="P1066" s="115">
        <f t="shared" si="310"/>
      </c>
      <c r="Q1066" s="116"/>
      <c r="R1066" s="112"/>
      <c r="S1066" s="116"/>
      <c r="T1066" s="112"/>
      <c r="U1066" s="117"/>
      <c r="V1066" s="118"/>
      <c r="W1066" s="112"/>
      <c r="X1066" s="118"/>
      <c r="Y1066" s="116"/>
      <c r="Z1066" s="118"/>
      <c r="AA1066" s="118"/>
      <c r="AB1066" s="112"/>
      <c r="AC1066" s="112"/>
      <c r="AD1066" s="116"/>
      <c r="AE1066" s="118"/>
      <c r="AF1066" s="119" t="s">
        <v>168</v>
      </c>
    </row>
    <row r="1067">
      <c r="A1067" s="106"/>
      <c r="B1067" s="107" t="s">
        <v>138</v>
      </c>
      <c r="C1067" s="108" t="s">
        <v>131</v>
      </c>
      <c r="D1067" s="109" t="s">
        <v>132</v>
      </c>
      <c r="E1067" s="110">
        <v>1214.02</v>
      </c>
      <c r="F1067" s="121">
        <f>E1067+E1068</f>
      </c>
      <c r="G1067" s="112">
        <v>3222</v>
      </c>
      <c r="H1067" s="112">
        <v>111</v>
      </c>
      <c r="I1067" s="113">
        <f t="shared" si="196"/>
      </c>
      <c r="J1067" s="114">
        <f t="shared" si="150"/>
      </c>
      <c r="K1067" s="112">
        <v>13</v>
      </c>
      <c r="L1067" s="114">
        <f t="shared" si="108"/>
      </c>
      <c r="M1067" s="112">
        <v>0</v>
      </c>
      <c r="N1067" s="115">
        <f t="shared" si="341"/>
      </c>
      <c r="O1067" s="112">
        <v>1</v>
      </c>
      <c r="P1067" s="115">
        <f t="shared" si="310"/>
      </c>
      <c r="Q1067" s="116">
        <f>(M1067+M1068)/(O1067+O1068)</f>
      </c>
      <c r="R1067" s="112">
        <v>13</v>
      </c>
      <c r="S1067" s="116">
        <f>(O1067+O1068)/(K1067+K1068)</f>
      </c>
      <c r="T1067" s="112">
        <v>1</v>
      </c>
      <c r="U1067" s="117">
        <f>F1067/T1067</f>
      </c>
      <c r="V1067" s="118">
        <f>(F1067+4*500)/T1067</f>
      </c>
      <c r="W1067" s="112">
        <v>2011.199999999999</v>
      </c>
      <c r="X1067" s="118">
        <f>W1067/T1067</f>
      </c>
      <c r="Y1067" s="116">
        <f>T1067/R1067</f>
      </c>
      <c r="Z1067" s="118">
        <f>W1067/F1067</f>
      </c>
      <c r="AA1067" s="118">
        <f>W1067/(F1067+500)</f>
      </c>
      <c r="AB1067" s="112">
        <v>0</v>
      </c>
      <c r="AC1067" s="112">
        <v>0</v>
      </c>
      <c r="AD1067" s="116">
        <f>AB1067/T1067</f>
      </c>
      <c r="AE1067" s="118">
        <f>(W1067-AC1067)/(F1067+500)</f>
      </c>
      <c r="AF1067" s="119" t="s">
        <v>173</v>
      </c>
    </row>
    <row r="1068">
      <c r="A1068" s="106"/>
      <c r="B1068" s="107"/>
      <c r="C1068" s="108"/>
      <c r="D1068" s="109" t="s">
        <v>134</v>
      </c>
      <c r="E1068" s="110">
        <v>2524.38</v>
      </c>
      <c r="F1068" s="121"/>
      <c r="G1068" s="112">
        <v>15891</v>
      </c>
      <c r="H1068" s="122">
        <v>479</v>
      </c>
      <c r="I1068" s="113">
        <f t="shared" si="196"/>
      </c>
      <c r="J1068" s="114">
        <f t="shared" si="150"/>
      </c>
      <c r="K1068" s="112">
        <v>46</v>
      </c>
      <c r="L1068" s="114">
        <f t="shared" si="108"/>
      </c>
      <c r="M1068" s="112">
        <v>1</v>
      </c>
      <c r="N1068" s="115">
        <f t="shared" si="341"/>
      </c>
      <c r="O1068" s="112">
        <v>8</v>
      </c>
      <c r="P1068" s="115">
        <f t="shared" si="310"/>
      </c>
      <c r="Q1068" s="116"/>
      <c r="R1068" s="112"/>
      <c r="S1068" s="116"/>
      <c r="T1068" s="112"/>
      <c r="U1068" s="117"/>
      <c r="V1068" s="118"/>
      <c r="W1068" s="112"/>
      <c r="X1068" s="118"/>
      <c r="Y1068" s="116"/>
      <c r="Z1068" s="118"/>
      <c r="AA1068" s="118"/>
      <c r="AB1068" s="112"/>
      <c r="AC1068" s="112"/>
      <c r="AD1068" s="116"/>
      <c r="AE1068" s="118"/>
      <c r="AF1068" s="119" t="s">
        <v>168</v>
      </c>
    </row>
    <row r="1069">
      <c r="A1069" s="106"/>
      <c r="B1069" s="107" t="s">
        <v>139</v>
      </c>
      <c r="C1069" s="108" t="s">
        <v>131</v>
      </c>
      <c r="D1069" s="109" t="s">
        <v>132</v>
      </c>
      <c r="E1069" s="110">
        <v>1028.32</v>
      </c>
      <c r="F1069" s="121">
        <f>E1069+E1070</f>
      </c>
      <c r="G1069" s="112">
        <v>3094</v>
      </c>
      <c r="H1069" s="112">
        <v>109</v>
      </c>
      <c r="I1069" s="113">
        <f t="shared" si="196"/>
      </c>
      <c r="J1069" s="114">
        <f t="shared" si="150"/>
      </c>
      <c r="K1069" s="112">
        <v>11</v>
      </c>
      <c r="L1069" s="114">
        <f t="shared" si="108"/>
      </c>
      <c r="M1069" s="112">
        <v>0</v>
      </c>
      <c r="N1069" s="115">
        <f t="shared" si="341"/>
      </c>
      <c r="O1069" s="112">
        <v>1</v>
      </c>
      <c r="P1069" s="115">
        <f t="shared" si="310"/>
      </c>
      <c r="Q1069" s="116">
        <f>(M1069+M1070)/(O1069+O1070)</f>
      </c>
      <c r="R1069" s="112">
        <v>10</v>
      </c>
      <c r="S1069" s="116">
        <f>(O1069+O1070)/(K1069+K1070)</f>
      </c>
      <c r="T1069" s="112">
        <v>4</v>
      </c>
      <c r="U1069" s="117">
        <f>F1069/T1069</f>
      </c>
      <c r="V1069" s="118">
        <f>(F1069+4*500)/T1069</f>
      </c>
      <c r="W1069" s="112">
        <v>5371.199999999999</v>
      </c>
      <c r="X1069" s="118">
        <f>W1069/T1069</f>
      </c>
      <c r="Y1069" s="116">
        <f>T1069/R1069</f>
      </c>
      <c r="Z1069" s="118">
        <f>W1069/F1069</f>
      </c>
      <c r="AA1069" s="118">
        <f>W1069/(F1069+500)</f>
      </c>
      <c r="AB1069" s="112">
        <v>3</v>
      </c>
      <c r="AC1069" s="112">
        <v>4975.2</v>
      </c>
      <c r="AD1069" s="116">
        <f>AB1069/T1069</f>
      </c>
      <c r="AE1069" s="118">
        <f>(W1069-AC1069)/(F1069+500)</f>
      </c>
      <c r="AF1069" s="119" t="s">
        <v>173</v>
      </c>
    </row>
    <row r="1070">
      <c r="A1070" s="106"/>
      <c r="B1070" s="107"/>
      <c r="C1070" s="108"/>
      <c r="D1070" s="109" t="s">
        <v>134</v>
      </c>
      <c r="E1070" s="110">
        <v>2833.11</v>
      </c>
      <c r="F1070" s="121"/>
      <c r="G1070" s="112">
        <v>16861</v>
      </c>
      <c r="H1070" s="122">
        <v>553</v>
      </c>
      <c r="I1070" s="113">
        <f t="shared" si="196"/>
      </c>
      <c r="J1070" s="114">
        <f t="shared" si="150"/>
      </c>
      <c r="K1070" s="112">
        <v>46</v>
      </c>
      <c r="L1070" s="114">
        <f t="shared" si="108"/>
      </c>
      <c r="M1070" s="112">
        <v>3</v>
      </c>
      <c r="N1070" s="115">
        <f t="shared" si="341"/>
      </c>
      <c r="O1070" s="112">
        <v>4</v>
      </c>
      <c r="P1070" s="115">
        <f t="shared" si="310"/>
      </c>
      <c r="Q1070" s="116"/>
      <c r="R1070" s="112"/>
      <c r="S1070" s="116"/>
      <c r="T1070" s="112"/>
      <c r="U1070" s="117"/>
      <c r="V1070" s="118"/>
      <c r="W1070" s="112"/>
      <c r="X1070" s="118"/>
      <c r="Y1070" s="116"/>
      <c r="Z1070" s="118"/>
      <c r="AA1070" s="118"/>
      <c r="AB1070" s="112">
        <v>3</v>
      </c>
      <c r="AC1070" s="112">
        <v>4975.2</v>
      </c>
      <c r="AD1070" s="116"/>
      <c r="AE1070" s="118"/>
      <c r="AF1070" s="119" t="s">
        <v>168</v>
      </c>
    </row>
    <row r="1071">
      <c r="A1071" s="106"/>
      <c r="B1071" s="123" t="s">
        <v>140</v>
      </c>
      <c r="C1071" s="123"/>
      <c r="D1071" s="123"/>
      <c r="E1071" s="124">
        <f>SUM(E1061:E1070)</f>
      </c>
      <c r="F1071" s="125">
        <f>SUM(F1061:F1070)</f>
      </c>
      <c r="G1071" s="125">
        <f>SUM(G1061:G1070)</f>
      </c>
      <c r="H1071" s="125">
        <f>SUM(H1061:H1070)</f>
      </c>
      <c r="I1071" s="126">
        <f t="shared" si="196"/>
      </c>
      <c r="J1071" s="127">
        <f t="shared" si="150"/>
      </c>
      <c r="K1071" s="125">
        <f>SUM(K1061:K1070)</f>
      </c>
      <c r="L1071" s="127">
        <f t="shared" si="108"/>
      </c>
      <c r="M1071" s="125">
        <f>SUM(M1061:M1070)</f>
      </c>
      <c r="N1071" s="128">
        <f t="shared" si="341"/>
      </c>
      <c r="O1071" s="125">
        <f>SUM(O1061:O1070)</f>
      </c>
      <c r="P1071" s="128">
        <f t="shared" si="310"/>
      </c>
      <c r="Q1071" s="129">
        <f>M1071/O1071</f>
      </c>
      <c r="R1071" s="125">
        <f>SUM(R1061:R1070)</f>
      </c>
      <c r="S1071" s="129">
        <f>(O1071+O1071)/(K1071+K1071)</f>
      </c>
      <c r="T1071" s="125">
        <f>SUM(T1061:T1070)</f>
      </c>
      <c r="U1071" s="130">
        <f t="shared" ref="U1071:U1072" si="878">F1071/T1071</f>
      </c>
      <c r="V1071" s="131">
        <f t="shared" ref="V1071:V1072" si="738">(F1071+4*500)/T1071</f>
      </c>
      <c r="W1071" s="124">
        <f>SUM(W1061:W1070)</f>
      </c>
      <c r="X1071" s="132">
        <f t="shared" ref="X1071:X1072" si="598">W1071/T1071</f>
      </c>
      <c r="Y1071" s="129">
        <f t="shared" ref="Y1071:Y1072" si="458">T1071/R1071</f>
      </c>
      <c r="Z1071" s="131">
        <f t="shared" ref="Z1071:Z1072" si="1158">W1071/F1071</f>
      </c>
      <c r="AA1071" s="131">
        <f>W1071/(F1071+COUNT(W1061:W1070)*500)</f>
      </c>
      <c r="AB1071" s="174">
        <f>AB1061+AB1063+AB1065+AB1067+AB1069</f>
      </c>
      <c r="AC1071" s="174">
        <f>AC1061+AC1063+AC1065+AC1067+AC1069</f>
      </c>
      <c r="AD1071" s="129">
        <f t="shared" ref="AD1071:AD1072" si="1018">AB1071/T1071</f>
      </c>
      <c r="AE1071" s="133">
        <f>(W1071-AC1071)/(F1071+COUNT(W1061:W1070)*500)</f>
      </c>
      <c r="AF1071" s="118"/>
    </row>
    <row r="1072">
      <c r="A1072" s="106"/>
      <c r="B1072" s="134" t="s">
        <v>141</v>
      </c>
      <c r="C1072" s="135" t="s">
        <v>188</v>
      </c>
      <c r="D1072" s="109" t="s">
        <v>132</v>
      </c>
      <c r="E1072" s="110">
        <v>714.24</v>
      </c>
      <c r="F1072" s="121">
        <f>E1072+E1073</f>
      </c>
      <c r="G1072" s="112">
        <v>3101</v>
      </c>
      <c r="H1072" s="112">
        <v>122</v>
      </c>
      <c r="I1072" s="113">
        <f t="shared" si="196"/>
      </c>
      <c r="J1072" s="114">
        <f t="shared" si="150"/>
      </c>
      <c r="K1072" s="112">
        <v>11</v>
      </c>
      <c r="L1072" s="114">
        <f t="shared" si="108"/>
      </c>
      <c r="M1072" s="112">
        <v>2</v>
      </c>
      <c r="N1072" s="115">
        <f t="shared" si="341"/>
      </c>
      <c r="O1072" s="112">
        <v>5</v>
      </c>
      <c r="P1072" s="115">
        <f t="shared" si="310"/>
      </c>
      <c r="Q1072" s="116">
        <f>(M1072+M1073)/(O1072+O1073)</f>
      </c>
      <c r="R1072" s="112">
        <v>15</v>
      </c>
      <c r="S1072" s="116">
        <f>(O1072+O1073)/(K1072+K1073)</f>
      </c>
      <c r="T1072" s="112">
        <v>5</v>
      </c>
      <c r="U1072" s="117">
        <f t="shared" si="878"/>
      </c>
      <c r="V1072" s="118">
        <f t="shared" si="738"/>
      </c>
      <c r="W1072" s="112">
        <v>9752.400000000001</v>
      </c>
      <c r="X1072" s="118">
        <f t="shared" si="598"/>
      </c>
      <c r="Y1072" s="116">
        <f t="shared" si="458"/>
      </c>
      <c r="Z1072" s="118">
        <f t="shared" si="1158"/>
      </c>
      <c r="AA1072" s="118">
        <f>W1072/(F1072+500)</f>
      </c>
      <c r="AB1072" s="112">
        <v>0</v>
      </c>
      <c r="AC1072" s="112">
        <v>0</v>
      </c>
      <c r="AD1072" s="116">
        <f t="shared" si="1018"/>
      </c>
      <c r="AE1072" s="118">
        <f>(W1072-AC1072)/(F1072+500)</f>
      </c>
      <c r="AF1072" s="119" t="s">
        <v>173</v>
      </c>
    </row>
    <row r="1073">
      <c r="A1073" s="106"/>
      <c r="B1073" s="134"/>
      <c r="C1073" s="135"/>
      <c r="D1073" s="109" t="s">
        <v>134</v>
      </c>
      <c r="E1073" s="110">
        <v>2523.94</v>
      </c>
      <c r="F1073" s="121"/>
      <c r="G1073" s="112">
        <v>21907</v>
      </c>
      <c r="H1073" s="122">
        <v>880</v>
      </c>
      <c r="I1073" s="113">
        <f t="shared" si="196"/>
      </c>
      <c r="J1073" s="114">
        <f t="shared" si="150"/>
      </c>
      <c r="K1073" s="112">
        <v>57</v>
      </c>
      <c r="L1073" s="114">
        <f t="shared" si="108"/>
      </c>
      <c r="M1073" s="112">
        <v>2</v>
      </c>
      <c r="N1073" s="115">
        <f t="shared" si="341"/>
      </c>
      <c r="O1073" s="112">
        <v>10</v>
      </c>
      <c r="P1073" s="115">
        <f t="shared" si="310"/>
      </c>
      <c r="Q1073" s="116"/>
      <c r="R1073" s="112"/>
      <c r="S1073" s="116"/>
      <c r="T1073" s="112"/>
      <c r="U1073" s="117"/>
      <c r="V1073" s="118"/>
      <c r="W1073" s="112"/>
      <c r="X1073" s="118"/>
      <c r="Y1073" s="116"/>
      <c r="Z1073" s="118"/>
      <c r="AA1073" s="118"/>
      <c r="AB1073" s="112"/>
      <c r="AC1073" s="112"/>
      <c r="AD1073" s="116"/>
      <c r="AE1073" s="118"/>
      <c r="AF1073" s="119" t="s">
        <v>168</v>
      </c>
    </row>
    <row r="1074">
      <c r="A1074" s="106"/>
      <c r="B1074" s="134" t="s">
        <v>143</v>
      </c>
      <c r="C1074" s="135" t="s">
        <v>188</v>
      </c>
      <c r="D1074" s="109" t="s">
        <v>132</v>
      </c>
      <c r="E1074" s="110">
        <v>1689.68</v>
      </c>
      <c r="F1074" s="121">
        <f>E1074+E1075</f>
      </c>
      <c r="G1074" s="112">
        <v>7681</v>
      </c>
      <c r="H1074" s="112">
        <v>186</v>
      </c>
      <c r="I1074" s="113">
        <f t="shared" si="196"/>
      </c>
      <c r="J1074" s="114">
        <f t="shared" si="150"/>
      </c>
      <c r="K1074" s="112">
        <v>13</v>
      </c>
      <c r="L1074" s="114">
        <f t="shared" si="108"/>
      </c>
      <c r="M1074" s="112">
        <v>1</v>
      </c>
      <c r="N1074" s="115">
        <f t="shared" si="341"/>
      </c>
      <c r="O1074" s="112">
        <v>1</v>
      </c>
      <c r="P1074" s="115">
        <f t="shared" si="310"/>
      </c>
      <c r="Q1074" s="116">
        <f>(M1074+M1075)/(O1074+O1075)</f>
      </c>
      <c r="R1074" s="112">
        <v>14</v>
      </c>
      <c r="S1074" s="116">
        <f>(O1074+O1075)/(K1074+K1075)</f>
      </c>
      <c r="T1074" s="112">
        <v>7</v>
      </c>
      <c r="U1074" s="117">
        <f>F1074/T1074</f>
      </c>
      <c r="V1074" s="118">
        <f>(F1074+4*500)/T1074</f>
      </c>
      <c r="W1074" s="112">
        <v>6723.199999999997</v>
      </c>
      <c r="X1074" s="118">
        <f>W1074/T1074</f>
      </c>
      <c r="Y1074" s="116">
        <f>T1074/R1074</f>
      </c>
      <c r="Z1074" s="118">
        <f>W1074/F1074</f>
      </c>
      <c r="AA1074" s="118">
        <f>W1074/(F1074+500)</f>
      </c>
      <c r="AB1074" s="112">
        <v>0</v>
      </c>
      <c r="AC1074" s="112">
        <v>0</v>
      </c>
      <c r="AD1074" s="116">
        <f>AB1074/T1074</f>
      </c>
      <c r="AE1074" s="118">
        <f>(W1074-AC1074)/(F1074+500)</f>
      </c>
      <c r="AF1074" s="119" t="s">
        <v>173</v>
      </c>
    </row>
    <row r="1075">
      <c r="A1075" s="106"/>
      <c r="B1075" s="134"/>
      <c r="C1075" s="135"/>
      <c r="D1075" s="109" t="s">
        <v>134</v>
      </c>
      <c r="E1075" s="110">
        <v>2304.98</v>
      </c>
      <c r="F1075" s="121"/>
      <c r="G1075" s="112">
        <v>24210</v>
      </c>
      <c r="H1075" s="122">
        <v>726</v>
      </c>
      <c r="I1075" s="113">
        <f t="shared" si="196"/>
      </c>
      <c r="J1075" s="114">
        <f t="shared" si="150"/>
      </c>
      <c r="K1075" s="112">
        <v>45</v>
      </c>
      <c r="L1075" s="114">
        <f t="shared" si="108"/>
      </c>
      <c r="M1075" s="112">
        <v>3</v>
      </c>
      <c r="N1075" s="115">
        <f t="shared" si="341"/>
      </c>
      <c r="O1075" s="112">
        <v>6</v>
      </c>
      <c r="P1075" s="115">
        <f t="shared" si="310"/>
      </c>
      <c r="Q1075" s="116"/>
      <c r="R1075" s="112"/>
      <c r="S1075" s="116"/>
      <c r="T1075" s="112"/>
      <c r="U1075" s="117"/>
      <c r="V1075" s="118"/>
      <c r="W1075" s="112"/>
      <c r="X1075" s="118"/>
      <c r="Y1075" s="116"/>
      <c r="Z1075" s="118"/>
      <c r="AA1075" s="118"/>
      <c r="AB1075" s="112"/>
      <c r="AC1075" s="112"/>
      <c r="AD1075" s="116"/>
      <c r="AE1075" s="118"/>
      <c r="AF1075" s="119" t="s">
        <v>168</v>
      </c>
    </row>
    <row r="1076">
      <c r="A1076" s="106"/>
      <c r="B1076" s="134" t="s">
        <v>144</v>
      </c>
      <c r="C1076" s="135" t="s">
        <v>188</v>
      </c>
      <c r="D1076" s="109" t="s">
        <v>132</v>
      </c>
      <c r="E1076" s="110">
        <v>3307.66</v>
      </c>
      <c r="F1076" s="121">
        <f>E1076+E1077</f>
      </c>
      <c r="G1076" s="112">
        <v>25840</v>
      </c>
      <c r="H1076" s="112">
        <v>486</v>
      </c>
      <c r="I1076" s="113">
        <f t="shared" si="196"/>
      </c>
      <c r="J1076" s="114">
        <f t="shared" si="150"/>
      </c>
      <c r="K1076" s="112">
        <v>18</v>
      </c>
      <c r="L1076" s="114">
        <f t="shared" si="108"/>
      </c>
      <c r="M1076" s="112">
        <v>0</v>
      </c>
      <c r="N1076" s="115">
        <f t="shared" si="341"/>
      </c>
      <c r="O1076" s="112">
        <v>11</v>
      </c>
      <c r="P1076" s="115">
        <f t="shared" si="310"/>
      </c>
      <c r="Q1076" s="116">
        <f>(M1076+M1077)/(O1076+O1077)</f>
      </c>
      <c r="R1076" s="112">
        <v>27</v>
      </c>
      <c r="S1076" s="116">
        <f>(O1076+O1077)/(K1076+K1077)</f>
      </c>
      <c r="T1076" s="112">
        <v>13</v>
      </c>
      <c r="U1076" s="117">
        <f>F1076/T1076</f>
      </c>
      <c r="V1076" s="118">
        <f>(F1076+4*500)/T1076</f>
      </c>
      <c r="W1076" s="112">
        <v>18757.200000000004</v>
      </c>
      <c r="X1076" s="118">
        <f>W1076/T1076</f>
      </c>
      <c r="Y1076" s="116">
        <f>T1076/R1076</f>
      </c>
      <c r="Z1076" s="118">
        <f>W1076/F1076</f>
      </c>
      <c r="AA1076" s="118">
        <f>W1076/(F1076+500)</f>
      </c>
      <c r="AB1076" s="112">
        <v>4</v>
      </c>
      <c r="AC1076" s="112">
        <v>4358.4</v>
      </c>
      <c r="AD1076" s="116">
        <f>AB1076/T1076</f>
      </c>
      <c r="AE1076" s="118">
        <f>(W1076-AC1076)/(F1076+500)</f>
      </c>
      <c r="AF1076" s="119" t="s">
        <v>173</v>
      </c>
    </row>
    <row r="1077">
      <c r="A1077" s="106"/>
      <c r="B1077" s="134"/>
      <c r="C1077" s="135"/>
      <c r="D1077" s="109" t="s">
        <v>134</v>
      </c>
      <c r="E1077" s="110">
        <v>3983.38</v>
      </c>
      <c r="F1077" s="121"/>
      <c r="G1077" s="112">
        <v>38735</v>
      </c>
      <c r="H1077" s="122">
        <v>1493</v>
      </c>
      <c r="I1077" s="113">
        <f t="shared" si="196"/>
      </c>
      <c r="J1077" s="114">
        <f t="shared" si="150"/>
      </c>
      <c r="K1077" s="112">
        <v>73</v>
      </c>
      <c r="L1077" s="114">
        <f t="shared" si="108"/>
      </c>
      <c r="M1077" s="112">
        <v>3</v>
      </c>
      <c r="N1077" s="115">
        <f t="shared" si="341"/>
      </c>
      <c r="O1077" s="112">
        <v>7</v>
      </c>
      <c r="P1077" s="115">
        <f t="shared" si="310"/>
      </c>
      <c r="Q1077" s="116"/>
      <c r="R1077" s="112"/>
      <c r="S1077" s="116"/>
      <c r="T1077" s="112"/>
      <c r="U1077" s="117"/>
      <c r="V1077" s="118"/>
      <c r="W1077" s="112"/>
      <c r="X1077" s="118"/>
      <c r="Y1077" s="116"/>
      <c r="Z1077" s="118"/>
      <c r="AA1077" s="118"/>
      <c r="AB1077" s="112">
        <v>3</v>
      </c>
      <c r="AC1077" s="112"/>
      <c r="AD1077" s="116"/>
      <c r="AE1077" s="118"/>
      <c r="AF1077" s="119" t="s">
        <v>168</v>
      </c>
    </row>
    <row r="1078">
      <c r="A1078" s="106"/>
      <c r="B1078" s="134" t="s">
        <v>145</v>
      </c>
      <c r="C1078" s="135" t="s">
        <v>188</v>
      </c>
      <c r="D1078" s="109" t="s">
        <v>132</v>
      </c>
      <c r="E1078" s="110">
        <v>1278.99</v>
      </c>
      <c r="F1078" s="121">
        <f>E1078+E1079</f>
      </c>
      <c r="G1078" s="112">
        <v>9432</v>
      </c>
      <c r="H1078" s="112">
        <v>215</v>
      </c>
      <c r="I1078" s="113">
        <f t="shared" si="196"/>
      </c>
      <c r="J1078" s="114">
        <f t="shared" si="150"/>
      </c>
      <c r="K1078" s="112">
        <v>10</v>
      </c>
      <c r="L1078" s="114">
        <f t="shared" si="108"/>
      </c>
      <c r="M1078" s="112">
        <v>1</v>
      </c>
      <c r="N1078" s="115">
        <f t="shared" si="341"/>
      </c>
      <c r="O1078" s="112">
        <v>1</v>
      </c>
      <c r="P1078" s="115">
        <f t="shared" si="310"/>
      </c>
      <c r="Q1078" s="116">
        <f>(M1078+M1079)/(O1078+O1079)</f>
      </c>
      <c r="R1078" s="112">
        <v>14</v>
      </c>
      <c r="S1078" s="116">
        <f>(O1078+O1079)/(K1078+K1079)</f>
      </c>
      <c r="T1078" s="112">
        <v>6</v>
      </c>
      <c r="U1078" s="117">
        <f>F1078/T1078</f>
      </c>
      <c r="V1078" s="118">
        <f>(F1078+4*500)/T1078</f>
      </c>
      <c r="W1078" s="112">
        <v>9395.799999999996</v>
      </c>
      <c r="X1078" s="118">
        <f>W1078/T1078</f>
      </c>
      <c r="Y1078" s="116">
        <f>T1078/R1078</f>
      </c>
      <c r="Z1078" s="118">
        <f>W1078/F1078</f>
      </c>
      <c r="AA1078" s="118">
        <f>W1078/(F1078+500)</f>
      </c>
      <c r="AB1078" s="112">
        <v>3</v>
      </c>
      <c r="AC1078" s="112">
        <v>4761.5999999999985</v>
      </c>
      <c r="AD1078" s="116">
        <f>AB1078/T1078</f>
      </c>
      <c r="AE1078" s="118">
        <f>(W1078-AC1078)/(F1078+500)</f>
      </c>
      <c r="AF1078" s="119" t="s">
        <v>173</v>
      </c>
    </row>
    <row r="1079">
      <c r="A1079" s="106"/>
      <c r="B1079" s="134"/>
      <c r="C1079" s="135"/>
      <c r="D1079" s="109" t="s">
        <v>134</v>
      </c>
      <c r="E1079" s="110">
        <v>2219.48</v>
      </c>
      <c r="F1079" s="121"/>
      <c r="G1079" s="112">
        <v>22529</v>
      </c>
      <c r="H1079" s="122">
        <v>852</v>
      </c>
      <c r="I1079" s="113">
        <f t="shared" si="196"/>
      </c>
      <c r="J1079" s="114">
        <f t="shared" si="150"/>
      </c>
      <c r="K1079" s="112">
        <v>35</v>
      </c>
      <c r="L1079" s="114">
        <f t="shared" si="108"/>
      </c>
      <c r="M1079" s="112">
        <v>1</v>
      </c>
      <c r="N1079" s="115">
        <f t="shared" si="341"/>
      </c>
      <c r="O1079" s="112">
        <v>2</v>
      </c>
      <c r="P1079" s="115">
        <f t="shared" si="310"/>
      </c>
      <c r="Q1079" s="116"/>
      <c r="R1079" s="112"/>
      <c r="S1079" s="116"/>
      <c r="T1079" s="112"/>
      <c r="U1079" s="117"/>
      <c r="V1079" s="118"/>
      <c r="W1079" s="112"/>
      <c r="X1079" s="118"/>
      <c r="Y1079" s="116"/>
      <c r="Z1079" s="118"/>
      <c r="AA1079" s="118"/>
      <c r="AB1079" s="112"/>
      <c r="AC1079" s="112">
        <v>691.2000000000007</v>
      </c>
      <c r="AD1079" s="116"/>
      <c r="AE1079" s="118"/>
      <c r="AF1079" s="119" t="s">
        <v>168</v>
      </c>
    </row>
    <row r="1080">
      <c r="A1080" s="106"/>
      <c r="B1080" s="134" t="s">
        <v>146</v>
      </c>
      <c r="C1080" s="135" t="s">
        <v>188</v>
      </c>
      <c r="D1080" s="109" t="s">
        <v>132</v>
      </c>
      <c r="E1080" s="110">
        <v>3381.05</v>
      </c>
      <c r="F1080" s="121">
        <f>E1080+E1082+E1081</f>
      </c>
      <c r="G1080" s="112">
        <v>42175</v>
      </c>
      <c r="H1080" s="112">
        <v>593</v>
      </c>
      <c r="I1080" s="113">
        <f t="shared" si="196"/>
      </c>
      <c r="J1080" s="114">
        <f t="shared" si="150"/>
      </c>
      <c r="K1080" s="112">
        <v>6</v>
      </c>
      <c r="L1080" s="114">
        <f t="shared" si="108"/>
      </c>
      <c r="M1080" s="112">
        <v>2</v>
      </c>
      <c r="N1080" s="115">
        <f t="shared" si="341"/>
      </c>
      <c r="O1080" s="112">
        <v>6</v>
      </c>
      <c r="P1080" s="115">
        <f t="shared" si="310"/>
      </c>
      <c r="Q1080" s="116">
        <f>(M1080+M1081+M1082)/(O1080+O1081+O1082)</f>
      </c>
      <c r="R1080" s="112">
        <v>16</v>
      </c>
      <c r="S1080" s="116">
        <f>(O1080+O1081+O1082)/(K1080+K1081+K1082)</f>
      </c>
      <c r="T1080" s="112">
        <v>4</v>
      </c>
      <c r="U1080" s="117">
        <f>F1080/T1080</f>
      </c>
      <c r="V1080" s="118">
        <f>(F1080+4*500)/T1080</f>
      </c>
      <c r="W1080" s="112">
        <v>1762</v>
      </c>
      <c r="X1080" s="118">
        <f>W1080/T1080</f>
      </c>
      <c r="Y1080" s="116">
        <f>T1080/R1080</f>
      </c>
      <c r="Z1080" s="118">
        <f>W1080/F1080</f>
      </c>
      <c r="AA1080" s="118">
        <f>W1080/(F1080+500)</f>
      </c>
      <c r="AB1080" s="112">
        <v>2</v>
      </c>
      <c r="AC1080" s="112">
        <v>1252</v>
      </c>
      <c r="AD1080" s="116">
        <f>AB1080/T1080</f>
      </c>
      <c r="AE1080" s="118">
        <f>(W1080-AC1080)/(F1080+500)</f>
      </c>
      <c r="AF1080" s="119" t="s">
        <v>173</v>
      </c>
    </row>
    <row customHeight="true" ht="20.238095238095237" r="1081">
      <c r="A1081" s="106"/>
      <c r="B1081" s="134"/>
      <c r="C1081" s="135"/>
      <c r="D1081" s="168" t="s">
        <v>134</v>
      </c>
      <c r="E1081" s="110">
        <v>1391.66</v>
      </c>
      <c r="F1081" s="121"/>
      <c r="G1081" s="112">
        <v>22449</v>
      </c>
      <c r="H1081" s="112">
        <v>720</v>
      </c>
      <c r="I1081" s="113">
        <f t="shared" si="196"/>
      </c>
      <c r="J1081" s="114">
        <f t="shared" si="150"/>
      </c>
      <c r="K1081" s="112">
        <v>36</v>
      </c>
      <c r="L1081" s="114">
        <f t="shared" si="108"/>
      </c>
      <c r="M1081" s="112">
        <v>2</v>
      </c>
      <c r="N1081" s="115">
        <f t="shared" si="341"/>
      </c>
      <c r="O1081" s="112">
        <v>5</v>
      </c>
      <c r="P1081" s="115">
        <f t="shared" si="310"/>
      </c>
      <c r="Q1081" s="116"/>
      <c r="R1081" s="112"/>
      <c r="S1081" s="116"/>
      <c r="T1081" s="112"/>
      <c r="U1081" s="117"/>
      <c r="V1081" s="118"/>
      <c r="W1081" s="112"/>
      <c r="X1081" s="118"/>
      <c r="Y1081" s="116"/>
      <c r="Z1081" s="118"/>
      <c r="AA1081" s="118"/>
      <c r="AB1081" s="112"/>
      <c r="AC1081" s="112"/>
      <c r="AD1081" s="116"/>
      <c r="AE1081" s="118"/>
      <c r="AF1081" s="119"/>
    </row>
    <row r="1082">
      <c r="A1082" s="106"/>
      <c r="B1082" s="134"/>
      <c r="C1082" s="135"/>
      <c r="D1082" s="168" t="s">
        <v>202</v>
      </c>
      <c r="E1082" s="110">
        <v>293.52</v>
      </c>
      <c r="F1082" s="121"/>
      <c r="G1082" s="112">
        <v>2199</v>
      </c>
      <c r="H1082" s="122">
        <v>95</v>
      </c>
      <c r="I1082" s="113">
        <f t="shared" si="196"/>
      </c>
      <c r="J1082" s="114">
        <f t="shared" si="150"/>
      </c>
      <c r="K1082" s="112">
        <v>8</v>
      </c>
      <c r="L1082" s="114">
        <f t="shared" si="108"/>
      </c>
      <c r="M1082" s="112">
        <v>0</v>
      </c>
      <c r="N1082" s="115">
        <f t="shared" si="341"/>
      </c>
      <c r="O1082" s="112">
        <v>0</v>
      </c>
      <c r="P1082" s="115">
        <f t="shared" si="310"/>
      </c>
      <c r="Q1082" s="116"/>
      <c r="R1082" s="112"/>
      <c r="S1082" s="116"/>
      <c r="T1082" s="112"/>
      <c r="U1082" s="117"/>
      <c r="V1082" s="118"/>
      <c r="W1082" s="112"/>
      <c r="X1082" s="118"/>
      <c r="Y1082" s="116"/>
      <c r="Z1082" s="118"/>
      <c r="AA1082" s="118"/>
      <c r="AB1082" s="112"/>
      <c r="AC1082" s="112"/>
      <c r="AD1082" s="116"/>
      <c r="AE1082" s="118"/>
      <c r="AF1082" s="119" t="s">
        <v>168</v>
      </c>
    </row>
    <row r="1083">
      <c r="A1083" s="106"/>
      <c r="B1083" s="136" t="s">
        <v>140</v>
      </c>
      <c r="C1083" s="136"/>
      <c r="D1083" s="136"/>
      <c r="E1083" s="124">
        <f>SUM(E1072:E1082)</f>
      </c>
      <c r="F1083" s="124">
        <f>SUM(F1072:F1082)</f>
      </c>
      <c r="G1083" s="124">
        <f>SUM(G1072:G1082)</f>
      </c>
      <c r="H1083" s="124">
        <f>SUM(H1072:H1082)</f>
      </c>
      <c r="I1083" s="126">
        <f t="shared" si="196"/>
      </c>
      <c r="J1083" s="127">
        <f t="shared" si="150"/>
      </c>
      <c r="K1083" s="124">
        <f>SUM(K1072:K1082)</f>
      </c>
      <c r="L1083" s="127">
        <f t="shared" si="108"/>
      </c>
      <c r="M1083" s="124">
        <f>SUM(M1072:M1082)</f>
      </c>
      <c r="N1083" s="128">
        <f t="shared" si="341"/>
      </c>
      <c r="O1083" s="124">
        <f>SUM(O1072:O1082)</f>
      </c>
      <c r="P1083" s="128">
        <f t="shared" si="310"/>
      </c>
      <c r="Q1083" s="129">
        <f>M1083/O1083</f>
      </c>
      <c r="R1083" s="124">
        <f>SUM(R1072:R1082)</f>
      </c>
      <c r="S1083" s="129">
        <f>(O1083+O1083)/(K1083+K1083)</f>
      </c>
      <c r="T1083" s="124">
        <f>SUM(T1072:T1082)</f>
      </c>
      <c r="U1083" s="130">
        <f t="shared" ref="U1083:U1084" si="879">F1083/T1083</f>
      </c>
      <c r="V1083" s="131">
        <f t="shared" ref="V1083:V1084" si="739">(F1083+4*500)/T1083</f>
      </c>
      <c r="W1083" s="124">
        <f>SUM(W1072:W1082)</f>
      </c>
      <c r="X1083" s="132">
        <f t="shared" ref="X1083:X1084" si="599">W1083/T1083</f>
      </c>
      <c r="Y1083" s="129">
        <f t="shared" ref="Y1083:Y1084" si="459">T1083/R1083</f>
      </c>
      <c r="Z1083" s="131">
        <f t="shared" ref="Z1083:Z1084" si="1159">W1083/F1083</f>
      </c>
      <c r="AA1083" s="131">
        <f>W1083/(F1083+COUNT(W1072:W1082)*500)</f>
      </c>
      <c r="AB1083" s="174">
        <f>AB1072+AB1074+AB1076+AB1078+AB1080</f>
      </c>
      <c r="AC1083" s="174">
        <f>AC1072+AC1074+AC1076+AC1078+AC1080</f>
      </c>
      <c r="AD1083" s="129">
        <f t="shared" ref="AD1083:AD1084" si="1019">AB1083/T1083</f>
      </c>
      <c r="AE1083" s="133">
        <f>(W1083-AC1083)/(F1083+COUNT(W1072:W1082)*500)</f>
      </c>
      <c r="AF1083" s="119"/>
    </row>
    <row r="1084">
      <c r="A1084" s="106"/>
      <c r="B1084" s="107" t="s">
        <v>147</v>
      </c>
      <c r="C1084" s="108" t="s">
        <v>148</v>
      </c>
      <c r="D1084" s="109" t="s">
        <v>132</v>
      </c>
      <c r="E1084" s="110">
        <v>2731.01</v>
      </c>
      <c r="F1084" s="121">
        <f>E1084+E1086+E1085</f>
      </c>
      <c r="G1084" s="112">
        <v>25840</v>
      </c>
      <c r="H1084" s="112">
        <v>408</v>
      </c>
      <c r="I1084" s="113">
        <f t="shared" si="196"/>
      </c>
      <c r="J1084" s="114">
        <f t="shared" si="150"/>
      </c>
      <c r="K1084" s="112">
        <v>4</v>
      </c>
      <c r="L1084" s="114">
        <f t="shared" si="108"/>
      </c>
      <c r="M1084" s="112">
        <v>1</v>
      </c>
      <c r="N1084" s="115">
        <f t="shared" si="341"/>
      </c>
      <c r="O1084" s="112">
        <v>4</v>
      </c>
      <c r="P1084" s="115">
        <f t="shared" si="310"/>
      </c>
      <c r="Q1084" s="116">
        <f>(M1084+M1085+M1086)/(O1084+O1085+O1086)</f>
      </c>
      <c r="R1084" s="112">
        <v>10</v>
      </c>
      <c r="S1084" s="116">
        <f>(O1084+O1085+O1086)/(K1084+K1085+K1086)</f>
      </c>
      <c r="T1084" s="112">
        <v>4</v>
      </c>
      <c r="U1084" s="117">
        <f t="shared" si="879"/>
      </c>
      <c r="V1084" s="118">
        <f t="shared" si="739"/>
      </c>
      <c r="W1084" s="112">
        <v>6681.6</v>
      </c>
      <c r="X1084" s="118">
        <f t="shared" si="599"/>
      </c>
      <c r="Y1084" s="116">
        <f t="shared" si="459"/>
      </c>
      <c r="Z1084" s="118">
        <f t="shared" si="1159"/>
      </c>
      <c r="AA1084" s="118">
        <f>W1084/(F1084+500)</f>
      </c>
      <c r="AB1084" s="112">
        <v>2</v>
      </c>
      <c r="AC1084" s="112">
        <v>2186.4000000000015</v>
      </c>
      <c r="AD1084" s="116">
        <f t="shared" si="1019"/>
      </c>
      <c r="AE1084" s="118">
        <f>(W1084-AC1084)/(F1084+500)</f>
      </c>
      <c r="AF1084" s="119" t="s">
        <v>149</v>
      </c>
    </row>
    <row customHeight="true" ht="20.238095238095237" r="1085">
      <c r="A1085" s="106"/>
      <c r="B1085" s="107"/>
      <c r="C1085" s="108"/>
      <c r="D1085" s="168" t="s">
        <v>134</v>
      </c>
      <c r="E1085" s="110">
        <v>1282.33</v>
      </c>
      <c r="F1085" s="121"/>
      <c r="G1085" s="112">
        <v>13572</v>
      </c>
      <c r="H1085" s="112">
        <v>415</v>
      </c>
      <c r="I1085" s="113">
        <f t="shared" si="196"/>
      </c>
      <c r="J1085" s="114">
        <f t="shared" si="150"/>
      </c>
      <c r="K1085" s="112">
        <v>16</v>
      </c>
      <c r="L1085" s="114">
        <f t="shared" si="108"/>
      </c>
      <c r="M1085" s="112">
        <v>0</v>
      </c>
      <c r="N1085" s="115">
        <f t="shared" si="341"/>
      </c>
      <c r="O1085" s="112">
        <v>1</v>
      </c>
      <c r="P1085" s="115">
        <f t="shared" si="310"/>
      </c>
      <c r="Q1085" s="116"/>
      <c r="R1085" s="112"/>
      <c r="S1085" s="116"/>
      <c r="T1085" s="112"/>
      <c r="U1085" s="117"/>
      <c r="V1085" s="118"/>
      <c r="W1085" s="112"/>
      <c r="X1085" s="118"/>
      <c r="Y1085" s="116"/>
      <c r="Z1085" s="118"/>
      <c r="AA1085" s="118"/>
      <c r="AB1085" s="112"/>
      <c r="AC1085" s="112"/>
      <c r="AD1085" s="116"/>
      <c r="AE1085" s="118"/>
      <c r="AF1085" s="119"/>
    </row>
    <row r="1086">
      <c r="A1086" s="106"/>
      <c r="B1086" s="107"/>
      <c r="C1086" s="108"/>
      <c r="D1086" s="168" t="s">
        <v>202</v>
      </c>
      <c r="E1086" s="110">
        <v>154.55</v>
      </c>
      <c r="F1086" s="121"/>
      <c r="G1086" s="112">
        <v>1233</v>
      </c>
      <c r="H1086" s="122">
        <v>61</v>
      </c>
      <c r="I1086" s="113">
        <f t="shared" si="196"/>
      </c>
      <c r="J1086" s="114">
        <f t="shared" si="150"/>
      </c>
      <c r="K1086" s="112">
        <v>4</v>
      </c>
      <c r="L1086" s="114">
        <f t="shared" si="108"/>
      </c>
      <c r="M1086" s="112">
        <v>1</v>
      </c>
      <c r="N1086" s="115">
        <f t="shared" si="341"/>
      </c>
      <c r="O1086" s="112">
        <v>1</v>
      </c>
      <c r="P1086" s="115">
        <f t="shared" si="310"/>
      </c>
      <c r="Q1086" s="116"/>
      <c r="R1086" s="112"/>
      <c r="S1086" s="116"/>
      <c r="T1086" s="112"/>
      <c r="U1086" s="117"/>
      <c r="V1086" s="118"/>
      <c r="W1086" s="112"/>
      <c r="X1086" s="118"/>
      <c r="Y1086" s="116"/>
      <c r="Z1086" s="118"/>
      <c r="AA1086" s="118"/>
      <c r="AB1086" s="112"/>
      <c r="AC1086" s="112"/>
      <c r="AD1086" s="116"/>
      <c r="AE1086" s="118"/>
      <c r="AF1086" s="119" t="s">
        <v>186</v>
      </c>
    </row>
    <row r="1087">
      <c r="A1087" s="106"/>
      <c r="B1087" s="107" t="s">
        <v>151</v>
      </c>
      <c r="C1087" s="108" t="s">
        <v>148</v>
      </c>
      <c r="D1087" s="109" t="s">
        <v>132</v>
      </c>
      <c r="E1087" s="110">
        <v>2766.14</v>
      </c>
      <c r="F1087" s="121">
        <f>E1087+E1089+E1088</f>
      </c>
      <c r="G1087" s="112">
        <v>22225</v>
      </c>
      <c r="H1087" s="112">
        <v>318</v>
      </c>
      <c r="I1087" s="113">
        <f t="shared" si="196"/>
      </c>
      <c r="J1087" s="114">
        <f t="shared" si="150"/>
      </c>
      <c r="K1087" s="112">
        <v>12</v>
      </c>
      <c r="L1087" s="114">
        <f t="shared" si="108"/>
      </c>
      <c r="M1087" s="112">
        <v>1</v>
      </c>
      <c r="N1087" s="115">
        <f t="shared" si="341"/>
      </c>
      <c r="O1087" s="112">
        <v>6</v>
      </c>
      <c r="P1087" s="115">
        <f t="shared" si="310"/>
      </c>
      <c r="Q1087" s="116">
        <f>(M1087+M1088+M1089)/(O1087+O1088+O1089)</f>
      </c>
      <c r="R1087" s="112">
        <v>10</v>
      </c>
      <c r="S1087" s="116">
        <f>(O1087+O1088+O1089)/(K1087+K1088+K1089)</f>
      </c>
      <c r="T1087" s="112">
        <v>2</v>
      </c>
      <c r="U1087" s="117">
        <f>F1087/T1087</f>
      </c>
      <c r="V1087" s="118">
        <f>(F1087+4*500)/T1087</f>
      </c>
      <c r="W1087" s="112">
        <v>3326.399999999994</v>
      </c>
      <c r="X1087" s="118">
        <f>W1087/T1087</f>
      </c>
      <c r="Y1087" s="116">
        <f>T1087/R1087</f>
      </c>
      <c r="Z1087" s="118">
        <f>W1087/F1087</f>
      </c>
      <c r="AA1087" s="118">
        <f>W1087/(F1087+500)</f>
      </c>
      <c r="AB1087" s="112">
        <v>0</v>
      </c>
      <c r="AC1087" s="112">
        <v>0</v>
      </c>
      <c r="AD1087" s="116">
        <f>AB1087/T1087</f>
      </c>
      <c r="AE1087" s="118">
        <f>(W1087-AC1087)/(F1087+500)</f>
      </c>
      <c r="AF1087" s="119" t="s">
        <v>149</v>
      </c>
    </row>
    <row customHeight="true" ht="20.238095238095237" r="1088">
      <c r="A1088" s="106"/>
      <c r="B1088" s="107"/>
      <c r="C1088" s="108"/>
      <c r="D1088" s="168" t="s">
        <v>134</v>
      </c>
      <c r="E1088" s="110">
        <v>1321.73</v>
      </c>
      <c r="F1088" s="121"/>
      <c r="G1088" s="112">
        <v>12132</v>
      </c>
      <c r="H1088" s="112">
        <v>352</v>
      </c>
      <c r="I1088" s="113">
        <f t="shared" si="196"/>
      </c>
      <c r="J1088" s="114">
        <f t="shared" si="150"/>
      </c>
      <c r="K1088" s="112">
        <v>13</v>
      </c>
      <c r="L1088" s="114">
        <f t="shared" si="108"/>
      </c>
      <c r="M1088" s="112">
        <v>1</v>
      </c>
      <c r="N1088" s="115">
        <f t="shared" si="341"/>
      </c>
      <c r="O1088" s="112">
        <v>1</v>
      </c>
      <c r="P1088" s="115">
        <f t="shared" si="310"/>
      </c>
      <c r="Q1088" s="116"/>
      <c r="R1088" s="112"/>
      <c r="S1088" s="116"/>
      <c r="T1088" s="112"/>
      <c r="U1088" s="117"/>
      <c r="V1088" s="118"/>
      <c r="W1088" s="112"/>
      <c r="X1088" s="118"/>
      <c r="Y1088" s="116"/>
      <c r="Z1088" s="118"/>
      <c r="AA1088" s="118"/>
      <c r="AB1088" s="112"/>
      <c r="AC1088" s="112"/>
      <c r="AD1088" s="116"/>
      <c r="AE1088" s="118"/>
      <c r="AF1088" s="119"/>
    </row>
    <row r="1089">
      <c r="A1089" s="106"/>
      <c r="B1089" s="107"/>
      <c r="C1089" s="108"/>
      <c r="D1089" s="168" t="s">
        <v>202</v>
      </c>
      <c r="E1089" s="110">
        <v>112.93</v>
      </c>
      <c r="F1089" s="121"/>
      <c r="G1089" s="112">
        <v>1028</v>
      </c>
      <c r="H1089" s="122">
        <v>44</v>
      </c>
      <c r="I1089" s="113">
        <f t="shared" si="196"/>
      </c>
      <c r="J1089" s="114">
        <f t="shared" si="150"/>
      </c>
      <c r="K1089" s="112">
        <v>2</v>
      </c>
      <c r="L1089" s="114">
        <f t="shared" si="108"/>
      </c>
      <c r="M1089" s="112">
        <v>0</v>
      </c>
      <c r="N1089" s="115">
        <f t="shared" si="341"/>
      </c>
      <c r="O1089" s="112">
        <v>0</v>
      </c>
      <c r="P1089" s="115">
        <f t="shared" si="310"/>
      </c>
      <c r="Q1089" s="116"/>
      <c r="R1089" s="112"/>
      <c r="S1089" s="116"/>
      <c r="T1089" s="112"/>
      <c r="U1089" s="117"/>
      <c r="V1089" s="118"/>
      <c r="W1089" s="112"/>
      <c r="X1089" s="118"/>
      <c r="Y1089" s="116"/>
      <c r="Z1089" s="118"/>
      <c r="AA1089" s="118"/>
      <c r="AB1089" s="112"/>
      <c r="AC1089" s="112"/>
      <c r="AD1089" s="116"/>
      <c r="AE1089" s="118"/>
      <c r="AF1089" s="119" t="s">
        <v>186</v>
      </c>
    </row>
    <row r="1090">
      <c r="A1090" s="106"/>
      <c r="B1090" s="107" t="s">
        <v>152</v>
      </c>
      <c r="C1090" s="108" t="s">
        <v>148</v>
      </c>
      <c r="D1090" s="109" t="s">
        <v>132</v>
      </c>
      <c r="E1090" s="110">
        <v>2030.89</v>
      </c>
      <c r="F1090" s="121">
        <f>E1090+E1092+E1091</f>
      </c>
      <c r="G1090" s="112">
        <v>16769</v>
      </c>
      <c r="H1090" s="112">
        <v>224</v>
      </c>
      <c r="I1090" s="113">
        <f t="shared" si="196"/>
      </c>
      <c r="J1090" s="114">
        <f t="shared" si="150"/>
      </c>
      <c r="K1090" s="112">
        <v>7</v>
      </c>
      <c r="L1090" s="114">
        <f t="shared" si="108"/>
      </c>
      <c r="M1090" s="112">
        <v>0</v>
      </c>
      <c r="N1090" s="115">
        <f t="shared" si="341"/>
      </c>
      <c r="O1090" s="112">
        <v>0</v>
      </c>
      <c r="P1090" s="115">
        <f t="shared" si="310"/>
      </c>
      <c r="Q1090" s="116">
        <f>(M1090+M1091+M1092)/(O1090+O1091+O1092)</f>
      </c>
      <c r="R1090" s="112">
        <v>4</v>
      </c>
      <c r="S1090" s="116">
        <f>(O1090+O1091+O1092)/(K1090+K1091+K1092)</f>
      </c>
      <c r="T1090" s="112">
        <v>1</v>
      </c>
      <c r="U1090" s="117">
        <f>F1090/T1090</f>
      </c>
      <c r="V1090" s="118">
        <f>(F1090+4*500)/T1090</f>
      </c>
      <c r="W1090" s="112">
        <v>2592</v>
      </c>
      <c r="X1090" s="118">
        <f>W1090/T1090</f>
      </c>
      <c r="Y1090" s="116">
        <f>T1090/R1090</f>
      </c>
      <c r="Z1090" s="118">
        <f>W1090/F1090</f>
      </c>
      <c r="AA1090" s="118">
        <f>W1090/(F1090+500)</f>
      </c>
      <c r="AB1090" s="112">
        <v>0</v>
      </c>
      <c r="AC1090" s="112">
        <v>0</v>
      </c>
      <c r="AD1090" s="116">
        <f>AB1090/T1090</f>
      </c>
      <c r="AE1090" s="118">
        <f>(W1090-AC1090)/(F1090+500)</f>
      </c>
      <c r="AF1090" s="119" t="s">
        <v>149</v>
      </c>
    </row>
    <row customHeight="true" ht="20.238095238095237" r="1091">
      <c r="A1091" s="106"/>
      <c r="B1091" s="107"/>
      <c r="C1091" s="108"/>
      <c r="D1091" s="109" t="s">
        <v>134</v>
      </c>
      <c r="E1091" s="110">
        <v>762.22</v>
      </c>
      <c r="F1091" s="121"/>
      <c r="G1091" s="112">
        <v>8816</v>
      </c>
      <c r="H1091" s="112">
        <v>203</v>
      </c>
      <c r="I1091" s="113">
        <f t="shared" si="196"/>
      </c>
      <c r="J1091" s="114">
        <f t="shared" si="150"/>
      </c>
      <c r="K1091" s="112">
        <v>14</v>
      </c>
      <c r="L1091" s="114">
        <f t="shared" si="108"/>
      </c>
      <c r="M1091" s="112">
        <v>1</v>
      </c>
      <c r="N1091" s="115">
        <f t="shared" si="341"/>
      </c>
      <c r="O1091" s="112">
        <v>1</v>
      </c>
      <c r="P1091" s="115">
        <f t="shared" si="310"/>
      </c>
      <c r="Q1091" s="116"/>
      <c r="R1091" s="175"/>
      <c r="S1091" s="116"/>
      <c r="T1091" s="175"/>
      <c r="U1091" s="117"/>
      <c r="V1091" s="118"/>
      <c r="W1091" s="112"/>
      <c r="X1091" s="118"/>
      <c r="Y1091" s="116"/>
      <c r="Z1091" s="118"/>
      <c r="AA1091" s="118"/>
      <c r="AB1091" s="112"/>
      <c r="AC1091" s="112"/>
      <c r="AD1091" s="116"/>
      <c r="AE1091" s="118"/>
      <c r="AF1091" s="119"/>
    </row>
    <row r="1092">
      <c r="A1092" s="106"/>
      <c r="B1092" s="107"/>
      <c r="C1092" s="108"/>
      <c r="D1092" s="109" t="s">
        <v>202</v>
      </c>
      <c r="E1092" s="110">
        <v>446.62</v>
      </c>
      <c r="F1092" s="121"/>
      <c r="G1092" s="112">
        <v>3861</v>
      </c>
      <c r="H1092" s="122">
        <v>164</v>
      </c>
      <c r="I1092" s="113">
        <f t="shared" si="196"/>
      </c>
      <c r="J1092" s="114">
        <f t="shared" si="150"/>
      </c>
      <c r="K1092" s="112">
        <v>2</v>
      </c>
      <c r="L1092" s="114">
        <f t="shared" si="108"/>
      </c>
      <c r="M1092" s="112">
        <v>0</v>
      </c>
      <c r="N1092" s="115">
        <f t="shared" si="341"/>
      </c>
      <c r="O1092" s="112">
        <v>0</v>
      </c>
      <c r="P1092" s="115">
        <f t="shared" si="310"/>
      </c>
      <c r="Q1092" s="116"/>
      <c r="R1092" s="175"/>
      <c r="S1092" s="116"/>
      <c r="T1092" s="175"/>
      <c r="U1092" s="117"/>
      <c r="V1092" s="118"/>
      <c r="W1092" s="112"/>
      <c r="X1092" s="118"/>
      <c r="Y1092" s="116"/>
      <c r="Z1092" s="118"/>
      <c r="AA1092" s="118"/>
      <c r="AB1092" s="112"/>
      <c r="AC1092" s="112"/>
      <c r="AD1092" s="116"/>
      <c r="AE1092" s="118"/>
      <c r="AF1092" s="119" t="s">
        <v>186</v>
      </c>
    </row>
    <row r="1093">
      <c r="A1093" s="106"/>
      <c r="B1093" s="107" t="s">
        <v>153</v>
      </c>
      <c r="C1093" s="108" t="s">
        <v>148</v>
      </c>
      <c r="D1093" s="109" t="s">
        <v>132</v>
      </c>
      <c r="E1093" s="110">
        <v>1170.84</v>
      </c>
      <c r="F1093" s="121">
        <f>E1093+E1095+E1094</f>
      </c>
      <c r="G1093" s="112">
        <v>8895</v>
      </c>
      <c r="H1093" s="112">
        <v>138</v>
      </c>
      <c r="I1093" s="113">
        <f t="shared" si="196"/>
      </c>
      <c r="J1093" s="114">
        <f t="shared" si="150"/>
      </c>
      <c r="K1093" s="112">
        <v>5</v>
      </c>
      <c r="L1093" s="114">
        <f t="shared" si="108"/>
      </c>
      <c r="M1093" s="112">
        <v>0</v>
      </c>
      <c r="N1093" s="115">
        <f t="shared" si="341"/>
      </c>
      <c r="O1093" s="112">
        <v>3</v>
      </c>
      <c r="P1093" s="115">
        <f t="shared" si="310"/>
      </c>
      <c r="Q1093" s="116">
        <f>(M1093+M1094+M1095)/(O1093+O1094+O1095)</f>
      </c>
      <c r="R1093" s="112">
        <v>9</v>
      </c>
      <c r="S1093" s="116">
        <f>(O1093+O1094+O1095)/(K1093+K1094+K1095)</f>
      </c>
      <c r="T1093" s="112">
        <v>1</v>
      </c>
      <c r="U1093" s="117">
        <f>F1093/T1093</f>
      </c>
      <c r="V1093" s="118">
        <f>(F1093+4*500)/T1093</f>
      </c>
      <c r="W1093" s="112">
        <v>2088</v>
      </c>
      <c r="X1093" s="118">
        <f>W1093/T1093</f>
      </c>
      <c r="Y1093" s="116">
        <f>T1093/R1093</f>
      </c>
      <c r="Z1093" s="118">
        <f>W1093/F1093</f>
      </c>
      <c r="AA1093" s="118">
        <f>W1093/(F1093+500)</f>
      </c>
      <c r="AB1093" s="112">
        <v>0</v>
      </c>
      <c r="AC1093" s="112">
        <v>0</v>
      </c>
      <c r="AD1093" s="116">
        <f>AB1093/T1093</f>
      </c>
      <c r="AE1093" s="118">
        <f>(W1093-AC1093)/(F1093+500)</f>
      </c>
      <c r="AF1093" s="119" t="s">
        <v>149</v>
      </c>
    </row>
    <row customHeight="true" ht="20.238095238095237" r="1094">
      <c r="A1094" s="106"/>
      <c r="B1094" s="107"/>
      <c r="C1094" s="108"/>
      <c r="D1094" s="109" t="s">
        <v>134</v>
      </c>
      <c r="E1094" s="110">
        <v>685.51</v>
      </c>
      <c r="F1094" s="121"/>
      <c r="G1094" s="112">
        <v>8769</v>
      </c>
      <c r="H1094" s="112">
        <v>242</v>
      </c>
      <c r="I1094" s="113">
        <f t="shared" si="196"/>
      </c>
      <c r="J1094" s="114">
        <f t="shared" si="150"/>
      </c>
      <c r="K1094" s="112">
        <v>14</v>
      </c>
      <c r="L1094" s="114">
        <f t="shared" si="108"/>
      </c>
      <c r="M1094" s="112">
        <v>1</v>
      </c>
      <c r="N1094" s="115">
        <f t="shared" si="341"/>
      </c>
      <c r="O1094" s="112">
        <v>1</v>
      </c>
      <c r="P1094" s="115">
        <f t="shared" si="310"/>
      </c>
      <c r="Q1094" s="116"/>
      <c r="R1094" s="112"/>
      <c r="S1094" s="116"/>
      <c r="T1094" s="112"/>
      <c r="U1094" s="117"/>
      <c r="V1094" s="118"/>
      <c r="W1094" s="112"/>
      <c r="X1094" s="118"/>
      <c r="Y1094" s="116"/>
      <c r="Z1094" s="118"/>
      <c r="AA1094" s="118"/>
      <c r="AB1094" s="112"/>
      <c r="AC1094" s="112"/>
      <c r="AD1094" s="116"/>
      <c r="AE1094" s="118"/>
      <c r="AF1094" s="119"/>
    </row>
    <row r="1095">
      <c r="A1095" s="106"/>
      <c r="B1095" s="107"/>
      <c r="C1095" s="108"/>
      <c r="D1095" s="109" t="s">
        <v>202</v>
      </c>
      <c r="E1095" s="110">
        <v>85.84</v>
      </c>
      <c r="F1095" s="121"/>
      <c r="G1095" s="112">
        <v>1066</v>
      </c>
      <c r="H1095" s="112">
        <v>28</v>
      </c>
      <c r="I1095" s="113">
        <f t="shared" si="196"/>
      </c>
      <c r="J1095" s="114">
        <f t="shared" si="150"/>
      </c>
      <c r="K1095" s="112">
        <v>1</v>
      </c>
      <c r="L1095" s="114">
        <f t="shared" si="108"/>
      </c>
      <c r="M1095" s="112">
        <v>0</v>
      </c>
      <c r="N1095" s="115">
        <f t="shared" si="341"/>
      </c>
      <c r="O1095" s="112">
        <v>0</v>
      </c>
      <c r="P1095" s="115">
        <f t="shared" si="310"/>
      </c>
      <c r="Q1095" s="116"/>
      <c r="R1095" s="112"/>
      <c r="S1095" s="116"/>
      <c r="T1095" s="112"/>
      <c r="U1095" s="117"/>
      <c r="V1095" s="118"/>
      <c r="W1095" s="112"/>
      <c r="X1095" s="118"/>
      <c r="Y1095" s="116"/>
      <c r="Z1095" s="118"/>
      <c r="AA1095" s="118"/>
      <c r="AB1095" s="112"/>
      <c r="AC1095" s="112"/>
      <c r="AD1095" s="116"/>
      <c r="AE1095" s="118"/>
      <c r="AF1095" s="119" t="s">
        <v>186</v>
      </c>
    </row>
    <row r="1096">
      <c r="A1096" s="106"/>
      <c r="B1096" s="107" t="s">
        <v>154</v>
      </c>
      <c r="C1096" s="108" t="s">
        <v>148</v>
      </c>
      <c r="D1096" s="109" t="s">
        <v>132</v>
      </c>
      <c r="E1096" s="110">
        <v>1439.7</v>
      </c>
      <c r="F1096" s="121">
        <f>E1096+E1098+E1097</f>
      </c>
      <c r="G1096" s="112">
        <v>12208</v>
      </c>
      <c r="H1096" s="112">
        <v>189</v>
      </c>
      <c r="I1096" s="113">
        <f t="shared" si="196"/>
      </c>
      <c r="J1096" s="114">
        <f t="shared" si="150"/>
      </c>
      <c r="K1096" s="112">
        <v>5</v>
      </c>
      <c r="L1096" s="114">
        <f t="shared" si="108"/>
      </c>
      <c r="M1096" s="112">
        <v>2</v>
      </c>
      <c r="N1096" s="115">
        <f t="shared" si="341"/>
      </c>
      <c r="O1096" s="112">
        <v>4</v>
      </c>
      <c r="P1096" s="115">
        <f t="shared" si="310"/>
      </c>
      <c r="Q1096" s="116">
        <f>(M1096+M1097+M1098)/(O1096+O1097+O1098)</f>
      </c>
      <c r="R1096" s="112">
        <v>10</v>
      </c>
      <c r="S1096" s="116">
        <f>(O1096+O1097+O1098)/(K1096+K1097+K1098)</f>
      </c>
      <c r="T1096" s="112">
        <v>3</v>
      </c>
      <c r="U1096" s="117">
        <f>F1096/T1096</f>
      </c>
      <c r="V1096" s="118">
        <f>(F1096+4*500)/T1096</f>
      </c>
      <c r="W1096" s="112">
        <v>4874.4</v>
      </c>
      <c r="X1096" s="118">
        <f>W1096/T1096</f>
      </c>
      <c r="Y1096" s="116">
        <f>T1096/R1096</f>
      </c>
      <c r="Z1096" s="118">
        <f>W1096/F1096</f>
      </c>
      <c r="AA1096" s="118">
        <f>W1096/(F1096+500)</f>
      </c>
      <c r="AB1096" s="112">
        <v>0</v>
      </c>
      <c r="AC1096" s="112">
        <v>0</v>
      </c>
      <c r="AD1096" s="116">
        <f>AB1096/T1096</f>
      </c>
      <c r="AE1096" s="118">
        <f>(W1096-AC1096)/(F1096+500)</f>
      </c>
      <c r="AF1096" s="119" t="s">
        <v>149</v>
      </c>
    </row>
    <row customHeight="true" ht="20.238095238095237" r="1097">
      <c r="A1097" s="106"/>
      <c r="B1097" s="107"/>
      <c r="C1097" s="108"/>
      <c r="D1097" s="109" t="s">
        <v>134</v>
      </c>
      <c r="E1097" s="110">
        <v>927.04</v>
      </c>
      <c r="F1097" s="121"/>
      <c r="G1097" s="112">
        <v>11258</v>
      </c>
      <c r="H1097" s="112">
        <v>335</v>
      </c>
      <c r="I1097" s="113">
        <f t="shared" si="196"/>
      </c>
      <c r="J1097" s="114">
        <f t="shared" si="150"/>
      </c>
      <c r="K1097" s="112">
        <v>14</v>
      </c>
      <c r="L1097" s="114">
        <f t="shared" si="108"/>
      </c>
      <c r="M1097" s="112">
        <v>1</v>
      </c>
      <c r="N1097" s="115">
        <f t="shared" si="341"/>
      </c>
      <c r="O1097" s="112">
        <v>3</v>
      </c>
      <c r="P1097" s="115">
        <f t="shared" si="310"/>
      </c>
      <c r="Q1097" s="116"/>
      <c r="R1097" s="112"/>
      <c r="S1097" s="116"/>
      <c r="T1097" s="112"/>
      <c r="U1097" s="117"/>
      <c r="V1097" s="118"/>
      <c r="W1097" s="112"/>
      <c r="X1097" s="118"/>
      <c r="Y1097" s="116"/>
      <c r="Z1097" s="118"/>
      <c r="AA1097" s="118"/>
      <c r="AB1097" s="112"/>
      <c r="AC1097" s="112"/>
      <c r="AD1097" s="116"/>
      <c r="AE1097" s="118"/>
      <c r="AF1097" s="119"/>
    </row>
    <row r="1098">
      <c r="A1098" s="106"/>
      <c r="B1098" s="107"/>
      <c r="C1098" s="108"/>
      <c r="D1098" s="109" t="s">
        <v>202</v>
      </c>
      <c r="E1098" s="110">
        <v>96.09</v>
      </c>
      <c r="F1098" s="121"/>
      <c r="G1098" s="112">
        <v>1019</v>
      </c>
      <c r="H1098" s="112">
        <v>34</v>
      </c>
      <c r="I1098" s="113">
        <f t="shared" si="196"/>
      </c>
      <c r="J1098" s="114">
        <f t="shared" si="150"/>
      </c>
      <c r="K1098" s="112">
        <v>2</v>
      </c>
      <c r="L1098" s="114">
        <f t="shared" si="108"/>
      </c>
      <c r="M1098" s="112">
        <v>0</v>
      </c>
      <c r="N1098" s="115">
        <f t="shared" si="341"/>
      </c>
      <c r="O1098" s="112">
        <v>0</v>
      </c>
      <c r="P1098" s="115">
        <f t="shared" si="310"/>
      </c>
      <c r="Q1098" s="116"/>
      <c r="R1098" s="112"/>
      <c r="S1098" s="116"/>
      <c r="T1098" s="112"/>
      <c r="U1098" s="117"/>
      <c r="V1098" s="118"/>
      <c r="W1098" s="112"/>
      <c r="X1098" s="118"/>
      <c r="Y1098" s="116"/>
      <c r="Z1098" s="118"/>
      <c r="AA1098" s="118"/>
      <c r="AB1098" s="112"/>
      <c r="AC1098" s="112"/>
      <c r="AD1098" s="116"/>
      <c r="AE1098" s="118"/>
      <c r="AF1098" s="119" t="s">
        <v>186</v>
      </c>
    </row>
    <row r="1099">
      <c r="A1099" s="106"/>
      <c r="B1099" s="136" t="s">
        <v>140</v>
      </c>
      <c r="C1099" s="136"/>
      <c r="D1099" s="136"/>
      <c r="E1099" s="124">
        <f>SUM(E1084:E1098)</f>
      </c>
      <c r="F1099" s="124">
        <f>SUM(F1084:F1098)</f>
      </c>
      <c r="G1099" s="124">
        <f>SUM(G1084:G1098)</f>
      </c>
      <c r="H1099" s="124">
        <f>SUM(H1084:H1098)</f>
      </c>
      <c r="I1099" s="126">
        <f t="shared" si="196"/>
      </c>
      <c r="J1099" s="127">
        <f t="shared" si="150"/>
      </c>
      <c r="K1099" s="124">
        <f>SUM(K1084:K1098)</f>
      </c>
      <c r="L1099" s="127">
        <f t="shared" si="108"/>
      </c>
      <c r="M1099" s="124">
        <f>SUM(M1084:M1098)</f>
      </c>
      <c r="N1099" s="128">
        <f t="shared" si="341"/>
      </c>
      <c r="O1099" s="124">
        <f>SUM(O1084:O1098)</f>
      </c>
      <c r="P1099" s="128">
        <f t="shared" si="310"/>
      </c>
      <c r="Q1099" s="129">
        <f>M1099/O1099</f>
      </c>
      <c r="R1099" s="124">
        <f>SUM(R1084:R1098)</f>
      </c>
      <c r="S1099" s="129">
        <f>(O1099+O1099)/(K1099+K1099)</f>
      </c>
      <c r="T1099" s="124">
        <f>SUM(T1084:T1098)</f>
      </c>
      <c r="U1099" s="130">
        <f t="shared" ref="U1099:U1100" si="880">F1099/T1099</f>
      </c>
      <c r="V1099" s="131">
        <f t="shared" ref="V1099:V1100" si="740">(F1099+4*500)/T1099</f>
      </c>
      <c r="W1099" s="124">
        <f>SUM(W1084:W1098)</f>
      </c>
      <c r="X1099" s="132">
        <f t="shared" ref="X1099:X1100" si="600">W1099/T1099</f>
      </c>
      <c r="Y1099" s="129">
        <f t="shared" ref="Y1099:Y1100" si="460">T1099/R1099</f>
      </c>
      <c r="Z1099" s="131">
        <f t="shared" ref="Z1099:Z1100" si="1160">W1099/F1099</f>
      </c>
      <c r="AA1099" s="131">
        <f>W1099/(F1099+COUNT(W1084:W1098)*500)</f>
      </c>
      <c r="AB1099" s="174">
        <f>AB1084+AB1087+AB1090+AB1093+AB1096</f>
      </c>
      <c r="AC1099" s="174">
        <f>AC1084+AC1087+AC1090+AC1093+AC1096</f>
      </c>
      <c r="AD1099" s="129">
        <f t="shared" ref="AD1099:AD1100" si="1020">AB1099/T1099</f>
      </c>
      <c r="AE1099" s="133">
        <f>(W1099-AC1099)/(F1099+COUNT(W1084:W1098)*500)</f>
      </c>
      <c r="AF1099" s="118"/>
    </row>
    <row r="1100">
      <c r="A1100" s="106"/>
      <c r="B1100" s="120" t="s">
        <v>155</v>
      </c>
      <c r="C1100" s="135" t="s">
        <v>156</v>
      </c>
      <c r="D1100" s="109" t="s">
        <v>132</v>
      </c>
      <c r="E1100" s="110">
        <v>2865.5</v>
      </c>
      <c r="F1100" s="121">
        <f>E1100+E1102+E1101</f>
      </c>
      <c r="G1100" s="112">
        <v>21444</v>
      </c>
      <c r="H1100" s="112">
        <v>464</v>
      </c>
      <c r="I1100" s="113">
        <f t="shared" si="196"/>
      </c>
      <c r="J1100" s="114">
        <f t="shared" si="150"/>
      </c>
      <c r="K1100" s="112">
        <v>15</v>
      </c>
      <c r="L1100" s="114">
        <f t="shared" si="108"/>
      </c>
      <c r="M1100" s="112">
        <v>3</v>
      </c>
      <c r="N1100" s="115">
        <f t="shared" si="341"/>
      </c>
      <c r="O1100" s="112">
        <v>9</v>
      </c>
      <c r="P1100" s="115">
        <f t="shared" si="310"/>
      </c>
      <c r="Q1100" s="116">
        <f>(M1100+M1101+M1102)/(O1100+O1101+O1102)</f>
      </c>
      <c r="R1100" s="112">
        <v>21</v>
      </c>
      <c r="S1100" s="116">
        <f>(O1100+O1101+O1102)/(K1100+K1101+K1102)</f>
      </c>
      <c r="T1100" s="112">
        <v>4</v>
      </c>
      <c r="U1100" s="117">
        <f t="shared" si="880"/>
      </c>
      <c r="V1100" s="118">
        <f t="shared" si="740"/>
      </c>
      <c r="W1100" s="112">
        <v>5006.2</v>
      </c>
      <c r="X1100" s="118">
        <f t="shared" si="600"/>
      </c>
      <c r="Y1100" s="116">
        <f t="shared" si="460"/>
      </c>
      <c r="Z1100" s="118">
        <f t="shared" si="1160"/>
      </c>
      <c r="AA1100" s="118">
        <f>W1100/(F1100+500)</f>
      </c>
      <c r="AB1100" s="112">
        <v>1</v>
      </c>
      <c r="AC1100" s="112">
        <v>691.2000000000007</v>
      </c>
      <c r="AD1100" s="116">
        <f t="shared" si="1020"/>
      </c>
      <c r="AE1100" s="118">
        <f>(W1100-AC1100)/(F1100+500)</f>
      </c>
      <c r="AF1100" s="119" t="s">
        <v>149</v>
      </c>
    </row>
    <row customHeight="true" ht="20.238095238095237" r="1101">
      <c r="A1101" s="106"/>
      <c r="B1101" s="120"/>
      <c r="C1101" s="135"/>
      <c r="D1101" s="109" t="s">
        <v>134</v>
      </c>
      <c r="E1101" s="110">
        <v>1719.1</v>
      </c>
      <c r="F1101" s="121"/>
      <c r="G1101" s="112">
        <v>18619</v>
      </c>
      <c r="H1101" s="112">
        <v>536</v>
      </c>
      <c r="I1101" s="113">
        <f t="shared" si="196"/>
      </c>
      <c r="J1101" s="114">
        <f t="shared" si="150"/>
      </c>
      <c r="K1101" s="112">
        <v>24</v>
      </c>
      <c r="L1101" s="114">
        <f t="shared" si="108"/>
      </c>
      <c r="M1101" s="112">
        <v>0</v>
      </c>
      <c r="N1101" s="115">
        <f t="shared" si="341"/>
      </c>
      <c r="O1101" s="112">
        <v>3</v>
      </c>
      <c r="P1101" s="115">
        <f t="shared" si="310"/>
      </c>
      <c r="Q1101" s="116"/>
      <c r="R1101" s="112"/>
      <c r="S1101" s="116"/>
      <c r="T1101" s="112"/>
      <c r="U1101" s="117"/>
      <c r="V1101" s="118"/>
      <c r="W1101" s="112"/>
      <c r="X1101" s="118"/>
      <c r="Y1101" s="116"/>
      <c r="Z1101" s="118"/>
      <c r="AA1101" s="118"/>
      <c r="AB1101" s="112"/>
      <c r="AC1101" s="112"/>
      <c r="AD1101" s="116"/>
      <c r="AE1101" s="118"/>
      <c r="AF1101" s="119"/>
    </row>
    <row r="1102">
      <c r="A1102" s="106"/>
      <c r="B1102" s="120"/>
      <c r="C1102" s="135"/>
      <c r="D1102" s="109" t="s">
        <v>202</v>
      </c>
      <c r="E1102" s="110">
        <v>60.55</v>
      </c>
      <c r="F1102" s="121"/>
      <c r="G1102" s="112">
        <v>849</v>
      </c>
      <c r="H1102" s="112">
        <v>20</v>
      </c>
      <c r="I1102" s="113">
        <f t="shared" si="196"/>
      </c>
      <c r="J1102" s="114">
        <f t="shared" si="150"/>
      </c>
      <c r="K1102" s="112">
        <v>2</v>
      </c>
      <c r="L1102" s="114">
        <f t="shared" si="108"/>
      </c>
      <c r="M1102" s="112">
        <v>0</v>
      </c>
      <c r="N1102" s="115">
        <f t="shared" si="341"/>
      </c>
      <c r="O1102" s="112">
        <v>0</v>
      </c>
      <c r="P1102" s="115">
        <f t="shared" si="310"/>
      </c>
      <c r="Q1102" s="116"/>
      <c r="R1102" s="112"/>
      <c r="S1102" s="116"/>
      <c r="T1102" s="112"/>
      <c r="U1102" s="117"/>
      <c r="V1102" s="118"/>
      <c r="W1102" s="112"/>
      <c r="X1102" s="118"/>
      <c r="Y1102" s="116"/>
      <c r="Z1102" s="118"/>
      <c r="AA1102" s="118"/>
      <c r="AB1102" s="112"/>
      <c r="AC1102" s="112"/>
      <c r="AD1102" s="116"/>
      <c r="AE1102" s="118"/>
      <c r="AF1102" s="119" t="s">
        <v>186</v>
      </c>
    </row>
    <row r="1103">
      <c r="A1103" s="106"/>
      <c r="B1103" s="107" t="s">
        <v>157</v>
      </c>
      <c r="C1103" s="135" t="s">
        <v>156</v>
      </c>
      <c r="D1103" s="109" t="s">
        <v>132</v>
      </c>
      <c r="E1103" s="110">
        <v>4275.76</v>
      </c>
      <c r="F1103" s="121">
        <f>E1103+E1105+E1104</f>
      </c>
      <c r="G1103" s="112">
        <v>44481</v>
      </c>
      <c r="H1103" s="112">
        <v>640</v>
      </c>
      <c r="I1103" s="113">
        <f t="shared" si="196"/>
      </c>
      <c r="J1103" s="114">
        <f t="shared" si="150"/>
      </c>
      <c r="K1103" s="112">
        <v>5</v>
      </c>
      <c r="L1103" s="114">
        <f t="shared" si="108"/>
      </c>
      <c r="M1103" s="112">
        <v>5</v>
      </c>
      <c r="N1103" s="115">
        <f t="shared" si="341"/>
      </c>
      <c r="O1103" s="112">
        <v>8</v>
      </c>
      <c r="P1103" s="115">
        <f t="shared" si="310"/>
      </c>
      <c r="Q1103" s="116">
        <f>(M1103+M1104+M1105)/(O1103+O1104+O1105)</f>
      </c>
      <c r="R1103" s="112">
        <v>20</v>
      </c>
      <c r="S1103" s="116">
        <f>(O1103+O1104+O1105)/(K1103+K1104+K1105)</f>
      </c>
      <c r="T1103" s="112">
        <v>7</v>
      </c>
      <c r="U1103" s="117">
        <f>F1103/T1103</f>
      </c>
      <c r="V1103" s="118">
        <f>(F1103+4*500)/T1103</f>
      </c>
      <c r="W1103" s="112">
        <v>10472.400000000009</v>
      </c>
      <c r="X1103" s="118">
        <f>W1103/T1103</f>
      </c>
      <c r="Y1103" s="116">
        <f>T1103/R1103</f>
      </c>
      <c r="Z1103" s="118">
        <f>W1103/F1103</f>
      </c>
      <c r="AA1103" s="118">
        <f>W1103/(F1103+500)</f>
      </c>
      <c r="AB1103" s="112">
        <v>2</v>
      </c>
      <c r="AC1103" s="112">
        <v>4934.4000000000015</v>
      </c>
      <c r="AD1103" s="116">
        <f>AB1103/T1103</f>
      </c>
      <c r="AE1103" s="118">
        <f>(W1103-AC1103)/(F1103+500)</f>
      </c>
      <c r="AF1103" s="119" t="s">
        <v>149</v>
      </c>
    </row>
    <row customHeight="true" ht="20.238095238095237" r="1104">
      <c r="A1104" s="106"/>
      <c r="B1104" s="107"/>
      <c r="C1104" s="135"/>
      <c r="D1104" s="109" t="s">
        <v>134</v>
      </c>
      <c r="E1104" s="110">
        <v>1343.69</v>
      </c>
      <c r="F1104" s="121"/>
      <c r="G1104" s="112">
        <v>19292</v>
      </c>
      <c r="H1104" s="112">
        <v>435</v>
      </c>
      <c r="I1104" s="113">
        <f t="shared" si="196"/>
      </c>
      <c r="J1104" s="114">
        <f t="shared" si="150"/>
      </c>
      <c r="K1104" s="112">
        <v>21</v>
      </c>
      <c r="L1104" s="114">
        <f t="shared" si="108"/>
      </c>
      <c r="M1104" s="112">
        <v>1</v>
      </c>
      <c r="N1104" s="115">
        <f t="shared" si="341"/>
      </c>
      <c r="O1104" s="112">
        <v>2</v>
      </c>
      <c r="P1104" s="115">
        <f t="shared" si="310"/>
      </c>
      <c r="Q1104" s="116"/>
      <c r="R1104" s="112"/>
      <c r="S1104" s="116"/>
      <c r="T1104" s="112"/>
      <c r="U1104" s="117"/>
      <c r="V1104" s="118"/>
      <c r="W1104" s="112"/>
      <c r="X1104" s="118"/>
      <c r="Y1104" s="116"/>
      <c r="Z1104" s="118"/>
      <c r="AA1104" s="118"/>
      <c r="AB1104" s="112"/>
      <c r="AC1104" s="112"/>
      <c r="AD1104" s="116"/>
      <c r="AE1104" s="118"/>
      <c r="AF1104" s="119"/>
    </row>
    <row r="1105">
      <c r="A1105" s="106"/>
      <c r="B1105" s="107"/>
      <c r="C1105" s="135"/>
      <c r="D1105" s="109" t="s">
        <v>202</v>
      </c>
      <c r="E1105" s="110">
        <v>15.7</v>
      </c>
      <c r="F1105" s="121"/>
      <c r="G1105" s="112">
        <v>72</v>
      </c>
      <c r="H1105" s="112">
        <v>3</v>
      </c>
      <c r="I1105" s="113">
        <f t="shared" si="196"/>
      </c>
      <c r="J1105" s="114">
        <f t="shared" si="150"/>
      </c>
      <c r="K1105" s="112">
        <v>2</v>
      </c>
      <c r="L1105" s="114">
        <f t="shared" si="108"/>
      </c>
      <c r="M1105" s="112">
        <v>0</v>
      </c>
      <c r="N1105" s="115">
        <f t="shared" si="341"/>
      </c>
      <c r="O1105" s="112">
        <v>0</v>
      </c>
      <c r="P1105" s="115">
        <f t="shared" si="310"/>
      </c>
      <c r="Q1105" s="116"/>
      <c r="R1105" s="112"/>
      <c r="S1105" s="116"/>
      <c r="T1105" s="112"/>
      <c r="U1105" s="117"/>
      <c r="V1105" s="118"/>
      <c r="W1105" s="112"/>
      <c r="X1105" s="118"/>
      <c r="Y1105" s="116"/>
      <c r="Z1105" s="118"/>
      <c r="AA1105" s="118"/>
      <c r="AB1105" s="112"/>
      <c r="AC1105" s="112"/>
      <c r="AD1105" s="116"/>
      <c r="AE1105" s="118"/>
      <c r="AF1105" s="119" t="s">
        <v>186</v>
      </c>
    </row>
    <row r="1106">
      <c r="A1106" s="106"/>
      <c r="B1106" s="107" t="s">
        <v>158</v>
      </c>
      <c r="C1106" s="135" t="s">
        <v>156</v>
      </c>
      <c r="D1106" s="109" t="s">
        <v>132</v>
      </c>
      <c r="E1106" s="110">
        <v>5143.21</v>
      </c>
      <c r="F1106" s="169">
        <f>E1106+E1108+E1107</f>
      </c>
      <c r="G1106" s="112">
        <v>66803</v>
      </c>
      <c r="H1106" s="112">
        <v>822</v>
      </c>
      <c r="I1106" s="113">
        <f t="shared" si="196"/>
      </c>
      <c r="J1106" s="114">
        <f t="shared" si="150"/>
      </c>
      <c r="K1106" s="112">
        <v>1</v>
      </c>
      <c r="L1106" s="114">
        <f t="shared" si="108"/>
      </c>
      <c r="M1106" s="112">
        <v>7</v>
      </c>
      <c r="N1106" s="115">
        <f t="shared" si="341"/>
      </c>
      <c r="O1106" s="112">
        <v>14</v>
      </c>
      <c r="P1106" s="115">
        <f t="shared" si="310"/>
      </c>
      <c r="Q1106" s="116">
        <f>(M1106+M1107+M1108)/(O1106+O1107+O1108)</f>
      </c>
      <c r="R1106" s="112">
        <v>27</v>
      </c>
      <c r="S1106" s="116">
        <f>(O1106+O1107+O1108)/(K1106+K1107+K1108)</f>
      </c>
      <c r="T1106" s="112">
        <v>12</v>
      </c>
      <c r="U1106" s="117">
        <f>F1106/T1106</f>
      </c>
      <c r="V1106" s="118">
        <f>(F1106+4*500)/T1106</f>
      </c>
      <c r="W1106" s="112">
        <v>15019.199999999997</v>
      </c>
      <c r="X1106" s="118">
        <f>W1106/T1106</f>
      </c>
      <c r="Y1106" s="116">
        <f>T1106/R1106</f>
      </c>
      <c r="Z1106" s="118">
        <f>W1106/F1106</f>
      </c>
      <c r="AA1106" s="118">
        <f>W1106/(F1106+500)</f>
      </c>
      <c r="AB1106" s="112">
        <v>3</v>
      </c>
      <c r="AC1106" s="112">
        <f>3282+598.8</f>
      </c>
      <c r="AD1106" s="116">
        <f>AB1106/T1106</f>
      </c>
      <c r="AE1106" s="118">
        <f>(W1106-AC1106)/(F1106+500)</f>
      </c>
      <c r="AF1106" s="119" t="s">
        <v>149</v>
      </c>
    </row>
    <row customHeight="true" ht="20.238095238095237" r="1107">
      <c r="A1107" s="106"/>
      <c r="B1107" s="107"/>
      <c r="C1107" s="135"/>
      <c r="D1107" s="109" t="s">
        <v>134</v>
      </c>
      <c r="E1107" s="110">
        <v>1231.99</v>
      </c>
      <c r="F1107" s="169"/>
      <c r="G1107" s="112">
        <v>16815</v>
      </c>
      <c r="H1107" s="112">
        <v>477</v>
      </c>
      <c r="I1107" s="113">
        <f t="shared" si="196"/>
      </c>
      <c r="J1107" s="114">
        <f t="shared" si="150"/>
      </c>
      <c r="K1107" s="112">
        <v>27</v>
      </c>
      <c r="L1107" s="114">
        <f t="shared" si="108"/>
      </c>
      <c r="M1107" s="112">
        <v>1</v>
      </c>
      <c r="N1107" s="115">
        <f t="shared" si="341"/>
      </c>
      <c r="O1107" s="112">
        <v>2</v>
      </c>
      <c r="P1107" s="115">
        <f t="shared" si="310"/>
      </c>
      <c r="Q1107" s="116"/>
      <c r="R1107" s="112"/>
      <c r="S1107" s="116"/>
      <c r="T1107" s="112"/>
      <c r="U1107" s="117"/>
      <c r="V1107" s="118"/>
      <c r="W1107" s="112"/>
      <c r="X1107" s="118"/>
      <c r="Y1107" s="116"/>
      <c r="Z1107" s="118"/>
      <c r="AA1107" s="118"/>
      <c r="AB1107" s="112"/>
      <c r="AC1107" s="112"/>
      <c r="AD1107" s="116"/>
      <c r="AE1107" s="118"/>
      <c r="AF1107" s="119"/>
    </row>
    <row r="1108">
      <c r="A1108" s="106"/>
      <c r="B1108" s="107"/>
      <c r="C1108" s="135"/>
      <c r="D1108" s="109" t="s">
        <v>202</v>
      </c>
      <c r="E1108" s="110">
        <v>2.9</v>
      </c>
      <c r="F1108" s="169"/>
      <c r="G1108" s="112">
        <v>28</v>
      </c>
      <c r="H1108" s="112">
        <v>0</v>
      </c>
      <c r="I1108" s="113">
        <f t="shared" si="196"/>
      </c>
      <c r="J1108" s="114">
        <f t="shared" si="150"/>
      </c>
      <c r="K1108" s="112">
        <v>0</v>
      </c>
      <c r="L1108" s="114">
        <f t="shared" si="108"/>
      </c>
      <c r="M1108" s="112">
        <v>0</v>
      </c>
      <c r="N1108" s="115">
        <f t="shared" si="341"/>
      </c>
      <c r="O1108" s="112">
        <v>0</v>
      </c>
      <c r="P1108" s="115">
        <f t="shared" si="310"/>
      </c>
      <c r="Q1108" s="116"/>
      <c r="R1108" s="112"/>
      <c r="S1108" s="116"/>
      <c r="T1108" s="112"/>
      <c r="U1108" s="117"/>
      <c r="V1108" s="118"/>
      <c r="W1108" s="112"/>
      <c r="X1108" s="118"/>
      <c r="Y1108" s="116"/>
      <c r="Z1108" s="118"/>
      <c r="AA1108" s="118"/>
      <c r="AB1108" s="112"/>
      <c r="AC1108" s="112"/>
      <c r="AD1108" s="116"/>
      <c r="AE1108" s="118"/>
      <c r="AF1108" s="119" t="s">
        <v>186</v>
      </c>
    </row>
    <row r="1109">
      <c r="A1109" s="106"/>
      <c r="B1109" s="107" t="s">
        <v>159</v>
      </c>
      <c r="C1109" s="135" t="s">
        <v>156</v>
      </c>
      <c r="D1109" s="109" t="s">
        <v>132</v>
      </c>
      <c r="E1109" s="110">
        <v>2429.66</v>
      </c>
      <c r="F1109" s="121">
        <f>E1109+E1111+E1110</f>
      </c>
      <c r="G1109" s="112">
        <v>30793</v>
      </c>
      <c r="H1109" s="112">
        <v>492</v>
      </c>
      <c r="I1109" s="113">
        <f t="shared" si="196"/>
      </c>
      <c r="J1109" s="114">
        <f t="shared" si="150"/>
      </c>
      <c r="K1109" s="112">
        <v>4</v>
      </c>
      <c r="L1109" s="114">
        <f t="shared" si="108"/>
      </c>
      <c r="M1109" s="112">
        <v>2</v>
      </c>
      <c r="N1109" s="115">
        <f t="shared" si="341"/>
      </c>
      <c r="O1109" s="112">
        <v>6</v>
      </c>
      <c r="P1109" s="115">
        <f t="shared" si="310"/>
      </c>
      <c r="Q1109" s="116">
        <f>(M1109+M1110+M1111)/(O1109+O1110+O1111)</f>
      </c>
      <c r="R1109" s="112">
        <v>14</v>
      </c>
      <c r="S1109" s="116">
        <f>(O1109+O1110+O1111)/(K1109+K1110+K1111)</f>
      </c>
      <c r="T1109" s="112">
        <v>3</v>
      </c>
      <c r="U1109" s="117">
        <f>F1109/T1109</f>
      </c>
      <c r="V1109" s="118">
        <f>(F1109+4*500)/T1109</f>
      </c>
      <c r="W1109" s="112">
        <v>6506.400000000009</v>
      </c>
      <c r="X1109" s="118">
        <f>W1109/T1109</f>
      </c>
      <c r="Y1109" s="116">
        <f>T1109/R1109</f>
      </c>
      <c r="Z1109" s="118">
        <f>W1109/F1109</f>
      </c>
      <c r="AA1109" s="118">
        <f>W1109/(F1109+500)</f>
      </c>
      <c r="AB1109" s="112">
        <v>1</v>
      </c>
      <c r="AC1109" s="112">
        <v>2407.2</v>
      </c>
      <c r="AD1109" s="116">
        <f>AB1109/T1109</f>
      </c>
      <c r="AE1109" s="118">
        <f>(W1109-AC1109)/(F1109+500)</f>
      </c>
      <c r="AF1109" s="119" t="s">
        <v>149</v>
      </c>
    </row>
    <row customHeight="true" ht="20.238095238095237" r="1110">
      <c r="A1110" s="106"/>
      <c r="B1110" s="107"/>
      <c r="C1110" s="135"/>
      <c r="D1110" s="109" t="s">
        <v>134</v>
      </c>
      <c r="E1110" s="110">
        <v>1470.58</v>
      </c>
      <c r="F1110" s="121"/>
      <c r="G1110" s="112">
        <v>18596</v>
      </c>
      <c r="H1110" s="112">
        <v>926</v>
      </c>
      <c r="I1110" s="113">
        <f t="shared" si="196"/>
      </c>
      <c r="J1110" s="114">
        <f t="shared" si="150"/>
      </c>
      <c r="K1110" s="112">
        <v>33</v>
      </c>
      <c r="L1110" s="114">
        <f t="shared" si="108"/>
      </c>
      <c r="M1110" s="112">
        <v>0</v>
      </c>
      <c r="N1110" s="115">
        <f t="shared" si="341"/>
      </c>
      <c r="O1110" s="112">
        <v>3</v>
      </c>
      <c r="P1110" s="115">
        <f t="shared" si="310"/>
      </c>
      <c r="Q1110" s="116"/>
      <c r="R1110" s="112"/>
      <c r="S1110" s="116"/>
      <c r="T1110" s="112"/>
      <c r="U1110" s="117"/>
      <c r="V1110" s="118"/>
      <c r="W1110" s="112"/>
      <c r="X1110" s="118"/>
      <c r="Y1110" s="116"/>
      <c r="Z1110" s="118"/>
      <c r="AA1110" s="118"/>
      <c r="AB1110" s="112"/>
      <c r="AC1110" s="112"/>
      <c r="AD1110" s="116"/>
      <c r="AE1110" s="118"/>
      <c r="AF1110" s="119"/>
    </row>
    <row r="1111">
      <c r="A1111" s="106"/>
      <c r="B1111" s="107"/>
      <c r="C1111" s="135"/>
      <c r="D1111" s="109" t="s">
        <v>202</v>
      </c>
      <c r="E1111" s="110">
        <v>0.45</v>
      </c>
      <c r="F1111" s="121"/>
      <c r="G1111" s="112">
        <v>24</v>
      </c>
      <c r="H1111" s="112">
        <v>0</v>
      </c>
      <c r="I1111" s="113">
        <f t="shared" si="196"/>
      </c>
      <c r="J1111" s="114">
        <f t="shared" si="150"/>
      </c>
      <c r="K1111" s="112">
        <v>0</v>
      </c>
      <c r="L1111" s="114">
        <f t="shared" si="108"/>
      </c>
      <c r="M1111" s="112">
        <v>0</v>
      </c>
      <c r="N1111" s="115">
        <f t="shared" si="341"/>
      </c>
      <c r="O1111" s="112">
        <v>0</v>
      </c>
      <c r="P1111" s="115">
        <f t="shared" si="310"/>
      </c>
      <c r="Q1111" s="116"/>
      <c r="R1111" s="112"/>
      <c r="S1111" s="116"/>
      <c r="T1111" s="112"/>
      <c r="U1111" s="117"/>
      <c r="V1111" s="118"/>
      <c r="W1111" s="112"/>
      <c r="X1111" s="118"/>
      <c r="Y1111" s="116"/>
      <c r="Z1111" s="118"/>
      <c r="AA1111" s="118"/>
      <c r="AB1111" s="112"/>
      <c r="AC1111" s="112"/>
      <c r="AD1111" s="116"/>
      <c r="AE1111" s="118"/>
      <c r="AF1111" s="119" t="s">
        <v>186</v>
      </c>
    </row>
    <row r="1112">
      <c r="A1112" s="106"/>
      <c r="B1112" s="107" t="s">
        <v>160</v>
      </c>
      <c r="C1112" s="135" t="s">
        <v>156</v>
      </c>
      <c r="D1112" s="109" t="s">
        <v>132</v>
      </c>
      <c r="E1112" s="110">
        <v>1741.06</v>
      </c>
      <c r="F1112" s="121">
        <f>E1112+E1114+E1113</f>
      </c>
      <c r="G1112" s="112">
        <v>25386</v>
      </c>
      <c r="H1112" s="112">
        <v>348</v>
      </c>
      <c r="I1112" s="113">
        <f t="shared" si="196"/>
      </c>
      <c r="J1112" s="114">
        <f t="shared" si="150"/>
      </c>
      <c r="K1112" s="112">
        <v>0</v>
      </c>
      <c r="L1112" s="114">
        <f t="shared" si="108"/>
      </c>
      <c r="M1112" s="112">
        <v>0</v>
      </c>
      <c r="N1112" s="115">
        <f t="shared" si="341"/>
      </c>
      <c r="O1112" s="112">
        <v>2</v>
      </c>
      <c r="P1112" s="115">
        <f t="shared" si="310"/>
      </c>
      <c r="Q1112" s="116">
        <f>(M1112+M1113+M1114)/(O1112+O1113+O1114)</f>
      </c>
      <c r="R1112" s="112">
        <v>4</v>
      </c>
      <c r="S1112" s="116">
        <f>(O1112+O1113+O1114)/(K1112+K1113+K1114)</f>
      </c>
      <c r="T1112" s="112">
        <v>0</v>
      </c>
      <c r="U1112" s="117">
        <f>F1112/T1112</f>
      </c>
      <c r="V1112" s="118">
        <f>(F1112+4*500)/T1112</f>
      </c>
      <c r="W1112" s="112">
        <v>0</v>
      </c>
      <c r="X1112" s="118">
        <f>W1112/T1112</f>
      </c>
      <c r="Y1112" s="116">
        <f>T1112/R1112</f>
      </c>
      <c r="Z1112" s="118">
        <f>W1112/F1112</f>
      </c>
      <c r="AA1112" s="118">
        <f>W1112/(F1112+500)</f>
      </c>
      <c r="AB1112" s="112">
        <v>0</v>
      </c>
      <c r="AC1112" s="112">
        <v>0</v>
      </c>
      <c r="AD1112" s="116">
        <f>AB1112/T1112</f>
      </c>
      <c r="AE1112" s="118">
        <f>(W1112-AC1112)/(F1112+500)</f>
      </c>
      <c r="AF1112" s="119" t="s">
        <v>149</v>
      </c>
    </row>
    <row customHeight="true" ht="20.238095238095237" r="1113">
      <c r="A1113" s="106"/>
      <c r="B1113" s="107"/>
      <c r="C1113" s="135"/>
      <c r="D1113" s="109" t="s">
        <v>134</v>
      </c>
      <c r="E1113" s="110">
        <v>756.3</v>
      </c>
      <c r="F1113" s="121"/>
      <c r="G1113" s="112">
        <v>9439</v>
      </c>
      <c r="H1113" s="112">
        <v>519</v>
      </c>
      <c r="I1113" s="113">
        <f t="shared" si="196"/>
      </c>
      <c r="J1113" s="114">
        <f t="shared" si="150"/>
      </c>
      <c r="K1113" s="112">
        <v>15</v>
      </c>
      <c r="L1113" s="114">
        <f>E1112/K1112</f>
      </c>
      <c r="M1113" s="112">
        <v>0</v>
      </c>
      <c r="N1113" s="115">
        <f t="shared" si="341"/>
      </c>
      <c r="O1113" s="112">
        <v>1</v>
      </c>
      <c r="P1113" s="115">
        <f t="shared" si="310"/>
      </c>
      <c r="Q1113" s="116"/>
      <c r="R1113" s="112"/>
      <c r="S1113" s="116"/>
      <c r="T1113" s="112"/>
      <c r="U1113" s="117"/>
      <c r="V1113" s="118"/>
      <c r="W1113" s="112"/>
      <c r="X1113" s="118"/>
      <c r="Y1113" s="116"/>
      <c r="Z1113" s="118"/>
      <c r="AA1113" s="118"/>
      <c r="AB1113" s="112"/>
      <c r="AC1113" s="112"/>
      <c r="AD1113" s="116"/>
      <c r="AE1113" s="118"/>
      <c r="AF1113" s="119"/>
    </row>
    <row r="1114">
      <c r="A1114" s="106"/>
      <c r="B1114" s="107"/>
      <c r="C1114" s="135"/>
      <c r="D1114" s="109" t="s">
        <v>202</v>
      </c>
      <c r="E1114" s="110">
        <v>0</v>
      </c>
      <c r="F1114" s="121"/>
      <c r="G1114" s="112">
        <v>5</v>
      </c>
      <c r="H1114" s="112">
        <v>0</v>
      </c>
      <c r="I1114" s="113">
        <f t="shared" si="196"/>
      </c>
      <c r="J1114" s="114">
        <f t="shared" si="150"/>
      </c>
      <c r="K1114" s="112">
        <v>0</v>
      </c>
      <c r="L1114" s="114">
        <f t="shared" ref="L1114:L1116" si="109">E1114/K1114</f>
      </c>
      <c r="M1114" s="112">
        <v>0</v>
      </c>
      <c r="N1114" s="115">
        <f t="shared" si="341"/>
      </c>
      <c r="O1114" s="112">
        <v>0</v>
      </c>
      <c r="P1114" s="115">
        <f t="shared" si="310"/>
      </c>
      <c r="Q1114" s="116"/>
      <c r="R1114" s="112"/>
      <c r="S1114" s="116"/>
      <c r="T1114" s="112"/>
      <c r="U1114" s="117"/>
      <c r="V1114" s="118"/>
      <c r="W1114" s="112"/>
      <c r="X1114" s="118"/>
      <c r="Y1114" s="116"/>
      <c r="Z1114" s="118"/>
      <c r="AA1114" s="118"/>
      <c r="AB1114" s="112"/>
      <c r="AC1114" s="112"/>
      <c r="AD1114" s="116"/>
      <c r="AE1114" s="118"/>
      <c r="AF1114" s="119" t="s">
        <v>186</v>
      </c>
    </row>
    <row r="1115">
      <c r="A1115" s="106"/>
      <c r="B1115" s="136" t="s">
        <v>140</v>
      </c>
      <c r="C1115" s="136"/>
      <c r="D1115" s="136"/>
      <c r="E1115" s="124">
        <f>SUM(E1100:E1114)</f>
      </c>
      <c r="F1115" s="124">
        <f>SUM(F1100:F1114)</f>
      </c>
      <c r="G1115" s="124">
        <f>SUM(G1100:G1114)</f>
      </c>
      <c r="H1115" s="124">
        <f>SUM(H1100:H1114)</f>
      </c>
      <c r="I1115" s="126">
        <f t="shared" si="196"/>
      </c>
      <c r="J1115" s="127">
        <f t="shared" si="150"/>
      </c>
      <c r="K1115" s="124">
        <f>SUM(K1100:K1114)</f>
      </c>
      <c r="L1115" s="127">
        <f t="shared" si="109"/>
      </c>
      <c r="M1115" s="124">
        <f>SUM(M1100:M1114)</f>
      </c>
      <c r="N1115" s="128">
        <f t="shared" si="341"/>
      </c>
      <c r="O1115" s="124">
        <f>SUM(O1100:O1114)</f>
      </c>
      <c r="P1115" s="128">
        <f t="shared" si="310"/>
      </c>
      <c r="Q1115" s="129">
        <f t="shared" ref="Q1115:Q1116" si="54">M1115/O1115</f>
      </c>
      <c r="R1115" s="124">
        <f>SUM(R1100:R1114)</f>
      </c>
      <c r="S1115" s="129">
        <f t="shared" ref="S1115:S1116" si="23">(O1115+O1115)/(K1115+K1115)</f>
      </c>
      <c r="T1115" s="124">
        <f>SUM(T1100:T1114)</f>
      </c>
      <c r="U1115" s="130">
        <f t="shared" ref="U1115:U1116" si="881">F1115/T1115</f>
      </c>
      <c r="V1115" s="131">
        <f t="shared" ref="V1115:V1116" si="741">(F1115+4*500)/T1115</f>
      </c>
      <c r="W1115" s="124">
        <f>SUM(W1100:W1114)</f>
      </c>
      <c r="X1115" s="132">
        <f t="shared" ref="X1115:X1116" si="601">W1115/T1115</f>
      </c>
      <c r="Y1115" s="129">
        <f t="shared" ref="Y1115:Y1116" si="461">T1115/R1115</f>
      </c>
      <c r="Z1115" s="131">
        <f t="shared" ref="Z1115:Z1116" si="1161">W1115/F1115</f>
      </c>
      <c r="AA1115" s="131">
        <f>W1115/(F1115+COUNT(W1100:W1114)*500)</f>
      </c>
      <c r="AB1115" s="174">
        <f>AB1100+AB1103+AB1106+AB1109+AB1112</f>
      </c>
      <c r="AC1115" s="174">
        <f>AC1100+AC1103+AC1106+AC1109+AC1112</f>
      </c>
      <c r="AD1115" s="129">
        <f t="shared" ref="AD1115:AD1116" si="1021">AB1115/T1115</f>
      </c>
      <c r="AE1115" s="133">
        <f>(W1115-AC1115)/(F1115+COUNT(W1100:W1114))</f>
      </c>
      <c r="AF1115" s="118"/>
    </row>
    <row r="1116">
      <c r="A1116" s="106"/>
      <c r="B1116" s="137" t="s">
        <v>161</v>
      </c>
      <c r="C1116" s="137"/>
      <c r="D1116" s="137"/>
      <c r="E1116" s="138">
        <f>E1071+E1083+E1099+E1115</f>
      </c>
      <c r="F1116" s="138">
        <f>F1071+F1083+F1099+F1115</f>
      </c>
      <c r="G1116" s="138">
        <f>G1071+G1083+G1099+G1115</f>
      </c>
      <c r="H1116" s="138">
        <f>H1071+H1083+H1099+H1115</f>
      </c>
      <c r="I1116" s="139">
        <f t="shared" si="196"/>
      </c>
      <c r="J1116" s="140">
        <f t="shared" si="150"/>
      </c>
      <c r="K1116" s="141">
        <f>K1071+K1083+K1099+K1115</f>
      </c>
      <c r="L1116" s="140">
        <f t="shared" si="109"/>
      </c>
      <c r="M1116" s="141">
        <f>M1071+M1083+M1099+M1115</f>
      </c>
      <c r="N1116" s="142">
        <f t="shared" si="341"/>
      </c>
      <c r="O1116" s="141">
        <f>O1071+O1083+O1099+O1115</f>
      </c>
      <c r="P1116" s="142">
        <f t="shared" si="310"/>
      </c>
      <c r="Q1116" s="143">
        <f t="shared" si="54"/>
      </c>
      <c r="R1116" s="141">
        <f>R1071+R1083+R1099+R1115</f>
      </c>
      <c r="S1116" s="143">
        <f t="shared" si="23"/>
      </c>
      <c r="T1116" s="141">
        <f>T1071+T1083+T1099+T1115</f>
      </c>
      <c r="U1116" s="144">
        <f t="shared" si="881"/>
      </c>
      <c r="V1116" s="145">
        <f t="shared" si="741"/>
      </c>
      <c r="W1116" s="138">
        <f>W1071+W1083+W1099+W1115</f>
      </c>
      <c r="X1116" s="145">
        <f t="shared" si="601"/>
      </c>
      <c r="Y1116" s="143">
        <f t="shared" si="461"/>
      </c>
      <c r="Z1116" s="145">
        <f t="shared" si="1161"/>
      </c>
      <c r="AA1116" s="145">
        <f>W1116/(F1116+COUNT(W1060:W1070,W1072:W1082,W1084:W1098,W1100:W1114)*500)</f>
      </c>
      <c r="AB1116" s="141">
        <f>AB1071+AB1083+AB1099+AB1115</f>
      </c>
      <c r="AC1116" s="138">
        <f>AC1071+AC1083+AC1099+AC1115</f>
      </c>
      <c r="AD1116" s="143">
        <f t="shared" si="1021"/>
      </c>
      <c r="AE1116" s="145">
        <f>(W1116-AC1116)/(F1116+COUNT(W1061:W1070,W1072:W1082,W1084:W1098,W1100:W1114)*500)</f>
      </c>
      <c r="AF1116" s="118"/>
    </row>
    <row r="1117">
      <c r="A1117" s="96" t="s">
        <v>97</v>
      </c>
      <c r="B1117" s="97" t="s">
        <v>98</v>
      </c>
      <c r="C1117" s="97" t="s">
        <v>99</v>
      </c>
      <c r="D1117" s="97" t="s">
        <v>100</v>
      </c>
      <c r="E1117" s="98" t="s">
        <v>101</v>
      </c>
      <c r="F1117" s="97" t="s">
        <v>102</v>
      </c>
      <c r="G1117" s="97" t="s">
        <v>103</v>
      </c>
      <c r="H1117" s="97" t="s">
        <v>104</v>
      </c>
      <c r="I1117" s="99" t="s">
        <v>105</v>
      </c>
      <c r="J1117" s="100" t="s">
        <v>106</v>
      </c>
      <c r="K1117" s="97" t="s">
        <v>107</v>
      </c>
      <c r="L1117" s="100" t="s">
        <v>108</v>
      </c>
      <c r="M1117" s="97" t="s">
        <v>109</v>
      </c>
      <c r="N1117" s="101" t="s">
        <v>110</v>
      </c>
      <c r="O1117" s="97" t="s">
        <v>111</v>
      </c>
      <c r="P1117" s="101" t="s">
        <v>112</v>
      </c>
      <c r="Q1117" s="99" t="s">
        <v>113</v>
      </c>
      <c r="R1117" s="102" t="s">
        <v>114</v>
      </c>
      <c r="S1117" s="103" t="s">
        <v>115</v>
      </c>
      <c r="T1117" s="102" t="s">
        <v>116</v>
      </c>
      <c r="U1117" s="104" t="s">
        <v>117</v>
      </c>
      <c r="V1117" s="105" t="s">
        <v>118</v>
      </c>
      <c r="W1117" s="105" t="s">
        <v>119</v>
      </c>
      <c r="X1117" s="105" t="s">
        <v>120</v>
      </c>
      <c r="Y1117" s="103" t="s">
        <v>121</v>
      </c>
      <c r="Z1117" s="105" t="s">
        <v>122</v>
      </c>
      <c r="AA1117" s="105" t="s">
        <v>123</v>
      </c>
      <c r="AB1117" s="105" t="s">
        <v>124</v>
      </c>
      <c r="AC1117" s="102" t="s">
        <v>125</v>
      </c>
      <c r="AD1117" s="103" t="s">
        <v>126</v>
      </c>
      <c r="AE1117" s="105" t="s">
        <v>127</v>
      </c>
      <c r="AF1117" s="105" t="s">
        <v>128</v>
      </c>
    </row>
    <row r="1118">
      <c r="A1118" s="106" t="s">
        <v>203</v>
      </c>
      <c r="B1118" s="107" t="s">
        <v>130</v>
      </c>
      <c r="C1118" s="135" t="s">
        <v>131</v>
      </c>
      <c r="D1118" s="109" t="s">
        <v>132</v>
      </c>
      <c r="E1118" s="110">
        <v>793.76</v>
      </c>
      <c r="F1118" s="121">
        <f>E1118+E1120+E1119</f>
      </c>
      <c r="G1118" s="112">
        <v>8791</v>
      </c>
      <c r="H1118" s="112">
        <v>288</v>
      </c>
      <c r="I1118" s="113">
        <f t="shared" ref="I1118:I1182" si="197">H1118/G1118</f>
      </c>
      <c r="J1118" s="114">
        <f t="shared" ref="J1118:J1182" si="151">(E1118/G1118)*1000</f>
      </c>
      <c r="K1118" s="112">
        <v>3</v>
      </c>
      <c r="L1118" s="114">
        <f t="shared" ref="L1118:L1178" si="110">E1118/K1118</f>
      </c>
      <c r="M1118" s="112">
        <v>1</v>
      </c>
      <c r="N1118" s="115">
        <f t="shared" ref="N1118:N1182" si="342">E1118/M1118</f>
      </c>
      <c r="O1118" s="112">
        <v>4</v>
      </c>
      <c r="P1118" s="115">
        <f t="shared" ref="P1118:P1182" si="311">E1118/O1118</f>
      </c>
      <c r="Q1118" s="116">
        <f>(M1118+M1119+M1120)/(O1118+O1119+O1120)</f>
      </c>
      <c r="R1118" s="112">
        <v>10</v>
      </c>
      <c r="S1118" s="116">
        <f>(O1118+O1119+O1120)/(K1118+K1119+K1120)</f>
      </c>
      <c r="T1118" s="112">
        <v>5</v>
      </c>
      <c r="U1118" s="117">
        <f>F1118/T1118</f>
      </c>
      <c r="V1118" s="118">
        <f>(F1118+4*500)/T1118</f>
      </c>
      <c r="W1118" s="112">
        <v>8217.6</v>
      </c>
      <c r="X1118" s="118">
        <f>W1118/T1118</f>
      </c>
      <c r="Y1118" s="116">
        <f>T1118/R1118</f>
      </c>
      <c r="Z1118" s="118">
        <f>W1118/F1118</f>
      </c>
      <c r="AA1118" s="118">
        <f>W1118/(F1118+500)</f>
      </c>
      <c r="AB1118" s="112">
        <v>0</v>
      </c>
      <c r="AC1118" s="112">
        <v>0</v>
      </c>
      <c r="AD1118" s="116">
        <f>AB1118/T1118</f>
      </c>
      <c r="AE1118" s="118">
        <f>(W1118-AC1118)/(F1118+500)</f>
      </c>
      <c r="AF1118" s="119" t="s">
        <v>173</v>
      </c>
    </row>
    <row r="1119">
      <c r="A1119" s="106"/>
      <c r="B1119" s="107"/>
      <c r="C1119" s="135"/>
      <c r="D1119" s="168" t="s">
        <v>134</v>
      </c>
      <c r="E1119" s="110">
        <v>1805.7</v>
      </c>
      <c r="F1119" s="121"/>
      <c r="G1119" s="112">
        <v>16702</v>
      </c>
      <c r="H1119" s="112">
        <v>1088</v>
      </c>
      <c r="I1119" s="113">
        <f t="shared" si="197"/>
      </c>
      <c r="J1119" s="114">
        <f t="shared" si="151"/>
      </c>
      <c r="K1119" s="112">
        <v>51</v>
      </c>
      <c r="L1119" s="114">
        <f t="shared" si="110"/>
      </c>
      <c r="M1119" s="112">
        <v>3</v>
      </c>
      <c r="N1119" s="115">
        <f t="shared" si="342"/>
      </c>
      <c r="O1119" s="112">
        <v>3</v>
      </c>
      <c r="P1119" s="115">
        <f t="shared" si="311"/>
      </c>
      <c r="Q1119" s="116"/>
      <c r="R1119" s="112"/>
      <c r="S1119" s="116"/>
      <c r="T1119" s="112"/>
      <c r="U1119" s="117"/>
      <c r="V1119" s="118"/>
      <c r="W1119" s="112"/>
      <c r="X1119" s="118"/>
      <c r="Y1119" s="116"/>
      <c r="Z1119" s="118"/>
      <c r="AA1119" s="118"/>
      <c r="AB1119" s="112"/>
      <c r="AC1119" s="112"/>
      <c r="AD1119" s="116"/>
      <c r="AE1119" s="118"/>
    </row>
    <row customHeight="true" ht="20.238095238095237" r="1120">
      <c r="A1120" s="106"/>
      <c r="B1120" s="107"/>
      <c r="C1120" s="135"/>
      <c r="D1120" s="168" t="s">
        <v>202</v>
      </c>
      <c r="E1120" s="110">
        <v>0</v>
      </c>
      <c r="F1120" s="121"/>
      <c r="G1120" s="112">
        <v>2</v>
      </c>
      <c r="H1120" s="122">
        <v>0</v>
      </c>
      <c r="I1120" s="113">
        <f t="shared" si="197"/>
      </c>
      <c r="J1120" s="114">
        <f t="shared" si="151"/>
      </c>
      <c r="K1120" s="112">
        <v>0</v>
      </c>
      <c r="L1120" s="114">
        <f t="shared" si="110"/>
      </c>
      <c r="M1120" s="112">
        <v>0</v>
      </c>
      <c r="N1120" s="115">
        <f t="shared" si="342"/>
      </c>
      <c r="O1120" s="112">
        <v>0</v>
      </c>
      <c r="P1120" s="115">
        <f t="shared" si="311"/>
      </c>
      <c r="Q1120" s="116"/>
      <c r="R1120" s="112"/>
      <c r="S1120" s="116"/>
      <c r="T1120" s="112"/>
      <c r="U1120" s="117"/>
      <c r="V1120" s="118"/>
      <c r="W1120" s="112"/>
      <c r="X1120" s="118"/>
      <c r="Y1120" s="116"/>
      <c r="Z1120" s="118"/>
      <c r="AA1120" s="118"/>
      <c r="AB1120" s="112"/>
      <c r="AC1120" s="112"/>
      <c r="AD1120" s="116"/>
      <c r="AE1120" s="118"/>
      <c r="AF1120" s="119" t="s">
        <v>167</v>
      </c>
    </row>
    <row r="1121">
      <c r="A1121" s="106"/>
      <c r="B1121" s="107" t="s">
        <v>136</v>
      </c>
      <c r="C1121" s="135" t="s">
        <v>131</v>
      </c>
      <c r="D1121" s="109" t="s">
        <v>132</v>
      </c>
      <c r="E1121" s="110">
        <v>2343.69</v>
      </c>
      <c r="F1121" s="121">
        <f>E1121+E1123+E1122</f>
      </c>
      <c r="G1121" s="112">
        <v>20204</v>
      </c>
      <c r="H1121" s="112">
        <v>594</v>
      </c>
      <c r="I1121" s="113">
        <f t="shared" si="197"/>
      </c>
      <c r="J1121" s="114">
        <f t="shared" si="151"/>
      </c>
      <c r="K1121" s="112">
        <v>13</v>
      </c>
      <c r="L1121" s="114">
        <f t="shared" si="110"/>
      </c>
      <c r="M1121" s="112">
        <v>3</v>
      </c>
      <c r="N1121" s="115">
        <f t="shared" si="342"/>
      </c>
      <c r="O1121" s="112">
        <v>4</v>
      </c>
      <c r="P1121" s="115">
        <f t="shared" si="311"/>
      </c>
      <c r="Q1121" s="116">
        <f>(M1121+M1122+M1123)/(O1121+O1122+O1123)</f>
      </c>
      <c r="R1121" s="112">
        <v>22</v>
      </c>
      <c r="S1121" s="116">
        <f>(O1121+O1122+O1123)/(K1121+K1122+K1123)</f>
      </c>
      <c r="T1121" s="112">
        <v>8</v>
      </c>
      <c r="U1121" s="117">
        <f>F1121/T1121</f>
      </c>
      <c r="V1121" s="118">
        <f>(F1121+4*500)/T1121</f>
      </c>
      <c r="W1121" s="112">
        <v>7798.32</v>
      </c>
      <c r="X1121" s="118">
        <f>W1121/T1121</f>
      </c>
      <c r="Y1121" s="116">
        <f>T1121/R1121</f>
      </c>
      <c r="Z1121" s="118">
        <f>W1121/F1121</f>
      </c>
      <c r="AA1121" s="118">
        <f>W1121/(F1121+500)</f>
      </c>
      <c r="AB1121" s="112">
        <v>2</v>
      </c>
      <c r="AC1121" s="112">
        <v>2155.2</v>
      </c>
      <c r="AD1121" s="116">
        <f>AB1121/T1121</f>
      </c>
      <c r="AE1121" s="118">
        <f>(W1121-AC1121)/(F1121+500)</f>
      </c>
      <c r="AF1121" s="119" t="s">
        <v>173</v>
      </c>
    </row>
    <row r="1122">
      <c r="A1122" s="106"/>
      <c r="B1122" s="107"/>
      <c r="C1122" s="135"/>
      <c r="D1122" s="168" t="s">
        <v>134</v>
      </c>
      <c r="E1122" s="110">
        <v>1699.62</v>
      </c>
      <c r="F1122" s="121"/>
      <c r="G1122" s="112">
        <v>17060</v>
      </c>
      <c r="H1122" s="112">
        <v>1114</v>
      </c>
      <c r="I1122" s="113">
        <f t="shared" si="197"/>
      </c>
      <c r="J1122" s="114">
        <f t="shared" si="151"/>
      </c>
      <c r="K1122" s="112">
        <v>47</v>
      </c>
      <c r="L1122" s="114">
        <f t="shared" si="110"/>
      </c>
      <c r="M1122" s="112">
        <v>3</v>
      </c>
      <c r="N1122" s="115">
        <f t="shared" si="342"/>
      </c>
      <c r="O1122" s="112">
        <v>4</v>
      </c>
      <c r="P1122" s="115">
        <f t="shared" si="311"/>
      </c>
      <c r="Q1122" s="116"/>
      <c r="R1122" s="112"/>
      <c r="S1122" s="116"/>
      <c r="T1122" s="112"/>
      <c r="U1122" s="117"/>
      <c r="V1122" s="118"/>
      <c r="W1122" s="112"/>
      <c r="X1122" s="118"/>
      <c r="Y1122" s="116"/>
      <c r="Z1122" s="118"/>
      <c r="AA1122" s="118"/>
      <c r="AB1122" s="112"/>
      <c r="AC1122" s="112"/>
      <c r="AD1122" s="116"/>
      <c r="AE1122" s="118"/>
    </row>
    <row customHeight="true" ht="20.238095238095237" r="1123">
      <c r="A1123" s="106"/>
      <c r="B1123" s="107"/>
      <c r="C1123" s="135"/>
      <c r="D1123" s="168" t="s">
        <v>202</v>
      </c>
      <c r="E1123" s="110">
        <v>0</v>
      </c>
      <c r="F1123" s="121"/>
      <c r="G1123" s="112">
        <v>1</v>
      </c>
      <c r="H1123" s="122">
        <v>0</v>
      </c>
      <c r="I1123" s="113">
        <f t="shared" si="197"/>
      </c>
      <c r="J1123" s="114">
        <f t="shared" si="151"/>
      </c>
      <c r="K1123" s="112">
        <v>0</v>
      </c>
      <c r="L1123" s="114">
        <f t="shared" si="110"/>
      </c>
      <c r="M1123" s="112">
        <v>0</v>
      </c>
      <c r="N1123" s="115">
        <f t="shared" si="342"/>
      </c>
      <c r="O1123" s="112">
        <v>0</v>
      </c>
      <c r="P1123" s="115">
        <f t="shared" si="311"/>
      </c>
      <c r="Q1123" s="116"/>
      <c r="R1123" s="112"/>
      <c r="S1123" s="116"/>
      <c r="T1123" s="112"/>
      <c r="U1123" s="117"/>
      <c r="V1123" s="118"/>
      <c r="W1123" s="112"/>
      <c r="X1123" s="118"/>
      <c r="Y1123" s="116"/>
      <c r="Z1123" s="118"/>
      <c r="AA1123" s="118"/>
      <c r="AB1123" s="112"/>
      <c r="AC1123" s="112"/>
      <c r="AD1123" s="116"/>
      <c r="AE1123" s="118"/>
      <c r="AF1123" s="119" t="s">
        <v>167</v>
      </c>
    </row>
    <row r="1124">
      <c r="A1124" s="106"/>
      <c r="B1124" s="120" t="s">
        <v>137</v>
      </c>
      <c r="C1124" s="135" t="s">
        <v>131</v>
      </c>
      <c r="D1124" s="109" t="s">
        <v>132</v>
      </c>
      <c r="E1124" s="110">
        <v>2573.51</v>
      </c>
      <c r="F1124" s="121">
        <f>E1124+E1126+E1125</f>
      </c>
      <c r="G1124" s="112">
        <v>21036</v>
      </c>
      <c r="H1124" s="112">
        <v>555</v>
      </c>
      <c r="I1124" s="113">
        <f t="shared" si="197"/>
      </c>
      <c r="J1124" s="114">
        <f t="shared" si="151"/>
      </c>
      <c r="K1124" s="112">
        <v>18</v>
      </c>
      <c r="L1124" s="114">
        <f t="shared" si="110"/>
      </c>
      <c r="M1124" s="112">
        <v>2</v>
      </c>
      <c r="N1124" s="115">
        <f t="shared" si="342"/>
      </c>
      <c r="O1124" s="112">
        <v>9</v>
      </c>
      <c r="P1124" s="115">
        <f t="shared" si="311"/>
      </c>
      <c r="Q1124" s="116">
        <f>(M1124+M1125+M1126)/(O1124+O1125+O1126)</f>
      </c>
      <c r="R1124" s="112">
        <v>15</v>
      </c>
      <c r="S1124" s="116">
        <f>(O1124+O1125+O1126)/(K1124+K1125+K1126)</f>
      </c>
      <c r="T1124" s="112">
        <v>3</v>
      </c>
      <c r="U1124" s="117">
        <f>F1124/T1124</f>
      </c>
      <c r="V1124" s="118">
        <f>(F1124+4*500)/T1124</f>
      </c>
      <c r="W1124" s="112">
        <v>4991.519999999999</v>
      </c>
      <c r="X1124" s="118">
        <f>W1124/T1124</f>
      </c>
      <c r="Y1124" s="116">
        <f>T1124/R1124</f>
      </c>
      <c r="Z1124" s="118">
        <f>W1124/F1124</f>
      </c>
      <c r="AA1124" s="118">
        <f>W1124/(F1124+500)</f>
      </c>
      <c r="AB1124" s="112">
        <v>0</v>
      </c>
      <c r="AC1124" s="112">
        <v>0</v>
      </c>
      <c r="AD1124" s="116">
        <f>AB1124/T1124</f>
      </c>
      <c r="AE1124" s="118">
        <f>(W1124-AC1124)/(F1124+500)</f>
      </c>
      <c r="AF1124" s="119" t="s">
        <v>173</v>
      </c>
    </row>
    <row r="1125">
      <c r="A1125" s="106"/>
      <c r="B1125" s="120"/>
      <c r="C1125" s="135"/>
      <c r="D1125" s="168" t="s">
        <v>134</v>
      </c>
      <c r="E1125" s="110">
        <v>2860.76</v>
      </c>
      <c r="F1125" s="121"/>
      <c r="G1125" s="112">
        <v>26898</v>
      </c>
      <c r="H1125" s="112">
        <v>1484</v>
      </c>
      <c r="I1125" s="113">
        <f t="shared" si="197"/>
      </c>
      <c r="J1125" s="114">
        <f t="shared" si="151"/>
      </c>
      <c r="K1125" s="112">
        <v>63</v>
      </c>
      <c r="L1125" s="114">
        <f t="shared" si="110"/>
      </c>
      <c r="M1125" s="112">
        <v>0</v>
      </c>
      <c r="N1125" s="115">
        <f t="shared" si="342"/>
      </c>
      <c r="O1125" s="112">
        <v>1</v>
      </c>
      <c r="P1125" s="115">
        <f t="shared" si="311"/>
      </c>
      <c r="Q1125" s="116"/>
      <c r="R1125" s="112"/>
      <c r="S1125" s="116"/>
      <c r="T1125" s="112"/>
      <c r="U1125" s="117"/>
      <c r="V1125" s="118"/>
      <c r="W1125" s="112"/>
      <c r="X1125" s="118"/>
      <c r="Y1125" s="116"/>
      <c r="Z1125" s="118"/>
      <c r="AA1125" s="118"/>
      <c r="AB1125" s="112"/>
      <c r="AC1125" s="112"/>
      <c r="AD1125" s="116"/>
      <c r="AE1125" s="118"/>
    </row>
    <row customHeight="true" ht="20.238095238095237" r="1126">
      <c r="A1126" s="106"/>
      <c r="B1126" s="120"/>
      <c r="C1126" s="135"/>
      <c r="D1126" s="168" t="s">
        <v>202</v>
      </c>
      <c r="E1126" s="110">
        <v>0</v>
      </c>
      <c r="F1126" s="121"/>
      <c r="G1126" s="112">
        <v>1</v>
      </c>
      <c r="H1126" s="122">
        <v>0</v>
      </c>
      <c r="I1126" s="113">
        <f t="shared" si="197"/>
      </c>
      <c r="J1126" s="114">
        <f t="shared" si="151"/>
      </c>
      <c r="K1126" s="112">
        <v>0</v>
      </c>
      <c r="L1126" s="114">
        <f t="shared" si="110"/>
      </c>
      <c r="M1126" s="112">
        <v>0</v>
      </c>
      <c r="N1126" s="115">
        <f t="shared" si="342"/>
      </c>
      <c r="O1126" s="112">
        <v>0</v>
      </c>
      <c r="P1126" s="115">
        <f t="shared" si="311"/>
      </c>
      <c r="Q1126" s="116"/>
      <c r="R1126" s="112"/>
      <c r="S1126" s="116"/>
      <c r="T1126" s="112"/>
      <c r="U1126" s="117"/>
      <c r="V1126" s="118"/>
      <c r="W1126" s="112"/>
      <c r="X1126" s="118"/>
      <c r="Y1126" s="116"/>
      <c r="Z1126" s="118"/>
      <c r="AA1126" s="118"/>
      <c r="AB1126" s="112"/>
      <c r="AC1126" s="112"/>
      <c r="AD1126" s="116"/>
      <c r="AE1126" s="118"/>
      <c r="AF1126" s="119" t="s">
        <v>167</v>
      </c>
    </row>
    <row r="1127">
      <c r="A1127" s="106"/>
      <c r="B1127" s="107" t="s">
        <v>138</v>
      </c>
      <c r="C1127" s="135" t="s">
        <v>131</v>
      </c>
      <c r="D1127" s="109" t="s">
        <v>132</v>
      </c>
      <c r="E1127" s="110">
        <v>1404.34</v>
      </c>
      <c r="F1127" s="121">
        <f>E1127+E1129+E1128</f>
      </c>
      <c r="G1127" s="112">
        <v>6830</v>
      </c>
      <c r="H1127" s="112">
        <v>201</v>
      </c>
      <c r="I1127" s="113">
        <f t="shared" si="197"/>
      </c>
      <c r="J1127" s="114">
        <f t="shared" si="151"/>
      </c>
      <c r="K1127" s="112">
        <v>12</v>
      </c>
      <c r="L1127" s="114">
        <f t="shared" si="110"/>
      </c>
      <c r="M1127" s="112">
        <v>2</v>
      </c>
      <c r="N1127" s="115">
        <f t="shared" si="342"/>
      </c>
      <c r="O1127" s="112">
        <v>3</v>
      </c>
      <c r="P1127" s="115">
        <f t="shared" si="311"/>
      </c>
      <c r="Q1127" s="116">
        <f>(M1127+M1128+M1129)/(O1127+O1128+O1129)</f>
      </c>
      <c r="R1127" s="112">
        <v>5</v>
      </c>
      <c r="S1127" s="116">
        <f>(O1127+O1128+O1129)/(K1127+K1128+K1129)</f>
      </c>
      <c r="T1127" s="112">
        <v>2</v>
      </c>
      <c r="U1127" s="117">
        <f>F1127/T1127</f>
      </c>
      <c r="V1127" s="118">
        <f>(F1127+4*500)/T1127</f>
      </c>
      <c r="W1127" s="112">
        <v>3751.2000000000007</v>
      </c>
      <c r="X1127" s="118">
        <f>W1127/T1127</f>
      </c>
      <c r="Y1127" s="116">
        <f>T1127/R1127</f>
      </c>
      <c r="Z1127" s="118">
        <f>W1127/F1127</f>
      </c>
      <c r="AA1127" s="118">
        <f>W1127/(F1127+500)</f>
      </c>
      <c r="AB1127" s="112">
        <v>0</v>
      </c>
      <c r="AC1127" s="112">
        <v>0</v>
      </c>
      <c r="AD1127" s="116">
        <f>AB1127/T1127</f>
      </c>
      <c r="AE1127" s="118">
        <f>(W1127-AC1127)/(F1127+500)</f>
      </c>
      <c r="AF1127" s="119" t="s">
        <v>173</v>
      </c>
    </row>
    <row r="1128">
      <c r="A1128" s="106"/>
      <c r="B1128" s="107"/>
      <c r="C1128" s="135"/>
      <c r="D1128" s="168" t="s">
        <v>134</v>
      </c>
      <c r="E1128" s="110">
        <v>1246.33</v>
      </c>
      <c r="F1128" s="121"/>
      <c r="G1128" s="112">
        <v>9889</v>
      </c>
      <c r="H1128" s="112">
        <v>394</v>
      </c>
      <c r="I1128" s="113">
        <f t="shared" si="197"/>
      </c>
      <c r="J1128" s="114">
        <f t="shared" si="151"/>
      </c>
      <c r="K1128" s="112">
        <v>16</v>
      </c>
      <c r="L1128" s="114">
        <f t="shared" si="110"/>
      </c>
      <c r="M1128" s="112">
        <v>0</v>
      </c>
      <c r="N1128" s="115">
        <f t="shared" si="342"/>
      </c>
      <c r="O1128" s="112">
        <v>0</v>
      </c>
      <c r="P1128" s="115">
        <f t="shared" si="311"/>
      </c>
      <c r="Q1128" s="116"/>
      <c r="R1128" s="112"/>
      <c r="S1128" s="116"/>
      <c r="T1128" s="112"/>
      <c r="U1128" s="117"/>
      <c r="V1128" s="118"/>
      <c r="W1128" s="112"/>
      <c r="X1128" s="118"/>
      <c r="Y1128" s="116"/>
      <c r="Z1128" s="118"/>
      <c r="AA1128" s="118"/>
      <c r="AB1128" s="112"/>
      <c r="AC1128" s="112"/>
      <c r="AD1128" s="116"/>
      <c r="AE1128" s="118"/>
    </row>
    <row customHeight="true" ht="20.238095238095237" r="1129">
      <c r="A1129" s="106"/>
      <c r="B1129" s="107"/>
      <c r="C1129" s="135"/>
      <c r="D1129" s="168" t="s">
        <v>202</v>
      </c>
      <c r="E1129" s="110">
        <v>0</v>
      </c>
      <c r="F1129" s="121"/>
      <c r="G1129" s="112">
        <v>1</v>
      </c>
      <c r="H1129" s="122">
        <v>0</v>
      </c>
      <c r="I1129" s="113">
        <f t="shared" si="197"/>
      </c>
      <c r="J1129" s="114">
        <f t="shared" si="151"/>
      </c>
      <c r="K1129" s="112">
        <v>0</v>
      </c>
      <c r="L1129" s="114">
        <f t="shared" si="110"/>
      </c>
      <c r="M1129" s="112">
        <v>0</v>
      </c>
      <c r="N1129" s="115">
        <f t="shared" si="342"/>
      </c>
      <c r="O1129" s="112">
        <v>0</v>
      </c>
      <c r="P1129" s="115">
        <f t="shared" si="311"/>
      </c>
      <c r="Q1129" s="116"/>
      <c r="R1129" s="112"/>
      <c r="S1129" s="116"/>
      <c r="T1129" s="112"/>
      <c r="U1129" s="117"/>
      <c r="V1129" s="118"/>
      <c r="W1129" s="112"/>
      <c r="X1129" s="118"/>
      <c r="Y1129" s="116"/>
      <c r="Z1129" s="118"/>
      <c r="AA1129" s="118"/>
      <c r="AB1129" s="112"/>
      <c r="AC1129" s="112"/>
      <c r="AD1129" s="116"/>
      <c r="AE1129" s="118"/>
      <c r="AF1129" s="119" t="s">
        <v>167</v>
      </c>
    </row>
    <row r="1130">
      <c r="A1130" s="106"/>
      <c r="B1130" s="107" t="s">
        <v>139</v>
      </c>
      <c r="C1130" s="135" t="s">
        <v>131</v>
      </c>
      <c r="D1130" s="109" t="s">
        <v>132</v>
      </c>
      <c r="E1130" s="110">
        <v>2333.86</v>
      </c>
      <c r="F1130" s="121">
        <f>E1130+E1132+E1131</f>
      </c>
      <c r="G1130" s="112">
        <v>11561</v>
      </c>
      <c r="H1130" s="112">
        <v>299</v>
      </c>
      <c r="I1130" s="113">
        <f t="shared" si="197"/>
      </c>
      <c r="J1130" s="114">
        <f t="shared" si="151"/>
      </c>
      <c r="K1130" s="112">
        <v>21</v>
      </c>
      <c r="L1130" s="114">
        <f t="shared" si="110"/>
      </c>
      <c r="M1130" s="112">
        <v>3</v>
      </c>
      <c r="N1130" s="115">
        <f t="shared" si="342"/>
      </c>
      <c r="O1130" s="112">
        <v>7</v>
      </c>
      <c r="P1130" s="115">
        <f t="shared" si="311"/>
      </c>
      <c r="Q1130" s="116">
        <f>(M1130+M1131+M1132)/(O1130+O1131+O1132)</f>
      </c>
      <c r="R1130" s="112">
        <v>10</v>
      </c>
      <c r="S1130" s="116">
        <f>(O1130+O1131+O1132)/(K1130+K1131+K1132)</f>
      </c>
      <c r="T1130" s="112">
        <v>4</v>
      </c>
      <c r="U1130" s="117">
        <f>F1130/T1130</f>
      </c>
      <c r="V1130" s="118">
        <f>(F1130+4*500)/T1130</f>
      </c>
      <c r="W1130" s="112">
        <v>7179.600000000002</v>
      </c>
      <c r="X1130" s="118">
        <f>W1130/T1130</f>
      </c>
      <c r="Y1130" s="116">
        <f>T1130/R1130</f>
      </c>
      <c r="Z1130" s="118">
        <f>W1130/F1130</f>
      </c>
      <c r="AA1130" s="118">
        <f>W1130/(F1130+500)</f>
      </c>
      <c r="AB1130" s="112">
        <v>0</v>
      </c>
      <c r="AC1130" s="112">
        <v>0</v>
      </c>
      <c r="AD1130" s="116">
        <f>AB1130/T1130</f>
      </c>
      <c r="AE1130" s="118">
        <f>(W1130-AC1130)/(F1130+500)</f>
      </c>
      <c r="AF1130" s="119" t="s">
        <v>173</v>
      </c>
    </row>
    <row r="1131">
      <c r="A1131" s="106"/>
      <c r="B1131" s="107"/>
      <c r="C1131" s="135"/>
      <c r="D1131" s="168" t="s">
        <v>134</v>
      </c>
      <c r="E1131" s="110">
        <v>1196.83</v>
      </c>
      <c r="F1131" s="121"/>
      <c r="G1131" s="112">
        <v>10840</v>
      </c>
      <c r="H1131" s="112">
        <v>388</v>
      </c>
      <c r="I1131" s="113">
        <f t="shared" si="197"/>
      </c>
      <c r="J1131" s="114">
        <f t="shared" si="151"/>
      </c>
      <c r="K1131" s="112">
        <v>16</v>
      </c>
      <c r="L1131" s="114">
        <f t="shared" si="110"/>
      </c>
      <c r="M1131" s="112">
        <v>1</v>
      </c>
      <c r="N1131" s="115">
        <f t="shared" si="342"/>
      </c>
      <c r="O1131" s="112">
        <v>2</v>
      </c>
      <c r="P1131" s="115">
        <f t="shared" si="311"/>
      </c>
      <c r="Q1131" s="116"/>
      <c r="R1131" s="112"/>
      <c r="S1131" s="116"/>
      <c r="T1131" s="112"/>
      <c r="U1131" s="117"/>
      <c r="V1131" s="118"/>
      <c r="W1131" s="112"/>
      <c r="X1131" s="118"/>
      <c r="Y1131" s="116"/>
      <c r="Z1131" s="118"/>
      <c r="AA1131" s="118"/>
      <c r="AB1131" s="112"/>
      <c r="AC1131" s="112"/>
      <c r="AD1131" s="116"/>
      <c r="AE1131" s="118"/>
    </row>
    <row customHeight="true" ht="20.238095238095237" r="1132">
      <c r="A1132" s="106"/>
      <c r="B1132" s="107"/>
      <c r="C1132" s="135"/>
      <c r="D1132" s="168" t="s">
        <v>202</v>
      </c>
      <c r="E1132" s="110">
        <v>0</v>
      </c>
      <c r="F1132" s="121"/>
      <c r="G1132" s="112">
        <v>1</v>
      </c>
      <c r="H1132" s="122">
        <v>0</v>
      </c>
      <c r="I1132" s="113">
        <f t="shared" si="197"/>
      </c>
      <c r="J1132" s="114">
        <f t="shared" si="151"/>
      </c>
      <c r="K1132" s="112">
        <v>0</v>
      </c>
      <c r="L1132" s="114">
        <f t="shared" si="110"/>
      </c>
      <c r="M1132" s="112">
        <v>0</v>
      </c>
      <c r="N1132" s="115">
        <f t="shared" si="342"/>
      </c>
      <c r="O1132" s="112">
        <v>0</v>
      </c>
      <c r="P1132" s="115">
        <f t="shared" si="311"/>
      </c>
      <c r="Q1132" s="116"/>
      <c r="R1132" s="112"/>
      <c r="S1132" s="116"/>
      <c r="T1132" s="112"/>
      <c r="U1132" s="117"/>
      <c r="V1132" s="118"/>
      <c r="W1132" s="112"/>
      <c r="X1132" s="118"/>
      <c r="Y1132" s="116"/>
      <c r="Z1132" s="118"/>
      <c r="AA1132" s="118"/>
      <c r="AB1132" s="112"/>
      <c r="AC1132" s="112"/>
      <c r="AD1132" s="116"/>
      <c r="AE1132" s="118"/>
      <c r="AF1132" s="119" t="s">
        <v>167</v>
      </c>
    </row>
    <row r="1133">
      <c r="A1133" s="106"/>
      <c r="B1133" s="123" t="s">
        <v>140</v>
      </c>
      <c r="C1133" s="123"/>
      <c r="D1133" s="123"/>
      <c r="E1133" s="124">
        <f>SUM(E1118:E1132)</f>
      </c>
      <c r="F1133" s="125">
        <f>SUM(F1118:F1131)</f>
      </c>
      <c r="G1133" s="124">
        <f>SUM(G1118:G1132)</f>
      </c>
      <c r="H1133" s="124">
        <f>SUM(H1118:H1132)</f>
      </c>
      <c r="I1133" s="126">
        <f t="shared" si="197"/>
      </c>
      <c r="J1133" s="127">
        <f t="shared" si="151"/>
      </c>
      <c r="K1133" s="124">
        <f>SUM(K1118:K1132)</f>
      </c>
      <c r="L1133" s="127">
        <f t="shared" si="110"/>
      </c>
      <c r="M1133" s="124">
        <f>SUM(M1118:M1132)</f>
      </c>
      <c r="N1133" s="128">
        <f t="shared" si="342"/>
      </c>
      <c r="O1133" s="124">
        <f>SUM(O1118:O1132)</f>
      </c>
      <c r="P1133" s="128">
        <f t="shared" si="311"/>
      </c>
      <c r="Q1133" s="129">
        <f>M1133/O1133</f>
      </c>
      <c r="R1133" s="125">
        <f>SUM(R1118:R1132)</f>
      </c>
      <c r="S1133" s="129">
        <f>(O1133+O1133)/(K1133+K1133)</f>
      </c>
      <c r="T1133" s="125">
        <f>SUM(T1118:T1132)</f>
      </c>
      <c r="U1133" s="130">
        <f t="shared" ref="U1133:U1134" si="882">F1133/T1133</f>
      </c>
      <c r="V1133" s="131">
        <f t="shared" ref="V1133:V1134" si="742">(F1133+4*500)/T1133</f>
      </c>
      <c r="W1133" s="125">
        <f>SUM(W1118:W1132)</f>
      </c>
      <c r="X1133" s="132">
        <f t="shared" ref="X1133:X1134" si="602">W1133/T1133</f>
      </c>
      <c r="Y1133" s="129">
        <f t="shared" ref="Y1133:Y1134" si="462">T1133/R1133</f>
      </c>
      <c r="Z1133" s="131">
        <f t="shared" ref="Z1133:Z1134" si="1162">W1133/F1133</f>
      </c>
      <c r="AA1133" s="131">
        <f>W1133/(F1133+COUNT(W1118:W1132)*500)</f>
      </c>
      <c r="AB1133" s="174">
        <f>AB1118+AB1121+AB1124+AB1127+AB1130</f>
      </c>
      <c r="AC1133" s="174">
        <f>AC1118+AC1121+AC1124+AC1127+AC1130</f>
      </c>
      <c r="AD1133" s="129">
        <f t="shared" ref="AD1133:AD1134" si="1022">AB1133/T1133</f>
      </c>
      <c r="AE1133" s="133">
        <f>(W1133-AC1133)/(F1133+COUNT(W1118:W1128)*500)</f>
      </c>
      <c r="AF1133" s="118"/>
    </row>
    <row r="1134">
      <c r="A1134" s="106"/>
      <c r="B1134" s="134" t="s">
        <v>141</v>
      </c>
      <c r="C1134" s="135" t="s">
        <v>188</v>
      </c>
      <c r="D1134" s="109" t="s">
        <v>132</v>
      </c>
      <c r="E1134" s="110">
        <v>2418.7</v>
      </c>
      <c r="F1134" s="121">
        <f>E1134+E1136+E1135</f>
      </c>
      <c r="G1134" s="112">
        <v>12095</v>
      </c>
      <c r="H1134" s="112">
        <v>270</v>
      </c>
      <c r="I1134" s="113">
        <f t="shared" si="197"/>
      </c>
      <c r="J1134" s="114">
        <f t="shared" si="151"/>
      </c>
      <c r="K1134" s="112">
        <v>29</v>
      </c>
      <c r="L1134" s="114">
        <f t="shared" si="110"/>
      </c>
      <c r="M1134" s="112">
        <v>1</v>
      </c>
      <c r="N1134" s="115">
        <f t="shared" si="342"/>
      </c>
      <c r="O1134" s="112">
        <v>2</v>
      </c>
      <c r="P1134" s="115">
        <f t="shared" si="311"/>
      </c>
      <c r="Q1134" s="116">
        <f>(M1134+M1135+M1136)/(O1134+O1135+O1136)</f>
      </c>
      <c r="R1134" s="112">
        <v>17</v>
      </c>
      <c r="S1134" s="116">
        <f>(O1134+O1135+O1136)/(K1134+K1135+K1136)</f>
      </c>
      <c r="T1134" s="112">
        <v>5</v>
      </c>
      <c r="U1134" s="117">
        <f t="shared" si="882"/>
      </c>
      <c r="V1134" s="118">
        <f t="shared" si="742"/>
      </c>
      <c r="W1134" s="112">
        <v>4350.999999999996</v>
      </c>
      <c r="X1134" s="118">
        <f t="shared" si="602"/>
      </c>
      <c r="Y1134" s="116">
        <f t="shared" si="462"/>
      </c>
      <c r="Z1134" s="118">
        <f t="shared" si="1162"/>
      </c>
      <c r="AA1134" s="118">
        <f>W1134/(F1134+500)</f>
      </c>
      <c r="AB1134" s="112">
        <v>0</v>
      </c>
      <c r="AC1134" s="112">
        <v>0</v>
      </c>
      <c r="AD1134" s="116">
        <f t="shared" si="1022"/>
      </c>
      <c r="AE1134" s="118">
        <f>(W1134-AC1134)/(F1134+500)</f>
      </c>
      <c r="AF1134" s="119" t="s">
        <v>173</v>
      </c>
    </row>
    <row r="1135">
      <c r="A1135" s="106"/>
      <c r="B1135" s="134"/>
      <c r="C1135" s="135"/>
      <c r="D1135" s="168" t="s">
        <v>134</v>
      </c>
      <c r="E1135" s="110">
        <v>1474.48</v>
      </c>
      <c r="F1135" s="121"/>
      <c r="G1135" s="112">
        <v>11830</v>
      </c>
      <c r="H1135" s="112">
        <v>452</v>
      </c>
      <c r="I1135" s="113">
        <f t="shared" si="197"/>
      </c>
      <c r="J1135" s="114">
        <f t="shared" si="151"/>
      </c>
      <c r="K1135" s="112">
        <v>26</v>
      </c>
      <c r="L1135" s="114">
        <f t="shared" si="110"/>
      </c>
      <c r="M1135" s="112">
        <v>1</v>
      </c>
      <c r="N1135" s="115">
        <f t="shared" si="342"/>
      </c>
      <c r="O1135" s="112">
        <v>6</v>
      </c>
      <c r="P1135" s="115">
        <f t="shared" si="311"/>
      </c>
      <c r="Q1135" s="116"/>
      <c r="R1135" s="112"/>
      <c r="S1135" s="116"/>
      <c r="T1135" s="112"/>
      <c r="U1135" s="117"/>
      <c r="V1135" s="118"/>
      <c r="W1135" s="112"/>
      <c r="X1135" s="118"/>
      <c r="Y1135" s="116"/>
      <c r="Z1135" s="118"/>
      <c r="AA1135" s="118"/>
      <c r="AB1135" s="112"/>
      <c r="AC1135" s="112"/>
      <c r="AD1135" s="116"/>
      <c r="AE1135" s="118"/>
    </row>
    <row customHeight="true" ht="20.238095238095237" r="1136">
      <c r="A1136" s="106"/>
      <c r="B1136" s="134"/>
      <c r="C1136" s="135"/>
      <c r="D1136" s="168" t="s">
        <v>202</v>
      </c>
      <c r="E1136" s="110">
        <v>116.18</v>
      </c>
      <c r="F1136" s="121"/>
      <c r="G1136" s="112">
        <v>661</v>
      </c>
      <c r="H1136" s="122">
        <v>43</v>
      </c>
      <c r="I1136" s="113">
        <f t="shared" si="197"/>
      </c>
      <c r="J1136" s="114">
        <f t="shared" si="151"/>
      </c>
      <c r="K1136" s="112">
        <v>4</v>
      </c>
      <c r="L1136" s="114">
        <f t="shared" si="110"/>
      </c>
      <c r="M1136" s="112">
        <v>0</v>
      </c>
      <c r="N1136" s="115">
        <f t="shared" si="342"/>
      </c>
      <c r="O1136" s="112">
        <v>0</v>
      </c>
      <c r="P1136" s="115">
        <f t="shared" si="311"/>
      </c>
      <c r="Q1136" s="116"/>
      <c r="R1136" s="112"/>
      <c r="S1136" s="116"/>
      <c r="T1136" s="112"/>
      <c r="U1136" s="117"/>
      <c r="V1136" s="118"/>
      <c r="W1136" s="112"/>
      <c r="X1136" s="118"/>
      <c r="Y1136" s="116"/>
      <c r="Z1136" s="118"/>
      <c r="AA1136" s="118"/>
      <c r="AB1136" s="112"/>
      <c r="AC1136" s="112"/>
      <c r="AD1136" s="116"/>
      <c r="AE1136" s="118"/>
      <c r="AF1136" s="119" t="s">
        <v>167</v>
      </c>
    </row>
    <row r="1137">
      <c r="A1137" s="106"/>
      <c r="B1137" s="134" t="s">
        <v>143</v>
      </c>
      <c r="C1137" s="135" t="s">
        <v>188</v>
      </c>
      <c r="D1137" s="109" t="s">
        <v>132</v>
      </c>
      <c r="E1137" s="110">
        <v>2660.68</v>
      </c>
      <c r="F1137" s="121">
        <f>E1137+E1139+E1138</f>
      </c>
      <c r="G1137" s="112">
        <v>15690</v>
      </c>
      <c r="H1137" s="112">
        <v>206</v>
      </c>
      <c r="I1137" s="113">
        <f t="shared" si="197"/>
      </c>
      <c r="J1137" s="114">
        <f t="shared" si="151"/>
      </c>
      <c r="K1137" s="112">
        <v>22</v>
      </c>
      <c r="L1137" s="114">
        <f t="shared" si="110"/>
      </c>
      <c r="M1137" s="112">
        <v>3</v>
      </c>
      <c r="N1137" s="115">
        <f t="shared" si="342"/>
      </c>
      <c r="O1137" s="112">
        <v>8</v>
      </c>
      <c r="P1137" s="115">
        <f t="shared" si="311"/>
      </c>
      <c r="Q1137" s="116">
        <f>(M1137+M1138+M1139)/(O1137+O1138+O1139)</f>
      </c>
      <c r="R1137" s="112">
        <v>16</v>
      </c>
      <c r="S1137" s="116">
        <f>(O1137+O1138+O1139)/(K1137+K1138+K1139)</f>
      </c>
      <c r="T1137" s="112">
        <v>4</v>
      </c>
      <c r="U1137" s="117">
        <f>F1137/T1137</f>
      </c>
      <c r="V1137" s="118">
        <f>(F1137+4*500)/T1137</f>
      </c>
      <c r="W1137" s="112">
        <v>6669.5999999999985</v>
      </c>
      <c r="X1137" s="118">
        <f>W1137/T1137</f>
      </c>
      <c r="Y1137" s="116">
        <f>T1137/R1137</f>
      </c>
      <c r="Z1137" s="118">
        <f>W1137/F1137</f>
      </c>
      <c r="AA1137" s="118">
        <f>W1137/(F1137+500)</f>
      </c>
      <c r="AB1137" s="112">
        <v>2</v>
      </c>
      <c r="AC1137" s="112">
        <v>3499.2</v>
      </c>
      <c r="AD1137" s="116">
        <f>AB1137/T1137</f>
      </c>
      <c r="AE1137" s="118">
        <f>(W1137-AC1137)/(F1137+500)</f>
      </c>
      <c r="AF1137" s="119" t="s">
        <v>173</v>
      </c>
    </row>
    <row r="1138">
      <c r="A1138" s="106"/>
      <c r="B1138" s="134"/>
      <c r="C1138" s="135"/>
      <c r="D1138" s="168" t="s">
        <v>134</v>
      </c>
      <c r="E1138" s="110">
        <v>1331.13</v>
      </c>
      <c r="F1138" s="121"/>
      <c r="G1138" s="112">
        <v>12760</v>
      </c>
      <c r="H1138" s="112">
        <v>575</v>
      </c>
      <c r="I1138" s="113">
        <f t="shared" si="197"/>
      </c>
      <c r="J1138" s="114">
        <f t="shared" si="151"/>
      </c>
      <c r="K1138" s="112">
        <v>40</v>
      </c>
      <c r="L1138" s="114">
        <f t="shared" si="110"/>
      </c>
      <c r="M1138" s="112">
        <v>1</v>
      </c>
      <c r="N1138" s="115">
        <f t="shared" si="342"/>
      </c>
      <c r="O1138" s="112">
        <v>7</v>
      </c>
      <c r="P1138" s="115">
        <f t="shared" si="311"/>
      </c>
      <c r="Q1138" s="116"/>
      <c r="R1138" s="112"/>
      <c r="S1138" s="116"/>
      <c r="T1138" s="112"/>
      <c r="U1138" s="117"/>
      <c r="V1138" s="118"/>
      <c r="W1138" s="112"/>
      <c r="X1138" s="118"/>
      <c r="Y1138" s="116"/>
      <c r="Z1138" s="118"/>
      <c r="AA1138" s="118"/>
      <c r="AB1138" s="112"/>
      <c r="AC1138" s="112"/>
      <c r="AD1138" s="116"/>
      <c r="AE1138" s="118"/>
    </row>
    <row customHeight="true" ht="20.238095238095237" r="1139">
      <c r="A1139" s="106"/>
      <c r="B1139" s="134"/>
      <c r="C1139" s="135"/>
      <c r="D1139" s="168" t="s">
        <v>202</v>
      </c>
      <c r="E1139" s="110">
        <v>330.03</v>
      </c>
      <c r="F1139" s="121"/>
      <c r="G1139" s="112">
        <v>2682</v>
      </c>
      <c r="H1139" s="122">
        <v>122</v>
      </c>
      <c r="I1139" s="113">
        <f t="shared" si="197"/>
      </c>
      <c r="J1139" s="114">
        <f t="shared" si="151"/>
      </c>
      <c r="K1139" s="112">
        <v>7</v>
      </c>
      <c r="L1139" s="114">
        <f t="shared" si="110"/>
      </c>
      <c r="M1139" s="112">
        <v>0</v>
      </c>
      <c r="N1139" s="115">
        <f t="shared" si="342"/>
      </c>
      <c r="O1139" s="112">
        <v>1</v>
      </c>
      <c r="P1139" s="115">
        <f t="shared" si="311"/>
      </c>
      <c r="Q1139" s="116"/>
      <c r="R1139" s="112"/>
      <c r="S1139" s="116"/>
      <c r="T1139" s="112"/>
      <c r="U1139" s="117"/>
      <c r="V1139" s="118"/>
      <c r="W1139" s="112"/>
      <c r="X1139" s="118"/>
      <c r="Y1139" s="116"/>
      <c r="Z1139" s="118"/>
      <c r="AA1139" s="118"/>
      <c r="AB1139" s="112"/>
      <c r="AC1139" s="112"/>
      <c r="AD1139" s="116"/>
      <c r="AE1139" s="118"/>
      <c r="AF1139" s="119" t="s">
        <v>167</v>
      </c>
    </row>
    <row r="1140">
      <c r="A1140" s="106"/>
      <c r="B1140" s="134" t="s">
        <v>144</v>
      </c>
      <c r="C1140" s="135" t="s">
        <v>188</v>
      </c>
      <c r="D1140" s="109" t="s">
        <v>132</v>
      </c>
      <c r="E1140" s="110">
        <v>2365.3</v>
      </c>
      <c r="F1140" s="121">
        <f>E1140+E1142+E1141</f>
      </c>
      <c r="G1140" s="112">
        <v>11051</v>
      </c>
      <c r="H1140" s="112">
        <v>191</v>
      </c>
      <c r="I1140" s="113">
        <f t="shared" si="197"/>
      </c>
      <c r="J1140" s="114">
        <f t="shared" si="151"/>
      </c>
      <c r="K1140" s="112">
        <v>16</v>
      </c>
      <c r="L1140" s="114">
        <f t="shared" si="110"/>
      </c>
      <c r="M1140" s="112">
        <v>3</v>
      </c>
      <c r="N1140" s="115">
        <f t="shared" si="342"/>
      </c>
      <c r="O1140" s="112">
        <v>4</v>
      </c>
      <c r="P1140" s="115">
        <f t="shared" si="311"/>
      </c>
      <c r="Q1140" s="116">
        <f>(M1140+M1141+M1142)/(O1140+O1141+O1142)</f>
      </c>
      <c r="R1140" s="112">
        <v>4</v>
      </c>
      <c r="S1140" s="116">
        <f>(O1140+O1141+O1142)/(K1140+K1141+K1142)</f>
      </c>
      <c r="T1140" s="112">
        <v>4</v>
      </c>
      <c r="U1140" s="117">
        <f>F1140/T1140</f>
      </c>
      <c r="V1140" s="118">
        <f>(F1140+4*500)/T1140</f>
      </c>
      <c r="W1140" s="112">
        <v>3657.600000000006</v>
      </c>
      <c r="X1140" s="118">
        <f>W1140/T1140</f>
      </c>
      <c r="Y1140" s="116">
        <f>T1140/R1140</f>
      </c>
      <c r="Z1140" s="118">
        <f>W1140/F1140</f>
      </c>
      <c r="AA1140" s="118">
        <f>W1140/(F1140+500)</f>
      </c>
      <c r="AB1140" s="112">
        <v>2</v>
      </c>
      <c r="AC1140" s="112">
        <v>1538.4000000000005</v>
      </c>
      <c r="AD1140" s="116">
        <f>AB1140/T1140</f>
      </c>
      <c r="AE1140" s="118">
        <f>(W1140-AC1140)/(F1140+500)</f>
      </c>
      <c r="AF1140" s="119" t="s">
        <v>173</v>
      </c>
    </row>
    <row r="1141">
      <c r="A1141" s="106"/>
      <c r="B1141" s="134"/>
      <c r="C1141" s="135"/>
      <c r="D1141" s="168" t="s">
        <v>134</v>
      </c>
      <c r="E1141" s="110">
        <v>1927.44</v>
      </c>
      <c r="F1141" s="121"/>
      <c r="G1141" s="112">
        <v>16943</v>
      </c>
      <c r="H1141" s="112">
        <v>890</v>
      </c>
      <c r="I1141" s="113">
        <f t="shared" si="197"/>
      </c>
      <c r="J1141" s="114">
        <f t="shared" si="151"/>
      </c>
      <c r="K1141" s="112">
        <v>50</v>
      </c>
      <c r="L1141" s="114">
        <f t="shared" si="110"/>
      </c>
      <c r="M1141" s="112">
        <v>2</v>
      </c>
      <c r="N1141" s="115">
        <f t="shared" si="342"/>
      </c>
      <c r="O1141" s="112">
        <v>4</v>
      </c>
      <c r="P1141" s="115">
        <f t="shared" si="311"/>
      </c>
      <c r="Q1141" s="116"/>
      <c r="R1141" s="112"/>
      <c r="S1141" s="116"/>
      <c r="T1141" s="112"/>
      <c r="U1141" s="117"/>
      <c r="V1141" s="118"/>
      <c r="W1141" s="112"/>
      <c r="X1141" s="118"/>
      <c r="Y1141" s="116"/>
      <c r="Z1141" s="118"/>
      <c r="AA1141" s="118"/>
      <c r="AB1141" s="112"/>
      <c r="AC1141" s="112"/>
      <c r="AD1141" s="116"/>
      <c r="AE1141" s="118"/>
    </row>
    <row customHeight="true" ht="20.238095238095237" r="1142">
      <c r="A1142" s="106"/>
      <c r="B1142" s="134"/>
      <c r="C1142" s="135"/>
      <c r="D1142" s="168" t="s">
        <v>202</v>
      </c>
      <c r="E1142" s="110">
        <v>244.34</v>
      </c>
      <c r="F1142" s="121"/>
      <c r="G1142" s="112">
        <v>1558</v>
      </c>
      <c r="H1142" s="122">
        <v>68</v>
      </c>
      <c r="I1142" s="113">
        <f t="shared" si="197"/>
      </c>
      <c r="J1142" s="114">
        <f t="shared" si="151"/>
      </c>
      <c r="K1142" s="112">
        <v>3</v>
      </c>
      <c r="L1142" s="114">
        <f t="shared" si="110"/>
      </c>
      <c r="M1142" s="112">
        <v>0</v>
      </c>
      <c r="N1142" s="115">
        <f t="shared" si="342"/>
      </c>
      <c r="O1142" s="112">
        <v>0</v>
      </c>
      <c r="P1142" s="115">
        <f t="shared" si="311"/>
      </c>
      <c r="Q1142" s="116"/>
      <c r="R1142" s="112"/>
      <c r="S1142" s="116"/>
      <c r="T1142" s="112"/>
      <c r="U1142" s="117"/>
      <c r="V1142" s="118"/>
      <c r="W1142" s="112"/>
      <c r="X1142" s="118"/>
      <c r="Y1142" s="116"/>
      <c r="Z1142" s="118"/>
      <c r="AA1142" s="118"/>
      <c r="AB1142" s="112"/>
      <c r="AC1142" s="112"/>
      <c r="AD1142" s="116"/>
      <c r="AE1142" s="118"/>
      <c r="AF1142" s="119" t="s">
        <v>167</v>
      </c>
    </row>
    <row r="1143">
      <c r="A1143" s="106"/>
      <c r="B1143" s="134" t="s">
        <v>145</v>
      </c>
      <c r="C1143" s="135" t="s">
        <v>188</v>
      </c>
      <c r="D1143" s="109" t="s">
        <v>132</v>
      </c>
      <c r="E1143" s="110">
        <v>3956.94</v>
      </c>
      <c r="F1143" s="121">
        <f>E1143+E1145+E1144</f>
      </c>
      <c r="G1143" s="112">
        <v>23550</v>
      </c>
      <c r="H1143" s="112">
        <v>384</v>
      </c>
      <c r="I1143" s="113">
        <f t="shared" si="197"/>
      </c>
      <c r="J1143" s="114">
        <f t="shared" si="151"/>
      </c>
      <c r="K1143" s="112">
        <v>31</v>
      </c>
      <c r="L1143" s="114">
        <f t="shared" si="110"/>
      </c>
      <c r="M1143" s="112">
        <v>0</v>
      </c>
      <c r="N1143" s="115">
        <f t="shared" si="342"/>
      </c>
      <c r="O1143" s="112">
        <v>2</v>
      </c>
      <c r="P1143" s="115">
        <f t="shared" si="311"/>
      </c>
      <c r="Q1143" s="116">
        <f>(M1143+M1144+M1145)/(O1143+O1144+O1145)</f>
      </c>
      <c r="R1143" s="112">
        <v>16</v>
      </c>
      <c r="S1143" s="116">
        <f>(O1143+O1144+O1145)/(K1143+K1144+K1145)</f>
      </c>
      <c r="T1143" s="112">
        <v>7</v>
      </c>
      <c r="U1143" s="117">
        <f>F1143/T1143</f>
      </c>
      <c r="V1143" s="118">
        <f>(F1143+4*500)/T1143</f>
      </c>
      <c r="W1143" s="112">
        <v>10763.799999999996</v>
      </c>
      <c r="X1143" s="118">
        <f>W1143/T1143</f>
      </c>
      <c r="Y1143" s="116">
        <f>T1143/R1143</f>
      </c>
      <c r="Z1143" s="118">
        <f>W1143/F1143</f>
      </c>
      <c r="AA1143" s="118">
        <f>W1143/(F1143+500)</f>
      </c>
      <c r="AB1143" s="112">
        <v>2</v>
      </c>
      <c r="AC1143" s="176">
        <v>2426.4</v>
      </c>
      <c r="AD1143" s="116">
        <f>AB1143/T1143</f>
      </c>
      <c r="AE1143" s="118">
        <f>(W1143-AC1143)/(F1143+500)</f>
      </c>
      <c r="AF1143" s="119" t="s">
        <v>173</v>
      </c>
    </row>
    <row r="1144">
      <c r="A1144" s="106"/>
      <c r="B1144" s="134"/>
      <c r="C1144" s="135"/>
      <c r="D1144" s="168" t="s">
        <v>134</v>
      </c>
      <c r="E1144" s="110">
        <v>1866.36</v>
      </c>
      <c r="F1144" s="121"/>
      <c r="G1144" s="112">
        <v>14870</v>
      </c>
      <c r="H1144" s="112">
        <v>685</v>
      </c>
      <c r="I1144" s="113">
        <f t="shared" si="197"/>
      </c>
      <c r="J1144" s="114">
        <f t="shared" si="151"/>
      </c>
      <c r="K1144" s="112">
        <v>40</v>
      </c>
      <c r="L1144" s="114">
        <f t="shared" si="110"/>
      </c>
      <c r="M1144" s="112">
        <v>4</v>
      </c>
      <c r="N1144" s="115">
        <f t="shared" si="342"/>
      </c>
      <c r="O1144" s="112">
        <v>6</v>
      </c>
      <c r="P1144" s="115">
        <f t="shared" si="311"/>
      </c>
      <c r="Q1144" s="116"/>
      <c r="R1144" s="112"/>
      <c r="S1144" s="116"/>
      <c r="T1144" s="112"/>
      <c r="U1144" s="117"/>
      <c r="V1144" s="118"/>
      <c r="W1144" s="112"/>
      <c r="X1144" s="118"/>
      <c r="Y1144" s="116"/>
      <c r="Z1144" s="118"/>
      <c r="AA1144" s="118"/>
      <c r="AB1144" s="112"/>
      <c r="AC1144" s="112"/>
      <c r="AD1144" s="116"/>
      <c r="AE1144" s="118"/>
    </row>
    <row customHeight="true" ht="20.238095238095237" r="1145">
      <c r="A1145" s="106"/>
      <c r="B1145" s="134"/>
      <c r="C1145" s="135"/>
      <c r="D1145" s="168" t="s">
        <v>202</v>
      </c>
      <c r="E1145" s="110">
        <v>105.15</v>
      </c>
      <c r="F1145" s="121"/>
      <c r="G1145" s="112">
        <v>843</v>
      </c>
      <c r="H1145" s="122">
        <v>43</v>
      </c>
      <c r="I1145" s="113">
        <f t="shared" si="197"/>
      </c>
      <c r="J1145" s="114">
        <f t="shared" si="151"/>
      </c>
      <c r="K1145" s="112">
        <v>4</v>
      </c>
      <c r="L1145" s="114">
        <f t="shared" si="110"/>
      </c>
      <c r="M1145" s="112">
        <v>0</v>
      </c>
      <c r="N1145" s="115">
        <f t="shared" si="342"/>
      </c>
      <c r="O1145" s="112">
        <v>0</v>
      </c>
      <c r="P1145" s="115">
        <f t="shared" si="311"/>
      </c>
      <c r="Q1145" s="116"/>
      <c r="R1145" s="112"/>
      <c r="S1145" s="116"/>
      <c r="T1145" s="112"/>
      <c r="U1145" s="117"/>
      <c r="V1145" s="118"/>
      <c r="W1145" s="112"/>
      <c r="X1145" s="118"/>
      <c r="Y1145" s="116"/>
      <c r="Z1145" s="118"/>
      <c r="AA1145" s="118"/>
      <c r="AB1145" s="112"/>
      <c r="AC1145" s="112"/>
      <c r="AD1145" s="116"/>
      <c r="AE1145" s="118"/>
      <c r="AF1145" s="119" t="s">
        <v>167</v>
      </c>
    </row>
    <row r="1146">
      <c r="A1146" s="106"/>
      <c r="B1146" s="134" t="s">
        <v>146</v>
      </c>
      <c r="C1146" s="135" t="s">
        <v>188</v>
      </c>
      <c r="D1146" s="109" t="s">
        <v>132</v>
      </c>
      <c r="E1146" s="110">
        <v>3278.11</v>
      </c>
      <c r="F1146" s="121">
        <f>E1146+E1148+E1147</f>
      </c>
      <c r="G1146" s="112">
        <v>46336</v>
      </c>
      <c r="H1146" s="112">
        <v>571</v>
      </c>
      <c r="I1146" s="113">
        <f t="shared" si="197"/>
      </c>
      <c r="J1146" s="114">
        <f t="shared" si="151"/>
      </c>
      <c r="K1146" s="112">
        <v>8</v>
      </c>
      <c r="L1146" s="114">
        <f t="shared" si="110"/>
      </c>
      <c r="M1146" s="112">
        <v>3</v>
      </c>
      <c r="N1146" s="115">
        <f t="shared" si="342"/>
      </c>
      <c r="O1146" s="112">
        <v>6</v>
      </c>
      <c r="P1146" s="115">
        <f t="shared" si="311"/>
      </c>
      <c r="Q1146" s="116">
        <f>(M1146+M1147+M1148)/(O1146+O1147+O1148)</f>
      </c>
      <c r="R1146" s="112">
        <v>13</v>
      </c>
      <c r="S1146" s="116">
        <f>(O1146+O1147+O1148)/(K1146+K1147+K1148)</f>
      </c>
      <c r="T1146" s="112">
        <v>7</v>
      </c>
      <c r="U1146" s="117">
        <f>F1146/T1146</f>
      </c>
      <c r="V1146" s="118">
        <f>(F1146+4*500)/T1146</f>
      </c>
      <c r="W1146" s="112">
        <v>11769.599999999999</v>
      </c>
      <c r="X1146" s="118">
        <f>W1146/T1146</f>
      </c>
      <c r="Y1146" s="116">
        <f>T1146/R1146</f>
      </c>
      <c r="Z1146" s="118">
        <f>W1146/F1146</f>
      </c>
      <c r="AA1146" s="118">
        <f>W1146/(F1146+500)</f>
      </c>
      <c r="AB1146" s="112">
        <v>1</v>
      </c>
      <c r="AC1146" s="112">
        <v>603.5999999999985</v>
      </c>
      <c r="AD1146" s="116">
        <f>AB1146/T1146</f>
      </c>
      <c r="AE1146" s="118">
        <f>(W1146-AC1146)/(F1146+500)</f>
      </c>
      <c r="AF1146" s="119" t="s">
        <v>173</v>
      </c>
    </row>
    <row r="1147">
      <c r="A1147" s="106"/>
      <c r="B1147" s="134"/>
      <c r="C1147" s="135"/>
      <c r="D1147" s="168" t="s">
        <v>134</v>
      </c>
      <c r="E1147" s="110">
        <v>1122.27</v>
      </c>
      <c r="F1147" s="121"/>
      <c r="G1147" s="112">
        <v>9434</v>
      </c>
      <c r="H1147" s="112">
        <v>325</v>
      </c>
      <c r="I1147" s="113">
        <f t="shared" si="197"/>
      </c>
      <c r="J1147" s="114">
        <f t="shared" si="151"/>
      </c>
      <c r="K1147" s="112">
        <v>32</v>
      </c>
      <c r="L1147" s="114">
        <f t="shared" si="110"/>
      </c>
      <c r="M1147" s="112">
        <v>1</v>
      </c>
      <c r="N1147" s="115">
        <f t="shared" si="342"/>
      </c>
      <c r="O1147" s="112">
        <v>2</v>
      </c>
      <c r="P1147" s="115">
        <f t="shared" si="311"/>
      </c>
      <c r="Q1147" s="116"/>
      <c r="R1147" s="112"/>
      <c r="S1147" s="116"/>
      <c r="T1147" s="112"/>
      <c r="U1147" s="117"/>
      <c r="V1147" s="118"/>
      <c r="W1147" s="112"/>
      <c r="X1147" s="118"/>
      <c r="Y1147" s="116"/>
      <c r="Z1147" s="118"/>
      <c r="AA1147" s="118"/>
      <c r="AB1147" s="112"/>
      <c r="AC1147" s="112"/>
      <c r="AD1147" s="116"/>
      <c r="AE1147" s="118"/>
    </row>
    <row r="1148">
      <c r="A1148" s="106"/>
      <c r="B1148" s="134"/>
      <c r="C1148" s="135"/>
      <c r="D1148" s="168" t="s">
        <v>202</v>
      </c>
      <c r="E1148" s="110">
        <v>0</v>
      </c>
      <c r="F1148" s="121"/>
      <c r="G1148" s="112">
        <v>25</v>
      </c>
      <c r="H1148" s="122">
        <v>2</v>
      </c>
      <c r="I1148" s="113">
        <f t="shared" si="197"/>
      </c>
      <c r="J1148" s="114">
        <f t="shared" si="151"/>
      </c>
      <c r="K1148" s="112">
        <v>0</v>
      </c>
      <c r="L1148" s="114">
        <f t="shared" si="110"/>
      </c>
      <c r="M1148" s="112">
        <v>0</v>
      </c>
      <c r="N1148" s="115">
        <f t="shared" si="342"/>
      </c>
      <c r="O1148" s="112">
        <v>0</v>
      </c>
      <c r="P1148" s="115">
        <f t="shared" si="311"/>
      </c>
      <c r="Q1148" s="116"/>
      <c r="R1148" s="112"/>
      <c r="S1148" s="116"/>
      <c r="T1148" s="112"/>
      <c r="U1148" s="117"/>
      <c r="V1148" s="118"/>
      <c r="W1148" s="112"/>
      <c r="X1148" s="118"/>
      <c r="Y1148" s="116"/>
      <c r="Z1148" s="118"/>
      <c r="AA1148" s="118"/>
      <c r="AB1148" s="112"/>
      <c r="AC1148" s="112"/>
      <c r="AD1148" s="116"/>
      <c r="AE1148" s="118"/>
      <c r="AF1148" s="119" t="s">
        <v>167</v>
      </c>
    </row>
    <row r="1149">
      <c r="A1149" s="106"/>
      <c r="B1149" s="136" t="s">
        <v>140</v>
      </c>
      <c r="C1149" s="136"/>
      <c r="D1149" s="136"/>
      <c r="E1149" s="124">
        <f>SUM(E1134:E1148)</f>
      </c>
      <c r="F1149" s="124">
        <f>SUM(F1134:F1148)</f>
      </c>
      <c r="G1149" s="124">
        <f>SUM(G1134:G1148)</f>
      </c>
      <c r="H1149" s="124">
        <f>SUM(H1134:H1148)</f>
      </c>
      <c r="I1149" s="126">
        <f t="shared" si="197"/>
      </c>
      <c r="J1149" s="127">
        <f t="shared" si="151"/>
      </c>
      <c r="K1149" s="124">
        <f>SUM(K1134:K1148)</f>
      </c>
      <c r="L1149" s="127">
        <f t="shared" si="110"/>
      </c>
      <c r="M1149" s="124">
        <f>SUM(M1134:M1148)</f>
      </c>
      <c r="N1149" s="128">
        <f t="shared" si="342"/>
      </c>
      <c r="O1149" s="124">
        <f>SUM(O1134:O1148)</f>
      </c>
      <c r="P1149" s="128">
        <f t="shared" si="311"/>
      </c>
      <c r="Q1149" s="129">
        <f>M1149/O1149</f>
      </c>
      <c r="R1149" s="124">
        <f>SUM(R1134:R1148)</f>
      </c>
      <c r="S1149" s="129">
        <f>(O1149+O1149)/(K1149+K1149)</f>
      </c>
      <c r="T1149" s="124">
        <f>SUM(T1134:T1148)</f>
      </c>
      <c r="U1149" s="130">
        <f t="shared" ref="U1149:U1150" si="883">F1149/T1149</f>
      </c>
      <c r="V1149" s="131">
        <f t="shared" ref="V1149:V1150" si="743">(F1149+4*500)/T1149</f>
      </c>
      <c r="W1149" s="124">
        <f>SUM(W1134:W1148)</f>
      </c>
      <c r="X1149" s="132">
        <f t="shared" ref="X1149:X1150" si="603">W1149/T1149</f>
      </c>
      <c r="Y1149" s="129">
        <f t="shared" ref="Y1149:Y1150" si="463">T1149/R1149</f>
      </c>
      <c r="Z1149" s="131">
        <f t="shared" ref="Z1149:Z1150" si="1163">W1149/F1149</f>
      </c>
      <c r="AA1149" s="131">
        <f>W1149/(F1149+COUNT(W1134:W1148)*500)</f>
      </c>
      <c r="AB1149" s="174">
        <f>AB1134+AB1137+AB1140+AB1143+AB1146</f>
      </c>
      <c r="AC1149" s="174">
        <f>AC1134+AC1137+AC1140+AC1143+AC1146</f>
      </c>
      <c r="AD1149" s="129">
        <f t="shared" ref="AD1149:AD1150" si="1023">AB1149/T1149</f>
      </c>
      <c r="AE1149" s="133">
        <f>(W1149-AC1149)/(F1149+COUNT(W1134:W1148))</f>
      </c>
      <c r="AF1149" s="119"/>
    </row>
    <row r="1150">
      <c r="A1150" s="106"/>
      <c r="B1150" s="107" t="s">
        <v>147</v>
      </c>
      <c r="C1150" s="108" t="s">
        <v>171</v>
      </c>
      <c r="D1150" s="109" t="s">
        <v>132</v>
      </c>
      <c r="E1150" s="110">
        <v>1158.61</v>
      </c>
      <c r="F1150" s="121">
        <f>E1150+E1152+E1151</f>
      </c>
      <c r="G1150" s="112">
        <v>8539</v>
      </c>
      <c r="H1150" s="112">
        <v>150</v>
      </c>
      <c r="I1150" s="113">
        <f t="shared" si="197"/>
      </c>
      <c r="J1150" s="114">
        <f t="shared" si="151"/>
      </c>
      <c r="K1150" s="112">
        <v>36</v>
      </c>
      <c r="L1150" s="114">
        <f t="shared" si="110"/>
      </c>
      <c r="M1150" s="112">
        <v>1</v>
      </c>
      <c r="N1150" s="115">
        <f t="shared" si="342"/>
      </c>
      <c r="O1150" s="112">
        <v>2</v>
      </c>
      <c r="P1150" s="115">
        <f t="shared" si="311"/>
      </c>
      <c r="Q1150" s="116">
        <f>(M1150+M1151+M1152)/(O1150+O1151+O1152)</f>
      </c>
      <c r="R1150" s="112">
        <v>6</v>
      </c>
      <c r="S1150" s="116">
        <f>(O1150+O1151+O1152)/(K1150+K1151+K1152)</f>
      </c>
      <c r="T1150" s="112">
        <v>0</v>
      </c>
      <c r="U1150" s="117">
        <f t="shared" si="883"/>
      </c>
      <c r="V1150" s="118">
        <f t="shared" si="743"/>
      </c>
      <c r="W1150" s="112">
        <v>0</v>
      </c>
      <c r="X1150" s="118">
        <f t="shared" si="603"/>
      </c>
      <c r="Y1150" s="116">
        <f t="shared" si="463"/>
      </c>
      <c r="Z1150" s="118">
        <f t="shared" si="1163"/>
      </c>
      <c r="AA1150" s="118">
        <f>W1150/(F1150+500)</f>
      </c>
      <c r="AB1150" s="112">
        <v>0</v>
      </c>
      <c r="AC1150" s="112">
        <v>0</v>
      </c>
      <c r="AD1150" s="116">
        <f t="shared" si="1023"/>
      </c>
      <c r="AE1150" s="118">
        <f>(W1150-AC1150)/(F1150+500)</f>
      </c>
      <c r="AF1150" s="119" t="s">
        <v>149</v>
      </c>
    </row>
    <row r="1151">
      <c r="A1151" s="106"/>
      <c r="B1151" s="107"/>
      <c r="C1151" s="108"/>
      <c r="D1151" s="168" t="s">
        <v>134</v>
      </c>
      <c r="E1151" s="110">
        <v>1786.38</v>
      </c>
      <c r="F1151" s="121"/>
      <c r="G1151" s="112">
        <v>14927</v>
      </c>
      <c r="H1151" s="112">
        <v>467</v>
      </c>
      <c r="I1151" s="113">
        <f t="shared" si="197"/>
      </c>
      <c r="J1151" s="114">
        <f t="shared" si="151"/>
      </c>
      <c r="K1151" s="112">
        <v>1</v>
      </c>
      <c r="L1151" s="114">
        <f t="shared" si="110"/>
      </c>
      <c r="M1151" s="112">
        <v>1</v>
      </c>
      <c r="N1151" s="115">
        <f t="shared" si="342"/>
      </c>
      <c r="O1151" s="112">
        <v>2</v>
      </c>
      <c r="P1151" s="115">
        <f t="shared" si="311"/>
      </c>
      <c r="Q1151" s="116"/>
      <c r="R1151" s="112"/>
      <c r="S1151" s="116"/>
      <c r="T1151" s="112"/>
      <c r="U1151" s="117"/>
      <c r="V1151" s="118"/>
      <c r="W1151" s="112"/>
      <c r="X1151" s="118"/>
      <c r="Y1151" s="116"/>
      <c r="Z1151" s="118"/>
      <c r="AA1151" s="118"/>
      <c r="AB1151" s="112"/>
      <c r="AC1151" s="112"/>
      <c r="AD1151" s="116"/>
      <c r="AE1151" s="118"/>
      <c r="AF1151" s="119"/>
    </row>
    <row r="1152">
      <c r="A1152" s="106"/>
      <c r="B1152" s="107"/>
      <c r="C1152" s="108"/>
      <c r="D1152" s="168" t="s">
        <v>202</v>
      </c>
      <c r="E1152" s="110">
        <v>0</v>
      </c>
      <c r="F1152" s="121"/>
      <c r="G1152" s="112">
        <v>26</v>
      </c>
      <c r="H1152" s="122">
        <v>0</v>
      </c>
      <c r="I1152" s="113">
        <f t="shared" si="197"/>
      </c>
      <c r="J1152" s="114">
        <f t="shared" si="151"/>
      </c>
      <c r="K1152" s="112">
        <v>0</v>
      </c>
      <c r="L1152" s="114">
        <f t="shared" si="110"/>
      </c>
      <c r="M1152" s="112">
        <v>0</v>
      </c>
      <c r="N1152" s="115">
        <f t="shared" si="342"/>
      </c>
      <c r="O1152" s="112">
        <v>0</v>
      </c>
      <c r="P1152" s="115">
        <f t="shared" si="311"/>
      </c>
      <c r="Q1152" s="116"/>
      <c r="R1152" s="112"/>
      <c r="S1152" s="116"/>
      <c r="T1152" s="112"/>
      <c r="U1152" s="117"/>
      <c r="V1152" s="118"/>
      <c r="W1152" s="112"/>
      <c r="X1152" s="118"/>
      <c r="Y1152" s="116"/>
      <c r="Z1152" s="118"/>
      <c r="AA1152" s="118"/>
      <c r="AB1152" s="112"/>
      <c r="AC1152" s="112"/>
      <c r="AD1152" s="116"/>
      <c r="AE1152" s="118"/>
      <c r="AF1152" s="119" t="s">
        <v>186</v>
      </c>
    </row>
    <row r="1153">
      <c r="A1153" s="106"/>
      <c r="B1153" s="107" t="s">
        <v>151</v>
      </c>
      <c r="C1153" s="108" t="s">
        <v>171</v>
      </c>
      <c r="D1153" s="109" t="s">
        <v>132</v>
      </c>
      <c r="E1153" s="110">
        <v>959.47</v>
      </c>
      <c r="F1153" s="121">
        <f>E1153+E1155+E1154</f>
      </c>
      <c r="G1153" s="112">
        <v>7193</v>
      </c>
      <c r="H1153" s="112">
        <v>118</v>
      </c>
      <c r="I1153" s="113">
        <f t="shared" si="197"/>
      </c>
      <c r="J1153" s="114">
        <f t="shared" si="151"/>
      </c>
      <c r="K1153" s="112">
        <v>5</v>
      </c>
      <c r="L1153" s="114">
        <f t="shared" si="110"/>
      </c>
      <c r="M1153" s="112">
        <v>1</v>
      </c>
      <c r="N1153" s="115">
        <f t="shared" si="342"/>
      </c>
      <c r="O1153" s="112">
        <v>4</v>
      </c>
      <c r="P1153" s="115">
        <f t="shared" si="311"/>
      </c>
      <c r="Q1153" s="116">
        <f>(M1153+M1154+M1155)/(O1153+O1154+O1155)</f>
      </c>
      <c r="R1153" s="112">
        <v>9</v>
      </c>
      <c r="S1153" s="116">
        <f>(O1153+O1154+O1155)/(K1153+K1154+K1155)</f>
      </c>
      <c r="T1153" s="112">
        <v>4</v>
      </c>
      <c r="U1153" s="117">
        <f>F1153/T1153</f>
      </c>
      <c r="V1153" s="118">
        <f>(F1153+4*500)/T1153</f>
      </c>
      <c r="W1153" s="112">
        <v>4906.800000000003</v>
      </c>
      <c r="X1153" s="118">
        <f>W1153/T1153</f>
      </c>
      <c r="Y1153" s="116">
        <f>T1153/R1153</f>
      </c>
      <c r="Z1153" s="118">
        <f>W1153/F1153</f>
      </c>
      <c r="AA1153" s="118">
        <f>W1153/(F1153+500)</f>
      </c>
      <c r="AB1153" s="112">
        <v>3</v>
      </c>
      <c r="AC1153" s="112">
        <f>1692+1344+178.8</f>
      </c>
      <c r="AD1153" s="116">
        <f>AB1153/T1153</f>
      </c>
      <c r="AE1153" s="118">
        <f>(W1153-AC1153)/(F1153+500)</f>
      </c>
      <c r="AF1153" s="119" t="s">
        <v>149</v>
      </c>
    </row>
    <row r="1154">
      <c r="A1154" s="106"/>
      <c r="B1154" s="107"/>
      <c r="C1154" s="108"/>
      <c r="D1154" s="168" t="s">
        <v>134</v>
      </c>
      <c r="E1154" s="110">
        <v>1647.97</v>
      </c>
      <c r="F1154" s="121"/>
      <c r="G1154" s="112">
        <v>13637</v>
      </c>
      <c r="H1154" s="112">
        <v>455</v>
      </c>
      <c r="I1154" s="113">
        <f t="shared" si="197"/>
      </c>
      <c r="J1154" s="114">
        <f t="shared" si="151"/>
      </c>
      <c r="K1154" s="112">
        <v>29</v>
      </c>
      <c r="L1154" s="114">
        <f t="shared" si="110"/>
      </c>
      <c r="M1154" s="112">
        <v>2</v>
      </c>
      <c r="N1154" s="115">
        <f t="shared" si="342"/>
      </c>
      <c r="O1154" s="112">
        <v>2</v>
      </c>
      <c r="P1154" s="115">
        <f t="shared" si="311"/>
      </c>
      <c r="Q1154" s="116"/>
      <c r="R1154" s="112"/>
      <c r="S1154" s="116"/>
      <c r="T1154" s="112"/>
      <c r="U1154" s="117"/>
      <c r="V1154" s="118"/>
      <c r="W1154" s="112"/>
      <c r="X1154" s="118"/>
      <c r="Y1154" s="116"/>
      <c r="Z1154" s="118"/>
      <c r="AA1154" s="118"/>
      <c r="AB1154" s="112"/>
      <c r="AC1154" s="112"/>
      <c r="AD1154" s="116"/>
      <c r="AE1154" s="118"/>
      <c r="AF1154" s="119"/>
    </row>
    <row r="1155">
      <c r="A1155" s="106"/>
      <c r="B1155" s="107"/>
      <c r="C1155" s="108"/>
      <c r="D1155" s="168" t="s">
        <v>202</v>
      </c>
      <c r="E1155" s="110">
        <v>0</v>
      </c>
      <c r="F1155" s="121"/>
      <c r="G1155" s="112">
        <v>6</v>
      </c>
      <c r="H1155" s="122">
        <v>0</v>
      </c>
      <c r="I1155" s="113">
        <f t="shared" si="197"/>
      </c>
      <c r="J1155" s="114">
        <f t="shared" si="151"/>
      </c>
      <c r="K1155" s="112">
        <v>0</v>
      </c>
      <c r="L1155" s="114">
        <f t="shared" si="110"/>
      </c>
      <c r="M1155" s="112">
        <v>0</v>
      </c>
      <c r="N1155" s="115">
        <f t="shared" si="342"/>
      </c>
      <c r="O1155" s="112">
        <v>0</v>
      </c>
      <c r="P1155" s="115">
        <f t="shared" si="311"/>
      </c>
      <c r="Q1155" s="116"/>
      <c r="R1155" s="112"/>
      <c r="S1155" s="116"/>
      <c r="T1155" s="112"/>
      <c r="U1155" s="117"/>
      <c r="V1155" s="118"/>
      <c r="W1155" s="112"/>
      <c r="X1155" s="118"/>
      <c r="Y1155" s="116"/>
      <c r="Z1155" s="118"/>
      <c r="AA1155" s="118"/>
      <c r="AB1155" s="112"/>
      <c r="AC1155" s="112"/>
      <c r="AD1155" s="116"/>
      <c r="AE1155" s="118"/>
      <c r="AF1155" s="119" t="s">
        <v>186</v>
      </c>
    </row>
    <row r="1156">
      <c r="A1156" s="106"/>
      <c r="B1156" s="107" t="s">
        <v>152</v>
      </c>
      <c r="C1156" s="108" t="s">
        <v>171</v>
      </c>
      <c r="D1156" s="109" t="s">
        <v>132</v>
      </c>
      <c r="E1156" s="110">
        <v>992.54</v>
      </c>
      <c r="F1156" s="121">
        <f>E1156+E1158+E1157</f>
      </c>
      <c r="G1156" s="112">
        <v>6186</v>
      </c>
      <c r="H1156" s="112">
        <v>130</v>
      </c>
      <c r="I1156" s="113">
        <f t="shared" si="197"/>
      </c>
      <c r="J1156" s="114">
        <f t="shared" si="151"/>
      </c>
      <c r="K1156" s="112">
        <v>4</v>
      </c>
      <c r="L1156" s="114">
        <f t="shared" si="110"/>
      </c>
      <c r="M1156" s="112">
        <v>1</v>
      </c>
      <c r="N1156" s="115">
        <f t="shared" si="342"/>
      </c>
      <c r="O1156" s="112">
        <v>3</v>
      </c>
      <c r="P1156" s="115">
        <f t="shared" si="311"/>
      </c>
      <c r="Q1156" s="116">
        <f>(M1156+M1157+M1158)/(O1156+O1157+O1158)</f>
      </c>
      <c r="R1156" s="112">
        <v>9</v>
      </c>
      <c r="S1156" s="116">
        <f>(O1156+O1157+O1158)/(K1156+K1157+K1158)</f>
      </c>
      <c r="T1156" s="112">
        <v>3</v>
      </c>
      <c r="U1156" s="117">
        <f>F1156/T1156</f>
      </c>
      <c r="V1156" s="118">
        <f>(F1156+4*500)/T1156</f>
      </c>
      <c r="W1156" s="112">
        <v>4447.199999999997</v>
      </c>
      <c r="X1156" s="118">
        <f>W1156/T1156</f>
      </c>
      <c r="Y1156" s="116">
        <f>T1156/R1156</f>
      </c>
      <c r="Z1156" s="118">
        <f>W1156/F1156</f>
      </c>
      <c r="AA1156" s="118">
        <f>W1156/(F1156+500)</f>
      </c>
      <c r="AB1156" s="112">
        <v>1</v>
      </c>
      <c r="AC1156" s="112">
        <v>1092</v>
      </c>
      <c r="AD1156" s="116">
        <f>AB1156/T1156</f>
      </c>
      <c r="AE1156" s="118">
        <f>(W1156-AC1156)/(F1156+500)</f>
      </c>
      <c r="AF1156" s="119" t="s">
        <v>149</v>
      </c>
    </row>
    <row r="1157">
      <c r="A1157" s="106"/>
      <c r="B1157" s="107"/>
      <c r="C1157" s="108"/>
      <c r="D1157" s="109" t="s">
        <v>134</v>
      </c>
      <c r="E1157" s="110">
        <v>1779.17</v>
      </c>
      <c r="F1157" s="121"/>
      <c r="G1157" s="112">
        <v>15164</v>
      </c>
      <c r="H1157" s="112">
        <v>504</v>
      </c>
      <c r="I1157" s="113">
        <f t="shared" si="197"/>
      </c>
      <c r="J1157" s="114">
        <f t="shared" si="151"/>
      </c>
      <c r="K1157" s="112">
        <v>27</v>
      </c>
      <c r="L1157" s="114">
        <f t="shared" si="110"/>
      </c>
      <c r="M1157" s="112">
        <v>2</v>
      </c>
      <c r="N1157" s="115">
        <f t="shared" si="342"/>
      </c>
      <c r="O1157" s="112">
        <v>3</v>
      </c>
      <c r="P1157" s="115">
        <f t="shared" si="311"/>
      </c>
      <c r="Q1157" s="116"/>
      <c r="R1157" s="112"/>
      <c r="S1157" s="116"/>
      <c r="T1157" s="112"/>
      <c r="U1157" s="117"/>
      <c r="V1157" s="118"/>
      <c r="W1157" s="112"/>
      <c r="X1157" s="118"/>
      <c r="Y1157" s="116"/>
      <c r="Z1157" s="118"/>
      <c r="AA1157" s="118"/>
      <c r="AB1157" s="112"/>
      <c r="AC1157" s="112"/>
      <c r="AD1157" s="116"/>
      <c r="AE1157" s="118"/>
      <c r="AF1157" s="119"/>
    </row>
    <row r="1158">
      <c r="A1158" s="106"/>
      <c r="B1158" s="107"/>
      <c r="C1158" s="108"/>
      <c r="D1158" s="109" t="s">
        <v>202</v>
      </c>
      <c r="E1158" s="110">
        <v>0</v>
      </c>
      <c r="F1158" s="121"/>
      <c r="G1158" s="112">
        <v>10</v>
      </c>
      <c r="H1158" s="122">
        <v>0</v>
      </c>
      <c r="I1158" s="113">
        <f t="shared" si="197"/>
      </c>
      <c r="J1158" s="114">
        <f t="shared" si="151"/>
      </c>
      <c r="K1158" s="112">
        <v>0</v>
      </c>
      <c r="L1158" s="114">
        <f t="shared" si="110"/>
      </c>
      <c r="M1158" s="112">
        <v>0</v>
      </c>
      <c r="N1158" s="115">
        <f t="shared" si="342"/>
      </c>
      <c r="O1158" s="112">
        <v>0</v>
      </c>
      <c r="P1158" s="115">
        <f t="shared" si="311"/>
      </c>
      <c r="Q1158" s="116"/>
      <c r="R1158" s="112"/>
      <c r="S1158" s="116"/>
      <c r="T1158" s="112"/>
      <c r="U1158" s="117"/>
      <c r="V1158" s="118"/>
      <c r="W1158" s="112"/>
      <c r="X1158" s="118"/>
      <c r="Y1158" s="116"/>
      <c r="Z1158" s="118"/>
      <c r="AA1158" s="118"/>
      <c r="AB1158" s="112"/>
      <c r="AC1158" s="112"/>
      <c r="AD1158" s="116"/>
      <c r="AE1158" s="118"/>
      <c r="AF1158" s="119" t="s">
        <v>186</v>
      </c>
    </row>
    <row r="1159">
      <c r="A1159" s="106"/>
      <c r="B1159" s="107" t="s">
        <v>153</v>
      </c>
      <c r="C1159" s="108" t="s">
        <v>171</v>
      </c>
      <c r="D1159" s="109" t="s">
        <v>132</v>
      </c>
      <c r="E1159" s="110">
        <v>1237.23</v>
      </c>
      <c r="F1159" s="121">
        <f>E1159+E1161+E1160</f>
      </c>
      <c r="G1159" s="112">
        <v>8535</v>
      </c>
      <c r="H1159" s="112">
        <v>177</v>
      </c>
      <c r="I1159" s="113">
        <f t="shared" si="197"/>
      </c>
      <c r="J1159" s="114">
        <f t="shared" si="151"/>
      </c>
      <c r="K1159" s="112">
        <v>1</v>
      </c>
      <c r="L1159" s="114">
        <f t="shared" si="110"/>
      </c>
      <c r="M1159" s="112">
        <v>0</v>
      </c>
      <c r="N1159" s="115">
        <f t="shared" si="342"/>
      </c>
      <c r="O1159" s="112">
        <v>1</v>
      </c>
      <c r="P1159" s="115">
        <f t="shared" si="311"/>
      </c>
      <c r="Q1159" s="116">
        <f>(M1159+M1160+M1161)/(O1159+O1160+O1161)</f>
      </c>
      <c r="R1159" s="112">
        <v>11</v>
      </c>
      <c r="S1159" s="116">
        <f>(O1159+O1160+O1161)/(K1159+K1160+K1161)</f>
      </c>
      <c r="T1159" s="112">
        <v>4</v>
      </c>
      <c r="U1159" s="117">
        <f>F1159/T1159</f>
      </c>
      <c r="V1159" s="118">
        <f>(F1159+4*500)/T1159</f>
      </c>
      <c r="W1159" s="112">
        <v>3890.4000000000087</v>
      </c>
      <c r="X1159" s="118">
        <f>W1159/T1159</f>
      </c>
      <c r="Y1159" s="116">
        <f>T1159/R1159</f>
      </c>
      <c r="Z1159" s="118">
        <f>W1159/F1159</f>
      </c>
      <c r="AA1159" s="118">
        <f>W1159/(F1159+500)</f>
      </c>
      <c r="AB1159" s="112">
        <v>2</v>
      </c>
      <c r="AC1159" s="112">
        <f>1663.2+1411.2</f>
      </c>
      <c r="AD1159" s="116">
        <f>AB1159/T1159</f>
      </c>
      <c r="AE1159" s="118">
        <f>(W1159-AC1159)/(F1159+500)</f>
      </c>
      <c r="AF1159" s="119" t="s">
        <v>149</v>
      </c>
    </row>
    <row r="1160">
      <c r="A1160" s="106"/>
      <c r="B1160" s="107"/>
      <c r="C1160" s="108"/>
      <c r="D1160" s="109" t="s">
        <v>134</v>
      </c>
      <c r="E1160" s="110">
        <v>2270.77</v>
      </c>
      <c r="F1160" s="121"/>
      <c r="G1160" s="112">
        <v>20186</v>
      </c>
      <c r="H1160" s="112">
        <v>732</v>
      </c>
      <c r="I1160" s="113">
        <f t="shared" si="197"/>
      </c>
      <c r="J1160" s="114">
        <f t="shared" si="151"/>
      </c>
      <c r="K1160" s="112">
        <v>60</v>
      </c>
      <c r="L1160" s="114">
        <f t="shared" si="110"/>
      </c>
      <c r="M1160" s="112">
        <v>2</v>
      </c>
      <c r="N1160" s="115">
        <f t="shared" si="342"/>
      </c>
      <c r="O1160" s="112">
        <v>4</v>
      </c>
      <c r="P1160" s="115">
        <f t="shared" si="311"/>
      </c>
      <c r="Q1160" s="116"/>
      <c r="R1160" s="112"/>
      <c r="S1160" s="116"/>
      <c r="T1160" s="112"/>
      <c r="U1160" s="117"/>
      <c r="V1160" s="118"/>
      <c r="W1160" s="112"/>
      <c r="X1160" s="118"/>
      <c r="Y1160" s="116"/>
      <c r="Z1160" s="118"/>
      <c r="AA1160" s="118"/>
      <c r="AB1160" s="112"/>
      <c r="AC1160" s="112"/>
      <c r="AD1160" s="116"/>
      <c r="AE1160" s="118"/>
      <c r="AF1160" s="119"/>
    </row>
    <row r="1161">
      <c r="A1161" s="106"/>
      <c r="B1161" s="107"/>
      <c r="C1161" s="108"/>
      <c r="D1161" s="109" t="s">
        <v>202</v>
      </c>
      <c r="E1161" s="110">
        <v>0</v>
      </c>
      <c r="F1161" s="121"/>
      <c r="G1161" s="112">
        <v>1</v>
      </c>
      <c r="H1161" s="112">
        <v>0</v>
      </c>
      <c r="I1161" s="113">
        <f t="shared" si="197"/>
      </c>
      <c r="J1161" s="114">
        <f t="shared" si="151"/>
      </c>
      <c r="K1161" s="112">
        <v>0</v>
      </c>
      <c r="L1161" s="114">
        <f t="shared" si="110"/>
      </c>
      <c r="M1161" s="112">
        <v>0</v>
      </c>
      <c r="N1161" s="115">
        <f t="shared" si="342"/>
      </c>
      <c r="O1161" s="112">
        <v>0</v>
      </c>
      <c r="P1161" s="115">
        <f t="shared" si="311"/>
      </c>
      <c r="Q1161" s="116"/>
      <c r="R1161" s="112"/>
      <c r="S1161" s="116"/>
      <c r="T1161" s="112"/>
      <c r="U1161" s="117"/>
      <c r="V1161" s="118"/>
      <c r="W1161" s="112"/>
      <c r="X1161" s="118"/>
      <c r="Y1161" s="116"/>
      <c r="Z1161" s="118"/>
      <c r="AA1161" s="118"/>
      <c r="AB1161" s="112"/>
      <c r="AC1161" s="112"/>
      <c r="AD1161" s="116"/>
      <c r="AE1161" s="118"/>
      <c r="AF1161" s="119" t="s">
        <v>186</v>
      </c>
    </row>
    <row r="1162">
      <c r="A1162" s="106"/>
      <c r="B1162" s="107" t="s">
        <v>154</v>
      </c>
      <c r="C1162" s="108" t="s">
        <v>171</v>
      </c>
      <c r="D1162" s="109" t="s">
        <v>132</v>
      </c>
      <c r="E1162" s="110">
        <v>1154.12</v>
      </c>
      <c r="F1162" s="121">
        <f>E1162+E1164+E1163</f>
      </c>
      <c r="G1162" s="112">
        <v>7973</v>
      </c>
      <c r="H1162" s="112">
        <v>197</v>
      </c>
      <c r="I1162" s="113">
        <f t="shared" si="197"/>
      </c>
      <c r="J1162" s="114">
        <f t="shared" si="151"/>
      </c>
      <c r="K1162" s="112">
        <v>5</v>
      </c>
      <c r="L1162" s="114">
        <f t="shared" si="110"/>
      </c>
      <c r="M1162" s="112">
        <v>0</v>
      </c>
      <c r="N1162" s="115">
        <f t="shared" si="342"/>
      </c>
      <c r="O1162" s="112">
        <v>2</v>
      </c>
      <c r="P1162" s="115">
        <f t="shared" si="311"/>
      </c>
      <c r="Q1162" s="116">
        <f>(M1162+M1163+M1164)/(O1162+O1163+O1164)</f>
      </c>
      <c r="R1162" s="112">
        <v>7</v>
      </c>
      <c r="S1162" s="116">
        <f>(O1162+O1163+O1164)/(K1162+K1163+K1164)</f>
      </c>
      <c r="T1162" s="112">
        <v>1</v>
      </c>
      <c r="U1162" s="117">
        <f>F1162/T1162</f>
      </c>
      <c r="V1162" s="118">
        <f>(F1162+4*500)/T1162</f>
      </c>
      <c r="W1162" s="112">
        <v>444</v>
      </c>
      <c r="X1162" s="118">
        <f>W1162/T1162</f>
      </c>
      <c r="Y1162" s="116">
        <f>T1162/R1162</f>
      </c>
      <c r="Z1162" s="118">
        <f>W1162/F1162</f>
      </c>
      <c r="AA1162" s="118">
        <f>W1162/(F1162+500)</f>
      </c>
      <c r="AB1162" s="112">
        <v>0</v>
      </c>
      <c r="AC1162" s="112">
        <v>0</v>
      </c>
      <c r="AD1162" s="116">
        <f>AB1162/T1162</f>
      </c>
      <c r="AE1162" s="118">
        <f>(W1162-AC1162)/(F1162+500)</f>
      </c>
      <c r="AF1162" s="119" t="s">
        <v>149</v>
      </c>
    </row>
    <row r="1163">
      <c r="A1163" s="106"/>
      <c r="B1163" s="107"/>
      <c r="C1163" s="108"/>
      <c r="D1163" s="109" t="s">
        <v>134</v>
      </c>
      <c r="E1163" s="110">
        <v>1843.9</v>
      </c>
      <c r="F1163" s="121"/>
      <c r="G1163" s="112">
        <v>15227</v>
      </c>
      <c r="H1163" s="112">
        <v>456</v>
      </c>
      <c r="I1163" s="113">
        <f t="shared" si="197"/>
      </c>
      <c r="J1163" s="114">
        <f t="shared" si="151"/>
      </c>
      <c r="K1163" s="112">
        <v>34</v>
      </c>
      <c r="L1163" s="114">
        <f t="shared" si="110"/>
      </c>
      <c r="M1163" s="112">
        <v>1</v>
      </c>
      <c r="N1163" s="115">
        <f t="shared" si="342"/>
      </c>
      <c r="O1163" s="112">
        <v>4</v>
      </c>
      <c r="P1163" s="115">
        <f t="shared" si="311"/>
      </c>
      <c r="Q1163" s="116"/>
      <c r="R1163" s="112"/>
      <c r="S1163" s="116"/>
      <c r="T1163" s="112"/>
      <c r="U1163" s="117"/>
      <c r="V1163" s="118"/>
      <c r="W1163" s="112"/>
      <c r="X1163" s="118"/>
      <c r="Y1163" s="116"/>
      <c r="Z1163" s="118"/>
      <c r="AA1163" s="118"/>
      <c r="AB1163" s="112"/>
      <c r="AC1163" s="112"/>
      <c r="AD1163" s="116"/>
      <c r="AE1163" s="118"/>
      <c r="AF1163" s="119"/>
    </row>
    <row r="1164">
      <c r="A1164" s="106"/>
      <c r="B1164" s="107"/>
      <c r="C1164" s="108"/>
      <c r="D1164" s="109" t="s">
        <v>202</v>
      </c>
      <c r="E1164" s="110">
        <v>0</v>
      </c>
      <c r="F1164" s="121"/>
      <c r="G1164" s="112">
        <v>11</v>
      </c>
      <c r="H1164" s="112">
        <v>0</v>
      </c>
      <c r="I1164" s="113">
        <f t="shared" si="197"/>
      </c>
      <c r="J1164" s="114">
        <f t="shared" si="151"/>
      </c>
      <c r="K1164" s="112">
        <v>0</v>
      </c>
      <c r="L1164" s="114">
        <f t="shared" si="110"/>
      </c>
      <c r="M1164" s="112">
        <v>0</v>
      </c>
      <c r="N1164" s="115">
        <f t="shared" si="342"/>
      </c>
      <c r="O1164" s="112">
        <v>0</v>
      </c>
      <c r="P1164" s="115">
        <f t="shared" si="311"/>
      </c>
      <c r="Q1164" s="116"/>
      <c r="R1164" s="112"/>
      <c r="S1164" s="116"/>
      <c r="T1164" s="112"/>
      <c r="U1164" s="117"/>
      <c r="V1164" s="118"/>
      <c r="W1164" s="112"/>
      <c r="X1164" s="118"/>
      <c r="Y1164" s="116"/>
      <c r="Z1164" s="118"/>
      <c r="AA1164" s="118"/>
      <c r="AB1164" s="112"/>
      <c r="AC1164" s="112"/>
      <c r="AD1164" s="116"/>
      <c r="AE1164" s="118"/>
      <c r="AF1164" s="119" t="s">
        <v>186</v>
      </c>
    </row>
    <row r="1165">
      <c r="A1165" s="106"/>
      <c r="B1165" s="136" t="s">
        <v>140</v>
      </c>
      <c r="C1165" s="136"/>
      <c r="D1165" s="136"/>
      <c r="E1165" s="124">
        <f>SUM(E1150:E1164)</f>
      </c>
      <c r="F1165" s="124">
        <f>SUM(F1150:F1164)</f>
      </c>
      <c r="G1165" s="124">
        <f>SUM(G1150:G1164)</f>
      </c>
      <c r="H1165" s="124">
        <f>SUM(H1150:H1164)</f>
      </c>
      <c r="I1165" s="126">
        <f t="shared" si="197"/>
      </c>
      <c r="J1165" s="127">
        <f t="shared" si="151"/>
      </c>
      <c r="K1165" s="124">
        <f>SUM(K1150:K1164)</f>
      </c>
      <c r="L1165" s="127">
        <f t="shared" si="110"/>
      </c>
      <c r="M1165" s="124">
        <f>SUM(M1150:M1164)</f>
      </c>
      <c r="N1165" s="128">
        <f t="shared" si="342"/>
      </c>
      <c r="O1165" s="124">
        <f>SUM(O1150:O1164)</f>
      </c>
      <c r="P1165" s="128">
        <f t="shared" si="311"/>
      </c>
      <c r="Q1165" s="129">
        <f>M1165/O1165</f>
      </c>
      <c r="R1165" s="124">
        <f>SUM(R1150:R1164)</f>
      </c>
      <c r="S1165" s="129">
        <f>(O1165+O1165)/(K1165+K1165)</f>
      </c>
      <c r="T1165" s="124">
        <f>SUM(T1150:T1164)</f>
      </c>
      <c r="U1165" s="130">
        <f t="shared" ref="U1165:U1166" si="884">F1165/T1165</f>
      </c>
      <c r="V1165" s="131">
        <f t="shared" ref="V1165:V1166" si="744">(F1165+4*500)/T1165</f>
      </c>
      <c r="W1165" s="124">
        <f>SUM(W1150:W1164)</f>
      </c>
      <c r="X1165" s="132">
        <f t="shared" ref="X1165:X1166" si="604">W1165/T1165</f>
      </c>
      <c r="Y1165" s="129">
        <f t="shared" ref="Y1165:Y1166" si="464">T1165/R1165</f>
      </c>
      <c r="Z1165" s="131">
        <f t="shared" ref="Z1165:Z1166" si="1164">W1165/F1165</f>
      </c>
      <c r="AA1165" s="131">
        <f>W1165/(F1165+COUNT(W1150:W1164)*500)</f>
      </c>
      <c r="AB1165" s="174">
        <f>AB1150+AB1153+AB1156+AB1159+AB1162</f>
      </c>
      <c r="AC1165" s="174">
        <f>AC1150+AC1153+AC1156+AC1159+AC1162</f>
      </c>
      <c r="AD1165" s="129">
        <f t="shared" ref="AD1165:AD1166" si="1024">AB1165/T1165</f>
      </c>
      <c r="AE1165" s="133">
        <f>(W1165-AC1165)/(F1165+COUNT(W1150:W1164)*500)</f>
      </c>
      <c r="AF1165" s="118"/>
    </row>
    <row r="1166">
      <c r="A1166" s="106"/>
      <c r="B1166" s="120" t="s">
        <v>155</v>
      </c>
      <c r="C1166" s="135" t="s">
        <v>156</v>
      </c>
      <c r="D1166" s="109" t="s">
        <v>132</v>
      </c>
      <c r="E1166" s="110">
        <v>1036.65</v>
      </c>
      <c r="F1166" s="121">
        <f>E1166+E1168+E1167</f>
      </c>
      <c r="G1166" s="112">
        <v>8037</v>
      </c>
      <c r="H1166" s="112">
        <v>195</v>
      </c>
      <c r="I1166" s="113">
        <f t="shared" si="197"/>
      </c>
      <c r="J1166" s="114">
        <f t="shared" si="151"/>
      </c>
      <c r="K1166" s="112">
        <v>5</v>
      </c>
      <c r="L1166" s="114">
        <f t="shared" si="110"/>
      </c>
      <c r="M1166" s="112">
        <v>1</v>
      </c>
      <c r="N1166" s="115">
        <f t="shared" si="342"/>
      </c>
      <c r="O1166" s="112">
        <v>0</v>
      </c>
      <c r="P1166" s="115">
        <f t="shared" si="311"/>
      </c>
      <c r="Q1166" s="116">
        <f>(M1166+M1167+M1168)/(O1166+O1167+O1168)</f>
      </c>
      <c r="R1166" s="112">
        <v>10</v>
      </c>
      <c r="S1166" s="116">
        <f>(O1166+O1167+O1168)/(K1166+K1167+K1168)</f>
      </c>
      <c r="T1166" s="112">
        <v>4</v>
      </c>
      <c r="U1166" s="117">
        <f t="shared" si="884"/>
      </c>
      <c r="V1166" s="118">
        <f t="shared" si="744"/>
      </c>
      <c r="W1166" s="112">
        <v>7928.399999999994</v>
      </c>
      <c r="X1166" s="118">
        <f t="shared" si="604"/>
      </c>
      <c r="Y1166" s="116">
        <f t="shared" si="464"/>
      </c>
      <c r="Z1166" s="118">
        <f t="shared" si="1164"/>
      </c>
      <c r="AA1166" s="118">
        <f>W1166/(F1166+500)</f>
      </c>
      <c r="AB1166" s="112">
        <v>1</v>
      </c>
      <c r="AC1166" s="112">
        <v>2911.2000000000007</v>
      </c>
      <c r="AD1166" s="116">
        <f t="shared" si="1024"/>
      </c>
      <c r="AE1166" s="118">
        <f>(W1166-AC1166)/(F1166+500)</f>
      </c>
      <c r="AF1166" s="119" t="s">
        <v>149</v>
      </c>
    </row>
    <row r="1167">
      <c r="A1167" s="106"/>
      <c r="B1167" s="120"/>
      <c r="C1167" s="135"/>
      <c r="D1167" s="109" t="s">
        <v>134</v>
      </c>
      <c r="E1167" s="110">
        <v>1948.74</v>
      </c>
      <c r="F1167" s="121"/>
      <c r="G1167" s="112">
        <v>15431</v>
      </c>
      <c r="H1167" s="112">
        <v>472</v>
      </c>
      <c r="I1167" s="113">
        <f t="shared" si="197"/>
      </c>
      <c r="J1167" s="114">
        <f t="shared" si="151"/>
      </c>
      <c r="K1167" s="112">
        <v>32</v>
      </c>
      <c r="L1167" s="114">
        <f t="shared" si="110"/>
      </c>
      <c r="M1167" s="112">
        <v>2</v>
      </c>
      <c r="N1167" s="115">
        <f t="shared" si="342"/>
      </c>
      <c r="O1167" s="112">
        <v>3</v>
      </c>
      <c r="P1167" s="115">
        <f t="shared" si="311"/>
      </c>
      <c r="Q1167" s="116"/>
      <c r="R1167" s="112"/>
      <c r="S1167" s="116"/>
      <c r="T1167" s="112"/>
      <c r="U1167" s="117"/>
      <c r="V1167" s="118"/>
      <c r="W1167" s="112"/>
      <c r="X1167" s="118"/>
      <c r="Y1167" s="116"/>
      <c r="Z1167" s="118"/>
      <c r="AA1167" s="118"/>
      <c r="AB1167" s="112"/>
      <c r="AC1167" s="112"/>
      <c r="AD1167" s="116"/>
      <c r="AE1167" s="118"/>
      <c r="AF1167" s="119"/>
    </row>
    <row r="1168">
      <c r="A1168" s="106"/>
      <c r="B1168" s="120"/>
      <c r="C1168" s="135"/>
      <c r="D1168" s="109" t="s">
        <v>202</v>
      </c>
      <c r="E1168" s="110">
        <v>0</v>
      </c>
      <c r="F1168" s="121"/>
      <c r="G1168" s="112">
        <v>11</v>
      </c>
      <c r="H1168" s="112">
        <v>0</v>
      </c>
      <c r="I1168" s="113">
        <f t="shared" si="197"/>
      </c>
      <c r="J1168" s="114">
        <f t="shared" si="151"/>
      </c>
      <c r="K1168" s="112">
        <v>0</v>
      </c>
      <c r="L1168" s="114">
        <f t="shared" si="110"/>
      </c>
      <c r="M1168" s="112">
        <v>0</v>
      </c>
      <c r="N1168" s="115">
        <f t="shared" si="342"/>
      </c>
      <c r="O1168" s="112">
        <v>0</v>
      </c>
      <c r="P1168" s="115">
        <f t="shared" si="311"/>
      </c>
      <c r="Q1168" s="116"/>
      <c r="R1168" s="112"/>
      <c r="S1168" s="116"/>
      <c r="T1168" s="112"/>
      <c r="U1168" s="117"/>
      <c r="V1168" s="118"/>
      <c r="W1168" s="112"/>
      <c r="X1168" s="118"/>
      <c r="Y1168" s="116"/>
      <c r="Z1168" s="118"/>
      <c r="AA1168" s="118"/>
      <c r="AB1168" s="112"/>
      <c r="AC1168" s="112"/>
      <c r="AD1168" s="116"/>
      <c r="AE1168" s="118"/>
      <c r="AF1168" s="119" t="s">
        <v>186</v>
      </c>
    </row>
    <row r="1169">
      <c r="A1169" s="106"/>
      <c r="B1169" s="107" t="s">
        <v>157</v>
      </c>
      <c r="C1169" s="135" t="s">
        <v>156</v>
      </c>
      <c r="D1169" s="109" t="s">
        <v>132</v>
      </c>
      <c r="E1169" s="110">
        <v>1138.02</v>
      </c>
      <c r="F1169" s="121">
        <f>E1169+E1171+E1170</f>
      </c>
      <c r="G1169" s="112">
        <v>7357</v>
      </c>
      <c r="H1169" s="112">
        <v>170</v>
      </c>
      <c r="I1169" s="113">
        <f t="shared" si="197"/>
      </c>
      <c r="J1169" s="114">
        <f t="shared" si="151"/>
      </c>
      <c r="K1169" s="112">
        <v>9</v>
      </c>
      <c r="L1169" s="114">
        <f t="shared" si="110"/>
      </c>
      <c r="M1169" s="112">
        <v>0</v>
      </c>
      <c r="N1169" s="115">
        <f t="shared" si="342"/>
      </c>
      <c r="O1169" s="112">
        <v>0</v>
      </c>
      <c r="P1169" s="115">
        <f t="shared" si="311"/>
      </c>
      <c r="Q1169" s="116">
        <f>(M1169+M1170+M1171)/(O1169+O1170+O1171)</f>
      </c>
      <c r="R1169" s="112">
        <v>10</v>
      </c>
      <c r="S1169" s="116">
        <f>(O1169+O1170+O1171)/(K1169+K1170+K1171)</f>
      </c>
      <c r="T1169" s="112">
        <v>3</v>
      </c>
      <c r="U1169" s="117">
        <f>F1169/T1169</f>
      </c>
      <c r="V1169" s="118">
        <f>(F1169+4*500)/T1169</f>
      </c>
      <c r="W1169" s="112">
        <v>3751.199999999997</v>
      </c>
      <c r="X1169" s="118">
        <f>W1169/T1169</f>
      </c>
      <c r="Y1169" s="116">
        <f>T1169/R1169</f>
      </c>
      <c r="Z1169" s="118">
        <f>W1169/F1169</f>
      </c>
      <c r="AA1169" s="118">
        <f>W1169/(F1169+500)</f>
      </c>
      <c r="AB1169" s="112">
        <v>2</v>
      </c>
      <c r="AC1169" s="112">
        <v>3355.2000000000007</v>
      </c>
      <c r="AD1169" s="116">
        <f>AB1169/T1169</f>
      </c>
      <c r="AE1169" s="118">
        <f>(W1169-AC1169)/(F1169+500)</f>
      </c>
      <c r="AF1169" s="119" t="s">
        <v>149</v>
      </c>
    </row>
    <row r="1170">
      <c r="A1170" s="106"/>
      <c r="B1170" s="107"/>
      <c r="C1170" s="135"/>
      <c r="D1170" s="109" t="s">
        <v>134</v>
      </c>
      <c r="E1170" s="110">
        <v>2054.62</v>
      </c>
      <c r="F1170" s="121"/>
      <c r="G1170" s="112">
        <v>17742</v>
      </c>
      <c r="H1170" s="112">
        <v>396</v>
      </c>
      <c r="I1170" s="113">
        <f t="shared" si="197"/>
      </c>
      <c r="J1170" s="114">
        <f t="shared" si="151"/>
      </c>
      <c r="K1170" s="112">
        <v>43</v>
      </c>
      <c r="L1170" s="114">
        <f t="shared" si="110"/>
      </c>
      <c r="M1170" s="112">
        <v>2</v>
      </c>
      <c r="N1170" s="115">
        <f t="shared" si="342"/>
      </c>
      <c r="O1170" s="112">
        <v>5</v>
      </c>
      <c r="P1170" s="115">
        <f t="shared" si="311"/>
      </c>
      <c r="Q1170" s="116"/>
      <c r="R1170" s="112"/>
      <c r="S1170" s="116"/>
      <c r="T1170" s="112"/>
      <c r="U1170" s="117"/>
      <c r="V1170" s="118"/>
      <c r="W1170" s="112"/>
      <c r="X1170" s="118"/>
      <c r="Y1170" s="116"/>
      <c r="Z1170" s="118"/>
      <c r="AA1170" s="118"/>
      <c r="AB1170" s="112"/>
      <c r="AC1170" s="112"/>
      <c r="AD1170" s="116"/>
      <c r="AE1170" s="118"/>
      <c r="AF1170" s="119"/>
    </row>
    <row r="1171">
      <c r="A1171" s="106"/>
      <c r="B1171" s="107"/>
      <c r="C1171" s="135"/>
      <c r="D1171" s="109" t="s">
        <v>202</v>
      </c>
      <c r="E1171" s="110">
        <v>0</v>
      </c>
      <c r="F1171" s="121"/>
      <c r="G1171" s="112">
        <v>2</v>
      </c>
      <c r="H1171" s="112">
        <v>0</v>
      </c>
      <c r="I1171" s="113">
        <f t="shared" si="197"/>
      </c>
      <c r="J1171" s="114">
        <f t="shared" si="151"/>
      </c>
      <c r="K1171" s="112">
        <v>0</v>
      </c>
      <c r="L1171" s="114">
        <f t="shared" si="110"/>
      </c>
      <c r="M1171" s="112">
        <v>0</v>
      </c>
      <c r="N1171" s="115">
        <f t="shared" si="342"/>
      </c>
      <c r="O1171" s="112">
        <v>0</v>
      </c>
      <c r="P1171" s="115">
        <f t="shared" si="311"/>
      </c>
      <c r="Q1171" s="116"/>
      <c r="R1171" s="112"/>
      <c r="S1171" s="116"/>
      <c r="T1171" s="112"/>
      <c r="U1171" s="117"/>
      <c r="V1171" s="118"/>
      <c r="W1171" s="112"/>
      <c r="X1171" s="118"/>
      <c r="Y1171" s="116"/>
      <c r="Z1171" s="118"/>
      <c r="AA1171" s="118"/>
      <c r="AB1171" s="112"/>
      <c r="AC1171" s="112"/>
      <c r="AD1171" s="116"/>
      <c r="AE1171" s="118"/>
      <c r="AF1171" s="119" t="s">
        <v>186</v>
      </c>
    </row>
    <row r="1172">
      <c r="A1172" s="106"/>
      <c r="B1172" s="107" t="s">
        <v>158</v>
      </c>
      <c r="C1172" s="135" t="s">
        <v>156</v>
      </c>
      <c r="D1172" s="109" t="s">
        <v>132</v>
      </c>
      <c r="E1172" s="110">
        <v>1327.6</v>
      </c>
      <c r="F1172" s="121">
        <f>E1172+E1174+E1173</f>
      </c>
      <c r="G1172" s="112">
        <v>7755</v>
      </c>
      <c r="H1172" s="112">
        <v>216</v>
      </c>
      <c r="I1172" s="113">
        <f t="shared" si="197"/>
      </c>
      <c r="J1172" s="114">
        <f t="shared" si="151"/>
      </c>
      <c r="K1172" s="112">
        <v>11</v>
      </c>
      <c r="L1172" s="114">
        <f t="shared" si="110"/>
      </c>
      <c r="M1172" s="112">
        <v>4</v>
      </c>
      <c r="N1172" s="115">
        <f t="shared" si="342"/>
      </c>
      <c r="O1172" s="112">
        <v>7</v>
      </c>
      <c r="P1172" s="115">
        <f t="shared" si="311"/>
      </c>
      <c r="Q1172" s="116">
        <f>(M1172+M1173+M1174)/(O1172+O1173+O1174)</f>
      </c>
      <c r="R1172" s="112">
        <v>15</v>
      </c>
      <c r="S1172" s="116">
        <f>(O1172+O1173+O1174)/(K1172+K1173+K1174)</f>
      </c>
      <c r="T1172" s="112">
        <v>9</v>
      </c>
      <c r="U1172" s="117">
        <f>F1172/T1172</f>
      </c>
      <c r="V1172" s="118">
        <f>(F1172+4*500)/T1172</f>
      </c>
      <c r="W1172" s="112">
        <v>9274.600000000006</v>
      </c>
      <c r="X1172" s="118">
        <f>W1172/T1172</f>
      </c>
      <c r="Y1172" s="116">
        <f>T1172/R1172</f>
      </c>
      <c r="Z1172" s="118">
        <f>W1172/F1172</f>
      </c>
      <c r="AA1172" s="118">
        <f>W1172/(F1172+500)</f>
      </c>
      <c r="AB1172" s="112">
        <v>0</v>
      </c>
      <c r="AC1172" s="112">
        <v>0</v>
      </c>
      <c r="AD1172" s="116">
        <f>AB1172/T1172</f>
      </c>
      <c r="AE1172" s="118">
        <f>(W1172-AC1172)/(F1172+500)</f>
      </c>
      <c r="AF1172" s="119" t="s">
        <v>149</v>
      </c>
    </row>
    <row r="1173">
      <c r="A1173" s="106"/>
      <c r="B1173" s="107"/>
      <c r="C1173" s="135"/>
      <c r="D1173" s="109" t="s">
        <v>134</v>
      </c>
      <c r="E1173" s="110">
        <v>2538.18</v>
      </c>
      <c r="F1173" s="121"/>
      <c r="G1173" s="112">
        <v>28379</v>
      </c>
      <c r="H1173" s="112">
        <v>603</v>
      </c>
      <c r="I1173" s="113">
        <f t="shared" si="197"/>
      </c>
      <c r="J1173" s="114">
        <f t="shared" si="151"/>
      </c>
      <c r="K1173" s="112">
        <v>48</v>
      </c>
      <c r="L1173" s="114">
        <f t="shared" si="110"/>
      </c>
      <c r="M1173" s="112">
        <v>1</v>
      </c>
      <c r="N1173" s="115">
        <f t="shared" si="342"/>
      </c>
      <c r="O1173" s="112">
        <v>6</v>
      </c>
      <c r="P1173" s="115">
        <f t="shared" si="311"/>
      </c>
      <c r="Q1173" s="116"/>
      <c r="R1173" s="112"/>
      <c r="S1173" s="116"/>
      <c r="T1173" s="112"/>
      <c r="U1173" s="117"/>
      <c r="V1173" s="118"/>
      <c r="W1173" s="112"/>
      <c r="X1173" s="118"/>
      <c r="Y1173" s="116"/>
      <c r="Z1173" s="118"/>
      <c r="AA1173" s="118"/>
      <c r="AB1173" s="112"/>
      <c r="AC1173" s="112"/>
      <c r="AD1173" s="116"/>
      <c r="AE1173" s="118"/>
      <c r="AF1173" s="119"/>
    </row>
    <row r="1174">
      <c r="A1174" s="106"/>
      <c r="B1174" s="107"/>
      <c r="C1174" s="135"/>
      <c r="D1174" s="109" t="s">
        <v>202</v>
      </c>
      <c r="E1174" s="110">
        <v>2.82</v>
      </c>
      <c r="F1174" s="121"/>
      <c r="G1174" s="112">
        <v>19</v>
      </c>
      <c r="H1174" s="112">
        <v>1</v>
      </c>
      <c r="I1174" s="113">
        <f t="shared" si="197"/>
      </c>
      <c r="J1174" s="114">
        <f t="shared" si="151"/>
      </c>
      <c r="K1174" s="112">
        <v>0</v>
      </c>
      <c r="L1174" s="114">
        <f t="shared" si="110"/>
      </c>
      <c r="M1174" s="112">
        <v>0</v>
      </c>
      <c r="N1174" s="115">
        <f t="shared" si="342"/>
      </c>
      <c r="O1174" s="112">
        <v>0</v>
      </c>
      <c r="P1174" s="115">
        <f t="shared" si="311"/>
      </c>
      <c r="Q1174" s="116"/>
      <c r="R1174" s="112"/>
      <c r="S1174" s="116"/>
      <c r="T1174" s="112"/>
      <c r="U1174" s="117"/>
      <c r="V1174" s="118"/>
      <c r="W1174" s="112"/>
      <c r="X1174" s="118"/>
      <c r="Y1174" s="116"/>
      <c r="Z1174" s="118"/>
      <c r="AA1174" s="118"/>
      <c r="AB1174" s="112"/>
      <c r="AC1174" s="112"/>
      <c r="AD1174" s="116"/>
      <c r="AE1174" s="118"/>
      <c r="AF1174" s="119" t="s">
        <v>186</v>
      </c>
    </row>
    <row r="1175">
      <c r="A1175" s="106"/>
      <c r="B1175" s="107" t="s">
        <v>159</v>
      </c>
      <c r="C1175" s="135" t="s">
        <v>156</v>
      </c>
      <c r="D1175" s="109" t="s">
        <v>132</v>
      </c>
      <c r="E1175" s="110">
        <v>2280.6</v>
      </c>
      <c r="F1175" s="121">
        <f>E1175+E1177+E1176</f>
      </c>
      <c r="G1175" s="112">
        <v>12923</v>
      </c>
      <c r="H1175" s="112">
        <v>353</v>
      </c>
      <c r="I1175" s="113">
        <f t="shared" si="197"/>
      </c>
      <c r="J1175" s="114">
        <f t="shared" si="151"/>
      </c>
      <c r="K1175" s="112">
        <v>12</v>
      </c>
      <c r="L1175" s="114">
        <f t="shared" si="110"/>
      </c>
      <c r="M1175" s="112">
        <v>2</v>
      </c>
      <c r="N1175" s="115">
        <f t="shared" si="342"/>
      </c>
      <c r="O1175" s="112">
        <v>8</v>
      </c>
      <c r="P1175" s="115">
        <f t="shared" si="311"/>
      </c>
      <c r="Q1175" s="116">
        <f>(M1175+M1176+M1177)/(O1175+O1176+O1177)</f>
      </c>
      <c r="R1175" s="112">
        <v>21</v>
      </c>
      <c r="S1175" s="116">
        <f>(O1175+O1176+O1177)/(K1175+K1176+K1177)</f>
      </c>
      <c r="T1175" s="112">
        <v>3</v>
      </c>
      <c r="U1175" s="117">
        <f>F1175/T1175</f>
      </c>
      <c r="V1175" s="118">
        <f>(F1175+4*500)/T1175</f>
      </c>
      <c r="W1175" s="112">
        <v>4478.4</v>
      </c>
      <c r="X1175" s="118">
        <f>W1175/T1175</f>
      </c>
      <c r="Y1175" s="116">
        <f>T1175/R1175</f>
      </c>
      <c r="Z1175" s="118">
        <f>W1175/F1175</f>
      </c>
      <c r="AA1175" s="118">
        <f>W1175/(F1175+500)</f>
      </c>
      <c r="AB1175" s="112">
        <v>0</v>
      </c>
      <c r="AC1175" s="112">
        <v>0</v>
      </c>
      <c r="AD1175" s="116">
        <f>AB1175/T1175</f>
      </c>
      <c r="AE1175" s="118">
        <f>(W1175-AC1175)/(F1175+500)</f>
      </c>
      <c r="AF1175" s="119" t="s">
        <v>149</v>
      </c>
    </row>
    <row r="1176">
      <c r="A1176" s="106"/>
      <c r="B1176" s="107"/>
      <c r="C1176" s="135"/>
      <c r="D1176" s="109" t="s">
        <v>134</v>
      </c>
      <c r="E1176" s="110">
        <v>1058.8</v>
      </c>
      <c r="F1176" s="121"/>
      <c r="G1176" s="112">
        <v>14375</v>
      </c>
      <c r="H1176" s="112">
        <v>507</v>
      </c>
      <c r="I1176" s="113">
        <f t="shared" si="197"/>
      </c>
      <c r="J1176" s="114">
        <f t="shared" si="151"/>
      </c>
      <c r="K1176" s="112">
        <v>31</v>
      </c>
      <c r="L1176" s="114">
        <f t="shared" si="110"/>
      </c>
      <c r="M1176" s="112">
        <v>2</v>
      </c>
      <c r="N1176" s="115">
        <f t="shared" si="342"/>
      </c>
      <c r="O1176" s="112">
        <v>4</v>
      </c>
      <c r="P1176" s="115">
        <f t="shared" si="311"/>
      </c>
      <c r="Q1176" s="116"/>
      <c r="R1176" s="112"/>
      <c r="S1176" s="116"/>
      <c r="T1176" s="112"/>
      <c r="U1176" s="117"/>
      <c r="V1176" s="118"/>
      <c r="W1176" s="112"/>
      <c r="X1176" s="118"/>
      <c r="Y1176" s="116"/>
      <c r="Z1176" s="118"/>
      <c r="AA1176" s="118"/>
      <c r="AB1176" s="112"/>
      <c r="AC1176" s="112"/>
      <c r="AD1176" s="116"/>
      <c r="AE1176" s="118"/>
      <c r="AF1176" s="119"/>
    </row>
    <row r="1177">
      <c r="A1177" s="106"/>
      <c r="B1177" s="107"/>
      <c r="C1177" s="135"/>
      <c r="D1177" s="109" t="s">
        <v>202</v>
      </c>
      <c r="E1177" s="110">
        <v>94.27</v>
      </c>
      <c r="F1177" s="121"/>
      <c r="G1177" s="112">
        <v>918</v>
      </c>
      <c r="H1177" s="112">
        <v>68</v>
      </c>
      <c r="I1177" s="113">
        <f t="shared" si="197"/>
      </c>
      <c r="J1177" s="114">
        <f t="shared" si="151"/>
      </c>
      <c r="K1177" s="112">
        <v>3</v>
      </c>
      <c r="L1177" s="114">
        <f t="shared" si="110"/>
      </c>
      <c r="M1177" s="112">
        <v>0</v>
      </c>
      <c r="N1177" s="115">
        <f t="shared" si="342"/>
      </c>
      <c r="O1177" s="112">
        <v>0</v>
      </c>
      <c r="P1177" s="115">
        <f t="shared" si="311"/>
      </c>
      <c r="Q1177" s="116"/>
      <c r="R1177" s="112"/>
      <c r="S1177" s="116"/>
      <c r="T1177" s="112"/>
      <c r="U1177" s="117"/>
      <c r="V1177" s="118"/>
      <c r="W1177" s="112"/>
      <c r="X1177" s="118"/>
      <c r="Y1177" s="116"/>
      <c r="Z1177" s="118"/>
      <c r="AA1177" s="118"/>
      <c r="AB1177" s="112"/>
      <c r="AC1177" s="112"/>
      <c r="AD1177" s="116"/>
      <c r="AE1177" s="118"/>
      <c r="AF1177" s="119" t="s">
        <v>186</v>
      </c>
    </row>
    <row r="1178">
      <c r="A1178" s="106"/>
      <c r="B1178" s="107" t="s">
        <v>160</v>
      </c>
      <c r="C1178" s="135" t="s">
        <v>156</v>
      </c>
      <c r="D1178" s="109" t="s">
        <v>132</v>
      </c>
      <c r="E1178" s="110">
        <v>595.81</v>
      </c>
      <c r="F1178" s="121">
        <f>E1178+E1180+E1179</f>
      </c>
      <c r="G1178" s="112">
        <v>2802</v>
      </c>
      <c r="H1178" s="112">
        <v>125</v>
      </c>
      <c r="I1178" s="113">
        <f t="shared" si="197"/>
      </c>
      <c r="J1178" s="114">
        <f t="shared" si="151"/>
      </c>
      <c r="K1178" s="112">
        <v>4</v>
      </c>
      <c r="L1178" s="114">
        <f t="shared" si="110"/>
      </c>
      <c r="M1178" s="112">
        <v>0</v>
      </c>
      <c r="N1178" s="115">
        <f t="shared" si="342"/>
      </c>
      <c r="O1178" s="112">
        <v>1</v>
      </c>
      <c r="P1178" s="115">
        <f t="shared" si="311"/>
      </c>
      <c r="Q1178" s="116">
        <f>(M1178+M1179+M1180)/(O1178+O1179+O1180)</f>
      </c>
      <c r="R1178" s="112">
        <v>4</v>
      </c>
      <c r="S1178" s="116">
        <f>(O1178+O1179+O1180)/(K1178+K1179+K1180)</f>
      </c>
      <c r="T1178" s="112">
        <v>1</v>
      </c>
      <c r="U1178" s="117">
        <f>F1178/T1178</f>
      </c>
      <c r="V1178" s="118">
        <f>(F1178+4*500)/T1178</f>
      </c>
      <c r="W1178" s="112">
        <v>2407.199999999997</v>
      </c>
      <c r="X1178" s="118">
        <f>W1178/T1178</f>
      </c>
      <c r="Y1178" s="116">
        <f>T1178/R1178</f>
      </c>
      <c r="Z1178" s="118">
        <f>W1178/F1178</f>
      </c>
      <c r="AA1178" s="118">
        <f>W1178/(F1178+500)</f>
      </c>
      <c r="AB1178" s="112">
        <v>0</v>
      </c>
      <c r="AC1178" s="112">
        <v>0</v>
      </c>
      <c r="AD1178" s="116">
        <f>AB1178/T1178</f>
      </c>
      <c r="AE1178" s="118">
        <f>(W1178-AC1178)/(F1178+500)</f>
      </c>
      <c r="AF1178" s="119" t="s">
        <v>149</v>
      </c>
    </row>
    <row r="1179">
      <c r="A1179" s="106"/>
      <c r="B1179" s="107"/>
      <c r="C1179" s="135"/>
      <c r="D1179" s="109" t="s">
        <v>134</v>
      </c>
      <c r="E1179" s="110">
        <v>674.27</v>
      </c>
      <c r="F1179" s="121"/>
      <c r="G1179" s="112">
        <v>8522</v>
      </c>
      <c r="H1179" s="112">
        <v>269</v>
      </c>
      <c r="I1179" s="113">
        <f t="shared" si="197"/>
      </c>
      <c r="J1179" s="114">
        <f t="shared" si="151"/>
      </c>
      <c r="K1179" s="112">
        <v>16</v>
      </c>
      <c r="L1179" s="114">
        <f>E1178/K1178</f>
      </c>
      <c r="M1179" s="112">
        <v>0</v>
      </c>
      <c r="N1179" s="115">
        <f t="shared" si="342"/>
      </c>
      <c r="O1179" s="112">
        <v>1</v>
      </c>
      <c r="P1179" s="115">
        <f t="shared" si="311"/>
      </c>
      <c r="Q1179" s="116"/>
      <c r="R1179" s="112"/>
      <c r="S1179" s="116"/>
      <c r="T1179" s="112"/>
      <c r="U1179" s="117"/>
      <c r="V1179" s="118"/>
      <c r="W1179" s="112"/>
      <c r="X1179" s="118"/>
      <c r="Y1179" s="116"/>
      <c r="Z1179" s="118"/>
      <c r="AA1179" s="118"/>
      <c r="AB1179" s="112"/>
      <c r="AC1179" s="112"/>
      <c r="AD1179" s="116"/>
      <c r="AE1179" s="118"/>
      <c r="AF1179" s="119"/>
    </row>
    <row r="1180">
      <c r="A1180" s="106"/>
      <c r="B1180" s="107"/>
      <c r="C1180" s="135"/>
      <c r="D1180" s="109" t="s">
        <v>202</v>
      </c>
      <c r="E1180" s="110">
        <v>32.2</v>
      </c>
      <c r="F1180" s="121"/>
      <c r="G1180" s="112">
        <v>483</v>
      </c>
      <c r="H1180" s="112">
        <v>25</v>
      </c>
      <c r="I1180" s="113">
        <f t="shared" si="197"/>
      </c>
      <c r="J1180" s="114">
        <f t="shared" si="151"/>
      </c>
      <c r="K1180" s="112">
        <v>3</v>
      </c>
      <c r="L1180" s="114">
        <f t="shared" ref="L1180:L1182" si="111">E1180/K1180</f>
      </c>
      <c r="M1180" s="112">
        <v>0</v>
      </c>
      <c r="N1180" s="115">
        <f t="shared" si="342"/>
      </c>
      <c r="O1180" s="112">
        <v>0</v>
      </c>
      <c r="P1180" s="115">
        <f t="shared" si="311"/>
      </c>
      <c r="Q1180" s="116"/>
      <c r="R1180" s="112"/>
      <c r="S1180" s="116"/>
      <c r="T1180" s="112"/>
      <c r="U1180" s="117"/>
      <c r="V1180" s="118"/>
      <c r="W1180" s="112"/>
      <c r="X1180" s="118"/>
      <c r="Y1180" s="116"/>
      <c r="Z1180" s="118"/>
      <c r="AA1180" s="118"/>
      <c r="AB1180" s="112"/>
      <c r="AC1180" s="112"/>
      <c r="AD1180" s="116"/>
      <c r="AE1180" s="118"/>
      <c r="AF1180" s="119" t="s">
        <v>186</v>
      </c>
    </row>
    <row r="1181">
      <c r="A1181" s="106"/>
      <c r="B1181" s="136" t="s">
        <v>140</v>
      </c>
      <c r="C1181" s="136"/>
      <c r="D1181" s="136"/>
      <c r="E1181" s="124">
        <f>SUM(E1166:E1180)</f>
      </c>
      <c r="F1181" s="124">
        <f>SUM(F1166:F1180)</f>
      </c>
      <c r="G1181" s="124">
        <f>SUM(G1166:G1180)</f>
      </c>
      <c r="H1181" s="124">
        <f>SUM(H1166:H1180)</f>
      </c>
      <c r="I1181" s="126">
        <f t="shared" si="197"/>
      </c>
      <c r="J1181" s="127">
        <f t="shared" si="151"/>
      </c>
      <c r="K1181" s="124">
        <f>SUM(K1166:K1180)</f>
      </c>
      <c r="L1181" s="127">
        <f t="shared" si="111"/>
      </c>
      <c r="M1181" s="124">
        <f>SUM(M1166:M1180)</f>
      </c>
      <c r="N1181" s="128">
        <f t="shared" si="342"/>
      </c>
      <c r="O1181" s="124">
        <f>SUM(O1166:O1180)</f>
      </c>
      <c r="P1181" s="128">
        <f t="shared" si="311"/>
      </c>
      <c r="Q1181" s="129">
        <f t="shared" ref="Q1181:Q1182" si="55">M1181/O1181</f>
      </c>
      <c r="R1181" s="124">
        <f>SUM(R1166:R1180)</f>
      </c>
      <c r="S1181" s="129">
        <f t="shared" ref="S1181:S1182" si="24">(O1181+O1181)/(K1181+K1181)</f>
      </c>
      <c r="T1181" s="124">
        <f>SUM(T1166:T1180)</f>
      </c>
      <c r="U1181" s="130">
        <f t="shared" ref="U1181:U1182" si="885">F1181/T1181</f>
      </c>
      <c r="V1181" s="131">
        <f t="shared" ref="V1181:V1182" si="745">(F1181+4*500)/T1181</f>
      </c>
      <c r="W1181" s="124">
        <f>SUM(W1166:W1180)</f>
      </c>
      <c r="X1181" s="132">
        <f t="shared" ref="X1181:X1182" si="605">W1181/T1181</f>
      </c>
      <c r="Y1181" s="129">
        <f t="shared" ref="Y1181:Y1182" si="465">T1181/R1181</f>
      </c>
      <c r="Z1181" s="131">
        <f t="shared" ref="Z1181:Z1182" si="1165">W1181/F1181</f>
      </c>
      <c r="AA1181" s="131">
        <f>W1181/(F1181+COUNT(W1166:W1180)*500)</f>
      </c>
      <c r="AB1181" s="174">
        <f>AB1166+AB1169+AB1172+AB1175+AB1178</f>
      </c>
      <c r="AC1181" s="174">
        <f>AC1166+AC1169+AC1172+AC1175+AC1178</f>
      </c>
      <c r="AD1181" s="129">
        <f t="shared" ref="AD1181:AD1182" si="1025">AB1181/T1181</f>
      </c>
      <c r="AE1181" s="133">
        <f>(W1181-AC1181)/(F1181+COUNT(W1166:W1180))</f>
      </c>
      <c r="AF1181" s="118"/>
    </row>
    <row r="1182">
      <c r="A1182" s="106"/>
      <c r="B1182" s="137" t="s">
        <v>161</v>
      </c>
      <c r="C1182" s="137"/>
      <c r="D1182" s="137"/>
      <c r="E1182" s="138">
        <f>E1133+E1149+E1165+E1181</f>
      </c>
      <c r="F1182" s="138">
        <f>F1133+F1149+F1165+F1181</f>
      </c>
      <c r="G1182" s="138">
        <f>G1133+G1149+G1165+G1181</f>
      </c>
      <c r="H1182" s="138">
        <f>H1133+H1149+H1165+H1181</f>
      </c>
      <c r="I1182" s="139">
        <f t="shared" si="197"/>
      </c>
      <c r="J1182" s="140">
        <f t="shared" si="151"/>
      </c>
      <c r="K1182" s="141">
        <f>K1133+K1149+K1165+K1181</f>
      </c>
      <c r="L1182" s="140">
        <f t="shared" si="111"/>
      </c>
      <c r="M1182" s="141">
        <f>M1133+M1149+M1165+M1181</f>
      </c>
      <c r="N1182" s="142">
        <f t="shared" si="342"/>
      </c>
      <c r="O1182" s="141">
        <f>O1133+O1149+O1165+O1181</f>
      </c>
      <c r="P1182" s="142">
        <f t="shared" si="311"/>
      </c>
      <c r="Q1182" s="143">
        <f t="shared" si="55"/>
      </c>
      <c r="R1182" s="141">
        <f>R1133+R1149+R1165+R1181</f>
      </c>
      <c r="S1182" s="143">
        <f t="shared" si="24"/>
      </c>
      <c r="T1182" s="141">
        <f>T1133+T1149+T1165+T1181</f>
      </c>
      <c r="U1182" s="144">
        <f t="shared" si="885"/>
      </c>
      <c r="V1182" s="145">
        <f t="shared" si="745"/>
      </c>
      <c r="W1182" s="138">
        <f>W1133+W1149+W1165+W1181</f>
      </c>
      <c r="X1182" s="145">
        <f t="shared" si="605"/>
      </c>
      <c r="Y1182" s="143">
        <f t="shared" si="465"/>
      </c>
      <c r="Z1182" s="145">
        <f t="shared" si="1165"/>
      </c>
      <c r="AA1182" s="145">
        <f>W1182/(F1182+COUNT(W1117:W1131,W1134:W1148,W1150:W1164,W1166:W1180)*500)</f>
      </c>
      <c r="AB1182" s="141">
        <f>AB1133+AB1149+AB1165+AB1181</f>
      </c>
      <c r="AC1182" s="138">
        <f>AC1133+AC1149+AC1165+AC1181</f>
      </c>
      <c r="AD1182" s="143">
        <f t="shared" si="1025"/>
      </c>
      <c r="AE1182" s="145">
        <f>(W1182-AC1182)/(F1182+COUNT(W1118:W1131,W1134:W1148,W1150:W1164,W1166:W1180)*500)</f>
      </c>
      <c r="AF1182" s="118"/>
    </row>
    <row r="1183">
      <c r="A1183" s="96" t="s">
        <v>97</v>
      </c>
      <c r="B1183" s="97" t="s">
        <v>98</v>
      </c>
      <c r="C1183" s="97" t="s">
        <v>99</v>
      </c>
      <c r="D1183" s="97" t="s">
        <v>100</v>
      </c>
      <c r="E1183" s="98" t="s">
        <v>101</v>
      </c>
      <c r="F1183" s="97" t="s">
        <v>102</v>
      </c>
      <c r="G1183" s="97" t="s">
        <v>103</v>
      </c>
      <c r="H1183" s="97" t="s">
        <v>104</v>
      </c>
      <c r="I1183" s="99" t="s">
        <v>105</v>
      </c>
      <c r="J1183" s="100" t="s">
        <v>106</v>
      </c>
      <c r="K1183" s="97" t="s">
        <v>107</v>
      </c>
      <c r="L1183" s="100" t="s">
        <v>108</v>
      </c>
      <c r="M1183" s="97" t="s">
        <v>109</v>
      </c>
      <c r="N1183" s="101" t="s">
        <v>110</v>
      </c>
      <c r="O1183" s="97" t="s">
        <v>111</v>
      </c>
      <c r="P1183" s="101" t="s">
        <v>112</v>
      </c>
      <c r="Q1183" s="99" t="s">
        <v>113</v>
      </c>
      <c r="R1183" s="102" t="s">
        <v>114</v>
      </c>
      <c r="S1183" s="103" t="s">
        <v>115</v>
      </c>
      <c r="T1183" s="102" t="s">
        <v>116</v>
      </c>
      <c r="U1183" s="104" t="s">
        <v>117</v>
      </c>
      <c r="V1183" s="105" t="s">
        <v>118</v>
      </c>
      <c r="W1183" s="105" t="s">
        <v>119</v>
      </c>
      <c r="X1183" s="105" t="s">
        <v>120</v>
      </c>
      <c r="Y1183" s="103" t="s">
        <v>121</v>
      </c>
      <c r="Z1183" s="105" t="s">
        <v>122</v>
      </c>
      <c r="AA1183" s="105" t="s">
        <v>123</v>
      </c>
      <c r="AB1183" s="105" t="s">
        <v>124</v>
      </c>
      <c r="AC1183" s="102" t="s">
        <v>125</v>
      </c>
      <c r="AD1183" s="103" t="s">
        <v>126</v>
      </c>
      <c r="AE1183" s="105" t="s">
        <v>127</v>
      </c>
      <c r="AF1183" s="105" t="s">
        <v>128</v>
      </c>
    </row>
    <row r="1184">
      <c r="A1184" s="106" t="s">
        <v>204</v>
      </c>
      <c r="B1184" s="107" t="s">
        <v>130</v>
      </c>
      <c r="C1184" s="135" t="s">
        <v>131</v>
      </c>
      <c r="D1184" s="109" t="s">
        <v>132</v>
      </c>
      <c r="E1184" s="110">
        <v>849.48</v>
      </c>
      <c r="F1184" s="121">
        <f>E1184+E1186+E1185</f>
      </c>
      <c r="G1184" s="112">
        <v>4733</v>
      </c>
      <c r="H1184" s="112">
        <v>309</v>
      </c>
      <c r="I1184" s="113">
        <f t="shared" ref="I1184:I1245" si="198">H1184/G1184</f>
      </c>
      <c r="J1184" s="114">
        <f t="shared" ref="J1184:J1245" si="152">(E1184/G1184)*1000</f>
      </c>
      <c r="K1184" s="112">
        <v>7</v>
      </c>
      <c r="L1184" s="114">
        <f t="shared" ref="L1184:L1241" si="112">E1184/K1184</f>
      </c>
      <c r="M1184" s="112">
        <v>0</v>
      </c>
      <c r="N1184" s="115">
        <f t="shared" ref="N1184:N1245" si="343">E1184/M1184</f>
      </c>
      <c r="O1184" s="112">
        <v>0</v>
      </c>
      <c r="P1184" s="115">
        <f t="shared" ref="P1184:P1245" si="312">E1184/O1184</f>
      </c>
      <c r="Q1184" s="116">
        <f>(M1184+M1185+M1186)/(O1184+O1185+O1186)</f>
      </c>
      <c r="R1184" s="112">
        <v>0</v>
      </c>
      <c r="S1184" s="116">
        <f>(O1184+O1185+O1186)/(K1184+K1185+K1186)</f>
      </c>
      <c r="T1184" s="112">
        <v>0</v>
      </c>
      <c r="U1184" s="117">
        <f>F1184/T1184</f>
      </c>
      <c r="V1184" s="118">
        <f>(F1184+4*500)/T1184</f>
      </c>
      <c r="W1184" s="112">
        <v>0</v>
      </c>
      <c r="X1184" s="118">
        <f>W1184/T1184</f>
      </c>
      <c r="Y1184" s="116">
        <f>T1184/R1184</f>
      </c>
      <c r="Z1184" s="118">
        <f>W1184/F1184</f>
      </c>
      <c r="AA1184" s="118">
        <f>W1184/(F1184+500)</f>
      </c>
      <c r="AB1184" s="112">
        <v>0</v>
      </c>
      <c r="AC1184" s="112">
        <v>0</v>
      </c>
      <c r="AD1184" s="116">
        <f>AB1184/T1184</f>
      </c>
      <c r="AE1184" s="118">
        <f>(W1184-AC1184)/(F1184+500)</f>
      </c>
      <c r="AF1184" s="119" t="s">
        <v>173</v>
      </c>
    </row>
    <row r="1185">
      <c r="A1185" s="106"/>
      <c r="B1185" s="107"/>
      <c r="C1185" s="135"/>
      <c r="D1185" s="168" t="s">
        <v>134</v>
      </c>
      <c r="E1185" s="110">
        <v>1373.8</v>
      </c>
      <c r="F1185" s="121"/>
      <c r="G1185" s="112">
        <v>11139</v>
      </c>
      <c r="H1185" s="112">
        <v>544</v>
      </c>
      <c r="I1185" s="113">
        <f t="shared" si="198"/>
      </c>
      <c r="J1185" s="114">
        <f t="shared" si="152"/>
      </c>
      <c r="K1185" s="112">
        <v>27</v>
      </c>
      <c r="L1185" s="114">
        <f t="shared" si="112"/>
      </c>
      <c r="M1185" s="112">
        <v>0</v>
      </c>
      <c r="N1185" s="115">
        <f t="shared" si="343"/>
      </c>
      <c r="O1185" s="112">
        <v>0</v>
      </c>
      <c r="P1185" s="115">
        <f t="shared" si="312"/>
      </c>
      <c r="Q1185" s="116"/>
      <c r="R1185" s="112"/>
      <c r="S1185" s="116"/>
      <c r="T1185" s="112"/>
      <c r="U1185" s="117"/>
      <c r="V1185" s="118"/>
      <c r="W1185" s="112"/>
      <c r="X1185" s="118"/>
      <c r="Y1185" s="116"/>
      <c r="Z1185" s="118"/>
      <c r="AA1185" s="118"/>
      <c r="AB1185" s="112"/>
      <c r="AC1185" s="112"/>
      <c r="AD1185" s="116"/>
      <c r="AE1185" s="118"/>
      <c r="AF1185" s="119"/>
    </row>
    <row r="1186">
      <c r="A1186" s="106"/>
      <c r="B1186" s="107"/>
      <c r="C1186" s="135"/>
      <c r="D1186" s="168" t="s">
        <v>202</v>
      </c>
      <c r="E1186" s="110">
        <v>2.06</v>
      </c>
      <c r="F1186" s="121"/>
      <c r="G1186" s="112">
        <v>20</v>
      </c>
      <c r="H1186" s="122">
        <v>1</v>
      </c>
      <c r="I1186" s="113">
        <f t="shared" si="198"/>
      </c>
      <c r="J1186" s="114">
        <f t="shared" si="152"/>
      </c>
      <c r="K1186" s="112">
        <v>0</v>
      </c>
      <c r="L1186" s="114">
        <f t="shared" si="112"/>
      </c>
      <c r="M1186" s="112">
        <v>0</v>
      </c>
      <c r="N1186" s="115">
        <f t="shared" si="343"/>
      </c>
      <c r="O1186" s="112">
        <v>0</v>
      </c>
      <c r="P1186" s="115">
        <f t="shared" si="312"/>
      </c>
      <c r="Q1186" s="116"/>
      <c r="R1186" s="112"/>
      <c r="S1186" s="116"/>
      <c r="T1186" s="112"/>
      <c r="U1186" s="117"/>
      <c r="V1186" s="118"/>
      <c r="W1186" s="112"/>
      <c r="X1186" s="118"/>
      <c r="Y1186" s="116"/>
      <c r="Z1186" s="118"/>
      <c r="AA1186" s="118"/>
      <c r="AB1186" s="112"/>
      <c r="AC1186" s="112"/>
      <c r="AD1186" s="116"/>
      <c r="AE1186" s="118"/>
      <c r="AF1186" s="119"/>
    </row>
    <row r="1187">
      <c r="A1187" s="106"/>
      <c r="B1187" s="107" t="s">
        <v>136</v>
      </c>
      <c r="C1187" s="135" t="s">
        <v>131</v>
      </c>
      <c r="D1187" s="109" t="s">
        <v>132</v>
      </c>
      <c r="E1187" s="110">
        <v>1409.41</v>
      </c>
      <c r="F1187" s="121">
        <f>E1187+E1189+E1188</f>
      </c>
      <c r="G1187" s="112">
        <v>6766</v>
      </c>
      <c r="H1187" s="112">
        <v>387</v>
      </c>
      <c r="I1187" s="113">
        <f t="shared" si="198"/>
      </c>
      <c r="J1187" s="114">
        <f t="shared" si="152"/>
      </c>
      <c r="K1187" s="112">
        <v>11</v>
      </c>
      <c r="L1187" s="114">
        <f t="shared" si="112"/>
      </c>
      <c r="M1187" s="112">
        <v>0</v>
      </c>
      <c r="N1187" s="115">
        <f t="shared" si="343"/>
      </c>
      <c r="O1187" s="112">
        <v>1</v>
      </c>
      <c r="P1187" s="115">
        <f t="shared" si="312"/>
      </c>
      <c r="Q1187" s="116">
        <f>(M1187+M1188+M1189)/(O1187+O1188+O1189)</f>
      </c>
      <c r="R1187" s="112">
        <v>7</v>
      </c>
      <c r="S1187" s="116">
        <f>(O1187+O1188+O1189)/(K1187+K1188+K1189)</f>
      </c>
      <c r="T1187" s="112">
        <v>3</v>
      </c>
      <c r="U1187" s="117">
        <f>F1187/T1187</f>
      </c>
      <c r="V1187" s="118">
        <f>(F1187+4*500)/T1187</f>
      </c>
      <c r="W1187" s="112">
        <v>5294.4</v>
      </c>
      <c r="X1187" s="118">
        <f>W1187/T1187</f>
      </c>
      <c r="Y1187" s="116">
        <f>T1187/R1187</f>
      </c>
      <c r="Z1187" s="118">
        <f>W1187/F1187</f>
      </c>
      <c r="AA1187" s="118">
        <f>W1187/(F1187+500)</f>
      </c>
      <c r="AB1187" s="112">
        <v>0</v>
      </c>
      <c r="AC1187" s="112">
        <v>0</v>
      </c>
      <c r="AD1187" s="116">
        <f>AB1187/T1187</f>
      </c>
      <c r="AE1187" s="118">
        <f>(W1187-AC1187)/(F1187+500)</f>
      </c>
      <c r="AF1187" s="119" t="s">
        <v>173</v>
      </c>
    </row>
    <row r="1188">
      <c r="A1188" s="106"/>
      <c r="B1188" s="107"/>
      <c r="C1188" s="135"/>
      <c r="D1188" s="168" t="s">
        <v>134</v>
      </c>
      <c r="E1188" s="110">
        <v>1272.26</v>
      </c>
      <c r="F1188" s="121"/>
      <c r="G1188" s="112">
        <v>10154</v>
      </c>
      <c r="H1188" s="112">
        <v>444</v>
      </c>
      <c r="I1188" s="113">
        <f t="shared" si="198"/>
      </c>
      <c r="J1188" s="114">
        <f t="shared" si="152"/>
      </c>
      <c r="K1188" s="112">
        <v>27</v>
      </c>
      <c r="L1188" s="114">
        <f t="shared" si="112"/>
      </c>
      <c r="M1188" s="112">
        <v>3</v>
      </c>
      <c r="N1188" s="115">
        <f t="shared" si="343"/>
      </c>
      <c r="O1188" s="112">
        <v>3</v>
      </c>
      <c r="P1188" s="115">
        <f t="shared" si="312"/>
      </c>
      <c r="Q1188" s="116"/>
      <c r="R1188" s="112"/>
      <c r="S1188" s="116"/>
      <c r="T1188" s="112"/>
      <c r="U1188" s="117"/>
      <c r="V1188" s="118"/>
      <c r="W1188" s="112"/>
      <c r="X1188" s="118"/>
      <c r="Y1188" s="116"/>
      <c r="Z1188" s="118"/>
      <c r="AA1188" s="118"/>
      <c r="AB1188" s="112"/>
      <c r="AC1188" s="112"/>
      <c r="AD1188" s="116"/>
      <c r="AE1188" s="118"/>
    </row>
    <row r="1189">
      <c r="A1189" s="106"/>
      <c r="B1189" s="107"/>
      <c r="C1189" s="135"/>
      <c r="D1189" s="168" t="s">
        <v>202</v>
      </c>
      <c r="E1189" s="110">
        <v>102.54</v>
      </c>
      <c r="F1189" s="121"/>
      <c r="G1189" s="112">
        <v>792</v>
      </c>
      <c r="H1189" s="122">
        <v>13</v>
      </c>
      <c r="I1189" s="113">
        <f t="shared" si="198"/>
      </c>
      <c r="J1189" s="114">
        <f t="shared" si="152"/>
      </c>
      <c r="K1189" s="112">
        <v>2</v>
      </c>
      <c r="L1189" s="114">
        <f t="shared" si="112"/>
      </c>
      <c r="M1189" s="112">
        <v>0</v>
      </c>
      <c r="N1189" s="115">
        <f t="shared" si="343"/>
      </c>
      <c r="O1189" s="112">
        <v>0</v>
      </c>
      <c r="P1189" s="115">
        <f t="shared" si="312"/>
      </c>
      <c r="Q1189" s="116"/>
      <c r="R1189" s="112"/>
      <c r="S1189" s="116"/>
      <c r="T1189" s="112"/>
      <c r="U1189" s="117"/>
      <c r="V1189" s="118"/>
      <c r="W1189" s="112"/>
      <c r="X1189" s="118"/>
      <c r="Y1189" s="116"/>
      <c r="Z1189" s="118"/>
      <c r="AA1189" s="118"/>
      <c r="AB1189" s="112"/>
      <c r="AC1189" s="112"/>
      <c r="AD1189" s="116"/>
      <c r="AE1189" s="118"/>
      <c r="AF1189" s="119" t="s">
        <v>167</v>
      </c>
    </row>
    <row r="1190">
      <c r="A1190" s="106"/>
      <c r="B1190" s="120" t="s">
        <v>137</v>
      </c>
      <c r="C1190" s="135" t="s">
        <v>131</v>
      </c>
      <c r="D1190" s="109" t="s">
        <v>132</v>
      </c>
      <c r="E1190" s="110">
        <v>1304.44</v>
      </c>
      <c r="F1190" s="121">
        <f>E1190+E1192+E1191</f>
      </c>
      <c r="G1190" s="112">
        <v>6534</v>
      </c>
      <c r="H1190" s="112">
        <v>334</v>
      </c>
      <c r="I1190" s="113">
        <f t="shared" si="198"/>
      </c>
      <c r="J1190" s="114">
        <f t="shared" si="152"/>
      </c>
      <c r="K1190" s="112">
        <v>30</v>
      </c>
      <c r="L1190" s="114">
        <f t="shared" si="112"/>
      </c>
      <c r="M1190" s="112">
        <v>1</v>
      </c>
      <c r="N1190" s="115">
        <f t="shared" si="343"/>
      </c>
      <c r="O1190" s="112">
        <v>6</v>
      </c>
      <c r="P1190" s="115">
        <f t="shared" si="312"/>
      </c>
      <c r="Q1190" s="116">
        <f>(M1190+M1191+M1192)/(O1190+O1191+O1192)</f>
      </c>
      <c r="R1190" s="112">
        <v>10</v>
      </c>
      <c r="S1190" s="116">
        <f>(O1190+O1191+O1192)/(K1190+K1191+K1192)</f>
      </c>
      <c r="T1190" s="112">
        <v>2</v>
      </c>
      <c r="U1190" s="117">
        <f>F1190/T1190</f>
      </c>
      <c r="V1190" s="118">
        <f>(F1190+4*500)/T1190</f>
      </c>
      <c r="W1190" s="112">
        <v>2702.4000000000005</v>
      </c>
      <c r="X1190" s="118">
        <f>W1190/T1190</f>
      </c>
      <c r="Y1190" s="116">
        <f>T1190/R1190</f>
      </c>
      <c r="Z1190" s="118">
        <f>W1190/F1190</f>
      </c>
      <c r="AA1190" s="118">
        <f>W1190/(F1190+500)</f>
      </c>
      <c r="AB1190" s="112">
        <v>1</v>
      </c>
      <c r="AC1190" s="112">
        <v>691.2</v>
      </c>
      <c r="AD1190" s="116">
        <f>AB1190/T1190</f>
      </c>
      <c r="AE1190" s="118">
        <f>(W1190-AC1190)/(F1190+500)</f>
      </c>
      <c r="AF1190" s="119" t="s">
        <v>173</v>
      </c>
    </row>
    <row r="1191">
      <c r="A1191" s="106"/>
      <c r="B1191" s="120"/>
      <c r="C1191" s="135"/>
      <c r="D1191" s="168" t="s">
        <v>134</v>
      </c>
      <c r="E1191" s="110">
        <v>1974.12</v>
      </c>
      <c r="F1191" s="121"/>
      <c r="G1191" s="112">
        <v>16678</v>
      </c>
      <c r="H1191" s="112">
        <v>768</v>
      </c>
      <c r="I1191" s="113">
        <f t="shared" si="198"/>
      </c>
      <c r="J1191" s="114">
        <f t="shared" si="152"/>
      </c>
      <c r="K1191" s="112">
        <v>52</v>
      </c>
      <c r="L1191" s="114">
        <f t="shared" si="112"/>
      </c>
      <c r="M1191" s="112">
        <v>1</v>
      </c>
      <c r="N1191" s="115">
        <f t="shared" si="343"/>
      </c>
      <c r="O1191" s="112">
        <v>3</v>
      </c>
      <c r="P1191" s="115">
        <f t="shared" si="312"/>
      </c>
      <c r="Q1191" s="116"/>
      <c r="R1191" s="112"/>
      <c r="S1191" s="116"/>
      <c r="T1191" s="112"/>
      <c r="U1191" s="117"/>
      <c r="V1191" s="118"/>
      <c r="W1191" s="112"/>
      <c r="X1191" s="118"/>
      <c r="Y1191" s="116"/>
      <c r="Z1191" s="118"/>
      <c r="AA1191" s="118"/>
      <c r="AB1191" s="112"/>
      <c r="AC1191" s="112"/>
      <c r="AD1191" s="116"/>
      <c r="AE1191" s="118"/>
    </row>
    <row r="1192">
      <c r="A1192" s="106"/>
      <c r="B1192" s="120"/>
      <c r="C1192" s="135"/>
      <c r="D1192" s="168" t="s">
        <v>202</v>
      </c>
      <c r="E1192" s="110">
        <v>53.2</v>
      </c>
      <c r="F1192" s="121"/>
      <c r="G1192" s="112">
        <v>354</v>
      </c>
      <c r="H1192" s="122">
        <v>14</v>
      </c>
      <c r="I1192" s="113">
        <f t="shared" si="198"/>
      </c>
      <c r="J1192" s="114">
        <f t="shared" si="152"/>
      </c>
      <c r="K1192" s="112">
        <v>2</v>
      </c>
      <c r="L1192" s="114">
        <f t="shared" si="112"/>
      </c>
      <c r="M1192" s="112">
        <v>0</v>
      </c>
      <c r="N1192" s="115">
        <f t="shared" si="343"/>
      </c>
      <c r="O1192" s="112">
        <v>0</v>
      </c>
      <c r="P1192" s="115">
        <f t="shared" si="312"/>
      </c>
      <c r="Q1192" s="116"/>
      <c r="R1192" s="112"/>
      <c r="S1192" s="116"/>
      <c r="T1192" s="112"/>
      <c r="U1192" s="117"/>
      <c r="V1192" s="118"/>
      <c r="W1192" s="112"/>
      <c r="X1192" s="118"/>
      <c r="Y1192" s="116"/>
      <c r="Z1192" s="118"/>
      <c r="AA1192" s="118"/>
      <c r="AB1192" s="112"/>
      <c r="AC1192" s="112"/>
      <c r="AD1192" s="116"/>
      <c r="AE1192" s="118"/>
      <c r="AF1192" s="119" t="s">
        <v>167</v>
      </c>
    </row>
    <row r="1193">
      <c r="A1193" s="106"/>
      <c r="B1193" s="107" t="s">
        <v>138</v>
      </c>
      <c r="C1193" s="135" t="s">
        <v>131</v>
      </c>
      <c r="D1193" s="109" t="s">
        <v>132</v>
      </c>
      <c r="E1193" s="110">
        <v>1842.6</v>
      </c>
      <c r="F1193" s="121">
        <f>E1193+E1195+E1194</f>
      </c>
      <c r="G1193" s="112">
        <v>9093</v>
      </c>
      <c r="H1193" s="112">
        <v>288</v>
      </c>
      <c r="I1193" s="113">
        <f t="shared" si="198"/>
      </c>
      <c r="J1193" s="114">
        <f t="shared" si="152"/>
      </c>
      <c r="K1193" s="112">
        <v>28</v>
      </c>
      <c r="L1193" s="114">
        <f t="shared" si="112"/>
      </c>
      <c r="M1193" s="112">
        <v>2</v>
      </c>
      <c r="N1193" s="115">
        <f t="shared" si="343"/>
      </c>
      <c r="O1193" s="112">
        <v>6</v>
      </c>
      <c r="P1193" s="115">
        <f t="shared" si="312"/>
      </c>
      <c r="Q1193" s="116">
        <f>(M1193+M1194+M1195)/(O1193+O1194+O1195)</f>
      </c>
      <c r="R1193" s="112">
        <v>18</v>
      </c>
      <c r="S1193" s="116">
        <f>(O1193+O1194+O1195)/(K1193+K1194+K1195)</f>
      </c>
      <c r="T1193" s="112">
        <v>7</v>
      </c>
      <c r="U1193" s="117">
        <f>F1193/T1193</f>
      </c>
      <c r="V1193" s="118">
        <f>(F1193+4*500)/T1193</f>
      </c>
      <c r="W1193" s="112">
        <v>8931.600000000002</v>
      </c>
      <c r="X1193" s="118">
        <f>W1193/T1193</f>
      </c>
      <c r="Y1193" s="116">
        <f>T1193/R1193</f>
      </c>
      <c r="Z1193" s="118">
        <f>W1193/F1193</f>
      </c>
      <c r="AA1193" s="118">
        <f>W1193/(F1193+500)</f>
      </c>
      <c r="AB1193" s="112">
        <v>2</v>
      </c>
      <c r="AC1193" s="112">
        <f>360+2407.2</f>
      </c>
      <c r="AD1193" s="116">
        <f>AB1193/T1193</f>
      </c>
      <c r="AE1193" s="118">
        <f>(W1193-AC1193)/(F1193+500)</f>
      </c>
      <c r="AF1193" s="119" t="s">
        <v>173</v>
      </c>
    </row>
    <row r="1194">
      <c r="A1194" s="106"/>
      <c r="B1194" s="107"/>
      <c r="C1194" s="135"/>
      <c r="D1194" s="168" t="s">
        <v>134</v>
      </c>
      <c r="E1194" s="110">
        <v>2119.48</v>
      </c>
      <c r="F1194" s="121"/>
      <c r="G1194" s="112">
        <v>16662</v>
      </c>
      <c r="H1194" s="112">
        <v>867</v>
      </c>
      <c r="I1194" s="113">
        <f t="shared" si="198"/>
      </c>
      <c r="J1194" s="114">
        <f t="shared" si="152"/>
      </c>
      <c r="K1194" s="112">
        <v>37</v>
      </c>
      <c r="L1194" s="114">
        <f t="shared" si="112"/>
      </c>
      <c r="M1194" s="112">
        <v>1</v>
      </c>
      <c r="N1194" s="115">
        <f t="shared" si="343"/>
      </c>
      <c r="O1194" s="112">
        <v>4</v>
      </c>
      <c r="P1194" s="115">
        <f t="shared" si="312"/>
      </c>
      <c r="Q1194" s="116"/>
      <c r="R1194" s="112"/>
      <c r="S1194" s="116"/>
      <c r="T1194" s="112"/>
      <c r="U1194" s="117"/>
      <c r="V1194" s="118"/>
      <c r="W1194" s="112"/>
      <c r="X1194" s="118"/>
      <c r="Y1194" s="116"/>
      <c r="Z1194" s="118"/>
      <c r="AA1194" s="118"/>
      <c r="AB1194" s="112"/>
      <c r="AC1194" s="112"/>
      <c r="AD1194" s="116"/>
      <c r="AE1194" s="118"/>
    </row>
    <row r="1195">
      <c r="A1195" s="106"/>
      <c r="B1195" s="107"/>
      <c r="C1195" s="135"/>
      <c r="D1195" s="168" t="s">
        <v>202</v>
      </c>
      <c r="E1195" s="110">
        <v>32.53</v>
      </c>
      <c r="F1195" s="121"/>
      <c r="G1195" s="112">
        <v>103</v>
      </c>
      <c r="H1195" s="122">
        <v>4</v>
      </c>
      <c r="I1195" s="113">
        <f t="shared" si="198"/>
      </c>
      <c r="J1195" s="114">
        <f t="shared" si="152"/>
      </c>
      <c r="K1195" s="112">
        <v>0</v>
      </c>
      <c r="L1195" s="114">
        <f t="shared" si="112"/>
      </c>
      <c r="M1195" s="112">
        <v>0</v>
      </c>
      <c r="N1195" s="115">
        <f t="shared" si="343"/>
      </c>
      <c r="O1195" s="112">
        <v>0</v>
      </c>
      <c r="P1195" s="115">
        <f t="shared" si="312"/>
      </c>
      <c r="Q1195" s="116"/>
      <c r="R1195" s="112"/>
      <c r="S1195" s="116"/>
      <c r="T1195" s="112"/>
      <c r="U1195" s="117"/>
      <c r="V1195" s="118"/>
      <c r="W1195" s="112"/>
      <c r="X1195" s="118"/>
      <c r="Y1195" s="116"/>
      <c r="Z1195" s="118"/>
      <c r="AA1195" s="118"/>
      <c r="AB1195" s="112"/>
      <c r="AC1195" s="112"/>
      <c r="AD1195" s="116"/>
      <c r="AE1195" s="118"/>
      <c r="AF1195" s="119" t="s">
        <v>167</v>
      </c>
    </row>
    <row r="1196">
      <c r="A1196" s="106"/>
      <c r="B1196" s="123" t="s">
        <v>140</v>
      </c>
      <c r="C1196" s="123"/>
      <c r="D1196" s="123"/>
      <c r="E1196" s="124">
        <f>SUM(E1184:E1195)</f>
      </c>
      <c r="F1196" s="125">
        <f>SUM(F1184:F1195)</f>
      </c>
      <c r="G1196" s="124">
        <f>SUM(G1184:G1195)</f>
      </c>
      <c r="H1196" s="124">
        <f>SUM(H1184:H1195)</f>
      </c>
      <c r="I1196" s="126">
        <f t="shared" si="198"/>
      </c>
      <c r="J1196" s="127">
        <f t="shared" si="152"/>
      </c>
      <c r="K1196" s="124">
        <f>SUM(K1184:K1195)</f>
      </c>
      <c r="L1196" s="127">
        <f t="shared" si="112"/>
      </c>
      <c r="M1196" s="124">
        <f>SUM(M1184:M1195)</f>
      </c>
      <c r="N1196" s="128">
        <f t="shared" si="343"/>
      </c>
      <c r="O1196" s="124">
        <f>SUM(O1184:O1195)</f>
      </c>
      <c r="P1196" s="128">
        <f t="shared" si="312"/>
      </c>
      <c r="Q1196" s="129">
        <f>M1196/O1196</f>
      </c>
      <c r="R1196" s="125">
        <f>SUM(R1184:R1195)</f>
      </c>
      <c r="S1196" s="129">
        <f>(O1196+O1196)/(K1196+K1196)</f>
      </c>
      <c r="T1196" s="125">
        <f>SUM(T1184:T1195)</f>
      </c>
      <c r="U1196" s="130">
        <f t="shared" ref="U1196:U1197" si="886">F1196/T1196</f>
      </c>
      <c r="V1196" s="131">
        <f t="shared" ref="V1196:V1197" si="746">(F1196+4*500)/T1196</f>
      </c>
      <c r="W1196" s="125">
        <f>SUM(W1184:W1195)</f>
      </c>
      <c r="X1196" s="132">
        <f t="shared" ref="X1196:X1197" si="606">W1196/T1196</f>
      </c>
      <c r="Y1196" s="129">
        <f t="shared" ref="Y1196:Y1197" si="466">T1196/R1196</f>
      </c>
      <c r="Z1196" s="131">
        <f t="shared" ref="Z1196:Z1197" si="1166">W1196/F1196</f>
      </c>
      <c r="AA1196" s="131">
        <f>W1196/(F1196+COUNT(W1184:W1195)*500)</f>
      </c>
      <c r="AB1196" s="174">
        <f>AB1184+AB1187+AB1190+AB1193</f>
      </c>
      <c r="AC1196" s="174">
        <f>AC1184+AC1187+AC1190+AC1193</f>
      </c>
      <c r="AD1196" s="129">
        <f t="shared" ref="AD1196:AD1197" si="1026">AB1196/T1196</f>
      </c>
      <c r="AE1196" s="133">
        <f>(W1196-AC1196)/(F1196+COUNT(W1184:W1194)*500)</f>
      </c>
      <c r="AF1196" s="118"/>
    </row>
    <row r="1197">
      <c r="A1197" s="106"/>
      <c r="B1197" s="107" t="s">
        <v>139</v>
      </c>
      <c r="C1197" s="135" t="s">
        <v>188</v>
      </c>
      <c r="D1197" s="109" t="s">
        <v>132</v>
      </c>
      <c r="E1197" s="110">
        <v>2329.74</v>
      </c>
      <c r="F1197" s="121">
        <f>E1197+E1199+E1198</f>
      </c>
      <c r="G1197" s="112">
        <v>11249</v>
      </c>
      <c r="H1197" s="112">
        <v>202</v>
      </c>
      <c r="I1197" s="113">
        <f t="shared" si="198"/>
      </c>
      <c r="J1197" s="114">
        <f t="shared" si="152"/>
      </c>
      <c r="K1197" s="112">
        <v>26</v>
      </c>
      <c r="L1197" s="114">
        <f t="shared" si="112"/>
      </c>
      <c r="M1197" s="112">
        <v>1</v>
      </c>
      <c r="N1197" s="115">
        <f t="shared" si="343"/>
      </c>
      <c r="O1197" s="112">
        <v>5</v>
      </c>
      <c r="P1197" s="115">
        <f t="shared" si="312"/>
      </c>
      <c r="Q1197" s="116">
        <f>(M1197+M1198+M1199)/(O1197+O1198+O1199)</f>
      </c>
      <c r="R1197" s="112">
        <v>7</v>
      </c>
      <c r="S1197" s="116">
        <f>(O1197+O1198+O1199)/(K1197+K1198+K1199)</f>
      </c>
      <c r="T1197" s="112">
        <v>2</v>
      </c>
      <c r="U1197" s="117">
        <f t="shared" si="886"/>
      </c>
      <c r="V1197" s="118">
        <f t="shared" si="746"/>
      </c>
      <c r="W1197" s="112">
        <v>3475</v>
      </c>
      <c r="X1197" s="118">
        <f t="shared" si="606"/>
      </c>
      <c r="Y1197" s="116">
        <f t="shared" si="466"/>
      </c>
      <c r="Z1197" s="118">
        <f t="shared" si="1166"/>
      </c>
      <c r="AA1197" s="118">
        <f>W1197/(F1197+500)</f>
      </c>
      <c r="AB1197" s="112">
        <v>1</v>
      </c>
      <c r="AC1197" s="112">
        <v>563.8</v>
      </c>
      <c r="AD1197" s="116">
        <f t="shared" si="1026"/>
      </c>
      <c r="AE1197" s="118">
        <f>(W1197-AC1197)/(F1197+500)</f>
      </c>
      <c r="AF1197" s="119" t="s">
        <v>173</v>
      </c>
    </row>
    <row r="1198">
      <c r="A1198" s="106"/>
      <c r="B1198" s="107"/>
      <c r="C1198" s="135"/>
      <c r="D1198" s="168" t="s">
        <v>134</v>
      </c>
      <c r="E1198" s="110">
        <v>1762.24</v>
      </c>
      <c r="F1198" s="121"/>
      <c r="G1198" s="112">
        <v>14363</v>
      </c>
      <c r="H1198" s="112">
        <v>671</v>
      </c>
      <c r="I1198" s="113">
        <f t="shared" si="198"/>
      </c>
      <c r="J1198" s="114">
        <f t="shared" si="152"/>
      </c>
      <c r="K1198" s="112">
        <v>33</v>
      </c>
      <c r="L1198" s="114">
        <f t="shared" si="112"/>
      </c>
      <c r="M1198" s="112">
        <v>4</v>
      </c>
      <c r="N1198" s="115">
        <f t="shared" si="343"/>
      </c>
      <c r="O1198" s="112">
        <v>3</v>
      </c>
      <c r="P1198" s="115">
        <f t="shared" si="312"/>
      </c>
      <c r="Q1198" s="116"/>
      <c r="R1198" s="112"/>
      <c r="S1198" s="116"/>
      <c r="T1198" s="112"/>
      <c r="U1198" s="117"/>
      <c r="V1198" s="118"/>
      <c r="W1198" s="112"/>
      <c r="X1198" s="118"/>
      <c r="Y1198" s="116"/>
      <c r="Z1198" s="118"/>
      <c r="AA1198" s="118"/>
      <c r="AB1198" s="112"/>
      <c r="AC1198" s="112"/>
      <c r="AD1198" s="116"/>
      <c r="AE1198" s="118"/>
    </row>
    <row r="1199">
      <c r="A1199" s="106"/>
      <c r="B1199" s="107"/>
      <c r="C1199" s="135"/>
      <c r="D1199" s="168" t="s">
        <v>202</v>
      </c>
      <c r="E1199" s="110">
        <v>349.34</v>
      </c>
      <c r="F1199" s="121"/>
      <c r="G1199" s="112">
        <v>2129</v>
      </c>
      <c r="H1199" s="122">
        <v>93</v>
      </c>
      <c r="I1199" s="113">
        <f t="shared" si="198"/>
      </c>
      <c r="J1199" s="114">
        <f t="shared" si="152"/>
      </c>
      <c r="K1199" s="112">
        <v>3</v>
      </c>
      <c r="L1199" s="114">
        <f t="shared" si="112"/>
      </c>
      <c r="M1199" s="112">
        <v>0</v>
      </c>
      <c r="N1199" s="115">
        <f t="shared" si="343"/>
      </c>
      <c r="O1199" s="112">
        <v>0</v>
      </c>
      <c r="P1199" s="115">
        <f t="shared" si="312"/>
      </c>
      <c r="Q1199" s="116"/>
      <c r="R1199" s="112"/>
      <c r="S1199" s="116"/>
      <c r="T1199" s="112"/>
      <c r="U1199" s="117"/>
      <c r="V1199" s="118"/>
      <c r="W1199" s="112"/>
      <c r="X1199" s="118"/>
      <c r="Y1199" s="116"/>
      <c r="Z1199" s="118"/>
      <c r="AA1199" s="118"/>
      <c r="AB1199" s="112"/>
      <c r="AC1199" s="112"/>
      <c r="AD1199" s="116"/>
      <c r="AE1199" s="118"/>
      <c r="AF1199" s="119" t="s">
        <v>167</v>
      </c>
    </row>
    <row r="1200">
      <c r="A1200" s="106"/>
      <c r="B1200" s="134" t="s">
        <v>141</v>
      </c>
      <c r="C1200" s="135" t="s">
        <v>188</v>
      </c>
      <c r="D1200" s="109" t="s">
        <v>132</v>
      </c>
      <c r="E1200" s="110">
        <v>1405.31</v>
      </c>
      <c r="F1200" s="121">
        <f>E1200+E1202+E1201</f>
      </c>
      <c r="G1200" s="112">
        <v>6372</v>
      </c>
      <c r="H1200" s="112">
        <v>103</v>
      </c>
      <c r="I1200" s="113">
        <f t="shared" si="198"/>
      </c>
      <c r="J1200" s="114">
        <f t="shared" si="152"/>
      </c>
      <c r="K1200" s="112">
        <v>21</v>
      </c>
      <c r="L1200" s="114">
        <f t="shared" si="112"/>
      </c>
      <c r="M1200" s="112">
        <v>0</v>
      </c>
      <c r="N1200" s="115">
        <f t="shared" si="343"/>
      </c>
      <c r="O1200" s="112">
        <v>0</v>
      </c>
      <c r="P1200" s="115">
        <f t="shared" si="312"/>
      </c>
      <c r="Q1200" s="116">
        <f>(M1200+M1201+M1202)/(O1200+O1201+O1202)</f>
      </c>
      <c r="R1200" s="112">
        <v>13</v>
      </c>
      <c r="S1200" s="116">
        <f>(O1200+O1201+O1202)/(K1200+K1201+K1202)</f>
      </c>
      <c r="T1200" s="112">
        <v>7</v>
      </c>
      <c r="U1200" s="117">
        <f>F1200/T1200</f>
      </c>
      <c r="V1200" s="118">
        <f>(F1200+4*500)/T1200</f>
      </c>
      <c r="W1200" s="112">
        <v>8068.5999999999985</v>
      </c>
      <c r="X1200" s="118">
        <f>W1200/T1200</f>
      </c>
      <c r="Y1200" s="116">
        <f>T1200/R1200</f>
      </c>
      <c r="Z1200" s="118">
        <f>W1200/F1200</f>
      </c>
      <c r="AA1200" s="118">
        <f>W1200/(F1200+500)</f>
      </c>
      <c r="AB1200" s="112">
        <v>2</v>
      </c>
      <c r="AC1200" s="112">
        <v>1327</v>
      </c>
      <c r="AD1200" s="116">
        <f>AB1200/T1200</f>
      </c>
      <c r="AE1200" s="118">
        <f>(W1200-AC1200)/(F1200+500)</f>
      </c>
      <c r="AF1200" s="119" t="s">
        <v>173</v>
      </c>
    </row>
    <row r="1201">
      <c r="A1201" s="106"/>
      <c r="B1201" s="134"/>
      <c r="C1201" s="135"/>
      <c r="D1201" s="168" t="s">
        <v>134</v>
      </c>
      <c r="E1201" s="110">
        <v>1770.48</v>
      </c>
      <c r="F1201" s="121"/>
      <c r="G1201" s="112">
        <v>13397</v>
      </c>
      <c r="H1201" s="112">
        <v>633</v>
      </c>
      <c r="I1201" s="113">
        <f t="shared" si="198"/>
      </c>
      <c r="J1201" s="114">
        <f t="shared" si="152"/>
      </c>
      <c r="K1201" s="112">
        <v>48</v>
      </c>
      <c r="L1201" s="114">
        <f t="shared" si="112"/>
      </c>
      <c r="M1201" s="112">
        <v>2</v>
      </c>
      <c r="N1201" s="115">
        <f t="shared" si="343"/>
      </c>
      <c r="O1201" s="112">
        <v>4</v>
      </c>
      <c r="P1201" s="115">
        <f t="shared" si="312"/>
      </c>
      <c r="Q1201" s="116"/>
      <c r="R1201" s="112"/>
      <c r="S1201" s="116"/>
      <c r="T1201" s="112"/>
      <c r="U1201" s="117"/>
      <c r="V1201" s="118"/>
      <c r="W1201" s="112"/>
      <c r="X1201" s="118"/>
      <c r="Y1201" s="116"/>
      <c r="Z1201" s="118"/>
      <c r="AA1201" s="118"/>
      <c r="AB1201" s="112"/>
      <c r="AC1201" s="112"/>
      <c r="AD1201" s="116"/>
      <c r="AE1201" s="118"/>
    </row>
    <row r="1202">
      <c r="A1202" s="106"/>
      <c r="B1202" s="134"/>
      <c r="C1202" s="135"/>
      <c r="D1202" s="168" t="s">
        <v>202</v>
      </c>
      <c r="E1202" s="110">
        <v>97.11</v>
      </c>
      <c r="F1202" s="121"/>
      <c r="G1202" s="112">
        <v>931</v>
      </c>
      <c r="H1202" s="122">
        <v>36</v>
      </c>
      <c r="I1202" s="113">
        <f t="shared" si="198"/>
      </c>
      <c r="J1202" s="114">
        <f t="shared" si="152"/>
      </c>
      <c r="K1202" s="112">
        <v>6</v>
      </c>
      <c r="L1202" s="114">
        <f t="shared" si="112"/>
      </c>
      <c r="M1202" s="112">
        <v>0</v>
      </c>
      <c r="N1202" s="115">
        <f t="shared" si="343"/>
      </c>
      <c r="O1202" s="112">
        <v>0</v>
      </c>
      <c r="P1202" s="115">
        <f t="shared" si="312"/>
      </c>
      <c r="Q1202" s="116"/>
      <c r="R1202" s="112"/>
      <c r="S1202" s="116"/>
      <c r="T1202" s="112"/>
      <c r="U1202" s="117"/>
      <c r="V1202" s="118"/>
      <c r="W1202" s="112"/>
      <c r="X1202" s="118"/>
      <c r="Y1202" s="116"/>
      <c r="Z1202" s="118"/>
      <c r="AA1202" s="118"/>
      <c r="AB1202" s="112"/>
      <c r="AC1202" s="112"/>
      <c r="AD1202" s="116"/>
      <c r="AE1202" s="118"/>
      <c r="AF1202" s="119" t="s">
        <v>167</v>
      </c>
    </row>
    <row r="1203">
      <c r="A1203" s="106"/>
      <c r="B1203" s="134" t="s">
        <v>143</v>
      </c>
      <c r="C1203" s="135" t="s">
        <v>188</v>
      </c>
      <c r="D1203" s="109" t="s">
        <v>132</v>
      </c>
      <c r="E1203" s="110">
        <v>404.18</v>
      </c>
      <c r="F1203" s="121">
        <f>E1203+E1205+E1204</f>
      </c>
      <c r="G1203" s="112">
        <v>1443</v>
      </c>
      <c r="H1203" s="112">
        <v>53</v>
      </c>
      <c r="I1203" s="113">
        <f t="shared" si="198"/>
      </c>
      <c r="J1203" s="114">
        <f t="shared" si="152"/>
      </c>
      <c r="K1203" s="112">
        <v>1</v>
      </c>
      <c r="L1203" s="114">
        <f t="shared" si="112"/>
      </c>
      <c r="M1203" s="112">
        <v>0</v>
      </c>
      <c r="N1203" s="115">
        <f t="shared" si="343"/>
      </c>
      <c r="O1203" s="112">
        <v>0</v>
      </c>
      <c r="P1203" s="115">
        <f t="shared" si="312"/>
      </c>
      <c r="Q1203" s="116">
        <f>(M1203+M1204+M1205)/(O1203+O1204+O1205)</f>
      </c>
      <c r="R1203" s="112">
        <v>2</v>
      </c>
      <c r="S1203" s="116">
        <f>(O1203+O1204+O1205)/(K1203+K1204+K1205)</f>
      </c>
      <c r="T1203" s="112">
        <v>1</v>
      </c>
      <c r="U1203" s="117">
        <f>F1203/T1203</f>
      </c>
      <c r="V1203" s="118">
        <f>(F1203+4*500)/T1203</f>
      </c>
      <c r="W1203" s="112">
        <v>385.2000000000007</v>
      </c>
      <c r="X1203" s="118">
        <f>W1203/T1203</f>
      </c>
      <c r="Y1203" s="116">
        <f>T1203/R1203</f>
      </c>
      <c r="Z1203" s="118">
        <f>W1203/F1203</f>
      </c>
      <c r="AA1203" s="118">
        <f>W1203/(F1203+500)</f>
      </c>
      <c r="AB1203" s="112">
        <v>0</v>
      </c>
      <c r="AC1203" s="112">
        <v>0</v>
      </c>
      <c r="AD1203" s="116">
        <f>AB1203/T1203</f>
      </c>
      <c r="AE1203" s="118">
        <f>(W1203-AC1203)/(F1203+500)</f>
      </c>
      <c r="AF1203" s="119" t="s">
        <v>173</v>
      </c>
    </row>
    <row r="1204">
      <c r="A1204" s="106"/>
      <c r="B1204" s="134"/>
      <c r="C1204" s="135"/>
      <c r="D1204" s="168" t="s">
        <v>134</v>
      </c>
      <c r="E1204" s="110">
        <v>759.77</v>
      </c>
      <c r="F1204" s="121"/>
      <c r="G1204" s="112">
        <v>3457</v>
      </c>
      <c r="H1204" s="112">
        <v>302</v>
      </c>
      <c r="I1204" s="113">
        <f t="shared" si="198"/>
      </c>
      <c r="J1204" s="114">
        <f t="shared" si="152"/>
      </c>
      <c r="K1204" s="112">
        <v>14</v>
      </c>
      <c r="L1204" s="114">
        <f t="shared" si="112"/>
      </c>
      <c r="M1204" s="112">
        <v>0</v>
      </c>
      <c r="N1204" s="115">
        <f t="shared" si="343"/>
      </c>
      <c r="O1204" s="112">
        <v>1</v>
      </c>
      <c r="P1204" s="115">
        <f t="shared" si="312"/>
      </c>
      <c r="Q1204" s="116"/>
      <c r="R1204" s="112"/>
      <c r="S1204" s="116"/>
      <c r="T1204" s="112"/>
      <c r="U1204" s="117"/>
      <c r="V1204" s="118"/>
      <c r="W1204" s="112"/>
      <c r="X1204" s="118"/>
      <c r="Y1204" s="116"/>
      <c r="Z1204" s="118"/>
      <c r="AA1204" s="118"/>
      <c r="AB1204" s="112"/>
      <c r="AC1204" s="112"/>
      <c r="AD1204" s="116"/>
      <c r="AE1204" s="118"/>
    </row>
    <row r="1205">
      <c r="A1205" s="106"/>
      <c r="B1205" s="134"/>
      <c r="C1205" s="135"/>
      <c r="D1205" s="168" t="s">
        <v>202</v>
      </c>
      <c r="E1205" s="110">
        <v>53.81</v>
      </c>
      <c r="F1205" s="121"/>
      <c r="G1205" s="112">
        <v>315</v>
      </c>
      <c r="H1205" s="122">
        <v>12</v>
      </c>
      <c r="I1205" s="113">
        <f t="shared" si="198"/>
      </c>
      <c r="J1205" s="114">
        <f t="shared" si="152"/>
      </c>
      <c r="K1205" s="112">
        <v>0</v>
      </c>
      <c r="L1205" s="114">
        <f t="shared" si="112"/>
      </c>
      <c r="M1205" s="112">
        <v>0</v>
      </c>
      <c r="N1205" s="115">
        <f t="shared" si="343"/>
      </c>
      <c r="O1205" s="112">
        <v>0</v>
      </c>
      <c r="P1205" s="115">
        <f t="shared" si="312"/>
      </c>
      <c r="Q1205" s="116"/>
      <c r="R1205" s="112"/>
      <c r="S1205" s="116"/>
      <c r="T1205" s="112"/>
      <c r="U1205" s="117"/>
      <c r="V1205" s="118"/>
      <c r="W1205" s="112"/>
      <c r="X1205" s="118"/>
      <c r="Y1205" s="116"/>
      <c r="Z1205" s="118"/>
      <c r="AA1205" s="118"/>
      <c r="AB1205" s="112"/>
      <c r="AC1205" s="112"/>
      <c r="AD1205" s="116"/>
      <c r="AE1205" s="118"/>
      <c r="AF1205" s="119" t="s">
        <v>167</v>
      </c>
    </row>
    <row r="1206">
      <c r="A1206" s="106"/>
      <c r="B1206" s="134" t="s">
        <v>144</v>
      </c>
      <c r="C1206" s="135" t="s">
        <v>188</v>
      </c>
      <c r="D1206" s="109" t="s">
        <v>132</v>
      </c>
      <c r="E1206" s="110">
        <v>422.81</v>
      </c>
      <c r="F1206" s="121">
        <f>E1206+E1208+E1207</f>
      </c>
      <c r="G1206" s="112">
        <v>1978</v>
      </c>
      <c r="H1206" s="112">
        <v>73</v>
      </c>
      <c r="I1206" s="113">
        <f t="shared" si="198"/>
      </c>
      <c r="J1206" s="114">
        <f t="shared" si="152"/>
      </c>
      <c r="K1206" s="112">
        <v>0</v>
      </c>
      <c r="L1206" s="114">
        <f t="shared" si="112"/>
      </c>
      <c r="M1206" s="112">
        <v>0</v>
      </c>
      <c r="N1206" s="115">
        <f t="shared" si="343"/>
      </c>
      <c r="O1206" s="112">
        <v>0</v>
      </c>
      <c r="P1206" s="115">
        <f t="shared" si="312"/>
      </c>
      <c r="Q1206" s="116">
        <f>(M1206+M1207+M1208)/(O1206+O1207+O1208)</f>
      </c>
      <c r="R1206" s="112">
        <v>1</v>
      </c>
      <c r="S1206" s="116">
        <f>(O1206+O1207+O1208)/(K1206+K1207+K1208)</f>
      </c>
      <c r="T1206" s="112">
        <v>1</v>
      </c>
      <c r="U1206" s="117">
        <f>F1206/T1206</f>
      </c>
      <c r="V1206" s="118">
        <f>(F1206+4*500)/T1206</f>
      </c>
      <c r="W1206" s="112">
        <v>1507.2000000000007</v>
      </c>
      <c r="X1206" s="118">
        <f>W1206/T1206</f>
      </c>
      <c r="Y1206" s="116">
        <f>T1206/R1206</f>
      </c>
      <c r="Z1206" s="118">
        <f>W1206/F1206</f>
      </c>
      <c r="AA1206" s="118">
        <f>W1206/(F1206+500)</f>
      </c>
      <c r="AB1206" s="112">
        <v>1</v>
      </c>
      <c r="AC1206" s="176">
        <v>1507.1999999999998</v>
      </c>
      <c r="AD1206" s="116">
        <f>AB1206/T1206</f>
      </c>
      <c r="AE1206" s="118">
        <f>(W1206-AC1206)/(F1206+500)</f>
      </c>
      <c r="AF1206" s="119" t="s">
        <v>173</v>
      </c>
    </row>
    <row r="1207">
      <c r="A1207" s="106"/>
      <c r="B1207" s="134"/>
      <c r="C1207" s="135"/>
      <c r="D1207" s="168" t="s">
        <v>134</v>
      </c>
      <c r="E1207" s="110">
        <v>583.05</v>
      </c>
      <c r="F1207" s="121"/>
      <c r="G1207" s="112">
        <v>3058</v>
      </c>
      <c r="H1207" s="112">
        <v>317</v>
      </c>
      <c r="I1207" s="113">
        <f t="shared" si="198"/>
      </c>
      <c r="J1207" s="114">
        <f t="shared" si="152"/>
      </c>
      <c r="K1207" s="112">
        <v>5</v>
      </c>
      <c r="L1207" s="114">
        <f t="shared" si="112"/>
      </c>
      <c r="M1207" s="112">
        <v>0</v>
      </c>
      <c r="N1207" s="115">
        <f t="shared" si="343"/>
      </c>
      <c r="O1207" s="112">
        <v>0</v>
      </c>
      <c r="P1207" s="115">
        <f t="shared" si="312"/>
      </c>
      <c r="Q1207" s="116"/>
      <c r="R1207" s="112"/>
      <c r="S1207" s="116"/>
      <c r="T1207" s="112"/>
      <c r="U1207" s="117"/>
      <c r="V1207" s="118"/>
      <c r="W1207" s="112"/>
      <c r="X1207" s="118"/>
      <c r="Y1207" s="116"/>
      <c r="Z1207" s="118"/>
      <c r="AA1207" s="118"/>
      <c r="AB1207" s="112"/>
      <c r="AC1207" s="176"/>
      <c r="AD1207" s="116"/>
      <c r="AE1207" s="118"/>
    </row>
    <row r="1208">
      <c r="A1208" s="106"/>
      <c r="B1208" s="134"/>
      <c r="C1208" s="135"/>
      <c r="D1208" s="168" t="s">
        <v>202</v>
      </c>
      <c r="E1208" s="110">
        <v>60.89</v>
      </c>
      <c r="F1208" s="121"/>
      <c r="G1208" s="112">
        <v>329</v>
      </c>
      <c r="H1208" s="122">
        <v>20</v>
      </c>
      <c r="I1208" s="113">
        <f t="shared" si="198"/>
      </c>
      <c r="J1208" s="114">
        <f t="shared" si="152"/>
      </c>
      <c r="K1208" s="112">
        <v>2</v>
      </c>
      <c r="L1208" s="114">
        <f t="shared" si="112"/>
      </c>
      <c r="M1208" s="112">
        <v>1</v>
      </c>
      <c r="N1208" s="115">
        <f t="shared" si="343"/>
      </c>
      <c r="O1208" s="112">
        <v>1</v>
      </c>
      <c r="P1208" s="115">
        <f t="shared" si="312"/>
      </c>
      <c r="Q1208" s="116"/>
      <c r="R1208" s="112"/>
      <c r="S1208" s="116"/>
      <c r="T1208" s="112"/>
      <c r="U1208" s="117"/>
      <c r="V1208" s="118"/>
      <c r="W1208" s="112"/>
      <c r="X1208" s="118"/>
      <c r="Y1208" s="116"/>
      <c r="Z1208" s="118"/>
      <c r="AA1208" s="118"/>
      <c r="AB1208" s="112"/>
      <c r="AC1208" s="176"/>
      <c r="AD1208" s="116"/>
      <c r="AE1208" s="118"/>
      <c r="AF1208" s="119" t="s">
        <v>167</v>
      </c>
    </row>
    <row r="1209">
      <c r="A1209" s="106"/>
      <c r="B1209" s="134" t="s">
        <v>145</v>
      </c>
      <c r="C1209" s="135" t="s">
        <v>188</v>
      </c>
      <c r="D1209" s="109" t="s">
        <v>132</v>
      </c>
      <c r="E1209" s="110">
        <v>387</v>
      </c>
      <c r="F1209" s="121">
        <f>E1209+E1211+E1210</f>
      </c>
      <c r="G1209" s="112">
        <v>2183</v>
      </c>
      <c r="H1209" s="112">
        <v>52</v>
      </c>
      <c r="I1209" s="113">
        <f t="shared" si="198"/>
      </c>
      <c r="J1209" s="114">
        <f t="shared" si="152"/>
      </c>
      <c r="K1209" s="112">
        <v>1</v>
      </c>
      <c r="L1209" s="114">
        <f t="shared" si="112"/>
      </c>
      <c r="M1209" s="112">
        <v>0</v>
      </c>
      <c r="N1209" s="115">
        <f t="shared" si="343"/>
      </c>
      <c r="O1209" s="112">
        <v>0</v>
      </c>
      <c r="P1209" s="115">
        <f t="shared" si="312"/>
      </c>
      <c r="Q1209" s="116">
        <f>(M1209+M1210+M1211)/(O1209+O1210+O1211)</f>
      </c>
      <c r="R1209" s="112">
        <v>1</v>
      </c>
      <c r="S1209" s="116">
        <f>(O1209+O1210+O1211)/(K1209+K1210+K1211)</f>
      </c>
      <c r="T1209" s="112">
        <v>1</v>
      </c>
      <c r="U1209" s="117">
        <f>F1209/T1209</f>
      </c>
      <c r="V1209" s="118">
        <f>(F1209+4*500)/T1209</f>
      </c>
      <c r="W1209" s="112">
        <v>2592</v>
      </c>
      <c r="X1209" s="118">
        <f>W1209/T1209</f>
      </c>
      <c r="Y1209" s="116">
        <f>T1209/R1209</f>
      </c>
      <c r="Z1209" s="118">
        <f>W1209/F1209</f>
      </c>
      <c r="AA1209" s="118">
        <f>W1209/(F1209+500)</f>
      </c>
      <c r="AB1209" s="112">
        <v>0</v>
      </c>
      <c r="AC1209" s="112">
        <v>0</v>
      </c>
      <c r="AD1209" s="116">
        <f>AB1209/T1209</f>
      </c>
      <c r="AE1209" s="118">
        <f>(W1209-AC1209)/(F1209+500)</f>
      </c>
      <c r="AF1209" s="119" t="s">
        <v>173</v>
      </c>
    </row>
    <row r="1210">
      <c r="A1210" s="106"/>
      <c r="B1210" s="134"/>
      <c r="C1210" s="135"/>
      <c r="D1210" s="168" t="s">
        <v>134</v>
      </c>
      <c r="E1210" s="110">
        <v>353.45</v>
      </c>
      <c r="F1210" s="121"/>
      <c r="G1210" s="112">
        <v>2821</v>
      </c>
      <c r="H1210" s="112">
        <v>264</v>
      </c>
      <c r="I1210" s="113">
        <f t="shared" si="198"/>
      </c>
      <c r="J1210" s="114">
        <f t="shared" si="152"/>
      </c>
      <c r="K1210" s="112">
        <v>3</v>
      </c>
      <c r="L1210" s="114">
        <f t="shared" si="112"/>
      </c>
      <c r="M1210" s="112">
        <v>0</v>
      </c>
      <c r="N1210" s="115">
        <f t="shared" si="343"/>
      </c>
      <c r="O1210" s="112">
        <v>0</v>
      </c>
      <c r="P1210" s="115">
        <f t="shared" si="312"/>
      </c>
      <c r="Q1210" s="116"/>
      <c r="R1210" s="112"/>
      <c r="S1210" s="116"/>
      <c r="T1210" s="112"/>
      <c r="U1210" s="117"/>
      <c r="V1210" s="118"/>
      <c r="W1210" s="112"/>
      <c r="X1210" s="118"/>
      <c r="Y1210" s="116"/>
      <c r="Z1210" s="118"/>
      <c r="AA1210" s="118"/>
      <c r="AB1210" s="112"/>
      <c r="AC1210" s="112"/>
      <c r="AD1210" s="116"/>
      <c r="AE1210" s="118"/>
    </row>
    <row r="1211">
      <c r="A1211" s="106"/>
      <c r="B1211" s="134"/>
      <c r="C1211" s="135"/>
      <c r="D1211" s="168" t="s">
        <v>202</v>
      </c>
      <c r="E1211" s="110">
        <v>29.91</v>
      </c>
      <c r="F1211" s="121"/>
      <c r="G1211" s="112">
        <v>204</v>
      </c>
      <c r="H1211" s="122">
        <v>8</v>
      </c>
      <c r="I1211" s="113">
        <f t="shared" si="198"/>
      </c>
      <c r="J1211" s="114">
        <f t="shared" si="152"/>
      </c>
      <c r="K1211" s="112">
        <v>0</v>
      </c>
      <c r="L1211" s="114">
        <f t="shared" si="112"/>
      </c>
      <c r="M1211" s="112">
        <v>0</v>
      </c>
      <c r="N1211" s="115">
        <f t="shared" si="343"/>
      </c>
      <c r="O1211" s="112">
        <v>0</v>
      </c>
      <c r="P1211" s="115">
        <f t="shared" si="312"/>
      </c>
      <c r="Q1211" s="116"/>
      <c r="R1211" s="112"/>
      <c r="S1211" s="116"/>
      <c r="T1211" s="112"/>
      <c r="U1211" s="117"/>
      <c r="V1211" s="118"/>
      <c r="W1211" s="112"/>
      <c r="X1211" s="118"/>
      <c r="Y1211" s="116"/>
      <c r="Z1211" s="118"/>
      <c r="AA1211" s="118"/>
      <c r="AB1211" s="112"/>
      <c r="AC1211" s="112"/>
      <c r="AD1211" s="116"/>
      <c r="AE1211" s="118"/>
      <c r="AF1211" s="119" t="s">
        <v>167</v>
      </c>
    </row>
    <row r="1212">
      <c r="A1212" s="106"/>
      <c r="B1212" s="136" t="s">
        <v>140</v>
      </c>
      <c r="C1212" s="136"/>
      <c r="D1212" s="136"/>
      <c r="E1212" s="124">
        <f>SUM(E1197:E1211)</f>
      </c>
      <c r="F1212" s="124">
        <f>SUM(F1197:F1211)</f>
      </c>
      <c r="G1212" s="124">
        <f>SUM(G1197:G1211)</f>
      </c>
      <c r="H1212" s="124">
        <f>SUM(H1197:H1211)</f>
      </c>
      <c r="I1212" s="126">
        <f t="shared" si="198"/>
      </c>
      <c r="J1212" s="127">
        <f t="shared" si="152"/>
      </c>
      <c r="K1212" s="124">
        <f>SUM(K1197:K1211)</f>
      </c>
      <c r="L1212" s="127">
        <f t="shared" si="112"/>
      </c>
      <c r="M1212" s="124">
        <f>SUM(M1197:M1211)</f>
      </c>
      <c r="N1212" s="128">
        <f t="shared" si="343"/>
      </c>
      <c r="O1212" s="124">
        <f>SUM(O1197:O1211)</f>
      </c>
      <c r="P1212" s="128">
        <f t="shared" si="312"/>
      </c>
      <c r="Q1212" s="129">
        <f>M1212/O1212</f>
      </c>
      <c r="R1212" s="124">
        <f>SUM(R1197:R1211)</f>
      </c>
      <c r="S1212" s="129">
        <f>(O1212+O1212)/(K1212+K1212)</f>
      </c>
      <c r="T1212" s="124">
        <f>SUM(T1197:T1211)</f>
      </c>
      <c r="U1212" s="130">
        <f t="shared" ref="U1212:U1213" si="887">F1212/T1212</f>
      </c>
      <c r="V1212" s="131">
        <f t="shared" ref="V1212:V1213" si="747">(F1212+4*500)/T1212</f>
      </c>
      <c r="W1212" s="124">
        <f>SUM(W1197:W1211)</f>
      </c>
      <c r="X1212" s="132">
        <f t="shared" ref="X1212:X1213" si="607">W1212/T1212</f>
      </c>
      <c r="Y1212" s="129">
        <f t="shared" ref="Y1212:Y1213" si="467">T1212/R1212</f>
      </c>
      <c r="Z1212" s="131">
        <f t="shared" ref="Z1212:Z1213" si="1167">W1212/F1212</f>
      </c>
      <c r="AA1212" s="131">
        <f>W1212/(F1212+COUNT(W1197:W1211)*500)</f>
      </c>
      <c r="AB1212" s="174">
        <f>AB1197+AB1200+AB1203+AB1206+AB1209</f>
      </c>
      <c r="AC1212" s="174">
        <f>AC1197+AC1200+AC1203+AC1206+AC1209</f>
      </c>
      <c r="AD1212" s="129">
        <f t="shared" ref="AD1212:AD1213" si="1027">AB1212/T1212</f>
      </c>
      <c r="AE1212" s="133">
        <f>(W1212-AC1212)/(F1212+COUNT(W1198:W1211)*500)</f>
      </c>
      <c r="AF1212" s="119"/>
    </row>
    <row r="1213">
      <c r="A1213" s="106"/>
      <c r="B1213" s="134" t="s">
        <v>146</v>
      </c>
      <c r="C1213" s="108" t="s">
        <v>171</v>
      </c>
      <c r="D1213" s="109" t="s">
        <v>132</v>
      </c>
      <c r="E1213" s="110">
        <v>737.9</v>
      </c>
      <c r="F1213" s="121">
        <f>E1213+E1215+E1214</f>
      </c>
      <c r="G1213" s="112">
        <v>3221</v>
      </c>
      <c r="H1213" s="112">
        <v>113</v>
      </c>
      <c r="I1213" s="113">
        <f t="shared" si="198"/>
      </c>
      <c r="J1213" s="114">
        <f t="shared" si="152"/>
      </c>
      <c r="K1213" s="112">
        <v>6</v>
      </c>
      <c r="L1213" s="114">
        <f t="shared" si="112"/>
      </c>
      <c r="M1213" s="112">
        <v>1</v>
      </c>
      <c r="N1213" s="115">
        <f t="shared" si="343"/>
      </c>
      <c r="O1213" s="112">
        <v>1</v>
      </c>
      <c r="P1213" s="115">
        <f t="shared" si="312"/>
      </c>
      <c r="Q1213" s="116">
        <f>(M1213+M1214+M1215)/(O1213+O1214+O1215)</f>
      </c>
      <c r="R1213" s="112">
        <v>3</v>
      </c>
      <c r="S1213" s="116">
        <f>(O1213+O1214+O1215)/(K1213+K1214+K1215)</f>
      </c>
      <c r="T1213" s="112">
        <v>2</v>
      </c>
      <c r="U1213" s="117">
        <f t="shared" si="887"/>
      </c>
      <c r="V1213" s="118">
        <f t="shared" si="747"/>
      </c>
      <c r="W1213" s="112">
        <v>2877.5999999999985</v>
      </c>
      <c r="X1213" s="118">
        <f t="shared" si="607"/>
      </c>
      <c r="Y1213" s="116">
        <f t="shared" si="467"/>
      </c>
      <c r="Z1213" s="118">
        <f t="shared" si="1167"/>
      </c>
      <c r="AA1213" s="118">
        <f>W1213/(F1213+500)</f>
      </c>
      <c r="AB1213" s="112">
        <v>0</v>
      </c>
      <c r="AC1213" s="112">
        <v>0</v>
      </c>
      <c r="AD1213" s="116">
        <f t="shared" si="1027"/>
      </c>
      <c r="AE1213" s="118">
        <f>(W1213-AC1213)/(F1213+500)</f>
      </c>
      <c r="AF1213" s="119" t="s">
        <v>173</v>
      </c>
    </row>
    <row r="1214">
      <c r="A1214" s="106"/>
      <c r="B1214" s="134"/>
      <c r="C1214" s="108"/>
      <c r="D1214" s="168" t="s">
        <v>134</v>
      </c>
      <c r="E1214" s="110">
        <v>1320.1</v>
      </c>
      <c r="F1214" s="121"/>
      <c r="G1214" s="112">
        <v>8790</v>
      </c>
      <c r="H1214" s="112">
        <v>297</v>
      </c>
      <c r="I1214" s="113">
        <f t="shared" si="198"/>
      </c>
      <c r="J1214" s="114">
        <f t="shared" si="152"/>
      </c>
      <c r="K1214" s="112">
        <v>26</v>
      </c>
      <c r="L1214" s="114">
        <f t="shared" si="112"/>
      </c>
      <c r="M1214" s="112">
        <v>1</v>
      </c>
      <c r="N1214" s="115">
        <f t="shared" si="343"/>
      </c>
      <c r="O1214" s="112">
        <v>2</v>
      </c>
      <c r="P1214" s="115">
        <f t="shared" si="312"/>
      </c>
      <c r="Q1214" s="116"/>
      <c r="R1214" s="112"/>
      <c r="S1214" s="116"/>
      <c r="T1214" s="112"/>
      <c r="U1214" s="117"/>
      <c r="V1214" s="118"/>
      <c r="W1214" s="112"/>
      <c r="X1214" s="118"/>
      <c r="Y1214" s="116"/>
      <c r="Z1214" s="118"/>
      <c r="AA1214" s="118"/>
      <c r="AB1214" s="112"/>
      <c r="AC1214" s="112"/>
      <c r="AD1214" s="116"/>
      <c r="AE1214" s="118"/>
    </row>
    <row r="1215">
      <c r="A1215" s="106"/>
      <c r="B1215" s="134"/>
      <c r="C1215" s="108"/>
      <c r="D1215" s="168" t="s">
        <v>202</v>
      </c>
      <c r="E1215" s="110">
        <v>11.42</v>
      </c>
      <c r="F1215" s="121"/>
      <c r="G1215" s="112">
        <v>66</v>
      </c>
      <c r="H1215" s="122">
        <v>4</v>
      </c>
      <c r="I1215" s="113">
        <f t="shared" si="198"/>
      </c>
      <c r="J1215" s="114">
        <f t="shared" si="152"/>
      </c>
      <c r="K1215" s="112">
        <v>0</v>
      </c>
      <c r="L1215" s="114">
        <f t="shared" si="112"/>
      </c>
      <c r="M1215" s="112">
        <v>0</v>
      </c>
      <c r="N1215" s="115">
        <f t="shared" si="343"/>
      </c>
      <c r="O1215" s="112">
        <v>0</v>
      </c>
      <c r="P1215" s="115">
        <f t="shared" si="312"/>
      </c>
      <c r="Q1215" s="116"/>
      <c r="R1215" s="112"/>
      <c r="S1215" s="116"/>
      <c r="T1215" s="112"/>
      <c r="U1215" s="117"/>
      <c r="V1215" s="118"/>
      <c r="W1215" s="112"/>
      <c r="X1215" s="118"/>
      <c r="Y1215" s="116"/>
      <c r="Z1215" s="118"/>
      <c r="AA1215" s="118"/>
      <c r="AB1215" s="112"/>
      <c r="AC1215" s="112"/>
      <c r="AD1215" s="116"/>
      <c r="AE1215" s="118"/>
      <c r="AF1215" s="119" t="s">
        <v>167</v>
      </c>
    </row>
    <row r="1216">
      <c r="A1216" s="106"/>
      <c r="B1216" s="107" t="s">
        <v>147</v>
      </c>
      <c r="C1216" s="108" t="s">
        <v>171</v>
      </c>
      <c r="D1216" s="109" t="s">
        <v>132</v>
      </c>
      <c r="E1216" s="110">
        <v>1223.71</v>
      </c>
      <c r="F1216" s="121">
        <f>E1216+E1218+E1217</f>
      </c>
      <c r="G1216" s="112">
        <v>6793</v>
      </c>
      <c r="H1216" s="112">
        <v>201</v>
      </c>
      <c r="I1216" s="113">
        <f t="shared" si="198"/>
      </c>
      <c r="J1216" s="114">
        <f t="shared" si="152"/>
      </c>
      <c r="K1216" s="112">
        <v>9</v>
      </c>
      <c r="L1216" s="114">
        <f t="shared" si="112"/>
      </c>
      <c r="M1216" s="112">
        <v>1</v>
      </c>
      <c r="N1216" s="115">
        <f t="shared" si="343"/>
      </c>
      <c r="O1216" s="112">
        <v>3</v>
      </c>
      <c r="P1216" s="115">
        <f t="shared" si="312"/>
      </c>
      <c r="Q1216" s="116">
        <f>(M1216+M1217+M1218)/(O1216+O1217+O1218)</f>
      </c>
      <c r="R1216" s="112">
        <v>9</v>
      </c>
      <c r="S1216" s="116">
        <f>(O1216+O1217+O1218)/(K1216+K1217+K1218)</f>
      </c>
      <c r="T1216" s="112">
        <v>2</v>
      </c>
      <c r="U1216" s="117">
        <f>F1216/T1216</f>
      </c>
      <c r="V1216" s="118">
        <f>(F1216+4*500)/T1216</f>
      </c>
      <c r="W1216" s="112">
        <v>2342.4000000000015</v>
      </c>
      <c r="X1216" s="118">
        <f>W1216/T1216</f>
      </c>
      <c r="Y1216" s="116">
        <f>T1216/R1216</f>
      </c>
      <c r="Z1216" s="118">
        <f>W1216/F1216</f>
      </c>
      <c r="AA1216" s="118">
        <f>W1216/(F1216+500)</f>
      </c>
      <c r="AB1216" s="112">
        <v>0</v>
      </c>
      <c r="AC1216" s="112">
        <v>0</v>
      </c>
      <c r="AD1216" s="116">
        <f>AB1216/T1216</f>
      </c>
      <c r="AE1216" s="118">
        <f>(W1216-AC1216)/(F1216+500)</f>
      </c>
      <c r="AF1216" s="119" t="s">
        <v>173</v>
      </c>
    </row>
    <row r="1217">
      <c r="A1217" s="106"/>
      <c r="B1217" s="107"/>
      <c r="C1217" s="108"/>
      <c r="D1217" s="168" t="s">
        <v>134</v>
      </c>
      <c r="E1217" s="110">
        <v>1455.54</v>
      </c>
      <c r="F1217" s="121"/>
      <c r="G1217" s="112">
        <v>11943</v>
      </c>
      <c r="H1217" s="112">
        <v>335</v>
      </c>
      <c r="I1217" s="113">
        <f t="shared" si="198"/>
      </c>
      <c r="J1217" s="114">
        <f t="shared" si="152"/>
      </c>
      <c r="K1217" s="112">
        <v>23</v>
      </c>
      <c r="L1217" s="114">
        <f t="shared" si="112"/>
      </c>
      <c r="M1217" s="112">
        <v>0</v>
      </c>
      <c r="N1217" s="115">
        <f t="shared" si="343"/>
      </c>
      <c r="O1217" s="112">
        <v>1</v>
      </c>
      <c r="P1217" s="115">
        <f t="shared" si="312"/>
      </c>
      <c r="Q1217" s="116"/>
      <c r="R1217" s="112"/>
      <c r="S1217" s="116"/>
      <c r="T1217" s="112"/>
      <c r="U1217" s="117"/>
      <c r="V1217" s="118"/>
      <c r="W1217" s="112"/>
      <c r="X1217" s="118"/>
      <c r="Y1217" s="116"/>
      <c r="Z1217" s="118"/>
      <c r="AA1217" s="118"/>
      <c r="AB1217" s="112"/>
      <c r="AC1217" s="112"/>
      <c r="AD1217" s="116"/>
      <c r="AE1217" s="118"/>
    </row>
    <row r="1218">
      <c r="A1218" s="106"/>
      <c r="B1218" s="107"/>
      <c r="C1218" s="108"/>
      <c r="D1218" s="168" t="s">
        <v>202</v>
      </c>
      <c r="E1218" s="110">
        <v>9.79</v>
      </c>
      <c r="F1218" s="121"/>
      <c r="G1218" s="112">
        <v>48</v>
      </c>
      <c r="H1218" s="122">
        <v>1</v>
      </c>
      <c r="I1218" s="113">
        <f t="shared" si="198"/>
      </c>
      <c r="J1218" s="114">
        <f t="shared" si="152"/>
      </c>
      <c r="K1218" s="112">
        <v>0</v>
      </c>
      <c r="L1218" s="114">
        <f t="shared" si="112"/>
      </c>
      <c r="M1218" s="112">
        <v>0</v>
      </c>
      <c r="N1218" s="115">
        <f t="shared" si="343"/>
      </c>
      <c r="O1218" s="112">
        <v>0</v>
      </c>
      <c r="P1218" s="115">
        <f t="shared" si="312"/>
      </c>
      <c r="Q1218" s="116"/>
      <c r="R1218" s="112"/>
      <c r="S1218" s="116"/>
      <c r="T1218" s="112"/>
      <c r="U1218" s="117"/>
      <c r="V1218" s="118"/>
      <c r="W1218" s="112"/>
      <c r="X1218" s="118"/>
      <c r="Y1218" s="116"/>
      <c r="Z1218" s="118"/>
      <c r="AA1218" s="118"/>
      <c r="AB1218" s="112"/>
      <c r="AC1218" s="112"/>
      <c r="AD1218" s="116"/>
      <c r="AE1218" s="118"/>
      <c r="AF1218" s="119" t="s">
        <v>186</v>
      </c>
    </row>
    <row r="1219">
      <c r="A1219" s="106"/>
      <c r="B1219" s="107" t="s">
        <v>151</v>
      </c>
      <c r="C1219" s="108" t="s">
        <v>171</v>
      </c>
      <c r="D1219" s="109" t="s">
        <v>132</v>
      </c>
      <c r="E1219" s="110">
        <v>937.92</v>
      </c>
      <c r="F1219" s="121">
        <f>E1219+E1221+E1220</f>
      </c>
      <c r="G1219" s="112">
        <v>4536</v>
      </c>
      <c r="H1219" s="112">
        <v>204</v>
      </c>
      <c r="I1219" s="113">
        <f t="shared" si="198"/>
      </c>
      <c r="J1219" s="114">
        <f t="shared" si="152"/>
      </c>
      <c r="K1219" s="112">
        <v>11</v>
      </c>
      <c r="L1219" s="114">
        <f t="shared" si="112"/>
      </c>
      <c r="M1219" s="112">
        <v>1</v>
      </c>
      <c r="N1219" s="115">
        <f t="shared" si="343"/>
      </c>
      <c r="O1219" s="112">
        <v>1</v>
      </c>
      <c r="P1219" s="115">
        <f t="shared" si="312"/>
      </c>
      <c r="Q1219" s="116">
        <f>(M1219+M1220+M1221)/(O1219+O1220+O1221)</f>
      </c>
      <c r="R1219" s="112">
        <v>11</v>
      </c>
      <c r="S1219" s="116">
        <f>(O1219+O1220+O1221)/(K1219+K1220+K1221)</f>
      </c>
      <c r="T1219" s="112">
        <v>8</v>
      </c>
      <c r="U1219" s="117">
        <f>F1219/T1219</f>
      </c>
      <c r="V1219" s="118">
        <f>(F1219+4*500)/T1219</f>
      </c>
      <c r="W1219" s="112">
        <v>7063.939999999995</v>
      </c>
      <c r="X1219" s="118">
        <f>W1219/T1219</f>
      </c>
      <c r="Y1219" s="116">
        <f>T1219/R1219</f>
      </c>
      <c r="Z1219" s="118">
        <f>W1219/F1219</f>
      </c>
      <c r="AA1219" s="118">
        <f>W1219/(F1219+500)</f>
      </c>
      <c r="AB1219" s="112">
        <v>3</v>
      </c>
      <c r="AC1219" s="112">
        <v>2563.2000000000007</v>
      </c>
      <c r="AD1219" s="116">
        <f>AB1219/T1219</f>
      </c>
      <c r="AE1219" s="118">
        <f>(W1219-AC1219)/(F1219+500)</f>
      </c>
      <c r="AF1219" s="119" t="s">
        <v>149</v>
      </c>
    </row>
    <row r="1220">
      <c r="A1220" s="106"/>
      <c r="B1220" s="107"/>
      <c r="C1220" s="108"/>
      <c r="D1220" s="109" t="s">
        <v>134</v>
      </c>
      <c r="E1220" s="110">
        <v>1027.76</v>
      </c>
      <c r="F1220" s="121"/>
      <c r="G1220" s="112">
        <v>9270</v>
      </c>
      <c r="H1220" s="112">
        <v>213</v>
      </c>
      <c r="I1220" s="113">
        <f t="shared" si="198"/>
      </c>
      <c r="J1220" s="114">
        <f t="shared" si="152"/>
      </c>
      <c r="K1220" s="112">
        <v>14</v>
      </c>
      <c r="L1220" s="114">
        <f t="shared" si="112"/>
      </c>
      <c r="M1220" s="112">
        <v>1</v>
      </c>
      <c r="N1220" s="115">
        <f t="shared" si="343"/>
      </c>
      <c r="O1220" s="112">
        <v>1</v>
      </c>
      <c r="P1220" s="115">
        <f t="shared" si="312"/>
      </c>
      <c r="Q1220" s="116"/>
      <c r="R1220" s="112"/>
      <c r="S1220" s="116"/>
      <c r="T1220" s="112"/>
      <c r="U1220" s="117"/>
      <c r="V1220" s="118"/>
      <c r="W1220" s="112"/>
      <c r="X1220" s="118"/>
      <c r="Y1220" s="116"/>
      <c r="Z1220" s="118"/>
      <c r="AA1220" s="118"/>
      <c r="AB1220" s="112"/>
      <c r="AC1220" s="112"/>
      <c r="AD1220" s="116"/>
      <c r="AE1220" s="118"/>
      <c r="AF1220" s="119"/>
    </row>
    <row r="1221">
      <c r="A1221" s="106"/>
      <c r="B1221" s="107"/>
      <c r="C1221" s="108"/>
      <c r="D1221" s="109" t="s">
        <v>202</v>
      </c>
      <c r="E1221" s="110">
        <v>11.39</v>
      </c>
      <c r="F1221" s="121"/>
      <c r="G1221" s="112">
        <v>43</v>
      </c>
      <c r="H1221" s="122">
        <v>2</v>
      </c>
      <c r="I1221" s="113">
        <f t="shared" si="198"/>
      </c>
      <c r="J1221" s="114">
        <f t="shared" si="152"/>
      </c>
      <c r="K1221" s="112">
        <v>1</v>
      </c>
      <c r="L1221" s="114">
        <f t="shared" si="112"/>
      </c>
      <c r="M1221" s="112">
        <v>0</v>
      </c>
      <c r="N1221" s="115">
        <f t="shared" si="343"/>
      </c>
      <c r="O1221" s="112">
        <v>1</v>
      </c>
      <c r="P1221" s="115">
        <f t="shared" si="312"/>
      </c>
      <c r="Q1221" s="116"/>
      <c r="R1221" s="112"/>
      <c r="S1221" s="116"/>
      <c r="T1221" s="112"/>
      <c r="U1221" s="117"/>
      <c r="V1221" s="118"/>
      <c r="W1221" s="112"/>
      <c r="X1221" s="118"/>
      <c r="Y1221" s="116"/>
      <c r="Z1221" s="118"/>
      <c r="AA1221" s="118"/>
      <c r="AB1221" s="112"/>
      <c r="AC1221" s="112"/>
      <c r="AD1221" s="116"/>
      <c r="AE1221" s="118"/>
      <c r="AF1221" s="119" t="s">
        <v>186</v>
      </c>
    </row>
    <row r="1222">
      <c r="A1222" s="106"/>
      <c r="B1222" s="107" t="s">
        <v>152</v>
      </c>
      <c r="C1222" s="108" t="s">
        <v>171</v>
      </c>
      <c r="D1222" s="109" t="s">
        <v>132</v>
      </c>
      <c r="E1222" s="110">
        <v>1138.34</v>
      </c>
      <c r="F1222" s="121">
        <f>E1222+E1224+E1223</f>
      </c>
      <c r="G1222" s="112">
        <v>6314</v>
      </c>
      <c r="H1222" s="112">
        <v>205</v>
      </c>
      <c r="I1222" s="113">
        <f t="shared" si="198"/>
      </c>
      <c r="J1222" s="114">
        <f t="shared" si="152"/>
      </c>
      <c r="K1222" s="112">
        <v>8</v>
      </c>
      <c r="L1222" s="114">
        <f t="shared" si="112"/>
      </c>
      <c r="M1222" s="112">
        <v>1</v>
      </c>
      <c r="N1222" s="115">
        <f t="shared" si="343"/>
      </c>
      <c r="O1222" s="112">
        <v>2</v>
      </c>
      <c r="P1222" s="115">
        <f t="shared" si="312"/>
      </c>
      <c r="Q1222" s="116">
        <f>(M1222+M1223+M1224)/(O1222+O1223+O1224)</f>
      </c>
      <c r="R1222" s="112">
        <v>6</v>
      </c>
      <c r="S1222" s="116">
        <f>(O1222+O1223+O1224)/(K1222+K1223+K1224)</f>
      </c>
      <c r="T1222" s="112">
        <v>2</v>
      </c>
      <c r="U1222" s="117">
        <f>F1222/T1222</f>
      </c>
      <c r="V1222" s="118">
        <f>(F1222+4*500)/T1222</f>
      </c>
      <c r="W1222" s="112">
        <v>3355.2000000000044</v>
      </c>
      <c r="X1222" s="118">
        <f>W1222/T1222</f>
      </c>
      <c r="Y1222" s="116">
        <f>T1222/R1222</f>
      </c>
      <c r="Z1222" s="118">
        <f>W1222/F1222</f>
      </c>
      <c r="AA1222" s="118">
        <f>W1222/(F1222+500)</f>
      </c>
      <c r="AB1222" s="112">
        <v>1</v>
      </c>
      <c r="AC1222" s="112">
        <f>141*12</f>
      </c>
      <c r="AD1222" s="116">
        <f>AB1222/T1222</f>
      </c>
      <c r="AE1222" s="118">
        <f>(W1222-AC1222)/(F1222+500)</f>
      </c>
      <c r="AF1222" s="119" t="s">
        <v>149</v>
      </c>
    </row>
    <row r="1223">
      <c r="A1223" s="106"/>
      <c r="B1223" s="107"/>
      <c r="C1223" s="108"/>
      <c r="D1223" s="109" t="s">
        <v>134</v>
      </c>
      <c r="E1223" s="110">
        <v>837.76</v>
      </c>
      <c r="F1223" s="121"/>
      <c r="G1223" s="112">
        <v>8707</v>
      </c>
      <c r="H1223" s="112">
        <v>208</v>
      </c>
      <c r="I1223" s="113">
        <f t="shared" si="198"/>
      </c>
      <c r="J1223" s="114">
        <f t="shared" si="152"/>
      </c>
      <c r="K1223" s="112">
        <v>20</v>
      </c>
      <c r="L1223" s="114">
        <f t="shared" si="112"/>
      </c>
      <c r="M1223" s="112">
        <v>3</v>
      </c>
      <c r="N1223" s="115">
        <f t="shared" si="343"/>
      </c>
      <c r="O1223" s="112">
        <v>2</v>
      </c>
      <c r="P1223" s="115">
        <f t="shared" si="312"/>
      </c>
      <c r="Q1223" s="116"/>
      <c r="R1223" s="112"/>
      <c r="S1223" s="116"/>
      <c r="T1223" s="112"/>
      <c r="U1223" s="117"/>
      <c r="V1223" s="118"/>
      <c r="W1223" s="112"/>
      <c r="X1223" s="118"/>
      <c r="Y1223" s="116"/>
      <c r="Z1223" s="118"/>
      <c r="AA1223" s="118"/>
      <c r="AB1223" s="112"/>
      <c r="AC1223" s="112"/>
      <c r="AD1223" s="116"/>
      <c r="AE1223" s="118"/>
      <c r="AF1223" s="119"/>
    </row>
    <row r="1224">
      <c r="A1224" s="106"/>
      <c r="B1224" s="107"/>
      <c r="C1224" s="108"/>
      <c r="D1224" s="109" t="s">
        <v>202</v>
      </c>
      <c r="E1224" s="110">
        <v>1.97</v>
      </c>
      <c r="F1224" s="121"/>
      <c r="G1224" s="112">
        <v>18</v>
      </c>
      <c r="H1224" s="112">
        <v>2</v>
      </c>
      <c r="I1224" s="113">
        <f t="shared" si="198"/>
      </c>
      <c r="J1224" s="114">
        <f t="shared" si="152"/>
      </c>
      <c r="K1224" s="112">
        <v>0</v>
      </c>
      <c r="L1224" s="114">
        <f t="shared" si="112"/>
      </c>
      <c r="M1224" s="112">
        <v>0</v>
      </c>
      <c r="N1224" s="115">
        <f t="shared" si="343"/>
      </c>
      <c r="O1224" s="112">
        <v>0</v>
      </c>
      <c r="P1224" s="115">
        <f t="shared" si="312"/>
      </c>
      <c r="Q1224" s="116"/>
      <c r="R1224" s="112"/>
      <c r="S1224" s="116"/>
      <c r="T1224" s="112"/>
      <c r="U1224" s="117"/>
      <c r="V1224" s="118"/>
      <c r="W1224" s="112"/>
      <c r="X1224" s="118"/>
      <c r="Y1224" s="116"/>
      <c r="Z1224" s="118"/>
      <c r="AA1224" s="118"/>
      <c r="AB1224" s="112"/>
      <c r="AC1224" s="112"/>
      <c r="AD1224" s="116"/>
      <c r="AE1224" s="118"/>
      <c r="AF1224" s="119" t="s">
        <v>186</v>
      </c>
    </row>
    <row r="1225">
      <c r="A1225" s="106"/>
      <c r="B1225" s="107" t="s">
        <v>153</v>
      </c>
      <c r="C1225" s="108" t="s">
        <v>171</v>
      </c>
      <c r="D1225" s="109" t="s">
        <v>132</v>
      </c>
      <c r="E1225" s="110">
        <v>1230.05</v>
      </c>
      <c r="F1225" s="121">
        <f>E1225+E1227+E1226</f>
      </c>
      <c r="G1225" s="112">
        <v>7344</v>
      </c>
      <c r="H1225" s="112">
        <v>225</v>
      </c>
      <c r="I1225" s="113">
        <f t="shared" si="198"/>
      </c>
      <c r="J1225" s="114">
        <f t="shared" si="152"/>
      </c>
      <c r="K1225" s="112">
        <v>6</v>
      </c>
      <c r="L1225" s="114">
        <f t="shared" si="112"/>
      </c>
      <c r="M1225" s="112">
        <v>1</v>
      </c>
      <c r="N1225" s="115">
        <f t="shared" si="343"/>
      </c>
      <c r="O1225" s="112">
        <v>2</v>
      </c>
      <c r="P1225" s="115">
        <f t="shared" si="312"/>
      </c>
      <c r="Q1225" s="116">
        <f>(M1225+M1226+M1227)/(O1225+O1226+O1227)</f>
      </c>
      <c r="R1225" s="112">
        <v>5</v>
      </c>
      <c r="S1225" s="116">
        <f>(O1225+O1226+O1227)/(K1225+K1226+K1227)</f>
      </c>
      <c r="T1225" s="112">
        <v>2</v>
      </c>
      <c r="U1225" s="117">
        <f>F1225/T1225</f>
      </c>
      <c r="V1225" s="118">
        <f>(F1225+4*500)/T1225</f>
      </c>
      <c r="W1225" s="112">
        <v>1305.5999999999985</v>
      </c>
      <c r="X1225" s="118">
        <f>W1225/T1225</f>
      </c>
      <c r="Y1225" s="116">
        <f>T1225/R1225</f>
      </c>
      <c r="Z1225" s="118">
        <f>W1225/F1225</f>
      </c>
      <c r="AA1225" s="118">
        <f>W1225/(F1225+500)</f>
      </c>
      <c r="AB1225" s="112">
        <v>0</v>
      </c>
      <c r="AC1225" s="112">
        <v>0</v>
      </c>
      <c r="AD1225" s="116">
        <f>AB1225/T1225</f>
      </c>
      <c r="AE1225" s="118">
        <f>(W1225-AC1225)/(F1225+500)</f>
      </c>
      <c r="AF1225" s="119" t="s">
        <v>149</v>
      </c>
    </row>
    <row r="1226">
      <c r="A1226" s="106"/>
      <c r="B1226" s="107"/>
      <c r="C1226" s="108"/>
      <c r="D1226" s="109" t="s">
        <v>134</v>
      </c>
      <c r="E1226" s="110">
        <v>862.16</v>
      </c>
      <c r="F1226" s="121"/>
      <c r="G1226" s="112">
        <v>9172</v>
      </c>
      <c r="H1226" s="112">
        <v>202</v>
      </c>
      <c r="I1226" s="113">
        <f t="shared" si="198"/>
      </c>
      <c r="J1226" s="114">
        <f t="shared" si="152"/>
      </c>
      <c r="K1226" s="112">
        <v>15</v>
      </c>
      <c r="L1226" s="114">
        <f t="shared" si="112"/>
      </c>
      <c r="M1226" s="112">
        <v>0</v>
      </c>
      <c r="N1226" s="115">
        <f t="shared" si="343"/>
      </c>
      <c r="O1226" s="112">
        <v>2</v>
      </c>
      <c r="P1226" s="115">
        <f t="shared" si="312"/>
      </c>
      <c r="Q1226" s="116"/>
      <c r="R1226" s="112"/>
      <c r="S1226" s="116"/>
      <c r="T1226" s="112"/>
      <c r="U1226" s="117"/>
      <c r="V1226" s="118"/>
      <c r="W1226" s="112"/>
      <c r="X1226" s="118"/>
      <c r="Y1226" s="116"/>
      <c r="Z1226" s="118"/>
      <c r="AA1226" s="118"/>
      <c r="AB1226" s="112"/>
      <c r="AC1226" s="112"/>
      <c r="AD1226" s="116"/>
      <c r="AE1226" s="118"/>
      <c r="AF1226" s="119"/>
    </row>
    <row r="1227">
      <c r="A1227" s="106"/>
      <c r="B1227" s="107"/>
      <c r="C1227" s="108"/>
      <c r="D1227" s="109" t="s">
        <v>202</v>
      </c>
      <c r="E1227" s="110">
        <v>6.52</v>
      </c>
      <c r="F1227" s="121"/>
      <c r="G1227" s="112">
        <v>44</v>
      </c>
      <c r="H1227" s="112">
        <v>5</v>
      </c>
      <c r="I1227" s="113">
        <f t="shared" si="198"/>
      </c>
      <c r="J1227" s="114">
        <f t="shared" si="152"/>
      </c>
      <c r="K1227" s="112">
        <v>0</v>
      </c>
      <c r="L1227" s="114">
        <f t="shared" si="112"/>
      </c>
      <c r="M1227" s="112">
        <v>0</v>
      </c>
      <c r="N1227" s="115">
        <f t="shared" si="343"/>
      </c>
      <c r="O1227" s="112">
        <v>0</v>
      </c>
      <c r="P1227" s="115">
        <f t="shared" si="312"/>
      </c>
      <c r="Q1227" s="116"/>
      <c r="R1227" s="112"/>
      <c r="S1227" s="116"/>
      <c r="T1227" s="112"/>
      <c r="U1227" s="117"/>
      <c r="V1227" s="118"/>
      <c r="W1227" s="112"/>
      <c r="X1227" s="118"/>
      <c r="Y1227" s="116"/>
      <c r="Z1227" s="118"/>
      <c r="AA1227" s="118"/>
      <c r="AB1227" s="112"/>
      <c r="AC1227" s="112"/>
      <c r="AD1227" s="116"/>
      <c r="AE1227" s="118"/>
      <c r="AF1227" s="119" t="s">
        <v>186</v>
      </c>
    </row>
    <row r="1228">
      <c r="A1228" s="106"/>
      <c r="B1228" s="136" t="s">
        <v>140</v>
      </c>
      <c r="C1228" s="136"/>
      <c r="D1228" s="136"/>
      <c r="E1228" s="124">
        <f>SUM(E1213:E1227)</f>
      </c>
      <c r="F1228" s="124">
        <f>SUM(F1213:F1227)</f>
      </c>
      <c r="G1228" s="124">
        <f>SUM(G1213:G1227)</f>
      </c>
      <c r="H1228" s="124">
        <f>SUM(H1213:H1227)</f>
      </c>
      <c r="I1228" s="126">
        <f t="shared" si="198"/>
      </c>
      <c r="J1228" s="127">
        <f t="shared" si="152"/>
      </c>
      <c r="K1228" s="124">
        <f>SUM(K1213:K1227)</f>
      </c>
      <c r="L1228" s="127">
        <f t="shared" si="112"/>
      </c>
      <c r="M1228" s="124">
        <f>SUM(M1213:M1227)</f>
      </c>
      <c r="N1228" s="128">
        <f t="shared" si="343"/>
      </c>
      <c r="O1228" s="124">
        <f>SUM(O1213:O1227)</f>
      </c>
      <c r="P1228" s="128">
        <f t="shared" si="312"/>
      </c>
      <c r="Q1228" s="129">
        <f>M1228/O1228</f>
      </c>
      <c r="R1228" s="124">
        <f>SUM(R1213:R1227)</f>
      </c>
      <c r="S1228" s="129">
        <f>(O1228+O1228)/(K1228+K1228)</f>
      </c>
      <c r="T1228" s="124">
        <f>SUM(T1213:T1227)</f>
      </c>
      <c r="U1228" s="130">
        <f t="shared" ref="U1228:U1229" si="888">F1228/T1228</f>
      </c>
      <c r="V1228" s="131">
        <f t="shared" ref="V1228:V1229" si="748">(F1228+4*500)/T1228</f>
      </c>
      <c r="W1228" s="124">
        <f>SUM(W1213:W1227)</f>
      </c>
      <c r="X1228" s="132">
        <f t="shared" ref="X1228:X1229" si="608">W1228/T1228</f>
      </c>
      <c r="Y1228" s="129">
        <f t="shared" ref="Y1228:Y1229" si="468">T1228/R1228</f>
      </c>
      <c r="Z1228" s="131">
        <f t="shared" ref="Z1228:Z1229" si="1168">W1228/F1228</f>
      </c>
      <c r="AA1228" s="131">
        <f>W1228/(F1228+COUNT(W1213:W1227)*500)</f>
      </c>
      <c r="AB1228" s="174">
        <f>AB1213+AB1216+AB1219+AB1222+AB1225</f>
      </c>
      <c r="AC1228" s="174">
        <f>AC1213+AC1216+AC1219+AC1222+AC1225</f>
      </c>
      <c r="AD1228" s="129">
        <f t="shared" ref="AD1228:AD1229" si="1028">AB1228/T1228</f>
      </c>
      <c r="AE1228" s="133">
        <f>(W1228-AC1228)/(F1228+COUNT(W1213:W1227))</f>
      </c>
      <c r="AF1228" s="118"/>
    </row>
    <row r="1229">
      <c r="A1229" s="106"/>
      <c r="B1229" s="107" t="s">
        <v>154</v>
      </c>
      <c r="C1229" s="135" t="s">
        <v>148</v>
      </c>
      <c r="D1229" s="109" t="s">
        <v>132</v>
      </c>
      <c r="E1229" s="110">
        <v>1507.33</v>
      </c>
      <c r="F1229" s="121">
        <f>E1229+E1231+E1230</f>
      </c>
      <c r="G1229" s="112">
        <v>8972</v>
      </c>
      <c r="H1229" s="112">
        <v>323</v>
      </c>
      <c r="I1229" s="113">
        <f t="shared" si="198"/>
      </c>
      <c r="J1229" s="114">
        <f t="shared" si="152"/>
      </c>
      <c r="K1229" s="112">
        <v>6</v>
      </c>
      <c r="L1229" s="114">
        <f t="shared" si="112"/>
      </c>
      <c r="M1229" s="112">
        <v>0</v>
      </c>
      <c r="N1229" s="115">
        <f t="shared" si="343"/>
      </c>
      <c r="O1229" s="112">
        <v>0</v>
      </c>
      <c r="P1229" s="115">
        <f t="shared" si="312"/>
      </c>
      <c r="Q1229" s="116">
        <f>(M1229+M1230+M1231)/(O1229+O1230+O1231)</f>
      </c>
      <c r="R1229" s="112">
        <v>7</v>
      </c>
      <c r="S1229" s="116">
        <f>(O1229+O1230+O1231)/(K1229+K1230+K1231)</f>
      </c>
      <c r="T1229" s="112">
        <v>3</v>
      </c>
      <c r="U1229" s="117">
        <f t="shared" si="888"/>
      </c>
      <c r="V1229" s="118">
        <f t="shared" si="748"/>
      </c>
      <c r="W1229" s="112">
        <v>2349.5999999999985</v>
      </c>
      <c r="X1229" s="118">
        <f t="shared" si="608"/>
      </c>
      <c r="Y1229" s="116">
        <f t="shared" si="468"/>
      </c>
      <c r="Z1229" s="118">
        <f t="shared" si="1168"/>
      </c>
      <c r="AA1229" s="118">
        <f>W1229/(F1229+500)</f>
      </c>
      <c r="AB1229" s="112">
        <v>1</v>
      </c>
      <c r="AC1229" s="112">
        <v>1344</v>
      </c>
      <c r="AD1229" s="116">
        <f t="shared" si="1028"/>
      </c>
      <c r="AE1229" s="118">
        <f>(W1229-AC1229)/(F1229+500)</f>
      </c>
      <c r="AF1229" s="119" t="s">
        <v>149</v>
      </c>
    </row>
    <row r="1230">
      <c r="A1230" s="106"/>
      <c r="B1230" s="107"/>
      <c r="C1230" s="135"/>
      <c r="D1230" s="109" t="s">
        <v>134</v>
      </c>
      <c r="E1230" s="110">
        <v>990.11</v>
      </c>
      <c r="F1230" s="121"/>
      <c r="G1230" s="112">
        <v>10377</v>
      </c>
      <c r="H1230" s="112">
        <v>209</v>
      </c>
      <c r="I1230" s="113">
        <f t="shared" si="198"/>
      </c>
      <c r="J1230" s="114">
        <f t="shared" si="152"/>
      </c>
      <c r="K1230" s="112">
        <v>17</v>
      </c>
      <c r="L1230" s="114">
        <f t="shared" si="112"/>
      </c>
      <c r="M1230" s="112">
        <v>2</v>
      </c>
      <c r="N1230" s="115">
        <f t="shared" si="343"/>
      </c>
      <c r="O1230" s="112">
        <v>4</v>
      </c>
      <c r="P1230" s="115">
        <f t="shared" si="312"/>
      </c>
      <c r="Q1230" s="116"/>
      <c r="R1230" s="112"/>
      <c r="S1230" s="116"/>
      <c r="T1230" s="112"/>
      <c r="U1230" s="117"/>
      <c r="V1230" s="118"/>
      <c r="W1230" s="112"/>
      <c r="X1230" s="118"/>
      <c r="Y1230" s="116"/>
      <c r="Z1230" s="118"/>
      <c r="AA1230" s="118"/>
      <c r="AB1230" s="112"/>
      <c r="AC1230" s="112"/>
      <c r="AD1230" s="116"/>
      <c r="AE1230" s="118"/>
      <c r="AF1230" s="119"/>
    </row>
    <row r="1231">
      <c r="A1231" s="106"/>
      <c r="B1231" s="107"/>
      <c r="C1231" s="135"/>
      <c r="D1231" s="109" t="s">
        <v>202</v>
      </c>
      <c r="E1231" s="110">
        <v>7.03</v>
      </c>
      <c r="F1231" s="121"/>
      <c r="G1231" s="112">
        <v>25</v>
      </c>
      <c r="H1231" s="112">
        <v>4</v>
      </c>
      <c r="I1231" s="113">
        <f t="shared" si="198"/>
      </c>
      <c r="J1231" s="114">
        <f t="shared" si="152"/>
      </c>
      <c r="K1231" s="112">
        <v>0</v>
      </c>
      <c r="L1231" s="114">
        <f t="shared" si="112"/>
      </c>
      <c r="M1231" s="112">
        <v>0</v>
      </c>
      <c r="N1231" s="115">
        <f t="shared" si="343"/>
      </c>
      <c r="O1231" s="112">
        <v>0</v>
      </c>
      <c r="P1231" s="115">
        <f t="shared" si="312"/>
      </c>
      <c r="Q1231" s="116"/>
      <c r="R1231" s="112"/>
      <c r="S1231" s="116"/>
      <c r="T1231" s="112"/>
      <c r="U1231" s="117"/>
      <c r="V1231" s="118"/>
      <c r="W1231" s="112"/>
      <c r="X1231" s="118"/>
      <c r="Y1231" s="116"/>
      <c r="Z1231" s="118"/>
      <c r="AA1231" s="118"/>
      <c r="AB1231" s="112"/>
      <c r="AC1231" s="112"/>
      <c r="AD1231" s="116"/>
      <c r="AE1231" s="118"/>
      <c r="AF1231" s="119" t="s">
        <v>186</v>
      </c>
    </row>
    <row r="1232">
      <c r="A1232" s="106"/>
      <c r="B1232" s="120" t="s">
        <v>155</v>
      </c>
      <c r="C1232" s="135" t="s">
        <v>148</v>
      </c>
      <c r="D1232" s="109" t="s">
        <v>132</v>
      </c>
      <c r="E1232" s="110">
        <v>1090.14</v>
      </c>
      <c r="F1232" s="121">
        <f>E1232+E1234+E1233</f>
      </c>
      <c r="G1232" s="112">
        <v>8568</v>
      </c>
      <c r="H1232" s="112">
        <v>327</v>
      </c>
      <c r="I1232" s="113">
        <f t="shared" si="198"/>
      </c>
      <c r="J1232" s="114">
        <f t="shared" si="152"/>
      </c>
      <c r="K1232" s="112">
        <v>11</v>
      </c>
      <c r="L1232" s="114">
        <f t="shared" si="112"/>
      </c>
      <c r="M1232" s="112">
        <v>1</v>
      </c>
      <c r="N1232" s="115">
        <f t="shared" si="343"/>
      </c>
      <c r="O1232" s="112">
        <v>3</v>
      </c>
      <c r="P1232" s="115">
        <f t="shared" si="312"/>
      </c>
      <c r="Q1232" s="116">
        <f>(M1232+M1233+M1234)/(O1232+O1233+O1234)</f>
      </c>
      <c r="R1232" s="112">
        <v>7</v>
      </c>
      <c r="S1232" s="116">
        <f>(O1232+O1233+O1234)/(K1232+K1233+K1234)</f>
      </c>
      <c r="T1232" s="112">
        <v>2</v>
      </c>
      <c r="U1232" s="117">
        <f>F1232/T1232</f>
      </c>
      <c r="V1232" s="118">
        <f>(F1232+4*500)/T1232</f>
      </c>
      <c r="W1232" s="112">
        <v>3403.2000000000044</v>
      </c>
      <c r="X1232" s="118">
        <f>W1232/T1232</f>
      </c>
      <c r="Y1232" s="116">
        <f>T1232/R1232</f>
      </c>
      <c r="Z1232" s="118">
        <f>W1232/F1232</f>
      </c>
      <c r="AA1232" s="118">
        <f>W1232/(F1232+500)</f>
      </c>
      <c r="AB1232" s="112">
        <v>0</v>
      </c>
      <c r="AC1232" s="112">
        <v>0</v>
      </c>
      <c r="AD1232" s="116">
        <f>AB1232/T1232</f>
      </c>
      <c r="AE1232" s="118">
        <f>(W1232-AC1232)/(F1232+500)</f>
      </c>
      <c r="AF1232" s="119" t="s">
        <v>149</v>
      </c>
    </row>
    <row r="1233">
      <c r="A1233" s="106"/>
      <c r="B1233" s="120"/>
      <c r="C1233" s="135"/>
      <c r="D1233" s="109" t="s">
        <v>134</v>
      </c>
      <c r="E1233" s="110">
        <v>1229.86</v>
      </c>
      <c r="F1233" s="121"/>
      <c r="G1233" s="112">
        <v>14480</v>
      </c>
      <c r="H1233" s="112">
        <v>332</v>
      </c>
      <c r="I1233" s="113">
        <f t="shared" si="198"/>
      </c>
      <c r="J1233" s="114">
        <f t="shared" si="152"/>
      </c>
      <c r="K1233" s="112">
        <v>18</v>
      </c>
      <c r="L1233" s="114">
        <f t="shared" si="112"/>
      </c>
      <c r="M1233" s="112">
        <v>2</v>
      </c>
      <c r="N1233" s="115">
        <f t="shared" si="343"/>
      </c>
      <c r="O1233" s="112">
        <v>2</v>
      </c>
      <c r="P1233" s="115">
        <f t="shared" si="312"/>
      </c>
      <c r="Q1233" s="116"/>
      <c r="R1233" s="112"/>
      <c r="S1233" s="116"/>
      <c r="T1233" s="112"/>
      <c r="U1233" s="117"/>
      <c r="V1233" s="118"/>
      <c r="W1233" s="112"/>
      <c r="X1233" s="118"/>
      <c r="Y1233" s="116"/>
      <c r="Z1233" s="118"/>
      <c r="AA1233" s="118"/>
      <c r="AB1233" s="112"/>
      <c r="AC1233" s="112"/>
      <c r="AD1233" s="116"/>
      <c r="AE1233" s="118"/>
      <c r="AF1233" s="119"/>
    </row>
    <row r="1234">
      <c r="A1234" s="106"/>
      <c r="B1234" s="120"/>
      <c r="C1234" s="135"/>
      <c r="D1234" s="109" t="s">
        <v>202</v>
      </c>
      <c r="E1234" s="110">
        <v>1.51</v>
      </c>
      <c r="F1234" s="121"/>
      <c r="G1234" s="112">
        <v>19</v>
      </c>
      <c r="H1234" s="112">
        <v>0</v>
      </c>
      <c r="I1234" s="113">
        <f t="shared" si="198"/>
      </c>
      <c r="J1234" s="114">
        <f t="shared" si="152"/>
      </c>
      <c r="K1234" s="112">
        <v>0</v>
      </c>
      <c r="L1234" s="114">
        <f t="shared" si="112"/>
      </c>
      <c r="M1234" s="112">
        <v>0</v>
      </c>
      <c r="N1234" s="115">
        <f t="shared" si="343"/>
      </c>
      <c r="O1234" s="112">
        <v>0</v>
      </c>
      <c r="P1234" s="115">
        <f t="shared" si="312"/>
      </c>
      <c r="Q1234" s="116"/>
      <c r="R1234" s="112"/>
      <c r="S1234" s="116"/>
      <c r="T1234" s="112"/>
      <c r="U1234" s="117"/>
      <c r="V1234" s="118"/>
      <c r="W1234" s="112"/>
      <c r="X1234" s="118"/>
      <c r="Y1234" s="116"/>
      <c r="Z1234" s="118"/>
      <c r="AA1234" s="118"/>
      <c r="AB1234" s="112"/>
      <c r="AC1234" s="112"/>
      <c r="AD1234" s="116"/>
      <c r="AE1234" s="118"/>
      <c r="AF1234" s="119" t="s">
        <v>186</v>
      </c>
    </row>
    <row r="1235">
      <c r="A1235" s="106"/>
      <c r="B1235" s="107" t="s">
        <v>157</v>
      </c>
      <c r="C1235" s="135" t="s">
        <v>148</v>
      </c>
      <c r="D1235" s="109" t="s">
        <v>132</v>
      </c>
      <c r="E1235" s="110">
        <v>920.4</v>
      </c>
      <c r="F1235" s="121">
        <f>E1235+E1237+E1236</f>
      </c>
      <c r="G1235" s="112">
        <v>6364</v>
      </c>
      <c r="H1235" s="112">
        <v>281</v>
      </c>
      <c r="I1235" s="113">
        <f t="shared" si="198"/>
      </c>
      <c r="J1235" s="114">
        <f t="shared" si="152"/>
      </c>
      <c r="K1235" s="112">
        <v>15</v>
      </c>
      <c r="L1235" s="114">
        <f t="shared" si="112"/>
      </c>
      <c r="M1235" s="112">
        <v>1</v>
      </c>
      <c r="N1235" s="115">
        <f t="shared" si="343"/>
      </c>
      <c r="O1235" s="112">
        <v>2</v>
      </c>
      <c r="P1235" s="115">
        <f t="shared" si="312"/>
      </c>
      <c r="Q1235" s="116">
        <f>(M1235+M1236+M1237)/(O1235+O1236+O1237)</f>
      </c>
      <c r="R1235" s="112">
        <v>9</v>
      </c>
      <c r="S1235" s="116">
        <f>(O1235+O1236+O1237)/(K1235+K1236+K1237)</f>
      </c>
      <c r="T1235" s="112">
        <v>2</v>
      </c>
      <c r="U1235" s="117">
        <f>F1235/T1235</f>
      </c>
      <c r="V1235" s="118">
        <f>(F1235+4*500)/T1235</f>
      </c>
      <c r="W1235" s="112">
        <v>1538.3999999999942</v>
      </c>
      <c r="X1235" s="118">
        <f>W1235/T1235</f>
      </c>
      <c r="Y1235" s="116">
        <f>T1235/R1235</f>
      </c>
      <c r="Z1235" s="118">
        <f>W1235/F1235</f>
      </c>
      <c r="AA1235" s="118">
        <f>W1235/(F1235+500)</f>
      </c>
      <c r="AB1235" s="112">
        <v>0</v>
      </c>
      <c r="AC1235" s="112">
        <v>0</v>
      </c>
      <c r="AD1235" s="116">
        <f>AB1235/T1235</f>
      </c>
      <c r="AE1235" s="118">
        <f>(W1235-AC1235)/(F1235+500)</f>
      </c>
      <c r="AF1235" s="119" t="s">
        <v>149</v>
      </c>
    </row>
    <row r="1236">
      <c r="A1236" s="106"/>
      <c r="B1236" s="107"/>
      <c r="C1236" s="135"/>
      <c r="D1236" s="109" t="s">
        <v>134</v>
      </c>
      <c r="E1236" s="110">
        <v>1048.23</v>
      </c>
      <c r="F1236" s="121"/>
      <c r="G1236" s="112">
        <v>11546</v>
      </c>
      <c r="H1236" s="112">
        <v>345</v>
      </c>
      <c r="I1236" s="113">
        <f t="shared" si="198"/>
      </c>
      <c r="J1236" s="114">
        <f t="shared" si="152"/>
      </c>
      <c r="K1236" s="112">
        <v>29</v>
      </c>
      <c r="L1236" s="114">
        <f t="shared" si="112"/>
      </c>
      <c r="M1236" s="112">
        <v>1</v>
      </c>
      <c r="N1236" s="115">
        <f t="shared" si="343"/>
      </c>
      <c r="O1236" s="112">
        <v>3</v>
      </c>
      <c r="P1236" s="115">
        <f t="shared" si="312"/>
      </c>
      <c r="Q1236" s="116"/>
      <c r="R1236" s="112"/>
      <c r="S1236" s="116"/>
      <c r="T1236" s="112"/>
      <c r="U1236" s="117"/>
      <c r="V1236" s="118"/>
      <c r="W1236" s="112"/>
      <c r="X1236" s="118"/>
      <c r="Y1236" s="116"/>
      <c r="Z1236" s="118"/>
      <c r="AA1236" s="118"/>
      <c r="AB1236" s="112"/>
      <c r="AC1236" s="112"/>
      <c r="AD1236" s="116"/>
      <c r="AE1236" s="118"/>
      <c r="AF1236" s="119"/>
    </row>
    <row r="1237">
      <c r="A1237" s="106"/>
      <c r="B1237" s="107"/>
      <c r="C1237" s="135"/>
      <c r="D1237" s="109" t="s">
        <v>202</v>
      </c>
      <c r="E1237" s="110">
        <v>0.62</v>
      </c>
      <c r="F1237" s="121"/>
      <c r="G1237" s="112">
        <v>14</v>
      </c>
      <c r="H1237" s="112">
        <v>1</v>
      </c>
      <c r="I1237" s="113">
        <f t="shared" si="198"/>
      </c>
      <c r="J1237" s="114">
        <f t="shared" si="152"/>
      </c>
      <c r="K1237" s="112">
        <v>0</v>
      </c>
      <c r="L1237" s="114">
        <f t="shared" si="112"/>
      </c>
      <c r="M1237" s="112">
        <v>0</v>
      </c>
      <c r="N1237" s="115">
        <f t="shared" si="343"/>
      </c>
      <c r="O1237" s="112">
        <v>0</v>
      </c>
      <c r="P1237" s="115">
        <f t="shared" si="312"/>
      </c>
      <c r="Q1237" s="116"/>
      <c r="R1237" s="112"/>
      <c r="S1237" s="116"/>
      <c r="T1237" s="112"/>
      <c r="U1237" s="117"/>
      <c r="V1237" s="118"/>
      <c r="W1237" s="112"/>
      <c r="X1237" s="118"/>
      <c r="Y1237" s="116"/>
      <c r="Z1237" s="118"/>
      <c r="AA1237" s="118"/>
      <c r="AB1237" s="112"/>
      <c r="AC1237" s="112"/>
      <c r="AD1237" s="116"/>
      <c r="AE1237" s="118"/>
      <c r="AF1237" s="119" t="s">
        <v>186</v>
      </c>
    </row>
    <row r="1238">
      <c r="A1238" s="106"/>
      <c r="B1238" s="107" t="s">
        <v>158</v>
      </c>
      <c r="C1238" s="135" t="s">
        <v>148</v>
      </c>
      <c r="D1238" s="109" t="s">
        <v>132</v>
      </c>
      <c r="E1238" s="110">
        <v>1094.74</v>
      </c>
      <c r="F1238" s="121">
        <f>E1238+E1240+E1239</f>
      </c>
      <c r="G1238" s="112">
        <v>6504</v>
      </c>
      <c r="H1238" s="112">
        <v>300</v>
      </c>
      <c r="I1238" s="113">
        <f t="shared" si="198"/>
      </c>
      <c r="J1238" s="114">
        <f t="shared" si="152"/>
      </c>
      <c r="K1238" s="112">
        <v>19</v>
      </c>
      <c r="L1238" s="114">
        <f t="shared" si="112"/>
      </c>
      <c r="M1238" s="112">
        <v>0</v>
      </c>
      <c r="N1238" s="115">
        <f t="shared" si="343"/>
      </c>
      <c r="O1238" s="112">
        <v>2</v>
      </c>
      <c r="P1238" s="115">
        <f t="shared" si="312"/>
      </c>
      <c r="Q1238" s="116">
        <f>(M1238+M1239+M1240)/(O1238+O1239+O1240)</f>
      </c>
      <c r="R1238" s="112">
        <v>9</v>
      </c>
      <c r="S1238" s="116">
        <f>(O1238+O1239+O1240)/(K1238+K1239+K1240)</f>
      </c>
      <c r="T1238" s="112">
        <v>2</v>
      </c>
      <c r="U1238" s="117">
        <f>F1238/T1238</f>
      </c>
      <c r="V1238" s="118">
        <f>(F1238+4*500)/T1238</f>
      </c>
      <c r="W1238" s="112">
        <v>3432</v>
      </c>
      <c r="X1238" s="118">
        <f>W1238/T1238</f>
      </c>
      <c r="Y1238" s="116">
        <f>T1238/R1238</f>
      </c>
      <c r="Z1238" s="118">
        <f>W1238/F1238</f>
      </c>
      <c r="AA1238" s="118">
        <f>W1238/(F1238+500)</f>
      </c>
      <c r="AB1238" s="112">
        <v>0</v>
      </c>
      <c r="AC1238" s="112">
        <v>0</v>
      </c>
      <c r="AD1238" s="116">
        <f>AB1238/T1238</f>
      </c>
      <c r="AE1238" s="118">
        <f>(W1238-AC1238)/(F1238+500)</f>
      </c>
      <c r="AF1238" s="119" t="s">
        <v>149</v>
      </c>
    </row>
    <row r="1239">
      <c r="A1239" s="106"/>
      <c r="B1239" s="107"/>
      <c r="C1239" s="135"/>
      <c r="D1239" s="109" t="s">
        <v>134</v>
      </c>
      <c r="E1239" s="110">
        <v>968.01</v>
      </c>
      <c r="F1239" s="121"/>
      <c r="G1239" s="112">
        <v>11705</v>
      </c>
      <c r="H1239" s="112">
        <v>395</v>
      </c>
      <c r="I1239" s="113">
        <f t="shared" si="198"/>
      </c>
      <c r="J1239" s="114">
        <f t="shared" si="152"/>
      </c>
      <c r="K1239" s="112">
        <v>21</v>
      </c>
      <c r="L1239" s="114">
        <f t="shared" si="112"/>
      </c>
      <c r="M1239" s="112">
        <v>1</v>
      </c>
      <c r="N1239" s="115">
        <f t="shared" si="343"/>
      </c>
      <c r="O1239" s="112">
        <v>3</v>
      </c>
      <c r="P1239" s="115">
        <f t="shared" si="312"/>
      </c>
      <c r="Q1239" s="116"/>
      <c r="R1239" s="112"/>
      <c r="S1239" s="116"/>
      <c r="T1239" s="112"/>
      <c r="U1239" s="117"/>
      <c r="V1239" s="118"/>
      <c r="W1239" s="112"/>
      <c r="X1239" s="118"/>
      <c r="Y1239" s="116"/>
      <c r="Z1239" s="118"/>
      <c r="AA1239" s="118"/>
      <c r="AB1239" s="112"/>
      <c r="AC1239" s="112"/>
      <c r="AD1239" s="116"/>
      <c r="AE1239" s="118"/>
      <c r="AF1239" s="119"/>
    </row>
    <row r="1240">
      <c r="A1240" s="106"/>
      <c r="B1240" s="107"/>
      <c r="C1240" s="135"/>
      <c r="D1240" s="109" t="s">
        <v>202</v>
      </c>
      <c r="E1240" s="110">
        <v>2.21</v>
      </c>
      <c r="F1240" s="121"/>
      <c r="G1240" s="112">
        <v>15</v>
      </c>
      <c r="H1240" s="112">
        <v>2</v>
      </c>
      <c r="I1240" s="113">
        <f t="shared" si="198"/>
      </c>
      <c r="J1240" s="114">
        <f t="shared" si="152"/>
      </c>
      <c r="K1240" s="112">
        <v>0</v>
      </c>
      <c r="L1240" s="114">
        <f t="shared" si="112"/>
      </c>
      <c r="M1240" s="112">
        <v>0</v>
      </c>
      <c r="N1240" s="115">
        <f t="shared" si="343"/>
      </c>
      <c r="O1240" s="112">
        <v>0</v>
      </c>
      <c r="P1240" s="115">
        <f t="shared" si="312"/>
      </c>
      <c r="Q1240" s="116"/>
      <c r="R1240" s="112"/>
      <c r="S1240" s="116"/>
      <c r="T1240" s="112"/>
      <c r="U1240" s="117"/>
      <c r="V1240" s="118"/>
      <c r="W1240" s="112"/>
      <c r="X1240" s="118"/>
      <c r="Y1240" s="116"/>
      <c r="Z1240" s="118"/>
      <c r="AA1240" s="118"/>
      <c r="AB1240" s="112"/>
      <c r="AC1240" s="112"/>
      <c r="AD1240" s="116"/>
      <c r="AE1240" s="118"/>
      <c r="AF1240" s="119" t="s">
        <v>186</v>
      </c>
    </row>
    <row r="1241">
      <c r="A1241" s="106"/>
      <c r="B1241" s="107" t="s">
        <v>159</v>
      </c>
      <c r="C1241" s="135" t="s">
        <v>148</v>
      </c>
      <c r="D1241" s="109" t="s">
        <v>132</v>
      </c>
      <c r="E1241" s="110">
        <f>617.42+1.68</f>
      </c>
      <c r="F1241" s="121">
        <f>E1241+E1243+E1242</f>
      </c>
      <c r="G1241" s="112">
        <v>2966</v>
      </c>
      <c r="H1241" s="112">
        <v>136</v>
      </c>
      <c r="I1241" s="113">
        <f t="shared" si="198"/>
      </c>
      <c r="J1241" s="114">
        <f t="shared" si="152"/>
      </c>
      <c r="K1241" s="112">
        <v>7</v>
      </c>
      <c r="L1241" s="114">
        <f t="shared" si="112"/>
      </c>
      <c r="M1241" s="112">
        <v>0</v>
      </c>
      <c r="N1241" s="115">
        <f t="shared" si="343"/>
      </c>
      <c r="O1241" s="112">
        <v>0</v>
      </c>
      <c r="P1241" s="115">
        <f t="shared" si="312"/>
      </c>
      <c r="Q1241" s="116">
        <f>(M1241+M1242+M1243)/(O1241+O1242+O1243)</f>
      </c>
      <c r="R1241" s="112">
        <v>1</v>
      </c>
      <c r="S1241" s="116">
        <f>(O1241+O1242+O1243)/(K1241+K1242+K1243)</f>
      </c>
      <c r="T1241" s="112">
        <v>0</v>
      </c>
      <c r="U1241" s="117">
        <f>F1241/T1241</f>
      </c>
      <c r="V1241" s="118">
        <f>(F1241+4*500)/T1241</f>
      </c>
      <c r="W1241" s="112">
        <v>0</v>
      </c>
      <c r="X1241" s="118">
        <f>W1241/T1241</f>
      </c>
      <c r="Y1241" s="116">
        <f>T1241/R1241</f>
      </c>
      <c r="Z1241" s="118">
        <f>W1241/F1241</f>
      </c>
      <c r="AA1241" s="118">
        <f>W1241/(F1241+500)</f>
      </c>
      <c r="AB1241" s="112">
        <v>0</v>
      </c>
      <c r="AC1241" s="112">
        <v>0</v>
      </c>
      <c r="AD1241" s="116">
        <f>AB1241/T1241</f>
      </c>
      <c r="AE1241" s="118">
        <f>(W1241-AC1241)/(F1241+500)</f>
      </c>
      <c r="AF1241" s="119" t="s">
        <v>149</v>
      </c>
    </row>
    <row r="1242">
      <c r="A1242" s="106"/>
      <c r="B1242" s="107"/>
      <c r="C1242" s="135"/>
      <c r="D1242" s="109" t="s">
        <v>134</v>
      </c>
      <c r="E1242" s="110">
        <v>602.72</v>
      </c>
      <c r="F1242" s="121"/>
      <c r="G1242" s="112">
        <v>9053</v>
      </c>
      <c r="H1242" s="112">
        <v>284</v>
      </c>
      <c r="I1242" s="113">
        <f t="shared" si="198"/>
      </c>
      <c r="J1242" s="114">
        <f t="shared" si="152"/>
      </c>
      <c r="K1242" s="112">
        <v>7</v>
      </c>
      <c r="L1242" s="114">
        <f>E1241/K1241</f>
      </c>
      <c r="M1242" s="112">
        <v>0</v>
      </c>
      <c r="N1242" s="115">
        <f t="shared" si="343"/>
      </c>
      <c r="O1242" s="112">
        <v>0</v>
      </c>
      <c r="P1242" s="115">
        <f t="shared" si="312"/>
      </c>
      <c r="Q1242" s="116"/>
      <c r="R1242" s="112"/>
      <c r="S1242" s="116"/>
      <c r="T1242" s="112"/>
      <c r="U1242" s="117"/>
      <c r="V1242" s="118"/>
      <c r="W1242" s="112"/>
      <c r="X1242" s="118"/>
      <c r="Y1242" s="116"/>
      <c r="Z1242" s="118"/>
      <c r="AA1242" s="118"/>
      <c r="AB1242" s="112"/>
      <c r="AC1242" s="112"/>
      <c r="AD1242" s="116"/>
      <c r="AE1242" s="118"/>
      <c r="AF1242" s="119"/>
    </row>
    <row r="1243">
      <c r="A1243" s="106"/>
      <c r="B1243" s="107"/>
      <c r="C1243" s="135"/>
      <c r="D1243" s="109" t="s">
        <v>202</v>
      </c>
      <c r="E1243" s="110">
        <v>2.71</v>
      </c>
      <c r="F1243" s="121"/>
      <c r="G1243" s="112">
        <v>23</v>
      </c>
      <c r="H1243" s="112">
        <v>2</v>
      </c>
      <c r="I1243" s="113">
        <f t="shared" si="198"/>
      </c>
      <c r="J1243" s="114">
        <f t="shared" si="152"/>
      </c>
      <c r="K1243" s="112">
        <v>0</v>
      </c>
      <c r="L1243" s="114">
        <f t="shared" ref="L1243:L1245" si="113">E1243/K1243</f>
      </c>
      <c r="M1243" s="112">
        <v>0</v>
      </c>
      <c r="N1243" s="115">
        <f t="shared" si="343"/>
      </c>
      <c r="O1243" s="112">
        <v>0</v>
      </c>
      <c r="P1243" s="115">
        <f t="shared" si="312"/>
      </c>
      <c r="Q1243" s="116"/>
      <c r="R1243" s="112"/>
      <c r="S1243" s="116"/>
      <c r="T1243" s="112"/>
      <c r="U1243" s="117"/>
      <c r="V1243" s="118"/>
      <c r="W1243" s="112"/>
      <c r="X1243" s="118"/>
      <c r="Y1243" s="116"/>
      <c r="Z1243" s="118"/>
      <c r="AA1243" s="118"/>
      <c r="AB1243" s="112"/>
      <c r="AC1243" s="112"/>
      <c r="AD1243" s="116"/>
      <c r="AE1243" s="118"/>
      <c r="AF1243" s="119" t="s">
        <v>186</v>
      </c>
    </row>
    <row r="1244">
      <c r="A1244" s="106"/>
      <c r="B1244" s="136" t="s">
        <v>140</v>
      </c>
      <c r="C1244" s="136"/>
      <c r="D1244" s="136"/>
      <c r="E1244" s="124">
        <f>SUM(E1229:E1243)</f>
      </c>
      <c r="F1244" s="124">
        <f>SUM(F1229:F1243)</f>
      </c>
      <c r="G1244" s="124">
        <f>SUM(G1229:G1243)</f>
      </c>
      <c r="H1244" s="124">
        <f>SUM(H1229:H1243)</f>
      </c>
      <c r="I1244" s="126">
        <f t="shared" si="198"/>
      </c>
      <c r="J1244" s="127">
        <f t="shared" si="152"/>
      </c>
      <c r="K1244" s="124">
        <f>SUM(K1229:K1243)</f>
      </c>
      <c r="L1244" s="127">
        <f t="shared" si="113"/>
      </c>
      <c r="M1244" s="124">
        <f>SUM(M1229:M1243)</f>
      </c>
      <c r="N1244" s="128">
        <f t="shared" si="343"/>
      </c>
      <c r="O1244" s="124">
        <f>SUM(O1229:O1243)</f>
      </c>
      <c r="P1244" s="128">
        <f t="shared" si="312"/>
      </c>
      <c r="Q1244" s="129">
        <f t="shared" ref="Q1244:Q1245" si="56">M1244/O1244</f>
      </c>
      <c r="R1244" s="124">
        <f>SUM(R1229:R1243)</f>
      </c>
      <c r="S1244" s="129">
        <f t="shared" ref="S1244:S1245" si="25">(O1244+O1244)/(K1244+K1244)</f>
      </c>
      <c r="T1244" s="124">
        <f>SUM(T1229:T1243)</f>
      </c>
      <c r="U1244" s="130">
        <f t="shared" ref="U1244:U1245" si="889">F1244/T1244</f>
      </c>
      <c r="V1244" s="131">
        <f t="shared" ref="V1244:V1245" si="749">(F1244+4*500)/T1244</f>
      </c>
      <c r="W1244" s="124">
        <f>SUM(W1229:W1243)</f>
      </c>
      <c r="X1244" s="132">
        <f t="shared" ref="X1244:X1245" si="609">W1244/T1244</f>
      </c>
      <c r="Y1244" s="129">
        <f t="shared" ref="Y1244:Y1245" si="469">T1244/R1244</f>
      </c>
      <c r="Z1244" s="131">
        <f t="shared" ref="Z1244:Z1245" si="1169">W1244/F1244</f>
      </c>
      <c r="AA1244" s="131">
        <f>W1244/(F1244+COUNT(W1229:W1243)*500)</f>
      </c>
      <c r="AB1244" s="174">
        <f>AB1229+AB1232+AB1235+AB1238+AB1241</f>
      </c>
      <c r="AC1244" s="174">
        <f>AC1229+AC1232+AC1235+AC1238+AC1241</f>
      </c>
      <c r="AD1244" s="129">
        <f t="shared" ref="AD1244:AD1245" si="1029">AB1244/T1244</f>
      </c>
      <c r="AE1244" s="133">
        <f>(W1244-AC1244)/(F1244+COUNT(W1229:W1243))</f>
      </c>
      <c r="AF1244" s="118"/>
    </row>
    <row r="1245">
      <c r="A1245" s="106"/>
      <c r="B1245" s="137" t="s">
        <v>161</v>
      </c>
      <c r="C1245" s="137"/>
      <c r="D1245" s="137"/>
      <c r="E1245" s="138">
        <f>E1196+E1212+E1228+E1244</f>
      </c>
      <c r="F1245" s="138">
        <f>F1196+F1212+F1228+F1244</f>
      </c>
      <c r="G1245" s="138">
        <f>G1196+G1212+G1228+G1244</f>
      </c>
      <c r="H1245" s="138">
        <f>H1196+H1212+H1228+H1244</f>
      </c>
      <c r="I1245" s="139">
        <f t="shared" si="198"/>
      </c>
      <c r="J1245" s="140">
        <f t="shared" si="152"/>
      </c>
      <c r="K1245" s="141">
        <f>K1196+K1212+K1228+K1244</f>
      </c>
      <c r="L1245" s="140">
        <f t="shared" si="113"/>
      </c>
      <c r="M1245" s="141">
        <f>M1196+M1212+M1228+M1244</f>
      </c>
      <c r="N1245" s="142">
        <f t="shared" si="343"/>
      </c>
      <c r="O1245" s="141">
        <f>O1196+O1212+O1228+O1244</f>
      </c>
      <c r="P1245" s="142">
        <f t="shared" si="312"/>
      </c>
      <c r="Q1245" s="143">
        <f t="shared" si="56"/>
      </c>
      <c r="R1245" s="141">
        <f>R1196+R1212+R1228+R1244</f>
      </c>
      <c r="S1245" s="143">
        <f t="shared" si="25"/>
      </c>
      <c r="T1245" s="141">
        <f>T1196+T1212+T1228+T1244</f>
      </c>
      <c r="U1245" s="144">
        <f t="shared" si="889"/>
      </c>
      <c r="V1245" s="145">
        <f t="shared" si="749"/>
      </c>
      <c r="W1245" s="138">
        <f>W1196+W1212+W1228+W1244</f>
      </c>
      <c r="X1245" s="145">
        <f t="shared" si="609"/>
      </c>
      <c r="Y1245" s="143">
        <f t="shared" si="469"/>
      </c>
      <c r="Z1245" s="145">
        <f t="shared" si="1169"/>
      </c>
      <c r="AA1245" s="145">
        <f>W1245/(F1245+COUNT(W1183:W1195,W1197:W1211,W1213:W1227,W1229:W1243)*500)</f>
      </c>
      <c r="AB1245" s="141">
        <f>AB1196+AB1212+AB1228+AB1244</f>
      </c>
      <c r="AC1245" s="138">
        <f>AC1196+AC1212+AC1228+AC1244</f>
      </c>
      <c r="AD1245" s="143">
        <f t="shared" si="1029"/>
      </c>
      <c r="AE1245" s="145">
        <f>(W1245-AC1245)/(F1245+COUNT(W1184:W1195,W1197:W1211,W1213:W1227,W1229:W1243)*500)</f>
      </c>
      <c r="AF1245" s="118"/>
    </row>
    <row r="1246">
      <c r="A1246" s="96" t="s">
        <v>97</v>
      </c>
      <c r="B1246" s="97" t="s">
        <v>98</v>
      </c>
      <c r="C1246" s="97" t="s">
        <v>99</v>
      </c>
      <c r="D1246" s="97" t="s">
        <v>100</v>
      </c>
      <c r="E1246" s="98" t="s">
        <v>101</v>
      </c>
      <c r="F1246" s="97" t="s">
        <v>102</v>
      </c>
      <c r="G1246" s="97" t="s">
        <v>103</v>
      </c>
      <c r="H1246" s="97" t="s">
        <v>104</v>
      </c>
      <c r="I1246" s="99" t="s">
        <v>105</v>
      </c>
      <c r="J1246" s="100" t="s">
        <v>106</v>
      </c>
      <c r="K1246" s="97" t="s">
        <v>107</v>
      </c>
      <c r="L1246" s="100" t="s">
        <v>108</v>
      </c>
      <c r="M1246" s="97" t="s">
        <v>109</v>
      </c>
      <c r="N1246" s="101" t="s">
        <v>110</v>
      </c>
      <c r="O1246" s="97" t="s">
        <v>111</v>
      </c>
      <c r="P1246" s="101" t="s">
        <v>112</v>
      </c>
      <c r="Q1246" s="99" t="s">
        <v>113</v>
      </c>
      <c r="R1246" s="102" t="s">
        <v>114</v>
      </c>
      <c r="S1246" s="103" t="s">
        <v>115</v>
      </c>
      <c r="T1246" s="102" t="s">
        <v>116</v>
      </c>
      <c r="U1246" s="104" t="s">
        <v>117</v>
      </c>
      <c r="V1246" s="105" t="s">
        <v>118</v>
      </c>
      <c r="W1246" s="105" t="s">
        <v>119</v>
      </c>
      <c r="X1246" s="105" t="s">
        <v>120</v>
      </c>
      <c r="Y1246" s="103" t="s">
        <v>121</v>
      </c>
      <c r="Z1246" s="105" t="s">
        <v>122</v>
      </c>
      <c r="AA1246" s="105" t="s">
        <v>123</v>
      </c>
      <c r="AB1246" s="105" t="s">
        <v>124</v>
      </c>
      <c r="AC1246" s="102" t="s">
        <v>125</v>
      </c>
      <c r="AD1246" s="103" t="s">
        <v>126</v>
      </c>
      <c r="AE1246" s="105" t="s">
        <v>127</v>
      </c>
      <c r="AF1246" s="105" t="s">
        <v>128</v>
      </c>
    </row>
    <row r="1247">
      <c r="A1247" s="106" t="s">
        <v>205</v>
      </c>
      <c r="B1247" s="107" t="s">
        <v>130</v>
      </c>
      <c r="C1247" s="135" t="s">
        <v>131</v>
      </c>
      <c r="D1247" s="109" t="s">
        <v>132</v>
      </c>
      <c r="E1247" s="110">
        <v>742.11</v>
      </c>
      <c r="F1247" s="121">
        <f>E1247+E1249+E1248</f>
      </c>
      <c r="G1247" s="112">
        <v>3557</v>
      </c>
      <c r="H1247" s="112">
        <v>215</v>
      </c>
      <c r="I1247" s="113">
        <f t="shared" ref="I1247:I1311" si="199">H1247/G1247</f>
      </c>
      <c r="J1247" s="114">
        <f t="shared" ref="J1247:J1311" si="153">(E1247/G1247)*1000</f>
      </c>
      <c r="K1247" s="112">
        <v>12</v>
      </c>
      <c r="L1247" s="114">
        <f t="shared" ref="L1247:L1307" si="114">E1247/K1247</f>
      </c>
      <c r="M1247" s="112">
        <v>1</v>
      </c>
      <c r="N1247" s="115">
        <f t="shared" ref="N1247:N1311" si="344">E1247/M1247</f>
      </c>
      <c r="O1247" s="112">
        <v>2</v>
      </c>
      <c r="P1247" s="115">
        <f t="shared" ref="P1247:P1311" si="313">E1247/O1247</f>
      </c>
      <c r="Q1247" s="116">
        <f>(M1247+M1248+M1249)/(O1247+O1248+O1249)</f>
      </c>
      <c r="R1247" s="112">
        <v>6</v>
      </c>
      <c r="S1247" s="116">
        <f>(O1247+O1248+O1249)/(K1247+K1248+K1249)</f>
      </c>
      <c r="T1247" s="112">
        <v>3</v>
      </c>
      <c r="U1247" s="117">
        <f>F1247/T1247</f>
      </c>
      <c r="V1247" s="118">
        <f>(F1247+4*500)/T1247</f>
      </c>
      <c r="W1247" s="112">
        <v>5270.4</v>
      </c>
      <c r="X1247" s="118">
        <f>W1247/T1247</f>
      </c>
      <c r="Y1247" s="116">
        <f>T1247/R1247</f>
      </c>
      <c r="Z1247" s="118">
        <f>W1247/F1247</f>
      </c>
      <c r="AA1247" s="118">
        <f>W1247/(F1247+500)</f>
      </c>
      <c r="AB1247" s="112">
        <v>1</v>
      </c>
      <c r="AC1247" s="112">
        <v>456</v>
      </c>
      <c r="AD1247" s="116">
        <f>AB1247/T1247</f>
      </c>
      <c r="AE1247" s="118">
        <f>(W1247-AC1247)/(F1247+500)</f>
      </c>
      <c r="AF1247" s="119" t="s">
        <v>173</v>
      </c>
    </row>
    <row r="1248">
      <c r="A1248" s="106"/>
      <c r="B1248" s="107"/>
      <c r="C1248" s="135"/>
      <c r="D1248" s="168" t="s">
        <v>134</v>
      </c>
      <c r="E1248" s="110">
        <v>1371.02</v>
      </c>
      <c r="F1248" s="121"/>
      <c r="G1248" s="112">
        <v>13848</v>
      </c>
      <c r="H1248" s="112">
        <v>1085</v>
      </c>
      <c r="I1248" s="113">
        <f t="shared" si="199"/>
      </c>
      <c r="J1248" s="114">
        <f t="shared" si="153"/>
      </c>
      <c r="K1248" s="112">
        <v>29</v>
      </c>
      <c r="L1248" s="114">
        <f t="shared" si="114"/>
      </c>
      <c r="M1248" s="112">
        <v>2</v>
      </c>
      <c r="N1248" s="115">
        <f t="shared" si="344"/>
      </c>
      <c r="O1248" s="112">
        <v>2</v>
      </c>
      <c r="P1248" s="115">
        <f t="shared" si="313"/>
      </c>
      <c r="Q1248" s="116"/>
      <c r="R1248" s="112"/>
      <c r="S1248" s="116"/>
      <c r="T1248" s="112"/>
      <c r="U1248" s="117"/>
      <c r="V1248" s="118"/>
      <c r="W1248" s="112"/>
      <c r="X1248" s="118"/>
      <c r="Y1248" s="116"/>
      <c r="Z1248" s="118"/>
      <c r="AA1248" s="118"/>
      <c r="AB1248" s="112"/>
      <c r="AC1248" s="112"/>
      <c r="AD1248" s="116"/>
      <c r="AE1248" s="118"/>
    </row>
    <row r="1249">
      <c r="A1249" s="106"/>
      <c r="B1249" s="107"/>
      <c r="C1249" s="135"/>
      <c r="D1249" s="168" t="s">
        <v>202</v>
      </c>
      <c r="E1249" s="110">
        <v>0.63</v>
      </c>
      <c r="F1249" s="121"/>
      <c r="G1249" s="112">
        <v>9</v>
      </c>
      <c r="H1249" s="122">
        <v>0</v>
      </c>
      <c r="I1249" s="113">
        <f t="shared" si="199"/>
      </c>
      <c r="J1249" s="114">
        <f t="shared" si="153"/>
      </c>
      <c r="K1249" s="112">
        <v>0</v>
      </c>
      <c r="L1249" s="114">
        <f t="shared" si="114"/>
      </c>
      <c r="M1249" s="112">
        <v>0</v>
      </c>
      <c r="N1249" s="115">
        <f t="shared" si="344"/>
      </c>
      <c r="O1249" s="112">
        <v>0</v>
      </c>
      <c r="P1249" s="115">
        <f t="shared" si="313"/>
      </c>
      <c r="Q1249" s="116"/>
      <c r="R1249" s="112"/>
      <c r="S1249" s="116"/>
      <c r="T1249" s="112"/>
      <c r="U1249" s="117"/>
      <c r="V1249" s="118"/>
      <c r="W1249" s="112"/>
      <c r="X1249" s="118"/>
      <c r="Y1249" s="116"/>
      <c r="Z1249" s="118"/>
      <c r="AA1249" s="118"/>
      <c r="AB1249" s="112"/>
      <c r="AC1249" s="112"/>
      <c r="AD1249" s="116"/>
      <c r="AE1249" s="118"/>
      <c r="AF1249" s="119" t="s">
        <v>168</v>
      </c>
    </row>
    <row r="1250">
      <c r="A1250" s="106"/>
      <c r="B1250" s="107" t="s">
        <v>136</v>
      </c>
      <c r="C1250" s="135" t="s">
        <v>131</v>
      </c>
      <c r="D1250" s="109" t="s">
        <v>132</v>
      </c>
      <c r="E1250" s="110">
        <v>1613.6</v>
      </c>
      <c r="F1250" s="121">
        <f>E1250+E1252+E1251</f>
      </c>
      <c r="G1250" s="112">
        <v>7712</v>
      </c>
      <c r="H1250" s="112">
        <v>374</v>
      </c>
      <c r="I1250" s="113">
        <f t="shared" si="199"/>
      </c>
      <c r="J1250" s="114">
        <f t="shared" si="153"/>
      </c>
      <c r="K1250" s="112">
        <v>27</v>
      </c>
      <c r="L1250" s="114">
        <f t="shared" si="114"/>
      </c>
      <c r="M1250" s="112">
        <v>2</v>
      </c>
      <c r="N1250" s="115">
        <f t="shared" si="344"/>
      </c>
      <c r="O1250" s="112">
        <v>6</v>
      </c>
      <c r="P1250" s="115">
        <f t="shared" si="313"/>
      </c>
      <c r="Q1250" s="116">
        <f>(M1250+M1251+M1252)/(O1250+O1251+O1252)</f>
      </c>
      <c r="R1250" s="112">
        <v>16</v>
      </c>
      <c r="S1250" s="116">
        <f>(O1250+O1251+O1252)/(K1250+K1251+K1252)</f>
      </c>
      <c r="T1250" s="112">
        <v>4</v>
      </c>
      <c r="U1250" s="117">
        <f>F1250/T1250</f>
      </c>
      <c r="V1250" s="118">
        <f>(F1250+4*500)/T1250</f>
      </c>
      <c r="W1250" s="112">
        <v>6537.6</v>
      </c>
      <c r="X1250" s="118">
        <f>W1250/T1250</f>
      </c>
      <c r="Y1250" s="116">
        <f>T1250/R1250</f>
      </c>
      <c r="Z1250" s="118">
        <f>W1250/F1250</f>
      </c>
      <c r="AA1250" s="118">
        <f>W1250/(F1250+500)</f>
      </c>
      <c r="AB1250" s="112">
        <v>2</v>
      </c>
      <c r="AC1250" s="112">
        <v>3367.2</v>
      </c>
      <c r="AD1250" s="116">
        <f>AB1250/T1250</f>
      </c>
      <c r="AE1250" s="118">
        <f>(W1250-AC1250)/(F1250+500)</f>
      </c>
      <c r="AF1250" s="119" t="s">
        <v>173</v>
      </c>
    </row>
    <row r="1251">
      <c r="A1251" s="106"/>
      <c r="B1251" s="107"/>
      <c r="C1251" s="135"/>
      <c r="D1251" s="168" t="s">
        <v>134</v>
      </c>
      <c r="E1251" s="110">
        <v>1468.14</v>
      </c>
      <c r="F1251" s="121"/>
      <c r="G1251" s="112">
        <v>15453</v>
      </c>
      <c r="H1251" s="112">
        <v>666</v>
      </c>
      <c r="I1251" s="113">
        <f t="shared" si="199"/>
      </c>
      <c r="J1251" s="114">
        <f t="shared" si="153"/>
      </c>
      <c r="K1251" s="112">
        <v>33</v>
      </c>
      <c r="L1251" s="114">
        <f t="shared" si="114"/>
      </c>
      <c r="M1251" s="112">
        <v>1</v>
      </c>
      <c r="N1251" s="115">
        <f t="shared" si="344"/>
      </c>
      <c r="O1251" s="112">
        <v>3</v>
      </c>
      <c r="P1251" s="115">
        <f t="shared" si="313"/>
      </c>
      <c r="Q1251" s="116"/>
      <c r="R1251" s="112"/>
      <c r="S1251" s="116"/>
      <c r="T1251" s="112"/>
      <c r="U1251" s="117"/>
      <c r="V1251" s="118"/>
      <c r="W1251" s="112"/>
      <c r="X1251" s="118"/>
      <c r="Y1251" s="116"/>
      <c r="Z1251" s="118"/>
      <c r="AA1251" s="118"/>
      <c r="AB1251" s="112"/>
      <c r="AC1251" s="112"/>
      <c r="AD1251" s="116"/>
      <c r="AE1251" s="118"/>
    </row>
    <row r="1252">
      <c r="A1252" s="106"/>
      <c r="B1252" s="107"/>
      <c r="C1252" s="135"/>
      <c r="D1252" s="168" t="s">
        <v>202</v>
      </c>
      <c r="E1252" s="110">
        <v>12.37</v>
      </c>
      <c r="F1252" s="121"/>
      <c r="G1252" s="112">
        <v>23</v>
      </c>
      <c r="H1252" s="122">
        <v>3</v>
      </c>
      <c r="I1252" s="113">
        <f t="shared" si="199"/>
      </c>
      <c r="J1252" s="114">
        <f t="shared" si="153"/>
      </c>
      <c r="K1252" s="112">
        <v>1</v>
      </c>
      <c r="L1252" s="114">
        <f t="shared" si="114"/>
      </c>
      <c r="M1252" s="112">
        <v>0</v>
      </c>
      <c r="N1252" s="115">
        <f t="shared" si="344"/>
      </c>
      <c r="O1252" s="112">
        <v>0</v>
      </c>
      <c r="P1252" s="115">
        <f t="shared" si="313"/>
      </c>
      <c r="Q1252" s="116"/>
      <c r="R1252" s="112"/>
      <c r="S1252" s="116"/>
      <c r="T1252" s="112"/>
      <c r="U1252" s="117"/>
      <c r="V1252" s="118"/>
      <c r="W1252" s="112"/>
      <c r="X1252" s="118"/>
      <c r="Y1252" s="116"/>
      <c r="Z1252" s="118"/>
      <c r="AA1252" s="118"/>
      <c r="AB1252" s="112"/>
      <c r="AC1252" s="112"/>
      <c r="AD1252" s="116"/>
      <c r="AE1252" s="118"/>
      <c r="AF1252" s="119" t="s">
        <v>168</v>
      </c>
    </row>
    <row r="1253">
      <c r="A1253" s="106"/>
      <c r="B1253" s="120" t="s">
        <v>137</v>
      </c>
      <c r="C1253" s="135" t="s">
        <v>131</v>
      </c>
      <c r="D1253" s="109" t="s">
        <v>132</v>
      </c>
      <c r="E1253" s="110">
        <v>1117.65</v>
      </c>
      <c r="F1253" s="121">
        <f>E1253+E1255+E1254</f>
      </c>
      <c r="G1253" s="112">
        <v>5592</v>
      </c>
      <c r="H1253" s="112">
        <v>261</v>
      </c>
      <c r="I1253" s="113">
        <f t="shared" si="199"/>
      </c>
      <c r="J1253" s="114">
        <f t="shared" si="153"/>
      </c>
      <c r="K1253" s="112">
        <v>16</v>
      </c>
      <c r="L1253" s="114">
        <f t="shared" si="114"/>
      </c>
      <c r="M1253" s="112">
        <v>0</v>
      </c>
      <c r="N1253" s="115">
        <f t="shared" si="344"/>
      </c>
      <c r="O1253" s="112">
        <v>0</v>
      </c>
      <c r="P1253" s="115">
        <f t="shared" si="313"/>
      </c>
      <c r="Q1253" s="116">
        <f>(M1253+M1254+M1255)/(O1253+O1254+O1255)</f>
      </c>
      <c r="R1253" s="112">
        <v>4</v>
      </c>
      <c r="S1253" s="116">
        <f>(O1253+O1254+O1255)/(K1253+K1254+K1255)</f>
      </c>
      <c r="T1253" s="112">
        <v>2</v>
      </c>
      <c r="U1253" s="117">
        <f>F1253/T1253</f>
      </c>
      <c r="V1253" s="118">
        <f>(F1253+4*500)/T1253</f>
      </c>
      <c r="W1253" s="112">
        <v>2378.3999999999996</v>
      </c>
      <c r="X1253" s="118">
        <f>W1253/T1253</f>
      </c>
      <c r="Y1253" s="116">
        <f>T1253/R1253</f>
      </c>
      <c r="Z1253" s="118">
        <f>W1253/F1253</f>
      </c>
      <c r="AA1253" s="118">
        <f>W1253/(F1253+500)</f>
      </c>
      <c r="AB1253" s="112">
        <v>1</v>
      </c>
      <c r="AC1253" s="112">
        <v>715.1999999999998</v>
      </c>
      <c r="AD1253" s="116">
        <f>AB1253/T1253</f>
      </c>
      <c r="AE1253" s="118">
        <f>(W1253-AC1253)/(F1253+500)</f>
      </c>
      <c r="AF1253" s="119" t="s">
        <v>173</v>
      </c>
    </row>
    <row r="1254">
      <c r="A1254" s="106"/>
      <c r="B1254" s="120"/>
      <c r="C1254" s="135"/>
      <c r="D1254" s="168" t="s">
        <v>134</v>
      </c>
      <c r="E1254" s="110">
        <v>1552.84</v>
      </c>
      <c r="F1254" s="121"/>
      <c r="G1254" s="112">
        <v>14396</v>
      </c>
      <c r="H1254" s="112">
        <v>672</v>
      </c>
      <c r="I1254" s="113">
        <f t="shared" si="199"/>
      </c>
      <c r="J1254" s="114">
        <f t="shared" si="153"/>
      </c>
      <c r="K1254" s="112">
        <v>31</v>
      </c>
      <c r="L1254" s="114">
        <f t="shared" si="114"/>
      </c>
      <c r="M1254" s="112">
        <v>2</v>
      </c>
      <c r="N1254" s="115">
        <f t="shared" si="344"/>
      </c>
      <c r="O1254" s="112">
        <v>4</v>
      </c>
      <c r="P1254" s="115">
        <f t="shared" si="313"/>
      </c>
      <c r="Q1254" s="116"/>
      <c r="R1254" s="112"/>
      <c r="S1254" s="116"/>
      <c r="T1254" s="112"/>
      <c r="U1254" s="117"/>
      <c r="V1254" s="118"/>
      <c r="W1254" s="112"/>
      <c r="X1254" s="118"/>
      <c r="Y1254" s="116"/>
      <c r="Z1254" s="118"/>
      <c r="AA1254" s="118"/>
      <c r="AB1254" s="112">
        <v>1</v>
      </c>
      <c r="AC1254" s="112">
        <v>715.1999999999998</v>
      </c>
      <c r="AD1254" s="116"/>
      <c r="AE1254" s="118"/>
    </row>
    <row r="1255">
      <c r="A1255" s="106"/>
      <c r="B1255" s="120"/>
      <c r="C1255" s="135"/>
      <c r="D1255" s="168" t="s">
        <v>202</v>
      </c>
      <c r="E1255" s="110">
        <v>0.96</v>
      </c>
      <c r="F1255" s="121"/>
      <c r="G1255" s="112">
        <v>15</v>
      </c>
      <c r="H1255" s="122">
        <v>2</v>
      </c>
      <c r="I1255" s="113">
        <f t="shared" si="199"/>
      </c>
      <c r="J1255" s="114">
        <f t="shared" si="153"/>
      </c>
      <c r="K1255" s="112">
        <v>0</v>
      </c>
      <c r="L1255" s="114">
        <f t="shared" si="114"/>
      </c>
      <c r="M1255" s="112">
        <v>0</v>
      </c>
      <c r="N1255" s="115">
        <f t="shared" si="344"/>
      </c>
      <c r="O1255" s="112">
        <v>0</v>
      </c>
      <c r="P1255" s="115">
        <f t="shared" si="313"/>
      </c>
      <c r="Q1255" s="116"/>
      <c r="R1255" s="112"/>
      <c r="S1255" s="116"/>
      <c r="T1255" s="112"/>
      <c r="U1255" s="117"/>
      <c r="V1255" s="118"/>
      <c r="W1255" s="112"/>
      <c r="X1255" s="118"/>
      <c r="Y1255" s="116"/>
      <c r="Z1255" s="118"/>
      <c r="AA1255" s="118"/>
      <c r="AB1255" s="112">
        <v>1</v>
      </c>
      <c r="AC1255" s="112">
        <v>715.1999999999998</v>
      </c>
      <c r="AD1255" s="116"/>
      <c r="AE1255" s="118"/>
      <c r="AF1255" s="119" t="s">
        <v>168</v>
      </c>
    </row>
    <row r="1256">
      <c r="A1256" s="106"/>
      <c r="B1256" s="107" t="s">
        <v>138</v>
      </c>
      <c r="C1256" s="135" t="s">
        <v>131</v>
      </c>
      <c r="D1256" s="109" t="s">
        <v>132</v>
      </c>
      <c r="E1256" s="110">
        <v>904.19</v>
      </c>
      <c r="F1256" s="121">
        <f>E1256+E1258+E1257</f>
      </c>
      <c r="G1256" s="112">
        <v>3977</v>
      </c>
      <c r="H1256" s="112">
        <v>254</v>
      </c>
      <c r="I1256" s="113">
        <f t="shared" si="199"/>
      </c>
      <c r="J1256" s="114">
        <f t="shared" si="153"/>
      </c>
      <c r="K1256" s="112">
        <v>11</v>
      </c>
      <c r="L1256" s="114">
        <f t="shared" si="114"/>
      </c>
      <c r="M1256" s="112">
        <v>0</v>
      </c>
      <c r="N1256" s="115">
        <f t="shared" si="344"/>
      </c>
      <c r="O1256" s="112">
        <v>1</v>
      </c>
      <c r="P1256" s="115">
        <f t="shared" si="313"/>
      </c>
      <c r="Q1256" s="116">
        <f>(M1256+M1257+M1258)/(O1256+O1257+O1258)</f>
      </c>
      <c r="R1256" s="112">
        <v>10</v>
      </c>
      <c r="S1256" s="116">
        <f>(O1256+O1257+O1258)/(K1256+K1257+K1258)</f>
      </c>
      <c r="T1256" s="112">
        <v>2</v>
      </c>
      <c r="U1256" s="117">
        <f>F1256/T1256</f>
      </c>
      <c r="V1256" s="118">
        <f>(F1256+4*500)/T1256</f>
      </c>
      <c r="W1256" s="112">
        <v>2046</v>
      </c>
      <c r="X1256" s="118">
        <f>W1256/T1256</f>
      </c>
      <c r="Y1256" s="116">
        <f>T1256/R1256</f>
      </c>
      <c r="Z1256" s="118">
        <f>W1256/F1256</f>
      </c>
      <c r="AA1256" s="118">
        <f>W1256/(F1256+500)</f>
      </c>
      <c r="AB1256" s="112">
        <v>0</v>
      </c>
      <c r="AC1256" s="112">
        <v>0</v>
      </c>
      <c r="AD1256" s="116">
        <f>AB1256/T1256</f>
      </c>
      <c r="AE1256" s="118">
        <f>(W1256-AC1256)/(F1256+500)</f>
      </c>
      <c r="AF1256" s="119" t="s">
        <v>173</v>
      </c>
    </row>
    <row r="1257">
      <c r="A1257" s="106"/>
      <c r="B1257" s="107"/>
      <c r="C1257" s="135"/>
      <c r="D1257" s="168" t="s">
        <v>134</v>
      </c>
      <c r="E1257" s="110">
        <v>1790.52</v>
      </c>
      <c r="F1257" s="121"/>
      <c r="G1257" s="112">
        <v>15753</v>
      </c>
      <c r="H1257" s="112">
        <v>631</v>
      </c>
      <c r="I1257" s="113">
        <f t="shared" si="199"/>
      </c>
      <c r="J1257" s="114">
        <f t="shared" si="153"/>
      </c>
      <c r="K1257" s="112">
        <v>42</v>
      </c>
      <c r="L1257" s="114">
        <f t="shared" si="114"/>
      </c>
      <c r="M1257" s="112">
        <v>0</v>
      </c>
      <c r="N1257" s="115">
        <f t="shared" si="344"/>
      </c>
      <c r="O1257" s="112">
        <v>5</v>
      </c>
      <c r="P1257" s="115">
        <f t="shared" si="313"/>
      </c>
      <c r="Q1257" s="116"/>
      <c r="R1257" s="112"/>
      <c r="S1257" s="116"/>
      <c r="T1257" s="112"/>
      <c r="U1257" s="117"/>
      <c r="V1257" s="118"/>
      <c r="W1257" s="112"/>
      <c r="X1257" s="118"/>
      <c r="Y1257" s="116"/>
      <c r="Z1257" s="118"/>
      <c r="AA1257" s="118"/>
      <c r="AB1257" s="112"/>
      <c r="AC1257" s="112"/>
      <c r="AD1257" s="116"/>
      <c r="AE1257" s="118"/>
    </row>
    <row r="1258">
      <c r="A1258" s="106"/>
      <c r="B1258" s="107"/>
      <c r="C1258" s="135"/>
      <c r="D1258" s="168" t="s">
        <v>202</v>
      </c>
      <c r="E1258" s="110">
        <v>0</v>
      </c>
      <c r="F1258" s="121"/>
      <c r="G1258" s="112">
        <v>0</v>
      </c>
      <c r="H1258" s="122">
        <v>0</v>
      </c>
      <c r="I1258" s="113">
        <f t="shared" si="199"/>
      </c>
      <c r="J1258" s="114">
        <f t="shared" si="153"/>
      </c>
      <c r="K1258" s="112">
        <v>0</v>
      </c>
      <c r="L1258" s="114">
        <f t="shared" si="114"/>
      </c>
      <c r="M1258" s="112">
        <v>0</v>
      </c>
      <c r="N1258" s="115">
        <f t="shared" si="344"/>
      </c>
      <c r="O1258" s="112">
        <v>0</v>
      </c>
      <c r="P1258" s="115">
        <f t="shared" si="313"/>
      </c>
      <c r="Q1258" s="116"/>
      <c r="R1258" s="112"/>
      <c r="S1258" s="116"/>
      <c r="T1258" s="112"/>
      <c r="U1258" s="117"/>
      <c r="V1258" s="118"/>
      <c r="W1258" s="112"/>
      <c r="X1258" s="118"/>
      <c r="Y1258" s="116"/>
      <c r="Z1258" s="118"/>
      <c r="AA1258" s="118"/>
      <c r="AB1258" s="112"/>
      <c r="AC1258" s="112"/>
      <c r="AD1258" s="116"/>
      <c r="AE1258" s="118"/>
      <c r="AF1258" s="119" t="s">
        <v>168</v>
      </c>
    </row>
    <row r="1259">
      <c r="A1259" s="106"/>
      <c r="B1259" s="107" t="s">
        <v>139</v>
      </c>
      <c r="C1259" s="135" t="s">
        <v>131</v>
      </c>
      <c r="D1259" s="109" t="s">
        <v>132</v>
      </c>
      <c r="E1259" s="110">
        <v>1060.34</v>
      </c>
      <c r="F1259" s="121">
        <f>E1259+E1261+E1260</f>
      </c>
      <c r="G1259" s="112">
        <v>4821</v>
      </c>
      <c r="H1259" s="112">
        <v>270</v>
      </c>
      <c r="I1259" s="113">
        <f t="shared" si="199"/>
      </c>
      <c r="J1259" s="114">
        <f t="shared" si="153"/>
      </c>
      <c r="K1259" s="112">
        <v>12</v>
      </c>
      <c r="L1259" s="114">
        <f t="shared" si="114"/>
      </c>
      <c r="M1259" s="112">
        <v>0</v>
      </c>
      <c r="N1259" s="115">
        <f t="shared" si="344"/>
      </c>
      <c r="O1259" s="112">
        <v>3</v>
      </c>
      <c r="P1259" s="115">
        <f t="shared" si="313"/>
      </c>
      <c r="Q1259" s="116">
        <f>(M1259+M1260+M1261)/(O1259+O1260+O1261)</f>
      </c>
      <c r="R1259" s="112">
        <v>12</v>
      </c>
      <c r="S1259" s="116">
        <f>(O1259+O1260+O1261)/(K1259+K1260+K1261)</f>
      </c>
      <c r="T1259" s="112">
        <v>5</v>
      </c>
      <c r="U1259" s="117">
        <f>F1259/T1259</f>
      </c>
      <c r="V1259" s="118">
        <f>(F1259+4*500)/T1259</f>
      </c>
      <c r="W1259" s="112">
        <v>4174.800000000001</v>
      </c>
      <c r="X1259" s="118">
        <f>W1259/T1259</f>
      </c>
      <c r="Y1259" s="116">
        <f>T1259/R1259</f>
      </c>
      <c r="Z1259" s="118">
        <f>W1259/F1259</f>
      </c>
      <c r="AA1259" s="118">
        <f>W1259/(F1259+500)</f>
      </c>
      <c r="AB1259" s="112">
        <v>3</v>
      </c>
      <c r="AC1259" s="112">
        <v>2386.8</v>
      </c>
      <c r="AD1259" s="116">
        <f>AB1259/T1259</f>
      </c>
      <c r="AE1259" s="118">
        <f>(W1259-AC1259)/(F1259+500)</f>
      </c>
      <c r="AF1259" s="119" t="s">
        <v>173</v>
      </c>
    </row>
    <row r="1260">
      <c r="A1260" s="106"/>
      <c r="B1260" s="107"/>
      <c r="C1260" s="135"/>
      <c r="D1260" s="168" t="s">
        <v>134</v>
      </c>
      <c r="E1260" s="110">
        <v>1934.47</v>
      </c>
      <c r="F1260" s="121"/>
      <c r="G1260" s="112">
        <v>16069</v>
      </c>
      <c r="H1260" s="112">
        <v>501</v>
      </c>
      <c r="I1260" s="113">
        <f t="shared" si="199"/>
      </c>
      <c r="J1260" s="114">
        <f t="shared" si="153"/>
      </c>
      <c r="K1260" s="112">
        <v>37</v>
      </c>
      <c r="L1260" s="114">
        <f t="shared" si="114"/>
      </c>
      <c r="M1260" s="112">
        <v>4</v>
      </c>
      <c r="N1260" s="115">
        <f t="shared" si="344"/>
      </c>
      <c r="O1260" s="112">
        <v>6</v>
      </c>
      <c r="P1260" s="115">
        <f t="shared" si="313"/>
      </c>
      <c r="Q1260" s="116"/>
      <c r="R1260" s="112"/>
      <c r="S1260" s="116"/>
      <c r="T1260" s="112"/>
      <c r="U1260" s="117"/>
      <c r="V1260" s="118"/>
      <c r="W1260" s="112"/>
      <c r="X1260" s="118"/>
      <c r="Y1260" s="116"/>
      <c r="Z1260" s="118"/>
      <c r="AA1260" s="118"/>
      <c r="AB1260" s="112">
        <v>3</v>
      </c>
      <c r="AC1260" s="112">
        <v>2386.8</v>
      </c>
      <c r="AD1260" s="116"/>
      <c r="AE1260" s="118"/>
    </row>
    <row r="1261">
      <c r="A1261" s="106"/>
      <c r="B1261" s="107"/>
      <c r="C1261" s="135"/>
      <c r="D1261" s="168" t="s">
        <v>202</v>
      </c>
      <c r="E1261" s="110">
        <v>0</v>
      </c>
      <c r="F1261" s="121"/>
      <c r="G1261" s="112">
        <v>1</v>
      </c>
      <c r="H1261" s="122">
        <v>0</v>
      </c>
      <c r="I1261" s="113">
        <f t="shared" si="199"/>
      </c>
      <c r="J1261" s="114">
        <f t="shared" si="153"/>
      </c>
      <c r="K1261" s="112">
        <v>0</v>
      </c>
      <c r="L1261" s="114">
        <f t="shared" si="114"/>
      </c>
      <c r="M1261" s="112">
        <v>0</v>
      </c>
      <c r="N1261" s="115">
        <f t="shared" si="344"/>
      </c>
      <c r="O1261" s="112">
        <v>0</v>
      </c>
      <c r="P1261" s="115">
        <f t="shared" si="313"/>
      </c>
      <c r="Q1261" s="116"/>
      <c r="R1261" s="112"/>
      <c r="S1261" s="116"/>
      <c r="T1261" s="112"/>
      <c r="U1261" s="117"/>
      <c r="V1261" s="118"/>
      <c r="W1261" s="112"/>
      <c r="X1261" s="118"/>
      <c r="Y1261" s="116"/>
      <c r="Z1261" s="118"/>
      <c r="AA1261" s="118"/>
      <c r="AB1261" s="112">
        <v>3</v>
      </c>
      <c r="AC1261" s="112">
        <v>2386.8</v>
      </c>
      <c r="AD1261" s="116"/>
      <c r="AE1261" s="118"/>
      <c r="AF1261" s="119" t="s">
        <v>168</v>
      </c>
    </row>
    <row r="1262">
      <c r="A1262" s="106"/>
      <c r="B1262" s="123" t="s">
        <v>140</v>
      </c>
      <c r="C1262" s="123"/>
      <c r="D1262" s="123"/>
      <c r="E1262" s="124">
        <f>SUM(E1247:E1261)</f>
      </c>
      <c r="F1262" s="125">
        <f>SUM(F1247:F1261)</f>
      </c>
      <c r="G1262" s="124">
        <f>SUM(G1247:G1261)</f>
      </c>
      <c r="H1262" s="124">
        <f>SUM(H1247:H1261)</f>
      </c>
      <c r="I1262" s="126">
        <f t="shared" si="199"/>
      </c>
      <c r="J1262" s="127">
        <f t="shared" si="153"/>
      </c>
      <c r="K1262" s="124">
        <f>SUM(K1247:K1261)</f>
      </c>
      <c r="L1262" s="127">
        <f t="shared" si="114"/>
      </c>
      <c r="M1262" s="124">
        <f>SUM(M1247:M1261)</f>
      </c>
      <c r="N1262" s="128">
        <f t="shared" si="344"/>
      </c>
      <c r="O1262" s="124">
        <f>SUM(O1247:O1261)</f>
      </c>
      <c r="P1262" s="128">
        <f t="shared" si="313"/>
      </c>
      <c r="Q1262" s="129">
        <f>M1262/O1262</f>
      </c>
      <c r="R1262" s="125">
        <f>SUM(R1247:R1261)</f>
      </c>
      <c r="S1262" s="129">
        <f>(O1262+O1262)/(K1262+K1262)</f>
      </c>
      <c r="T1262" s="125">
        <f>SUM(T1247:T1261)</f>
      </c>
      <c r="U1262" s="130">
        <f t="shared" ref="U1262:U1263" si="890">F1262/T1262</f>
      </c>
      <c r="V1262" s="131">
        <f t="shared" ref="V1262:V1263" si="750">(F1262+4*500)/T1262</f>
      </c>
      <c r="W1262" s="125">
        <f>SUM(W1247:W1261)</f>
      </c>
      <c r="X1262" s="132">
        <f t="shared" ref="X1262:X1263" si="610">W1262/T1262</f>
      </c>
      <c r="Y1262" s="129">
        <f t="shared" ref="Y1262:Y1263" si="470">T1262/R1262</f>
      </c>
      <c r="Z1262" s="131">
        <f t="shared" ref="Z1262:Z1263" si="1170">W1262/F1262</f>
      </c>
      <c r="AA1262" s="131">
        <f>W1262/(F1262+COUNT(W1247:W1261)*500)</f>
      </c>
      <c r="AB1262" s="174">
        <f>AB1247+AB1250+AB1253+AB1256+AB1259</f>
      </c>
      <c r="AC1262" s="174">
        <f>AC1247+AC1250+AC1253+AC1256+AC1259</f>
      </c>
      <c r="AD1262" s="129">
        <f t="shared" ref="AD1262:AD1263" si="1030">AB1262/T1262</f>
      </c>
      <c r="AE1262" s="133">
        <f>(W1262-AC1262)/(F1262+COUNT(W1247:W1261))</f>
      </c>
      <c r="AF1262" s="118"/>
    </row>
    <row r="1263">
      <c r="A1263" s="106"/>
      <c r="B1263" s="134" t="s">
        <v>141</v>
      </c>
      <c r="C1263" s="108" t="s">
        <v>171</v>
      </c>
      <c r="D1263" s="109" t="s">
        <v>132</v>
      </c>
      <c r="E1263" s="110">
        <v>1146.95</v>
      </c>
      <c r="F1263" s="121">
        <f>E1263+E1265+E1264</f>
      </c>
      <c r="G1263" s="112">
        <v>6089</v>
      </c>
      <c r="H1263" s="112">
        <v>262</v>
      </c>
      <c r="I1263" s="113">
        <f t="shared" si="199"/>
      </c>
      <c r="J1263" s="114">
        <f t="shared" si="153"/>
      </c>
      <c r="K1263" s="112">
        <v>12</v>
      </c>
      <c r="L1263" s="114">
        <f t="shared" si="114"/>
      </c>
      <c r="M1263" s="112">
        <v>0</v>
      </c>
      <c r="N1263" s="115">
        <f t="shared" si="344"/>
      </c>
      <c r="O1263" s="112">
        <v>0</v>
      </c>
      <c r="P1263" s="115">
        <f t="shared" si="313"/>
      </c>
      <c r="Q1263" s="116">
        <f>(M1263+M1264+M1265)/(O1263+O1264+O1265)</f>
      </c>
      <c r="R1263" s="112">
        <v>8</v>
      </c>
      <c r="S1263" s="116">
        <f>(O1263+O1264+O1265)/(K1263+K1264+K1265)</f>
      </c>
      <c r="T1263" s="112">
        <v>3</v>
      </c>
      <c r="U1263" s="117">
        <f t="shared" si="890"/>
      </c>
      <c r="V1263" s="118">
        <f t="shared" si="750"/>
      </c>
      <c r="W1263" s="112">
        <v>2877.5999999999985</v>
      </c>
      <c r="X1263" s="118">
        <f t="shared" si="610"/>
      </c>
      <c r="Y1263" s="116">
        <f t="shared" si="470"/>
      </c>
      <c r="Z1263" s="118">
        <f t="shared" si="1170"/>
      </c>
      <c r="AA1263" s="118">
        <f>W1263/(F1263+500)</f>
      </c>
      <c r="AB1263" s="112">
        <v>0</v>
      </c>
      <c r="AC1263" s="112">
        <v>0</v>
      </c>
      <c r="AD1263" s="116">
        <f t="shared" si="1030"/>
      </c>
      <c r="AE1263" s="118">
        <f>(W1263-AC1263)/(F1263+500)</f>
      </c>
      <c r="AF1263" s="119" t="s">
        <v>173</v>
      </c>
    </row>
    <row r="1264">
      <c r="A1264" s="106"/>
      <c r="B1264" s="134"/>
      <c r="C1264" s="108"/>
      <c r="D1264" s="168" t="s">
        <v>134</v>
      </c>
      <c r="E1264" s="110">
        <v>1911.54</v>
      </c>
      <c r="F1264" s="121"/>
      <c r="G1264" s="112">
        <v>15558</v>
      </c>
      <c r="H1264" s="112">
        <v>417</v>
      </c>
      <c r="I1264" s="113">
        <f t="shared" si="199"/>
      </c>
      <c r="J1264" s="114">
        <f t="shared" si="153"/>
      </c>
      <c r="K1264" s="112">
        <v>31</v>
      </c>
      <c r="L1264" s="114">
        <f t="shared" si="114"/>
      </c>
      <c r="M1264" s="112">
        <v>1</v>
      </c>
      <c r="N1264" s="115">
        <f t="shared" si="344"/>
      </c>
      <c r="O1264" s="112">
        <v>4</v>
      </c>
      <c r="P1264" s="115">
        <f t="shared" si="313"/>
      </c>
      <c r="Q1264" s="116"/>
      <c r="R1264" s="112"/>
      <c r="S1264" s="116"/>
      <c r="T1264" s="112"/>
      <c r="U1264" s="117"/>
      <c r="V1264" s="118"/>
      <c r="W1264" s="112"/>
      <c r="X1264" s="118"/>
      <c r="Y1264" s="116"/>
      <c r="Z1264" s="118"/>
      <c r="AA1264" s="118"/>
      <c r="AB1264" s="112"/>
      <c r="AC1264" s="112"/>
      <c r="AD1264" s="116"/>
      <c r="AE1264" s="118"/>
    </row>
    <row r="1265">
      <c r="A1265" s="106"/>
      <c r="B1265" s="134"/>
      <c r="C1265" s="108"/>
      <c r="D1265" s="168" t="s">
        <v>202</v>
      </c>
      <c r="E1265" s="110">
        <v>0.02</v>
      </c>
      <c r="F1265" s="121"/>
      <c r="G1265" s="112">
        <v>5</v>
      </c>
      <c r="H1265" s="122">
        <v>0</v>
      </c>
      <c r="I1265" s="113">
        <f t="shared" si="199"/>
      </c>
      <c r="J1265" s="114">
        <f t="shared" si="153"/>
      </c>
      <c r="K1265" s="112">
        <v>0</v>
      </c>
      <c r="L1265" s="114">
        <f t="shared" si="114"/>
      </c>
      <c r="M1265" s="112">
        <v>0</v>
      </c>
      <c r="N1265" s="115">
        <f t="shared" si="344"/>
      </c>
      <c r="O1265" s="112">
        <v>0</v>
      </c>
      <c r="P1265" s="115">
        <f t="shared" si="313"/>
      </c>
      <c r="Q1265" s="116"/>
      <c r="R1265" s="112"/>
      <c r="S1265" s="116"/>
      <c r="T1265" s="112"/>
      <c r="U1265" s="117"/>
      <c r="V1265" s="118"/>
      <c r="W1265" s="112"/>
      <c r="X1265" s="118"/>
      <c r="Y1265" s="116"/>
      <c r="Z1265" s="118"/>
      <c r="AA1265" s="118"/>
      <c r="AB1265" s="112"/>
      <c r="AC1265" s="112"/>
      <c r="AD1265" s="116"/>
      <c r="AE1265" s="118"/>
      <c r="AF1265" s="119" t="s">
        <v>168</v>
      </c>
    </row>
    <row r="1266">
      <c r="A1266" s="106"/>
      <c r="B1266" s="134" t="s">
        <v>143</v>
      </c>
      <c r="C1266" s="108" t="s">
        <v>171</v>
      </c>
      <c r="D1266" s="109" t="s">
        <v>132</v>
      </c>
      <c r="E1266" s="110">
        <v>14.32</v>
      </c>
      <c r="F1266" s="121">
        <f>E1266+E1268+E1267</f>
      </c>
      <c r="G1266" s="112">
        <v>309</v>
      </c>
      <c r="H1266" s="112">
        <v>11</v>
      </c>
      <c r="I1266" s="113">
        <f t="shared" si="199"/>
      </c>
      <c r="J1266" s="114">
        <f t="shared" si="153"/>
      </c>
      <c r="K1266" s="112">
        <v>0</v>
      </c>
      <c r="L1266" s="114">
        <f t="shared" si="114"/>
      </c>
      <c r="M1266" s="112">
        <v>1</v>
      </c>
      <c r="N1266" s="115">
        <f t="shared" si="344"/>
      </c>
      <c r="O1266" s="112">
        <v>2</v>
      </c>
      <c r="P1266" s="115">
        <f t="shared" si="313"/>
      </c>
      <c r="Q1266" s="116">
        <f>(M1266+M1267+M1268)/(O1266+O1267+O1268)</f>
      </c>
      <c r="R1266" s="112">
        <v>8</v>
      </c>
      <c r="S1266" s="116">
        <f>(O1266+O1267+O1268)/(K1266+K1267+K1268)</f>
      </c>
      <c r="T1266" s="112">
        <v>2</v>
      </c>
      <c r="U1266" s="117">
        <f>F1266/T1266</f>
      </c>
      <c r="V1266" s="118">
        <f>(F1266+4*500)/T1266</f>
      </c>
      <c r="W1266" s="112">
        <v>3510</v>
      </c>
      <c r="X1266" s="118">
        <f>W1266/T1266</f>
      </c>
      <c r="Y1266" s="116">
        <f>T1266/R1266</f>
      </c>
      <c r="Z1266" s="118">
        <f>W1266/F1266</f>
      </c>
      <c r="AA1266" s="118">
        <f>W1266/(F1266+500)</f>
      </c>
      <c r="AB1266" s="112">
        <v>1</v>
      </c>
      <c r="AC1266" s="112">
        <v>2911.199999999999</v>
      </c>
      <c r="AD1266" s="116">
        <f>AB1266/T1266</f>
      </c>
      <c r="AE1266" s="118">
        <f>(W1266-AC1266)/(F1266+500)</f>
      </c>
      <c r="AF1266" s="119" t="s">
        <v>173</v>
      </c>
    </row>
    <row r="1267">
      <c r="A1267" s="106"/>
      <c r="B1267" s="134"/>
      <c r="C1267" s="108"/>
      <c r="D1267" s="168" t="s">
        <v>134</v>
      </c>
      <c r="E1267" s="110">
        <v>2609.91</v>
      </c>
      <c r="F1267" s="121"/>
      <c r="G1267" s="112">
        <v>25667</v>
      </c>
      <c r="H1267" s="112">
        <v>593</v>
      </c>
      <c r="I1267" s="113">
        <f t="shared" si="199"/>
      </c>
      <c r="J1267" s="114">
        <f t="shared" si="153"/>
      </c>
      <c r="K1267" s="112">
        <v>40</v>
      </c>
      <c r="L1267" s="114">
        <f t="shared" si="114"/>
      </c>
      <c r="M1267" s="112">
        <v>1</v>
      </c>
      <c r="N1267" s="115">
        <f t="shared" si="344"/>
      </c>
      <c r="O1267" s="112">
        <v>3</v>
      </c>
      <c r="P1267" s="115">
        <f t="shared" si="313"/>
      </c>
      <c r="Q1267" s="116"/>
      <c r="R1267" s="112"/>
      <c r="S1267" s="116"/>
      <c r="T1267" s="112"/>
      <c r="U1267" s="117"/>
      <c r="V1267" s="118"/>
      <c r="W1267" s="112"/>
      <c r="X1267" s="118"/>
      <c r="Y1267" s="116"/>
      <c r="Z1267" s="118"/>
      <c r="AA1267" s="118"/>
      <c r="AB1267" s="112"/>
      <c r="AC1267" s="112"/>
      <c r="AD1267" s="116"/>
      <c r="AE1267" s="118"/>
    </row>
    <row r="1268">
      <c r="A1268" s="106"/>
      <c r="B1268" s="134"/>
      <c r="C1268" s="108"/>
      <c r="D1268" s="168" t="s">
        <v>202</v>
      </c>
      <c r="E1268" s="110">
        <v>2.77</v>
      </c>
      <c r="F1268" s="121"/>
      <c r="G1268" s="112">
        <v>17</v>
      </c>
      <c r="H1268" s="122">
        <v>0</v>
      </c>
      <c r="I1268" s="113">
        <f t="shared" si="199"/>
      </c>
      <c r="J1268" s="114">
        <f t="shared" si="153"/>
      </c>
      <c r="K1268" s="112">
        <v>0</v>
      </c>
      <c r="L1268" s="114">
        <f t="shared" si="114"/>
      </c>
      <c r="M1268" s="112">
        <v>0</v>
      </c>
      <c r="N1268" s="115">
        <f t="shared" si="344"/>
      </c>
      <c r="O1268" s="112">
        <v>0</v>
      </c>
      <c r="P1268" s="115">
        <f t="shared" si="313"/>
      </c>
      <c r="Q1268" s="116"/>
      <c r="R1268" s="112"/>
      <c r="S1268" s="116"/>
      <c r="T1268" s="112"/>
      <c r="U1268" s="117"/>
      <c r="V1268" s="118"/>
      <c r="W1268" s="112"/>
      <c r="X1268" s="118"/>
      <c r="Y1268" s="116"/>
      <c r="Z1268" s="118"/>
      <c r="AA1268" s="118"/>
      <c r="AB1268" s="112"/>
      <c r="AC1268" s="112"/>
      <c r="AD1268" s="116"/>
      <c r="AE1268" s="118"/>
      <c r="AF1268" s="119" t="s">
        <v>168</v>
      </c>
    </row>
    <row r="1269">
      <c r="A1269" s="106"/>
      <c r="B1269" s="134" t="s">
        <v>144</v>
      </c>
      <c r="C1269" s="108" t="s">
        <v>171</v>
      </c>
      <c r="D1269" s="109" t="s">
        <v>132</v>
      </c>
      <c r="E1269" s="110">
        <v>0</v>
      </c>
      <c r="F1269" s="121">
        <f>E1269+E1271+E1270</f>
      </c>
      <c r="G1269" s="112">
        <v>40</v>
      </c>
      <c r="H1269" s="112">
        <v>1</v>
      </c>
      <c r="I1269" s="113">
        <f t="shared" si="199"/>
      </c>
      <c r="J1269" s="114">
        <f t="shared" si="153"/>
      </c>
      <c r="K1269" s="112">
        <v>0</v>
      </c>
      <c r="L1269" s="114">
        <f t="shared" si="114"/>
      </c>
      <c r="M1269" s="112">
        <v>0</v>
      </c>
      <c r="N1269" s="115">
        <f t="shared" si="344"/>
      </c>
      <c r="O1269" s="112">
        <v>0</v>
      </c>
      <c r="P1269" s="115">
        <f t="shared" si="313"/>
      </c>
      <c r="Q1269" s="116">
        <f>(M1269+M1270+M1271)/(O1269+O1270+O1271)</f>
      </c>
      <c r="R1269" s="112">
        <v>8</v>
      </c>
      <c r="S1269" s="116">
        <f>(O1269+O1270+O1271)/(K1269+K1270+K1271)</f>
      </c>
      <c r="T1269" s="112">
        <v>1</v>
      </c>
      <c r="U1269" s="117">
        <f>F1269/T1269</f>
      </c>
      <c r="V1269" s="118">
        <f>(F1269+4*500)/T1269</f>
      </c>
      <c r="W1269" s="112">
        <v>571.2000000000007</v>
      </c>
      <c r="X1269" s="118">
        <f>W1269/T1269</f>
      </c>
      <c r="Y1269" s="116">
        <f>T1269/R1269</f>
      </c>
      <c r="Z1269" s="118">
        <f>W1269/F1269</f>
      </c>
      <c r="AA1269" s="118">
        <f>W1269/(F1269+500)</f>
      </c>
      <c r="AB1269" s="112">
        <v>1</v>
      </c>
      <c r="AC1269" s="112">
        <v>1692</v>
      </c>
      <c r="AD1269" s="116">
        <f>AB1269/T1269</f>
      </c>
      <c r="AE1269" s="118">
        <f>(W1269-AC1269)/(F1269+500)</f>
      </c>
      <c r="AF1269" s="119" t="s">
        <v>173</v>
      </c>
    </row>
    <row r="1270">
      <c r="A1270" s="106"/>
      <c r="B1270" s="134"/>
      <c r="C1270" s="108"/>
      <c r="D1270" s="168" t="s">
        <v>134</v>
      </c>
      <c r="E1270" s="110">
        <v>2143.67</v>
      </c>
      <c r="F1270" s="121"/>
      <c r="G1270" s="112">
        <v>21838</v>
      </c>
      <c r="H1270" s="112">
        <v>585</v>
      </c>
      <c r="I1270" s="113">
        <f t="shared" si="199"/>
      </c>
      <c r="J1270" s="114">
        <f t="shared" si="153"/>
      </c>
      <c r="K1270" s="112">
        <v>32</v>
      </c>
      <c r="L1270" s="114">
        <f t="shared" si="114"/>
      </c>
      <c r="M1270" s="112">
        <v>1</v>
      </c>
      <c r="N1270" s="115">
        <f t="shared" si="344"/>
      </c>
      <c r="O1270" s="112">
        <v>5</v>
      </c>
      <c r="P1270" s="115">
        <f t="shared" si="313"/>
      </c>
      <c r="Q1270" s="116"/>
      <c r="R1270" s="112"/>
      <c r="S1270" s="116"/>
      <c r="T1270" s="112"/>
      <c r="U1270" s="117"/>
      <c r="V1270" s="118"/>
      <c r="W1270" s="112"/>
      <c r="X1270" s="118"/>
      <c r="Y1270" s="116"/>
      <c r="Z1270" s="118"/>
      <c r="AA1270" s="118"/>
      <c r="AB1270" s="112"/>
      <c r="AC1270" s="112"/>
      <c r="AD1270" s="116"/>
      <c r="AE1270" s="118"/>
    </row>
    <row r="1271">
      <c r="A1271" s="106"/>
      <c r="B1271" s="134"/>
      <c r="C1271" s="108"/>
      <c r="D1271" s="168" t="s">
        <v>202</v>
      </c>
      <c r="E1271" s="110">
        <v>50.63</v>
      </c>
      <c r="F1271" s="121"/>
      <c r="G1271" s="112">
        <v>3117</v>
      </c>
      <c r="H1271" s="122">
        <v>264</v>
      </c>
      <c r="I1271" s="113">
        <f t="shared" si="199"/>
      </c>
      <c r="J1271" s="114">
        <f t="shared" si="153"/>
      </c>
      <c r="K1271" s="112">
        <v>2</v>
      </c>
      <c r="L1271" s="114">
        <f t="shared" si="114"/>
      </c>
      <c r="M1271" s="112">
        <v>0</v>
      </c>
      <c r="N1271" s="115">
        <f t="shared" si="344"/>
      </c>
      <c r="O1271" s="112">
        <v>0</v>
      </c>
      <c r="P1271" s="115">
        <f t="shared" si="313"/>
      </c>
      <c r="Q1271" s="116"/>
      <c r="R1271" s="112"/>
      <c r="S1271" s="116"/>
      <c r="T1271" s="112"/>
      <c r="U1271" s="117"/>
      <c r="V1271" s="118"/>
      <c r="W1271" s="112"/>
      <c r="X1271" s="118"/>
      <c r="Y1271" s="116"/>
      <c r="Z1271" s="118"/>
      <c r="AA1271" s="118"/>
      <c r="AB1271" s="112"/>
      <c r="AC1271" s="112"/>
      <c r="AD1271" s="116"/>
      <c r="AE1271" s="118"/>
      <c r="AF1271" s="119" t="s">
        <v>168</v>
      </c>
    </row>
    <row r="1272">
      <c r="A1272" s="106"/>
      <c r="B1272" s="134" t="s">
        <v>145</v>
      </c>
      <c r="C1272" s="108" t="s">
        <v>171</v>
      </c>
      <c r="D1272" s="109" t="s">
        <v>132</v>
      </c>
      <c r="E1272" s="110">
        <v>0</v>
      </c>
      <c r="F1272" s="121">
        <f>E1272+E1274+E1273</f>
      </c>
      <c r="G1272" s="112">
        <v>31</v>
      </c>
      <c r="H1272" s="112">
        <v>0</v>
      </c>
      <c r="I1272" s="113">
        <f t="shared" si="199"/>
      </c>
      <c r="J1272" s="114">
        <f t="shared" si="153"/>
      </c>
      <c r="K1272" s="112">
        <v>0</v>
      </c>
      <c r="L1272" s="114">
        <f t="shared" si="114"/>
      </c>
      <c r="M1272" s="112">
        <v>0</v>
      </c>
      <c r="N1272" s="115">
        <f t="shared" si="344"/>
      </c>
      <c r="O1272" s="112">
        <v>0</v>
      </c>
      <c r="P1272" s="115">
        <f t="shared" si="313"/>
      </c>
      <c r="Q1272" s="116">
        <f>(M1272+M1273+M1274)/(O1272+O1273+O1274)</f>
      </c>
      <c r="R1272" s="112">
        <v>6</v>
      </c>
      <c r="S1272" s="116">
        <f>(O1272+O1273+O1274)/(K1272+K1273+K1274)</f>
      </c>
      <c r="T1272" s="112">
        <v>2</v>
      </c>
      <c r="U1272" s="117">
        <f>F1272/T1272</f>
      </c>
      <c r="V1272" s="118">
        <f>(F1272+4*500)/T1272</f>
      </c>
      <c r="W1272" s="112">
        <v>1075.2</v>
      </c>
      <c r="X1272" s="118">
        <f>W1272/T1272</f>
      </c>
      <c r="Y1272" s="116">
        <f>T1272/R1272</f>
      </c>
      <c r="Z1272" s="118">
        <f>W1272/F1272</f>
      </c>
      <c r="AA1272" s="118">
        <f>W1272/(F1272+500)</f>
      </c>
      <c r="AB1272" s="112">
        <v>1</v>
      </c>
      <c r="AC1272" s="112">
        <v>679.1999999999998</v>
      </c>
      <c r="AD1272" s="116">
        <f>AB1272/T1272</f>
      </c>
      <c r="AE1272" s="118">
        <f>(W1272-AC1272)/(F1272+500)</f>
      </c>
      <c r="AF1272" s="119" t="s">
        <v>173</v>
      </c>
    </row>
    <row r="1273">
      <c r="A1273" s="106"/>
      <c r="B1273" s="134"/>
      <c r="C1273" s="108"/>
      <c r="D1273" s="168" t="s">
        <v>134</v>
      </c>
      <c r="E1273" s="110">
        <v>1436.71</v>
      </c>
      <c r="F1273" s="121"/>
      <c r="G1273" s="112">
        <v>12827</v>
      </c>
      <c r="H1273" s="112">
        <v>331</v>
      </c>
      <c r="I1273" s="113">
        <f t="shared" si="199"/>
      </c>
      <c r="J1273" s="114">
        <f t="shared" si="153"/>
      </c>
      <c r="K1273" s="112">
        <v>38</v>
      </c>
      <c r="L1273" s="114">
        <f t="shared" si="114"/>
      </c>
      <c r="M1273" s="112">
        <v>2</v>
      </c>
      <c r="N1273" s="115">
        <f t="shared" si="344"/>
      </c>
      <c r="O1273" s="112">
        <v>7</v>
      </c>
      <c r="P1273" s="115">
        <f t="shared" si="313"/>
      </c>
      <c r="Q1273" s="116"/>
      <c r="R1273" s="112"/>
      <c r="S1273" s="116"/>
      <c r="T1273" s="112"/>
      <c r="U1273" s="117"/>
      <c r="V1273" s="118"/>
      <c r="W1273" s="112"/>
      <c r="X1273" s="118"/>
      <c r="Y1273" s="116"/>
      <c r="Z1273" s="118"/>
      <c r="AA1273" s="118"/>
      <c r="AB1273" s="112"/>
      <c r="AC1273" s="112"/>
      <c r="AD1273" s="116"/>
      <c r="AE1273" s="118"/>
    </row>
    <row r="1274">
      <c r="A1274" s="106"/>
      <c r="B1274" s="134"/>
      <c r="C1274" s="108"/>
      <c r="D1274" s="168" t="s">
        <v>202</v>
      </c>
      <c r="E1274" s="110">
        <v>213.95</v>
      </c>
      <c r="F1274" s="121"/>
      <c r="G1274" s="112">
        <v>7679</v>
      </c>
      <c r="H1274" s="122">
        <v>590</v>
      </c>
      <c r="I1274" s="113">
        <f t="shared" si="199"/>
      </c>
      <c r="J1274" s="114">
        <f t="shared" si="153"/>
      </c>
      <c r="K1274" s="112">
        <v>4</v>
      </c>
      <c r="L1274" s="114">
        <f t="shared" si="114"/>
      </c>
      <c r="M1274" s="112">
        <v>0</v>
      </c>
      <c r="N1274" s="115">
        <f t="shared" si="344"/>
      </c>
      <c r="O1274" s="112">
        <v>0</v>
      </c>
      <c r="P1274" s="115">
        <f t="shared" si="313"/>
      </c>
      <c r="Q1274" s="116"/>
      <c r="R1274" s="112"/>
      <c r="S1274" s="116"/>
      <c r="T1274" s="112"/>
      <c r="U1274" s="117"/>
      <c r="V1274" s="118"/>
      <c r="W1274" s="112"/>
      <c r="X1274" s="118"/>
      <c r="Y1274" s="116"/>
      <c r="Z1274" s="118"/>
      <c r="AA1274" s="118"/>
      <c r="AB1274" s="112"/>
      <c r="AC1274" s="112"/>
      <c r="AD1274" s="116"/>
      <c r="AE1274" s="118"/>
      <c r="AF1274" s="119" t="s">
        <v>168</v>
      </c>
    </row>
    <row r="1275">
      <c r="A1275" s="106"/>
      <c r="B1275" s="134" t="s">
        <v>146</v>
      </c>
      <c r="C1275" s="108" t="s">
        <v>171</v>
      </c>
      <c r="D1275" s="109" t="s">
        <v>132</v>
      </c>
      <c r="E1275" s="110">
        <v>0</v>
      </c>
      <c r="F1275" s="121">
        <f>E1275+E1277+E1276</f>
      </c>
      <c r="G1275" s="112">
        <v>19</v>
      </c>
      <c r="H1275" s="112">
        <v>0</v>
      </c>
      <c r="I1275" s="113">
        <f t="shared" si="199"/>
      </c>
      <c r="J1275" s="114">
        <f t="shared" si="153"/>
      </c>
      <c r="K1275" s="112">
        <v>0</v>
      </c>
      <c r="L1275" s="114">
        <f t="shared" si="114"/>
      </c>
      <c r="M1275" s="112">
        <v>0</v>
      </c>
      <c r="N1275" s="115">
        <f t="shared" si="344"/>
      </c>
      <c r="O1275" s="112">
        <v>0</v>
      </c>
      <c r="P1275" s="115">
        <f t="shared" si="313"/>
      </c>
      <c r="Q1275" s="116">
        <f>(M1275+M1276+M1277)/(O1275+O1276+O1277)</f>
      </c>
      <c r="R1275" s="112">
        <v>4</v>
      </c>
      <c r="S1275" s="116">
        <f>(O1275+O1276+O1277)/(K1275+K1276+K1277)</f>
      </c>
      <c r="T1275" s="112">
        <v>0</v>
      </c>
      <c r="U1275" s="117">
        <f>F1275/T1275</f>
      </c>
      <c r="V1275" s="118">
        <f>(F1275+4*500)/T1275</f>
      </c>
      <c r="W1275" s="112">
        <v>0</v>
      </c>
      <c r="X1275" s="118">
        <f>W1275/T1275</f>
      </c>
      <c r="Y1275" s="116">
        <f>T1275/R1275</f>
      </c>
      <c r="Z1275" s="118">
        <f>W1275/F1275</f>
      </c>
      <c r="AA1275" s="118">
        <f>W1275/(F1275+500)</f>
      </c>
      <c r="AB1275" s="112">
        <v>0</v>
      </c>
      <c r="AC1275" s="112">
        <v>0</v>
      </c>
      <c r="AD1275" s="116">
        <f>AB1275/T1275</f>
      </c>
      <c r="AE1275" s="118">
        <f>(W1275-AC1275)/(F1275+500)</f>
      </c>
      <c r="AF1275" s="119" t="s">
        <v>173</v>
      </c>
    </row>
    <row r="1276">
      <c r="A1276" s="106"/>
      <c r="B1276" s="134"/>
      <c r="C1276" s="108"/>
      <c r="D1276" s="168" t="s">
        <v>134</v>
      </c>
      <c r="E1276" s="110">
        <v>1289.91</v>
      </c>
      <c r="F1276" s="121"/>
      <c r="G1276" s="112">
        <v>9911</v>
      </c>
      <c r="H1276" s="112">
        <v>277</v>
      </c>
      <c r="I1276" s="113">
        <f t="shared" si="199"/>
      </c>
      <c r="J1276" s="114">
        <f t="shared" si="153"/>
      </c>
      <c r="K1276" s="112">
        <v>13</v>
      </c>
      <c r="L1276" s="114">
        <f t="shared" si="114"/>
      </c>
      <c r="M1276" s="112">
        <v>0</v>
      </c>
      <c r="N1276" s="115">
        <f t="shared" si="344"/>
      </c>
      <c r="O1276" s="112">
        <v>3</v>
      </c>
      <c r="P1276" s="115">
        <f t="shared" si="313"/>
      </c>
      <c r="Q1276" s="116"/>
      <c r="R1276" s="112"/>
      <c r="S1276" s="116"/>
      <c r="T1276" s="112"/>
      <c r="U1276" s="117"/>
      <c r="V1276" s="118"/>
      <c r="W1276" s="112"/>
      <c r="X1276" s="118"/>
      <c r="Y1276" s="116"/>
      <c r="Z1276" s="118"/>
      <c r="AA1276" s="118"/>
      <c r="AB1276" s="112"/>
      <c r="AC1276" s="112"/>
      <c r="AD1276" s="116"/>
      <c r="AE1276" s="118"/>
    </row>
    <row r="1277">
      <c r="A1277" s="106"/>
      <c r="B1277" s="134"/>
      <c r="C1277" s="108"/>
      <c r="D1277" s="168" t="s">
        <v>202</v>
      </c>
      <c r="E1277" s="110">
        <v>160.2</v>
      </c>
      <c r="F1277" s="121"/>
      <c r="G1277" s="112">
        <v>6216</v>
      </c>
      <c r="H1277" s="122">
        <v>437</v>
      </c>
      <c r="I1277" s="113">
        <f t="shared" si="199"/>
      </c>
      <c r="J1277" s="114">
        <f t="shared" si="153"/>
      </c>
      <c r="K1277" s="112">
        <v>2</v>
      </c>
      <c r="L1277" s="114">
        <f t="shared" si="114"/>
      </c>
      <c r="M1277" s="112">
        <v>0</v>
      </c>
      <c r="N1277" s="115">
        <f t="shared" si="344"/>
      </c>
      <c r="O1277" s="112">
        <v>1</v>
      </c>
      <c r="P1277" s="115">
        <f t="shared" si="313"/>
      </c>
      <c r="Q1277" s="116"/>
      <c r="R1277" s="112"/>
      <c r="S1277" s="116"/>
      <c r="T1277" s="112"/>
      <c r="U1277" s="117"/>
      <c r="V1277" s="118"/>
      <c r="W1277" s="112"/>
      <c r="X1277" s="118"/>
      <c r="Y1277" s="116"/>
      <c r="Z1277" s="118"/>
      <c r="AA1277" s="118"/>
      <c r="AB1277" s="112"/>
      <c r="AC1277" s="112"/>
      <c r="AD1277" s="116"/>
      <c r="AE1277" s="118"/>
      <c r="AF1277" s="119" t="s">
        <v>168</v>
      </c>
    </row>
    <row r="1278">
      <c r="A1278" s="106"/>
      <c r="B1278" s="136" t="s">
        <v>140</v>
      </c>
      <c r="C1278" s="136"/>
      <c r="D1278" s="136"/>
      <c r="E1278" s="124">
        <f>SUM(E1263:E1277)</f>
      </c>
      <c r="F1278" s="124">
        <f>SUM(F1263:F1277)</f>
      </c>
      <c r="G1278" s="124">
        <f>SUM(G1263:G1277)</f>
      </c>
      <c r="H1278" s="124">
        <f>SUM(H1263:H1277)</f>
      </c>
      <c r="I1278" s="126">
        <f t="shared" si="199"/>
      </c>
      <c r="J1278" s="127">
        <f t="shared" si="153"/>
      </c>
      <c r="K1278" s="124">
        <f>SUM(K1263:K1277)</f>
      </c>
      <c r="L1278" s="127">
        <f t="shared" si="114"/>
      </c>
      <c r="M1278" s="124">
        <f>SUM(M1263:M1277)</f>
      </c>
      <c r="N1278" s="128">
        <f t="shared" si="344"/>
      </c>
      <c r="O1278" s="124">
        <f>SUM(O1263:O1277)</f>
      </c>
      <c r="P1278" s="128">
        <f t="shared" si="313"/>
      </c>
      <c r="Q1278" s="129">
        <f>M1278/O1278</f>
      </c>
      <c r="R1278" s="124">
        <f>SUM(R1263:R1277)</f>
      </c>
      <c r="S1278" s="129">
        <f>(O1278+O1278)/(K1278+K1278)</f>
      </c>
      <c r="T1278" s="124">
        <f>SUM(T1263:T1277)</f>
      </c>
      <c r="U1278" s="130">
        <f t="shared" ref="U1278:U1279" si="891">F1278/T1278</f>
      </c>
      <c r="V1278" s="131">
        <f t="shared" ref="V1278:V1279" si="751">(F1278+4*500)/T1278</f>
      </c>
      <c r="W1278" s="124">
        <f>SUM(W1263:W1277)</f>
      </c>
      <c r="X1278" s="132">
        <f t="shared" ref="X1278:X1279" si="611">W1278/T1278</f>
      </c>
      <c r="Y1278" s="129">
        <f t="shared" ref="Y1278:Y1279" si="471">T1278/R1278</f>
      </c>
      <c r="Z1278" s="131">
        <f t="shared" ref="Z1278:Z1279" si="1171">W1278/F1278</f>
      </c>
      <c r="AA1278" s="131">
        <f>W1278/(F1278+COUNT(W1263:W1277)*500)</f>
      </c>
      <c r="AB1278" s="174">
        <f>AB1263+AB1266+AB1269+AB1272+AB1275</f>
      </c>
      <c r="AC1278" s="174">
        <f>AC1263+AC1266+AC1269+AC1272+AC1275</f>
      </c>
      <c r="AD1278" s="129">
        <f t="shared" ref="AD1278:AD1279" si="1031">AB1278/T1278</f>
      </c>
      <c r="AE1278" s="133">
        <f>(W1278-AC1278)/(F1278+COUNT(W1263:W1277))</f>
      </c>
      <c r="AF1278" s="119"/>
    </row>
    <row r="1279">
      <c r="A1279" s="106"/>
      <c r="B1279" s="107" t="s">
        <v>147</v>
      </c>
      <c r="C1279" s="108" t="s">
        <v>148</v>
      </c>
      <c r="D1279" s="109" t="s">
        <v>132</v>
      </c>
      <c r="E1279" s="110">
        <v>17.99</v>
      </c>
      <c r="F1279" s="121">
        <f>E1279+E1281+E1280</f>
      </c>
      <c r="G1279" s="112">
        <v>98</v>
      </c>
      <c r="H1279" s="112">
        <v>3</v>
      </c>
      <c r="I1279" s="113">
        <f t="shared" si="199"/>
      </c>
      <c r="J1279" s="114">
        <f t="shared" si="153"/>
      </c>
      <c r="K1279" s="112">
        <v>0</v>
      </c>
      <c r="L1279" s="114">
        <f t="shared" si="114"/>
      </c>
      <c r="M1279" s="112">
        <v>0</v>
      </c>
      <c r="N1279" s="115">
        <f t="shared" si="344"/>
      </c>
      <c r="O1279" s="112">
        <v>0</v>
      </c>
      <c r="P1279" s="115">
        <f t="shared" si="313"/>
      </c>
      <c r="Q1279" s="116">
        <f>(M1279+M1280+M1281)/(O1279+O1280+O1281)</f>
      </c>
      <c r="R1279" s="112">
        <v>5</v>
      </c>
      <c r="S1279" s="116">
        <f>(O1279+O1280+O1281)/(K1279+K1280+K1281)</f>
      </c>
      <c r="T1279" s="112">
        <v>1</v>
      </c>
      <c r="U1279" s="117">
        <f t="shared" si="891"/>
      </c>
      <c r="V1279" s="118">
        <f t="shared" si="751"/>
      </c>
      <c r="W1279" s="112">
        <v>620.4</v>
      </c>
      <c r="X1279" s="118">
        <f t="shared" si="611"/>
      </c>
      <c r="Y1279" s="116">
        <f t="shared" si="471"/>
      </c>
      <c r="Z1279" s="118">
        <f t="shared" si="1171"/>
      </c>
      <c r="AA1279" s="118">
        <f>W1279/(F1279+500)</f>
      </c>
      <c r="AB1279" s="112">
        <v>0</v>
      </c>
      <c r="AC1279" s="112">
        <v>0</v>
      </c>
      <c r="AD1279" s="116">
        <f t="shared" si="1031"/>
      </c>
      <c r="AE1279" s="118">
        <f>(W1279-AC1279)/(F1279+500)</f>
      </c>
      <c r="AF1279" s="119" t="s">
        <v>149</v>
      </c>
    </row>
    <row r="1280">
      <c r="A1280" s="106"/>
      <c r="B1280" s="107"/>
      <c r="C1280" s="108"/>
      <c r="D1280" s="168" t="s">
        <v>134</v>
      </c>
      <c r="E1280" s="110">
        <v>1338.03</v>
      </c>
      <c r="F1280" s="121"/>
      <c r="G1280" s="112">
        <v>11962</v>
      </c>
      <c r="H1280" s="112">
        <v>359</v>
      </c>
      <c r="I1280" s="113">
        <f t="shared" si="199"/>
      </c>
      <c r="J1280" s="114">
        <f t="shared" si="153"/>
      </c>
      <c r="K1280" s="112">
        <v>18</v>
      </c>
      <c r="L1280" s="114">
        <f t="shared" si="114"/>
      </c>
      <c r="M1280" s="112">
        <v>0</v>
      </c>
      <c r="N1280" s="115">
        <f t="shared" si="344"/>
      </c>
      <c r="O1280" s="112">
        <v>1</v>
      </c>
      <c r="P1280" s="115">
        <f t="shared" si="313"/>
      </c>
      <c r="Q1280" s="116"/>
      <c r="R1280" s="112"/>
      <c r="S1280" s="116"/>
      <c r="T1280" s="112"/>
      <c r="U1280" s="117"/>
      <c r="V1280" s="118"/>
      <c r="W1280" s="112"/>
      <c r="X1280" s="118"/>
      <c r="Y1280" s="116"/>
      <c r="Z1280" s="118"/>
      <c r="AA1280" s="118"/>
      <c r="AB1280" s="112"/>
      <c r="AC1280" s="112"/>
      <c r="AD1280" s="116"/>
      <c r="AE1280" s="118"/>
      <c r="AF1280" s="119"/>
    </row>
    <row r="1281">
      <c r="A1281" s="106"/>
      <c r="B1281" s="107"/>
      <c r="C1281" s="108"/>
      <c r="D1281" s="168" t="s">
        <v>202</v>
      </c>
      <c r="E1281" s="110">
        <v>113.93</v>
      </c>
      <c r="F1281" s="121"/>
      <c r="G1281" s="112">
        <v>6345</v>
      </c>
      <c r="H1281" s="122">
        <v>485</v>
      </c>
      <c r="I1281" s="113">
        <f t="shared" si="199"/>
      </c>
      <c r="J1281" s="114">
        <f t="shared" si="153"/>
      </c>
      <c r="K1281" s="112">
        <v>2</v>
      </c>
      <c r="L1281" s="114">
        <f t="shared" si="114"/>
      </c>
      <c r="M1281" s="112">
        <v>0</v>
      </c>
      <c r="N1281" s="115">
        <f t="shared" si="344"/>
      </c>
      <c r="O1281" s="112">
        <v>0</v>
      </c>
      <c r="P1281" s="115">
        <f t="shared" si="313"/>
      </c>
      <c r="Q1281" s="116"/>
      <c r="R1281" s="112"/>
      <c r="S1281" s="116"/>
      <c r="T1281" s="112"/>
      <c r="U1281" s="117"/>
      <c r="V1281" s="118"/>
      <c r="W1281" s="112"/>
      <c r="X1281" s="118"/>
      <c r="Y1281" s="116"/>
      <c r="Z1281" s="118"/>
      <c r="AA1281" s="118"/>
      <c r="AB1281" s="112"/>
      <c r="AC1281" s="112"/>
      <c r="AD1281" s="116"/>
      <c r="AE1281" s="118"/>
      <c r="AF1281" s="119" t="s">
        <v>186</v>
      </c>
    </row>
    <row r="1282">
      <c r="A1282" s="106"/>
      <c r="B1282" s="107" t="s">
        <v>151</v>
      </c>
      <c r="C1282" s="108" t="s">
        <v>148</v>
      </c>
      <c r="D1282" s="109" t="s">
        <v>132</v>
      </c>
      <c r="E1282" s="110">
        <v>0</v>
      </c>
      <c r="F1282" s="121">
        <f>E1282+E1284+E1283</f>
      </c>
      <c r="G1282" s="112">
        <v>17</v>
      </c>
      <c r="H1282" s="112">
        <v>0</v>
      </c>
      <c r="I1282" s="113">
        <f t="shared" si="199"/>
      </c>
      <c r="J1282" s="114">
        <f t="shared" si="153"/>
      </c>
      <c r="K1282" s="112">
        <v>0</v>
      </c>
      <c r="L1282" s="114">
        <f t="shared" si="114"/>
      </c>
      <c r="M1282" s="112">
        <v>0</v>
      </c>
      <c r="N1282" s="115">
        <f t="shared" si="344"/>
      </c>
      <c r="O1282" s="112">
        <v>0</v>
      </c>
      <c r="P1282" s="115">
        <f t="shared" si="313"/>
      </c>
      <c r="Q1282" s="116">
        <f>(M1282+M1283+M1284)/(O1282+O1283+O1284)</f>
      </c>
      <c r="R1282" s="112">
        <v>2</v>
      </c>
      <c r="S1282" s="116">
        <f>(O1282+O1283+O1284)/(K1282+K1283+K1284)</f>
      </c>
      <c r="T1282" s="112">
        <v>0</v>
      </c>
      <c r="U1282" s="117">
        <f>F1282/T1282</f>
      </c>
      <c r="V1282" s="118">
        <f>(F1282+4*500)/T1282</f>
      </c>
      <c r="W1282" s="112">
        <v>0</v>
      </c>
      <c r="X1282" s="118">
        <f>W1282/T1282</f>
      </c>
      <c r="Y1282" s="116">
        <f>T1282/R1282</f>
      </c>
      <c r="Z1282" s="118">
        <f>W1282/F1282</f>
      </c>
      <c r="AA1282" s="118">
        <f>W1282/(F1282+500)</f>
      </c>
      <c r="AB1282" s="112">
        <v>0</v>
      </c>
      <c r="AC1282" s="112">
        <v>0</v>
      </c>
      <c r="AD1282" s="116">
        <f>AB1282/T1282</f>
      </c>
      <c r="AE1282" s="118">
        <f>(W1282-AC1282)/(F1282+500)</f>
      </c>
      <c r="AF1282" s="119" t="s">
        <v>149</v>
      </c>
    </row>
    <row r="1283">
      <c r="A1283" s="106"/>
      <c r="B1283" s="107"/>
      <c r="C1283" s="108"/>
      <c r="D1283" s="168" t="s">
        <v>134</v>
      </c>
      <c r="E1283" s="110">
        <v>953.62</v>
      </c>
      <c r="F1283" s="121"/>
      <c r="G1283" s="112">
        <v>9736</v>
      </c>
      <c r="H1283" s="112">
        <v>261</v>
      </c>
      <c r="I1283" s="113">
        <f t="shared" si="199"/>
      </c>
      <c r="J1283" s="114">
        <f t="shared" si="153"/>
      </c>
      <c r="K1283" s="112">
        <v>14</v>
      </c>
      <c r="L1283" s="114">
        <f t="shared" si="114"/>
      </c>
      <c r="M1283" s="112">
        <v>0</v>
      </c>
      <c r="N1283" s="115">
        <f t="shared" si="344"/>
      </c>
      <c r="O1283" s="112">
        <v>1</v>
      </c>
      <c r="P1283" s="115">
        <f t="shared" si="313"/>
      </c>
      <c r="Q1283" s="116"/>
      <c r="R1283" s="112"/>
      <c r="S1283" s="116"/>
      <c r="T1283" s="112"/>
      <c r="U1283" s="117"/>
      <c r="V1283" s="118"/>
      <c r="W1283" s="112"/>
      <c r="X1283" s="118"/>
      <c r="Y1283" s="116"/>
      <c r="Z1283" s="118"/>
      <c r="AA1283" s="118"/>
      <c r="AB1283" s="112"/>
      <c r="AC1283" s="112"/>
      <c r="AD1283" s="116"/>
      <c r="AE1283" s="118"/>
      <c r="AF1283" s="119"/>
    </row>
    <row r="1284">
      <c r="A1284" s="106"/>
      <c r="B1284" s="107"/>
      <c r="C1284" s="108"/>
      <c r="D1284" s="168" t="s">
        <v>202</v>
      </c>
      <c r="E1284" s="110">
        <f>88.08+0.31</f>
      </c>
      <c r="F1284" s="121"/>
      <c r="G1284" s="112">
        <f>2767+15</f>
      </c>
      <c r="H1284" s="122">
        <v>245</v>
      </c>
      <c r="I1284" s="113">
        <f t="shared" si="199"/>
      </c>
      <c r="J1284" s="114">
        <f t="shared" si="153"/>
      </c>
      <c r="K1284" s="112">
        <v>4</v>
      </c>
      <c r="L1284" s="114">
        <f t="shared" si="114"/>
      </c>
      <c r="M1284" s="112">
        <v>0</v>
      </c>
      <c r="N1284" s="115">
        <f t="shared" si="344"/>
      </c>
      <c r="O1284" s="112">
        <v>0</v>
      </c>
      <c r="P1284" s="115">
        <f t="shared" si="313"/>
      </c>
      <c r="Q1284" s="116"/>
      <c r="R1284" s="112"/>
      <c r="S1284" s="116"/>
      <c r="T1284" s="112"/>
      <c r="U1284" s="117"/>
      <c r="V1284" s="118"/>
      <c r="W1284" s="112"/>
      <c r="X1284" s="118"/>
      <c r="Y1284" s="116"/>
      <c r="Z1284" s="118"/>
      <c r="AA1284" s="118"/>
      <c r="AB1284" s="112"/>
      <c r="AC1284" s="112"/>
      <c r="AD1284" s="116"/>
      <c r="AE1284" s="118"/>
      <c r="AF1284" s="119" t="s">
        <v>186</v>
      </c>
    </row>
    <row r="1285">
      <c r="A1285" s="106"/>
      <c r="B1285" s="107" t="s">
        <v>152</v>
      </c>
      <c r="C1285" s="108" t="s">
        <v>148</v>
      </c>
      <c r="D1285" s="109" t="s">
        <v>132</v>
      </c>
      <c r="E1285" s="110">
        <v>0</v>
      </c>
      <c r="F1285" s="121">
        <f>E1285+E1287+E1286</f>
      </c>
      <c r="G1285" s="112">
        <v>12</v>
      </c>
      <c r="H1285" s="112">
        <v>0</v>
      </c>
      <c r="I1285" s="113">
        <f t="shared" si="199"/>
      </c>
      <c r="J1285" s="114">
        <f t="shared" si="153"/>
      </c>
      <c r="K1285" s="112">
        <v>0</v>
      </c>
      <c r="L1285" s="114">
        <f t="shared" si="114"/>
      </c>
      <c r="M1285" s="112">
        <v>0</v>
      </c>
      <c r="N1285" s="115">
        <f t="shared" si="344"/>
      </c>
      <c r="O1285" s="112">
        <v>0</v>
      </c>
      <c r="P1285" s="115">
        <f t="shared" si="313"/>
      </c>
      <c r="Q1285" s="116">
        <f>(M1285+M1286+M1287)/(O1285+O1286+O1287)</f>
      </c>
      <c r="R1285" s="112">
        <v>1</v>
      </c>
      <c r="S1285" s="116">
        <f>(O1285+O1286+O1287)/(K1285+K1286+K1287)</f>
      </c>
      <c r="T1285" s="112">
        <v>1</v>
      </c>
      <c r="U1285" s="117">
        <f>F1285/T1285</f>
      </c>
      <c r="V1285" s="118">
        <f>(F1285+4*500)/T1285</f>
      </c>
      <c r="W1285" s="112">
        <v>1663.199999999997</v>
      </c>
      <c r="X1285" s="118">
        <f>W1285/T1285</f>
      </c>
      <c r="Y1285" s="116">
        <f>T1285/R1285</f>
      </c>
      <c r="Z1285" s="118">
        <f>W1285/F1285</f>
      </c>
      <c r="AA1285" s="118">
        <f>W1285/(F1285+500)</f>
      </c>
      <c r="AB1285" s="112">
        <v>1</v>
      </c>
      <c r="AC1285" s="112">
        <v>1663.2</v>
      </c>
      <c r="AD1285" s="116">
        <f>AB1285/T1285</f>
      </c>
      <c r="AE1285" s="118">
        <f>(W1285-AC1285)/(F1285+500)</f>
      </c>
      <c r="AF1285" s="119" t="s">
        <v>149</v>
      </c>
    </row>
    <row r="1286">
      <c r="A1286" s="106"/>
      <c r="B1286" s="107"/>
      <c r="C1286" s="108"/>
      <c r="D1286" s="109" t="s">
        <v>134</v>
      </c>
      <c r="E1286" s="110">
        <v>969.89</v>
      </c>
      <c r="F1286" s="121"/>
      <c r="G1286" s="112">
        <v>10793</v>
      </c>
      <c r="H1286" s="112">
        <v>403</v>
      </c>
      <c r="I1286" s="113">
        <f t="shared" si="199"/>
      </c>
      <c r="J1286" s="114">
        <f t="shared" si="153"/>
      </c>
      <c r="K1286" s="112">
        <v>17</v>
      </c>
      <c r="L1286" s="114">
        <f t="shared" si="114"/>
      </c>
      <c r="M1286" s="112">
        <v>1</v>
      </c>
      <c r="N1286" s="115">
        <f t="shared" si="344"/>
      </c>
      <c r="O1286" s="112">
        <v>1</v>
      </c>
      <c r="P1286" s="115">
        <f t="shared" si="313"/>
      </c>
      <c r="Q1286" s="116"/>
      <c r="R1286" s="112"/>
      <c r="S1286" s="116"/>
      <c r="T1286" s="112"/>
      <c r="U1286" s="117"/>
      <c r="V1286" s="118"/>
      <c r="W1286" s="112"/>
      <c r="X1286" s="118"/>
      <c r="Y1286" s="116"/>
      <c r="Z1286" s="118"/>
      <c r="AA1286" s="118"/>
      <c r="AB1286" s="112"/>
      <c r="AC1286" s="112"/>
      <c r="AD1286" s="116"/>
      <c r="AE1286" s="118"/>
      <c r="AF1286" s="119"/>
    </row>
    <row r="1287">
      <c r="A1287" s="106"/>
      <c r="B1287" s="107"/>
      <c r="C1287" s="108"/>
      <c r="D1287" s="109" t="s">
        <v>202</v>
      </c>
      <c r="E1287" s="110">
        <f>1.79+53.24</f>
      </c>
      <c r="F1287" s="121"/>
      <c r="G1287" s="112">
        <f>24+17.1</f>
      </c>
      <c r="H1287" s="122">
        <v>155</v>
      </c>
      <c r="I1287" s="113">
        <f t="shared" si="199"/>
      </c>
      <c r="J1287" s="114">
        <f t="shared" si="153"/>
      </c>
      <c r="K1287" s="112">
        <v>0</v>
      </c>
      <c r="L1287" s="114">
        <f t="shared" si="114"/>
      </c>
      <c r="M1287" s="112">
        <v>0</v>
      </c>
      <c r="N1287" s="115">
        <f t="shared" si="344"/>
      </c>
      <c r="O1287" s="112">
        <v>0</v>
      </c>
      <c r="P1287" s="115">
        <f t="shared" si="313"/>
      </c>
      <c r="Q1287" s="116"/>
      <c r="R1287" s="112"/>
      <c r="S1287" s="116"/>
      <c r="T1287" s="112"/>
      <c r="U1287" s="117"/>
      <c r="V1287" s="118"/>
      <c r="W1287" s="112"/>
      <c r="X1287" s="118"/>
      <c r="Y1287" s="116"/>
      <c r="Z1287" s="118"/>
      <c r="AA1287" s="118"/>
      <c r="AB1287" s="112"/>
      <c r="AC1287" s="112"/>
      <c r="AD1287" s="116"/>
      <c r="AE1287" s="118"/>
      <c r="AF1287" s="119" t="s">
        <v>186</v>
      </c>
    </row>
    <row r="1288">
      <c r="A1288" s="106"/>
      <c r="B1288" s="107" t="s">
        <v>153</v>
      </c>
      <c r="C1288" s="108" t="s">
        <v>148</v>
      </c>
      <c r="D1288" s="109" t="s">
        <v>132</v>
      </c>
      <c r="E1288" s="110">
        <v>0</v>
      </c>
      <c r="F1288" s="121">
        <f>E1288+E1290+E1289</f>
      </c>
      <c r="G1288" s="112">
        <v>9</v>
      </c>
      <c r="H1288" s="112">
        <v>0</v>
      </c>
      <c r="I1288" s="113">
        <f t="shared" si="199"/>
      </c>
      <c r="J1288" s="114">
        <f t="shared" si="153"/>
      </c>
      <c r="K1288" s="112">
        <v>0</v>
      </c>
      <c r="L1288" s="114">
        <f t="shared" si="114"/>
      </c>
      <c r="M1288" s="112">
        <v>0</v>
      </c>
      <c r="N1288" s="115">
        <f t="shared" si="344"/>
      </c>
      <c r="O1288" s="112">
        <v>0</v>
      </c>
      <c r="P1288" s="115">
        <f t="shared" si="313"/>
      </c>
      <c r="Q1288" s="116">
        <f>(M1288+M1289+M1290)/(O1288+O1289+O1290)</f>
      </c>
      <c r="R1288" s="112">
        <v>1</v>
      </c>
      <c r="S1288" s="116">
        <f>(O1288+O1289+O1290)/(K1288+K1289+K1290)</f>
      </c>
      <c r="T1288" s="112">
        <v>0</v>
      </c>
      <c r="U1288" s="117">
        <f>F1288/T1288</f>
      </c>
      <c r="V1288" s="118">
        <f>(F1288+4*500)/T1288</f>
      </c>
      <c r="W1288" s="112">
        <v>0</v>
      </c>
      <c r="X1288" s="118">
        <f>W1288/T1288</f>
      </c>
      <c r="Y1288" s="116">
        <f>T1288/R1288</f>
      </c>
      <c r="Z1288" s="118">
        <f>W1288/F1288</f>
      </c>
      <c r="AA1288" s="118">
        <f>W1288/(F1288+500)</f>
      </c>
      <c r="AB1288" s="112">
        <v>0</v>
      </c>
      <c r="AC1288" s="112">
        <v>0</v>
      </c>
      <c r="AD1288" s="116">
        <f>AB1288/T1288</f>
      </c>
      <c r="AE1288" s="118">
        <f>(W1288-AC1288)/(F1288+500)</f>
      </c>
      <c r="AF1288" s="119" t="s">
        <v>149</v>
      </c>
    </row>
    <row r="1289">
      <c r="A1289" s="106"/>
      <c r="B1289" s="107"/>
      <c r="C1289" s="108"/>
      <c r="D1289" s="109" t="s">
        <v>134</v>
      </c>
      <c r="E1289" s="110">
        <v>1516.78</v>
      </c>
      <c r="F1289" s="121"/>
      <c r="G1289" s="112">
        <v>17985</v>
      </c>
      <c r="H1289" s="112">
        <v>816</v>
      </c>
      <c r="I1289" s="113">
        <f t="shared" si="199"/>
      </c>
      <c r="J1289" s="114">
        <f t="shared" si="153"/>
      </c>
      <c r="K1289" s="112">
        <v>28</v>
      </c>
      <c r="L1289" s="114">
        <f t="shared" si="114"/>
      </c>
      <c r="M1289" s="112">
        <v>0</v>
      </c>
      <c r="N1289" s="115">
        <f t="shared" si="344"/>
      </c>
      <c r="O1289" s="112">
        <v>0</v>
      </c>
      <c r="P1289" s="115">
        <f t="shared" si="313"/>
      </c>
      <c r="Q1289" s="116"/>
      <c r="R1289" s="112"/>
      <c r="S1289" s="116"/>
      <c r="T1289" s="112"/>
      <c r="U1289" s="117"/>
      <c r="V1289" s="118"/>
      <c r="W1289" s="112"/>
      <c r="X1289" s="118"/>
      <c r="Y1289" s="116"/>
      <c r="Z1289" s="118"/>
      <c r="AA1289" s="118"/>
      <c r="AB1289" s="112"/>
      <c r="AC1289" s="112"/>
      <c r="AD1289" s="116"/>
      <c r="AE1289" s="118"/>
      <c r="AF1289" s="119"/>
    </row>
    <row r="1290">
      <c r="A1290" s="106"/>
      <c r="B1290" s="107"/>
      <c r="C1290" s="108"/>
      <c r="D1290" s="109" t="s">
        <v>202</v>
      </c>
      <c r="E1290" s="110">
        <f>33.27+13.81</f>
      </c>
      <c r="F1290" s="121"/>
      <c r="G1290" s="112">
        <f>116+1453</f>
      </c>
      <c r="H1290" s="112">
        <v>165</v>
      </c>
      <c r="I1290" s="113">
        <f t="shared" si="199"/>
      </c>
      <c r="J1290" s="114">
        <f t="shared" si="153"/>
      </c>
      <c r="K1290" s="112">
        <v>2</v>
      </c>
      <c r="L1290" s="114">
        <f t="shared" si="114"/>
      </c>
      <c r="M1290" s="112">
        <v>0</v>
      </c>
      <c r="N1290" s="115">
        <f t="shared" si="344"/>
      </c>
      <c r="O1290" s="112">
        <v>0</v>
      </c>
      <c r="P1290" s="115">
        <f t="shared" si="313"/>
      </c>
      <c r="Q1290" s="116"/>
      <c r="R1290" s="112"/>
      <c r="S1290" s="116"/>
      <c r="T1290" s="112"/>
      <c r="U1290" s="117"/>
      <c r="V1290" s="118"/>
      <c r="W1290" s="112"/>
      <c r="X1290" s="118"/>
      <c r="Y1290" s="116"/>
      <c r="Z1290" s="118"/>
      <c r="AA1290" s="118"/>
      <c r="AB1290" s="112"/>
      <c r="AC1290" s="112"/>
      <c r="AD1290" s="116"/>
      <c r="AE1290" s="118"/>
      <c r="AF1290" s="119" t="s">
        <v>186</v>
      </c>
    </row>
    <row r="1291">
      <c r="A1291" s="106"/>
      <c r="B1291" s="107" t="s">
        <v>154</v>
      </c>
      <c r="C1291" s="108" t="s">
        <v>148</v>
      </c>
      <c r="D1291" s="109" t="s">
        <v>132</v>
      </c>
      <c r="E1291" s="110">
        <v>0</v>
      </c>
      <c r="F1291" s="121">
        <f>E1291+E1293+E1292</f>
      </c>
      <c r="G1291" s="112">
        <v>8</v>
      </c>
      <c r="H1291" s="112">
        <v>0</v>
      </c>
      <c r="I1291" s="113">
        <f t="shared" si="199"/>
      </c>
      <c r="J1291" s="114">
        <f t="shared" si="153"/>
      </c>
      <c r="K1291" s="112">
        <v>0</v>
      </c>
      <c r="L1291" s="114">
        <f t="shared" si="114"/>
      </c>
      <c r="M1291" s="112">
        <v>0</v>
      </c>
      <c r="N1291" s="115">
        <f t="shared" si="344"/>
      </c>
      <c r="O1291" s="112">
        <v>0</v>
      </c>
      <c r="P1291" s="115">
        <f t="shared" si="313"/>
      </c>
      <c r="Q1291" s="116">
        <f>(M1291+M1292+M1293)/(O1291+O1292+O1293)</f>
      </c>
      <c r="R1291" s="112">
        <v>2</v>
      </c>
      <c r="S1291" s="116">
        <f>(O1291+O1292+O1293)/(K1291+K1292+K1293)</f>
      </c>
      <c r="T1291" s="112">
        <v>1</v>
      </c>
      <c r="U1291" s="117">
        <f>F1291/T1291</f>
      </c>
      <c r="V1291" s="118">
        <f>(F1291+4*500)/T1291</f>
      </c>
      <c r="W1291" s="112">
        <v>2407.2000000000007</v>
      </c>
      <c r="X1291" s="118">
        <f>W1291/T1291</f>
      </c>
      <c r="Y1291" s="116">
        <f>T1291/R1291</f>
      </c>
      <c r="Z1291" s="118">
        <f>W1291/F1291</f>
      </c>
      <c r="AA1291" s="118">
        <f>W1291/(F1291+500)</f>
      </c>
      <c r="AB1291" s="112">
        <v>0</v>
      </c>
      <c r="AC1291" s="112">
        <v>0</v>
      </c>
      <c r="AD1291" s="116">
        <f>AB1291/T1291</f>
      </c>
      <c r="AE1291" s="118">
        <f>(W1291-AC1291)/(F1291+500)</f>
      </c>
      <c r="AF1291" s="119" t="s">
        <v>149</v>
      </c>
    </row>
    <row r="1292">
      <c r="A1292" s="106"/>
      <c r="B1292" s="107"/>
      <c r="C1292" s="108"/>
      <c r="D1292" s="109" t="s">
        <v>134</v>
      </c>
      <c r="E1292" s="110">
        <v>807.01</v>
      </c>
      <c r="F1292" s="121"/>
      <c r="G1292" s="112">
        <v>8583</v>
      </c>
      <c r="H1292" s="112">
        <v>308</v>
      </c>
      <c r="I1292" s="113">
        <f t="shared" si="199"/>
      </c>
      <c r="J1292" s="114">
        <f t="shared" si="153"/>
      </c>
      <c r="K1292" s="112">
        <v>13</v>
      </c>
      <c r="L1292" s="114">
        <f t="shared" si="114"/>
      </c>
      <c r="M1292" s="112">
        <v>0</v>
      </c>
      <c r="N1292" s="115">
        <f t="shared" si="344"/>
      </c>
      <c r="O1292" s="112">
        <v>0</v>
      </c>
      <c r="P1292" s="115">
        <f t="shared" si="313"/>
      </c>
      <c r="Q1292" s="116"/>
      <c r="R1292" s="112"/>
      <c r="S1292" s="116"/>
      <c r="T1292" s="112"/>
      <c r="U1292" s="117"/>
      <c r="V1292" s="118"/>
      <c r="W1292" s="112"/>
      <c r="X1292" s="118"/>
      <c r="Y1292" s="116"/>
      <c r="Z1292" s="118"/>
      <c r="AA1292" s="118"/>
      <c r="AB1292" s="112"/>
      <c r="AC1292" s="112"/>
      <c r="AD1292" s="116"/>
      <c r="AE1292" s="118"/>
      <c r="AF1292" s="119"/>
    </row>
    <row r="1293">
      <c r="A1293" s="106"/>
      <c r="B1293" s="107"/>
      <c r="C1293" s="108"/>
      <c r="D1293" s="109" t="s">
        <v>202</v>
      </c>
      <c r="E1293" s="110">
        <f>37.79+35.76</f>
      </c>
      <c r="F1293" s="121"/>
      <c r="G1293" s="112">
        <f>172+1219</f>
      </c>
      <c r="H1293" s="112">
        <f>9+135</f>
      </c>
      <c r="I1293" s="113">
        <f t="shared" si="199"/>
      </c>
      <c r="J1293" s="114">
        <f t="shared" si="153"/>
      </c>
      <c r="K1293" s="112">
        <v>0</v>
      </c>
      <c r="L1293" s="114">
        <f t="shared" si="114"/>
      </c>
      <c r="M1293" s="112">
        <v>0</v>
      </c>
      <c r="N1293" s="115">
        <f t="shared" si="344"/>
      </c>
      <c r="O1293" s="112">
        <v>0</v>
      </c>
      <c r="P1293" s="115">
        <f t="shared" si="313"/>
      </c>
      <c r="Q1293" s="116"/>
      <c r="R1293" s="112"/>
      <c r="S1293" s="116"/>
      <c r="T1293" s="112"/>
      <c r="U1293" s="117"/>
      <c r="V1293" s="118"/>
      <c r="W1293" s="112"/>
      <c r="X1293" s="118"/>
      <c r="Y1293" s="116"/>
      <c r="Z1293" s="118"/>
      <c r="AA1293" s="118"/>
      <c r="AB1293" s="112"/>
      <c r="AC1293" s="112"/>
      <c r="AD1293" s="116"/>
      <c r="AE1293" s="118"/>
      <c r="AF1293" s="119" t="s">
        <v>186</v>
      </c>
    </row>
    <row r="1294">
      <c r="A1294" s="106"/>
      <c r="B1294" s="136" t="s">
        <v>140</v>
      </c>
      <c r="C1294" s="136"/>
      <c r="D1294" s="136"/>
      <c r="E1294" s="124">
        <f>SUM(E1279:E1293)</f>
      </c>
      <c r="F1294" s="124">
        <f>SUM(F1279:F1293)</f>
      </c>
      <c r="G1294" s="124">
        <f>SUM(G1279:G1293)</f>
      </c>
      <c r="H1294" s="124">
        <f>SUM(H1279:H1293)</f>
      </c>
      <c r="I1294" s="126">
        <f t="shared" si="199"/>
      </c>
      <c r="J1294" s="127">
        <f t="shared" si="153"/>
      </c>
      <c r="K1294" s="124">
        <f>SUM(K1279:K1293)</f>
      </c>
      <c r="L1294" s="127">
        <f t="shared" si="114"/>
      </c>
      <c r="M1294" s="124">
        <f>SUM(M1279:M1293)</f>
      </c>
      <c r="N1294" s="128">
        <f t="shared" si="344"/>
      </c>
      <c r="O1294" s="124">
        <f>SUM(O1279:O1293)</f>
      </c>
      <c r="P1294" s="128">
        <f t="shared" si="313"/>
      </c>
      <c r="Q1294" s="129">
        <f>M1294/O1294</f>
      </c>
      <c r="R1294" s="124">
        <f>SUM(R1279:R1293)</f>
      </c>
      <c r="S1294" s="129">
        <f>(O1294+O1294)/(K1294+K1294)</f>
      </c>
      <c r="T1294" s="124">
        <f>SUM(T1279:T1293)</f>
      </c>
      <c r="U1294" s="130">
        <f t="shared" ref="U1294:U1295" si="892">F1294/T1294</f>
      </c>
      <c r="V1294" s="131">
        <f t="shared" ref="V1294:V1295" si="752">(F1294+4*500)/T1294</f>
      </c>
      <c r="W1294" s="124">
        <f>SUM(W1279:W1293)</f>
      </c>
      <c r="X1294" s="132">
        <f t="shared" ref="X1294:X1295" si="612">W1294/T1294</f>
      </c>
      <c r="Y1294" s="129">
        <f t="shared" ref="Y1294:Y1295" si="472">T1294/R1294</f>
      </c>
      <c r="Z1294" s="131">
        <f t="shared" ref="Z1294:Z1295" si="1172">W1294/F1294</f>
      </c>
      <c r="AA1294" s="131">
        <f>W1294/(F1294+COUNT(W1279:W1293)*500)</f>
      </c>
      <c r="AB1294" s="174">
        <f>AB1279+AB1282+AB1285+AB1288+AB1291</f>
      </c>
      <c r="AC1294" s="174">
        <f>AC1279+AC1282+AC1285+AC1288+AC1291</f>
      </c>
      <c r="AD1294" s="129">
        <f t="shared" ref="AD1294:AD1295" si="1032">AB1294/T1294</f>
      </c>
      <c r="AE1294" s="133">
        <f>(W1294-AC1294)/(F1294+COUNT(W1279:W1293))</f>
      </c>
      <c r="AF1294" s="118"/>
    </row>
    <row r="1295">
      <c r="A1295" s="106"/>
      <c r="B1295" s="120" t="s">
        <v>155</v>
      </c>
      <c r="C1295" s="135" t="s">
        <v>188</v>
      </c>
      <c r="D1295" s="109" t="s">
        <v>132</v>
      </c>
      <c r="E1295" s="110">
        <v>0</v>
      </c>
      <c r="F1295" s="121">
        <f>E1295+E1297+E1296</f>
      </c>
      <c r="G1295" s="112">
        <v>12</v>
      </c>
      <c r="H1295" s="112">
        <v>0</v>
      </c>
      <c r="I1295" s="113">
        <f t="shared" si="199"/>
      </c>
      <c r="J1295" s="114">
        <f t="shared" si="153"/>
      </c>
      <c r="K1295" s="112">
        <v>0</v>
      </c>
      <c r="L1295" s="114">
        <f t="shared" si="114"/>
      </c>
      <c r="M1295" s="112">
        <v>0</v>
      </c>
      <c r="N1295" s="115">
        <f t="shared" si="344"/>
      </c>
      <c r="O1295" s="112">
        <v>0</v>
      </c>
      <c r="P1295" s="115">
        <f t="shared" si="313"/>
      </c>
      <c r="Q1295" s="116">
        <f>(M1295+M1296+M1297)/(O1295+O1296+O1297)</f>
      </c>
      <c r="R1295" s="112">
        <v>4</v>
      </c>
      <c r="S1295" s="116">
        <f>(O1295+O1296+O1297)/(K1295+K1296+K1297)</f>
      </c>
      <c r="T1295" s="112">
        <v>1</v>
      </c>
      <c r="U1295" s="117">
        <f t="shared" si="892"/>
      </c>
      <c r="V1295" s="118">
        <f t="shared" si="752"/>
      </c>
      <c r="W1295" s="112">
        <v>2088</v>
      </c>
      <c r="X1295" s="118">
        <f t="shared" si="612"/>
      </c>
      <c r="Y1295" s="116">
        <f t="shared" si="472"/>
      </c>
      <c r="Z1295" s="118">
        <f t="shared" si="1172"/>
      </c>
      <c r="AA1295" s="118">
        <f>W1295/(F1295+500)</f>
      </c>
      <c r="AB1295" s="112">
        <v>1</v>
      </c>
      <c r="AC1295" s="112">
        <v>2088</v>
      </c>
      <c r="AD1295" s="116">
        <f t="shared" si="1032"/>
      </c>
      <c r="AE1295" s="118">
        <f>(W1295-AC1295)/(F1295+500)</f>
      </c>
      <c r="AF1295" s="119" t="s">
        <v>149</v>
      </c>
    </row>
    <row r="1296">
      <c r="A1296" s="106"/>
      <c r="B1296" s="120"/>
      <c r="C1296" s="135"/>
      <c r="D1296" s="109" t="s">
        <v>134</v>
      </c>
      <c r="E1296" s="110">
        <v>621.88</v>
      </c>
      <c r="F1296" s="121"/>
      <c r="G1296" s="112">
        <v>7401</v>
      </c>
      <c r="H1296" s="112">
        <v>288</v>
      </c>
      <c r="I1296" s="113">
        <f t="shared" si="199"/>
      </c>
      <c r="J1296" s="114">
        <f t="shared" si="153"/>
      </c>
      <c r="K1296" s="112">
        <v>15</v>
      </c>
      <c r="L1296" s="114">
        <f t="shared" si="114"/>
      </c>
      <c r="M1296" s="112">
        <v>1</v>
      </c>
      <c r="N1296" s="115">
        <f t="shared" si="344"/>
      </c>
      <c r="O1296" s="112">
        <v>2</v>
      </c>
      <c r="P1296" s="115">
        <f t="shared" si="313"/>
      </c>
      <c r="Q1296" s="116"/>
      <c r="R1296" s="112"/>
      <c r="S1296" s="116"/>
      <c r="T1296" s="112"/>
      <c r="U1296" s="117"/>
      <c r="V1296" s="118"/>
      <c r="W1296" s="112"/>
      <c r="X1296" s="118"/>
      <c r="Y1296" s="116"/>
      <c r="Z1296" s="118"/>
      <c r="AA1296" s="118"/>
      <c r="AB1296" s="112"/>
      <c r="AC1296" s="112"/>
      <c r="AD1296" s="116"/>
      <c r="AE1296" s="118"/>
      <c r="AF1296" s="119"/>
    </row>
    <row r="1297">
      <c r="A1297" s="106"/>
      <c r="B1297" s="120"/>
      <c r="C1297" s="135"/>
      <c r="D1297" s="109" t="s">
        <v>202</v>
      </c>
      <c r="E1297" s="110">
        <f>18.57+244.74</f>
      </c>
      <c r="F1297" s="121"/>
      <c r="G1297" s="112">
        <f>840+1450</f>
      </c>
      <c r="H1297" s="112">
        <v>177</v>
      </c>
      <c r="I1297" s="113">
        <f t="shared" si="199"/>
      </c>
      <c r="J1297" s="114">
        <f t="shared" si="153"/>
      </c>
      <c r="K1297" s="112">
        <v>3</v>
      </c>
      <c r="L1297" s="114">
        <f t="shared" si="114"/>
      </c>
      <c r="M1297" s="112">
        <v>0</v>
      </c>
      <c r="N1297" s="115">
        <f t="shared" si="344"/>
      </c>
      <c r="O1297" s="112">
        <v>0</v>
      </c>
      <c r="P1297" s="115">
        <f t="shared" si="313"/>
      </c>
      <c r="Q1297" s="116"/>
      <c r="R1297" s="112"/>
      <c r="S1297" s="116"/>
      <c r="T1297" s="112"/>
      <c r="U1297" s="117"/>
      <c r="V1297" s="118"/>
      <c r="W1297" s="112"/>
      <c r="X1297" s="118"/>
      <c r="Y1297" s="116"/>
      <c r="Z1297" s="118"/>
      <c r="AA1297" s="118"/>
      <c r="AB1297" s="112"/>
      <c r="AC1297" s="112"/>
      <c r="AD1297" s="116"/>
      <c r="AE1297" s="118"/>
      <c r="AF1297" s="119" t="s">
        <v>186</v>
      </c>
    </row>
    <row r="1298">
      <c r="A1298" s="106"/>
      <c r="B1298" s="107" t="s">
        <v>157</v>
      </c>
      <c r="C1298" s="135" t="s">
        <v>188</v>
      </c>
      <c r="D1298" s="109" t="s">
        <v>132</v>
      </c>
      <c r="E1298" s="110">
        <v>0</v>
      </c>
      <c r="F1298" s="121">
        <f>E1298+E1300+E1299</f>
      </c>
      <c r="G1298" s="112">
        <v>15</v>
      </c>
      <c r="H1298" s="112">
        <v>0</v>
      </c>
      <c r="I1298" s="113">
        <f t="shared" si="199"/>
      </c>
      <c r="J1298" s="114">
        <f t="shared" si="153"/>
      </c>
      <c r="K1298" s="112">
        <v>0</v>
      </c>
      <c r="L1298" s="114">
        <f t="shared" si="114"/>
      </c>
      <c r="M1298" s="112">
        <v>0</v>
      </c>
      <c r="N1298" s="115">
        <f t="shared" si="344"/>
      </c>
      <c r="O1298" s="112">
        <v>0</v>
      </c>
      <c r="P1298" s="115">
        <f t="shared" si="313"/>
      </c>
      <c r="Q1298" s="116">
        <f>(M1298+M1299+M1300)/(O1298+O1299+O1300)</f>
      </c>
      <c r="R1298" s="112">
        <v>3</v>
      </c>
      <c r="S1298" s="116">
        <f>(O1298+O1299+O1300)/(K1298+K1299+K1300)</f>
      </c>
      <c r="T1298" s="112">
        <v>0</v>
      </c>
      <c r="U1298" s="117">
        <f>F1298/T1298</f>
      </c>
      <c r="V1298" s="118">
        <f>(F1298+4*500)/T1298</f>
      </c>
      <c r="W1298" s="112">
        <v>0</v>
      </c>
      <c r="X1298" s="118">
        <f>W1298/T1298</f>
      </c>
      <c r="Y1298" s="116">
        <f>T1298/R1298</f>
      </c>
      <c r="Z1298" s="118">
        <f>W1298/F1298</f>
      </c>
      <c r="AA1298" s="118">
        <f>W1298/(F1298+500)</f>
      </c>
      <c r="AB1298" s="112">
        <v>0</v>
      </c>
      <c r="AC1298" s="112">
        <v>0</v>
      </c>
      <c r="AD1298" s="116">
        <f>AB1298/T1298</f>
      </c>
      <c r="AE1298" s="118">
        <f>(W1298-AC1298)/(F1298+500)</f>
      </c>
      <c r="AF1298" s="119" t="s">
        <v>149</v>
      </c>
    </row>
    <row r="1299">
      <c r="A1299" s="106"/>
      <c r="B1299" s="107"/>
      <c r="C1299" s="135"/>
      <c r="D1299" s="109" t="s">
        <v>134</v>
      </c>
      <c r="E1299" s="110">
        <v>0.31</v>
      </c>
      <c r="F1299" s="121"/>
      <c r="G1299" s="112">
        <v>340</v>
      </c>
      <c r="H1299" s="112">
        <v>5</v>
      </c>
      <c r="I1299" s="113">
        <f t="shared" si="199"/>
      </c>
      <c r="J1299" s="114">
        <f t="shared" si="153"/>
      </c>
      <c r="K1299" s="112">
        <v>0</v>
      </c>
      <c r="L1299" s="114">
        <f t="shared" si="114"/>
      </c>
      <c r="M1299" s="112">
        <v>0</v>
      </c>
      <c r="N1299" s="115">
        <f t="shared" si="344"/>
      </c>
      <c r="O1299" s="112">
        <v>0</v>
      </c>
      <c r="P1299" s="115">
        <f t="shared" si="313"/>
      </c>
      <c r="Q1299" s="116"/>
      <c r="R1299" s="112"/>
      <c r="S1299" s="116"/>
      <c r="T1299" s="112"/>
      <c r="U1299" s="117"/>
      <c r="V1299" s="118"/>
      <c r="W1299" s="112"/>
      <c r="X1299" s="118"/>
      <c r="Y1299" s="116"/>
      <c r="Z1299" s="118"/>
      <c r="AA1299" s="118"/>
      <c r="AB1299" s="112"/>
      <c r="AC1299" s="112"/>
      <c r="AD1299" s="116"/>
      <c r="AE1299" s="118"/>
      <c r="AF1299" s="119"/>
    </row>
    <row r="1300">
      <c r="A1300" s="106"/>
      <c r="B1300" s="107"/>
      <c r="C1300" s="135"/>
      <c r="D1300" s="109" t="s">
        <v>202</v>
      </c>
      <c r="E1300" s="110">
        <f>3.58+636.45</f>
      </c>
      <c r="F1300" s="121"/>
      <c r="G1300" s="112">
        <f>520+5584</f>
      </c>
      <c r="H1300" s="112">
        <f>18+86</f>
      </c>
      <c r="I1300" s="113">
        <f t="shared" si="199"/>
      </c>
      <c r="J1300" s="114">
        <f t="shared" si="153"/>
      </c>
      <c r="K1300" s="112">
        <v>3</v>
      </c>
      <c r="L1300" s="114">
        <f t="shared" si="114"/>
      </c>
      <c r="M1300" s="112">
        <v>0</v>
      </c>
      <c r="N1300" s="115">
        <f t="shared" si="344"/>
      </c>
      <c r="O1300" s="112">
        <v>0</v>
      </c>
      <c r="P1300" s="115">
        <f t="shared" si="313"/>
      </c>
      <c r="Q1300" s="116"/>
      <c r="R1300" s="112"/>
      <c r="S1300" s="116"/>
      <c r="T1300" s="112"/>
      <c r="U1300" s="117"/>
      <c r="V1300" s="118"/>
      <c r="W1300" s="112"/>
      <c r="X1300" s="118"/>
      <c r="Y1300" s="116"/>
      <c r="Z1300" s="118"/>
      <c r="AA1300" s="118"/>
      <c r="AB1300" s="112"/>
      <c r="AC1300" s="112"/>
      <c r="AD1300" s="116"/>
      <c r="AE1300" s="118"/>
      <c r="AF1300" s="119" t="s">
        <v>186</v>
      </c>
    </row>
    <row r="1301">
      <c r="A1301" s="106"/>
      <c r="B1301" s="107" t="s">
        <v>158</v>
      </c>
      <c r="C1301" s="135" t="s">
        <v>188</v>
      </c>
      <c r="D1301" s="109" t="s">
        <v>132</v>
      </c>
      <c r="E1301" s="110">
        <v>0</v>
      </c>
      <c r="F1301" s="121">
        <f>E1301+E1303+E1302</f>
      </c>
      <c r="G1301" s="112">
        <v>7</v>
      </c>
      <c r="H1301" s="112">
        <v>0</v>
      </c>
      <c r="I1301" s="113">
        <f t="shared" si="199"/>
      </c>
      <c r="J1301" s="114">
        <f t="shared" si="153"/>
      </c>
      <c r="K1301" s="112">
        <v>0</v>
      </c>
      <c r="L1301" s="114">
        <f t="shared" si="114"/>
      </c>
      <c r="M1301" s="112">
        <v>0</v>
      </c>
      <c r="N1301" s="115">
        <f t="shared" si="344"/>
      </c>
      <c r="O1301" s="112">
        <v>0</v>
      </c>
      <c r="P1301" s="115">
        <f t="shared" si="313"/>
      </c>
      <c r="Q1301" s="116">
        <f>(M1301+M1302+M1303)/(O1301+O1302+O1303)</f>
      </c>
      <c r="R1301" s="112">
        <v>3</v>
      </c>
      <c r="S1301" s="116">
        <f>(O1301+O1302+O1303)/(K1301+K1302+K1303)</f>
      </c>
      <c r="T1301" s="112">
        <v>2</v>
      </c>
      <c r="U1301" s="117">
        <f>F1301/T1301</f>
      </c>
      <c r="V1301" s="118">
        <f>(F1301+4*500)/T1301</f>
      </c>
      <c r="W1301" s="112">
        <v>1964.4000000000015</v>
      </c>
      <c r="X1301" s="118">
        <f>W1301/T1301</f>
      </c>
      <c r="Y1301" s="116">
        <f>T1301/R1301</f>
      </c>
      <c r="Z1301" s="118">
        <f>W1301/F1301</f>
      </c>
      <c r="AA1301" s="118">
        <f>W1301/(F1301+500)</f>
      </c>
      <c r="AB1301" s="112">
        <v>1</v>
      </c>
      <c r="AC1301" s="112">
        <v>1344</v>
      </c>
      <c r="AD1301" s="116">
        <f>AB1301/T1301</f>
      </c>
      <c r="AE1301" s="118">
        <f>(W1301-AC1301)/(F1301+500)</f>
      </c>
      <c r="AF1301" s="119" t="s">
        <v>149</v>
      </c>
    </row>
    <row r="1302">
      <c r="A1302" s="106"/>
      <c r="B1302" s="107"/>
      <c r="C1302" s="135"/>
      <c r="D1302" s="109" t="s">
        <v>134</v>
      </c>
      <c r="E1302" s="110">
        <v>0</v>
      </c>
      <c r="F1302" s="121"/>
      <c r="G1302" s="112">
        <v>154</v>
      </c>
      <c r="H1302" s="112">
        <v>1</v>
      </c>
      <c r="I1302" s="113">
        <f t="shared" si="199"/>
      </c>
      <c r="J1302" s="114">
        <f t="shared" si="153"/>
      </c>
      <c r="K1302" s="112">
        <v>0</v>
      </c>
      <c r="L1302" s="114">
        <f t="shared" si="114"/>
      </c>
      <c r="M1302" s="112">
        <v>0</v>
      </c>
      <c r="N1302" s="115">
        <f t="shared" si="344"/>
      </c>
      <c r="O1302" s="112">
        <v>0</v>
      </c>
      <c r="P1302" s="115">
        <f t="shared" si="313"/>
      </c>
      <c r="Q1302" s="116"/>
      <c r="R1302" s="112"/>
      <c r="S1302" s="116"/>
      <c r="T1302" s="112"/>
      <c r="U1302" s="117"/>
      <c r="V1302" s="118"/>
      <c r="W1302" s="112"/>
      <c r="X1302" s="118"/>
      <c r="Y1302" s="116"/>
      <c r="Z1302" s="118"/>
      <c r="AA1302" s="118"/>
      <c r="AB1302" s="112"/>
      <c r="AC1302" s="112"/>
      <c r="AD1302" s="116"/>
      <c r="AE1302" s="118"/>
      <c r="AF1302" s="119"/>
    </row>
    <row r="1303">
      <c r="A1303" s="106"/>
      <c r="B1303" s="107"/>
      <c r="C1303" s="135"/>
      <c r="D1303" s="109" t="s">
        <v>202</v>
      </c>
      <c r="E1303" s="110">
        <f>7.66+693.93</f>
      </c>
      <c r="F1303" s="121"/>
      <c r="G1303" s="112">
        <f>575+6565</f>
      </c>
      <c r="H1303" s="112">
        <f>299+86</f>
      </c>
      <c r="I1303" s="113">
        <f t="shared" si="199"/>
      </c>
      <c r="J1303" s="114">
        <f t="shared" si="153"/>
      </c>
      <c r="K1303" s="112">
        <v>17</v>
      </c>
      <c r="L1303" s="114">
        <f t="shared" si="114"/>
      </c>
      <c r="M1303" s="112">
        <v>1</v>
      </c>
      <c r="N1303" s="115">
        <f t="shared" si="344"/>
      </c>
      <c r="O1303" s="112">
        <v>2</v>
      </c>
      <c r="P1303" s="115">
        <f t="shared" si="313"/>
      </c>
      <c r="Q1303" s="116"/>
      <c r="R1303" s="112"/>
      <c r="S1303" s="116"/>
      <c r="T1303" s="112"/>
      <c r="U1303" s="117"/>
      <c r="V1303" s="118"/>
      <c r="W1303" s="112"/>
      <c r="X1303" s="118"/>
      <c r="Y1303" s="116"/>
      <c r="Z1303" s="118"/>
      <c r="AA1303" s="118"/>
      <c r="AB1303" s="112"/>
      <c r="AC1303" s="112"/>
      <c r="AD1303" s="116"/>
      <c r="AE1303" s="118"/>
      <c r="AF1303" s="119" t="s">
        <v>186</v>
      </c>
    </row>
    <row r="1304">
      <c r="A1304" s="106"/>
      <c r="B1304" s="107" t="s">
        <v>159</v>
      </c>
      <c r="C1304" s="135" t="s">
        <v>188</v>
      </c>
      <c r="D1304" s="109" t="s">
        <v>132</v>
      </c>
      <c r="E1304" s="110">
        <f>258.33</f>
      </c>
      <c r="F1304" s="121">
        <f>E1304+E1306+E1305</f>
      </c>
      <c r="G1304" s="112">
        <v>1024</v>
      </c>
      <c r="H1304" s="112">
        <v>56</v>
      </c>
      <c r="I1304" s="113">
        <f t="shared" si="199"/>
      </c>
      <c r="J1304" s="114">
        <f t="shared" si="153"/>
      </c>
      <c r="K1304" s="112">
        <v>3</v>
      </c>
      <c r="L1304" s="114">
        <f t="shared" si="114"/>
      </c>
      <c r="M1304" s="112">
        <v>1</v>
      </c>
      <c r="N1304" s="115">
        <f t="shared" si="344"/>
      </c>
      <c r="O1304" s="112">
        <v>2</v>
      </c>
      <c r="P1304" s="115">
        <f t="shared" si="313"/>
      </c>
      <c r="Q1304" s="116">
        <f>(M1304+M1305+M1306)/(O1304+O1305+O1306)</f>
      </c>
      <c r="R1304" s="112">
        <v>13</v>
      </c>
      <c r="S1304" s="116">
        <f>(O1304+O1305+O1306)/(K1304+K1305+K1306)</f>
      </c>
      <c r="T1304" s="112">
        <v>8</v>
      </c>
      <c r="U1304" s="117">
        <f>F1304/T1304</f>
      </c>
      <c r="V1304" s="118">
        <f>(F1304+4*500)/T1304</f>
      </c>
      <c r="W1304" s="112">
        <v>4202.4000000000015</v>
      </c>
      <c r="X1304" s="118">
        <f>W1304/T1304</f>
      </c>
      <c r="Y1304" s="116">
        <f>T1304/R1304</f>
      </c>
      <c r="Z1304" s="118">
        <f>W1304/F1304</f>
      </c>
      <c r="AA1304" s="118">
        <f>W1304/(F1304+500)</f>
      </c>
      <c r="AB1304" s="112">
        <v>0</v>
      </c>
      <c r="AC1304" s="112">
        <v>0</v>
      </c>
      <c r="AD1304" s="116">
        <f>AB1304/T1304</f>
      </c>
      <c r="AE1304" s="118">
        <f>(W1304-AC1304)/(F1304+500)</f>
      </c>
      <c r="AF1304" s="119" t="s">
        <v>149</v>
      </c>
    </row>
    <row r="1305">
      <c r="A1305" s="106"/>
      <c r="B1305" s="107"/>
      <c r="C1305" s="135"/>
      <c r="D1305" s="109" t="s">
        <v>134</v>
      </c>
      <c r="E1305" s="110">
        <v>0</v>
      </c>
      <c r="F1305" s="121"/>
      <c r="G1305" s="112">
        <v>70</v>
      </c>
      <c r="H1305" s="112">
        <v>0</v>
      </c>
      <c r="I1305" s="113">
        <f t="shared" si="199"/>
      </c>
      <c r="J1305" s="114">
        <f t="shared" si="153"/>
      </c>
      <c r="K1305" s="112">
        <v>0</v>
      </c>
      <c r="L1305" s="114">
        <f t="shared" si="114"/>
      </c>
      <c r="M1305" s="112">
        <v>0</v>
      </c>
      <c r="N1305" s="115">
        <f t="shared" si="344"/>
      </c>
      <c r="O1305" s="112">
        <v>0</v>
      </c>
      <c r="P1305" s="115">
        <f t="shared" si="313"/>
      </c>
      <c r="Q1305" s="116"/>
      <c r="R1305" s="112"/>
      <c r="S1305" s="116"/>
      <c r="T1305" s="112"/>
      <c r="U1305" s="117"/>
      <c r="V1305" s="118"/>
      <c r="W1305" s="112"/>
      <c r="X1305" s="118"/>
      <c r="Y1305" s="116"/>
      <c r="Z1305" s="118"/>
      <c r="AA1305" s="118"/>
      <c r="AB1305" s="112"/>
      <c r="AC1305" s="112"/>
      <c r="AD1305" s="116"/>
      <c r="AE1305" s="118"/>
      <c r="AF1305" s="119"/>
    </row>
    <row r="1306">
      <c r="A1306" s="106"/>
      <c r="B1306" s="107"/>
      <c r="C1306" s="135"/>
      <c r="D1306" s="109" t="s">
        <v>202</v>
      </c>
      <c r="E1306" s="110">
        <f>692.04+12</f>
      </c>
      <c r="F1306" s="121"/>
      <c r="G1306" s="112">
        <f>6889+531</f>
      </c>
      <c r="H1306" s="112">
        <f>393+56</f>
      </c>
      <c r="I1306" s="113">
        <f t="shared" si="199"/>
      </c>
      <c r="J1306" s="114">
        <f t="shared" si="153"/>
      </c>
      <c r="K1306" s="112">
        <v>13</v>
      </c>
      <c r="L1306" s="114">
        <f t="shared" si="114"/>
      </c>
      <c r="M1306" s="112">
        <v>2</v>
      </c>
      <c r="N1306" s="115">
        <f t="shared" si="344"/>
      </c>
      <c r="O1306" s="112">
        <v>3</v>
      </c>
      <c r="P1306" s="115">
        <f t="shared" si="313"/>
      </c>
      <c r="Q1306" s="116"/>
      <c r="R1306" s="112"/>
      <c r="S1306" s="116"/>
      <c r="T1306" s="112"/>
      <c r="U1306" s="117"/>
      <c r="V1306" s="118"/>
      <c r="W1306" s="112"/>
      <c r="X1306" s="118"/>
      <c r="Y1306" s="116"/>
      <c r="Z1306" s="118"/>
      <c r="AA1306" s="118"/>
      <c r="AB1306" s="112"/>
      <c r="AC1306" s="112"/>
      <c r="AD1306" s="116"/>
      <c r="AE1306" s="118"/>
      <c r="AF1306" s="119" t="s">
        <v>186</v>
      </c>
    </row>
    <row r="1307">
      <c r="A1307" s="106"/>
      <c r="B1307" s="107" t="s">
        <v>160</v>
      </c>
      <c r="C1307" s="135" t="s">
        <v>188</v>
      </c>
      <c r="D1307" s="109" t="s">
        <v>132</v>
      </c>
      <c r="E1307" s="110">
        <v>0.12</v>
      </c>
      <c r="F1307" s="121">
        <f>E1307+E1309+E1308</f>
      </c>
      <c r="G1307" s="112">
        <v>12</v>
      </c>
      <c r="H1307" s="112">
        <v>0</v>
      </c>
      <c r="I1307" s="113">
        <f t="shared" si="199"/>
      </c>
      <c r="J1307" s="114">
        <f t="shared" si="153"/>
      </c>
      <c r="K1307" s="112">
        <v>0</v>
      </c>
      <c r="L1307" s="114">
        <f t="shared" si="114"/>
      </c>
      <c r="M1307" s="112">
        <v>0</v>
      </c>
      <c r="N1307" s="115">
        <f t="shared" si="344"/>
      </c>
      <c r="O1307" s="112">
        <v>0</v>
      </c>
      <c r="P1307" s="115">
        <f t="shared" si="313"/>
      </c>
      <c r="Q1307" s="116">
        <f>(M1307+M1308+M1309)/(O1307+O1308+O1309)</f>
      </c>
      <c r="R1307" s="112">
        <v>1</v>
      </c>
      <c r="S1307" s="116">
        <f>(O1307+O1308+O1309)/(K1307+K1308+K1309)</f>
      </c>
      <c r="T1307" s="112">
        <v>0</v>
      </c>
      <c r="U1307" s="117">
        <f>F1307/T1307</f>
      </c>
      <c r="V1307" s="118">
        <f>(F1307+4*500)/T1307</f>
      </c>
      <c r="W1307" s="112">
        <v>0</v>
      </c>
      <c r="X1307" s="118">
        <f>W1307/T1307</f>
      </c>
      <c r="Y1307" s="116">
        <f>T1307/R1307</f>
      </c>
      <c r="Z1307" s="118">
        <f>W1307/F1307</f>
      </c>
      <c r="AA1307" s="118">
        <f>W1307/(F1307+500)</f>
      </c>
      <c r="AB1307" s="112">
        <v>0</v>
      </c>
      <c r="AC1307" s="112">
        <v>0</v>
      </c>
      <c r="AD1307" s="116">
        <f>AB1307/T1307</f>
      </c>
      <c r="AE1307" s="118">
        <f>(W1307-AC1307)/(F1307+500)</f>
      </c>
      <c r="AF1307" s="119" t="s">
        <v>149</v>
      </c>
    </row>
    <row r="1308">
      <c r="A1308" s="106"/>
      <c r="B1308" s="107"/>
      <c r="C1308" s="135"/>
      <c r="D1308" s="109" t="s">
        <v>134</v>
      </c>
      <c r="E1308" s="110">
        <v>0</v>
      </c>
      <c r="F1308" s="121"/>
      <c r="G1308" s="112">
        <v>30</v>
      </c>
      <c r="H1308" s="112">
        <v>1</v>
      </c>
      <c r="I1308" s="113">
        <f t="shared" si="199"/>
      </c>
      <c r="J1308" s="114">
        <f t="shared" si="153"/>
      </c>
      <c r="K1308" s="112">
        <v>0</v>
      </c>
      <c r="L1308" s="114">
        <f>E1307/K1307</f>
      </c>
      <c r="M1308" s="112">
        <v>0</v>
      </c>
      <c r="N1308" s="115">
        <f t="shared" si="344"/>
      </c>
      <c r="O1308" s="112">
        <v>0</v>
      </c>
      <c r="P1308" s="115">
        <f t="shared" si="313"/>
      </c>
      <c r="Q1308" s="116"/>
      <c r="R1308" s="112"/>
      <c r="S1308" s="116"/>
      <c r="T1308" s="112"/>
      <c r="U1308" s="117"/>
      <c r="V1308" s="118"/>
      <c r="W1308" s="112"/>
      <c r="X1308" s="118"/>
      <c r="Y1308" s="116"/>
      <c r="Z1308" s="118"/>
      <c r="AA1308" s="118"/>
      <c r="AB1308" s="112"/>
      <c r="AC1308" s="112"/>
      <c r="AD1308" s="116"/>
      <c r="AE1308" s="118"/>
      <c r="AF1308" s="119"/>
    </row>
    <row r="1309">
      <c r="A1309" s="106"/>
      <c r="B1309" s="107"/>
      <c r="C1309" s="135"/>
      <c r="D1309" s="109" t="s">
        <v>202</v>
      </c>
      <c r="E1309" s="110">
        <f>248.1+8.25</f>
      </c>
      <c r="F1309" s="121"/>
      <c r="G1309" s="112">
        <f>224+2161</f>
      </c>
      <c r="H1309" s="112">
        <f>136+24</f>
      </c>
      <c r="I1309" s="113">
        <f t="shared" si="199"/>
      </c>
      <c r="J1309" s="114">
        <f t="shared" si="153"/>
      </c>
      <c r="K1309" s="112">
        <v>8</v>
      </c>
      <c r="L1309" s="114">
        <f t="shared" ref="L1309:L1311" si="115">E1309/K1309</f>
      </c>
      <c r="M1309" s="112">
        <v>0</v>
      </c>
      <c r="N1309" s="115">
        <f t="shared" si="344"/>
      </c>
      <c r="O1309" s="112">
        <v>1</v>
      </c>
      <c r="P1309" s="115">
        <f t="shared" si="313"/>
      </c>
      <c r="Q1309" s="116"/>
      <c r="R1309" s="112"/>
      <c r="S1309" s="116"/>
      <c r="T1309" s="112"/>
      <c r="U1309" s="117"/>
      <c r="V1309" s="118"/>
      <c r="W1309" s="112"/>
      <c r="X1309" s="118"/>
      <c r="Y1309" s="116"/>
      <c r="Z1309" s="118"/>
      <c r="AA1309" s="118"/>
      <c r="AB1309" s="112"/>
      <c r="AC1309" s="112"/>
      <c r="AD1309" s="116"/>
      <c r="AE1309" s="118"/>
      <c r="AF1309" s="119" t="s">
        <v>186</v>
      </c>
    </row>
    <row r="1310">
      <c r="A1310" s="106"/>
      <c r="B1310" s="136" t="s">
        <v>140</v>
      </c>
      <c r="C1310" s="136"/>
      <c r="D1310" s="136"/>
      <c r="E1310" s="124">
        <f>SUM(E1295:E1309)</f>
      </c>
      <c r="F1310" s="124">
        <f>SUM(F1295:F1309)</f>
      </c>
      <c r="G1310" s="124">
        <f>SUM(G1295:G1309)</f>
      </c>
      <c r="H1310" s="124">
        <f>SUM(H1295:H1309)</f>
      </c>
      <c r="I1310" s="126">
        <f t="shared" si="199"/>
      </c>
      <c r="J1310" s="127">
        <f t="shared" si="153"/>
      </c>
      <c r="K1310" s="124">
        <f>SUM(K1295:K1309)</f>
      </c>
      <c r="L1310" s="127">
        <f t="shared" si="115"/>
      </c>
      <c r="M1310" s="124">
        <f>SUM(M1295:M1309)</f>
      </c>
      <c r="N1310" s="128">
        <f t="shared" si="344"/>
      </c>
      <c r="O1310" s="124">
        <f>SUM(O1295:O1309)</f>
      </c>
      <c r="P1310" s="128">
        <f t="shared" si="313"/>
      </c>
      <c r="Q1310" s="129">
        <f t="shared" ref="Q1310:Q1311" si="57">M1310/O1310</f>
      </c>
      <c r="R1310" s="124">
        <f>SUM(R1295:R1309)</f>
      </c>
      <c r="S1310" s="129">
        <f t="shared" ref="S1310:S1311" si="26">(O1310+O1310)/(K1310+K1310)</f>
      </c>
      <c r="T1310" s="124">
        <f>SUM(T1295:T1309)</f>
      </c>
      <c r="U1310" s="130">
        <f t="shared" ref="U1310:U1311" si="893">F1310/T1310</f>
      </c>
      <c r="V1310" s="131">
        <f t="shared" ref="V1310:V1311" si="753">(F1310+4*500)/T1310</f>
      </c>
      <c r="W1310" s="124">
        <f>SUM(W1295:W1309)</f>
      </c>
      <c r="X1310" s="132">
        <f t="shared" ref="X1310:X1311" si="613">W1310/T1310</f>
      </c>
      <c r="Y1310" s="129">
        <f t="shared" ref="Y1310:Y1311" si="473">T1310/R1310</f>
      </c>
      <c r="Z1310" s="131">
        <f t="shared" ref="Z1310:Z1311" si="1173">W1310/F1310</f>
      </c>
      <c r="AA1310" s="131">
        <f>W1310/(F1310+COUNT(W1295:W1309)*500)</f>
      </c>
      <c r="AB1310" s="174">
        <f>AB1295+AB1298+AB1301+AB1304+AB1307</f>
      </c>
      <c r="AC1310" s="174">
        <f>AC1295+AC1298+AC1301+AC1304+AC1307</f>
      </c>
      <c r="AD1310" s="129">
        <f t="shared" ref="AD1310:AD1311" si="1033">AB1310/T1310</f>
      </c>
      <c r="AE1310" s="133">
        <f>(W1310-AC1310)/(F1310+COUNT(W1295:W1309))</f>
      </c>
      <c r="AF1310" s="118"/>
    </row>
    <row r="1311">
      <c r="A1311" s="106"/>
      <c r="B1311" s="137" t="s">
        <v>161</v>
      </c>
      <c r="C1311" s="137"/>
      <c r="D1311" s="137"/>
      <c r="E1311" s="138">
        <f>E1262+E1278+E1294+E1310</f>
      </c>
      <c r="F1311" s="138">
        <f>F1262+F1278+F1294+F1310</f>
      </c>
      <c r="G1311" s="138">
        <f>G1262+G1278+G1294+G1310</f>
      </c>
      <c r="H1311" s="138">
        <f>H1262+H1278+H1294+H1310</f>
      </c>
      <c r="I1311" s="139">
        <f t="shared" si="199"/>
      </c>
      <c r="J1311" s="140">
        <f t="shared" si="153"/>
      </c>
      <c r="K1311" s="141">
        <f>K1262+K1278+K1294+K1310</f>
      </c>
      <c r="L1311" s="140">
        <f t="shared" si="115"/>
      </c>
      <c r="M1311" s="141">
        <f>M1262+M1278+M1294+M1310</f>
      </c>
      <c r="N1311" s="142">
        <f t="shared" si="344"/>
      </c>
      <c r="O1311" s="141">
        <f>O1262+O1278+O1294+O1310</f>
      </c>
      <c r="P1311" s="142">
        <f t="shared" si="313"/>
      </c>
      <c r="Q1311" s="143">
        <f t="shared" si="57"/>
      </c>
      <c r="R1311" s="141">
        <f>R1262+R1278+R1294+R1310</f>
      </c>
      <c r="S1311" s="143">
        <f t="shared" si="26"/>
      </c>
      <c r="T1311" s="141">
        <f>T1262+T1278+T1294+T1310</f>
      </c>
      <c r="U1311" s="144">
        <f t="shared" si="893"/>
      </c>
      <c r="V1311" s="145">
        <f t="shared" si="753"/>
      </c>
      <c r="W1311" s="138">
        <f>W1262+W1278+W1294+W1310</f>
      </c>
      <c r="X1311" s="145">
        <f t="shared" si="613"/>
      </c>
      <c r="Y1311" s="143">
        <f t="shared" si="473"/>
      </c>
      <c r="Z1311" s="145">
        <f t="shared" si="1173"/>
      </c>
      <c r="AA1311" s="145">
        <f>W1311/(F1311+COUNT(W1246:W1260,W1263:W1277,W1279:W1293,W1295:W1309)*500)</f>
      </c>
      <c r="AB1311" s="141">
        <f>AB1262+AB1278+AB1294+AB1310</f>
      </c>
      <c r="AC1311" s="138">
        <f>AC1262+AC1278+AC1294+AC1310</f>
      </c>
      <c r="AD1311" s="143">
        <f t="shared" si="1033"/>
      </c>
      <c r="AE1311" s="145">
        <f>(W1311-AC1311)/(F1311+COUNT(W1247:W1260,W1263:W1277,W1279:W1293,W1295:W1309)*500)</f>
      </c>
      <c r="AF1311" s="118"/>
    </row>
    <row r="1312">
      <c r="A1312" s="96" t="s">
        <v>97</v>
      </c>
      <c r="B1312" s="97" t="s">
        <v>98</v>
      </c>
      <c r="C1312" s="97" t="s">
        <v>99</v>
      </c>
      <c r="D1312" s="97" t="s">
        <v>100</v>
      </c>
      <c r="E1312" s="98" t="s">
        <v>101</v>
      </c>
      <c r="F1312" s="97" t="s">
        <v>102</v>
      </c>
      <c r="G1312" s="97" t="s">
        <v>103</v>
      </c>
      <c r="H1312" s="97" t="s">
        <v>104</v>
      </c>
      <c r="I1312" s="99" t="s">
        <v>105</v>
      </c>
      <c r="J1312" s="100" t="s">
        <v>106</v>
      </c>
      <c r="K1312" s="97" t="s">
        <v>107</v>
      </c>
      <c r="L1312" s="100" t="s">
        <v>108</v>
      </c>
      <c r="M1312" s="97" t="s">
        <v>109</v>
      </c>
      <c r="N1312" s="101" t="s">
        <v>110</v>
      </c>
      <c r="O1312" s="97" t="s">
        <v>111</v>
      </c>
      <c r="P1312" s="101" t="s">
        <v>112</v>
      </c>
      <c r="Q1312" s="99" t="s">
        <v>113</v>
      </c>
      <c r="R1312" s="102" t="s">
        <v>114</v>
      </c>
      <c r="S1312" s="103" t="s">
        <v>115</v>
      </c>
      <c r="T1312" s="102" t="s">
        <v>116</v>
      </c>
      <c r="U1312" s="104" t="s">
        <v>117</v>
      </c>
      <c r="V1312" s="105" t="s">
        <v>118</v>
      </c>
      <c r="W1312" s="105" t="s">
        <v>119</v>
      </c>
      <c r="X1312" s="105" t="s">
        <v>120</v>
      </c>
      <c r="Y1312" s="103" t="s">
        <v>121</v>
      </c>
      <c r="Z1312" s="105" t="s">
        <v>122</v>
      </c>
      <c r="AA1312" s="105" t="s">
        <v>123</v>
      </c>
      <c r="AB1312" s="105" t="s">
        <v>124</v>
      </c>
      <c r="AC1312" s="102" t="s">
        <v>125</v>
      </c>
      <c r="AD1312" s="103" t="s">
        <v>126</v>
      </c>
      <c r="AE1312" s="105" t="s">
        <v>127</v>
      </c>
      <c r="AF1312" s="105" t="s">
        <v>128</v>
      </c>
    </row>
    <row r="1313">
      <c r="A1313" s="106" t="s">
        <v>206</v>
      </c>
      <c r="B1313" s="107" t="s">
        <v>130</v>
      </c>
      <c r="C1313" s="135" t="s">
        <v>131</v>
      </c>
      <c r="D1313" s="168" t="s">
        <v>132</v>
      </c>
      <c r="E1313" s="110">
        <v>0</v>
      </c>
      <c r="F1313" s="121">
        <f>E1313+E1315+E1314</f>
      </c>
      <c r="G1313" s="112">
        <v>0</v>
      </c>
      <c r="H1313" s="112">
        <v>0</v>
      </c>
      <c r="I1313" s="113">
        <f t="shared" ref="I1313:I1348" si="200">H1313/G1313</f>
      </c>
      <c r="J1313" s="114">
        <f t="shared" ref="J1313:J1348" si="154">(E1313/G1313)*1000</f>
      </c>
      <c r="K1313" s="112">
        <v>0</v>
      </c>
      <c r="L1313" s="114">
        <f t="shared" ref="L1313:L1348" si="116">E1313/K1313</f>
      </c>
      <c r="M1313" s="112">
        <v>0</v>
      </c>
      <c r="N1313" s="115">
        <f t="shared" ref="N1313:N1348" si="345">E1313/M1313</f>
      </c>
      <c r="O1313" s="112">
        <v>0</v>
      </c>
      <c r="P1313" s="115">
        <f t="shared" ref="P1313:P1348" si="314">E1313/O1313</f>
      </c>
      <c r="Q1313" s="116">
        <f>(M1313+M1314+M1315)/(O1313+O1314+O1315)</f>
      </c>
      <c r="R1313" s="112">
        <v>1</v>
      </c>
      <c r="S1313" s="116">
        <f>(O1313+O1314+O1315)/(K1313+K1314+K1315)</f>
      </c>
      <c r="T1313" s="112">
        <v>0</v>
      </c>
      <c r="U1313" s="117">
        <f>F1313/T1313</f>
      </c>
      <c r="V1313" s="118">
        <f>(F1313+4*500)/T1313</f>
      </c>
      <c r="W1313" s="112">
        <v>0</v>
      </c>
      <c r="X1313" s="118">
        <f>W1313/T1313</f>
      </c>
      <c r="Y1313" s="116">
        <f>T1313/R1313</f>
      </c>
      <c r="Z1313" s="118">
        <f>W1313/F1313</f>
      </c>
      <c r="AA1313" s="118">
        <f>W1313/(F1313+500)</f>
      </c>
      <c r="AB1313" s="112">
        <v>0</v>
      </c>
      <c r="AC1313" s="112">
        <v>0</v>
      </c>
      <c r="AD1313" s="116">
        <f>AB1313/T1313</f>
      </c>
      <c r="AE1313" s="118">
        <f>(W1313-AC1313)/(F1313+500)</f>
      </c>
      <c r="AF1313" s="119" t="s">
        <v>173</v>
      </c>
    </row>
    <row r="1314">
      <c r="A1314" s="106"/>
      <c r="B1314" s="107"/>
      <c r="C1314" s="135"/>
      <c r="D1314" s="168" t="s">
        <v>134</v>
      </c>
      <c r="E1314" s="110">
        <v>2.79</v>
      </c>
      <c r="F1314" s="121"/>
      <c r="G1314" s="112">
        <v>14</v>
      </c>
      <c r="H1314" s="112">
        <v>0</v>
      </c>
      <c r="I1314" s="113">
        <f t="shared" si="200"/>
      </c>
      <c r="J1314" s="114">
        <f t="shared" si="154"/>
      </c>
      <c r="K1314" s="112">
        <v>1</v>
      </c>
      <c r="L1314" s="114">
        <f t="shared" si="116"/>
      </c>
      <c r="M1314" s="112">
        <v>0</v>
      </c>
      <c r="N1314" s="115">
        <f t="shared" si="345"/>
      </c>
      <c r="O1314" s="112">
        <v>0</v>
      </c>
      <c r="P1314" s="115">
        <f t="shared" si="314"/>
      </c>
      <c r="Q1314" s="116"/>
      <c r="R1314" s="112"/>
      <c r="S1314" s="116"/>
      <c r="T1314" s="112"/>
      <c r="U1314" s="117"/>
      <c r="V1314" s="118"/>
      <c r="W1314" s="112"/>
      <c r="X1314" s="118"/>
      <c r="Y1314" s="116"/>
      <c r="Z1314" s="118"/>
      <c r="AA1314" s="118"/>
      <c r="AB1314" s="112"/>
      <c r="AC1314" s="112"/>
      <c r="AD1314" s="116"/>
      <c r="AE1314" s="118"/>
    </row>
    <row r="1315">
      <c r="A1315" s="106"/>
      <c r="B1315" s="107"/>
      <c r="C1315" s="135"/>
      <c r="D1315" s="168" t="s">
        <v>202</v>
      </c>
      <c r="E1315" s="110">
        <v>974.45</v>
      </c>
      <c r="F1315" s="121"/>
      <c r="G1315" s="112">
        <v>8899</v>
      </c>
      <c r="H1315" s="122">
        <v>767</v>
      </c>
      <c r="I1315" s="113">
        <f t="shared" si="200"/>
      </c>
      <c r="J1315" s="114">
        <f t="shared" si="154"/>
      </c>
      <c r="K1315" s="112">
        <v>27</v>
      </c>
      <c r="L1315" s="114">
        <f t="shared" si="116"/>
      </c>
      <c r="M1315" s="112">
        <v>0</v>
      </c>
      <c r="N1315" s="115">
        <f t="shared" si="345"/>
      </c>
      <c r="O1315" s="112">
        <v>0</v>
      </c>
      <c r="P1315" s="115">
        <f t="shared" si="314"/>
      </c>
      <c r="Q1315" s="116"/>
      <c r="R1315" s="112"/>
      <c r="S1315" s="116"/>
      <c r="T1315" s="112"/>
      <c r="U1315" s="117"/>
      <c r="V1315" s="118"/>
      <c r="W1315" s="112"/>
      <c r="X1315" s="118"/>
      <c r="Y1315" s="116"/>
      <c r="Z1315" s="118"/>
      <c r="AA1315" s="118"/>
      <c r="AB1315" s="112"/>
      <c r="AC1315" s="112"/>
      <c r="AD1315" s="116"/>
      <c r="AE1315" s="118"/>
      <c r="AF1315" s="119" t="s">
        <v>168</v>
      </c>
    </row>
    <row r="1316">
      <c r="A1316" s="106"/>
      <c r="B1316" s="107" t="s">
        <v>136</v>
      </c>
      <c r="C1316" s="135" t="s">
        <v>131</v>
      </c>
      <c r="D1316" s="109" t="s">
        <v>132</v>
      </c>
      <c r="E1316" s="110">
        <v>0</v>
      </c>
      <c r="F1316" s="121">
        <f>E1316+E1318+E1317</f>
      </c>
      <c r="G1316" s="112">
        <v>0</v>
      </c>
      <c r="H1316" s="112">
        <v>0</v>
      </c>
      <c r="I1316" s="113">
        <f t="shared" si="200"/>
      </c>
      <c r="J1316" s="114">
        <f t="shared" si="154"/>
      </c>
      <c r="K1316" s="112">
        <v>0</v>
      </c>
      <c r="L1316" s="114">
        <f t="shared" si="116"/>
      </c>
      <c r="M1316" s="112">
        <v>0</v>
      </c>
      <c r="N1316" s="115">
        <f t="shared" si="345"/>
      </c>
      <c r="O1316" s="112">
        <v>0</v>
      </c>
      <c r="P1316" s="115">
        <f t="shared" si="314"/>
      </c>
      <c r="Q1316" s="116">
        <f>(M1316+M1317+M1318)/(O1316+O1317+O1318)</f>
      </c>
      <c r="R1316" s="112">
        <v>5</v>
      </c>
      <c r="S1316" s="116">
        <f>(O1316+O1317+O1318)/(K1316+K1317+K1318)</f>
      </c>
      <c r="T1316" s="112">
        <v>0</v>
      </c>
      <c r="U1316" s="117">
        <f>F1316/T1316</f>
      </c>
      <c r="V1316" s="118">
        <f>(F1316+4*500)/T1316</f>
      </c>
      <c r="W1316" s="112">
        <v>0</v>
      </c>
      <c r="X1316" s="118">
        <f>W1316/T1316</f>
      </c>
      <c r="Y1316" s="116">
        <f>T1316/R1316</f>
      </c>
      <c r="Z1316" s="118">
        <f>W1316/F1316</f>
      </c>
      <c r="AA1316" s="118">
        <f>W1316/(F1316+500)</f>
      </c>
      <c r="AB1316" s="112">
        <v>0</v>
      </c>
      <c r="AC1316" s="112">
        <v>0</v>
      </c>
      <c r="AD1316" s="116">
        <f>AB1316/T1316</f>
      </c>
      <c r="AE1316" s="118">
        <f>(W1316-AC1316)/(F1316+500)</f>
      </c>
      <c r="AF1316" s="119" t="s">
        <v>173</v>
      </c>
    </row>
    <row r="1317">
      <c r="A1317" s="106"/>
      <c r="B1317" s="107"/>
      <c r="C1317" s="135"/>
      <c r="D1317" s="168" t="s">
        <v>134</v>
      </c>
      <c r="E1317" s="110">
        <v>1.87</v>
      </c>
      <c r="F1317" s="121"/>
      <c r="G1317" s="112">
        <v>27</v>
      </c>
      <c r="H1317" s="112">
        <v>0</v>
      </c>
      <c r="I1317" s="113">
        <f t="shared" si="200"/>
      </c>
      <c r="J1317" s="114">
        <f t="shared" si="154"/>
      </c>
      <c r="K1317" s="112">
        <v>0</v>
      </c>
      <c r="L1317" s="114">
        <f t="shared" si="116"/>
      </c>
      <c r="M1317" s="112">
        <v>0</v>
      </c>
      <c r="N1317" s="115">
        <f t="shared" si="345"/>
      </c>
      <c r="O1317" s="112">
        <v>0</v>
      </c>
      <c r="P1317" s="115">
        <f t="shared" si="314"/>
      </c>
      <c r="Q1317" s="116"/>
      <c r="R1317" s="112"/>
      <c r="S1317" s="116"/>
      <c r="T1317" s="112"/>
      <c r="U1317" s="117"/>
      <c r="V1317" s="118"/>
      <c r="W1317" s="112"/>
      <c r="X1317" s="118"/>
      <c r="Y1317" s="116"/>
      <c r="Z1317" s="118"/>
      <c r="AA1317" s="118"/>
      <c r="AB1317" s="112"/>
      <c r="AC1317" s="112"/>
      <c r="AD1317" s="116"/>
      <c r="AE1317" s="118"/>
    </row>
    <row r="1318">
      <c r="A1318" s="106"/>
      <c r="B1318" s="107"/>
      <c r="C1318" s="135"/>
      <c r="D1318" s="168" t="s">
        <v>202</v>
      </c>
      <c r="E1318" s="110">
        <v>963.17</v>
      </c>
      <c r="F1318" s="121"/>
      <c r="G1318" s="112">
        <v>9236</v>
      </c>
      <c r="H1318" s="122">
        <v>471</v>
      </c>
      <c r="I1318" s="113">
        <f t="shared" si="200"/>
      </c>
      <c r="J1318" s="114">
        <f t="shared" si="154"/>
      </c>
      <c r="K1318" s="112">
        <v>25</v>
      </c>
      <c r="L1318" s="114">
        <f t="shared" si="116"/>
      </c>
      <c r="M1318" s="112">
        <v>0</v>
      </c>
      <c r="N1318" s="115">
        <f t="shared" si="345"/>
      </c>
      <c r="O1318" s="112">
        <v>4</v>
      </c>
      <c r="P1318" s="115">
        <f t="shared" si="314"/>
      </c>
      <c r="Q1318" s="116"/>
      <c r="R1318" s="112"/>
      <c r="S1318" s="116"/>
      <c r="T1318" s="112"/>
      <c r="U1318" s="117"/>
      <c r="V1318" s="118"/>
      <c r="W1318" s="112"/>
      <c r="X1318" s="118"/>
      <c r="Y1318" s="116"/>
      <c r="Z1318" s="118"/>
      <c r="AA1318" s="118"/>
      <c r="AB1318" s="112"/>
      <c r="AC1318" s="112"/>
      <c r="AD1318" s="116"/>
      <c r="AE1318" s="118"/>
      <c r="AF1318" s="119" t="s">
        <v>168</v>
      </c>
    </row>
    <row r="1319">
      <c r="A1319" s="106"/>
      <c r="B1319" s="120" t="s">
        <v>137</v>
      </c>
      <c r="C1319" s="135" t="s">
        <v>131</v>
      </c>
      <c r="D1319" s="168" t="s">
        <v>207</v>
      </c>
      <c r="E1319" s="110">
        <v>36.44</v>
      </c>
      <c r="F1319" s="121">
        <f>E1319+E1320</f>
      </c>
      <c r="G1319" s="112">
        <v>318</v>
      </c>
      <c r="H1319" s="112">
        <v>34</v>
      </c>
      <c r="I1319" s="113">
        <f t="shared" si="200"/>
      </c>
      <c r="J1319" s="114">
        <f t="shared" si="154"/>
      </c>
      <c r="K1319" s="112">
        <v>0</v>
      </c>
      <c r="L1319" s="114">
        <f t="shared" si="116"/>
      </c>
      <c r="M1319" s="112">
        <v>0</v>
      </c>
      <c r="N1319" s="115">
        <f t="shared" si="345"/>
      </c>
      <c r="O1319" s="112">
        <v>0</v>
      </c>
      <c r="P1319" s="115">
        <f t="shared" si="314"/>
      </c>
      <c r="Q1319" s="116">
        <f>(M1319+M1320)/(O1319+O1320)</f>
      </c>
      <c r="R1319" s="112">
        <v>3</v>
      </c>
      <c r="S1319" s="116">
        <f>(O1319+O1320)/(K1319+K1320)</f>
      </c>
      <c r="T1319" s="112">
        <v>2</v>
      </c>
      <c r="U1319" s="117">
        <f>F1319/T1319</f>
      </c>
      <c r="V1319" s="118">
        <f>(F1319+4*500)/T1319</f>
      </c>
      <c r="W1319" s="112">
        <v>2686.8</v>
      </c>
      <c r="X1319" s="118">
        <f>W1319/T1319</f>
      </c>
      <c r="Y1319" s="116">
        <f>T1319/R1319</f>
      </c>
      <c r="Z1319" s="118">
        <f>W1319/F1319</f>
      </c>
      <c r="AA1319" s="118">
        <f>W1319/(F1319+500)</f>
      </c>
      <c r="AB1319" s="112">
        <v>1</v>
      </c>
      <c r="AC1319" s="112">
        <v>598.8</v>
      </c>
      <c r="AD1319" s="116">
        <f>AB1319/T1319</f>
      </c>
      <c r="AE1319" s="118">
        <f>(W1319-AC1319)/(F1319+500)</f>
      </c>
      <c r="AF1319" s="119" t="s">
        <v>173</v>
      </c>
    </row>
    <row r="1320">
      <c r="A1320" s="106"/>
      <c r="B1320" s="120"/>
      <c r="C1320" s="135"/>
      <c r="D1320" s="168" t="s">
        <v>208</v>
      </c>
      <c r="E1320" s="110">
        <v>710.09</v>
      </c>
      <c r="F1320" s="121"/>
      <c r="G1320" s="112">
        <v>4239</v>
      </c>
      <c r="H1320" s="122">
        <v>226</v>
      </c>
      <c r="I1320" s="113">
        <f t="shared" si="200"/>
      </c>
      <c r="J1320" s="114">
        <f t="shared" si="154"/>
      </c>
      <c r="K1320" s="112">
        <v>11</v>
      </c>
      <c r="L1320" s="114">
        <f t="shared" si="116"/>
      </c>
      <c r="M1320" s="112">
        <v>2</v>
      </c>
      <c r="N1320" s="115">
        <f t="shared" si="345"/>
      </c>
      <c r="O1320" s="112">
        <v>2</v>
      </c>
      <c r="P1320" s="115">
        <f t="shared" si="314"/>
      </c>
      <c r="Q1320" s="116"/>
      <c r="R1320" s="112"/>
      <c r="S1320" s="116"/>
      <c r="T1320" s="112"/>
      <c r="U1320" s="117"/>
      <c r="V1320" s="118"/>
      <c r="W1320" s="112"/>
      <c r="X1320" s="118"/>
      <c r="Y1320" s="116"/>
      <c r="Z1320" s="118"/>
      <c r="AA1320" s="118"/>
      <c r="AB1320" s="112"/>
      <c r="AC1320" s="112"/>
      <c r="AD1320" s="116"/>
      <c r="AE1320" s="118"/>
      <c r="AF1320" s="119" t="s">
        <v>168</v>
      </c>
    </row>
    <row r="1321">
      <c r="A1321" s="106"/>
      <c r="B1321" s="107" t="s">
        <v>138</v>
      </c>
      <c r="C1321" s="135" t="s">
        <v>131</v>
      </c>
      <c r="D1321" s="168" t="s">
        <v>207</v>
      </c>
      <c r="E1321" s="110">
        <v>15.77</v>
      </c>
      <c r="F1321" s="121">
        <f>E1321+E1322</f>
      </c>
      <c r="G1321" s="112">
        <v>472</v>
      </c>
      <c r="H1321" s="112">
        <v>37</v>
      </c>
      <c r="I1321" s="113">
        <f t="shared" si="200"/>
      </c>
      <c r="J1321" s="114">
        <f t="shared" si="154"/>
      </c>
      <c r="K1321" s="112">
        <v>0</v>
      </c>
      <c r="L1321" s="114">
        <f t="shared" si="116"/>
      </c>
      <c r="M1321" s="112">
        <v>0</v>
      </c>
      <c r="N1321" s="115">
        <f t="shared" si="345"/>
      </c>
      <c r="O1321" s="112">
        <v>0</v>
      </c>
      <c r="P1321" s="115">
        <f t="shared" si="314"/>
      </c>
      <c r="Q1321" s="116">
        <f>(M1321+M1322)/(O1321+O1322)</f>
      </c>
      <c r="R1321" s="112">
        <v>3</v>
      </c>
      <c r="S1321" s="116">
        <f>(O1321+O1322)/(K1321+K1322)</f>
      </c>
      <c r="T1321" s="112">
        <v>2</v>
      </c>
      <c r="U1321" s="117">
        <f>F1321/T1321</f>
      </c>
      <c r="V1321" s="118">
        <f>(F1321+4*500)/T1321</f>
      </c>
      <c r="W1321" s="112">
        <v>1542</v>
      </c>
      <c r="X1321" s="118">
        <f>W1321/T1321</f>
      </c>
      <c r="Y1321" s="116">
        <f>T1321/R1321</f>
      </c>
      <c r="Z1321" s="118">
        <f>W1321/F1321</f>
      </c>
      <c r="AA1321" s="118">
        <f>W1321/(F1321+500)</f>
      </c>
      <c r="AB1321" s="112">
        <v>1</v>
      </c>
      <c r="AC1321" s="112">
        <v>691.2</v>
      </c>
      <c r="AD1321" s="116">
        <f>AB1321/T1321</f>
      </c>
      <c r="AE1321" s="118">
        <f>(W1321-AC1321)/(F1321+500)</f>
      </c>
      <c r="AF1321" s="119" t="s">
        <v>173</v>
      </c>
    </row>
    <row r="1322">
      <c r="A1322" s="106"/>
      <c r="B1322" s="107"/>
      <c r="C1322" s="135"/>
      <c r="D1322" s="168" t="s">
        <v>208</v>
      </c>
      <c r="E1322" s="110">
        <v>481.7</v>
      </c>
      <c r="F1322" s="121"/>
      <c r="G1322" s="112">
        <v>3282</v>
      </c>
      <c r="H1322" s="112">
        <v>151</v>
      </c>
      <c r="I1322" s="113">
        <f t="shared" si="200"/>
      </c>
      <c r="J1322" s="114">
        <f t="shared" si="154"/>
      </c>
      <c r="K1322" s="112">
        <v>11</v>
      </c>
      <c r="L1322" s="114">
        <f t="shared" si="116"/>
      </c>
      <c r="M1322" s="112">
        <v>0</v>
      </c>
      <c r="N1322" s="115">
        <f t="shared" si="345"/>
      </c>
      <c r="O1322" s="112">
        <v>2</v>
      </c>
      <c r="P1322" s="115">
        <f t="shared" si="314"/>
      </c>
      <c r="Q1322" s="116"/>
      <c r="R1322" s="112"/>
      <c r="S1322" s="116"/>
      <c r="T1322" s="112"/>
      <c r="U1322" s="117"/>
      <c r="V1322" s="118"/>
      <c r="W1322" s="112"/>
      <c r="X1322" s="118"/>
      <c r="Y1322" s="116"/>
      <c r="Z1322" s="118"/>
      <c r="AA1322" s="118"/>
      <c r="AB1322" s="112"/>
      <c r="AC1322" s="112"/>
      <c r="AD1322" s="116"/>
      <c r="AE1322" s="118"/>
    </row>
    <row r="1323">
      <c r="A1323" s="106"/>
      <c r="B1323" s="107" t="s">
        <v>139</v>
      </c>
      <c r="C1323" s="135" t="s">
        <v>131</v>
      </c>
      <c r="D1323" s="168" t="s">
        <v>207</v>
      </c>
      <c r="E1323" s="110">
        <v>12.03</v>
      </c>
      <c r="F1323" s="121">
        <f>E1323+E1324</f>
      </c>
      <c r="G1323" s="112">
        <v>444</v>
      </c>
      <c r="H1323" s="112">
        <v>39</v>
      </c>
      <c r="I1323" s="113">
        <f t="shared" si="200"/>
      </c>
      <c r="J1323" s="114">
        <f t="shared" si="154"/>
      </c>
      <c r="K1323" s="112">
        <v>0</v>
      </c>
      <c r="L1323" s="114">
        <f t="shared" si="116"/>
      </c>
      <c r="M1323" s="112">
        <v>0</v>
      </c>
      <c r="N1323" s="115">
        <f t="shared" si="345"/>
      </c>
      <c r="O1323" s="112">
        <v>0</v>
      </c>
      <c r="P1323" s="115">
        <f t="shared" si="314"/>
      </c>
      <c r="Q1323" s="116">
        <f>(M1323+M1324)/(O1323+O1324)</f>
      </c>
      <c r="R1323" s="112">
        <v>3</v>
      </c>
      <c r="S1323" s="116">
        <f>(O1323+O1324)/(K1323+K1324)</f>
      </c>
      <c r="T1323" s="112">
        <v>3</v>
      </c>
      <c r="U1323" s="117">
        <f>F1323/T1323</f>
      </c>
      <c r="V1323" s="118">
        <f>(F1323+4*500)/T1323</f>
      </c>
      <c r="W1323" s="112">
        <v>2838</v>
      </c>
      <c r="X1323" s="118">
        <f>W1323/T1323</f>
      </c>
      <c r="Y1323" s="116">
        <f>T1323/R1323</f>
      </c>
      <c r="Z1323" s="118">
        <f>W1323/F1323</f>
      </c>
      <c r="AA1323" s="118">
        <f>W1323/(F1323+500)</f>
      </c>
      <c r="AB1323" s="112">
        <v>0</v>
      </c>
      <c r="AC1323" s="112">
        <v>0</v>
      </c>
      <c r="AD1323" s="116">
        <f>AB1323/T1323</f>
      </c>
      <c r="AE1323" s="118">
        <f>(W1323-AC1323)/(F1323+500)</f>
      </c>
      <c r="AF1323" s="119" t="s">
        <v>173</v>
      </c>
    </row>
    <row r="1324">
      <c r="A1324" s="106"/>
      <c r="B1324" s="107"/>
      <c r="C1324" s="135"/>
      <c r="D1324" s="168" t="s">
        <v>208</v>
      </c>
      <c r="E1324" s="110">
        <v>538.08</v>
      </c>
      <c r="F1324" s="121"/>
      <c r="G1324" s="112">
        <v>4587</v>
      </c>
      <c r="H1324" s="112">
        <v>163</v>
      </c>
      <c r="I1324" s="113">
        <f t="shared" si="200"/>
      </c>
      <c r="J1324" s="114">
        <f t="shared" si="154"/>
      </c>
      <c r="K1324" s="112">
        <v>5</v>
      </c>
      <c r="L1324" s="114">
        <f t="shared" si="116"/>
      </c>
      <c r="M1324" s="112">
        <v>1</v>
      </c>
      <c r="N1324" s="115">
        <f t="shared" si="345"/>
      </c>
      <c r="O1324" s="112">
        <v>0</v>
      </c>
      <c r="P1324" s="115">
        <f t="shared" si="314"/>
      </c>
      <c r="Q1324" s="116"/>
      <c r="R1324" s="112"/>
      <c r="S1324" s="116"/>
      <c r="T1324" s="112"/>
      <c r="U1324" s="117"/>
      <c r="V1324" s="118"/>
      <c r="W1324" s="112"/>
      <c r="X1324" s="118"/>
      <c r="Y1324" s="116"/>
      <c r="Z1324" s="118"/>
      <c r="AA1324" s="118"/>
      <c r="AB1324" s="112"/>
      <c r="AC1324" s="112"/>
      <c r="AD1324" s="116"/>
      <c r="AE1324" s="118"/>
    </row>
    <row r="1325">
      <c r="A1325" s="106"/>
      <c r="B1325" s="123" t="s">
        <v>140</v>
      </c>
      <c r="C1325" s="123"/>
      <c r="D1325" s="123"/>
      <c r="E1325" s="124">
        <f>SUM(E1313:E1324)</f>
      </c>
      <c r="F1325" s="125">
        <f>SUM(F1313:F1324)</f>
      </c>
      <c r="G1325" s="124">
        <f>SUM(G1313:G1324)</f>
      </c>
      <c r="H1325" s="124">
        <f>SUM(H1313:H1324)</f>
      </c>
      <c r="I1325" s="126">
        <f t="shared" si="200"/>
      </c>
      <c r="J1325" s="127">
        <f t="shared" si="154"/>
      </c>
      <c r="K1325" s="124">
        <f>SUM(K1313:K1324)</f>
      </c>
      <c r="L1325" s="127">
        <f t="shared" si="116"/>
      </c>
      <c r="M1325" s="124">
        <f>SUM(M1313:M1324)</f>
      </c>
      <c r="N1325" s="128">
        <f t="shared" si="345"/>
      </c>
      <c r="O1325" s="124">
        <f>SUM(O1313:O1324)</f>
      </c>
      <c r="P1325" s="128">
        <f t="shared" si="314"/>
      </c>
      <c r="Q1325" s="129">
        <f>M1325/O1325</f>
      </c>
      <c r="R1325" s="125">
        <f>SUM(R1313:R1324)</f>
      </c>
      <c r="S1325" s="129">
        <f>(O1325+O1325)/(K1325+K1325)</f>
      </c>
      <c r="T1325" s="125">
        <f>SUM(T1313:T1324)</f>
      </c>
      <c r="U1325" s="130">
        <f t="shared" ref="U1325:U1326" si="894">F1325/T1325</f>
      </c>
      <c r="V1325" s="131">
        <f t="shared" ref="V1325:V1326" si="754">(F1325+4*500)/T1325</f>
      </c>
      <c r="W1325" s="125">
        <f>SUM(W1313:W1324)</f>
      </c>
      <c r="X1325" s="132">
        <f t="shared" ref="X1325:X1326" si="614">W1325/T1325</f>
      </c>
      <c r="Y1325" s="129">
        <f t="shared" ref="Y1325:Y1326" si="474">T1325/R1325</f>
      </c>
      <c r="Z1325" s="131">
        <f t="shared" ref="Z1325:Z1326" si="1174">W1325/F1325</f>
      </c>
      <c r="AA1325" s="131">
        <f>W1325/(F1325+COUNT(W1313:W1324)*500)</f>
      </c>
      <c r="AB1325" s="174">
        <f>AB1313+AB1316+AB1319+AB1321+AB1323</f>
      </c>
      <c r="AC1325" s="174">
        <f>AC1313+AC1316+AC1319+AC1321+AC1323</f>
      </c>
      <c r="AD1325" s="129">
        <f t="shared" ref="AD1325:AD1326" si="1034">AB1325/T1325</f>
      </c>
      <c r="AE1325" s="133">
        <f>(W1325-AC1325)/(F1325+COUNT(W1313:W1324))</f>
      </c>
      <c r="AF1325" s="118"/>
    </row>
    <row r="1326">
      <c r="A1326" s="106"/>
      <c r="B1326" s="134" t="s">
        <v>141</v>
      </c>
      <c r="C1326" s="108" t="s">
        <v>188</v>
      </c>
      <c r="D1326" s="168" t="s">
        <v>207</v>
      </c>
      <c r="E1326" s="110">
        <v>13.71</v>
      </c>
      <c r="F1326" s="121">
        <f>E1326+E1327</f>
      </c>
      <c r="G1326" s="112">
        <v>486</v>
      </c>
      <c r="H1326" s="112">
        <v>41</v>
      </c>
      <c r="I1326" s="113">
        <f t="shared" si="200"/>
      </c>
      <c r="J1326" s="114">
        <f t="shared" si="154"/>
      </c>
      <c r="K1326" s="112">
        <v>0</v>
      </c>
      <c r="L1326" s="114">
        <f t="shared" si="116"/>
      </c>
      <c r="M1326" s="112">
        <v>0</v>
      </c>
      <c r="N1326" s="115">
        <f t="shared" si="345"/>
      </c>
      <c r="O1326" s="112">
        <v>0</v>
      </c>
      <c r="P1326" s="115">
        <f t="shared" si="314"/>
      </c>
      <c r="Q1326" s="116">
        <f>(M1326+M1327)/(O1326+O1327)</f>
      </c>
      <c r="R1326" s="112">
        <v>0</v>
      </c>
      <c r="S1326" s="116">
        <f>(O1326+O1327)/(K1326+K1327)</f>
      </c>
      <c r="T1326" s="112">
        <v>0</v>
      </c>
      <c r="U1326" s="117">
        <f t="shared" si="894"/>
      </c>
      <c r="V1326" s="118">
        <f t="shared" si="754"/>
      </c>
      <c r="W1326" s="112">
        <v>0</v>
      </c>
      <c r="X1326" s="118">
        <f t="shared" si="614"/>
      </c>
      <c r="Y1326" s="116">
        <f t="shared" si="474"/>
      </c>
      <c r="Z1326" s="118">
        <f t="shared" si="1174"/>
      </c>
      <c r="AA1326" s="118">
        <f>W1326/(F1326+500)</f>
      </c>
      <c r="AB1326" s="112">
        <v>0</v>
      </c>
      <c r="AC1326" s="112">
        <v>0</v>
      </c>
      <c r="AD1326" s="116">
        <f t="shared" si="1034"/>
      </c>
      <c r="AE1326" s="118">
        <f>(W1326-AC1326)/(F1326+500)</f>
      </c>
      <c r="AF1326" s="119" t="s">
        <v>173</v>
      </c>
    </row>
    <row r="1327">
      <c r="A1327" s="106"/>
      <c r="B1327" s="134"/>
      <c r="C1327" s="108"/>
      <c r="D1327" s="168" t="s">
        <v>208</v>
      </c>
      <c r="E1327" s="110">
        <v>461.46</v>
      </c>
      <c r="F1327" s="121"/>
      <c r="G1327" s="112">
        <v>3668</v>
      </c>
      <c r="H1327" s="122">
        <v>128</v>
      </c>
      <c r="I1327" s="113">
        <f t="shared" si="200"/>
      </c>
      <c r="J1327" s="114">
        <f t="shared" si="154"/>
      </c>
      <c r="K1327" s="112">
        <v>5</v>
      </c>
      <c r="L1327" s="114">
        <f t="shared" si="116"/>
      </c>
      <c r="M1327" s="112">
        <v>0</v>
      </c>
      <c r="N1327" s="115">
        <f t="shared" si="345"/>
      </c>
      <c r="O1327" s="112">
        <v>0</v>
      </c>
      <c r="P1327" s="115">
        <f t="shared" si="314"/>
      </c>
      <c r="Q1327" s="116"/>
      <c r="R1327" s="112"/>
      <c r="S1327" s="116"/>
      <c r="T1327" s="112"/>
      <c r="U1327" s="117"/>
      <c r="V1327" s="118"/>
      <c r="W1327" s="112"/>
      <c r="X1327" s="118"/>
      <c r="Y1327" s="116"/>
      <c r="Z1327" s="118"/>
      <c r="AA1327" s="118"/>
      <c r="AB1327" s="112"/>
      <c r="AC1327" s="112"/>
      <c r="AD1327" s="116"/>
      <c r="AE1327" s="118"/>
      <c r="AF1327" s="119" t="s">
        <v>168</v>
      </c>
    </row>
    <row r="1328">
      <c r="A1328" s="106"/>
      <c r="B1328" s="134" t="s">
        <v>143</v>
      </c>
      <c r="C1328" s="108" t="s">
        <v>188</v>
      </c>
      <c r="D1328" s="168" t="s">
        <v>207</v>
      </c>
      <c r="E1328" s="110">
        <v>11.45</v>
      </c>
      <c r="F1328" s="121">
        <f>E1328+E1329</f>
      </c>
      <c r="G1328" s="112">
        <v>492</v>
      </c>
      <c r="H1328" s="112">
        <v>54</v>
      </c>
      <c r="I1328" s="113">
        <f t="shared" si="200"/>
      </c>
      <c r="J1328" s="114">
        <f t="shared" si="154"/>
      </c>
      <c r="K1328" s="112">
        <v>0</v>
      </c>
      <c r="L1328" s="114">
        <f t="shared" si="116"/>
      </c>
      <c r="M1328" s="112">
        <v>0</v>
      </c>
      <c r="N1328" s="115">
        <f t="shared" si="345"/>
      </c>
      <c r="O1328" s="112">
        <v>0</v>
      </c>
      <c r="P1328" s="115">
        <f t="shared" si="314"/>
      </c>
      <c r="Q1328" s="116">
        <f>(M1328+M1329)/(O1328+O1329)</f>
      </c>
      <c r="R1328" s="112">
        <v>2</v>
      </c>
      <c r="S1328" s="116">
        <f>(O1328+O1329)/(K1328+K1329)</f>
      </c>
      <c r="T1328" s="112">
        <v>1</v>
      </c>
      <c r="U1328" s="117">
        <f>F1328/T1328</f>
      </c>
      <c r="V1328" s="118">
        <f>(F1328+4*500)/T1328</f>
      </c>
      <c r="W1328" s="112">
        <v>2407.2</v>
      </c>
      <c r="X1328" s="118">
        <f>W1328/T1328</f>
      </c>
      <c r="Y1328" s="116">
        <f>T1328/R1328</f>
      </c>
      <c r="Z1328" s="118">
        <f>W1328/F1328</f>
      </c>
      <c r="AA1328" s="118">
        <f>W1328/(F1328+500)</f>
      </c>
      <c r="AB1328" s="112">
        <v>0</v>
      </c>
      <c r="AC1328" s="112">
        <v>0</v>
      </c>
      <c r="AD1328" s="116">
        <f>AB1328/T1328</f>
      </c>
      <c r="AE1328" s="118">
        <f>(W1328-AC1328)/(F1328+500)</f>
      </c>
      <c r="AF1328" s="119" t="s">
        <v>173</v>
      </c>
    </row>
    <row r="1329">
      <c r="A1329" s="106"/>
      <c r="B1329" s="134"/>
      <c r="C1329" s="108"/>
      <c r="D1329" s="168" t="s">
        <v>208</v>
      </c>
      <c r="E1329" s="110">
        <v>350.64</v>
      </c>
      <c r="F1329" s="121"/>
      <c r="G1329" s="112">
        <v>2946</v>
      </c>
      <c r="H1329" s="112">
        <v>118</v>
      </c>
      <c r="I1329" s="113">
        <f t="shared" si="200"/>
      </c>
      <c r="J1329" s="114">
        <f t="shared" si="154"/>
      </c>
      <c r="K1329" s="112">
        <v>5</v>
      </c>
      <c r="L1329" s="114">
        <f t="shared" si="116"/>
      </c>
      <c r="M1329" s="112">
        <v>0</v>
      </c>
      <c r="N1329" s="115">
        <f t="shared" si="345"/>
      </c>
      <c r="O1329" s="112">
        <v>1</v>
      </c>
      <c r="P1329" s="115">
        <f t="shared" si="314"/>
      </c>
      <c r="Q1329" s="116"/>
      <c r="R1329" s="112"/>
      <c r="S1329" s="116"/>
      <c r="T1329" s="112"/>
      <c r="U1329" s="117"/>
      <c r="V1329" s="118"/>
      <c r="W1329" s="112"/>
      <c r="X1329" s="118"/>
      <c r="Y1329" s="116"/>
      <c r="Z1329" s="118"/>
      <c r="AA1329" s="118"/>
      <c r="AB1329" s="112"/>
      <c r="AC1329" s="112"/>
      <c r="AD1329" s="116"/>
      <c r="AE1329" s="118"/>
    </row>
    <row r="1330">
      <c r="A1330" s="106"/>
      <c r="B1330" s="134" t="s">
        <v>144</v>
      </c>
      <c r="C1330" s="108" t="s">
        <v>188</v>
      </c>
      <c r="D1330" s="168" t="s">
        <v>207</v>
      </c>
      <c r="E1330" s="110">
        <v>13.08</v>
      </c>
      <c r="F1330" s="121">
        <f>E1330+E1331</f>
      </c>
      <c r="G1330" s="112">
        <v>528</v>
      </c>
      <c r="H1330" s="112">
        <v>53</v>
      </c>
      <c r="I1330" s="113">
        <f t="shared" si="200"/>
      </c>
      <c r="J1330" s="114">
        <f t="shared" si="154"/>
      </c>
      <c r="K1330" s="112">
        <v>0</v>
      </c>
      <c r="L1330" s="114">
        <f t="shared" si="116"/>
      </c>
      <c r="M1330" s="112">
        <v>0</v>
      </c>
      <c r="N1330" s="115">
        <f t="shared" si="345"/>
      </c>
      <c r="O1330" s="112">
        <v>0</v>
      </c>
      <c r="P1330" s="115">
        <f t="shared" si="314"/>
      </c>
      <c r="Q1330" s="116">
        <f>(M1330+M1331)/(O1330+O1331)</f>
      </c>
      <c r="R1330" s="112">
        <v>0</v>
      </c>
      <c r="S1330" s="116">
        <f>(O1330+O1331)/(K1330+K1331)</f>
      </c>
      <c r="T1330" s="112">
        <v>0</v>
      </c>
      <c r="U1330" s="117">
        <f>F1330/T1330</f>
      </c>
      <c r="V1330" s="118">
        <f>(F1330+4*500)/T1330</f>
      </c>
      <c r="W1330" s="112">
        <v>0</v>
      </c>
      <c r="X1330" s="118">
        <f>W1330/T1330</f>
      </c>
      <c r="Y1330" s="116">
        <f>T1330/R1330</f>
      </c>
      <c r="Z1330" s="118">
        <f>W1330/F1330</f>
      </c>
      <c r="AA1330" s="118">
        <f>W1330/(F1330+500)</f>
      </c>
      <c r="AB1330" s="112">
        <v>0</v>
      </c>
      <c r="AC1330" s="112">
        <v>0</v>
      </c>
      <c r="AD1330" s="116">
        <f>AB1330/T1330</f>
      </c>
      <c r="AE1330" s="118">
        <f>(W1330-AC1330)/(F1330+500)</f>
      </c>
      <c r="AF1330" s="119" t="s">
        <v>173</v>
      </c>
    </row>
    <row r="1331">
      <c r="A1331" s="106"/>
      <c r="B1331" s="134"/>
      <c r="C1331" s="108"/>
      <c r="D1331" s="168" t="s">
        <v>208</v>
      </c>
      <c r="E1331" s="110">
        <v>258.71</v>
      </c>
      <c r="F1331" s="121"/>
      <c r="G1331" s="112">
        <v>2008</v>
      </c>
      <c r="H1331" s="112">
        <v>74</v>
      </c>
      <c r="I1331" s="113">
        <f t="shared" si="200"/>
      </c>
      <c r="J1331" s="114">
        <f t="shared" si="154"/>
      </c>
      <c r="K1331" s="112">
        <v>7</v>
      </c>
      <c r="L1331" s="114">
        <f t="shared" si="116"/>
      </c>
      <c r="M1331" s="112">
        <v>0</v>
      </c>
      <c r="N1331" s="115">
        <f t="shared" si="345"/>
      </c>
      <c r="O1331" s="112">
        <v>0</v>
      </c>
      <c r="P1331" s="115">
        <f t="shared" si="314"/>
      </c>
      <c r="Q1331" s="116"/>
      <c r="R1331" s="112"/>
      <c r="S1331" s="116"/>
      <c r="T1331" s="112"/>
      <c r="U1331" s="117"/>
      <c r="V1331" s="118"/>
      <c r="W1331" s="112"/>
      <c r="X1331" s="118"/>
      <c r="Y1331" s="116"/>
      <c r="Z1331" s="118"/>
      <c r="AA1331" s="118"/>
      <c r="AB1331" s="112"/>
      <c r="AC1331" s="112"/>
      <c r="AD1331" s="116"/>
      <c r="AE1331" s="118"/>
    </row>
    <row r="1332">
      <c r="A1332" s="106"/>
      <c r="B1332" s="134" t="s">
        <v>145</v>
      </c>
      <c r="C1332" s="108" t="s">
        <v>188</v>
      </c>
      <c r="D1332" s="168" t="s">
        <v>207</v>
      </c>
      <c r="E1332" s="110">
        <v>20.39</v>
      </c>
      <c r="F1332" s="121">
        <f>E1332+E1333</f>
      </c>
      <c r="G1332" s="112">
        <v>524</v>
      </c>
      <c r="H1332" s="112">
        <v>39</v>
      </c>
      <c r="I1332" s="113">
        <f t="shared" si="200"/>
      </c>
      <c r="J1332" s="114">
        <f t="shared" si="154"/>
      </c>
      <c r="K1332" s="112">
        <v>0</v>
      </c>
      <c r="L1332" s="114">
        <f t="shared" si="116"/>
      </c>
      <c r="M1332" s="112">
        <v>0</v>
      </c>
      <c r="N1332" s="115">
        <f t="shared" si="345"/>
      </c>
      <c r="O1332" s="112">
        <v>0</v>
      </c>
      <c r="P1332" s="115">
        <f t="shared" si="314"/>
      </c>
      <c r="Q1332" s="116">
        <f>(M1332+M1333)/(O1332+O1333)</f>
      </c>
      <c r="R1332" s="112">
        <v>1</v>
      </c>
      <c r="S1332" s="116">
        <f>(O1332+O1333)/(K1332+K1333)</f>
      </c>
      <c r="T1332" s="112">
        <v>0</v>
      </c>
      <c r="U1332" s="117">
        <f>F1332/T1332</f>
      </c>
      <c r="V1332" s="118">
        <f>(F1332+4*500)/T1332</f>
      </c>
      <c r="W1332" s="112">
        <v>0</v>
      </c>
      <c r="X1332" s="118">
        <f>W1332/T1332</f>
      </c>
      <c r="Y1332" s="116">
        <f>T1332/R1332</f>
      </c>
      <c r="Z1332" s="118">
        <f>W1332/F1332</f>
      </c>
      <c r="AA1332" s="118">
        <f>W1332/(F1332+500)</f>
      </c>
      <c r="AB1332" s="112">
        <v>0</v>
      </c>
      <c r="AC1332" s="112">
        <v>0</v>
      </c>
      <c r="AD1332" s="116">
        <f>AB1332/T1332</f>
      </c>
      <c r="AE1332" s="118">
        <f>(W1332-AC1332)/(F1332+500)</f>
      </c>
      <c r="AF1332" s="119" t="s">
        <v>173</v>
      </c>
    </row>
    <row r="1333">
      <c r="A1333" s="106"/>
      <c r="B1333" s="134"/>
      <c r="C1333" s="108"/>
      <c r="D1333" s="168" t="s">
        <v>208</v>
      </c>
      <c r="E1333" s="110">
        <v>332.79</v>
      </c>
      <c r="F1333" s="121"/>
      <c r="G1333" s="112">
        <v>2349</v>
      </c>
      <c r="H1333" s="112">
        <v>66</v>
      </c>
      <c r="I1333" s="113">
        <f t="shared" si="200"/>
      </c>
      <c r="J1333" s="114">
        <f t="shared" si="154"/>
      </c>
      <c r="K1333" s="112">
        <v>2</v>
      </c>
      <c r="L1333" s="114">
        <f t="shared" si="116"/>
      </c>
      <c r="M1333" s="112">
        <v>0</v>
      </c>
      <c r="N1333" s="115">
        <f t="shared" si="345"/>
      </c>
      <c r="O1333" s="112">
        <v>0</v>
      </c>
      <c r="P1333" s="115">
        <f t="shared" si="314"/>
      </c>
      <c r="Q1333" s="116"/>
      <c r="R1333" s="112"/>
      <c r="S1333" s="116"/>
      <c r="T1333" s="112"/>
      <c r="U1333" s="117"/>
      <c r="V1333" s="118"/>
      <c r="W1333" s="112"/>
      <c r="X1333" s="118"/>
      <c r="Y1333" s="116"/>
      <c r="Z1333" s="118"/>
      <c r="AA1333" s="118"/>
      <c r="AB1333" s="112"/>
      <c r="AC1333" s="112"/>
      <c r="AD1333" s="116"/>
      <c r="AE1333" s="118"/>
    </row>
    <row r="1334">
      <c r="A1334" s="106"/>
      <c r="B1334" s="134" t="s">
        <v>146</v>
      </c>
      <c r="C1334" s="108" t="s">
        <v>188</v>
      </c>
      <c r="D1334" s="168" t="s">
        <v>207</v>
      </c>
      <c r="E1334" s="110">
        <v>251.95</v>
      </c>
      <c r="F1334" s="121">
        <f>E1334+E1335</f>
      </c>
      <c r="G1334" s="112">
        <v>2122</v>
      </c>
      <c r="H1334" s="112">
        <v>63</v>
      </c>
      <c r="I1334" s="113">
        <f t="shared" si="200"/>
      </c>
      <c r="J1334" s="114">
        <f t="shared" si="154"/>
      </c>
      <c r="K1334" s="112">
        <v>7</v>
      </c>
      <c r="L1334" s="114">
        <f t="shared" si="116"/>
      </c>
      <c r="M1334" s="112">
        <v>0</v>
      </c>
      <c r="N1334" s="115">
        <f t="shared" si="345"/>
      </c>
      <c r="O1334" s="112">
        <v>1</v>
      </c>
      <c r="P1334" s="115">
        <f t="shared" si="314"/>
      </c>
      <c r="Q1334" s="116">
        <f>(M1334+M1335)/(O1334+O1335)</f>
      </c>
      <c r="R1334" s="112">
        <v>0</v>
      </c>
      <c r="S1334" s="116">
        <f>(O1334+O1335)/(K1334+K1335)</f>
      </c>
      <c r="T1334" s="112">
        <v>0</v>
      </c>
      <c r="U1334" s="117">
        <f>F1334/T1334</f>
      </c>
      <c r="V1334" s="118">
        <f>(F1334+4*500)/T1334</f>
      </c>
      <c r="W1334" s="112">
        <v>0</v>
      </c>
      <c r="X1334" s="118">
        <f>W1334/T1334</f>
      </c>
      <c r="Y1334" s="116">
        <f>T1334/R1334</f>
      </c>
      <c r="Z1334" s="118">
        <f>W1334/F1334</f>
      </c>
      <c r="AA1334" s="118">
        <f>W1334/(F1334+500)</f>
      </c>
      <c r="AB1334" s="112">
        <v>0</v>
      </c>
      <c r="AC1334" s="112">
        <v>0</v>
      </c>
      <c r="AD1334" s="116">
        <f>AB1334/T1334</f>
      </c>
      <c r="AE1334" s="118">
        <f>(W1334-AC1334)/(F1334+500)</f>
      </c>
      <c r="AF1334" s="119" t="s">
        <v>173</v>
      </c>
    </row>
    <row r="1335">
      <c r="A1335" s="106"/>
      <c r="B1335" s="134"/>
      <c r="C1335" s="108"/>
      <c r="D1335" s="168" t="s">
        <v>208</v>
      </c>
      <c r="E1335" s="110">
        <v>16</v>
      </c>
      <c r="F1335" s="121"/>
      <c r="G1335" s="112">
        <v>714</v>
      </c>
      <c r="H1335" s="112">
        <v>63</v>
      </c>
      <c r="I1335" s="113">
        <f t="shared" si="200"/>
      </c>
      <c r="J1335" s="114">
        <f t="shared" si="154"/>
      </c>
      <c r="K1335" s="112">
        <v>0</v>
      </c>
      <c r="L1335" s="114">
        <f t="shared" si="116"/>
      </c>
      <c r="M1335" s="112">
        <v>0</v>
      </c>
      <c r="N1335" s="115">
        <f t="shared" si="345"/>
      </c>
      <c r="O1335" s="112">
        <v>0</v>
      </c>
      <c r="P1335" s="115">
        <f t="shared" si="314"/>
      </c>
      <c r="Q1335" s="116"/>
      <c r="R1335" s="112"/>
      <c r="S1335" s="116"/>
      <c r="T1335" s="112"/>
      <c r="U1335" s="117"/>
      <c r="V1335" s="118"/>
      <c r="W1335" s="112"/>
      <c r="X1335" s="118"/>
      <c r="Y1335" s="116"/>
      <c r="Z1335" s="118"/>
      <c r="AA1335" s="118"/>
      <c r="AB1335" s="112"/>
      <c r="AC1335" s="112"/>
      <c r="AD1335" s="116"/>
      <c r="AE1335" s="118"/>
    </row>
    <row r="1336">
      <c r="A1336" s="106"/>
      <c r="B1336" s="136" t="s">
        <v>140</v>
      </c>
      <c r="C1336" s="136"/>
      <c r="D1336" s="136"/>
      <c r="E1336" s="124">
        <f>SUM(E1326:E1335)</f>
      </c>
      <c r="F1336" s="124">
        <f>SUM(F1326:F1335)</f>
      </c>
      <c r="G1336" s="124">
        <f>SUM(G1326:G1335)</f>
      </c>
      <c r="H1336" s="124">
        <f>SUM(H1326:H1335)</f>
      </c>
      <c r="I1336" s="126">
        <f t="shared" si="200"/>
      </c>
      <c r="J1336" s="127">
        <f t="shared" si="154"/>
      </c>
      <c r="K1336" s="124">
        <f>SUM(K1326:K1335)</f>
      </c>
      <c r="L1336" s="127">
        <f t="shared" si="116"/>
      </c>
      <c r="M1336" s="124">
        <f>SUM(M1326:M1335)</f>
      </c>
      <c r="N1336" s="128">
        <f t="shared" si="345"/>
      </c>
      <c r="O1336" s="124">
        <f>SUM(O1326:O1335)</f>
      </c>
      <c r="P1336" s="128">
        <f t="shared" si="314"/>
      </c>
      <c r="Q1336" s="129">
        <f>M1336/O1336</f>
      </c>
      <c r="R1336" s="124">
        <f>SUM(R1326:R1335)</f>
      </c>
      <c r="S1336" s="129">
        <f>(O1336+O1336)/(K1336+K1336)</f>
      </c>
      <c r="T1336" s="124">
        <f>SUM(T1326:T1335)</f>
      </c>
      <c r="U1336" s="130">
        <f t="shared" ref="U1336:U1337" si="895">F1336/T1336</f>
      </c>
      <c r="V1336" s="131">
        <f t="shared" ref="V1336:V1337" si="755">(F1336+4*500)/T1336</f>
      </c>
      <c r="W1336" s="124">
        <f>SUM(W1326:W1335)</f>
      </c>
      <c r="X1336" s="132">
        <f t="shared" ref="X1336:X1337" si="615">W1336/T1336</f>
      </c>
      <c r="Y1336" s="129">
        <f t="shared" ref="Y1336:Y1337" si="475">T1336/R1336</f>
      </c>
      <c r="Z1336" s="131">
        <f t="shared" ref="Z1336:Z1337" si="1175">W1336/F1336</f>
      </c>
      <c r="AA1336" s="131">
        <f>W1336/(F1336+COUNT(W1326:W1335)*500)</f>
      </c>
      <c r="AB1336" s="174">
        <f>AB1326+AB1328+AB1330+AB1332+AB1334</f>
      </c>
      <c r="AC1336" s="174">
        <f>AC1326+AC1328+AC1330+AC1332+AC1334</f>
      </c>
      <c r="AD1336" s="129">
        <f t="shared" ref="AD1336:AD1337" si="1035">AB1336/T1336</f>
      </c>
      <c r="AE1336" s="133">
        <f>(W1336-AC1336)/(F1336+COUNT(W1326:W1335))</f>
      </c>
      <c r="AF1336" s="119"/>
    </row>
    <row r="1337">
      <c r="A1337" s="106"/>
      <c r="B1337" s="107" t="s">
        <v>147</v>
      </c>
      <c r="C1337" s="108" t="s">
        <v>148</v>
      </c>
      <c r="D1337" s="168" t="s">
        <v>207</v>
      </c>
      <c r="E1337" s="110">
        <v>98.61</v>
      </c>
      <c r="F1337" s="121">
        <f>E1337+E1338</f>
      </c>
      <c r="G1337" s="112">
        <v>746</v>
      </c>
      <c r="H1337" s="112">
        <v>27</v>
      </c>
      <c r="I1337" s="113">
        <f t="shared" si="200"/>
      </c>
      <c r="J1337" s="114">
        <f t="shared" si="154"/>
      </c>
      <c r="K1337" s="112">
        <v>1</v>
      </c>
      <c r="L1337" s="114">
        <f t="shared" si="116"/>
      </c>
      <c r="M1337" s="112">
        <v>0</v>
      </c>
      <c r="N1337" s="115">
        <f t="shared" si="345"/>
      </c>
      <c r="O1337" s="112">
        <v>1</v>
      </c>
      <c r="P1337" s="115">
        <f t="shared" si="314"/>
      </c>
      <c r="Q1337" s="116">
        <f>(M1337+M1338)/(O1337+O1338)</f>
      </c>
      <c r="R1337" s="112">
        <v>2</v>
      </c>
      <c r="S1337" s="116">
        <f>(O1337+O1338)/(K1337+K1338)</f>
      </c>
      <c r="T1337" s="112">
        <v>0</v>
      </c>
      <c r="U1337" s="117">
        <f t="shared" si="895"/>
      </c>
      <c r="V1337" s="118">
        <f t="shared" si="755"/>
      </c>
      <c r="W1337" s="112">
        <v>0</v>
      </c>
      <c r="X1337" s="118">
        <f t="shared" si="615"/>
      </c>
      <c r="Y1337" s="116">
        <f t="shared" si="475"/>
      </c>
      <c r="Z1337" s="118">
        <f t="shared" si="1175"/>
      </c>
      <c r="AA1337" s="118">
        <f>W1337/(F1337+500)</f>
      </c>
      <c r="AB1337" s="112">
        <v>0</v>
      </c>
      <c r="AC1337" s="112">
        <v>0</v>
      </c>
      <c r="AD1337" s="116">
        <f t="shared" si="1035"/>
      </c>
      <c r="AE1337" s="118">
        <f>(W1337-AC1337)/(F1337+500)</f>
      </c>
      <c r="AF1337" s="119" t="s">
        <v>149</v>
      </c>
    </row>
    <row r="1338">
      <c r="A1338" s="106"/>
      <c r="B1338" s="107"/>
      <c r="C1338" s="108"/>
      <c r="D1338" s="168" t="s">
        <v>208</v>
      </c>
      <c r="E1338" s="110">
        <v>26.07</v>
      </c>
      <c r="F1338" s="121"/>
      <c r="G1338" s="112">
        <v>890</v>
      </c>
      <c r="H1338" s="122">
        <v>63</v>
      </c>
      <c r="I1338" s="113">
        <f t="shared" si="200"/>
      </c>
      <c r="J1338" s="114">
        <f t="shared" si="154"/>
      </c>
      <c r="K1338" s="112">
        <v>0</v>
      </c>
      <c r="L1338" s="114">
        <f t="shared" si="116"/>
      </c>
      <c r="M1338" s="112">
        <v>0</v>
      </c>
      <c r="N1338" s="115">
        <f t="shared" si="345"/>
      </c>
      <c r="O1338" s="112">
        <v>0</v>
      </c>
      <c r="P1338" s="115">
        <f t="shared" si="314"/>
      </c>
      <c r="Q1338" s="116"/>
      <c r="R1338" s="112"/>
      <c r="S1338" s="116"/>
      <c r="T1338" s="112"/>
      <c r="U1338" s="117"/>
      <c r="V1338" s="118"/>
      <c r="W1338" s="112"/>
      <c r="X1338" s="118"/>
      <c r="Y1338" s="116"/>
      <c r="Z1338" s="118"/>
      <c r="AA1338" s="118"/>
      <c r="AB1338" s="112"/>
      <c r="AC1338" s="112"/>
      <c r="AD1338" s="116"/>
      <c r="AE1338" s="118"/>
      <c r="AF1338" s="119" t="s">
        <v>186</v>
      </c>
    </row>
    <row r="1339">
      <c r="A1339" s="106"/>
      <c r="B1339" s="107" t="s">
        <v>151</v>
      </c>
      <c r="C1339" s="108" t="s">
        <v>148</v>
      </c>
      <c r="D1339" s="168" t="s">
        <v>207</v>
      </c>
      <c r="E1339" s="110">
        <v>42.57</v>
      </c>
      <c r="F1339" s="121">
        <f>E1339+E1340</f>
      </c>
      <c r="G1339" s="112">
        <v>865</v>
      </c>
      <c r="H1339" s="112">
        <v>59</v>
      </c>
      <c r="I1339" s="113">
        <f t="shared" si="200"/>
      </c>
      <c r="J1339" s="114">
        <f t="shared" si="154"/>
      </c>
      <c r="K1339" s="112">
        <v>0</v>
      </c>
      <c r="L1339" s="114">
        <f t="shared" si="116"/>
      </c>
      <c r="M1339" s="112">
        <v>0</v>
      </c>
      <c r="N1339" s="115">
        <f t="shared" si="345"/>
      </c>
      <c r="O1339" s="112">
        <v>0</v>
      </c>
      <c r="P1339" s="115">
        <f t="shared" si="314"/>
      </c>
      <c r="Q1339" s="116">
        <f>(M1339+M1340)/(O1339+O1340)</f>
      </c>
      <c r="R1339" s="112">
        <v>1</v>
      </c>
      <c r="S1339" s="116">
        <f>(O1339+O1340)/(K1339+K1340)</f>
      </c>
      <c r="T1339" s="112">
        <v>0</v>
      </c>
      <c r="U1339" s="117">
        <f>F1339/T1339</f>
      </c>
      <c r="V1339" s="118">
        <f>(F1339+4*500)/T1339</f>
      </c>
      <c r="W1339" s="112">
        <v>0</v>
      </c>
      <c r="X1339" s="118">
        <f>W1339/T1339</f>
      </c>
      <c r="Y1339" s="116">
        <f>T1339/R1339</f>
      </c>
      <c r="Z1339" s="118">
        <f>W1339/F1339</f>
      </c>
      <c r="AA1339" s="118">
        <f>W1339/(F1339+500)</f>
      </c>
      <c r="AB1339" s="112">
        <v>0</v>
      </c>
      <c r="AC1339" s="112">
        <v>0</v>
      </c>
      <c r="AD1339" s="116">
        <f>AB1339/T1339</f>
      </c>
      <c r="AE1339" s="118">
        <f>(W1339-AC1339)/(F1339+500)</f>
      </c>
      <c r="AF1339" s="119" t="s">
        <v>149</v>
      </c>
    </row>
    <row r="1340">
      <c r="A1340" s="106"/>
      <c r="B1340" s="107"/>
      <c r="C1340" s="108"/>
      <c r="D1340" s="168" t="s">
        <v>208</v>
      </c>
      <c r="E1340" s="110">
        <v>74.66</v>
      </c>
      <c r="F1340" s="121"/>
      <c r="G1340" s="112">
        <v>389</v>
      </c>
      <c r="H1340" s="122">
        <v>17</v>
      </c>
      <c r="I1340" s="113">
        <f t="shared" si="200"/>
      </c>
      <c r="J1340" s="114">
        <f t="shared" si="154"/>
      </c>
      <c r="K1340" s="112">
        <v>3</v>
      </c>
      <c r="L1340" s="114">
        <f t="shared" si="116"/>
      </c>
      <c r="M1340" s="112">
        <v>0</v>
      </c>
      <c r="N1340" s="115">
        <f t="shared" si="345"/>
      </c>
      <c r="O1340" s="112">
        <v>1</v>
      </c>
      <c r="P1340" s="115">
        <f t="shared" si="314"/>
      </c>
      <c r="Q1340" s="116"/>
      <c r="R1340" s="112"/>
      <c r="S1340" s="116"/>
      <c r="T1340" s="112"/>
      <c r="U1340" s="117"/>
      <c r="V1340" s="118"/>
      <c r="W1340" s="112"/>
      <c r="X1340" s="118"/>
      <c r="Y1340" s="116"/>
      <c r="Z1340" s="118"/>
      <c r="AA1340" s="118"/>
      <c r="AB1340" s="112"/>
      <c r="AC1340" s="112"/>
      <c r="AD1340" s="116"/>
      <c r="AE1340" s="118"/>
      <c r="AF1340" s="119" t="s">
        <v>186</v>
      </c>
    </row>
    <row r="1341">
      <c r="A1341" s="106"/>
      <c r="B1341" s="107" t="s">
        <v>152</v>
      </c>
      <c r="C1341" s="108" t="s">
        <v>148</v>
      </c>
      <c r="D1341" s="168" t="s">
        <v>207</v>
      </c>
      <c r="E1341" s="110">
        <v>8.28</v>
      </c>
      <c r="F1341" s="121">
        <f>E1341+E1342</f>
      </c>
      <c r="G1341" s="112">
        <v>797</v>
      </c>
      <c r="H1341" s="112">
        <v>57</v>
      </c>
      <c r="I1341" s="113">
        <f t="shared" si="200"/>
      </c>
      <c r="J1341" s="114">
        <f t="shared" si="154"/>
      </c>
      <c r="K1341" s="112">
        <v>1</v>
      </c>
      <c r="L1341" s="114">
        <f t="shared" si="116"/>
      </c>
      <c r="M1341" s="112">
        <v>0</v>
      </c>
      <c r="N1341" s="115">
        <f t="shared" si="345"/>
      </c>
      <c r="O1341" s="112">
        <v>0</v>
      </c>
      <c r="P1341" s="115">
        <f t="shared" si="314"/>
      </c>
      <c r="Q1341" s="116">
        <f>(M1341+M1342)/(O1341+O1342)</f>
      </c>
      <c r="R1341" s="112">
        <v>0</v>
      </c>
      <c r="S1341" s="116">
        <f>(O1341+O1342)/(K1341+K1342)</f>
      </c>
      <c r="T1341" s="112">
        <v>0</v>
      </c>
      <c r="U1341" s="117">
        <f>F1341/T1341</f>
      </c>
      <c r="V1341" s="118">
        <f>(F1341+4*500)/T1341</f>
      </c>
      <c r="W1341" s="112">
        <v>0</v>
      </c>
      <c r="X1341" s="118">
        <f>W1341/T1341</f>
      </c>
      <c r="Y1341" s="116">
        <f>T1341/R1341</f>
      </c>
      <c r="Z1341" s="118">
        <f>W1341/F1341</f>
      </c>
      <c r="AA1341" s="118">
        <f>W1341/(F1341+500)</f>
      </c>
      <c r="AB1341" s="112">
        <v>0</v>
      </c>
      <c r="AC1341" s="112">
        <v>0</v>
      </c>
      <c r="AD1341" s="116">
        <f>AB1341/T1341</f>
      </c>
      <c r="AE1341" s="118">
        <f>(W1341-AC1341)/(F1341+500)</f>
      </c>
      <c r="AF1341" s="119" t="s">
        <v>149</v>
      </c>
    </row>
    <row r="1342">
      <c r="A1342" s="106"/>
      <c r="B1342" s="107"/>
      <c r="C1342" s="108"/>
      <c r="D1342" s="168" t="s">
        <v>208</v>
      </c>
      <c r="E1342" s="110">
        <v>60.96</v>
      </c>
      <c r="F1342" s="121"/>
      <c r="G1342" s="112">
        <v>402</v>
      </c>
      <c r="H1342" s="122">
        <v>16</v>
      </c>
      <c r="I1342" s="113">
        <f t="shared" si="200"/>
      </c>
      <c r="J1342" s="114">
        <f t="shared" si="154"/>
      </c>
      <c r="K1342" s="112">
        <v>0</v>
      </c>
      <c r="L1342" s="114">
        <f t="shared" si="116"/>
      </c>
      <c r="M1342" s="112">
        <v>0</v>
      </c>
      <c r="N1342" s="115">
        <f t="shared" si="345"/>
      </c>
      <c r="O1342" s="112">
        <v>0</v>
      </c>
      <c r="P1342" s="115">
        <f t="shared" si="314"/>
      </c>
      <c r="Q1342" s="116"/>
      <c r="R1342" s="112"/>
      <c r="S1342" s="116"/>
      <c r="T1342" s="112"/>
      <c r="U1342" s="117"/>
      <c r="V1342" s="118"/>
      <c r="W1342" s="112"/>
      <c r="X1342" s="118"/>
      <c r="Y1342" s="116"/>
      <c r="Z1342" s="118"/>
      <c r="AA1342" s="118"/>
      <c r="AB1342" s="112"/>
      <c r="AC1342" s="112"/>
      <c r="AD1342" s="116"/>
      <c r="AE1342" s="118"/>
      <c r="AF1342" s="119" t="s">
        <v>186</v>
      </c>
    </row>
    <row r="1343">
      <c r="A1343" s="106"/>
      <c r="B1343" s="107" t="s">
        <v>153</v>
      </c>
      <c r="C1343" s="108" t="s">
        <v>148</v>
      </c>
      <c r="D1343" s="168" t="s">
        <v>207</v>
      </c>
      <c r="E1343" s="110">
        <f>62.05</f>
      </c>
      <c r="F1343" s="121">
        <f>E1343+E1344</f>
      </c>
      <c r="G1343" s="112">
        <v>432</v>
      </c>
      <c r="H1343" s="112">
        <v>13</v>
      </c>
      <c r="I1343" s="113">
        <f t="shared" si="200"/>
      </c>
      <c r="J1343" s="114">
        <f t="shared" si="154"/>
      </c>
      <c r="K1343" s="112">
        <v>1</v>
      </c>
      <c r="L1343" s="114">
        <f t="shared" si="116"/>
      </c>
      <c r="M1343" s="112">
        <v>0</v>
      </c>
      <c r="N1343" s="115">
        <f t="shared" si="345"/>
      </c>
      <c r="O1343" s="112">
        <v>0</v>
      </c>
      <c r="P1343" s="115">
        <f t="shared" si="314"/>
      </c>
      <c r="Q1343" s="116">
        <f>(M1343+M1344)/(O1343+O1344)</f>
      </c>
      <c r="R1343" s="112">
        <v>0</v>
      </c>
      <c r="S1343" s="116">
        <f>(O1343+O1344)/(K1343+K1344)</f>
      </c>
      <c r="T1343" s="112">
        <v>0</v>
      </c>
      <c r="U1343" s="117">
        <f>F1343/T1343</f>
      </c>
      <c r="V1343" s="118">
        <f>(F1343+4*500)/T1343</f>
      </c>
      <c r="W1343" s="112">
        <v>0</v>
      </c>
      <c r="X1343" s="118">
        <f>W1343/T1343</f>
      </c>
      <c r="Y1343" s="116">
        <f>T1343/R1343</f>
      </c>
      <c r="Z1343" s="118">
        <f>W1343/F1343</f>
      </c>
      <c r="AA1343" s="118">
        <f>W1343/(F1343+500)</f>
      </c>
      <c r="AB1343" s="112">
        <v>0</v>
      </c>
      <c r="AC1343" s="112">
        <v>0</v>
      </c>
      <c r="AD1343" s="116">
        <f>AB1343/T1343</f>
      </c>
      <c r="AE1343" s="118">
        <f>(W1343-AC1343)/(F1343+500)</f>
      </c>
      <c r="AF1343" s="119" t="s">
        <v>149</v>
      </c>
    </row>
    <row r="1344">
      <c r="A1344" s="106"/>
      <c r="B1344" s="107"/>
      <c r="C1344" s="108"/>
      <c r="D1344" s="168" t="s">
        <v>208</v>
      </c>
      <c r="E1344" s="110">
        <v>15.32</v>
      </c>
      <c r="F1344" s="121"/>
      <c r="G1344" s="112">
        <v>33</v>
      </c>
      <c r="H1344" s="112">
        <v>0</v>
      </c>
      <c r="I1344" s="113">
        <f t="shared" si="200"/>
      </c>
      <c r="J1344" s="114">
        <f t="shared" si="154"/>
      </c>
      <c r="K1344" s="112">
        <v>0</v>
      </c>
      <c r="L1344" s="114">
        <f t="shared" si="116"/>
      </c>
      <c r="M1344" s="112">
        <v>0</v>
      </c>
      <c r="N1344" s="115">
        <f t="shared" si="345"/>
      </c>
      <c r="O1344" s="112">
        <v>0</v>
      </c>
      <c r="P1344" s="115">
        <f t="shared" si="314"/>
      </c>
      <c r="Q1344" s="116"/>
      <c r="R1344" s="112"/>
      <c r="S1344" s="116"/>
      <c r="T1344" s="112"/>
      <c r="U1344" s="117"/>
      <c r="V1344" s="118"/>
      <c r="W1344" s="112"/>
      <c r="X1344" s="118"/>
      <c r="Y1344" s="116"/>
      <c r="Z1344" s="118"/>
      <c r="AA1344" s="118"/>
      <c r="AB1344" s="112"/>
      <c r="AC1344" s="112"/>
      <c r="AD1344" s="116"/>
      <c r="AE1344" s="118"/>
      <c r="AF1344" s="119" t="s">
        <v>186</v>
      </c>
    </row>
    <row r="1345">
      <c r="A1345" s="106"/>
      <c r="B1345" s="107" t="s">
        <v>154</v>
      </c>
      <c r="C1345" s="108" t="s">
        <v>148</v>
      </c>
      <c r="D1345" s="168" t="s">
        <v>207</v>
      </c>
      <c r="E1345" s="110">
        <f>9.76+0.08</f>
      </c>
      <c r="F1345" s="121">
        <f>E1345+E1346</f>
      </c>
      <c r="G1345" s="112">
        <v>902</v>
      </c>
      <c r="H1345" s="112">
        <v>66</v>
      </c>
      <c r="I1345" s="113">
        <f t="shared" si="200"/>
      </c>
      <c r="J1345" s="114">
        <f t="shared" si="154"/>
      </c>
      <c r="K1345" s="112">
        <v>0</v>
      </c>
      <c r="L1345" s="114">
        <f t="shared" si="116"/>
      </c>
      <c r="M1345" s="112">
        <v>0</v>
      </c>
      <c r="N1345" s="115">
        <f t="shared" si="345"/>
      </c>
      <c r="O1345" s="112">
        <v>0</v>
      </c>
      <c r="P1345" s="115">
        <f t="shared" si="314"/>
      </c>
      <c r="Q1345" s="116">
        <f>(M1345+M1346)/(O1345+O1346)</f>
      </c>
      <c r="R1345" s="112">
        <v>0</v>
      </c>
      <c r="S1345" s="116">
        <f>(O1345+O1346)/(K1345+K1346)</f>
      </c>
      <c r="T1345" s="112">
        <v>0</v>
      </c>
      <c r="U1345" s="117">
        <f>F1345/T1345</f>
      </c>
      <c r="V1345" s="118">
        <f>(F1345+4*500)/T1345</f>
      </c>
      <c r="W1345" s="112">
        <v>0</v>
      </c>
      <c r="X1345" s="118">
        <f>W1345/T1345</f>
      </c>
      <c r="Y1345" s="116">
        <f>T1345/R1345</f>
      </c>
      <c r="Z1345" s="118">
        <f>W1345/F1345</f>
      </c>
      <c r="AA1345" s="118">
        <f>W1345/(F1345+500)</f>
      </c>
      <c r="AB1345" s="112">
        <v>0</v>
      </c>
      <c r="AC1345" s="112">
        <v>0</v>
      </c>
      <c r="AD1345" s="116">
        <f>AB1345/T1345</f>
      </c>
      <c r="AE1345" s="118">
        <f>(W1345-AC1345)/(F1345+500)</f>
      </c>
      <c r="AF1345" s="119" t="s">
        <v>149</v>
      </c>
    </row>
    <row r="1346">
      <c r="A1346" s="106"/>
      <c r="B1346" s="107"/>
      <c r="C1346" s="108"/>
      <c r="D1346" s="168" t="s">
        <v>208</v>
      </c>
      <c r="E1346" s="110">
        <f>163.15+2.15</f>
      </c>
      <c r="F1346" s="121"/>
      <c r="G1346" s="112">
        <v>1352</v>
      </c>
      <c r="H1346" s="112">
        <v>57</v>
      </c>
      <c r="I1346" s="113">
        <f t="shared" si="200"/>
      </c>
      <c r="J1346" s="114">
        <f t="shared" si="154"/>
      </c>
      <c r="K1346" s="112">
        <v>3</v>
      </c>
      <c r="L1346" s="114">
        <f t="shared" si="116"/>
      </c>
      <c r="M1346" s="112">
        <v>0</v>
      </c>
      <c r="N1346" s="115">
        <f t="shared" si="345"/>
      </c>
      <c r="O1346" s="112">
        <v>0</v>
      </c>
      <c r="P1346" s="115">
        <f t="shared" si="314"/>
      </c>
      <c r="Q1346" s="116"/>
      <c r="R1346" s="112"/>
      <c r="S1346" s="116"/>
      <c r="T1346" s="112"/>
      <c r="U1346" s="117"/>
      <c r="V1346" s="118"/>
      <c r="W1346" s="112"/>
      <c r="X1346" s="118"/>
      <c r="Y1346" s="116"/>
      <c r="Z1346" s="118"/>
      <c r="AA1346" s="118"/>
      <c r="AB1346" s="112"/>
      <c r="AC1346" s="112"/>
      <c r="AD1346" s="116"/>
      <c r="AE1346" s="118"/>
      <c r="AF1346" s="119" t="s">
        <v>186</v>
      </c>
    </row>
    <row r="1347">
      <c r="A1347" s="106"/>
      <c r="B1347" s="136" t="s">
        <v>140</v>
      </c>
      <c r="C1347" s="136"/>
      <c r="D1347" s="136"/>
      <c r="E1347" s="124">
        <f>SUM(E1337:E1346)</f>
      </c>
      <c r="F1347" s="124">
        <f>SUM(F1337:F1346)</f>
      </c>
      <c r="G1347" s="124">
        <f>SUM(G1337:G1346)</f>
      </c>
      <c r="H1347" s="124">
        <f>SUM(H1337:H1346)</f>
      </c>
      <c r="I1347" s="126">
        <f t="shared" si="200"/>
      </c>
      <c r="J1347" s="127">
        <f t="shared" si="154"/>
      </c>
      <c r="K1347" s="124">
        <f>SUM(K1337:K1346)</f>
      </c>
      <c r="L1347" s="127">
        <f t="shared" si="116"/>
      </c>
      <c r="M1347" s="124">
        <f>SUM(M1337:M1346)</f>
      </c>
      <c r="N1347" s="128">
        <f t="shared" si="345"/>
      </c>
      <c r="O1347" s="124">
        <f>SUM(O1337:O1346)</f>
      </c>
      <c r="P1347" s="128">
        <f t="shared" si="314"/>
      </c>
      <c r="Q1347" s="129">
        <f t="shared" ref="Q1347:Q1348" si="58">M1347/O1347</f>
      </c>
      <c r="R1347" s="124">
        <f>SUM(R1337:R1346)</f>
      </c>
      <c r="S1347" s="129">
        <f t="shared" ref="S1347:S1348" si="27">(O1347+O1347)/(K1347+K1347)</f>
      </c>
      <c r="T1347" s="124">
        <f>SUM(T1337:T1346)</f>
      </c>
      <c r="U1347" s="130">
        <f t="shared" ref="U1347:U1348" si="896">F1347/T1347</f>
      </c>
      <c r="V1347" s="131">
        <f t="shared" ref="V1347:V1348" si="756">(F1347+4*500)/T1347</f>
      </c>
      <c r="W1347" s="124">
        <f>SUM(W1337:W1346)</f>
      </c>
      <c r="X1347" s="132">
        <f t="shared" ref="X1347:X1348" si="616">W1347/T1347</f>
      </c>
      <c r="Y1347" s="129">
        <f t="shared" ref="Y1347:Y1348" si="476">T1347/R1347</f>
      </c>
      <c r="Z1347" s="131">
        <f t="shared" ref="Z1347:Z1348" si="1176">W1347/F1347</f>
      </c>
      <c r="AA1347" s="131">
        <f>W1347/(F1347+COUNT(W1337:W1346)*500)</f>
      </c>
      <c r="AB1347" s="174">
        <f>AB1337+AB1339+AB1341+AB1343+AB1345</f>
      </c>
      <c r="AC1347" s="174">
        <f>AC1337+AC1339+AC1341+AC1343+AC1345</f>
      </c>
      <c r="AD1347" s="129">
        <f t="shared" ref="AD1347:AD1348" si="1036">AB1347/T1347</f>
      </c>
      <c r="AE1347" s="133">
        <f>(W1347-AC1347)/(F1347+COUNT(W1337:W1346))</f>
      </c>
      <c r="AF1347" s="118"/>
    </row>
    <row r="1348">
      <c r="A1348" s="106"/>
      <c r="B1348" s="137" t="s">
        <v>161</v>
      </c>
      <c r="C1348" s="137"/>
      <c r="D1348" s="137"/>
      <c r="E1348" s="138">
        <f>E1325+E1336+E1347</f>
      </c>
      <c r="F1348" s="138">
        <f>F1325+F1336+F1347</f>
      </c>
      <c r="G1348" s="138">
        <f>G1325+G1336+G1347</f>
      </c>
      <c r="H1348" s="138">
        <f>H1325+H1336+H1347</f>
      </c>
      <c r="I1348" s="139">
        <f t="shared" si="200"/>
      </c>
      <c r="J1348" s="140">
        <f t="shared" si="154"/>
      </c>
      <c r="K1348" s="141">
        <f>K1325+K1336+K1347</f>
      </c>
      <c r="L1348" s="140">
        <f t="shared" si="116"/>
      </c>
      <c r="M1348" s="141">
        <f>M1325+M1336+M1347</f>
      </c>
      <c r="N1348" s="142">
        <f t="shared" si="345"/>
      </c>
      <c r="O1348" s="141">
        <f>O1325+O1336+O1347</f>
      </c>
      <c r="P1348" s="142">
        <f t="shared" si="314"/>
      </c>
      <c r="Q1348" s="143">
        <f t="shared" si="58"/>
      </c>
      <c r="R1348" s="141">
        <f>R1325+R1336+R1347</f>
      </c>
      <c r="S1348" s="143">
        <f t="shared" si="27"/>
      </c>
      <c r="T1348" s="141">
        <f>T1325+T1336+T1347</f>
      </c>
      <c r="U1348" s="144">
        <f t="shared" si="896"/>
      </c>
      <c r="V1348" s="145">
        <f t="shared" si="756"/>
      </c>
      <c r="W1348" s="138">
        <f>W1325+W1336+W1347</f>
      </c>
      <c r="X1348" s="145">
        <f t="shared" si="616"/>
      </c>
      <c r="Y1348" s="143">
        <f t="shared" si="476"/>
      </c>
      <c r="Z1348" s="145">
        <f t="shared" si="1176"/>
      </c>
      <c r="AA1348" s="145">
        <f>W1348/(F1348+COUNT(W1312:W1324,W1326:W1335,W1337:W1346,W1347:W1346)*500)</f>
      </c>
      <c r="AB1348" s="141">
        <f>AB1325+AB1336+AB1347</f>
      </c>
      <c r="AC1348" s="138">
        <f>AC1325+AC1336+AC1347</f>
      </c>
      <c r="AD1348" s="143">
        <f t="shared" si="1036"/>
      </c>
      <c r="AE1348" s="145">
        <f>(W1348-AC1348)/(F1348+COUNT(W1313:W1324,W1326:W1335,W1337:W1346,W1347:W1346)*500)</f>
      </c>
      <c r="AF1348" s="118"/>
    </row>
    <row r="1349">
      <c r="A1349" s="96" t="s">
        <v>97</v>
      </c>
      <c r="B1349" s="97" t="s">
        <v>98</v>
      </c>
      <c r="C1349" s="97" t="s">
        <v>99</v>
      </c>
      <c r="D1349" s="97" t="s">
        <v>100</v>
      </c>
      <c r="E1349" s="98" t="s">
        <v>101</v>
      </c>
      <c r="F1349" s="97" t="s">
        <v>102</v>
      </c>
      <c r="G1349" s="97" t="s">
        <v>103</v>
      </c>
      <c r="H1349" s="97" t="s">
        <v>104</v>
      </c>
      <c r="I1349" s="99" t="s">
        <v>105</v>
      </c>
      <c r="J1349" s="100" t="s">
        <v>106</v>
      </c>
      <c r="K1349" s="97" t="s">
        <v>107</v>
      </c>
      <c r="L1349" s="100" t="s">
        <v>108</v>
      </c>
      <c r="M1349" s="97" t="s">
        <v>109</v>
      </c>
      <c r="N1349" s="101" t="s">
        <v>110</v>
      </c>
      <c r="O1349" s="97" t="s">
        <v>111</v>
      </c>
      <c r="P1349" s="101" t="s">
        <v>112</v>
      </c>
      <c r="Q1349" s="99" t="s">
        <v>113</v>
      </c>
      <c r="R1349" s="102" t="s">
        <v>114</v>
      </c>
      <c r="S1349" s="103" t="s">
        <v>115</v>
      </c>
      <c r="T1349" s="102" t="s">
        <v>116</v>
      </c>
      <c r="U1349" s="104" t="s">
        <v>117</v>
      </c>
      <c r="V1349" s="105" t="s">
        <v>118</v>
      </c>
      <c r="W1349" s="105" t="s">
        <v>119</v>
      </c>
      <c r="X1349" s="105" t="s">
        <v>120</v>
      </c>
      <c r="Y1349" s="103" t="s">
        <v>121</v>
      </c>
      <c r="Z1349" s="105" t="s">
        <v>122</v>
      </c>
      <c r="AA1349" s="105" t="s">
        <v>123</v>
      </c>
      <c r="AB1349" s="105" t="s">
        <v>124</v>
      </c>
      <c r="AC1349" s="102" t="s">
        <v>125</v>
      </c>
      <c r="AD1349" s="103" t="s">
        <v>126</v>
      </c>
      <c r="AE1349" s="105" t="s">
        <v>127</v>
      </c>
      <c r="AF1349" s="105" t="s">
        <v>128</v>
      </c>
    </row>
    <row r="1350">
      <c r="A1350" s="106" t="s">
        <v>209</v>
      </c>
      <c r="B1350" s="107" t="s">
        <v>130</v>
      </c>
      <c r="C1350" s="135" t="s">
        <v>131</v>
      </c>
      <c r="D1350" s="168" t="s">
        <v>207</v>
      </c>
      <c r="E1350" s="110">
        <v>187.37</v>
      </c>
      <c r="F1350" s="121">
        <f>E1350+E1351</f>
      </c>
      <c r="G1350" s="112">
        <v>1116</v>
      </c>
      <c r="H1350" s="112">
        <v>320</v>
      </c>
      <c r="I1350" s="113">
        <f t="shared" ref="I1350:I1394" si="201">H1350/G1350</f>
      </c>
      <c r="J1350" s="114">
        <f t="shared" ref="J1350:J1394" si="155">(E1350/G1350)*1000</f>
      </c>
      <c r="K1350" s="112">
        <v>5</v>
      </c>
      <c r="L1350" s="114">
        <f t="shared" ref="L1350:L1394" si="117">E1350/K1350</f>
      </c>
      <c r="M1350" s="112">
        <v>0</v>
      </c>
      <c r="N1350" s="115">
        <f t="shared" ref="N1350:N1394" si="346">E1350/M1350</f>
      </c>
      <c r="O1350" s="112">
        <v>0</v>
      </c>
      <c r="P1350" s="115">
        <f t="shared" ref="P1350:P1394" si="315">E1350/O1350</f>
      </c>
      <c r="Q1350" s="116">
        <f>(M1350+M1351)/(O1350+O1351)</f>
      </c>
      <c r="R1350" s="112">
        <v>1</v>
      </c>
      <c r="S1350" s="116">
        <f>(O1350+O1351)/(K1350+K1351)</f>
      </c>
      <c r="T1350" s="112">
        <v>1</v>
      </c>
      <c r="U1350" s="117">
        <f>F1350/T1350</f>
      </c>
      <c r="V1350" s="118">
        <f>(F1350+4*500)/T1350</f>
      </c>
      <c r="W1350" s="112">
        <v>775.2</v>
      </c>
      <c r="X1350" s="118">
        <f>W1350/T1350</f>
      </c>
      <c r="Y1350" s="116">
        <f>T1350/R1350</f>
      </c>
      <c r="Z1350" s="118">
        <f>W1350/F1350</f>
      </c>
      <c r="AA1350" s="118">
        <f>W1350/(F1350+500)</f>
      </c>
      <c r="AB1350" s="112">
        <v>0</v>
      </c>
      <c r="AC1350" s="112">
        <v>0</v>
      </c>
      <c r="AD1350" s="116">
        <f>AB1350/T1350</f>
      </c>
      <c r="AE1350" s="118">
        <f>(W1350-AC1350)/(F1350+500)</f>
      </c>
      <c r="AF1350" s="119" t="s">
        <v>173</v>
      </c>
    </row>
    <row r="1351">
      <c r="A1351" s="106"/>
      <c r="B1351" s="107"/>
      <c r="C1351" s="135"/>
      <c r="D1351" s="168" t="s">
        <v>208</v>
      </c>
      <c r="E1351" s="110">
        <v>871.94</v>
      </c>
      <c r="F1351" s="121"/>
      <c r="G1351" s="112">
        <v>6702</v>
      </c>
      <c r="H1351" s="122">
        <v>518</v>
      </c>
      <c r="I1351" s="113">
        <f t="shared" si="201"/>
      </c>
      <c r="J1351" s="114">
        <f t="shared" si="155"/>
      </c>
      <c r="K1351" s="112">
        <v>14</v>
      </c>
      <c r="L1351" s="114">
        <f t="shared" si="117"/>
      </c>
      <c r="M1351" s="112">
        <v>1</v>
      </c>
      <c r="N1351" s="115">
        <f t="shared" si="346"/>
      </c>
      <c r="O1351" s="112">
        <v>1</v>
      </c>
      <c r="P1351" s="115">
        <f t="shared" si="315"/>
      </c>
      <c r="Q1351" s="116"/>
      <c r="R1351" s="112"/>
      <c r="S1351" s="116"/>
      <c r="T1351" s="112"/>
      <c r="U1351" s="117"/>
      <c r="V1351" s="118"/>
      <c r="W1351" s="112"/>
      <c r="X1351" s="118"/>
      <c r="Y1351" s="116"/>
      <c r="Z1351" s="118"/>
      <c r="AA1351" s="118"/>
      <c r="AB1351" s="112"/>
      <c r="AC1351" s="112"/>
      <c r="AD1351" s="116"/>
      <c r="AE1351" s="118"/>
      <c r="AF1351" s="119" t="s">
        <v>168</v>
      </c>
    </row>
    <row r="1352">
      <c r="A1352" s="106"/>
      <c r="B1352" s="107" t="s">
        <v>136</v>
      </c>
      <c r="C1352" s="135" t="s">
        <v>131</v>
      </c>
      <c r="D1352" s="168" t="s">
        <v>207</v>
      </c>
      <c r="E1352" s="110">
        <v>470.89</v>
      </c>
      <c r="F1352" s="121">
        <f>E1352+E1353</f>
      </c>
      <c r="G1352" s="112">
        <v>3076</v>
      </c>
      <c r="H1352" s="112">
        <v>849</v>
      </c>
      <c r="I1352" s="113">
        <f t="shared" si="201"/>
      </c>
      <c r="J1352" s="114">
        <f t="shared" si="155"/>
      </c>
      <c r="K1352" s="112">
        <v>8</v>
      </c>
      <c r="L1352" s="114">
        <f t="shared" si="117"/>
      </c>
      <c r="M1352" s="112">
        <v>0</v>
      </c>
      <c r="N1352" s="115">
        <f t="shared" si="346"/>
      </c>
      <c r="O1352" s="112">
        <v>2</v>
      </c>
      <c r="P1352" s="115">
        <f t="shared" si="315"/>
      </c>
      <c r="Q1352" s="116">
        <f>(M1352+M1353)/(O1352+O1353)</f>
      </c>
      <c r="R1352" s="112">
        <v>4</v>
      </c>
      <c r="S1352" s="116">
        <f>(O1352+O1353)/(K1352+K1353)</f>
      </c>
      <c r="T1352" s="112">
        <v>1</v>
      </c>
      <c r="U1352" s="117">
        <f>F1352/T1352</f>
      </c>
      <c r="V1352" s="118">
        <f>(F1352+4*500)/T1352</f>
      </c>
      <c r="W1352" s="112">
        <v>2911.2</v>
      </c>
      <c r="X1352" s="118">
        <f>W1352/T1352</f>
      </c>
      <c r="Y1352" s="116">
        <f>T1352/R1352</f>
      </c>
      <c r="Z1352" s="118">
        <f>W1352/F1352</f>
      </c>
      <c r="AA1352" s="118">
        <f>W1352/(F1352+500)</f>
      </c>
      <c r="AB1352" s="112">
        <v>1</v>
      </c>
      <c r="AC1352" s="112">
        <v>2911.2</v>
      </c>
      <c r="AD1352" s="116">
        <f>AB1352/T1352</f>
      </c>
      <c r="AE1352" s="118">
        <f>(W1352-AC1352)/(F1352+500)</f>
      </c>
      <c r="AF1352" s="119" t="s">
        <v>173</v>
      </c>
    </row>
    <row r="1353">
      <c r="A1353" s="106"/>
      <c r="B1353" s="107"/>
      <c r="C1353" s="135"/>
      <c r="D1353" s="168" t="s">
        <v>208</v>
      </c>
      <c r="E1353" s="110">
        <v>1355.27</v>
      </c>
      <c r="F1353" s="121"/>
      <c r="G1353" s="112">
        <v>11381</v>
      </c>
      <c r="H1353" s="122">
        <v>677</v>
      </c>
      <c r="I1353" s="113">
        <f t="shared" si="201"/>
      </c>
      <c r="J1353" s="114">
        <f t="shared" si="155"/>
      </c>
      <c r="K1353" s="112">
        <v>24</v>
      </c>
      <c r="L1353" s="114">
        <f t="shared" si="117"/>
      </c>
      <c r="M1353" s="112">
        <v>1</v>
      </c>
      <c r="N1353" s="115">
        <f t="shared" si="346"/>
      </c>
      <c r="O1353" s="112">
        <v>2</v>
      </c>
      <c r="P1353" s="115">
        <f t="shared" si="315"/>
      </c>
      <c r="Q1353" s="116"/>
      <c r="R1353" s="112"/>
      <c r="S1353" s="116"/>
      <c r="T1353" s="112"/>
      <c r="U1353" s="117"/>
      <c r="V1353" s="118"/>
      <c r="W1353" s="112"/>
      <c r="X1353" s="118"/>
      <c r="Y1353" s="116"/>
      <c r="Z1353" s="118"/>
      <c r="AA1353" s="118"/>
      <c r="AB1353" s="112"/>
      <c r="AC1353" s="112"/>
      <c r="AD1353" s="116"/>
      <c r="AE1353" s="118"/>
      <c r="AF1353" s="119" t="s">
        <v>168</v>
      </c>
    </row>
    <row r="1354">
      <c r="A1354" s="106"/>
      <c r="B1354" s="120" t="s">
        <v>137</v>
      </c>
      <c r="C1354" s="135" t="s">
        <v>131</v>
      </c>
      <c r="D1354" s="168" t="s">
        <v>207</v>
      </c>
      <c r="E1354" s="110">
        <v>161.74</v>
      </c>
      <c r="F1354" s="121">
        <f>E1354+E1355</f>
      </c>
      <c r="G1354" s="112">
        <v>1738</v>
      </c>
      <c r="H1354" s="112">
        <v>373</v>
      </c>
      <c r="I1354" s="113">
        <f t="shared" si="201"/>
      </c>
      <c r="J1354" s="114">
        <f t="shared" si="155"/>
      </c>
      <c r="K1354" s="112">
        <v>1</v>
      </c>
      <c r="L1354" s="114">
        <f t="shared" si="117"/>
      </c>
      <c r="M1354" s="112">
        <v>0</v>
      </c>
      <c r="N1354" s="115">
        <f t="shared" si="346"/>
      </c>
      <c r="O1354" s="112">
        <v>0</v>
      </c>
      <c r="P1354" s="115">
        <f t="shared" si="315"/>
      </c>
      <c r="Q1354" s="116">
        <f>(M1354+M1355)/(O1354+O1355)</f>
      </c>
      <c r="R1354" s="112">
        <v>5</v>
      </c>
      <c r="S1354" s="116">
        <f>(O1354+O1355)/(K1354+K1355)</f>
      </c>
      <c r="T1354" s="112">
        <v>2</v>
      </c>
      <c r="U1354" s="117">
        <f>F1354/T1354</f>
      </c>
      <c r="V1354" s="118">
        <f>(F1354+4*500)/T1354</f>
      </c>
      <c r="W1354" s="112">
        <v>2354.4000000000005</v>
      </c>
      <c r="X1354" s="118">
        <f>W1354/T1354</f>
      </c>
      <c r="Y1354" s="116">
        <f>T1354/R1354</f>
      </c>
      <c r="Z1354" s="118">
        <f>W1354/F1354</f>
      </c>
      <c r="AA1354" s="118">
        <f>W1354/(F1354+500)</f>
      </c>
      <c r="AB1354" s="112">
        <v>0</v>
      </c>
      <c r="AC1354" s="112">
        <v>0</v>
      </c>
      <c r="AD1354" s="116">
        <f>AB1354/T1354</f>
      </c>
      <c r="AE1354" s="118">
        <f>(W1354-AC1354)/(F1354+500)</f>
      </c>
      <c r="AF1354" s="119" t="s">
        <v>173</v>
      </c>
    </row>
    <row r="1355">
      <c r="A1355" s="106"/>
      <c r="B1355" s="120"/>
      <c r="C1355" s="135"/>
      <c r="D1355" s="168" t="s">
        <v>208</v>
      </c>
      <c r="E1355" s="110">
        <v>1249.06</v>
      </c>
      <c r="F1355" s="121"/>
      <c r="G1355" s="112">
        <v>9499</v>
      </c>
      <c r="H1355" s="122">
        <v>545</v>
      </c>
      <c r="I1355" s="113">
        <f t="shared" si="201"/>
      </c>
      <c r="J1355" s="114">
        <f t="shared" si="155"/>
      </c>
      <c r="K1355" s="112">
        <v>22</v>
      </c>
      <c r="L1355" s="114">
        <f t="shared" si="117"/>
      </c>
      <c r="M1355" s="112">
        <v>2</v>
      </c>
      <c r="N1355" s="115">
        <f t="shared" si="346"/>
      </c>
      <c r="O1355" s="112">
        <v>5</v>
      </c>
      <c r="P1355" s="115">
        <f t="shared" si="315"/>
      </c>
      <c r="Q1355" s="116"/>
      <c r="R1355" s="112"/>
      <c r="S1355" s="116"/>
      <c r="T1355" s="112"/>
      <c r="U1355" s="117"/>
      <c r="V1355" s="118"/>
      <c r="W1355" s="112"/>
      <c r="X1355" s="118"/>
      <c r="Y1355" s="116"/>
      <c r="Z1355" s="118"/>
      <c r="AA1355" s="118"/>
      <c r="AB1355" s="112"/>
      <c r="AC1355" s="112"/>
      <c r="AD1355" s="116"/>
      <c r="AE1355" s="118"/>
      <c r="AF1355" s="119" t="s">
        <v>168</v>
      </c>
    </row>
    <row r="1356">
      <c r="A1356" s="106"/>
      <c r="B1356" s="107" t="s">
        <v>138</v>
      </c>
      <c r="C1356" s="135" t="s">
        <v>131</v>
      </c>
      <c r="D1356" s="168" t="s">
        <v>207</v>
      </c>
      <c r="E1356" s="110">
        <v>15.83</v>
      </c>
      <c r="F1356" s="121">
        <f>E1356+E1357</f>
      </c>
      <c r="G1356" s="112">
        <v>828</v>
      </c>
      <c r="H1356" s="112">
        <v>60</v>
      </c>
      <c r="I1356" s="113">
        <f t="shared" si="201"/>
      </c>
      <c r="J1356" s="114">
        <f t="shared" si="155"/>
      </c>
      <c r="K1356" s="112">
        <v>1</v>
      </c>
      <c r="L1356" s="114">
        <f t="shared" si="117"/>
      </c>
      <c r="M1356" s="112">
        <v>0</v>
      </c>
      <c r="N1356" s="115">
        <f t="shared" si="346"/>
      </c>
      <c r="O1356" s="112">
        <v>0</v>
      </c>
      <c r="P1356" s="115">
        <f t="shared" si="315"/>
      </c>
      <c r="Q1356" s="116">
        <f>(M1356+M1357)/(O1356+O1357)</f>
      </c>
      <c r="R1356" s="112">
        <v>7</v>
      </c>
      <c r="S1356" s="116">
        <f>(O1356+O1357)/(K1356+K1357)</f>
      </c>
      <c r="T1356" s="112">
        <v>2</v>
      </c>
      <c r="U1356" s="117">
        <f>F1356/T1356</f>
      </c>
      <c r="V1356" s="118">
        <f>(F1356+4*500)/T1356</f>
      </c>
      <c r="W1356" s="112">
        <v>3007.2</v>
      </c>
      <c r="X1356" s="118">
        <f>W1356/T1356</f>
      </c>
      <c r="Y1356" s="116">
        <f>T1356/R1356</f>
      </c>
      <c r="Z1356" s="118">
        <f>W1356/F1356</f>
      </c>
      <c r="AA1356" s="118">
        <f>W1356/(F1356+500)</f>
      </c>
      <c r="AB1356" s="112">
        <v>1</v>
      </c>
      <c r="AC1356" s="112">
        <v>1663.1999999999998</v>
      </c>
      <c r="AD1356" s="116">
        <f>AB1356/T1356</f>
      </c>
      <c r="AE1356" s="118">
        <f>(W1356-AC1356)/(F1356+500)</f>
      </c>
      <c r="AF1356" s="119" t="s">
        <v>173</v>
      </c>
    </row>
    <row r="1357">
      <c r="A1357" s="106"/>
      <c r="B1357" s="107"/>
      <c r="C1357" s="135"/>
      <c r="D1357" s="168" t="s">
        <v>208</v>
      </c>
      <c r="E1357" s="110">
        <v>1473.82</v>
      </c>
      <c r="F1357" s="121"/>
      <c r="G1357" s="112">
        <v>11042</v>
      </c>
      <c r="H1357" s="122">
        <v>431</v>
      </c>
      <c r="I1357" s="113">
        <f t="shared" si="201"/>
      </c>
      <c r="J1357" s="114">
        <f t="shared" si="155"/>
      </c>
      <c r="K1357" s="112">
        <v>30</v>
      </c>
      <c r="L1357" s="114">
        <f t="shared" si="117"/>
      </c>
      <c r="M1357" s="112">
        <v>2</v>
      </c>
      <c r="N1357" s="115">
        <f t="shared" si="346"/>
      </c>
      <c r="O1357" s="112">
        <v>3</v>
      </c>
      <c r="P1357" s="115">
        <f t="shared" si="315"/>
      </c>
      <c r="Q1357" s="116"/>
      <c r="R1357" s="112"/>
      <c r="S1357" s="116"/>
      <c r="T1357" s="112"/>
      <c r="U1357" s="117"/>
      <c r="V1357" s="118"/>
      <c r="W1357" s="112"/>
      <c r="X1357" s="118"/>
      <c r="Y1357" s="116"/>
      <c r="Z1357" s="118"/>
      <c r="AA1357" s="118"/>
      <c r="AB1357" s="112">
        <v>1</v>
      </c>
      <c r="AC1357" s="112">
        <v>1663.1999999999998</v>
      </c>
      <c r="AD1357" s="116"/>
      <c r="AE1357" s="118"/>
      <c r="AF1357" s="119" t="s">
        <v>168</v>
      </c>
    </row>
    <row r="1358">
      <c r="A1358" s="106"/>
      <c r="B1358" s="107" t="s">
        <v>139</v>
      </c>
      <c r="C1358" s="135" t="s">
        <v>131</v>
      </c>
      <c r="D1358" s="168" t="s">
        <v>207</v>
      </c>
      <c r="E1358" s="110">
        <v>13.62</v>
      </c>
      <c r="F1358" s="121">
        <f>E1358+E1359</f>
      </c>
      <c r="G1358" s="112">
        <v>869</v>
      </c>
      <c r="H1358" s="112">
        <v>69</v>
      </c>
      <c r="I1358" s="113">
        <f t="shared" si="201"/>
      </c>
      <c r="J1358" s="114">
        <f t="shared" si="155"/>
      </c>
      <c r="K1358" s="112">
        <v>0</v>
      </c>
      <c r="L1358" s="114">
        <f t="shared" si="117"/>
      </c>
      <c r="M1358" s="112">
        <v>0</v>
      </c>
      <c r="N1358" s="115">
        <f t="shared" si="346"/>
      </c>
      <c r="O1358" s="112">
        <v>0</v>
      </c>
      <c r="P1358" s="115">
        <f t="shared" si="315"/>
      </c>
      <c r="Q1358" s="116">
        <f>(M1358+M1359)/(O1358+O1359)</f>
      </c>
      <c r="R1358" s="112">
        <v>2</v>
      </c>
      <c r="S1358" s="116">
        <f>(O1358+O1359)/(K1358+K1359)</f>
      </c>
      <c r="T1358" s="112">
        <v>0</v>
      </c>
      <c r="U1358" s="117">
        <f>F1358/T1358</f>
      </c>
      <c r="V1358" s="118">
        <f>(F1358+4*500)/T1358</f>
      </c>
      <c r="W1358" s="112">
        <v>0</v>
      </c>
      <c r="X1358" s="118">
        <f>W1358/T1358</f>
      </c>
      <c r="Y1358" s="116">
        <f>T1358/R1358</f>
      </c>
      <c r="Z1358" s="118">
        <f>W1358/F1358</f>
      </c>
      <c r="AA1358" s="118">
        <f>W1358/(F1358+500)</f>
      </c>
      <c r="AB1358" s="112">
        <v>0</v>
      </c>
      <c r="AC1358" s="112">
        <v>0</v>
      </c>
      <c r="AD1358" s="116">
        <f>AB1358/T1358</f>
      </c>
      <c r="AE1358" s="118">
        <f>(W1358-AC1358)/(F1358+500)</f>
      </c>
      <c r="AF1358" s="119" t="s">
        <v>173</v>
      </c>
    </row>
    <row r="1359">
      <c r="A1359" s="106"/>
      <c r="B1359" s="107"/>
      <c r="C1359" s="135"/>
      <c r="D1359" s="168" t="s">
        <v>208</v>
      </c>
      <c r="E1359" s="110">
        <v>1330.18</v>
      </c>
      <c r="F1359" s="121"/>
      <c r="G1359" s="112">
        <v>9419</v>
      </c>
      <c r="H1359" s="122">
        <v>375</v>
      </c>
      <c r="I1359" s="113">
        <f t="shared" si="201"/>
      </c>
      <c r="J1359" s="114">
        <f t="shared" si="155"/>
      </c>
      <c r="K1359" s="112">
        <v>29</v>
      </c>
      <c r="L1359" s="114">
        <f t="shared" si="117"/>
      </c>
      <c r="M1359" s="112">
        <v>0</v>
      </c>
      <c r="N1359" s="115">
        <f t="shared" si="346"/>
      </c>
      <c r="O1359" s="112">
        <v>2</v>
      </c>
      <c r="P1359" s="115">
        <f t="shared" si="315"/>
      </c>
      <c r="Q1359" s="116"/>
      <c r="R1359" s="112"/>
      <c r="S1359" s="116"/>
      <c r="T1359" s="112"/>
      <c r="U1359" s="117"/>
      <c r="V1359" s="118"/>
      <c r="W1359" s="112"/>
      <c r="X1359" s="118"/>
      <c r="Y1359" s="116"/>
      <c r="Z1359" s="118"/>
      <c r="AA1359" s="118"/>
      <c r="AB1359" s="112"/>
      <c r="AC1359" s="112"/>
      <c r="AD1359" s="116"/>
      <c r="AE1359" s="118"/>
      <c r="AF1359" s="119" t="s">
        <v>168</v>
      </c>
    </row>
    <row r="1360">
      <c r="A1360" s="106"/>
      <c r="B1360" s="123" t="s">
        <v>140</v>
      </c>
      <c r="C1360" s="123"/>
      <c r="D1360" s="123"/>
      <c r="E1360" s="124">
        <f>SUM(E1350:E1359)</f>
      </c>
      <c r="F1360" s="125">
        <f>SUM(F1350:F1359)</f>
      </c>
      <c r="G1360" s="124">
        <f>SUM(G1350:G1359)</f>
      </c>
      <c r="H1360" s="124">
        <f>SUM(H1350:H1359)</f>
      </c>
      <c r="I1360" s="126">
        <f t="shared" si="201"/>
      </c>
      <c r="J1360" s="127">
        <f t="shared" si="155"/>
      </c>
      <c r="K1360" s="124">
        <f>SUM(K1350:K1359)</f>
      </c>
      <c r="L1360" s="127">
        <f t="shared" si="117"/>
      </c>
      <c r="M1360" s="124">
        <f>SUM(M1350:M1359)</f>
      </c>
      <c r="N1360" s="128">
        <f t="shared" si="346"/>
      </c>
      <c r="O1360" s="124">
        <f>SUM(O1350:O1359)</f>
      </c>
      <c r="P1360" s="128">
        <f t="shared" si="315"/>
      </c>
      <c r="Q1360" s="129">
        <f>M1360/O1360</f>
      </c>
      <c r="R1360" s="125">
        <f>SUM(R1350:R1359)</f>
      </c>
      <c r="S1360" s="129">
        <f>(O1360+O1360)/(K1360+K1360)</f>
      </c>
      <c r="T1360" s="125">
        <f>SUM(T1350:T1359)</f>
      </c>
      <c r="U1360" s="130">
        <f t="shared" ref="U1360:U1361" si="897">F1360/T1360</f>
      </c>
      <c r="V1360" s="131">
        <f t="shared" ref="V1360:V1361" si="757">(F1360+4*500)/T1360</f>
      </c>
      <c r="W1360" s="125">
        <f>SUM(W1350:W1359)</f>
      </c>
      <c r="X1360" s="132">
        <f t="shared" ref="X1360:X1361" si="617">W1360/T1360</f>
      </c>
      <c r="Y1360" s="129">
        <f t="shared" ref="Y1360:Y1361" si="477">T1360/R1360</f>
      </c>
      <c r="Z1360" s="131">
        <f t="shared" ref="Z1360:Z1361" si="1177">W1360/F1360</f>
      </c>
      <c r="AA1360" s="131">
        <f>W1360/(F1360+COUNT(W1350:W1359)*500)</f>
      </c>
      <c r="AB1360" s="174">
        <f>AB1350+AB1352+AB1354+AB1356+AB1358</f>
      </c>
      <c r="AC1360" s="174">
        <f>AC1350+AC1352+AC1354+AC1356+AC1358</f>
      </c>
      <c r="AD1360" s="129">
        <f t="shared" ref="AD1360:AD1361" si="1037">AB1360/T1360</f>
      </c>
      <c r="AE1360" s="133">
        <f>(W1360-AC1360)/(F1360+COUNT(W1350:W1359)*500)</f>
      </c>
      <c r="AF1360" s="118"/>
    </row>
    <row r="1361">
      <c r="A1361" s="106"/>
      <c r="B1361" s="134" t="s">
        <v>141</v>
      </c>
      <c r="C1361" s="108" t="s">
        <v>169</v>
      </c>
      <c r="D1361" s="168" t="s">
        <v>207</v>
      </c>
      <c r="E1361" s="110">
        <v>38.69</v>
      </c>
      <c r="F1361" s="121">
        <f>E1361+E1362</f>
      </c>
      <c r="G1361" s="112">
        <v>863</v>
      </c>
      <c r="H1361" s="112">
        <v>74</v>
      </c>
      <c r="I1361" s="113">
        <f t="shared" si="201"/>
      </c>
      <c r="J1361" s="114">
        <f t="shared" si="155"/>
      </c>
      <c r="K1361" s="112">
        <v>0</v>
      </c>
      <c r="L1361" s="114">
        <f t="shared" si="117"/>
      </c>
      <c r="M1361" s="112">
        <v>0</v>
      </c>
      <c r="N1361" s="115">
        <f t="shared" si="346"/>
      </c>
      <c r="O1361" s="112">
        <v>0</v>
      </c>
      <c r="P1361" s="115">
        <f t="shared" si="315"/>
      </c>
      <c r="Q1361" s="116">
        <f>(M1361+M1362)/(O1361+O1362)</f>
      </c>
      <c r="R1361" s="112">
        <v>4</v>
      </c>
      <c r="S1361" s="116">
        <f>(O1361+O1362)/(K1361+K1362)</f>
      </c>
      <c r="T1361" s="112">
        <v>0</v>
      </c>
      <c r="U1361" s="117">
        <f t="shared" si="897"/>
      </c>
      <c r="V1361" s="118">
        <f t="shared" si="757"/>
      </c>
      <c r="W1361" s="112">
        <v>0</v>
      </c>
      <c r="X1361" s="118">
        <f t="shared" si="617"/>
      </c>
      <c r="Y1361" s="116">
        <f t="shared" si="477"/>
      </c>
      <c r="Z1361" s="118">
        <f t="shared" si="1177"/>
      </c>
      <c r="AA1361" s="118">
        <f>W1361/(F1361+500)</f>
      </c>
      <c r="AB1361" s="112">
        <v>0</v>
      </c>
      <c r="AC1361" s="112">
        <v>0</v>
      </c>
      <c r="AD1361" s="116">
        <f t="shared" si="1037"/>
      </c>
      <c r="AE1361" s="118">
        <f>(W1361-AC1361)/(F1361+500)</f>
      </c>
      <c r="AF1361" s="119" t="s">
        <v>173</v>
      </c>
    </row>
    <row r="1362">
      <c r="A1362" s="106"/>
      <c r="B1362" s="134"/>
      <c r="C1362" s="108"/>
      <c r="D1362" s="168" t="s">
        <v>208</v>
      </c>
      <c r="E1362" s="110">
        <v>758.93</v>
      </c>
      <c r="F1362" s="121"/>
      <c r="G1362" s="112">
        <v>5808</v>
      </c>
      <c r="H1362" s="122">
        <v>201</v>
      </c>
      <c r="I1362" s="113">
        <f t="shared" si="201"/>
      </c>
      <c r="J1362" s="114">
        <f t="shared" si="155"/>
      </c>
      <c r="K1362" s="112">
        <v>18</v>
      </c>
      <c r="L1362" s="114">
        <f t="shared" si="117"/>
      </c>
      <c r="M1362" s="112">
        <v>0</v>
      </c>
      <c r="N1362" s="115">
        <f t="shared" si="346"/>
      </c>
      <c r="O1362" s="112">
        <v>2</v>
      </c>
      <c r="P1362" s="115">
        <f t="shared" si="315"/>
      </c>
      <c r="Q1362" s="116"/>
      <c r="R1362" s="112"/>
      <c r="S1362" s="116"/>
      <c r="T1362" s="112"/>
      <c r="U1362" s="117"/>
      <c r="V1362" s="118"/>
      <c r="W1362" s="112"/>
      <c r="X1362" s="118"/>
      <c r="Y1362" s="116"/>
      <c r="Z1362" s="118"/>
      <c r="AA1362" s="118"/>
      <c r="AB1362" s="112"/>
      <c r="AC1362" s="112"/>
      <c r="AD1362" s="116"/>
      <c r="AE1362" s="118"/>
      <c r="AF1362" s="119" t="s">
        <v>168</v>
      </c>
    </row>
    <row r="1363">
      <c r="A1363" s="106"/>
      <c r="B1363" s="134" t="s">
        <v>143</v>
      </c>
      <c r="C1363" s="108" t="s">
        <v>169</v>
      </c>
      <c r="D1363" s="168" t="s">
        <v>207</v>
      </c>
      <c r="E1363" s="110">
        <v>128.11</v>
      </c>
      <c r="F1363" s="121">
        <f>E1363+E1364</f>
      </c>
      <c r="G1363" s="112">
        <v>1714</v>
      </c>
      <c r="H1363" s="112">
        <v>74</v>
      </c>
      <c r="I1363" s="113">
        <f t="shared" si="201"/>
      </c>
      <c r="J1363" s="114">
        <f t="shared" si="155"/>
      </c>
      <c r="K1363" s="112">
        <v>3</v>
      </c>
      <c r="L1363" s="114">
        <f t="shared" si="117"/>
      </c>
      <c r="M1363" s="112">
        <v>0</v>
      </c>
      <c r="N1363" s="115">
        <f t="shared" si="346"/>
      </c>
      <c r="O1363" s="112">
        <v>0</v>
      </c>
      <c r="P1363" s="115">
        <f t="shared" si="315"/>
      </c>
      <c r="Q1363" s="116">
        <f>(M1363+M1364)/(O1363+O1364)</f>
      </c>
      <c r="R1363" s="112">
        <v>0</v>
      </c>
      <c r="S1363" s="116">
        <f>(O1363+O1364)/(K1363+K1364)</f>
      </c>
      <c r="T1363" s="112">
        <v>0</v>
      </c>
      <c r="U1363" s="117">
        <f>F1363/T1363</f>
      </c>
      <c r="V1363" s="118">
        <f>(F1363+4*500)/T1363</f>
      </c>
      <c r="W1363" s="112">
        <v>0</v>
      </c>
      <c r="X1363" s="118">
        <f>W1363/T1363</f>
      </c>
      <c r="Y1363" s="116">
        <f>T1363/R1363</f>
      </c>
      <c r="Z1363" s="118">
        <f>W1363/F1363</f>
      </c>
      <c r="AA1363" s="118">
        <f>W1363/(F1363+500)</f>
      </c>
      <c r="AB1363" s="112">
        <v>0</v>
      </c>
      <c r="AC1363" s="112">
        <v>0</v>
      </c>
      <c r="AD1363" s="116">
        <f>AB1363/T1363</f>
      </c>
      <c r="AE1363" s="118">
        <f>(W1363-AC1363)/(F1363+500)</f>
      </c>
      <c r="AF1363" s="119" t="s">
        <v>173</v>
      </c>
    </row>
    <row r="1364">
      <c r="A1364" s="106"/>
      <c r="B1364" s="134"/>
      <c r="C1364" s="108"/>
      <c r="D1364" s="168" t="s">
        <v>208</v>
      </c>
      <c r="E1364" s="110">
        <v>247.17</v>
      </c>
      <c r="F1364" s="121"/>
      <c r="G1364" s="112">
        <v>2217</v>
      </c>
      <c r="H1364" s="122">
        <v>83</v>
      </c>
      <c r="I1364" s="113">
        <f t="shared" si="201"/>
      </c>
      <c r="J1364" s="114">
        <f t="shared" si="155"/>
      </c>
      <c r="K1364" s="112">
        <v>3</v>
      </c>
      <c r="L1364" s="114">
        <f t="shared" si="117"/>
      </c>
      <c r="M1364" s="112">
        <v>0</v>
      </c>
      <c r="N1364" s="115">
        <f t="shared" si="346"/>
      </c>
      <c r="O1364" s="112">
        <v>0</v>
      </c>
      <c r="P1364" s="115">
        <f t="shared" si="315"/>
      </c>
      <c r="Q1364" s="116"/>
      <c r="R1364" s="112"/>
      <c r="S1364" s="116"/>
      <c r="T1364" s="112"/>
      <c r="U1364" s="117"/>
      <c r="V1364" s="118"/>
      <c r="W1364" s="112"/>
      <c r="X1364" s="118"/>
      <c r="Y1364" s="116"/>
      <c r="Z1364" s="118"/>
      <c r="AA1364" s="118"/>
      <c r="AB1364" s="112"/>
      <c r="AC1364" s="112"/>
      <c r="AD1364" s="116"/>
      <c r="AE1364" s="118"/>
      <c r="AF1364" s="119" t="s">
        <v>168</v>
      </c>
    </row>
    <row customHeight="true" ht="18.91534391534151" r="1365">
      <c r="A1365" s="106"/>
      <c r="B1365" s="134" t="s">
        <v>144</v>
      </c>
      <c r="C1365" s="108" t="s">
        <v>169</v>
      </c>
      <c r="D1365" s="168" t="s">
        <v>207</v>
      </c>
      <c r="E1365" s="110">
        <v>190.35</v>
      </c>
      <c r="F1365" s="121">
        <f>E1365+E1366</f>
      </c>
      <c r="G1365" s="112">
        <v>1786</v>
      </c>
      <c r="H1365" s="112">
        <v>107</v>
      </c>
      <c r="I1365" s="113">
        <f t="shared" si="201"/>
      </c>
      <c r="J1365" s="114">
        <f t="shared" si="155"/>
      </c>
      <c r="K1365" s="112">
        <v>3</v>
      </c>
      <c r="L1365" s="114">
        <f t="shared" si="117"/>
      </c>
      <c r="M1365" s="112">
        <v>0</v>
      </c>
      <c r="N1365" s="115">
        <f t="shared" si="346"/>
      </c>
      <c r="O1365" s="112">
        <v>0</v>
      </c>
      <c r="P1365" s="115">
        <f t="shared" si="315"/>
      </c>
      <c r="Q1365" s="116">
        <f>(M1365+M1366)/(O1365+O1366)</f>
      </c>
      <c r="R1365" s="112">
        <v>3</v>
      </c>
      <c r="S1365" s="116">
        <f>(O1365+O1366)/(K1365+K1366)</f>
      </c>
      <c r="T1365" s="112">
        <v>1</v>
      </c>
      <c r="U1365" s="117">
        <f>F1365/T1365</f>
      </c>
      <c r="V1365" s="118">
        <f>(F1365+4*500)/T1365</f>
      </c>
      <c r="W1365" s="112">
        <v>1692</v>
      </c>
      <c r="X1365" s="118">
        <f>W1365/T1365</f>
      </c>
      <c r="Y1365" s="116">
        <f>T1365/R1365</f>
      </c>
      <c r="Z1365" s="118">
        <f>W1365/F1365</f>
      </c>
      <c r="AA1365" s="118">
        <f>W1365/(F1365+500)</f>
      </c>
      <c r="AB1365" s="112">
        <v>0</v>
      </c>
      <c r="AC1365" s="112">
        <v>0</v>
      </c>
      <c r="AD1365" s="116">
        <f>AB1365/T1365</f>
      </c>
      <c r="AE1365" s="118">
        <f>(W1365-AC1365)/(F1365+500)</f>
      </c>
      <c r="AF1365" s="119" t="s">
        <v>173</v>
      </c>
    </row>
    <row customHeight="true" ht="18.981481481482444" r="1366">
      <c r="A1366" s="106"/>
      <c r="B1366" s="134"/>
      <c r="C1366" s="108"/>
      <c r="D1366" s="168" t="s">
        <v>208</v>
      </c>
      <c r="E1366" s="110">
        <v>469.49</v>
      </c>
      <c r="F1366" s="121"/>
      <c r="G1366" s="112">
        <v>3011</v>
      </c>
      <c r="H1366" s="122">
        <v>94</v>
      </c>
      <c r="I1366" s="113">
        <f t="shared" si="201"/>
      </c>
      <c r="J1366" s="114">
        <f t="shared" si="155"/>
      </c>
      <c r="K1366" s="112">
        <v>8</v>
      </c>
      <c r="L1366" s="114">
        <f t="shared" si="117"/>
      </c>
      <c r="M1366" s="112">
        <v>1</v>
      </c>
      <c r="N1366" s="115">
        <f t="shared" si="346"/>
      </c>
      <c r="O1366" s="112">
        <v>2</v>
      </c>
      <c r="P1366" s="115">
        <f t="shared" si="315"/>
      </c>
      <c r="Q1366" s="116"/>
      <c r="R1366" s="112"/>
      <c r="S1366" s="116"/>
      <c r="T1366" s="112"/>
      <c r="U1366" s="117"/>
      <c r="V1366" s="118"/>
      <c r="W1366" s="112"/>
      <c r="X1366" s="118"/>
      <c r="Y1366" s="116"/>
      <c r="Z1366" s="118"/>
      <c r="AA1366" s="118"/>
      <c r="AB1366" s="112"/>
      <c r="AC1366" s="112"/>
      <c r="AD1366" s="116"/>
      <c r="AE1366" s="118"/>
      <c r="AF1366" s="119" t="s">
        <v>168</v>
      </c>
    </row>
    <row customHeight="true" ht="19.047619047619047" r="1367">
      <c r="A1367" s="106"/>
      <c r="B1367" s="134" t="s">
        <v>145</v>
      </c>
      <c r="C1367" s="108" t="s">
        <v>169</v>
      </c>
      <c r="D1367" s="168" t="s">
        <v>207</v>
      </c>
      <c r="E1367" s="110">
        <v>161.63</v>
      </c>
      <c r="F1367" s="121">
        <f>E1367+E1368</f>
      </c>
      <c r="G1367" s="112">
        <v>1642</v>
      </c>
      <c r="H1367" s="112">
        <v>48</v>
      </c>
      <c r="I1367" s="113">
        <f t="shared" si="201"/>
      </c>
      <c r="J1367" s="114">
        <f t="shared" si="155"/>
      </c>
      <c r="K1367" s="112">
        <v>3</v>
      </c>
      <c r="L1367" s="114">
        <f t="shared" si="117"/>
      </c>
      <c r="M1367" s="112">
        <v>0</v>
      </c>
      <c r="N1367" s="115">
        <f t="shared" si="346"/>
      </c>
      <c r="O1367" s="112">
        <v>1</v>
      </c>
      <c r="P1367" s="115">
        <f t="shared" si="315"/>
      </c>
      <c r="Q1367" s="116">
        <f>(M1367+M1368)/(O1367+O1368)</f>
      </c>
      <c r="R1367" s="112">
        <v>3</v>
      </c>
      <c r="S1367" s="116">
        <f>(O1367+O1368)/(K1367+K1368)</f>
      </c>
      <c r="T1367" s="112">
        <v>1</v>
      </c>
      <c r="U1367" s="117">
        <f>F1367/T1367</f>
      </c>
      <c r="V1367" s="118">
        <f>(F1367+4*500)/T1367</f>
      </c>
      <c r="W1367" s="112">
        <v>396</v>
      </c>
      <c r="X1367" s="118">
        <f>W1367/T1367</f>
      </c>
      <c r="Y1367" s="116">
        <f>T1367/R1367</f>
      </c>
      <c r="Z1367" s="118">
        <f>W1367/F1367</f>
      </c>
      <c r="AA1367" s="118">
        <f>W1367/(F1367+500)</f>
      </c>
      <c r="AB1367" s="112">
        <v>0</v>
      </c>
      <c r="AC1367" s="112">
        <v>0</v>
      </c>
      <c r="AD1367" s="116">
        <f>AB1367/T1367</f>
      </c>
      <c r="AE1367" s="118">
        <f>(W1367-AC1367)/(F1367+500)</f>
      </c>
      <c r="AF1367" s="119" t="s">
        <v>173</v>
      </c>
    </row>
    <row customHeight="true" ht="18.518518518517556" r="1368">
      <c r="A1368" s="106"/>
      <c r="B1368" s="134"/>
      <c r="C1368" s="108"/>
      <c r="D1368" s="168" t="s">
        <v>208</v>
      </c>
      <c r="E1368" s="110">
        <v>313.07</v>
      </c>
      <c r="F1368" s="121"/>
      <c r="G1368" s="112">
        <v>1960</v>
      </c>
      <c r="H1368" s="122">
        <v>101</v>
      </c>
      <c r="I1368" s="113">
        <f t="shared" si="201"/>
      </c>
      <c r="J1368" s="114">
        <f t="shared" si="155"/>
      </c>
      <c r="K1368" s="112">
        <v>5</v>
      </c>
      <c r="L1368" s="114">
        <f t="shared" si="117"/>
      </c>
      <c r="M1368" s="112">
        <v>0</v>
      </c>
      <c r="N1368" s="115">
        <f t="shared" si="346"/>
      </c>
      <c r="O1368" s="112">
        <v>0</v>
      </c>
      <c r="P1368" s="115">
        <f t="shared" si="315"/>
      </c>
      <c r="Q1368" s="116"/>
      <c r="R1368" s="112"/>
      <c r="S1368" s="116"/>
      <c r="T1368" s="112"/>
      <c r="U1368" s="117"/>
      <c r="V1368" s="118"/>
      <c r="W1368" s="112"/>
      <c r="X1368" s="118"/>
      <c r="Y1368" s="116"/>
      <c r="Z1368" s="118"/>
      <c r="AA1368" s="118"/>
      <c r="AB1368" s="112"/>
      <c r="AC1368" s="112"/>
      <c r="AD1368" s="116"/>
      <c r="AE1368" s="118"/>
      <c r="AF1368" s="119" t="s">
        <v>168</v>
      </c>
    </row>
    <row customHeight="true" ht="18.58465608465416" r="1369">
      <c r="A1369" s="106"/>
      <c r="B1369" s="134" t="s">
        <v>146</v>
      </c>
      <c r="C1369" s="108" t="s">
        <v>169</v>
      </c>
      <c r="D1369" s="168" t="s">
        <v>207</v>
      </c>
      <c r="E1369" s="110">
        <v>79.45</v>
      </c>
      <c r="F1369" s="121">
        <f>E1369+E1370</f>
      </c>
      <c r="G1369" s="112">
        <v>1325</v>
      </c>
      <c r="H1369" s="112">
        <v>84</v>
      </c>
      <c r="I1369" s="113">
        <f t="shared" si="201"/>
      </c>
      <c r="J1369" s="114">
        <f t="shared" si="155"/>
      </c>
      <c r="K1369" s="112">
        <v>2</v>
      </c>
      <c r="L1369" s="114">
        <f t="shared" si="117"/>
      </c>
      <c r="M1369" s="112">
        <v>0</v>
      </c>
      <c r="N1369" s="115">
        <f t="shared" si="346"/>
      </c>
      <c r="O1369" s="112">
        <v>0</v>
      </c>
      <c r="P1369" s="115">
        <f t="shared" si="315"/>
      </c>
      <c r="Q1369" s="116">
        <f>(M1369+M1370)/(O1369+O1370)</f>
      </c>
      <c r="R1369" s="112">
        <v>0</v>
      </c>
      <c r="S1369" s="116">
        <f>(O1369+O1370)/(K1369+K1370)</f>
      </c>
      <c r="T1369" s="112">
        <v>0</v>
      </c>
      <c r="U1369" s="117">
        <f>F1369/T1369</f>
      </c>
      <c r="V1369" s="118">
        <f>(F1369+4*500)/T1369</f>
      </c>
      <c r="W1369" s="112">
        <v>0</v>
      </c>
      <c r="X1369" s="118">
        <f>W1369/T1369</f>
      </c>
      <c r="Y1369" s="116">
        <f>T1369/R1369</f>
      </c>
      <c r="Z1369" s="118">
        <f>W1369/F1369</f>
      </c>
      <c r="AA1369" s="118">
        <f>W1369/(F1369+500)</f>
      </c>
      <c r="AB1369" s="112">
        <v>0</v>
      </c>
      <c r="AC1369" s="112">
        <v>0</v>
      </c>
      <c r="AD1369" s="116">
        <f>AB1369/T1369</f>
      </c>
      <c r="AE1369" s="118">
        <f>(W1369-AC1369)/(F1369+500)</f>
      </c>
      <c r="AF1369" s="119" t="s">
        <v>173</v>
      </c>
    </row>
    <row customHeight="true" ht="18.650793650795094" r="1370">
      <c r="A1370" s="106"/>
      <c r="B1370" s="134"/>
      <c r="C1370" s="108"/>
      <c r="D1370" s="168" t="s">
        <v>208</v>
      </c>
      <c r="E1370" s="110">
        <v>204.84</v>
      </c>
      <c r="F1370" s="121"/>
      <c r="G1370" s="112">
        <v>1272</v>
      </c>
      <c r="H1370" s="122">
        <v>33</v>
      </c>
      <c r="I1370" s="113">
        <f t="shared" si="201"/>
      </c>
      <c r="J1370" s="114">
        <f t="shared" si="155"/>
      </c>
      <c r="K1370" s="112">
        <v>2</v>
      </c>
      <c r="L1370" s="114">
        <f t="shared" si="117"/>
      </c>
      <c r="M1370" s="112">
        <v>0</v>
      </c>
      <c r="N1370" s="115">
        <f t="shared" si="346"/>
      </c>
      <c r="O1370" s="112">
        <v>0</v>
      </c>
      <c r="P1370" s="115">
        <f t="shared" si="315"/>
      </c>
      <c r="Q1370" s="116"/>
      <c r="R1370" s="112"/>
      <c r="S1370" s="116"/>
      <c r="T1370" s="112"/>
      <c r="U1370" s="117"/>
      <c r="V1370" s="118"/>
      <c r="W1370" s="112"/>
      <c r="X1370" s="118"/>
      <c r="Y1370" s="116"/>
      <c r="Z1370" s="118"/>
      <c r="AA1370" s="118"/>
      <c r="AB1370" s="112"/>
      <c r="AC1370" s="112"/>
      <c r="AD1370" s="116"/>
      <c r="AE1370" s="118"/>
      <c r="AF1370" s="119" t="s">
        <v>168</v>
      </c>
    </row>
    <row customHeight="true" ht="18.716931216931698" r="1371">
      <c r="A1371" s="106"/>
      <c r="B1371" s="136" t="s">
        <v>140</v>
      </c>
      <c r="C1371" s="136"/>
      <c r="D1371" s="136"/>
      <c r="E1371" s="124">
        <f>SUM(E1361:E1370)</f>
      </c>
      <c r="F1371" s="124">
        <f>SUM(F1361:F1370)</f>
      </c>
      <c r="G1371" s="124">
        <f>SUM(G1361:G1370)</f>
      </c>
      <c r="H1371" s="124">
        <f>SUM(H1361:H1370)</f>
      </c>
      <c r="I1371" s="126">
        <f t="shared" si="201"/>
      </c>
      <c r="J1371" s="127">
        <f t="shared" si="155"/>
      </c>
      <c r="K1371" s="124">
        <f>SUM(K1361:K1370)</f>
      </c>
      <c r="L1371" s="127">
        <f t="shared" si="117"/>
      </c>
      <c r="M1371" s="124">
        <f>SUM(M1361:M1370)</f>
      </c>
      <c r="N1371" s="128">
        <f t="shared" si="346"/>
      </c>
      <c r="O1371" s="124">
        <f>SUM(O1361:O1370)</f>
      </c>
      <c r="P1371" s="128">
        <f t="shared" si="315"/>
      </c>
      <c r="Q1371" s="129">
        <f>M1371/O1371</f>
      </c>
      <c r="R1371" s="124">
        <f>SUM(R1361:R1370)</f>
      </c>
      <c r="S1371" s="129">
        <f>(O1371+O1371)/(K1371+K1371)</f>
      </c>
      <c r="T1371" s="124">
        <f>SUM(T1361:T1370)</f>
      </c>
      <c r="U1371" s="130">
        <f t="shared" ref="U1371:U1372" si="898">F1371/T1371</f>
      </c>
      <c r="V1371" s="131">
        <f t="shared" ref="V1371:V1372" si="758">(F1371+4*500)/T1371</f>
      </c>
      <c r="W1371" s="124">
        <f>SUM(W1361:W1370)</f>
      </c>
      <c r="X1371" s="132">
        <f t="shared" ref="X1371:X1372" si="618">W1371/T1371</f>
      </c>
      <c r="Y1371" s="129">
        <f t="shared" ref="Y1371:Y1372" si="478">T1371/R1371</f>
      </c>
      <c r="Z1371" s="131">
        <f t="shared" ref="Z1371:Z1372" si="1178">W1371/F1371</f>
      </c>
      <c r="AA1371" s="131">
        <f>W1371/(F1371+COUNT(W1361:W1370)*500)</f>
      </c>
      <c r="AB1371" s="174">
        <f>AB1361+AB1363+AB1365+AB1367+AB1369</f>
      </c>
      <c r="AC1371" s="174">
        <f>AC1361+AC1363+AC1365+AC1367+AC1369</f>
      </c>
      <c r="AD1371" s="129">
        <f t="shared" ref="AD1371:AD1372" si="1038">AB1371/T1371</f>
      </c>
      <c r="AE1371" s="133">
        <f>(W1371-AC1371)/(F1371+COUNT(W1361:W1370))</f>
      </c>
      <c r="AF1371" s="119"/>
    </row>
    <row r="1372">
      <c r="A1372" s="106"/>
      <c r="B1372" s="107" t="s">
        <v>147</v>
      </c>
      <c r="C1372" s="108" t="s">
        <v>148</v>
      </c>
      <c r="D1372" s="168" t="s">
        <v>207</v>
      </c>
      <c r="E1372" s="110">
        <v>51.71</v>
      </c>
      <c r="F1372" s="121">
        <f>E1372+E1373</f>
      </c>
      <c r="G1372" s="112">
        <v>1186</v>
      </c>
      <c r="H1372" s="112">
        <v>63</v>
      </c>
      <c r="I1372" s="113">
        <f t="shared" si="201"/>
      </c>
      <c r="J1372" s="114">
        <f t="shared" si="155"/>
      </c>
      <c r="K1372" s="112">
        <v>0</v>
      </c>
      <c r="L1372" s="114">
        <f t="shared" si="117"/>
      </c>
      <c r="M1372" s="112">
        <v>0</v>
      </c>
      <c r="N1372" s="115">
        <f t="shared" si="346"/>
      </c>
      <c r="O1372" s="112">
        <v>0</v>
      </c>
      <c r="P1372" s="115">
        <f t="shared" si="315"/>
      </c>
      <c r="Q1372" s="116">
        <f>(M1372+M1373)/(O1372+O1373)</f>
      </c>
      <c r="R1372" s="112">
        <v>1</v>
      </c>
      <c r="S1372" s="116">
        <f>(O1372+O1373)/(K1372+K1373)</f>
      </c>
      <c r="T1372" s="112">
        <v>0</v>
      </c>
      <c r="U1372" s="117">
        <f t="shared" si="898"/>
      </c>
      <c r="V1372" s="118">
        <f t="shared" si="758"/>
      </c>
      <c r="W1372" s="112">
        <v>0</v>
      </c>
      <c r="X1372" s="118">
        <f t="shared" si="618"/>
      </c>
      <c r="Y1372" s="116">
        <f t="shared" si="478"/>
      </c>
      <c r="Z1372" s="118">
        <f t="shared" si="1178"/>
      </c>
      <c r="AA1372" s="118">
        <f>W1372/(F1372+500)</f>
      </c>
      <c r="AB1372" s="112">
        <v>0</v>
      </c>
      <c r="AC1372" s="112">
        <v>0</v>
      </c>
      <c r="AD1372" s="116">
        <f t="shared" si="1038"/>
      </c>
      <c r="AE1372" s="118">
        <f>(W1372-AC1372)/(F1372+500)</f>
      </c>
      <c r="AF1372" s="119" t="s">
        <v>149</v>
      </c>
    </row>
    <row customHeight="true" ht="19.047619047619047" r="1373">
      <c r="A1373" s="106"/>
      <c r="B1373" s="107"/>
      <c r="C1373" s="108"/>
      <c r="D1373" s="168" t="s">
        <v>208</v>
      </c>
      <c r="E1373" s="110">
        <v>122.81</v>
      </c>
      <c r="F1373" s="121"/>
      <c r="G1373" s="112">
        <v>932</v>
      </c>
      <c r="H1373" s="122">
        <v>33</v>
      </c>
      <c r="I1373" s="113">
        <f t="shared" si="201"/>
      </c>
      <c r="J1373" s="114">
        <f t="shared" si="155"/>
      </c>
      <c r="K1373" s="112">
        <v>4</v>
      </c>
      <c r="L1373" s="114">
        <f t="shared" si="117"/>
      </c>
      <c r="M1373" s="112">
        <v>0</v>
      </c>
      <c r="N1373" s="115">
        <f t="shared" si="346"/>
      </c>
      <c r="O1373" s="112">
        <v>1</v>
      </c>
      <c r="P1373" s="115">
        <f t="shared" si="315"/>
      </c>
      <c r="Q1373" s="116"/>
      <c r="R1373" s="112"/>
      <c r="S1373" s="116"/>
      <c r="T1373" s="112"/>
      <c r="U1373" s="117"/>
      <c r="V1373" s="118"/>
      <c r="W1373" s="112"/>
      <c r="X1373" s="118"/>
      <c r="Y1373" s="116"/>
      <c r="Z1373" s="118"/>
      <c r="AA1373" s="118"/>
      <c r="AB1373" s="112"/>
      <c r="AC1373" s="112"/>
      <c r="AD1373" s="116"/>
      <c r="AE1373" s="118"/>
      <c r="AF1373" s="119" t="s">
        <v>186</v>
      </c>
    </row>
    <row customHeight="true" ht="18.518518518517556" r="1374">
      <c r="A1374" s="106"/>
      <c r="B1374" s="107" t="s">
        <v>151</v>
      </c>
      <c r="C1374" s="108" t="s">
        <v>148</v>
      </c>
      <c r="D1374" s="168" t="s">
        <v>207</v>
      </c>
      <c r="E1374" s="110">
        <v>32.63</v>
      </c>
      <c r="F1374" s="121">
        <f>E1374+E1375</f>
      </c>
      <c r="G1374" s="112">
        <v>640</v>
      </c>
      <c r="H1374" s="112">
        <v>29</v>
      </c>
      <c r="I1374" s="113">
        <f t="shared" si="201"/>
      </c>
      <c r="J1374" s="114">
        <f t="shared" si="155"/>
      </c>
      <c r="K1374" s="112">
        <v>0</v>
      </c>
      <c r="L1374" s="114">
        <f t="shared" si="117"/>
      </c>
      <c r="M1374" s="112">
        <v>0</v>
      </c>
      <c r="N1374" s="115">
        <f t="shared" si="346"/>
      </c>
      <c r="O1374" s="112">
        <v>0</v>
      </c>
      <c r="P1374" s="115">
        <f t="shared" si="315"/>
      </c>
      <c r="Q1374" s="116">
        <f>(M1374+M1375)/(O1374+O1375)</f>
      </c>
      <c r="R1374" s="112">
        <v>3</v>
      </c>
      <c r="S1374" s="116">
        <f>(O1374+O1375)/(K1374+K1375)</f>
      </c>
      <c r="T1374" s="112">
        <v>0</v>
      </c>
      <c r="U1374" s="117">
        <f>F1374/T1374</f>
      </c>
      <c r="V1374" s="118">
        <f>(F1374+4*500)/T1374</f>
      </c>
      <c r="W1374" s="112">
        <v>0</v>
      </c>
      <c r="X1374" s="118">
        <f>W1374/T1374</f>
      </c>
      <c r="Y1374" s="116">
        <f>T1374/R1374</f>
      </c>
      <c r="Z1374" s="118">
        <f>W1374/F1374</f>
      </c>
      <c r="AA1374" s="118">
        <f>W1374/(F1374+500)</f>
      </c>
      <c r="AB1374" s="112">
        <v>0</v>
      </c>
      <c r="AC1374" s="112">
        <v>0</v>
      </c>
      <c r="AD1374" s="116">
        <f>AB1374/T1374</f>
      </c>
      <c r="AE1374" s="118">
        <f>(W1374-AC1374)/(F1374+500)</f>
      </c>
      <c r="AF1374" s="119" t="s">
        <v>149</v>
      </c>
    </row>
    <row r="1375">
      <c r="A1375" s="106"/>
      <c r="B1375" s="107"/>
      <c r="C1375" s="108"/>
      <c r="D1375" s="168" t="s">
        <v>208</v>
      </c>
      <c r="E1375" s="110">
        <v>220.75</v>
      </c>
      <c r="F1375" s="121"/>
      <c r="G1375" s="112">
        <v>1746</v>
      </c>
      <c r="H1375" s="122">
        <v>51</v>
      </c>
      <c r="I1375" s="113">
        <f t="shared" si="201"/>
      </c>
      <c r="J1375" s="114">
        <f t="shared" si="155"/>
      </c>
      <c r="K1375" s="112">
        <v>2</v>
      </c>
      <c r="L1375" s="114">
        <f t="shared" si="117"/>
      </c>
      <c r="M1375" s="112">
        <v>0</v>
      </c>
      <c r="N1375" s="115">
        <f t="shared" si="346"/>
      </c>
      <c r="O1375" s="112">
        <v>0</v>
      </c>
      <c r="P1375" s="115">
        <f t="shared" si="315"/>
      </c>
      <c r="Q1375" s="116"/>
      <c r="R1375" s="112"/>
      <c r="S1375" s="116"/>
      <c r="T1375" s="112"/>
      <c r="U1375" s="117"/>
      <c r="V1375" s="118"/>
      <c r="W1375" s="112"/>
      <c r="X1375" s="118"/>
      <c r="Y1375" s="116"/>
      <c r="Z1375" s="118"/>
      <c r="AA1375" s="118"/>
      <c r="AB1375" s="112"/>
      <c r="AC1375" s="112"/>
      <c r="AD1375" s="116"/>
      <c r="AE1375" s="118"/>
      <c r="AF1375" s="119" t="s">
        <v>186</v>
      </c>
    </row>
    <row customHeight="true" ht="18.849206349204906" r="1376">
      <c r="A1376" s="106"/>
      <c r="B1376" s="107" t="s">
        <v>152</v>
      </c>
      <c r="C1376" s="108" t="s">
        <v>148</v>
      </c>
      <c r="D1376" s="168" t="s">
        <v>207</v>
      </c>
      <c r="E1376" s="110">
        <v>7.96</v>
      </c>
      <c r="F1376" s="121">
        <f>E1376+E1377</f>
      </c>
      <c r="G1376" s="112">
        <v>693</v>
      </c>
      <c r="H1376" s="112">
        <v>62</v>
      </c>
      <c r="I1376" s="113">
        <f t="shared" si="201"/>
      </c>
      <c r="J1376" s="114">
        <f t="shared" si="155"/>
      </c>
      <c r="K1376" s="112">
        <v>1</v>
      </c>
      <c r="L1376" s="114">
        <f t="shared" si="117"/>
      </c>
      <c r="M1376" s="112">
        <v>0</v>
      </c>
      <c r="N1376" s="115">
        <f t="shared" si="346"/>
      </c>
      <c r="O1376" s="112">
        <v>0</v>
      </c>
      <c r="P1376" s="115">
        <f t="shared" si="315"/>
      </c>
      <c r="Q1376" s="116">
        <f>(M1376+M1377)/(O1376+O1377)</f>
      </c>
      <c r="R1376" s="112">
        <v>1</v>
      </c>
      <c r="S1376" s="116">
        <f>(O1376+O1377)/(K1376+K1377)</f>
      </c>
      <c r="T1376" s="112">
        <v>0</v>
      </c>
      <c r="U1376" s="117">
        <f>F1376/T1376</f>
      </c>
      <c r="V1376" s="118">
        <f>(F1376+4*500)/T1376</f>
      </c>
      <c r="W1376" s="112">
        <v>0</v>
      </c>
      <c r="X1376" s="118">
        <f>W1376/T1376</f>
      </c>
      <c r="Y1376" s="116">
        <f>T1376/R1376</f>
      </c>
      <c r="Z1376" s="118">
        <f>W1376/F1376</f>
      </c>
      <c r="AA1376" s="118">
        <f>W1376/(F1376+500)</f>
      </c>
      <c r="AB1376" s="112">
        <v>0</v>
      </c>
      <c r="AC1376" s="112">
        <v>0</v>
      </c>
      <c r="AD1376" s="116">
        <f>AB1376/T1376</f>
      </c>
      <c r="AE1376" s="118">
        <f>(W1376-AC1376)/(F1376+500)</f>
      </c>
      <c r="AF1376" s="119" t="s">
        <v>149</v>
      </c>
    </row>
    <row customHeight="true" ht="18.91534391534151" r="1377">
      <c r="A1377" s="106"/>
      <c r="B1377" s="107"/>
      <c r="C1377" s="108"/>
      <c r="D1377" s="168" t="s">
        <v>208</v>
      </c>
      <c r="E1377" s="110">
        <v>314.92</v>
      </c>
      <c r="F1377" s="121"/>
      <c r="G1377" s="112">
        <v>3157</v>
      </c>
      <c r="H1377" s="122">
        <v>103</v>
      </c>
      <c r="I1377" s="113">
        <f t="shared" si="201"/>
      </c>
      <c r="J1377" s="114">
        <f t="shared" si="155"/>
      </c>
      <c r="K1377" s="112">
        <v>5</v>
      </c>
      <c r="L1377" s="114">
        <f t="shared" si="117"/>
      </c>
      <c r="M1377" s="112">
        <v>0</v>
      </c>
      <c r="N1377" s="115">
        <f t="shared" si="346"/>
      </c>
      <c r="O1377" s="112">
        <v>0</v>
      </c>
      <c r="P1377" s="115">
        <f t="shared" si="315"/>
      </c>
      <c r="Q1377" s="116"/>
      <c r="R1377" s="112"/>
      <c r="S1377" s="116"/>
      <c r="T1377" s="112"/>
      <c r="U1377" s="117"/>
      <c r="V1377" s="118"/>
      <c r="W1377" s="112"/>
      <c r="X1377" s="118"/>
      <c r="Y1377" s="116"/>
      <c r="Z1377" s="118"/>
      <c r="AA1377" s="118"/>
      <c r="AB1377" s="112"/>
      <c r="AC1377" s="112"/>
      <c r="AD1377" s="116"/>
      <c r="AE1377" s="118"/>
      <c r="AF1377" s="119" t="s">
        <v>186</v>
      </c>
    </row>
    <row customHeight="true" ht="18.981481481482444" r="1378">
      <c r="A1378" s="106"/>
      <c r="B1378" s="107" t="s">
        <v>153</v>
      </c>
      <c r="C1378" s="108" t="s">
        <v>148</v>
      </c>
      <c r="D1378" s="168" t="s">
        <v>207</v>
      </c>
      <c r="E1378" s="110">
        <v>21.97</v>
      </c>
      <c r="F1378" s="121">
        <f>E1378+E1379</f>
      </c>
      <c r="G1378" s="112">
        <v>829</v>
      </c>
      <c r="H1378" s="112">
        <v>61</v>
      </c>
      <c r="I1378" s="113">
        <f t="shared" si="201"/>
      </c>
      <c r="J1378" s="114">
        <f t="shared" si="155"/>
      </c>
      <c r="K1378" s="112">
        <v>0</v>
      </c>
      <c r="L1378" s="114">
        <f t="shared" si="117"/>
      </c>
      <c r="M1378" s="112">
        <v>0</v>
      </c>
      <c r="N1378" s="115">
        <f t="shared" si="346"/>
      </c>
      <c r="O1378" s="112">
        <v>0</v>
      </c>
      <c r="P1378" s="115">
        <f t="shared" si="315"/>
      </c>
      <c r="Q1378" s="116">
        <f>(M1378+M1379)/(O1378+O1379)</f>
      </c>
      <c r="R1378" s="112">
        <v>1</v>
      </c>
      <c r="S1378" s="116">
        <f>(O1378+O1379)/(K1378+K1379)</f>
      </c>
      <c r="T1378" s="112">
        <v>1</v>
      </c>
      <c r="U1378" s="117">
        <f>F1378/T1378</f>
      </c>
      <c r="V1378" s="118">
        <f>(F1378+4*500)/T1378</f>
      </c>
      <c r="W1378" s="112">
        <v>775.2000000000007</v>
      </c>
      <c r="X1378" s="118">
        <f>W1378/T1378</f>
      </c>
      <c r="Y1378" s="116">
        <f>T1378/R1378</f>
      </c>
      <c r="Z1378" s="118">
        <f>W1378/F1378</f>
      </c>
      <c r="AA1378" s="118">
        <f>W1378/(F1378+500)</f>
      </c>
      <c r="AB1378" s="112">
        <v>0</v>
      </c>
      <c r="AC1378" s="112">
        <v>0</v>
      </c>
      <c r="AD1378" s="116">
        <f>AB1378/T1378</f>
      </c>
      <c r="AE1378" s="118">
        <f>(W1378-AC1378)/(F1378+500)</f>
      </c>
      <c r="AF1378" s="119" t="s">
        <v>149</v>
      </c>
    </row>
    <row customHeight="true" ht="19.047619047619047" r="1379">
      <c r="A1379" s="106"/>
      <c r="B1379" s="107"/>
      <c r="C1379" s="108"/>
      <c r="D1379" s="168" t="s">
        <v>208</v>
      </c>
      <c r="E1379" s="110">
        <v>285.51</v>
      </c>
      <c r="F1379" s="121"/>
      <c r="G1379" s="112">
        <v>2322</v>
      </c>
      <c r="H1379" s="112">
        <v>92</v>
      </c>
      <c r="I1379" s="113">
        <f t="shared" si="201"/>
      </c>
      <c r="J1379" s="114">
        <f t="shared" si="155"/>
      </c>
      <c r="K1379" s="112">
        <v>2</v>
      </c>
      <c r="L1379" s="114">
        <f t="shared" si="117"/>
      </c>
      <c r="M1379" s="112">
        <v>1</v>
      </c>
      <c r="N1379" s="115">
        <f t="shared" si="346"/>
      </c>
      <c r="O1379" s="112">
        <v>1</v>
      </c>
      <c r="P1379" s="115">
        <f t="shared" si="315"/>
      </c>
      <c r="Q1379" s="116"/>
      <c r="R1379" s="112"/>
      <c r="S1379" s="116"/>
      <c r="T1379" s="112"/>
      <c r="U1379" s="117"/>
      <c r="V1379" s="118"/>
      <c r="W1379" s="112"/>
      <c r="X1379" s="118"/>
      <c r="Y1379" s="116"/>
      <c r="Z1379" s="118"/>
      <c r="AA1379" s="118"/>
      <c r="AB1379" s="112"/>
      <c r="AC1379" s="112"/>
      <c r="AD1379" s="116"/>
      <c r="AE1379" s="118"/>
      <c r="AF1379" s="119" t="s">
        <v>186</v>
      </c>
    </row>
    <row customHeight="true" ht="18.518518518517556" r="1380">
      <c r="A1380" s="106"/>
      <c r="B1380" s="107" t="s">
        <v>154</v>
      </c>
      <c r="C1380" s="108" t="s">
        <v>148</v>
      </c>
      <c r="D1380" s="168" t="s">
        <v>207</v>
      </c>
      <c r="E1380" s="110">
        <v>10.71</v>
      </c>
      <c r="F1380" s="121">
        <f>E1380+E1381</f>
      </c>
      <c r="G1380" s="112">
        <v>941</v>
      </c>
      <c r="H1380" s="112">
        <v>82</v>
      </c>
      <c r="I1380" s="113">
        <f t="shared" si="201"/>
      </c>
      <c r="J1380" s="114">
        <f t="shared" si="155"/>
      </c>
      <c r="K1380" s="112">
        <v>0</v>
      </c>
      <c r="L1380" s="114">
        <f t="shared" si="117"/>
      </c>
      <c r="M1380" s="112">
        <v>0</v>
      </c>
      <c r="N1380" s="115">
        <f t="shared" si="346"/>
      </c>
      <c r="O1380" s="112">
        <v>0</v>
      </c>
      <c r="P1380" s="115">
        <f t="shared" si="315"/>
      </c>
      <c r="Q1380" s="116">
        <f>(M1380+M1381)/(O1380+O1381)</f>
      </c>
      <c r="R1380" s="112">
        <v>3</v>
      </c>
      <c r="S1380" s="116">
        <f>(O1380+O1381)/(K1380+K1381)</f>
      </c>
      <c r="T1380" s="112">
        <v>2</v>
      </c>
      <c r="U1380" s="117">
        <f>F1380/T1380</f>
      </c>
      <c r="V1380" s="118">
        <f>(F1380+4*500)/T1380</f>
      </c>
      <c r="W1380" s="112">
        <v>2200.7999999999993</v>
      </c>
      <c r="X1380" s="118">
        <f>W1380/T1380</f>
      </c>
      <c r="Y1380" s="116">
        <f>T1380/R1380</f>
      </c>
      <c r="Z1380" s="118">
        <f>W1380/F1380</f>
      </c>
      <c r="AA1380" s="118">
        <f>W1380/(F1380+500)</f>
      </c>
      <c r="AB1380" s="112">
        <v>0</v>
      </c>
      <c r="AC1380" s="112">
        <v>0</v>
      </c>
      <c r="AD1380" s="116">
        <f>AB1380/T1380</f>
      </c>
      <c r="AE1380" s="118">
        <f>(W1380-AC1380)/(F1380+500)</f>
      </c>
      <c r="AF1380" s="119" t="s">
        <v>149</v>
      </c>
    </row>
    <row customHeight="true" ht="18.58465608465416" r="1381">
      <c r="A1381" s="106"/>
      <c r="B1381" s="107"/>
      <c r="C1381" s="108"/>
      <c r="D1381" s="168" t="s">
        <v>208</v>
      </c>
      <c r="E1381" s="110">
        <v>389.1</v>
      </c>
      <c r="F1381" s="121"/>
      <c r="G1381" s="112">
        <v>2726</v>
      </c>
      <c r="H1381" s="112">
        <v>87</v>
      </c>
      <c r="I1381" s="113">
        <f t="shared" si="201"/>
      </c>
      <c r="J1381" s="114">
        <f t="shared" si="155"/>
      </c>
      <c r="K1381" s="112">
        <v>7</v>
      </c>
      <c r="L1381" s="114">
        <f t="shared" si="117"/>
      </c>
      <c r="M1381" s="112">
        <v>1</v>
      </c>
      <c r="N1381" s="115">
        <f t="shared" si="346"/>
      </c>
      <c r="O1381" s="112">
        <v>2</v>
      </c>
      <c r="P1381" s="115">
        <f t="shared" si="315"/>
      </c>
      <c r="Q1381" s="116"/>
      <c r="R1381" s="112"/>
      <c r="S1381" s="116"/>
      <c r="T1381" s="112"/>
      <c r="U1381" s="117"/>
      <c r="V1381" s="118"/>
      <c r="W1381" s="112"/>
      <c r="X1381" s="118"/>
      <c r="Y1381" s="116"/>
      <c r="Z1381" s="118"/>
      <c r="AA1381" s="118"/>
      <c r="AB1381" s="112"/>
      <c r="AC1381" s="112"/>
      <c r="AD1381" s="116"/>
      <c r="AE1381" s="118"/>
      <c r="AF1381" s="119" t="s">
        <v>186</v>
      </c>
    </row>
    <row customHeight="true" ht="18.650793650795094" r="1382">
      <c r="A1382" s="106"/>
      <c r="B1382" s="136" t="s">
        <v>140</v>
      </c>
      <c r="C1382" s="136"/>
      <c r="D1382" s="136"/>
      <c r="E1382" s="124">
        <f>SUM(E1372:E1381)</f>
      </c>
      <c r="F1382" s="124">
        <f>SUM(F1372:F1381)</f>
      </c>
      <c r="G1382" s="124">
        <f>SUM(G1372:G1381)</f>
      </c>
      <c r="H1382" s="124">
        <f>SUM(H1372:H1381)</f>
      </c>
      <c r="I1382" s="126">
        <f t="shared" si="201"/>
      </c>
      <c r="J1382" s="127">
        <f t="shared" si="155"/>
      </c>
      <c r="K1382" s="124">
        <f>SUM(K1372:K1381)</f>
      </c>
      <c r="L1382" s="127">
        <f t="shared" si="117"/>
      </c>
      <c r="M1382" s="124">
        <f>SUM(M1372:M1381)</f>
      </c>
      <c r="N1382" s="128">
        <f t="shared" si="346"/>
      </c>
      <c r="O1382" s="124">
        <f>SUM(O1372:O1381)</f>
      </c>
      <c r="P1382" s="128">
        <f t="shared" si="315"/>
      </c>
      <c r="Q1382" s="129">
        <f>M1382/O1382</f>
      </c>
      <c r="R1382" s="124">
        <f>SUM(R1372:R1381)</f>
      </c>
      <c r="S1382" s="129">
        <f>(O1382+O1382)/(K1382+K1382)</f>
      </c>
      <c r="T1382" s="124">
        <f>SUM(T1372:T1381)</f>
      </c>
      <c r="U1382" s="130">
        <f t="shared" ref="U1382:U1383" si="899">F1382/T1382</f>
      </c>
      <c r="V1382" s="131">
        <f t="shared" ref="V1382:V1383" si="759">(F1382+4*500)/T1382</f>
      </c>
      <c r="W1382" s="124">
        <f>SUM(W1372:W1381)</f>
      </c>
      <c r="X1382" s="132">
        <f t="shared" ref="X1382:X1383" si="619">W1382/T1382</f>
      </c>
      <c r="Y1382" s="129">
        <f t="shared" ref="Y1382:Y1383" si="479">T1382/R1382</f>
      </c>
      <c r="Z1382" s="131">
        <f t="shared" ref="Z1382:Z1383" si="1179">W1382/F1382</f>
      </c>
      <c r="AA1382" s="131">
        <f>W1382/(F1382+COUNT(W1372:W1381)*500)</f>
      </c>
      <c r="AB1382" s="174">
        <f>AB1372+AB1374+AB1376+AB1378+AB1380</f>
      </c>
      <c r="AC1382" s="174">
        <f>AC1372+AC1374+AC1376+AC1378+AC1380</f>
      </c>
      <c r="AD1382" s="129">
        <f t="shared" ref="AD1382:AD1383" si="1039">AB1382/T1382</f>
      </c>
      <c r="AE1382" s="133">
        <f>(W1382-AC1382)/(F1382+COUNT(W1372:W1381)*500)</f>
      </c>
      <c r="AF1382" s="118"/>
    </row>
    <row customHeight="true" ht="18.716931216931698" r="1383">
      <c r="A1383" s="106"/>
      <c r="B1383" s="120" t="s">
        <v>155</v>
      </c>
      <c r="C1383" s="135" t="s">
        <v>171</v>
      </c>
      <c r="D1383" s="168" t="s">
        <v>207</v>
      </c>
      <c r="E1383" s="110">
        <v>38.8</v>
      </c>
      <c r="F1383" s="121">
        <f>E1383+E1384</f>
      </c>
      <c r="G1383" s="112">
        <v>1124</v>
      </c>
      <c r="H1383" s="112">
        <v>85</v>
      </c>
      <c r="I1383" s="113">
        <f t="shared" si="201"/>
      </c>
      <c r="J1383" s="114">
        <f t="shared" si="155"/>
      </c>
      <c r="K1383" s="112">
        <v>1</v>
      </c>
      <c r="L1383" s="114">
        <f t="shared" si="117"/>
      </c>
      <c r="M1383" s="112">
        <v>0</v>
      </c>
      <c r="N1383" s="115">
        <f t="shared" si="346"/>
      </c>
      <c r="O1383" s="112">
        <v>0</v>
      </c>
      <c r="P1383" s="115">
        <f t="shared" si="315"/>
      </c>
      <c r="Q1383" s="116">
        <f>(M1383+M1384)/(O1383+O1384)</f>
      </c>
      <c r="R1383" s="112">
        <v>3</v>
      </c>
      <c r="S1383" s="116">
        <f>(O1383+O1384)/(K1383+K1384)</f>
      </c>
      <c r="T1383" s="112">
        <v>2</v>
      </c>
      <c r="U1383" s="117">
        <f t="shared" si="899"/>
      </c>
      <c r="V1383" s="118">
        <f t="shared" si="759"/>
      </c>
      <c r="W1383" s="112">
        <v>2407.2000000000007</v>
      </c>
      <c r="X1383" s="118">
        <f t="shared" si="619"/>
      </c>
      <c r="Y1383" s="116">
        <f t="shared" si="479"/>
      </c>
      <c r="Z1383" s="118">
        <f t="shared" si="1179"/>
      </c>
      <c r="AA1383" s="118">
        <f>W1383/(F1383+500)</f>
      </c>
      <c r="AB1383" s="112">
        <v>1</v>
      </c>
      <c r="AC1383" s="112">
        <v>396</v>
      </c>
      <c r="AD1383" s="116">
        <f t="shared" si="1039"/>
      </c>
      <c r="AE1383" s="118">
        <f>(W1383-AC1383)/(F1383+500)</f>
      </c>
      <c r="AF1383" s="119" t="s">
        <v>149</v>
      </c>
    </row>
    <row customHeight="true" ht="18.783068783068302" r="1384">
      <c r="A1384" s="106"/>
      <c r="B1384" s="120"/>
      <c r="C1384" s="135"/>
      <c r="D1384" s="168" t="s">
        <v>208</v>
      </c>
      <c r="E1384" s="110">
        <v>829.3</v>
      </c>
      <c r="F1384" s="121"/>
      <c r="G1384" s="112">
        <v>7132</v>
      </c>
      <c r="H1384" s="112">
        <v>220</v>
      </c>
      <c r="I1384" s="113">
        <f t="shared" si="201"/>
      </c>
      <c r="J1384" s="114">
        <f t="shared" si="155"/>
      </c>
      <c r="K1384" s="112">
        <v>13</v>
      </c>
      <c r="L1384" s="114">
        <f t="shared" si="117"/>
      </c>
      <c r="M1384" s="112">
        <v>1</v>
      </c>
      <c r="N1384" s="115">
        <f t="shared" si="346"/>
      </c>
      <c r="O1384" s="112">
        <v>2</v>
      </c>
      <c r="P1384" s="115">
        <f t="shared" si="315"/>
      </c>
      <c r="Q1384" s="116"/>
      <c r="R1384" s="112"/>
      <c r="S1384" s="116"/>
      <c r="T1384" s="112"/>
      <c r="U1384" s="117"/>
      <c r="V1384" s="118"/>
      <c r="W1384" s="112"/>
      <c r="X1384" s="118"/>
      <c r="Y1384" s="116"/>
      <c r="Z1384" s="118"/>
      <c r="AA1384" s="118"/>
      <c r="AB1384" s="112"/>
      <c r="AC1384" s="112"/>
      <c r="AD1384" s="116"/>
      <c r="AE1384" s="118"/>
      <c r="AF1384" s="119" t="s">
        <v>186</v>
      </c>
    </row>
    <row r="1385">
      <c r="A1385" s="106"/>
      <c r="B1385" s="107" t="s">
        <v>157</v>
      </c>
      <c r="C1385" s="135" t="s">
        <v>171</v>
      </c>
      <c r="D1385" s="168" t="s">
        <v>207</v>
      </c>
      <c r="E1385" s="110">
        <v>20.64</v>
      </c>
      <c r="F1385" s="121">
        <f>E1385+E1386</f>
      </c>
      <c r="G1385" s="112">
        <v>1031</v>
      </c>
      <c r="H1385" s="112">
        <v>103</v>
      </c>
      <c r="I1385" s="113">
        <f t="shared" si="201"/>
      </c>
      <c r="J1385" s="114">
        <f t="shared" si="155"/>
      </c>
      <c r="K1385" s="112">
        <v>2</v>
      </c>
      <c r="L1385" s="114">
        <f t="shared" si="117"/>
      </c>
      <c r="M1385" s="112">
        <v>0</v>
      </c>
      <c r="N1385" s="115">
        <f t="shared" si="346"/>
      </c>
      <c r="O1385" s="112">
        <v>0</v>
      </c>
      <c r="P1385" s="115">
        <f t="shared" si="315"/>
      </c>
      <c r="Q1385" s="116">
        <f>(M1385+M1386)/(O1385+O1386)</f>
      </c>
      <c r="R1385" s="112">
        <v>6</v>
      </c>
      <c r="S1385" s="116">
        <f>(O1385+O1386)/(K1385+K1386)</f>
      </c>
      <c r="T1385" s="112">
        <v>0</v>
      </c>
      <c r="U1385" s="117">
        <f>F1385/T1385</f>
      </c>
      <c r="V1385" s="118">
        <f>(F1385+4*500)/T1385</f>
      </c>
      <c r="W1385" s="112">
        <v>0</v>
      </c>
      <c r="X1385" s="118">
        <f>W1385/T1385</f>
      </c>
      <c r="Y1385" s="116">
        <f>T1385/R1385</f>
      </c>
      <c r="Z1385" s="118">
        <f>W1385/F1385</f>
      </c>
      <c r="AA1385" s="118">
        <f>W1385/(F1385+500)</f>
      </c>
      <c r="AB1385" s="112">
        <v>0</v>
      </c>
      <c r="AC1385" s="112">
        <v>0</v>
      </c>
      <c r="AD1385" s="116">
        <f>AB1385/T1385</f>
      </c>
      <c r="AE1385" s="118">
        <f>(W1385-AC1385)/(F1385+500)</f>
      </c>
      <c r="AF1385" s="119" t="s">
        <v>149</v>
      </c>
    </row>
    <row customHeight="true" ht="19.11375661375565" r="1386">
      <c r="A1386" s="106"/>
      <c r="B1386" s="107"/>
      <c r="C1386" s="135"/>
      <c r="D1386" s="168" t="s">
        <v>208</v>
      </c>
      <c r="E1386" s="110">
        <v>769.35</v>
      </c>
      <c r="F1386" s="121"/>
      <c r="G1386" s="112">
        <v>8068</v>
      </c>
      <c r="H1386" s="112">
        <v>252</v>
      </c>
      <c r="I1386" s="113">
        <f t="shared" si="201"/>
      </c>
      <c r="J1386" s="114">
        <f t="shared" si="155"/>
      </c>
      <c r="K1386" s="112">
        <v>7</v>
      </c>
      <c r="L1386" s="114">
        <f t="shared" si="117"/>
      </c>
      <c r="M1386" s="112">
        <v>0</v>
      </c>
      <c r="N1386" s="115">
        <f t="shared" si="346"/>
      </c>
      <c r="O1386" s="112">
        <v>3</v>
      </c>
      <c r="P1386" s="115">
        <f t="shared" si="315"/>
      </c>
      <c r="Q1386" s="116"/>
      <c r="R1386" s="112"/>
      <c r="S1386" s="116"/>
      <c r="T1386" s="112"/>
      <c r="U1386" s="117"/>
      <c r="V1386" s="118"/>
      <c r="W1386" s="112"/>
      <c r="X1386" s="118"/>
      <c r="Y1386" s="116"/>
      <c r="Z1386" s="118"/>
      <c r="AA1386" s="118"/>
      <c r="AB1386" s="112"/>
      <c r="AC1386" s="112"/>
      <c r="AD1386" s="116"/>
      <c r="AE1386" s="118"/>
      <c r="AF1386" s="119" t="s">
        <v>186</v>
      </c>
    </row>
    <row customHeight="true" ht="18.716931216931698" r="1387">
      <c r="A1387" s="106"/>
      <c r="B1387" s="107" t="s">
        <v>158</v>
      </c>
      <c r="C1387" s="135" t="s">
        <v>171</v>
      </c>
      <c r="D1387" s="168" t="s">
        <v>207</v>
      </c>
      <c r="E1387" s="110">
        <v>48.18</v>
      </c>
      <c r="F1387" s="121">
        <f>E1387+E1388</f>
      </c>
      <c r="G1387" s="112">
        <v>1063</v>
      </c>
      <c r="H1387" s="112">
        <v>116</v>
      </c>
      <c r="I1387" s="113">
        <f t="shared" si="201"/>
      </c>
      <c r="J1387" s="114">
        <f t="shared" si="155"/>
      </c>
      <c r="K1387" s="112">
        <v>2</v>
      </c>
      <c r="L1387" s="114">
        <f t="shared" si="117"/>
      </c>
      <c r="M1387" s="112">
        <v>0</v>
      </c>
      <c r="N1387" s="115">
        <f t="shared" si="346"/>
      </c>
      <c r="O1387" s="112">
        <v>0</v>
      </c>
      <c r="P1387" s="115">
        <f t="shared" si="315"/>
      </c>
      <c r="Q1387" s="116">
        <f>(M1387+M1388)/(O1387+O1388)</f>
      </c>
      <c r="R1387" s="112">
        <v>2</v>
      </c>
      <c r="S1387" s="116">
        <f>(O1387+O1388)/(K1387+K1388)</f>
      </c>
      <c r="T1387" s="112">
        <v>1</v>
      </c>
      <c r="U1387" s="117">
        <f>F1387/T1387</f>
      </c>
      <c r="V1387" s="118">
        <f>(F1387+4*500)/T1387</f>
      </c>
      <c r="W1387" s="112">
        <v>2407.2000000000007</v>
      </c>
      <c r="X1387" s="118">
        <f>W1387/T1387</f>
      </c>
      <c r="Y1387" s="116">
        <f>T1387/R1387</f>
      </c>
      <c r="Z1387" s="118">
        <f>W1387/F1387</f>
      </c>
      <c r="AA1387" s="118">
        <f>W1387/(F1387+500)</f>
      </c>
      <c r="AB1387" s="112">
        <v>0</v>
      </c>
      <c r="AC1387" s="112">
        <v>0</v>
      </c>
      <c r="AD1387" s="116">
        <f>AB1387/T1387</f>
      </c>
      <c r="AE1387" s="118">
        <f>(W1387-AC1387)/(F1387+500)</f>
      </c>
      <c r="AF1387" s="119" t="s">
        <v>149</v>
      </c>
    </row>
    <row customHeight="true" ht="18.981481481482444" r="1388">
      <c r="A1388" s="106"/>
      <c r="B1388" s="107"/>
      <c r="C1388" s="135"/>
      <c r="D1388" s="168" t="s">
        <v>208</v>
      </c>
      <c r="E1388" s="110">
        <v>489.74</v>
      </c>
      <c r="F1388" s="121"/>
      <c r="G1388" s="112">
        <v>5328</v>
      </c>
      <c r="H1388" s="112">
        <v>221</v>
      </c>
      <c r="I1388" s="113">
        <f t="shared" si="201"/>
      </c>
      <c r="J1388" s="114">
        <f t="shared" si="155"/>
      </c>
      <c r="K1388" s="112">
        <v>10</v>
      </c>
      <c r="L1388" s="114">
        <f t="shared" si="117"/>
      </c>
      <c r="M1388" s="112">
        <v>1</v>
      </c>
      <c r="N1388" s="115">
        <f t="shared" si="346"/>
      </c>
      <c r="O1388" s="112">
        <v>1</v>
      </c>
      <c r="P1388" s="115">
        <f t="shared" si="315"/>
      </c>
      <c r="Q1388" s="116"/>
      <c r="R1388" s="112"/>
      <c r="S1388" s="116"/>
      <c r="T1388" s="112"/>
      <c r="U1388" s="117"/>
      <c r="V1388" s="118"/>
      <c r="W1388" s="112"/>
      <c r="X1388" s="118"/>
      <c r="Y1388" s="116"/>
      <c r="Z1388" s="118"/>
      <c r="AA1388" s="118"/>
      <c r="AB1388" s="112"/>
      <c r="AC1388" s="112"/>
      <c r="AD1388" s="116"/>
      <c r="AE1388" s="118"/>
      <c r="AF1388" s="119" t="s">
        <v>186</v>
      </c>
    </row>
    <row r="1389">
      <c r="A1389" s="106"/>
      <c r="B1389" s="107" t="s">
        <v>159</v>
      </c>
      <c r="C1389" s="135" t="s">
        <v>171</v>
      </c>
      <c r="D1389" s="168" t="s">
        <v>207</v>
      </c>
      <c r="E1389" s="110">
        <v>333.99</v>
      </c>
      <c r="F1389" s="121">
        <f>E1389+E1390</f>
      </c>
      <c r="G1389" s="112">
        <v>1578</v>
      </c>
      <c r="H1389" s="112">
        <v>520</v>
      </c>
      <c r="I1389" s="113">
        <f t="shared" si="201"/>
      </c>
      <c r="J1389" s="114">
        <f t="shared" si="155"/>
      </c>
      <c r="K1389" s="112">
        <v>5</v>
      </c>
      <c r="L1389" s="114">
        <f t="shared" si="117"/>
      </c>
      <c r="M1389" s="112">
        <v>0</v>
      </c>
      <c r="N1389" s="115">
        <f t="shared" si="346"/>
      </c>
      <c r="O1389" s="112">
        <v>2</v>
      </c>
      <c r="P1389" s="115">
        <f t="shared" si="315"/>
      </c>
      <c r="Q1389" s="116">
        <f>(M1389+M1390)/(O1389+O1390)</f>
      </c>
      <c r="R1389" s="112">
        <v>2</v>
      </c>
      <c r="S1389" s="116">
        <f>(O1389+O1390)/(K1389+K1390)</f>
      </c>
      <c r="T1389" s="112">
        <v>0</v>
      </c>
      <c r="U1389" s="117">
        <f>F1389/T1389</f>
      </c>
      <c r="V1389" s="118">
        <f>(F1389+4*500)/T1389</f>
      </c>
      <c r="W1389" s="112">
        <v>0</v>
      </c>
      <c r="X1389" s="118">
        <f>W1389/T1389</f>
      </c>
      <c r="Y1389" s="116">
        <f>T1389/R1389</f>
      </c>
      <c r="Z1389" s="118">
        <f>W1389/F1389</f>
      </c>
      <c r="AA1389" s="118">
        <f>W1389/(F1389+500)</f>
      </c>
      <c r="AB1389" s="112">
        <v>0</v>
      </c>
      <c r="AC1389" s="112">
        <v>0</v>
      </c>
      <c r="AD1389" s="116">
        <f>AB1389/T1389</f>
      </c>
      <c r="AE1389" s="118">
        <f>(W1389-AC1389)/(F1389+500)</f>
      </c>
      <c r="AF1389" s="119" t="s">
        <v>149</v>
      </c>
    </row>
    <row r="1390">
      <c r="A1390" s="106"/>
      <c r="B1390" s="107"/>
      <c r="C1390" s="135"/>
      <c r="D1390" s="168" t="s">
        <v>208</v>
      </c>
      <c r="E1390" s="110">
        <v>521.12</v>
      </c>
      <c r="F1390" s="121"/>
      <c r="G1390" s="112">
        <v>6535</v>
      </c>
      <c r="H1390" s="112">
        <v>288</v>
      </c>
      <c r="I1390" s="113">
        <f t="shared" si="201"/>
      </c>
      <c r="J1390" s="114">
        <f t="shared" si="155"/>
      </c>
      <c r="K1390" s="112">
        <v>11</v>
      </c>
      <c r="L1390" s="114">
        <f t="shared" si="117"/>
      </c>
      <c r="M1390" s="112">
        <v>0</v>
      </c>
      <c r="N1390" s="115">
        <f t="shared" si="346"/>
      </c>
      <c r="O1390" s="112">
        <v>1</v>
      </c>
      <c r="P1390" s="115">
        <f t="shared" si="315"/>
      </c>
      <c r="Q1390" s="116"/>
      <c r="R1390" s="112"/>
      <c r="S1390" s="116"/>
      <c r="T1390" s="112"/>
      <c r="U1390" s="117"/>
      <c r="V1390" s="118"/>
      <c r="W1390" s="112"/>
      <c r="X1390" s="118"/>
      <c r="Y1390" s="116"/>
      <c r="Z1390" s="118"/>
      <c r="AA1390" s="118"/>
      <c r="AB1390" s="112"/>
      <c r="AC1390" s="112"/>
      <c r="AD1390" s="116"/>
      <c r="AE1390" s="118"/>
      <c r="AF1390" s="119" t="s">
        <v>186</v>
      </c>
    </row>
    <row r="1391">
      <c r="A1391" s="106"/>
      <c r="B1391" s="107" t="s">
        <v>160</v>
      </c>
      <c r="C1391" s="135" t="s">
        <v>171</v>
      </c>
      <c r="D1391" s="168" t="s">
        <v>207</v>
      </c>
      <c r="E1391" s="110">
        <v>145.38</v>
      </c>
      <c r="F1391" s="121">
        <f>E1391+E1392</f>
      </c>
      <c r="G1391" s="112">
        <v>955</v>
      </c>
      <c r="H1391" s="112">
        <v>451</v>
      </c>
      <c r="I1391" s="113">
        <f t="shared" si="201"/>
      </c>
      <c r="J1391" s="114">
        <f t="shared" si="155"/>
      </c>
      <c r="K1391" s="112">
        <v>2</v>
      </c>
      <c r="L1391" s="114">
        <f t="shared" si="117"/>
      </c>
      <c r="M1391" s="112">
        <v>0</v>
      </c>
      <c r="N1391" s="115">
        <f t="shared" si="346"/>
      </c>
      <c r="O1391" s="112">
        <v>0</v>
      </c>
      <c r="P1391" s="115">
        <f t="shared" si="315"/>
      </c>
      <c r="Q1391" s="116">
        <f>(M1391+M1392)/(O1391+O1392)</f>
      </c>
      <c r="R1391" s="112">
        <v>4</v>
      </c>
      <c r="S1391" s="116">
        <f>(O1391+O1392)/(K1391+K1392)</f>
      </c>
      <c r="T1391" s="112">
        <v>1</v>
      </c>
      <c r="U1391" s="117">
        <f>F1391/T1391</f>
      </c>
      <c r="V1391" s="118">
        <f>(F1391+4*500)/T1391</f>
      </c>
      <c r="W1391" s="112">
        <v>1692</v>
      </c>
      <c r="X1391" s="118">
        <f>W1391/T1391</f>
      </c>
      <c r="Y1391" s="116">
        <f>T1391/R1391</f>
      </c>
      <c r="Z1391" s="118">
        <f>W1391/F1391</f>
      </c>
      <c r="AA1391" s="118">
        <f>W1391/(F1391+500)</f>
      </c>
      <c r="AB1391" s="112">
        <v>0</v>
      </c>
      <c r="AC1391" s="112">
        <v>0</v>
      </c>
      <c r="AD1391" s="116">
        <f>AB1391/T1391</f>
      </c>
      <c r="AE1391" s="118">
        <f>(W1391-AC1391)/(F1391+500)</f>
      </c>
      <c r="AF1391" s="119" t="s">
        <v>149</v>
      </c>
    </row>
    <row r="1392">
      <c r="A1392" s="106"/>
      <c r="B1392" s="107"/>
      <c r="C1392" s="135"/>
      <c r="D1392" s="168" t="s">
        <v>208</v>
      </c>
      <c r="E1392" s="110">
        <v>224.89</v>
      </c>
      <c r="F1392" s="121"/>
      <c r="G1392" s="112">
        <v>3546</v>
      </c>
      <c r="H1392" s="112">
        <v>174</v>
      </c>
      <c r="I1392" s="113">
        <f t="shared" si="201"/>
      </c>
      <c r="J1392" s="114">
        <f t="shared" si="155"/>
      </c>
      <c r="K1392" s="112">
        <v>6</v>
      </c>
      <c r="L1392" s="114">
        <f t="shared" si="117"/>
      </c>
      <c r="M1392" s="112">
        <v>1</v>
      </c>
      <c r="N1392" s="115">
        <f t="shared" si="346"/>
      </c>
      <c r="O1392" s="112">
        <v>2</v>
      </c>
      <c r="P1392" s="115">
        <f t="shared" si="315"/>
      </c>
      <c r="Q1392" s="116"/>
      <c r="R1392" s="112"/>
      <c r="S1392" s="116"/>
      <c r="T1392" s="112"/>
      <c r="U1392" s="117"/>
      <c r="V1392" s="118"/>
      <c r="W1392" s="112"/>
      <c r="X1392" s="118"/>
      <c r="Y1392" s="116"/>
      <c r="Z1392" s="118"/>
      <c r="AA1392" s="118"/>
      <c r="AB1392" s="112"/>
      <c r="AC1392" s="112"/>
      <c r="AD1392" s="116"/>
      <c r="AE1392" s="118"/>
      <c r="AF1392" s="119" t="s">
        <v>186</v>
      </c>
    </row>
    <row r="1393">
      <c r="A1393" s="106"/>
      <c r="B1393" s="136" t="s">
        <v>140</v>
      </c>
      <c r="C1393" s="136"/>
      <c r="D1393" s="136"/>
      <c r="E1393" s="124">
        <f>SUM(E1383:E1392)</f>
      </c>
      <c r="F1393" s="124">
        <f>SUM(F1383:F1392)</f>
      </c>
      <c r="G1393" s="124">
        <f>SUM(G1383:G1392)</f>
      </c>
      <c r="H1393" s="124">
        <f>SUM(H1383:H1392)</f>
      </c>
      <c r="I1393" s="126">
        <f t="shared" si="201"/>
      </c>
      <c r="J1393" s="127">
        <f t="shared" si="155"/>
      </c>
      <c r="K1393" s="124">
        <f>SUM(K1383:K1392)</f>
      </c>
      <c r="L1393" s="127">
        <f t="shared" si="117"/>
      </c>
      <c r="M1393" s="124">
        <f>SUM(M1383:M1392)</f>
      </c>
      <c r="N1393" s="128">
        <f t="shared" si="346"/>
      </c>
      <c r="O1393" s="124">
        <f>SUM(O1383:O1392)</f>
      </c>
      <c r="P1393" s="128">
        <f t="shared" si="315"/>
      </c>
      <c r="Q1393" s="129">
        <f t="shared" ref="Q1393:Q1394" si="59">M1393/O1393</f>
      </c>
      <c r="R1393" s="124">
        <f>SUM(R1383:R1392)</f>
      </c>
      <c r="S1393" s="129">
        <f t="shared" ref="S1393:S1394" si="28">(O1393+O1393)/(K1393+K1393)</f>
      </c>
      <c r="T1393" s="124">
        <f>SUM(T1383:T1392)</f>
      </c>
      <c r="U1393" s="130">
        <f t="shared" ref="U1393:U1394" si="900">F1393/T1393</f>
      </c>
      <c r="V1393" s="131">
        <f t="shared" ref="V1393:V1394" si="760">(F1393+4*500)/T1393</f>
      </c>
      <c r="W1393" s="124">
        <f>SUM(W1383:W1392)</f>
      </c>
      <c r="X1393" s="132">
        <f t="shared" ref="X1393:X1394" si="620">W1393/T1393</f>
      </c>
      <c r="Y1393" s="129">
        <f t="shared" ref="Y1393:Y1394" si="480">T1393/R1393</f>
      </c>
      <c r="Z1393" s="131">
        <f t="shared" ref="Z1393:Z1394" si="1180">W1393/F1393</f>
      </c>
      <c r="AA1393" s="131">
        <f>W1393/(F1393+COUNT(W1383:W1392)*500)</f>
      </c>
      <c r="AB1393" s="174">
        <f>AB1383+AB1385+AB1387+AB1389+AB1391</f>
      </c>
      <c r="AC1393" s="174">
        <f>AC1383+AC1385+AC1387+AC1389+AC1391</f>
      </c>
      <c r="AD1393" s="129">
        <f t="shared" ref="AD1393:AD1394" si="1040">AB1393/T1393</f>
      </c>
      <c r="AE1393" s="133">
        <f>(W1393-AC1393)/(F1393+COUNT(W1383:W1392)*500)</f>
      </c>
      <c r="AF1393" s="118"/>
    </row>
    <row customHeight="true" ht="19.24603174603319" r="1394">
      <c r="A1394" s="106"/>
      <c r="B1394" s="137" t="s">
        <v>161</v>
      </c>
      <c r="C1394" s="137"/>
      <c r="D1394" s="137"/>
      <c r="E1394" s="138">
        <f>E1360+E1371+E1382+E1393</f>
      </c>
      <c r="F1394" s="138">
        <f>F1360+F1371+F1382+F1393</f>
      </c>
      <c r="G1394" s="138">
        <f>G1360+G1371+G1382+G1393</f>
      </c>
      <c r="H1394" s="138">
        <f>H1360+H1371+H1382+H1393</f>
      </c>
      <c r="I1394" s="139">
        <f t="shared" si="201"/>
      </c>
      <c r="J1394" s="140">
        <f t="shared" si="155"/>
      </c>
      <c r="K1394" s="141">
        <f>K1360+K1371+K1382+K1393</f>
      </c>
      <c r="L1394" s="140">
        <f t="shared" si="117"/>
      </c>
      <c r="M1394" s="141">
        <f>M1360+M1371+M1382+M1393</f>
      </c>
      <c r="N1394" s="142">
        <f t="shared" si="346"/>
      </c>
      <c r="O1394" s="141">
        <f>O1360+O1371+O1382+O1393</f>
      </c>
      <c r="P1394" s="142">
        <f t="shared" si="315"/>
      </c>
      <c r="Q1394" s="143">
        <f t="shared" si="59"/>
      </c>
      <c r="R1394" s="141">
        <f>R1360+R1371+R1382+R1393</f>
      </c>
      <c r="S1394" s="143">
        <f t="shared" si="28"/>
      </c>
      <c r="T1394" s="141">
        <f>T1360+T1371+T1382+T1393</f>
      </c>
      <c r="U1394" s="144">
        <f t="shared" si="900"/>
      </c>
      <c r="V1394" s="145">
        <f t="shared" si="760"/>
      </c>
      <c r="W1394" s="138">
        <f>W1360+W1371+W1382+W1393</f>
      </c>
      <c r="X1394" s="145">
        <f t="shared" si="620"/>
      </c>
      <c r="Y1394" s="143">
        <f t="shared" si="480"/>
      </c>
      <c r="Z1394" s="145">
        <f t="shared" si="1180"/>
      </c>
      <c r="AA1394" s="145">
        <f>W1394/(F1394+COUNT(W1349:W1358,W1361:W1370,W1372:W1381,W1383:W1392)*500)</f>
      </c>
      <c r="AB1394" s="141">
        <f>AB1360+AB1371+AB1382+AB1393</f>
      </c>
      <c r="AC1394" s="138">
        <f>AC1360+AC1371+AC1382+AC1393</f>
      </c>
      <c r="AD1394" s="143">
        <f t="shared" si="1040"/>
      </c>
      <c r="AE1394" s="145">
        <f>(W1394-AC1394)/(F1394+COUNT(W1350:W1358,W1361:W1370,W1372:W1381,W1383:W1392)*500)</f>
      </c>
      <c r="AF1394" s="118"/>
    </row>
    <row r="1395">
      <c r="A1395" s="96" t="s">
        <v>97</v>
      </c>
      <c r="B1395" s="97" t="s">
        <v>98</v>
      </c>
      <c r="C1395" s="97" t="s">
        <v>99</v>
      </c>
      <c r="D1395" s="97" t="s">
        <v>100</v>
      </c>
      <c r="E1395" s="98" t="s">
        <v>101</v>
      </c>
      <c r="F1395" s="97" t="s">
        <v>102</v>
      </c>
      <c r="G1395" s="97" t="s">
        <v>103</v>
      </c>
      <c r="H1395" s="97" t="s">
        <v>104</v>
      </c>
      <c r="I1395" s="99" t="s">
        <v>105</v>
      </c>
      <c r="J1395" s="100" t="s">
        <v>106</v>
      </c>
      <c r="K1395" s="97" t="s">
        <v>107</v>
      </c>
      <c r="L1395" s="100" t="s">
        <v>108</v>
      </c>
      <c r="M1395" s="97" t="s">
        <v>109</v>
      </c>
      <c r="N1395" s="101" t="s">
        <v>110</v>
      </c>
      <c r="O1395" s="97" t="s">
        <v>111</v>
      </c>
      <c r="P1395" s="101" t="s">
        <v>112</v>
      </c>
      <c r="Q1395" s="99" t="s">
        <v>113</v>
      </c>
      <c r="R1395" s="102" t="s">
        <v>114</v>
      </c>
      <c r="S1395" s="103" t="s">
        <v>115</v>
      </c>
      <c r="T1395" s="102" t="s">
        <v>116</v>
      </c>
      <c r="U1395" s="104" t="s">
        <v>117</v>
      </c>
      <c r="V1395" s="105" t="s">
        <v>118</v>
      </c>
      <c r="W1395" s="105" t="s">
        <v>119</v>
      </c>
      <c r="X1395" s="105" t="s">
        <v>120</v>
      </c>
      <c r="Y1395" s="103" t="s">
        <v>121</v>
      </c>
      <c r="Z1395" s="105" t="s">
        <v>122</v>
      </c>
      <c r="AA1395" s="105" t="s">
        <v>123</v>
      </c>
      <c r="AB1395" s="105" t="s">
        <v>124</v>
      </c>
      <c r="AC1395" s="102" t="s">
        <v>125</v>
      </c>
      <c r="AD1395" s="103" t="s">
        <v>126</v>
      </c>
      <c r="AE1395" s="105" t="s">
        <v>127</v>
      </c>
      <c r="AF1395" s="105" t="s">
        <v>128</v>
      </c>
    </row>
    <row r="1396">
      <c r="A1396" s="106" t="s">
        <v>210</v>
      </c>
      <c r="B1396" s="107" t="s">
        <v>130</v>
      </c>
      <c r="C1396" s="135" t="s">
        <v>131</v>
      </c>
      <c r="D1396" s="168" t="s">
        <v>207</v>
      </c>
      <c r="E1396" s="110">
        <v>48.01</v>
      </c>
      <c r="F1396" s="121">
        <f>E1396+E1397</f>
      </c>
      <c r="G1396" s="112">
        <v>564</v>
      </c>
      <c r="H1396" s="112">
        <v>134</v>
      </c>
      <c r="I1396" s="113">
        <f t="shared" ref="I1396:I1440" si="202">H1396/G1396</f>
      </c>
      <c r="J1396" s="114">
        <f t="shared" ref="J1396:J1440" si="156">(E1396/G1396)*1000</f>
      </c>
      <c r="K1396" s="112">
        <v>0</v>
      </c>
      <c r="L1396" s="114">
        <f t="shared" ref="L1396:L1440" si="118">E1396/K1396</f>
      </c>
      <c r="M1396" s="112">
        <v>0</v>
      </c>
      <c r="N1396" s="115">
        <f t="shared" ref="N1396:N1440" si="347">E1396/M1396</f>
      </c>
      <c r="O1396" s="112">
        <v>0</v>
      </c>
      <c r="P1396" s="115">
        <f t="shared" ref="P1396:P1440" si="316">E1396/O1396</f>
      </c>
      <c r="Q1396" s="116">
        <f>(M1396+M1397)/(O1396+O1397)</f>
      </c>
      <c r="R1396" s="112">
        <v>5</v>
      </c>
      <c r="S1396" s="116">
        <f>(O1396+O1397)/(K1396+K1397)</f>
      </c>
      <c r="T1396" s="112">
        <v>2</v>
      </c>
      <c r="U1396" s="117">
        <f>F1396/T1396</f>
      </c>
      <c r="V1396" s="118">
        <f>(F1396+4*500)/T1396</f>
      </c>
      <c r="W1396" s="112">
        <v>3510</v>
      </c>
      <c r="X1396" s="118">
        <f>W1396/T1396</f>
      </c>
      <c r="Y1396" s="116">
        <f>T1396/R1396</f>
      </c>
      <c r="Z1396" s="118">
        <f>W1396/F1396</f>
      </c>
      <c r="AA1396" s="118">
        <f>W1396/(F1396+500)</f>
      </c>
      <c r="AB1396" s="112">
        <v>0</v>
      </c>
      <c r="AC1396" s="112">
        <v>0</v>
      </c>
      <c r="AD1396" s="116">
        <f>AB1396/T1396</f>
      </c>
      <c r="AE1396" s="118">
        <f>(W1396-AC1396)/(F1396+500)</f>
      </c>
      <c r="AF1396" s="119" t="s">
        <v>173</v>
      </c>
    </row>
    <row r="1397">
      <c r="A1397" s="106"/>
      <c r="B1397" s="107"/>
      <c r="C1397" s="135"/>
      <c r="D1397" s="168" t="s">
        <v>208</v>
      </c>
      <c r="E1397" s="110">
        <v>927.6</v>
      </c>
      <c r="F1397" s="121"/>
      <c r="G1397" s="112">
        <v>7473</v>
      </c>
      <c r="H1397" s="122">
        <v>1880</v>
      </c>
      <c r="I1397" s="113">
        <f t="shared" si="202"/>
      </c>
      <c r="J1397" s="114">
        <f t="shared" si="156"/>
      </c>
      <c r="K1397" s="112">
        <v>22</v>
      </c>
      <c r="L1397" s="114">
        <f t="shared" si="118"/>
      </c>
      <c r="M1397" s="112">
        <v>1</v>
      </c>
      <c r="N1397" s="115">
        <f t="shared" si="347"/>
      </c>
      <c r="O1397" s="112">
        <v>2</v>
      </c>
      <c r="P1397" s="115">
        <f t="shared" si="316"/>
      </c>
      <c r="Q1397" s="116"/>
      <c r="R1397" s="112"/>
      <c r="S1397" s="116"/>
      <c r="T1397" s="112"/>
      <c r="U1397" s="117"/>
      <c r="V1397" s="118"/>
      <c r="W1397" s="112"/>
      <c r="X1397" s="118"/>
      <c r="Y1397" s="116"/>
      <c r="Z1397" s="118"/>
      <c r="AA1397" s="118"/>
      <c r="AB1397" s="112"/>
      <c r="AC1397" s="112"/>
      <c r="AD1397" s="116"/>
      <c r="AE1397" s="118"/>
      <c r="AF1397" s="119" t="s">
        <v>168</v>
      </c>
    </row>
    <row r="1398">
      <c r="A1398" s="106"/>
      <c r="B1398" s="107" t="s">
        <v>136</v>
      </c>
      <c r="C1398" s="135" t="s">
        <v>131</v>
      </c>
      <c r="D1398" s="168" t="s">
        <v>207</v>
      </c>
      <c r="E1398" s="110">
        <v>17.36</v>
      </c>
      <c r="F1398" s="121">
        <f>E1398+E1399</f>
      </c>
      <c r="G1398" s="112">
        <v>693</v>
      </c>
      <c r="H1398" s="112">
        <v>77</v>
      </c>
      <c r="I1398" s="113">
        <f t="shared" si="202"/>
      </c>
      <c r="J1398" s="114">
        <f t="shared" si="156"/>
      </c>
      <c r="K1398" s="112">
        <v>5</v>
      </c>
      <c r="L1398" s="114">
        <f t="shared" si="118"/>
      </c>
      <c r="M1398" s="112">
        <v>0</v>
      </c>
      <c r="N1398" s="115">
        <f t="shared" si="347"/>
      </c>
      <c r="O1398" s="112">
        <v>0</v>
      </c>
      <c r="P1398" s="115">
        <f t="shared" si="316"/>
      </c>
      <c r="Q1398" s="116">
        <f>(M1398+M1399)/(O1398+O1399)</f>
      </c>
      <c r="R1398" s="112">
        <v>6</v>
      </c>
      <c r="S1398" s="116">
        <f>(O1398+O1399)/(K1398+K1399)</f>
      </c>
      <c r="T1398" s="112">
        <v>2</v>
      </c>
      <c r="U1398" s="117">
        <f>F1398/T1398</f>
      </c>
      <c r="V1398" s="118">
        <f>(F1398+4*500)/T1398</f>
      </c>
      <c r="W1398" s="112">
        <v>2510.5200000000004</v>
      </c>
      <c r="X1398" s="118">
        <f>W1398/T1398</f>
      </c>
      <c r="Y1398" s="116">
        <f>T1398/R1398</f>
      </c>
      <c r="Z1398" s="118">
        <f>W1398/F1398</f>
      </c>
      <c r="AA1398" s="118">
        <f>W1398/(F1398+500)</f>
      </c>
      <c r="AB1398" s="112">
        <v>0</v>
      </c>
      <c r="AC1398" s="112">
        <v>0</v>
      </c>
      <c r="AD1398" s="116">
        <f>AB1398/T1398</f>
      </c>
      <c r="AE1398" s="118">
        <f>(W1398-AC1398)/(F1398+500)</f>
      </c>
      <c r="AF1398" s="119" t="s">
        <v>173</v>
      </c>
    </row>
    <row r="1399">
      <c r="A1399" s="106"/>
      <c r="B1399" s="107"/>
      <c r="C1399" s="135"/>
      <c r="D1399" s="168" t="s">
        <v>208</v>
      </c>
      <c r="E1399" s="110">
        <v>1154.36</v>
      </c>
      <c r="F1399" s="121"/>
      <c r="G1399" s="112">
        <v>7934</v>
      </c>
      <c r="H1399" s="122">
        <v>730</v>
      </c>
      <c r="I1399" s="113">
        <f t="shared" si="202"/>
      </c>
      <c r="J1399" s="114">
        <f t="shared" si="156"/>
      </c>
      <c r="K1399" s="112">
        <v>22</v>
      </c>
      <c r="L1399" s="114">
        <f t="shared" si="118"/>
      </c>
      <c r="M1399" s="112">
        <v>1</v>
      </c>
      <c r="N1399" s="115">
        <f t="shared" si="347"/>
      </c>
      <c r="O1399" s="112">
        <v>3</v>
      </c>
      <c r="P1399" s="115">
        <f t="shared" si="316"/>
      </c>
      <c r="Q1399" s="116"/>
      <c r="R1399" s="112"/>
      <c r="S1399" s="116"/>
      <c r="T1399" s="112"/>
      <c r="U1399" s="117"/>
      <c r="V1399" s="118"/>
      <c r="W1399" s="112"/>
      <c r="X1399" s="118"/>
      <c r="Y1399" s="116"/>
      <c r="Z1399" s="118"/>
      <c r="AA1399" s="118"/>
      <c r="AB1399" s="112"/>
      <c r="AC1399" s="112"/>
      <c r="AD1399" s="116"/>
      <c r="AE1399" s="118"/>
      <c r="AF1399" s="119" t="s">
        <v>168</v>
      </c>
    </row>
    <row r="1400">
      <c r="A1400" s="106"/>
      <c r="B1400" s="120" t="s">
        <v>137</v>
      </c>
      <c r="C1400" s="135" t="s">
        <v>131</v>
      </c>
      <c r="D1400" s="168" t="s">
        <v>207</v>
      </c>
      <c r="E1400" s="110">
        <v>21.39</v>
      </c>
      <c r="F1400" s="121">
        <f>E1400+E1401</f>
      </c>
      <c r="G1400" s="112">
        <v>764</v>
      </c>
      <c r="H1400" s="112">
        <v>75</v>
      </c>
      <c r="I1400" s="113">
        <f t="shared" si="202"/>
      </c>
      <c r="J1400" s="114">
        <f t="shared" si="156"/>
      </c>
      <c r="K1400" s="112">
        <v>2</v>
      </c>
      <c r="L1400" s="114">
        <f t="shared" si="118"/>
      </c>
      <c r="M1400" s="112">
        <v>0</v>
      </c>
      <c r="N1400" s="115">
        <f t="shared" si="347"/>
      </c>
      <c r="O1400" s="112">
        <v>0</v>
      </c>
      <c r="P1400" s="115">
        <f t="shared" si="316"/>
      </c>
      <c r="Q1400" s="116">
        <f>(M1400+M1401)/(O1400+O1401)</f>
      </c>
      <c r="R1400" s="112">
        <v>3</v>
      </c>
      <c r="S1400" s="116">
        <f>(O1400+O1401)/(K1400+K1401)</f>
      </c>
      <c r="T1400" s="112">
        <v>0</v>
      </c>
      <c r="U1400" s="117">
        <f>F1400/T1400</f>
      </c>
      <c r="V1400" s="118">
        <f>(F1400+4*500)/T1400</f>
      </c>
      <c r="W1400" s="112">
        <v>0</v>
      </c>
      <c r="X1400" s="118">
        <f>W1400/T1400</f>
      </c>
      <c r="Y1400" s="116">
        <f>T1400/R1400</f>
      </c>
      <c r="Z1400" s="118">
        <f>W1400/F1400</f>
      </c>
      <c r="AA1400" s="118">
        <f>W1400/(F1400+500)</f>
      </c>
      <c r="AB1400" s="112">
        <v>0</v>
      </c>
      <c r="AC1400" s="112">
        <v>0</v>
      </c>
      <c r="AD1400" s="116">
        <f>AB1400/T1400</f>
      </c>
      <c r="AE1400" s="118">
        <f>(W1400-AC1400)/(F1400+500)</f>
      </c>
      <c r="AF1400" s="119" t="s">
        <v>173</v>
      </c>
    </row>
    <row r="1401">
      <c r="A1401" s="106"/>
      <c r="B1401" s="120"/>
      <c r="C1401" s="135"/>
      <c r="D1401" s="168" t="s">
        <v>208</v>
      </c>
      <c r="E1401" s="110">
        <v>692.39</v>
      </c>
      <c r="F1401" s="121"/>
      <c r="G1401" s="112">
        <v>5727</v>
      </c>
      <c r="H1401" s="122">
        <v>309</v>
      </c>
      <c r="I1401" s="113">
        <f t="shared" si="202"/>
      </c>
      <c r="J1401" s="114">
        <f t="shared" si="156"/>
      </c>
      <c r="K1401" s="112">
        <v>15</v>
      </c>
      <c r="L1401" s="114">
        <f t="shared" si="118"/>
      </c>
      <c r="M1401" s="112">
        <v>0</v>
      </c>
      <c r="N1401" s="115">
        <f t="shared" si="347"/>
      </c>
      <c r="O1401" s="112">
        <v>2</v>
      </c>
      <c r="P1401" s="115">
        <f t="shared" si="316"/>
      </c>
      <c r="Q1401" s="116"/>
      <c r="R1401" s="112"/>
      <c r="S1401" s="116"/>
      <c r="T1401" s="112"/>
      <c r="U1401" s="117"/>
      <c r="V1401" s="118"/>
      <c r="W1401" s="112"/>
      <c r="X1401" s="118"/>
      <c r="Y1401" s="116"/>
      <c r="Z1401" s="118"/>
      <c r="AA1401" s="118"/>
      <c r="AB1401" s="112"/>
      <c r="AC1401" s="112"/>
      <c r="AD1401" s="116"/>
      <c r="AE1401" s="118"/>
      <c r="AF1401" s="119" t="s">
        <v>168</v>
      </c>
    </row>
    <row r="1402">
      <c r="A1402" s="106"/>
      <c r="B1402" s="107" t="s">
        <v>138</v>
      </c>
      <c r="C1402" s="135" t="s">
        <v>131</v>
      </c>
      <c r="D1402" s="168" t="s">
        <v>207</v>
      </c>
      <c r="E1402" s="110">
        <v>14.45</v>
      </c>
      <c r="F1402" s="121">
        <f>E1402+E1403</f>
      </c>
      <c r="G1402" s="112">
        <v>728</v>
      </c>
      <c r="H1402" s="112">
        <v>75</v>
      </c>
      <c r="I1402" s="113">
        <f t="shared" si="202"/>
      </c>
      <c r="J1402" s="114">
        <f t="shared" si="156"/>
      </c>
      <c r="K1402" s="112">
        <v>0</v>
      </c>
      <c r="L1402" s="114">
        <f t="shared" si="118"/>
      </c>
      <c r="M1402" s="112">
        <v>0</v>
      </c>
      <c r="N1402" s="115">
        <f t="shared" si="347"/>
      </c>
      <c r="O1402" s="112">
        <v>0</v>
      </c>
      <c r="P1402" s="115">
        <f t="shared" si="316"/>
      </c>
      <c r="Q1402" s="116">
        <f>(M1402+M1403)/(O1402+O1403)</f>
      </c>
      <c r="R1402" s="112">
        <v>0</v>
      </c>
      <c r="S1402" s="116">
        <f>(O1402+O1403)/(K1402+K1403)</f>
      </c>
      <c r="T1402" s="112">
        <v>0</v>
      </c>
      <c r="U1402" s="117">
        <f>F1402/T1402</f>
      </c>
      <c r="V1402" s="118">
        <f>(F1402+4*500)/T1402</f>
      </c>
      <c r="W1402" s="112">
        <v>0</v>
      </c>
      <c r="X1402" s="118">
        <f>W1402/T1402</f>
      </c>
      <c r="Y1402" s="116">
        <f>T1402/R1402</f>
      </c>
      <c r="Z1402" s="118">
        <f>W1402/F1402</f>
      </c>
      <c r="AA1402" s="118">
        <f>W1402/(F1402+500)</f>
      </c>
      <c r="AB1402" s="112">
        <v>0</v>
      </c>
      <c r="AC1402" s="112">
        <v>0</v>
      </c>
      <c r="AD1402" s="116">
        <f>AB1402/T1402</f>
      </c>
      <c r="AE1402" s="118">
        <f>(W1402-AC1402)/(F1402+500)</f>
      </c>
      <c r="AF1402" s="119" t="s">
        <v>173</v>
      </c>
    </row>
    <row r="1403">
      <c r="A1403" s="106"/>
      <c r="B1403" s="107"/>
      <c r="C1403" s="135"/>
      <c r="D1403" s="168" t="s">
        <v>208</v>
      </c>
      <c r="E1403" s="110">
        <v>236.52</v>
      </c>
      <c r="F1403" s="121"/>
      <c r="G1403" s="112">
        <v>2220</v>
      </c>
      <c r="H1403" s="122">
        <v>79</v>
      </c>
      <c r="I1403" s="113">
        <f t="shared" si="202"/>
      </c>
      <c r="J1403" s="114">
        <f t="shared" si="156"/>
      </c>
      <c r="K1403" s="112">
        <v>5</v>
      </c>
      <c r="L1403" s="114">
        <f t="shared" si="118"/>
      </c>
      <c r="M1403" s="112">
        <v>0</v>
      </c>
      <c r="N1403" s="115">
        <f t="shared" si="347"/>
      </c>
      <c r="O1403" s="112">
        <v>0</v>
      </c>
      <c r="P1403" s="115">
        <f t="shared" si="316"/>
      </c>
      <c r="Q1403" s="116"/>
      <c r="R1403" s="112"/>
      <c r="S1403" s="116"/>
      <c r="T1403" s="112"/>
      <c r="U1403" s="117"/>
      <c r="V1403" s="118"/>
      <c r="W1403" s="112"/>
      <c r="X1403" s="118"/>
      <c r="Y1403" s="116"/>
      <c r="Z1403" s="118"/>
      <c r="AA1403" s="118"/>
      <c r="AB1403" s="112"/>
      <c r="AC1403" s="112"/>
      <c r="AD1403" s="116"/>
      <c r="AE1403" s="118"/>
      <c r="AF1403" s="119" t="s">
        <v>168</v>
      </c>
    </row>
    <row r="1404">
      <c r="A1404" s="106"/>
      <c r="B1404" s="107" t="s">
        <v>139</v>
      </c>
      <c r="C1404" s="135" t="s">
        <v>131</v>
      </c>
      <c r="D1404" s="168" t="s">
        <v>207</v>
      </c>
      <c r="E1404" s="110">
        <v>138.93</v>
      </c>
      <c r="F1404" s="121">
        <f>E1404+E1405</f>
      </c>
      <c r="G1404" s="112">
        <v>1644</v>
      </c>
      <c r="H1404" s="112">
        <v>101</v>
      </c>
      <c r="I1404" s="113">
        <f t="shared" si="202"/>
      </c>
      <c r="J1404" s="114">
        <f t="shared" si="156"/>
      </c>
      <c r="K1404" s="112">
        <v>5</v>
      </c>
      <c r="L1404" s="114">
        <f t="shared" si="118"/>
      </c>
      <c r="M1404" s="112">
        <v>0</v>
      </c>
      <c r="N1404" s="115">
        <f t="shared" si="347"/>
      </c>
      <c r="O1404" s="112">
        <v>0</v>
      </c>
      <c r="P1404" s="115">
        <f t="shared" si="316"/>
      </c>
      <c r="Q1404" s="116">
        <f>(M1404+M1405)/(O1404+O1405)</f>
      </c>
      <c r="R1404" s="112">
        <v>0</v>
      </c>
      <c r="S1404" s="116">
        <f>(O1404+O1405)/(K1404+K1405)</f>
      </c>
      <c r="T1404" s="112">
        <v>0</v>
      </c>
      <c r="U1404" s="117">
        <f>F1404/T1404</f>
      </c>
      <c r="V1404" s="118">
        <f>(F1404+4*500)/T1404</f>
      </c>
      <c r="W1404" s="112">
        <v>0</v>
      </c>
      <c r="X1404" s="118">
        <f>W1404/T1404</f>
      </c>
      <c r="Y1404" s="116">
        <f>T1404/R1404</f>
      </c>
      <c r="Z1404" s="118">
        <f>W1404/F1404</f>
      </c>
      <c r="AA1404" s="118">
        <f>W1404/(F1404+500)</f>
      </c>
      <c r="AB1404" s="112">
        <v>0</v>
      </c>
      <c r="AC1404" s="112">
        <v>0</v>
      </c>
      <c r="AD1404" s="116">
        <f>AB1404/T1404</f>
      </c>
      <c r="AE1404" s="118">
        <f>(W1404-AC1404)/(F1404+500)</f>
      </c>
      <c r="AF1404" s="119" t="s">
        <v>173</v>
      </c>
    </row>
    <row r="1405">
      <c r="A1405" s="106"/>
      <c r="B1405" s="107"/>
      <c r="C1405" s="135"/>
      <c r="D1405" s="168" t="s">
        <v>208</v>
      </c>
      <c r="E1405" s="110">
        <v>110.98</v>
      </c>
      <c r="F1405" s="121"/>
      <c r="G1405" s="112">
        <v>853</v>
      </c>
      <c r="H1405" s="122">
        <v>35</v>
      </c>
      <c r="I1405" s="113">
        <f t="shared" si="202"/>
      </c>
      <c r="J1405" s="114">
        <f t="shared" si="156"/>
      </c>
      <c r="K1405" s="112">
        <v>1</v>
      </c>
      <c r="L1405" s="114">
        <f t="shared" si="118"/>
      </c>
      <c r="M1405" s="112">
        <v>0</v>
      </c>
      <c r="N1405" s="115">
        <f t="shared" si="347"/>
      </c>
      <c r="O1405" s="112">
        <v>0</v>
      </c>
      <c r="P1405" s="115">
        <f t="shared" si="316"/>
      </c>
      <c r="Q1405" s="116"/>
      <c r="R1405" s="112"/>
      <c r="S1405" s="116"/>
      <c r="T1405" s="112"/>
      <c r="U1405" s="117"/>
      <c r="V1405" s="118"/>
      <c r="W1405" s="112"/>
      <c r="X1405" s="118"/>
      <c r="Y1405" s="116"/>
      <c r="Z1405" s="118"/>
      <c r="AA1405" s="118"/>
      <c r="AB1405" s="112"/>
      <c r="AC1405" s="112"/>
      <c r="AD1405" s="116"/>
      <c r="AE1405" s="118"/>
      <c r="AF1405" s="119" t="s">
        <v>168</v>
      </c>
    </row>
    <row r="1406">
      <c r="A1406" s="106"/>
      <c r="B1406" s="123" t="s">
        <v>140</v>
      </c>
      <c r="C1406" s="123"/>
      <c r="D1406" s="123"/>
      <c r="E1406" s="124">
        <f>SUM(E1396:E1405)</f>
      </c>
      <c r="F1406" s="125">
        <f>SUM(F1396:F1405)</f>
      </c>
      <c r="G1406" s="124">
        <f>SUM(G1396:G1405)</f>
      </c>
      <c r="H1406" s="124">
        <f>SUM(H1396:H1405)</f>
      </c>
      <c r="I1406" s="126">
        <f t="shared" si="202"/>
      </c>
      <c r="J1406" s="127">
        <f t="shared" si="156"/>
      </c>
      <c r="K1406" s="124">
        <f>SUM(K1396:K1405)</f>
      </c>
      <c r="L1406" s="127">
        <f t="shared" si="118"/>
      </c>
      <c r="M1406" s="124">
        <f>SUM(M1396:M1405)</f>
      </c>
      <c r="N1406" s="128">
        <f t="shared" si="347"/>
      </c>
      <c r="O1406" s="124">
        <f>SUM(O1396:O1405)</f>
      </c>
      <c r="P1406" s="128">
        <f t="shared" si="316"/>
      </c>
      <c r="Q1406" s="129">
        <f>M1406/O1406</f>
      </c>
      <c r="R1406" s="125">
        <f>SUM(R1396:R1405)</f>
      </c>
      <c r="S1406" s="129">
        <f>(O1406+O1406)/(K1406+K1406)</f>
      </c>
      <c r="T1406" s="125">
        <f>SUM(T1396:T1405)</f>
      </c>
      <c r="U1406" s="130">
        <f t="shared" ref="U1406:U1407" si="901">F1406/T1406</f>
      </c>
      <c r="V1406" s="131">
        <f t="shared" ref="V1406:V1407" si="761">(F1406+4*500)/T1406</f>
      </c>
      <c r="W1406" s="125">
        <f>SUM(W1396:W1405)</f>
      </c>
      <c r="X1406" s="132">
        <f t="shared" ref="X1406:X1407" si="621">W1406/T1406</f>
      </c>
      <c r="Y1406" s="129">
        <f t="shared" ref="Y1406:Y1407" si="481">T1406/R1406</f>
      </c>
      <c r="Z1406" s="131">
        <f t="shared" ref="Z1406:Z1407" si="1181">W1406/F1406</f>
      </c>
      <c r="AA1406" s="131">
        <f>W1406/(F1406+COUNT(W1396:W1405)*500)</f>
      </c>
      <c r="AB1406" s="174">
        <f>AB1396+AB1398+AB1400+AB1402+AB1404</f>
      </c>
      <c r="AC1406" s="174">
        <f>AC1396+AC1398+AC1400+AC1402+AC1404</f>
      </c>
      <c r="AD1406" s="129">
        <f t="shared" ref="AD1406:AD1407" si="1041">AB1406/T1406</f>
      </c>
      <c r="AE1406" s="133">
        <f>(W1406-AC1406)/(F1406+COUNT(W1396:W1405)*500)</f>
      </c>
      <c r="AF1406" s="118"/>
    </row>
    <row r="1407">
      <c r="A1407" s="106"/>
      <c r="B1407" s="134" t="s">
        <v>141</v>
      </c>
      <c r="C1407" s="108" t="s">
        <v>169</v>
      </c>
      <c r="D1407" s="168" t="s">
        <v>207</v>
      </c>
      <c r="E1407" s="110">
        <v>377.91</v>
      </c>
      <c r="F1407" s="121">
        <f>E1407+E1408</f>
      </c>
      <c r="G1407" s="112">
        <v>3594</v>
      </c>
      <c r="H1407" s="112">
        <v>146</v>
      </c>
      <c r="I1407" s="113">
        <f t="shared" si="202"/>
      </c>
      <c r="J1407" s="114">
        <f t="shared" si="156"/>
      </c>
      <c r="K1407" s="112">
        <v>4</v>
      </c>
      <c r="L1407" s="114">
        <f t="shared" si="118"/>
      </c>
      <c r="M1407" s="112">
        <v>0</v>
      </c>
      <c r="N1407" s="115">
        <f t="shared" si="347"/>
      </c>
      <c r="O1407" s="112">
        <v>0</v>
      </c>
      <c r="P1407" s="115">
        <f t="shared" si="316"/>
      </c>
      <c r="Q1407" s="116">
        <f>(M1407+M1408)/(O1407+O1408)</f>
      </c>
      <c r="R1407" s="112">
        <v>0</v>
      </c>
      <c r="S1407" s="116">
        <f>(O1407+O1408)/(K1407+K1408)</f>
      </c>
      <c r="T1407" s="112">
        <v>0</v>
      </c>
      <c r="U1407" s="117">
        <f t="shared" si="901"/>
      </c>
      <c r="V1407" s="118">
        <f t="shared" si="761"/>
      </c>
      <c r="W1407" s="112">
        <v>0</v>
      </c>
      <c r="X1407" s="118">
        <f t="shared" si="621"/>
      </c>
      <c r="Y1407" s="116">
        <f t="shared" si="481"/>
      </c>
      <c r="Z1407" s="118">
        <f t="shared" si="1181"/>
      </c>
      <c r="AA1407" s="118">
        <f>W1407/(F1407+500)</f>
      </c>
      <c r="AB1407" s="112">
        <v>0</v>
      </c>
      <c r="AC1407" s="112">
        <v>0</v>
      </c>
      <c r="AD1407" s="116">
        <f t="shared" si="1041"/>
      </c>
      <c r="AE1407" s="118">
        <f>(W1407-AC1407)/(F1407+500)</f>
      </c>
      <c r="AF1407" s="119" t="s">
        <v>173</v>
      </c>
    </row>
    <row r="1408">
      <c r="A1408" s="106"/>
      <c r="B1408" s="134"/>
      <c r="C1408" s="108"/>
      <c r="D1408" s="168" t="s">
        <v>208</v>
      </c>
      <c r="E1408" s="110">
        <v>227.56</v>
      </c>
      <c r="F1408" s="121"/>
      <c r="G1408" s="112">
        <v>1282</v>
      </c>
      <c r="H1408" s="122">
        <v>48</v>
      </c>
      <c r="I1408" s="113">
        <f t="shared" si="202"/>
      </c>
      <c r="J1408" s="114">
        <f t="shared" si="156"/>
      </c>
      <c r="K1408" s="112">
        <v>0</v>
      </c>
      <c r="L1408" s="114">
        <f t="shared" si="118"/>
      </c>
      <c r="M1408" s="112">
        <v>0</v>
      </c>
      <c r="N1408" s="115">
        <f t="shared" si="347"/>
      </c>
      <c r="O1408" s="112">
        <v>0</v>
      </c>
      <c r="P1408" s="115">
        <f t="shared" si="316"/>
      </c>
      <c r="Q1408" s="116"/>
      <c r="R1408" s="112"/>
      <c r="S1408" s="116"/>
      <c r="T1408" s="112"/>
      <c r="U1408" s="117"/>
      <c r="V1408" s="118"/>
      <c r="W1408" s="112"/>
      <c r="X1408" s="118"/>
      <c r="Y1408" s="116"/>
      <c r="Z1408" s="118"/>
      <c r="AA1408" s="118"/>
      <c r="AB1408" s="112"/>
      <c r="AC1408" s="112"/>
      <c r="AD1408" s="116"/>
      <c r="AE1408" s="118"/>
      <c r="AF1408" s="119" t="s">
        <v>168</v>
      </c>
    </row>
    <row r="1409">
      <c r="A1409" s="106"/>
      <c r="B1409" s="134" t="s">
        <v>143</v>
      </c>
      <c r="C1409" s="108" t="s">
        <v>169</v>
      </c>
      <c r="D1409" s="168" t="s">
        <v>207</v>
      </c>
      <c r="E1409" s="110">
        <v>229.14</v>
      </c>
      <c r="F1409" s="121">
        <f>E1409+E1410</f>
      </c>
      <c r="G1409" s="112">
        <v>3202</v>
      </c>
      <c r="H1409" s="112">
        <v>151</v>
      </c>
      <c r="I1409" s="113">
        <f t="shared" si="202"/>
      </c>
      <c r="J1409" s="114">
        <f t="shared" si="156"/>
      </c>
      <c r="K1409" s="112">
        <v>3</v>
      </c>
      <c r="L1409" s="114">
        <f t="shared" si="118"/>
      </c>
      <c r="M1409" s="112">
        <v>0</v>
      </c>
      <c r="N1409" s="115">
        <f t="shared" si="347"/>
      </c>
      <c r="O1409" s="112">
        <v>0</v>
      </c>
      <c r="P1409" s="115">
        <f t="shared" si="316"/>
      </c>
      <c r="Q1409" s="116">
        <f>(M1409+M1410)/(O1409+O1410)</f>
      </c>
      <c r="R1409" s="112">
        <v>1</v>
      </c>
      <c r="S1409" s="116">
        <f>(O1409+O1410)/(K1409+K1410)</f>
      </c>
      <c r="T1409" s="112">
        <v>1</v>
      </c>
      <c r="U1409" s="117">
        <f>F1409/T1409</f>
      </c>
      <c r="V1409" s="118">
        <f>(F1409+4*500)/T1409</f>
      </c>
      <c r="W1409" s="112">
        <v>444</v>
      </c>
      <c r="X1409" s="118">
        <f>W1409/T1409</f>
      </c>
      <c r="Y1409" s="116">
        <f>T1409/R1409</f>
      </c>
      <c r="Z1409" s="118">
        <f>W1409/F1409</f>
      </c>
      <c r="AA1409" s="118">
        <f>W1409/(F1409+500)</f>
      </c>
      <c r="AB1409" s="112">
        <v>1</v>
      </c>
      <c r="AC1409" s="112">
        <v>444</v>
      </c>
      <c r="AD1409" s="116">
        <f>AB1409/T1409</f>
      </c>
      <c r="AE1409" s="118">
        <f>(W1409-AC1409)/(F1409+500)</f>
      </c>
      <c r="AF1409" s="119" t="s">
        <v>173</v>
      </c>
    </row>
    <row r="1410">
      <c r="A1410" s="106"/>
      <c r="B1410" s="134"/>
      <c r="C1410" s="108"/>
      <c r="D1410" s="168" t="s">
        <v>208</v>
      </c>
      <c r="E1410" s="110">
        <v>200.14</v>
      </c>
      <c r="F1410" s="121"/>
      <c r="G1410" s="112">
        <v>1319</v>
      </c>
      <c r="H1410" s="122">
        <v>49</v>
      </c>
      <c r="I1410" s="113">
        <f t="shared" si="202"/>
      </c>
      <c r="J1410" s="114">
        <f t="shared" si="156"/>
      </c>
      <c r="K1410" s="112">
        <v>1</v>
      </c>
      <c r="L1410" s="114">
        <f t="shared" si="118"/>
      </c>
      <c r="M1410" s="112">
        <v>0</v>
      </c>
      <c r="N1410" s="115">
        <f t="shared" si="347"/>
      </c>
      <c r="O1410" s="112">
        <v>0</v>
      </c>
      <c r="P1410" s="115">
        <f t="shared" si="316"/>
      </c>
      <c r="Q1410" s="116"/>
      <c r="R1410" s="112"/>
      <c r="S1410" s="116"/>
      <c r="T1410" s="112"/>
      <c r="U1410" s="117"/>
      <c r="V1410" s="118"/>
      <c r="W1410" s="112"/>
      <c r="X1410" s="118"/>
      <c r="Y1410" s="116"/>
      <c r="Z1410" s="118"/>
      <c r="AA1410" s="118"/>
      <c r="AB1410" s="112"/>
      <c r="AC1410" s="112"/>
      <c r="AD1410" s="116"/>
      <c r="AE1410" s="118"/>
      <c r="AF1410" s="119" t="s">
        <v>168</v>
      </c>
    </row>
    <row r="1411">
      <c r="A1411" s="106"/>
      <c r="B1411" s="134" t="s">
        <v>144</v>
      </c>
      <c r="C1411" s="108" t="s">
        <v>169</v>
      </c>
      <c r="D1411" s="168" t="s">
        <v>207</v>
      </c>
      <c r="E1411" s="110">
        <v>61.15</v>
      </c>
      <c r="F1411" s="121">
        <f>E1411+E1412</f>
      </c>
      <c r="G1411" s="112">
        <v>1302</v>
      </c>
      <c r="H1411" s="112">
        <v>79</v>
      </c>
      <c r="I1411" s="113">
        <f t="shared" si="202"/>
      </c>
      <c r="J1411" s="114">
        <f t="shared" si="156"/>
      </c>
      <c r="K1411" s="112">
        <v>2</v>
      </c>
      <c r="L1411" s="114">
        <f t="shared" si="118"/>
      </c>
      <c r="M1411" s="112">
        <v>0</v>
      </c>
      <c r="N1411" s="115">
        <f t="shared" si="347"/>
      </c>
      <c r="O1411" s="112">
        <v>0</v>
      </c>
      <c r="P1411" s="115">
        <f t="shared" si="316"/>
      </c>
      <c r="Q1411" s="116">
        <f>(M1411+M1412)/(O1411+O1412)</f>
      </c>
      <c r="R1411" s="112">
        <v>0</v>
      </c>
      <c r="S1411" s="116">
        <f>(O1411+O1412)/(K1411+K1412)</f>
      </c>
      <c r="T1411" s="112">
        <v>0</v>
      </c>
      <c r="U1411" s="117">
        <f>F1411/T1411</f>
      </c>
      <c r="V1411" s="118">
        <f>(F1411+4*500)/T1411</f>
      </c>
      <c r="W1411" s="112">
        <v>0</v>
      </c>
      <c r="X1411" s="118">
        <f>W1411/T1411</f>
      </c>
      <c r="Y1411" s="116">
        <f>T1411/R1411</f>
      </c>
      <c r="Z1411" s="118">
        <f>W1411/F1411</f>
      </c>
      <c r="AA1411" s="118">
        <f>W1411/(F1411+500)</f>
      </c>
      <c r="AB1411" s="112">
        <v>0</v>
      </c>
      <c r="AC1411" s="112">
        <v>0</v>
      </c>
      <c r="AD1411" s="116">
        <f>AB1411/T1411</f>
      </c>
      <c r="AE1411" s="118">
        <f>(W1411-AC1411)/(F1411+500)</f>
      </c>
      <c r="AF1411" s="119" t="s">
        <v>173</v>
      </c>
    </row>
    <row r="1412">
      <c r="A1412" s="106"/>
      <c r="B1412" s="134"/>
      <c r="C1412" s="108"/>
      <c r="D1412" s="168" t="s">
        <v>208</v>
      </c>
      <c r="E1412" s="110">
        <v>254.99</v>
      </c>
      <c r="F1412" s="121"/>
      <c r="G1412" s="112">
        <v>1536</v>
      </c>
      <c r="H1412" s="122">
        <v>63</v>
      </c>
      <c r="I1412" s="113">
        <f t="shared" si="202"/>
      </c>
      <c r="J1412" s="114">
        <f t="shared" si="156"/>
      </c>
      <c r="K1412" s="112">
        <v>5</v>
      </c>
      <c r="L1412" s="114">
        <f t="shared" si="118"/>
      </c>
      <c r="M1412" s="112">
        <v>0</v>
      </c>
      <c r="N1412" s="115">
        <f t="shared" si="347"/>
      </c>
      <c r="O1412" s="112">
        <v>0</v>
      </c>
      <c r="P1412" s="115">
        <f t="shared" si="316"/>
      </c>
      <c r="Q1412" s="116"/>
      <c r="R1412" s="112"/>
      <c r="S1412" s="116"/>
      <c r="T1412" s="112"/>
      <c r="U1412" s="117"/>
      <c r="V1412" s="118"/>
      <c r="W1412" s="112"/>
      <c r="X1412" s="118"/>
      <c r="Y1412" s="116"/>
      <c r="Z1412" s="118"/>
      <c r="AA1412" s="118"/>
      <c r="AB1412" s="112"/>
      <c r="AC1412" s="112"/>
      <c r="AD1412" s="116"/>
      <c r="AE1412" s="118"/>
      <c r="AF1412" s="119" t="s">
        <v>168</v>
      </c>
    </row>
    <row r="1413">
      <c r="A1413" s="106"/>
      <c r="B1413" s="134" t="s">
        <v>145</v>
      </c>
      <c r="C1413" s="108" t="s">
        <v>169</v>
      </c>
      <c r="D1413" s="168" t="s">
        <v>207</v>
      </c>
      <c r="E1413" s="110">
        <v>16.4</v>
      </c>
      <c r="F1413" s="121">
        <f>E1413+E1414</f>
      </c>
      <c r="G1413" s="112">
        <v>635</v>
      </c>
      <c r="H1413" s="112">
        <v>55</v>
      </c>
      <c r="I1413" s="113">
        <f t="shared" si="202"/>
      </c>
      <c r="J1413" s="114">
        <f t="shared" si="156"/>
      </c>
      <c r="K1413" s="112">
        <v>0</v>
      </c>
      <c r="L1413" s="114">
        <f t="shared" si="118"/>
      </c>
      <c r="M1413" s="112">
        <v>0</v>
      </c>
      <c r="N1413" s="115">
        <f t="shared" si="347"/>
      </c>
      <c r="O1413" s="112">
        <v>0</v>
      </c>
      <c r="P1413" s="115">
        <f t="shared" si="316"/>
      </c>
      <c r="Q1413" s="116">
        <f>(M1413+M1414)/(O1413+O1414)</f>
      </c>
      <c r="R1413" s="112">
        <v>0</v>
      </c>
      <c r="S1413" s="116">
        <f>(O1413+O1414)/(K1413+K1414)</f>
      </c>
      <c r="T1413" s="112">
        <v>0</v>
      </c>
      <c r="U1413" s="117">
        <f>F1413/T1413</f>
      </c>
      <c r="V1413" s="118">
        <f>(F1413+4*500)/T1413</f>
      </c>
      <c r="W1413" s="112">
        <v>0</v>
      </c>
      <c r="X1413" s="118">
        <f>W1413/T1413</f>
      </c>
      <c r="Y1413" s="116">
        <f>T1413/R1413</f>
      </c>
      <c r="Z1413" s="118">
        <f>W1413/F1413</f>
      </c>
      <c r="AA1413" s="118">
        <f>W1413/(F1413+500)</f>
      </c>
      <c r="AB1413" s="112">
        <v>0</v>
      </c>
      <c r="AC1413" s="112">
        <v>0</v>
      </c>
      <c r="AD1413" s="116">
        <f>AB1413/T1413</f>
      </c>
      <c r="AE1413" s="118">
        <f>(W1413-AC1413)/(F1413+500)</f>
      </c>
      <c r="AF1413" s="119" t="s">
        <v>173</v>
      </c>
    </row>
    <row r="1414">
      <c r="A1414" s="106"/>
      <c r="B1414" s="134"/>
      <c r="C1414" s="108"/>
      <c r="D1414" s="168" t="s">
        <v>208</v>
      </c>
      <c r="E1414" s="110">
        <v>181.27</v>
      </c>
      <c r="F1414" s="121"/>
      <c r="G1414" s="112">
        <v>1688</v>
      </c>
      <c r="H1414" s="122">
        <v>60</v>
      </c>
      <c r="I1414" s="113">
        <f t="shared" si="202"/>
      </c>
      <c r="J1414" s="114">
        <f t="shared" si="156"/>
      </c>
      <c r="K1414" s="112">
        <v>3</v>
      </c>
      <c r="L1414" s="114">
        <f t="shared" si="118"/>
      </c>
      <c r="M1414" s="112">
        <v>0</v>
      </c>
      <c r="N1414" s="115">
        <f t="shared" si="347"/>
      </c>
      <c r="O1414" s="112">
        <v>0</v>
      </c>
      <c r="P1414" s="115">
        <f t="shared" si="316"/>
      </c>
      <c r="Q1414" s="116"/>
      <c r="R1414" s="112"/>
      <c r="S1414" s="116"/>
      <c r="T1414" s="112"/>
      <c r="U1414" s="117"/>
      <c r="V1414" s="118"/>
      <c r="W1414" s="112"/>
      <c r="X1414" s="118"/>
      <c r="Y1414" s="116"/>
      <c r="Z1414" s="118"/>
      <c r="AA1414" s="118"/>
      <c r="AB1414" s="112"/>
      <c r="AC1414" s="112"/>
      <c r="AD1414" s="116"/>
      <c r="AE1414" s="118"/>
      <c r="AF1414" s="119" t="s">
        <v>168</v>
      </c>
    </row>
    <row r="1415">
      <c r="A1415" s="106"/>
      <c r="B1415" s="134" t="s">
        <v>146</v>
      </c>
      <c r="C1415" s="108" t="s">
        <v>169</v>
      </c>
      <c r="D1415" s="168" t="s">
        <v>207</v>
      </c>
      <c r="E1415" s="110">
        <v>11.48</v>
      </c>
      <c r="F1415" s="121">
        <f>E1415+E1416</f>
      </c>
      <c r="G1415" s="112">
        <v>602</v>
      </c>
      <c r="H1415" s="112">
        <v>48</v>
      </c>
      <c r="I1415" s="113">
        <f t="shared" si="202"/>
      </c>
      <c r="J1415" s="114">
        <f t="shared" si="156"/>
      </c>
      <c r="K1415" s="112">
        <v>1</v>
      </c>
      <c r="L1415" s="114">
        <f t="shared" si="118"/>
      </c>
      <c r="M1415" s="112">
        <v>0</v>
      </c>
      <c r="N1415" s="115">
        <f t="shared" si="347"/>
      </c>
      <c r="O1415" s="112">
        <v>1</v>
      </c>
      <c r="P1415" s="115">
        <f t="shared" si="316"/>
      </c>
      <c r="Q1415" s="116">
        <f>(M1415+M1416)/(O1415+O1416)</f>
      </c>
      <c r="R1415" s="112">
        <v>1</v>
      </c>
      <c r="S1415" s="116">
        <f>(O1415+O1416)/(K1415+K1416)</f>
      </c>
      <c r="T1415" s="112">
        <v>0</v>
      </c>
      <c r="U1415" s="117">
        <f>F1415/T1415</f>
      </c>
      <c r="V1415" s="118">
        <f>(F1415+4*500)/T1415</f>
      </c>
      <c r="W1415" s="112">
        <v>0</v>
      </c>
      <c r="X1415" s="118">
        <f>W1415/T1415</f>
      </c>
      <c r="Y1415" s="116">
        <f>T1415/R1415</f>
      </c>
      <c r="Z1415" s="118">
        <f>W1415/F1415</f>
      </c>
      <c r="AA1415" s="118">
        <f>W1415/(F1415+500)</f>
      </c>
      <c r="AB1415" s="112">
        <v>0</v>
      </c>
      <c r="AC1415" s="112">
        <v>0</v>
      </c>
      <c r="AD1415" s="116">
        <f>AB1415/T1415</f>
      </c>
      <c r="AE1415" s="118">
        <f>(W1415-AC1415)/(F1415+500)</f>
      </c>
      <c r="AF1415" s="119" t="s">
        <v>173</v>
      </c>
    </row>
    <row r="1416">
      <c r="A1416" s="106"/>
      <c r="B1416" s="134"/>
      <c r="C1416" s="108"/>
      <c r="D1416" s="168" t="s">
        <v>208</v>
      </c>
      <c r="E1416" s="110">
        <v>232.3</v>
      </c>
      <c r="F1416" s="121"/>
      <c r="G1416" s="112">
        <v>2080</v>
      </c>
      <c r="H1416" s="122">
        <v>81</v>
      </c>
      <c r="I1416" s="113">
        <f t="shared" si="202"/>
      </c>
      <c r="J1416" s="114">
        <f t="shared" si="156"/>
      </c>
      <c r="K1416" s="112">
        <v>4</v>
      </c>
      <c r="L1416" s="114">
        <f t="shared" si="118"/>
      </c>
      <c r="M1416" s="112">
        <v>0</v>
      </c>
      <c r="N1416" s="115">
        <f t="shared" si="347"/>
      </c>
      <c r="O1416" s="112">
        <v>0</v>
      </c>
      <c r="P1416" s="115">
        <f t="shared" si="316"/>
      </c>
      <c r="Q1416" s="116"/>
      <c r="R1416" s="112"/>
      <c r="S1416" s="116"/>
      <c r="T1416" s="112"/>
      <c r="U1416" s="117"/>
      <c r="V1416" s="118"/>
      <c r="W1416" s="112"/>
      <c r="X1416" s="118"/>
      <c r="Y1416" s="116"/>
      <c r="Z1416" s="118"/>
      <c r="AA1416" s="118"/>
      <c r="AB1416" s="112"/>
      <c r="AC1416" s="112"/>
      <c r="AD1416" s="116"/>
      <c r="AE1416" s="118"/>
      <c r="AF1416" s="119" t="s">
        <v>168</v>
      </c>
    </row>
    <row r="1417">
      <c r="A1417" s="106"/>
      <c r="B1417" s="136" t="s">
        <v>140</v>
      </c>
      <c r="C1417" s="136"/>
      <c r="D1417" s="136"/>
      <c r="E1417" s="124">
        <f>SUM(E1407:E1416)</f>
      </c>
      <c r="F1417" s="124">
        <f>SUM(F1407:F1416)</f>
      </c>
      <c r="G1417" s="124">
        <f>SUM(G1407:G1416)</f>
      </c>
      <c r="H1417" s="124">
        <f>SUM(H1407:H1416)</f>
      </c>
      <c r="I1417" s="126">
        <f t="shared" si="202"/>
      </c>
      <c r="J1417" s="127">
        <f t="shared" si="156"/>
      </c>
      <c r="K1417" s="124">
        <f>SUM(K1407:K1416)</f>
      </c>
      <c r="L1417" s="127">
        <f t="shared" si="118"/>
      </c>
      <c r="M1417" s="124">
        <f>SUM(M1407:M1416)</f>
      </c>
      <c r="N1417" s="128">
        <f t="shared" si="347"/>
      </c>
      <c r="O1417" s="124">
        <f>SUM(O1407:O1416)</f>
      </c>
      <c r="P1417" s="128">
        <f t="shared" si="316"/>
      </c>
      <c r="Q1417" s="129">
        <f>M1417/O1417</f>
      </c>
      <c r="R1417" s="124">
        <f>SUM(R1407:R1416)</f>
      </c>
      <c r="S1417" s="129">
        <f>(O1417+O1417)/(K1417+K1417)</f>
      </c>
      <c r="T1417" s="124">
        <f>SUM(T1407:T1416)</f>
      </c>
      <c r="U1417" s="130">
        <f t="shared" ref="U1417:U1418" si="902">F1417/T1417</f>
      </c>
      <c r="V1417" s="131">
        <f t="shared" ref="V1417:V1418" si="762">(F1417+4*500)/T1417</f>
      </c>
      <c r="W1417" s="124">
        <f>SUM(W1407:W1416)</f>
      </c>
      <c r="X1417" s="132">
        <f t="shared" ref="X1417:X1418" si="622">W1417/T1417</f>
      </c>
      <c r="Y1417" s="129">
        <f t="shared" ref="Y1417:Y1418" si="482">T1417/R1417</f>
      </c>
      <c r="Z1417" s="131">
        <f t="shared" ref="Z1417:Z1418" si="1182">W1417/F1417</f>
      </c>
      <c r="AA1417" s="131">
        <f>W1417/(F1417+COUNT(W1407:W1416)*500)</f>
      </c>
      <c r="AB1417" s="174">
        <f>AB1407+AB1409+AB1411+AB1413+AB1415</f>
      </c>
      <c r="AC1417" s="174">
        <f>AC1407+AC1409+AC1411+AC1413+AC1415</f>
      </c>
      <c r="AD1417" s="129">
        <f t="shared" ref="AD1417:AD1418" si="1042">AB1417/T1417</f>
      </c>
      <c r="AE1417" s="133">
        <f>(W1417-AC1417)/(F1417+COUNT(W1407:W1416))</f>
      </c>
      <c r="AF1417" s="119"/>
    </row>
    <row r="1418">
      <c r="A1418" s="106"/>
      <c r="B1418" s="107" t="s">
        <v>147</v>
      </c>
      <c r="C1418" s="108" t="s">
        <v>188</v>
      </c>
      <c r="D1418" s="168" t="s">
        <v>207</v>
      </c>
      <c r="E1418" s="110">
        <v>11.65</v>
      </c>
      <c r="F1418" s="121">
        <f>E1418+E1419</f>
      </c>
      <c r="G1418" s="112">
        <v>459</v>
      </c>
      <c r="H1418" s="112">
        <v>28</v>
      </c>
      <c r="I1418" s="113">
        <f t="shared" si="202"/>
      </c>
      <c r="J1418" s="114">
        <f t="shared" si="156"/>
      </c>
      <c r="K1418" s="112">
        <v>0</v>
      </c>
      <c r="L1418" s="114">
        <f t="shared" si="118"/>
      </c>
      <c r="M1418" s="112">
        <v>0</v>
      </c>
      <c r="N1418" s="115">
        <f t="shared" si="347"/>
      </c>
      <c r="O1418" s="112">
        <v>0</v>
      </c>
      <c r="P1418" s="115">
        <f t="shared" si="316"/>
      </c>
      <c r="Q1418" s="116">
        <f>(M1418+M1419)/(O1418+O1419)</f>
      </c>
      <c r="R1418" s="112">
        <v>0</v>
      </c>
      <c r="S1418" s="116">
        <f>(O1418+O1419)/(K1418+K1419)</f>
      </c>
      <c r="T1418" s="112">
        <v>0</v>
      </c>
      <c r="U1418" s="117">
        <f t="shared" si="902"/>
      </c>
      <c r="V1418" s="118">
        <f t="shared" si="762"/>
      </c>
      <c r="W1418" s="112">
        <v>0</v>
      </c>
      <c r="X1418" s="118">
        <f t="shared" si="622"/>
      </c>
      <c r="Y1418" s="116">
        <f t="shared" si="482"/>
      </c>
      <c r="Z1418" s="118">
        <f t="shared" si="1182"/>
      </c>
      <c r="AA1418" s="118">
        <f>W1418/(F1418+500)</f>
      </c>
      <c r="AB1418" s="112">
        <v>0</v>
      </c>
      <c r="AC1418" s="112">
        <v>0</v>
      </c>
      <c r="AD1418" s="116">
        <f t="shared" si="1042"/>
      </c>
      <c r="AE1418" s="118">
        <f>(W1418-AC1418)/(F1418+500)</f>
      </c>
      <c r="AF1418" s="119" t="s">
        <v>149</v>
      </c>
    </row>
    <row r="1419">
      <c r="A1419" s="106"/>
      <c r="B1419" s="107"/>
      <c r="C1419" s="108"/>
      <c r="D1419" s="168" t="s">
        <v>208</v>
      </c>
      <c r="E1419" s="110">
        <v>171.86</v>
      </c>
      <c r="F1419" s="121"/>
      <c r="G1419" s="112">
        <v>1361</v>
      </c>
      <c r="H1419" s="122">
        <v>54</v>
      </c>
      <c r="I1419" s="113">
        <f t="shared" si="202"/>
      </c>
      <c r="J1419" s="114">
        <f t="shared" si="156"/>
      </c>
      <c r="K1419" s="112">
        <v>0</v>
      </c>
      <c r="L1419" s="114">
        <f t="shared" si="118"/>
      </c>
      <c r="M1419" s="112">
        <v>0</v>
      </c>
      <c r="N1419" s="115">
        <f t="shared" si="347"/>
      </c>
      <c r="O1419" s="112">
        <v>0</v>
      </c>
      <c r="P1419" s="115">
        <f t="shared" si="316"/>
      </c>
      <c r="Q1419" s="116"/>
      <c r="R1419" s="112"/>
      <c r="S1419" s="116"/>
      <c r="T1419" s="112"/>
      <c r="U1419" s="117"/>
      <c r="V1419" s="118"/>
      <c r="W1419" s="112"/>
      <c r="X1419" s="118"/>
      <c r="Y1419" s="116"/>
      <c r="Z1419" s="118"/>
      <c r="AA1419" s="118"/>
      <c r="AB1419" s="112"/>
      <c r="AC1419" s="112"/>
      <c r="AD1419" s="116"/>
      <c r="AE1419" s="118"/>
      <c r="AF1419" s="119" t="s">
        <v>186</v>
      </c>
    </row>
    <row r="1420">
      <c r="A1420" s="106"/>
      <c r="B1420" s="107" t="s">
        <v>151</v>
      </c>
      <c r="C1420" s="108" t="s">
        <v>188</v>
      </c>
      <c r="D1420" s="168" t="s">
        <v>207</v>
      </c>
      <c r="E1420" s="110">
        <v>4.21</v>
      </c>
      <c r="F1420" s="121">
        <f>E1420+E1421</f>
      </c>
      <c r="G1420" s="112">
        <v>29</v>
      </c>
      <c r="H1420" s="112">
        <v>2</v>
      </c>
      <c r="I1420" s="113">
        <f t="shared" si="202"/>
      </c>
      <c r="J1420" s="114">
        <f t="shared" si="156"/>
      </c>
      <c r="K1420" s="112">
        <v>0</v>
      </c>
      <c r="L1420" s="114">
        <f t="shared" si="118"/>
      </c>
      <c r="M1420" s="112">
        <v>0</v>
      </c>
      <c r="N1420" s="115">
        <f t="shared" si="347"/>
      </c>
      <c r="O1420" s="112">
        <v>0</v>
      </c>
      <c r="P1420" s="115">
        <f t="shared" si="316"/>
      </c>
      <c r="Q1420" s="116">
        <f>(M1420+M1421)/(O1420+O1421)</f>
      </c>
      <c r="R1420" s="112">
        <v>0</v>
      </c>
      <c r="S1420" s="116">
        <f>(O1420+O1421)/(K1420+K1421)</f>
      </c>
      <c r="T1420" s="112">
        <v>0</v>
      </c>
      <c r="U1420" s="117">
        <f>F1420/T1420</f>
      </c>
      <c r="V1420" s="118">
        <f>(F1420+4*500)/T1420</f>
      </c>
      <c r="W1420" s="112">
        <v>0</v>
      </c>
      <c r="X1420" s="118">
        <f>W1420/T1420</f>
      </c>
      <c r="Y1420" s="116">
        <f>T1420/R1420</f>
      </c>
      <c r="Z1420" s="118">
        <f>W1420/F1420</f>
      </c>
      <c r="AA1420" s="118">
        <f>W1420/(F1420+500)</f>
      </c>
      <c r="AB1420" s="112">
        <v>0</v>
      </c>
      <c r="AC1420" s="112">
        <v>0</v>
      </c>
      <c r="AD1420" s="116">
        <f>AB1420/T1420</f>
      </c>
      <c r="AE1420" s="118">
        <f>(W1420-AC1420)/(F1420+500)</f>
      </c>
      <c r="AF1420" s="119" t="s">
        <v>149</v>
      </c>
    </row>
    <row r="1421">
      <c r="A1421" s="106"/>
      <c r="B1421" s="107"/>
      <c r="C1421" s="108"/>
      <c r="D1421" s="168" t="s">
        <v>208</v>
      </c>
      <c r="E1421" s="110">
        <v>190.11</v>
      </c>
      <c r="F1421" s="121"/>
      <c r="G1421" s="112">
        <v>1682</v>
      </c>
      <c r="H1421" s="122">
        <v>57</v>
      </c>
      <c r="I1421" s="113">
        <f t="shared" si="202"/>
      </c>
      <c r="J1421" s="114">
        <f t="shared" si="156"/>
      </c>
      <c r="K1421" s="112">
        <v>4</v>
      </c>
      <c r="L1421" s="114">
        <f t="shared" si="118"/>
      </c>
      <c r="M1421" s="112">
        <v>0</v>
      </c>
      <c r="N1421" s="115">
        <f t="shared" si="347"/>
      </c>
      <c r="O1421" s="112">
        <v>0</v>
      </c>
      <c r="P1421" s="115">
        <f t="shared" si="316"/>
      </c>
      <c r="Q1421" s="116"/>
      <c r="R1421" s="112"/>
      <c r="S1421" s="116"/>
      <c r="T1421" s="112"/>
      <c r="U1421" s="117"/>
      <c r="V1421" s="118"/>
      <c r="W1421" s="112"/>
      <c r="X1421" s="118"/>
      <c r="Y1421" s="116"/>
      <c r="Z1421" s="118"/>
      <c r="AA1421" s="118"/>
      <c r="AB1421" s="112"/>
      <c r="AC1421" s="112"/>
      <c r="AD1421" s="116"/>
      <c r="AE1421" s="118"/>
      <c r="AF1421" s="119" t="s">
        <v>186</v>
      </c>
    </row>
    <row r="1422">
      <c r="A1422" s="106"/>
      <c r="B1422" s="107" t="s">
        <v>152</v>
      </c>
      <c r="C1422" s="108" t="s">
        <v>188</v>
      </c>
      <c r="D1422" s="168" t="s">
        <v>207</v>
      </c>
      <c r="E1422" s="110">
        <v>1.07</v>
      </c>
      <c r="F1422" s="121">
        <f>E1422+E1423</f>
      </c>
      <c r="G1422" s="112">
        <v>50</v>
      </c>
      <c r="H1422" s="112">
        <v>7</v>
      </c>
      <c r="I1422" s="113">
        <f t="shared" si="202"/>
      </c>
      <c r="J1422" s="114">
        <f t="shared" si="156"/>
      </c>
      <c r="K1422" s="112">
        <v>0</v>
      </c>
      <c r="L1422" s="114">
        <f t="shared" si="118"/>
      </c>
      <c r="M1422" s="112">
        <v>0</v>
      </c>
      <c r="N1422" s="115">
        <f t="shared" si="347"/>
      </c>
      <c r="O1422" s="112">
        <v>0</v>
      </c>
      <c r="P1422" s="115">
        <f t="shared" si="316"/>
      </c>
      <c r="Q1422" s="116">
        <f>(M1422+M1423)/(O1422+O1423)</f>
      </c>
      <c r="R1422" s="112">
        <v>0</v>
      </c>
      <c r="S1422" s="116">
        <f>(O1422+O1423)/(K1422+K1423)</f>
      </c>
      <c r="T1422" s="112">
        <v>0</v>
      </c>
      <c r="U1422" s="117">
        <f>F1422/T1422</f>
      </c>
      <c r="V1422" s="118">
        <f>(F1422+4*500)/T1422</f>
      </c>
      <c r="W1422" s="112">
        <v>0</v>
      </c>
      <c r="X1422" s="118">
        <f>W1422/T1422</f>
      </c>
      <c r="Y1422" s="116">
        <f>T1422/R1422</f>
      </c>
      <c r="Z1422" s="118">
        <f>W1422/F1422</f>
      </c>
      <c r="AA1422" s="118">
        <f>W1422/(F1422+500)</f>
      </c>
      <c r="AB1422" s="112">
        <v>0</v>
      </c>
      <c r="AC1422" s="112">
        <v>0</v>
      </c>
      <c r="AD1422" s="116">
        <f>AB1422/T1422</f>
      </c>
      <c r="AE1422" s="118">
        <f>(W1422-AC1422)/(F1422+500)</f>
      </c>
      <c r="AF1422" s="119" t="s">
        <v>149</v>
      </c>
    </row>
    <row r="1423">
      <c r="A1423" s="106"/>
      <c r="B1423" s="107"/>
      <c r="C1423" s="108"/>
      <c r="D1423" s="168" t="s">
        <v>208</v>
      </c>
      <c r="E1423" s="110">
        <v>145.43</v>
      </c>
      <c r="F1423" s="121"/>
      <c r="G1423" s="112">
        <v>1515</v>
      </c>
      <c r="H1423" s="122">
        <v>57</v>
      </c>
      <c r="I1423" s="113">
        <f t="shared" si="202"/>
      </c>
      <c r="J1423" s="114">
        <f t="shared" si="156"/>
      </c>
      <c r="K1423" s="112">
        <v>3</v>
      </c>
      <c r="L1423" s="114">
        <f t="shared" si="118"/>
      </c>
      <c r="M1423" s="112">
        <v>0</v>
      </c>
      <c r="N1423" s="115">
        <f t="shared" si="347"/>
      </c>
      <c r="O1423" s="112">
        <v>0</v>
      </c>
      <c r="P1423" s="115">
        <f t="shared" si="316"/>
      </c>
      <c r="Q1423" s="116"/>
      <c r="R1423" s="112"/>
      <c r="S1423" s="116"/>
      <c r="T1423" s="112"/>
      <c r="U1423" s="117"/>
      <c r="V1423" s="118"/>
      <c r="W1423" s="112"/>
      <c r="X1423" s="118"/>
      <c r="Y1423" s="116"/>
      <c r="Z1423" s="118"/>
      <c r="AA1423" s="118"/>
      <c r="AB1423" s="112"/>
      <c r="AC1423" s="112"/>
      <c r="AD1423" s="116"/>
      <c r="AE1423" s="118"/>
      <c r="AF1423" s="119" t="s">
        <v>186</v>
      </c>
    </row>
    <row r="1424">
      <c r="A1424" s="106"/>
      <c r="B1424" s="107" t="s">
        <v>153</v>
      </c>
      <c r="C1424" s="108" t="s">
        <v>188</v>
      </c>
      <c r="D1424" s="168" t="s">
        <v>207</v>
      </c>
      <c r="E1424" s="110">
        <v>17.73</v>
      </c>
      <c r="F1424" s="121">
        <f>E1424+E1425</f>
      </c>
      <c r="G1424" s="112">
        <v>274</v>
      </c>
      <c r="H1424" s="112">
        <v>12</v>
      </c>
      <c r="I1424" s="113">
        <f t="shared" si="202"/>
      </c>
      <c r="J1424" s="114">
        <f t="shared" si="156"/>
      </c>
      <c r="K1424" s="112">
        <v>0</v>
      </c>
      <c r="L1424" s="114">
        <f t="shared" si="118"/>
      </c>
      <c r="M1424" s="112">
        <v>0</v>
      </c>
      <c r="N1424" s="115">
        <f t="shared" si="347"/>
      </c>
      <c r="O1424" s="112">
        <v>0</v>
      </c>
      <c r="P1424" s="115">
        <f t="shared" si="316"/>
      </c>
      <c r="Q1424" s="116">
        <f>(M1424+M1425)/(O1424+O1425)</f>
      </c>
      <c r="R1424" s="112">
        <v>0</v>
      </c>
      <c r="S1424" s="116">
        <f>(O1424+O1425)/(K1424+K1425)</f>
      </c>
      <c r="T1424" s="112">
        <v>0</v>
      </c>
      <c r="U1424" s="117">
        <f>F1424/T1424</f>
      </c>
      <c r="V1424" s="118">
        <f>(F1424+4*500)/T1424</f>
      </c>
      <c r="W1424" s="112">
        <v>0</v>
      </c>
      <c r="X1424" s="118">
        <f>W1424/T1424</f>
      </c>
      <c r="Y1424" s="116">
        <f>T1424/R1424</f>
      </c>
      <c r="Z1424" s="118">
        <f>W1424/F1424</f>
      </c>
      <c r="AA1424" s="118">
        <f>W1424/(F1424+500)</f>
      </c>
      <c r="AB1424" s="112">
        <v>0</v>
      </c>
      <c r="AC1424" s="112">
        <v>0</v>
      </c>
      <c r="AD1424" s="116">
        <f>AB1424/T1424</f>
      </c>
      <c r="AE1424" s="118">
        <f>(W1424-AC1424)/(F1424+500)</f>
      </c>
      <c r="AF1424" s="119" t="s">
        <v>149</v>
      </c>
    </row>
    <row r="1425">
      <c r="A1425" s="106"/>
      <c r="B1425" s="107"/>
      <c r="C1425" s="108"/>
      <c r="D1425" s="168" t="s">
        <v>208</v>
      </c>
      <c r="E1425" s="110">
        <v>89.02</v>
      </c>
      <c r="F1425" s="121"/>
      <c r="G1425" s="112">
        <v>983</v>
      </c>
      <c r="H1425" s="112">
        <v>34</v>
      </c>
      <c r="I1425" s="113">
        <f t="shared" si="202"/>
      </c>
      <c r="J1425" s="114">
        <f t="shared" si="156"/>
      </c>
      <c r="K1425" s="112">
        <v>1</v>
      </c>
      <c r="L1425" s="114">
        <f t="shared" si="118"/>
      </c>
      <c r="M1425" s="112">
        <v>0</v>
      </c>
      <c r="N1425" s="115">
        <f t="shared" si="347"/>
      </c>
      <c r="O1425" s="112">
        <v>0</v>
      </c>
      <c r="P1425" s="115">
        <f t="shared" si="316"/>
      </c>
      <c r="Q1425" s="116"/>
      <c r="R1425" s="112"/>
      <c r="S1425" s="116"/>
      <c r="T1425" s="112"/>
      <c r="U1425" s="117"/>
      <c r="V1425" s="118"/>
      <c r="W1425" s="112"/>
      <c r="X1425" s="118"/>
      <c r="Y1425" s="116"/>
      <c r="Z1425" s="118"/>
      <c r="AA1425" s="118"/>
      <c r="AB1425" s="112"/>
      <c r="AC1425" s="112"/>
      <c r="AD1425" s="116"/>
      <c r="AE1425" s="118"/>
      <c r="AF1425" s="119" t="s">
        <v>186</v>
      </c>
    </row>
    <row r="1426">
      <c r="A1426" s="106"/>
      <c r="B1426" s="107" t="s">
        <v>154</v>
      </c>
      <c r="C1426" s="108" t="s">
        <v>188</v>
      </c>
      <c r="D1426" s="168" t="s">
        <v>207</v>
      </c>
      <c r="E1426" s="110">
        <v>65.09</v>
      </c>
      <c r="F1426" s="121">
        <f>E1426+E1427</f>
      </c>
      <c r="G1426" s="112">
        <v>869</v>
      </c>
      <c r="H1426" s="112">
        <v>45</v>
      </c>
      <c r="I1426" s="113">
        <f t="shared" si="202"/>
      </c>
      <c r="J1426" s="114">
        <f t="shared" si="156"/>
      </c>
      <c r="K1426" s="112">
        <v>0</v>
      </c>
      <c r="L1426" s="114">
        <f t="shared" si="118"/>
      </c>
      <c r="M1426" s="112">
        <v>0</v>
      </c>
      <c r="N1426" s="115">
        <f t="shared" si="347"/>
      </c>
      <c r="O1426" s="112">
        <v>0</v>
      </c>
      <c r="P1426" s="115">
        <f t="shared" si="316"/>
      </c>
      <c r="Q1426" s="116">
        <f>(M1426+M1427)/(O1426+O1427)</f>
      </c>
      <c r="R1426" s="112">
        <v>1</v>
      </c>
      <c r="S1426" s="116">
        <f>(O1426+O1427)/(K1426+K1427)</f>
      </c>
      <c r="T1426" s="112">
        <v>0</v>
      </c>
      <c r="U1426" s="117">
        <f>F1426/T1426</f>
      </c>
      <c r="V1426" s="118">
        <f>(F1426+4*500)/T1426</f>
      </c>
      <c r="W1426" s="112">
        <v>0</v>
      </c>
      <c r="X1426" s="118">
        <f>W1426/T1426</f>
      </c>
      <c r="Y1426" s="116">
        <f>T1426/R1426</f>
      </c>
      <c r="Z1426" s="118">
        <f>W1426/F1426</f>
      </c>
      <c r="AA1426" s="118">
        <f>W1426/(F1426+500)</f>
      </c>
      <c r="AB1426" s="112">
        <v>0</v>
      </c>
      <c r="AC1426" s="112">
        <v>0</v>
      </c>
      <c r="AD1426" s="116">
        <f>AB1426/T1426</f>
      </c>
      <c r="AE1426" s="118">
        <f>(W1426-AC1426)/(F1426+500)</f>
      </c>
      <c r="AF1426" s="119" t="s">
        <v>149</v>
      </c>
    </row>
    <row r="1427">
      <c r="A1427" s="106"/>
      <c r="B1427" s="107"/>
      <c r="C1427" s="108"/>
      <c r="D1427" s="168" t="s">
        <v>208</v>
      </c>
      <c r="E1427" s="110">
        <v>86.16</v>
      </c>
      <c r="F1427" s="121"/>
      <c r="G1427" s="112">
        <v>462</v>
      </c>
      <c r="H1427" s="112">
        <v>13</v>
      </c>
      <c r="I1427" s="113">
        <f t="shared" si="202"/>
      </c>
      <c r="J1427" s="114">
        <f t="shared" si="156"/>
      </c>
      <c r="K1427" s="112">
        <v>3</v>
      </c>
      <c r="L1427" s="114">
        <f t="shared" si="118"/>
      </c>
      <c r="M1427" s="112">
        <v>0</v>
      </c>
      <c r="N1427" s="115">
        <f t="shared" si="347"/>
      </c>
      <c r="O1427" s="112">
        <v>0</v>
      </c>
      <c r="P1427" s="115">
        <f t="shared" si="316"/>
      </c>
      <c r="Q1427" s="116"/>
      <c r="R1427" s="112"/>
      <c r="S1427" s="116"/>
      <c r="T1427" s="112"/>
      <c r="U1427" s="117"/>
      <c r="V1427" s="118"/>
      <c r="W1427" s="112"/>
      <c r="X1427" s="118"/>
      <c r="Y1427" s="116"/>
      <c r="Z1427" s="118"/>
      <c r="AA1427" s="118"/>
      <c r="AB1427" s="112"/>
      <c r="AC1427" s="112"/>
      <c r="AD1427" s="116"/>
      <c r="AE1427" s="118"/>
      <c r="AF1427" s="119" t="s">
        <v>186</v>
      </c>
    </row>
    <row r="1428">
      <c r="A1428" s="106"/>
      <c r="B1428" s="136" t="s">
        <v>140</v>
      </c>
      <c r="C1428" s="136"/>
      <c r="D1428" s="136"/>
      <c r="E1428" s="124">
        <f>SUM(E1418:E1427)</f>
      </c>
      <c r="F1428" s="124">
        <f>SUM(F1418:F1427)</f>
      </c>
      <c r="G1428" s="124">
        <f>SUM(G1418:G1427)</f>
      </c>
      <c r="H1428" s="124">
        <f>SUM(H1418:H1427)</f>
      </c>
      <c r="I1428" s="126">
        <f t="shared" si="202"/>
      </c>
      <c r="J1428" s="127">
        <f t="shared" si="156"/>
      </c>
      <c r="K1428" s="124">
        <f>SUM(K1418:K1427)</f>
      </c>
      <c r="L1428" s="127">
        <f t="shared" si="118"/>
      </c>
      <c r="M1428" s="124">
        <f>SUM(M1418:M1427)</f>
      </c>
      <c r="N1428" s="128">
        <f t="shared" si="347"/>
      </c>
      <c r="O1428" s="124">
        <f>SUM(O1418:O1427)</f>
      </c>
      <c r="P1428" s="128">
        <f t="shared" si="316"/>
      </c>
      <c r="Q1428" s="129">
        <f>M1428/O1428</f>
      </c>
      <c r="R1428" s="124">
        <f>SUM(R1418:R1427)</f>
      </c>
      <c r="S1428" s="129">
        <f>(O1428+O1428)/(K1428+K1428)</f>
      </c>
      <c r="T1428" s="124">
        <f>SUM(T1418:T1427)</f>
      </c>
      <c r="U1428" s="130">
        <f t="shared" ref="U1428:U1429" si="903">F1428/T1428</f>
      </c>
      <c r="V1428" s="131">
        <f t="shared" ref="V1428:V1429" si="763">(F1428+4*500)/T1428</f>
      </c>
      <c r="W1428" s="124">
        <f>SUM(W1418:W1427)</f>
      </c>
      <c r="X1428" s="132">
        <f t="shared" ref="X1428:X1429" si="623">W1428/T1428</f>
      </c>
      <c r="Y1428" s="129">
        <f t="shared" ref="Y1428:Y1429" si="483">T1428/R1428</f>
      </c>
      <c r="Z1428" s="131">
        <f t="shared" ref="Z1428:Z1429" si="1183">W1428/F1428</f>
      </c>
      <c r="AA1428" s="131">
        <f>W1428/(F1428+COUNT(W1418:W1427)*500)</f>
      </c>
      <c r="AB1428" s="174">
        <f>AB1418+AB1420+AB1422+AB1424+AB1426</f>
      </c>
      <c r="AC1428" s="174">
        <f>AC1418+AC1420+AC1422+AC1424+AC1426</f>
      </c>
      <c r="AD1428" s="129">
        <f t="shared" ref="AD1428:AD1429" si="1043">AB1428/T1428</f>
      </c>
      <c r="AE1428" s="133">
        <f>(W1428-AC1428)/(F1428+COUNT(W1418:W1427)*500)</f>
      </c>
      <c r="AF1428" s="118"/>
    </row>
    <row r="1429">
      <c r="A1429" s="106"/>
      <c r="B1429" s="120" t="s">
        <v>155</v>
      </c>
      <c r="C1429" s="135" t="s">
        <v>171</v>
      </c>
      <c r="D1429" s="168" t="s">
        <v>207</v>
      </c>
      <c r="E1429" s="110">
        <v>71.17</v>
      </c>
      <c r="F1429" s="121">
        <f>E1429+E1430</f>
      </c>
      <c r="G1429" s="112">
        <v>1303</v>
      </c>
      <c r="H1429" s="112">
        <v>73</v>
      </c>
      <c r="I1429" s="113">
        <f t="shared" si="202"/>
      </c>
      <c r="J1429" s="114">
        <f t="shared" si="156"/>
      </c>
      <c r="K1429" s="112">
        <v>1</v>
      </c>
      <c r="L1429" s="114">
        <f t="shared" si="118"/>
      </c>
      <c r="M1429" s="112">
        <v>0</v>
      </c>
      <c r="N1429" s="115">
        <f t="shared" si="347"/>
      </c>
      <c r="O1429" s="112">
        <v>0</v>
      </c>
      <c r="P1429" s="115">
        <f t="shared" si="316"/>
      </c>
      <c r="Q1429" s="116">
        <f>(M1429+M1430)/(O1429+O1430)</f>
      </c>
      <c r="R1429" s="112">
        <v>0</v>
      </c>
      <c r="S1429" s="116">
        <f>(O1429+O1430)/(K1429+K1430)</f>
      </c>
      <c r="T1429" s="112">
        <v>0</v>
      </c>
      <c r="U1429" s="117">
        <f t="shared" si="903"/>
      </c>
      <c r="V1429" s="118">
        <f t="shared" si="763"/>
      </c>
      <c r="W1429" s="112">
        <v>0</v>
      </c>
      <c r="X1429" s="118">
        <f t="shared" si="623"/>
      </c>
      <c r="Y1429" s="116">
        <f t="shared" si="483"/>
      </c>
      <c r="Z1429" s="118">
        <f t="shared" si="1183"/>
      </c>
      <c r="AA1429" s="118">
        <f>W1429/(F1429+500)</f>
      </c>
      <c r="AB1429" s="112">
        <v>0</v>
      </c>
      <c r="AC1429" s="112">
        <v>0</v>
      </c>
      <c r="AD1429" s="116">
        <f t="shared" si="1043"/>
      </c>
      <c r="AE1429" s="118">
        <f>(W1429-AC1429)/(F1429+500)</f>
      </c>
      <c r="AF1429" s="119" t="s">
        <v>149</v>
      </c>
    </row>
    <row r="1430">
      <c r="A1430" s="106"/>
      <c r="B1430" s="120"/>
      <c r="C1430" s="135"/>
      <c r="D1430" s="168" t="s">
        <v>208</v>
      </c>
      <c r="E1430" s="110">
        <v>74.99</v>
      </c>
      <c r="F1430" s="121"/>
      <c r="G1430" s="112">
        <v>656</v>
      </c>
      <c r="H1430" s="112">
        <v>16</v>
      </c>
      <c r="I1430" s="113">
        <f t="shared" si="202"/>
      </c>
      <c r="J1430" s="114">
        <f t="shared" si="156"/>
      </c>
      <c r="K1430" s="112">
        <v>0</v>
      </c>
      <c r="L1430" s="114">
        <f t="shared" si="118"/>
      </c>
      <c r="M1430" s="112">
        <v>0</v>
      </c>
      <c r="N1430" s="115">
        <f t="shared" si="347"/>
      </c>
      <c r="O1430" s="112">
        <v>0</v>
      </c>
      <c r="P1430" s="115">
        <f t="shared" si="316"/>
      </c>
      <c r="Q1430" s="116"/>
      <c r="R1430" s="112"/>
      <c r="S1430" s="116"/>
      <c r="T1430" s="112"/>
      <c r="U1430" s="117"/>
      <c r="V1430" s="118"/>
      <c r="W1430" s="112"/>
      <c r="X1430" s="118"/>
      <c r="Y1430" s="116"/>
      <c r="Z1430" s="118"/>
      <c r="AA1430" s="118"/>
      <c r="AB1430" s="112"/>
      <c r="AC1430" s="112"/>
      <c r="AD1430" s="116"/>
      <c r="AE1430" s="118"/>
      <c r="AF1430" s="119" t="s">
        <v>186</v>
      </c>
    </row>
    <row r="1431">
      <c r="A1431" s="106"/>
      <c r="B1431" s="107" t="s">
        <v>157</v>
      </c>
      <c r="C1431" s="135" t="s">
        <v>171</v>
      </c>
      <c r="D1431" s="168" t="s">
        <v>207</v>
      </c>
      <c r="E1431" s="110">
        <v>90.52</v>
      </c>
      <c r="F1431" s="121">
        <f>E1431+E1432</f>
      </c>
      <c r="G1431" s="112">
        <v>1858</v>
      </c>
      <c r="H1431" s="112">
        <v>132</v>
      </c>
      <c r="I1431" s="113">
        <f t="shared" si="202"/>
      </c>
      <c r="J1431" s="114">
        <f t="shared" si="156"/>
      </c>
      <c r="K1431" s="112">
        <v>4</v>
      </c>
      <c r="L1431" s="114">
        <f t="shared" si="118"/>
      </c>
      <c r="M1431" s="112">
        <v>0</v>
      </c>
      <c r="N1431" s="115">
        <f t="shared" si="347"/>
      </c>
      <c r="O1431" s="112">
        <v>1</v>
      </c>
      <c r="P1431" s="115">
        <f t="shared" si="316"/>
      </c>
      <c r="Q1431" s="116">
        <f>(M1431+M1432)/(O1431+O1432)</f>
      </c>
      <c r="R1431" s="112">
        <v>3</v>
      </c>
      <c r="S1431" s="116">
        <f>(O1431+O1432)/(K1431+K1432)</f>
      </c>
      <c r="T1431" s="112">
        <v>0</v>
      </c>
      <c r="U1431" s="117">
        <f>F1431/T1431</f>
      </c>
      <c r="V1431" s="118">
        <f>(F1431+4*500)/T1431</f>
      </c>
      <c r="W1431" s="112">
        <v>0</v>
      </c>
      <c r="X1431" s="118">
        <f>W1431/T1431</f>
      </c>
      <c r="Y1431" s="116">
        <f>T1431/R1431</f>
      </c>
      <c r="Z1431" s="118">
        <f>W1431/F1431</f>
      </c>
      <c r="AA1431" s="118">
        <f>W1431/(F1431+500)</f>
      </c>
      <c r="AB1431" s="112">
        <v>0</v>
      </c>
      <c r="AC1431" s="112">
        <v>0</v>
      </c>
      <c r="AD1431" s="116">
        <f>AB1431/T1431</f>
      </c>
      <c r="AE1431" s="118">
        <f>(W1431-AC1431)/(F1431+500)</f>
      </c>
      <c r="AF1431" s="119" t="s">
        <v>149</v>
      </c>
    </row>
    <row r="1432">
      <c r="A1432" s="106"/>
      <c r="B1432" s="107"/>
      <c r="C1432" s="135"/>
      <c r="D1432" s="168" t="s">
        <v>208</v>
      </c>
      <c r="E1432" s="110">
        <v>83.99</v>
      </c>
      <c r="F1432" s="121"/>
      <c r="G1432" s="112">
        <v>660</v>
      </c>
      <c r="H1432" s="112">
        <v>21</v>
      </c>
      <c r="I1432" s="113">
        <f t="shared" si="202"/>
      </c>
      <c r="J1432" s="114">
        <f t="shared" si="156"/>
      </c>
      <c r="K1432" s="112">
        <v>0</v>
      </c>
      <c r="L1432" s="114">
        <f t="shared" si="118"/>
      </c>
      <c r="M1432" s="112">
        <v>0</v>
      </c>
      <c r="N1432" s="115">
        <f t="shared" si="347"/>
      </c>
      <c r="O1432" s="112">
        <v>0</v>
      </c>
      <c r="P1432" s="115">
        <f t="shared" si="316"/>
      </c>
      <c r="Q1432" s="116"/>
      <c r="R1432" s="112"/>
      <c r="S1432" s="116"/>
      <c r="T1432" s="112"/>
      <c r="U1432" s="117"/>
      <c r="V1432" s="118"/>
      <c r="W1432" s="112"/>
      <c r="X1432" s="118"/>
      <c r="Y1432" s="116"/>
      <c r="Z1432" s="118"/>
      <c r="AA1432" s="118"/>
      <c r="AB1432" s="112"/>
      <c r="AC1432" s="112"/>
      <c r="AD1432" s="116"/>
      <c r="AE1432" s="118"/>
      <c r="AF1432" s="119" t="s">
        <v>186</v>
      </c>
    </row>
    <row r="1433">
      <c r="A1433" s="106"/>
      <c r="B1433" s="107" t="s">
        <v>158</v>
      </c>
      <c r="C1433" s="135" t="s">
        <v>171</v>
      </c>
      <c r="D1433" s="168" t="s">
        <v>207</v>
      </c>
      <c r="E1433" s="110">
        <v>111.98</v>
      </c>
      <c r="F1433" s="121">
        <f>E1433+E1434</f>
      </c>
      <c r="G1433" s="112">
        <v>1912</v>
      </c>
      <c r="H1433" s="112">
        <v>119</v>
      </c>
      <c r="I1433" s="113">
        <f t="shared" si="202"/>
      </c>
      <c r="J1433" s="114">
        <f t="shared" si="156"/>
      </c>
      <c r="K1433" s="112">
        <v>1</v>
      </c>
      <c r="L1433" s="114">
        <f t="shared" si="118"/>
      </c>
      <c r="M1433" s="112">
        <v>0</v>
      </c>
      <c r="N1433" s="115">
        <f t="shared" si="347"/>
      </c>
      <c r="O1433" s="112">
        <v>0</v>
      </c>
      <c r="P1433" s="115">
        <f t="shared" si="316"/>
      </c>
      <c r="Q1433" s="116">
        <f>(M1433+M1434)/(O1433+O1434)</f>
      </c>
      <c r="R1433" s="112">
        <v>0</v>
      </c>
      <c r="S1433" s="116">
        <f>(O1433+O1434)/(K1433+K1434)</f>
      </c>
      <c r="T1433" s="112">
        <v>0</v>
      </c>
      <c r="U1433" s="117">
        <f>F1433/T1433</f>
      </c>
      <c r="V1433" s="118">
        <f>(F1433+4*500)/T1433</f>
      </c>
      <c r="W1433" s="112">
        <v>0</v>
      </c>
      <c r="X1433" s="118">
        <f>W1433/T1433</f>
      </c>
      <c r="Y1433" s="116">
        <f>T1433/R1433</f>
      </c>
      <c r="Z1433" s="118">
        <f>W1433/F1433</f>
      </c>
      <c r="AA1433" s="118">
        <f>W1433/(F1433+500)</f>
      </c>
      <c r="AB1433" s="112">
        <v>0</v>
      </c>
      <c r="AC1433" s="112">
        <v>0</v>
      </c>
      <c r="AD1433" s="116">
        <f>AB1433/T1433</f>
      </c>
      <c r="AE1433" s="118">
        <f>(W1433-AC1433)/(F1433+500)</f>
      </c>
      <c r="AF1433" s="119" t="s">
        <v>149</v>
      </c>
    </row>
    <row r="1434">
      <c r="A1434" s="106"/>
      <c r="B1434" s="107"/>
      <c r="C1434" s="135"/>
      <c r="D1434" s="168" t="s">
        <v>208</v>
      </c>
      <c r="E1434" s="110">
        <v>83.73</v>
      </c>
      <c r="F1434" s="121"/>
      <c r="G1434" s="112">
        <v>736</v>
      </c>
      <c r="H1434" s="112">
        <v>27</v>
      </c>
      <c r="I1434" s="113">
        <f t="shared" si="202"/>
      </c>
      <c r="J1434" s="114">
        <f t="shared" si="156"/>
      </c>
      <c r="K1434" s="112">
        <v>0</v>
      </c>
      <c r="L1434" s="114">
        <f t="shared" si="118"/>
      </c>
      <c r="M1434" s="112">
        <v>0</v>
      </c>
      <c r="N1434" s="115">
        <f t="shared" si="347"/>
      </c>
      <c r="O1434" s="112">
        <v>0</v>
      </c>
      <c r="P1434" s="115">
        <f t="shared" si="316"/>
      </c>
      <c r="Q1434" s="116"/>
      <c r="R1434" s="112"/>
      <c r="S1434" s="116"/>
      <c r="T1434" s="112"/>
      <c r="U1434" s="117"/>
      <c r="V1434" s="118"/>
      <c r="W1434" s="112"/>
      <c r="X1434" s="118"/>
      <c r="Y1434" s="116"/>
      <c r="Z1434" s="118"/>
      <c r="AA1434" s="118"/>
      <c r="AB1434" s="112"/>
      <c r="AC1434" s="112"/>
      <c r="AD1434" s="116"/>
      <c r="AE1434" s="118"/>
      <c r="AF1434" s="119" t="s">
        <v>186</v>
      </c>
    </row>
    <row r="1435">
      <c r="A1435" s="106"/>
      <c r="B1435" s="107" t="s">
        <v>159</v>
      </c>
      <c r="C1435" s="135" t="s">
        <v>171</v>
      </c>
      <c r="D1435" s="168" t="s">
        <v>207</v>
      </c>
      <c r="E1435" s="110">
        <v>216.3</v>
      </c>
      <c r="F1435" s="121">
        <f>E1435+E1436</f>
      </c>
      <c r="G1435" s="112">
        <v>3181</v>
      </c>
      <c r="H1435" s="112">
        <v>172</v>
      </c>
      <c r="I1435" s="113">
        <f t="shared" si="202"/>
      </c>
      <c r="J1435" s="114">
        <f t="shared" si="156"/>
      </c>
      <c r="K1435" s="112">
        <v>3</v>
      </c>
      <c r="L1435" s="114">
        <f t="shared" si="118"/>
      </c>
      <c r="M1435" s="112">
        <v>0</v>
      </c>
      <c r="N1435" s="115">
        <f t="shared" si="347"/>
      </c>
      <c r="O1435" s="112">
        <v>0</v>
      </c>
      <c r="P1435" s="115">
        <f t="shared" si="316"/>
      </c>
      <c r="Q1435" s="116">
        <f>(M1435+M1436)/(O1435+O1436)</f>
      </c>
      <c r="R1435" s="112">
        <v>2</v>
      </c>
      <c r="S1435" s="116">
        <f>(O1435+O1436)/(K1435+K1436)</f>
      </c>
      <c r="T1435" s="112">
        <v>1</v>
      </c>
      <c r="U1435" s="117">
        <f>F1435/T1435</f>
      </c>
      <c r="V1435" s="118">
        <f>(F1435+4*500)/T1435</f>
      </c>
      <c r="W1435" s="112">
        <v>1550.3999999999996</v>
      </c>
      <c r="X1435" s="118">
        <f>W1435/T1435</f>
      </c>
      <c r="Y1435" s="116">
        <f>T1435/R1435</f>
      </c>
      <c r="Z1435" s="118">
        <f>W1435/F1435</f>
      </c>
      <c r="AA1435" s="118">
        <f>W1435/(F1435+500)</f>
      </c>
      <c r="AB1435" s="112">
        <v>0</v>
      </c>
      <c r="AC1435" s="112">
        <v>0</v>
      </c>
      <c r="AD1435" s="116">
        <f>AB1435/T1435</f>
      </c>
      <c r="AE1435" s="118">
        <f>(W1435-AC1435)/(F1435+500)</f>
      </c>
      <c r="AF1435" s="119" t="s">
        <v>149</v>
      </c>
    </row>
    <row r="1436">
      <c r="A1436" s="106"/>
      <c r="B1436" s="107"/>
      <c r="C1436" s="135"/>
      <c r="D1436" s="168" t="s">
        <v>208</v>
      </c>
      <c r="E1436" s="110">
        <v>99.57</v>
      </c>
      <c r="F1436" s="121"/>
      <c r="G1436" s="112">
        <v>846</v>
      </c>
      <c r="H1436" s="112">
        <v>46</v>
      </c>
      <c r="I1436" s="113">
        <f t="shared" si="202"/>
      </c>
      <c r="J1436" s="114">
        <f t="shared" si="156"/>
      </c>
      <c r="K1436" s="112">
        <v>2</v>
      </c>
      <c r="L1436" s="114">
        <f t="shared" si="118"/>
      </c>
      <c r="M1436" s="112">
        <v>0</v>
      </c>
      <c r="N1436" s="115">
        <f t="shared" si="347"/>
      </c>
      <c r="O1436" s="112">
        <v>0</v>
      </c>
      <c r="P1436" s="115">
        <f t="shared" si="316"/>
      </c>
      <c r="Q1436" s="116"/>
      <c r="R1436" s="112"/>
      <c r="S1436" s="116"/>
      <c r="T1436" s="112"/>
      <c r="U1436" s="117"/>
      <c r="V1436" s="118"/>
      <c r="W1436" s="112"/>
      <c r="X1436" s="118"/>
      <c r="Y1436" s="116"/>
      <c r="Z1436" s="118"/>
      <c r="AA1436" s="118"/>
      <c r="AB1436" s="112"/>
      <c r="AC1436" s="112"/>
      <c r="AD1436" s="116"/>
      <c r="AE1436" s="118"/>
      <c r="AF1436" s="119" t="s">
        <v>186</v>
      </c>
    </row>
    <row r="1437">
      <c r="A1437" s="106"/>
      <c r="B1437" s="107" t="s">
        <v>160</v>
      </c>
      <c r="C1437" s="135" t="s">
        <v>171</v>
      </c>
      <c r="D1437" s="168" t="s">
        <v>207</v>
      </c>
      <c r="E1437" s="110">
        <v>85.34</v>
      </c>
      <c r="F1437" s="121">
        <f>E1437+E1438</f>
      </c>
      <c r="G1437" s="112">
        <v>1513</v>
      </c>
      <c r="H1437" s="112">
        <v>98</v>
      </c>
      <c r="I1437" s="113">
        <f t="shared" si="202"/>
      </c>
      <c r="J1437" s="114">
        <f t="shared" si="156"/>
      </c>
      <c r="K1437" s="112">
        <v>7</v>
      </c>
      <c r="L1437" s="114">
        <f t="shared" si="118"/>
      </c>
      <c r="M1437" s="112">
        <v>0</v>
      </c>
      <c r="N1437" s="115">
        <f t="shared" si="347"/>
      </c>
      <c r="O1437" s="112">
        <v>1</v>
      </c>
      <c r="P1437" s="115">
        <f t="shared" si="316"/>
      </c>
      <c r="Q1437" s="116">
        <f>(M1437+M1438)/(O1437+O1438)</f>
      </c>
      <c r="R1437" s="112">
        <v>2</v>
      </c>
      <c r="S1437" s="116">
        <f>(O1437+O1438)/(K1437+K1438)</f>
      </c>
      <c r="T1437" s="112">
        <v>1</v>
      </c>
      <c r="U1437" s="117">
        <f>F1437/T1437</f>
      </c>
      <c r="V1437" s="118">
        <f>(F1437+4*500)/T1437</f>
      </c>
      <c r="W1437" s="112">
        <v>1344</v>
      </c>
      <c r="X1437" s="118">
        <f>W1437/T1437</f>
      </c>
      <c r="Y1437" s="116">
        <f>T1437/R1437</f>
      </c>
      <c r="Z1437" s="118">
        <f>W1437/F1437</f>
      </c>
      <c r="AA1437" s="118">
        <f>W1437/(F1437+500)</f>
      </c>
      <c r="AB1437" s="112">
        <v>1</v>
      </c>
      <c r="AC1437" s="112">
        <v>1344</v>
      </c>
      <c r="AD1437" s="116">
        <f>AB1437/T1437</f>
      </c>
      <c r="AE1437" s="118">
        <f>(W1437-AC1437)/(F1437+500)</f>
      </c>
      <c r="AF1437" s="119" t="s">
        <v>149</v>
      </c>
    </row>
    <row r="1438">
      <c r="A1438" s="106"/>
      <c r="B1438" s="107"/>
      <c r="C1438" s="135"/>
      <c r="D1438" s="168" t="s">
        <v>208</v>
      </c>
      <c r="E1438" s="110">
        <v>102.59</v>
      </c>
      <c r="F1438" s="121"/>
      <c r="G1438" s="112">
        <v>945</v>
      </c>
      <c r="H1438" s="112">
        <v>50</v>
      </c>
      <c r="I1438" s="113">
        <f t="shared" si="202"/>
      </c>
      <c r="J1438" s="114">
        <f t="shared" si="156"/>
      </c>
      <c r="K1438" s="112">
        <v>3</v>
      </c>
      <c r="L1438" s="114">
        <f t="shared" si="118"/>
      </c>
      <c r="M1438" s="112">
        <v>0</v>
      </c>
      <c r="N1438" s="115">
        <f t="shared" si="347"/>
      </c>
      <c r="O1438" s="112">
        <v>0</v>
      </c>
      <c r="P1438" s="115">
        <f t="shared" si="316"/>
      </c>
      <c r="Q1438" s="116"/>
      <c r="R1438" s="112"/>
      <c r="S1438" s="116"/>
      <c r="T1438" s="112"/>
      <c r="U1438" s="117"/>
      <c r="V1438" s="118"/>
      <c r="W1438" s="112"/>
      <c r="X1438" s="118"/>
      <c r="Y1438" s="116"/>
      <c r="Z1438" s="118"/>
      <c r="AA1438" s="118"/>
      <c r="AB1438" s="112"/>
      <c r="AC1438" s="112"/>
      <c r="AD1438" s="116"/>
      <c r="AE1438" s="118"/>
      <c r="AF1438" s="119" t="s">
        <v>186</v>
      </c>
    </row>
    <row r="1439">
      <c r="A1439" s="106"/>
      <c r="B1439" s="136" t="s">
        <v>140</v>
      </c>
      <c r="C1439" s="136"/>
      <c r="D1439" s="136"/>
      <c r="E1439" s="124">
        <f>SUM(E1429:E1438)</f>
      </c>
      <c r="F1439" s="124">
        <f>SUM(F1429:F1438)</f>
      </c>
      <c r="G1439" s="124">
        <f>SUM(G1429:G1438)</f>
      </c>
      <c r="H1439" s="124">
        <f>SUM(H1429:H1438)</f>
      </c>
      <c r="I1439" s="126">
        <f t="shared" si="202"/>
      </c>
      <c r="J1439" s="127">
        <f t="shared" si="156"/>
      </c>
      <c r="K1439" s="124">
        <f>SUM(K1429:K1438)</f>
      </c>
      <c r="L1439" s="127">
        <f t="shared" si="118"/>
      </c>
      <c r="M1439" s="124">
        <f>SUM(M1429:M1438)</f>
      </c>
      <c r="N1439" s="128">
        <f t="shared" si="347"/>
      </c>
      <c r="O1439" s="124">
        <f>SUM(O1429:O1438)</f>
      </c>
      <c r="P1439" s="128">
        <f t="shared" si="316"/>
      </c>
      <c r="Q1439" s="129">
        <f t="shared" ref="Q1439:Q1440" si="60">M1439/O1439</f>
      </c>
      <c r="R1439" s="124">
        <f>SUM(R1429:R1438)</f>
      </c>
      <c r="S1439" s="129">
        <f t="shared" ref="S1439:S1440" si="29">(O1439+O1439)/(K1439+K1439)</f>
      </c>
      <c r="T1439" s="124">
        <f>SUM(T1429:T1438)</f>
      </c>
      <c r="U1439" s="130">
        <f t="shared" ref="U1439:U1440" si="904">F1439/T1439</f>
      </c>
      <c r="V1439" s="131">
        <f t="shared" ref="V1439:V1440" si="764">(F1439+4*500)/T1439</f>
      </c>
      <c r="W1439" s="124">
        <f>SUM(W1429:W1438)</f>
      </c>
      <c r="X1439" s="132">
        <f t="shared" ref="X1439:X1440" si="624">W1439/T1439</f>
      </c>
      <c r="Y1439" s="129">
        <f t="shared" ref="Y1439:Y1440" si="484">T1439/R1439</f>
      </c>
      <c r="Z1439" s="131">
        <f t="shared" ref="Z1439:Z1440" si="1184">W1439/F1439</f>
      </c>
      <c r="AA1439" s="131">
        <f>W1439/(F1439+COUNT(W1429:W1438)*500)</f>
      </c>
      <c r="AB1439" s="174">
        <f>AB1429+AB1431+AB1433+AB1435+AB1437</f>
      </c>
      <c r="AC1439" s="174">
        <f>AC1429+AC1431+AC1433+AC1435+AC1437</f>
      </c>
      <c r="AD1439" s="129">
        <f t="shared" ref="AD1439:AD1440" si="1044">AB1439/T1439</f>
      </c>
      <c r="AE1439" s="133">
        <f>(W1439-AC1439)/(F1439+COUNT(W1429:W1438)*500)</f>
      </c>
      <c r="AF1439" s="118"/>
    </row>
    <row r="1440">
      <c r="A1440" s="106"/>
      <c r="B1440" s="137" t="s">
        <v>161</v>
      </c>
      <c r="C1440" s="137"/>
      <c r="D1440" s="137"/>
      <c r="E1440" s="138">
        <f>E1406+E1417+E1428+E1439</f>
      </c>
      <c r="F1440" s="138">
        <f>F1406+F1417+F1428+F1439</f>
      </c>
      <c r="G1440" s="138">
        <f>G1406+G1417+G1428+G1439</f>
      </c>
      <c r="H1440" s="138">
        <f>H1406+H1417+H1428+H1439</f>
      </c>
      <c r="I1440" s="139">
        <f t="shared" si="202"/>
      </c>
      <c r="J1440" s="140">
        <f t="shared" si="156"/>
      </c>
      <c r="K1440" s="141">
        <f>K1406+K1417+K1428+K1439</f>
      </c>
      <c r="L1440" s="140">
        <f t="shared" si="118"/>
      </c>
      <c r="M1440" s="141">
        <f>M1406+M1417+M1428+M1439</f>
      </c>
      <c r="N1440" s="142">
        <f t="shared" si="347"/>
      </c>
      <c r="O1440" s="141">
        <f>O1406+O1417+O1428+O1439</f>
      </c>
      <c r="P1440" s="142">
        <f t="shared" si="316"/>
      </c>
      <c r="Q1440" s="143">
        <f t="shared" si="60"/>
      </c>
      <c r="R1440" s="141">
        <f>R1406+R1417+R1428+R1439</f>
      </c>
      <c r="S1440" s="143">
        <f t="shared" si="29"/>
      </c>
      <c r="T1440" s="141">
        <f>T1406+T1417+T1428+T1439</f>
      </c>
      <c r="U1440" s="144">
        <f t="shared" si="904"/>
      </c>
      <c r="V1440" s="145">
        <f t="shared" si="764"/>
      </c>
      <c r="W1440" s="138">
        <f>W1406+W1417+W1428+W1439</f>
      </c>
      <c r="X1440" s="145">
        <f t="shared" si="624"/>
      </c>
      <c r="Y1440" s="143">
        <f t="shared" si="484"/>
      </c>
      <c r="Z1440" s="145">
        <f t="shared" si="1184"/>
      </c>
      <c r="AA1440" s="145">
        <f>W1440/(F1440+COUNT(W1395:W1404,W1407:W1416,W1418:W1427,W1429:W1438)*500)</f>
      </c>
      <c r="AB1440" s="141">
        <f>AB1406+AB1417+AB1428+AB1439</f>
      </c>
      <c r="AC1440" s="138">
        <f>AC1406+AC1417+AC1428+AC1439</f>
      </c>
      <c r="AD1440" s="143">
        <f t="shared" si="1044"/>
      </c>
      <c r="AE1440" s="145">
        <f>(W1440-AC1440)/(F1440+COUNT(W1396:W1404,W1407:W1416,W1418:W1427,W1429:W1438)*500)</f>
      </c>
      <c r="AF1440" s="118"/>
    </row>
    <row r="1441">
      <c r="A1441" s="96" t="s">
        <v>97</v>
      </c>
      <c r="B1441" s="97" t="s">
        <v>98</v>
      </c>
      <c r="C1441" s="97" t="s">
        <v>99</v>
      </c>
      <c r="D1441" s="97" t="s">
        <v>100</v>
      </c>
      <c r="E1441" s="98" t="s">
        <v>101</v>
      </c>
      <c r="F1441" s="97" t="s">
        <v>102</v>
      </c>
      <c r="G1441" s="97" t="s">
        <v>103</v>
      </c>
      <c r="H1441" s="97" t="s">
        <v>104</v>
      </c>
      <c r="I1441" s="99" t="s">
        <v>105</v>
      </c>
      <c r="J1441" s="100" t="s">
        <v>106</v>
      </c>
      <c r="K1441" s="97" t="s">
        <v>107</v>
      </c>
      <c r="L1441" s="100" t="s">
        <v>108</v>
      </c>
      <c r="M1441" s="97" t="s">
        <v>109</v>
      </c>
      <c r="N1441" s="101" t="s">
        <v>110</v>
      </c>
      <c r="O1441" s="97" t="s">
        <v>111</v>
      </c>
      <c r="P1441" s="101" t="s">
        <v>112</v>
      </c>
      <c r="Q1441" s="99" t="s">
        <v>113</v>
      </c>
      <c r="R1441" s="102" t="s">
        <v>114</v>
      </c>
      <c r="S1441" s="103" t="s">
        <v>115</v>
      </c>
      <c r="T1441" s="102" t="s">
        <v>116</v>
      </c>
      <c r="U1441" s="104" t="s">
        <v>117</v>
      </c>
      <c r="V1441" s="105" t="s">
        <v>118</v>
      </c>
      <c r="W1441" s="105" t="s">
        <v>119</v>
      </c>
      <c r="X1441" s="105" t="s">
        <v>120</v>
      </c>
      <c r="Y1441" s="103" t="s">
        <v>121</v>
      </c>
      <c r="Z1441" s="105" t="s">
        <v>122</v>
      </c>
      <c r="AA1441" s="105" t="s">
        <v>123</v>
      </c>
      <c r="AB1441" s="105" t="s">
        <v>124</v>
      </c>
      <c r="AC1441" s="102" t="s">
        <v>125</v>
      </c>
      <c r="AD1441" s="103" t="s">
        <v>126</v>
      </c>
      <c r="AE1441" s="105" t="s">
        <v>127</v>
      </c>
      <c r="AF1441" s="105" t="s">
        <v>128</v>
      </c>
    </row>
    <row r="1442">
      <c r="A1442" s="106" t="s">
        <v>211</v>
      </c>
      <c r="B1442" s="107" t="s">
        <v>130</v>
      </c>
      <c r="C1442" s="135" t="s">
        <v>131</v>
      </c>
      <c r="D1442" s="168" t="s">
        <v>207</v>
      </c>
      <c r="E1442" s="110">
        <v>19.18</v>
      </c>
      <c r="F1442" s="121">
        <f>E1442+E1443</f>
      </c>
      <c r="G1442" s="112">
        <v>218</v>
      </c>
      <c r="H1442" s="112">
        <v>32</v>
      </c>
      <c r="I1442" s="113">
        <f t="shared" ref="I1442:I1491" si="203">H1442/G1442</f>
      </c>
      <c r="J1442" s="114">
        <f t="shared" ref="J1442:J1491" si="157">(E1442/G1442)*1000</f>
      </c>
      <c r="K1442" s="112">
        <v>2</v>
      </c>
      <c r="L1442" s="114">
        <f t="shared" ref="L1442:L1491" si="119">E1442/K1442</f>
      </c>
      <c r="M1442" s="112">
        <v>0</v>
      </c>
      <c r="N1442" s="115">
        <f t="shared" ref="N1442:N1491" si="348">E1442/M1442</f>
      </c>
      <c r="O1442" s="112">
        <v>0</v>
      </c>
      <c r="P1442" s="115">
        <f t="shared" ref="P1442:P1491" si="317">E1442/O1442</f>
      </c>
      <c r="Q1442" s="116">
        <f>(M1442+M1443)/(O1442+O1443)</f>
      </c>
      <c r="R1442" s="112">
        <v>0</v>
      </c>
      <c r="S1442" s="116">
        <f>(O1442+O1443)/(K1442+K1443)</f>
      </c>
      <c r="T1442" s="112">
        <v>0</v>
      </c>
      <c r="U1442" s="117">
        <f>F1442/T1442</f>
      </c>
      <c r="V1442" s="118">
        <f>(F1442+4*500)/T1442</f>
      </c>
      <c r="W1442" s="112">
        <v>0</v>
      </c>
      <c r="X1442" s="118">
        <f>W1442/T1442</f>
      </c>
      <c r="Y1442" s="116">
        <f>T1442/R1442</f>
      </c>
      <c r="Z1442" s="118">
        <f>W1442/F1442</f>
      </c>
      <c r="AA1442" s="118">
        <f>W1442/(F1442+500)</f>
      </c>
      <c r="AB1442" s="112">
        <v>0</v>
      </c>
      <c r="AC1442" s="112">
        <v>0</v>
      </c>
      <c r="AD1442" s="116">
        <f>AB1442/T1442</f>
      </c>
      <c r="AE1442" s="118">
        <f>(W1442-AC1442)/(F1442+500)</f>
      </c>
      <c r="AF1442" s="119" t="s">
        <v>173</v>
      </c>
    </row>
    <row r="1443">
      <c r="A1443" s="106"/>
      <c r="B1443" s="107"/>
      <c r="C1443" s="135"/>
      <c r="D1443" s="168" t="s">
        <v>208</v>
      </c>
      <c r="E1443" s="110">
        <v>503.79</v>
      </c>
      <c r="F1443" s="121"/>
      <c r="G1443" s="112">
        <v>3520</v>
      </c>
      <c r="H1443" s="122">
        <v>233</v>
      </c>
      <c r="I1443" s="113">
        <f t="shared" si="203"/>
      </c>
      <c r="J1443" s="114">
        <f t="shared" si="157"/>
      </c>
      <c r="K1443" s="112">
        <v>9</v>
      </c>
      <c r="L1443" s="114">
        <f t="shared" si="119"/>
      </c>
      <c r="M1443" s="112">
        <v>0</v>
      </c>
      <c r="N1443" s="115">
        <f t="shared" si="348"/>
      </c>
      <c r="O1443" s="112">
        <v>0</v>
      </c>
      <c r="P1443" s="115">
        <f t="shared" si="317"/>
      </c>
      <c r="Q1443" s="116"/>
      <c r="R1443" s="112"/>
      <c r="S1443" s="116"/>
      <c r="T1443" s="112"/>
      <c r="U1443" s="117"/>
      <c r="V1443" s="118"/>
      <c r="W1443" s="112"/>
      <c r="X1443" s="118"/>
      <c r="Y1443" s="116"/>
      <c r="Z1443" s="118"/>
      <c r="AA1443" s="118"/>
      <c r="AB1443" s="112"/>
      <c r="AC1443" s="112"/>
      <c r="AD1443" s="116"/>
      <c r="AE1443" s="118"/>
      <c r="AF1443" s="119" t="s">
        <v>168</v>
      </c>
    </row>
    <row r="1444">
      <c r="A1444" s="106"/>
      <c r="B1444" s="107" t="s">
        <v>136</v>
      </c>
      <c r="C1444" s="135" t="s">
        <v>131</v>
      </c>
      <c r="D1444" s="168" t="s">
        <v>207</v>
      </c>
      <c r="E1444" s="110">
        <v>16.02</v>
      </c>
      <c r="F1444" s="121">
        <f>E1444+E1445</f>
      </c>
      <c r="G1444" s="112">
        <v>387</v>
      </c>
      <c r="H1444" s="112">
        <v>24</v>
      </c>
      <c r="I1444" s="113">
        <f t="shared" si="203"/>
      </c>
      <c r="J1444" s="114">
        <f t="shared" si="157"/>
      </c>
      <c r="K1444" s="112">
        <v>0</v>
      </c>
      <c r="L1444" s="114">
        <f t="shared" si="119"/>
      </c>
      <c r="M1444" s="112">
        <v>0</v>
      </c>
      <c r="N1444" s="115">
        <f t="shared" si="348"/>
      </c>
      <c r="O1444" s="112">
        <v>0</v>
      </c>
      <c r="P1444" s="115">
        <f t="shared" si="317"/>
      </c>
      <c r="Q1444" s="116">
        <f>(M1444+M1445)/(O1444+O1445)</f>
      </c>
      <c r="R1444" s="112">
        <v>2</v>
      </c>
      <c r="S1444" s="116">
        <f>(O1444+O1445)/(K1444+K1445)</f>
      </c>
      <c r="T1444" s="112">
        <v>0</v>
      </c>
      <c r="U1444" s="117">
        <f>F1444/T1444</f>
      </c>
      <c r="V1444" s="118">
        <f>(F1444+4*500)/T1444</f>
      </c>
      <c r="W1444" s="112">
        <v>0</v>
      </c>
      <c r="X1444" s="118">
        <f>W1444/T1444</f>
      </c>
      <c r="Y1444" s="116">
        <f>T1444/R1444</f>
      </c>
      <c r="Z1444" s="118">
        <f>W1444/F1444</f>
      </c>
      <c r="AA1444" s="118">
        <f>W1444/(F1444+500)</f>
      </c>
      <c r="AB1444" s="112">
        <v>0</v>
      </c>
      <c r="AC1444" s="112">
        <v>0</v>
      </c>
      <c r="AD1444" s="116">
        <f>AB1444/T1444</f>
      </c>
      <c r="AE1444" s="118">
        <f>(W1444-AC1444)/(F1444+500)</f>
      </c>
      <c r="AF1444" s="119" t="s">
        <v>173</v>
      </c>
    </row>
    <row r="1445">
      <c r="A1445" s="106"/>
      <c r="B1445" s="107"/>
      <c r="C1445" s="135"/>
      <c r="D1445" s="168" t="s">
        <v>208</v>
      </c>
      <c r="E1445" s="110">
        <v>604.38</v>
      </c>
      <c r="F1445" s="121"/>
      <c r="G1445" s="112">
        <v>5129</v>
      </c>
      <c r="H1445" s="122">
        <v>285</v>
      </c>
      <c r="I1445" s="113">
        <f t="shared" si="203"/>
      </c>
      <c r="J1445" s="114">
        <f t="shared" si="157"/>
      </c>
      <c r="K1445" s="112">
        <v>11</v>
      </c>
      <c r="L1445" s="114">
        <f t="shared" si="119"/>
      </c>
      <c r="M1445" s="112">
        <v>0</v>
      </c>
      <c r="N1445" s="115">
        <f t="shared" si="348"/>
      </c>
      <c r="O1445" s="112">
        <v>0</v>
      </c>
      <c r="P1445" s="115">
        <f t="shared" si="317"/>
      </c>
      <c r="Q1445" s="116"/>
      <c r="R1445" s="112"/>
      <c r="S1445" s="116"/>
      <c r="T1445" s="112"/>
      <c r="U1445" s="117"/>
      <c r="V1445" s="118"/>
      <c r="W1445" s="112"/>
      <c r="X1445" s="118"/>
      <c r="Y1445" s="116"/>
      <c r="Z1445" s="118"/>
      <c r="AA1445" s="118"/>
      <c r="AB1445" s="112"/>
      <c r="AC1445" s="112"/>
      <c r="AD1445" s="116"/>
      <c r="AE1445" s="118"/>
      <c r="AF1445" s="119" t="s">
        <v>168</v>
      </c>
    </row>
    <row r="1446">
      <c r="A1446" s="106"/>
      <c r="B1446" s="120" t="s">
        <v>137</v>
      </c>
      <c r="C1446" s="135" t="s">
        <v>131</v>
      </c>
      <c r="D1446" s="168" t="s">
        <v>207</v>
      </c>
      <c r="E1446" s="110">
        <v>15.96</v>
      </c>
      <c r="F1446" s="121">
        <f>E1446+E1447</f>
      </c>
      <c r="G1446" s="112">
        <v>339</v>
      </c>
      <c r="H1446" s="112">
        <v>34</v>
      </c>
      <c r="I1446" s="113">
        <f t="shared" si="203"/>
      </c>
      <c r="J1446" s="114">
        <f t="shared" si="157"/>
      </c>
      <c r="K1446" s="112">
        <v>0</v>
      </c>
      <c r="L1446" s="114">
        <f t="shared" si="119"/>
      </c>
      <c r="M1446" s="112">
        <v>0</v>
      </c>
      <c r="N1446" s="115">
        <f t="shared" si="348"/>
      </c>
      <c r="O1446" s="112">
        <v>0</v>
      </c>
      <c r="P1446" s="115">
        <f t="shared" si="317"/>
      </c>
      <c r="Q1446" s="116">
        <f>(M1446+M1447)/(O1446+O1447)</f>
      </c>
      <c r="R1446" s="112">
        <v>3</v>
      </c>
      <c r="S1446" s="116">
        <f>(O1446+O1447)/(K1446+K1447)</f>
      </c>
      <c r="T1446" s="112">
        <v>1</v>
      </c>
      <c r="U1446" s="117">
        <f>F1446/T1446</f>
      </c>
      <c r="V1446" s="118">
        <f>(F1446+4*500)/T1446</f>
      </c>
      <c r="W1446" s="112">
        <v>2011.2</v>
      </c>
      <c r="X1446" s="118">
        <f>W1446/T1446</f>
      </c>
      <c r="Y1446" s="116">
        <f>T1446/R1446</f>
      </c>
      <c r="Z1446" s="118">
        <f>W1446/F1446</f>
      </c>
      <c r="AA1446" s="118">
        <f>W1446/(F1446+500)</f>
      </c>
      <c r="AB1446" s="112">
        <v>0</v>
      </c>
      <c r="AC1446" s="112">
        <v>0</v>
      </c>
      <c r="AD1446" s="116">
        <f>AB1446/T1446</f>
      </c>
      <c r="AE1446" s="118">
        <f>(W1446-AC1446)/(F1446+500)</f>
      </c>
      <c r="AF1446" s="119" t="s">
        <v>173</v>
      </c>
    </row>
    <row r="1447">
      <c r="A1447" s="106"/>
      <c r="B1447" s="120"/>
      <c r="C1447" s="135"/>
      <c r="D1447" s="168" t="s">
        <v>208</v>
      </c>
      <c r="E1447" s="110">
        <v>443.84</v>
      </c>
      <c r="F1447" s="121"/>
      <c r="G1447" s="112">
        <v>4844</v>
      </c>
      <c r="H1447" s="122">
        <v>227</v>
      </c>
      <c r="I1447" s="113">
        <f t="shared" si="203"/>
      </c>
      <c r="J1447" s="114">
        <f t="shared" si="157"/>
      </c>
      <c r="K1447" s="112">
        <v>7</v>
      </c>
      <c r="L1447" s="114">
        <f t="shared" si="119"/>
      </c>
      <c r="M1447" s="112">
        <v>1</v>
      </c>
      <c r="N1447" s="115">
        <f t="shared" si="348"/>
      </c>
      <c r="O1447" s="112">
        <v>2</v>
      </c>
      <c r="P1447" s="115">
        <f t="shared" si="317"/>
      </c>
      <c r="Q1447" s="116"/>
      <c r="R1447" s="112"/>
      <c r="S1447" s="116"/>
      <c r="T1447" s="112"/>
      <c r="U1447" s="117"/>
      <c r="V1447" s="118"/>
      <c r="W1447" s="112"/>
      <c r="X1447" s="118"/>
      <c r="Y1447" s="116"/>
      <c r="Z1447" s="118"/>
      <c r="AA1447" s="118"/>
      <c r="AB1447" s="112"/>
      <c r="AC1447" s="112"/>
      <c r="AD1447" s="116"/>
      <c r="AE1447" s="118"/>
      <c r="AF1447" s="119" t="s">
        <v>168</v>
      </c>
    </row>
    <row r="1448">
      <c r="A1448" s="106"/>
      <c r="B1448" s="107" t="s">
        <v>138</v>
      </c>
      <c r="C1448" s="135" t="s">
        <v>131</v>
      </c>
      <c r="D1448" s="168" t="s">
        <v>207</v>
      </c>
      <c r="E1448" s="110">
        <v>14.68</v>
      </c>
      <c r="F1448" s="121">
        <f>E1448+E1449</f>
      </c>
      <c r="G1448" s="112">
        <v>316</v>
      </c>
      <c r="H1448" s="112">
        <v>33</v>
      </c>
      <c r="I1448" s="113">
        <f t="shared" si="203"/>
      </c>
      <c r="J1448" s="114">
        <f t="shared" si="157"/>
      </c>
      <c r="K1448" s="112">
        <v>0</v>
      </c>
      <c r="L1448" s="114">
        <f t="shared" si="119"/>
      </c>
      <c r="M1448" s="112">
        <v>0</v>
      </c>
      <c r="N1448" s="115">
        <f t="shared" si="348"/>
      </c>
      <c r="O1448" s="112">
        <v>0</v>
      </c>
      <c r="P1448" s="115">
        <f t="shared" si="317"/>
      </c>
      <c r="Q1448" s="116">
        <f>(M1448+M1449)/(O1448+O1449)</f>
      </c>
      <c r="R1448" s="112">
        <v>0</v>
      </c>
      <c r="S1448" s="116">
        <f>(O1448+O1449)/(K1448+K1449)</f>
      </c>
      <c r="T1448" s="112">
        <v>0</v>
      </c>
      <c r="U1448" s="117">
        <f>F1448/T1448</f>
      </c>
      <c r="V1448" s="118">
        <f>(F1448+4*500)/T1448</f>
      </c>
      <c r="W1448" s="112">
        <v>0</v>
      </c>
      <c r="X1448" s="118">
        <f>W1448/T1448</f>
      </c>
      <c r="Y1448" s="116">
        <f>T1448/R1448</f>
      </c>
      <c r="Z1448" s="118">
        <f>W1448/F1448</f>
      </c>
      <c r="AA1448" s="118">
        <f>W1448/(F1448+500)</f>
      </c>
      <c r="AB1448" s="112">
        <v>0</v>
      </c>
      <c r="AC1448" s="112">
        <v>0</v>
      </c>
      <c r="AD1448" s="116">
        <f>AB1448/T1448</f>
      </c>
      <c r="AE1448" s="118">
        <f>(W1448-AC1448)/(F1448+500)</f>
      </c>
      <c r="AF1448" s="119" t="s">
        <v>173</v>
      </c>
    </row>
    <row r="1449">
      <c r="A1449" s="106"/>
      <c r="B1449" s="107"/>
      <c r="C1449" s="135"/>
      <c r="D1449" s="168" t="s">
        <v>208</v>
      </c>
      <c r="E1449" s="110">
        <v>289.35</v>
      </c>
      <c r="F1449" s="121"/>
      <c r="G1449" s="112">
        <v>2717</v>
      </c>
      <c r="H1449" s="122">
        <v>98</v>
      </c>
      <c r="I1449" s="113">
        <f t="shared" si="203"/>
      </c>
      <c r="J1449" s="114">
        <f t="shared" si="157"/>
      </c>
      <c r="K1449" s="112">
        <v>4</v>
      </c>
      <c r="L1449" s="114">
        <f t="shared" si="119"/>
      </c>
      <c r="M1449" s="112">
        <v>0</v>
      </c>
      <c r="N1449" s="115">
        <f t="shared" si="348"/>
      </c>
      <c r="O1449" s="112">
        <v>0</v>
      </c>
      <c r="P1449" s="115">
        <f t="shared" si="317"/>
      </c>
      <c r="Q1449" s="116"/>
      <c r="R1449" s="112"/>
      <c r="S1449" s="116"/>
      <c r="T1449" s="112"/>
      <c r="U1449" s="117"/>
      <c r="V1449" s="118"/>
      <c r="W1449" s="112"/>
      <c r="X1449" s="118"/>
      <c r="Y1449" s="116"/>
      <c r="Z1449" s="118"/>
      <c r="AA1449" s="118"/>
      <c r="AB1449" s="112"/>
      <c r="AC1449" s="112"/>
      <c r="AD1449" s="116"/>
      <c r="AE1449" s="118"/>
      <c r="AF1449" s="119" t="s">
        <v>168</v>
      </c>
    </row>
    <row r="1450">
      <c r="A1450" s="106"/>
      <c r="B1450" s="107" t="s">
        <v>139</v>
      </c>
      <c r="C1450" s="135" t="s">
        <v>131</v>
      </c>
      <c r="D1450" s="168" t="s">
        <v>207</v>
      </c>
      <c r="E1450" s="110">
        <v>16.51</v>
      </c>
      <c r="F1450" s="121">
        <f>E1450+E1451</f>
      </c>
      <c r="G1450" s="112">
        <v>86</v>
      </c>
      <c r="H1450" s="112">
        <v>9</v>
      </c>
      <c r="I1450" s="113">
        <f t="shared" si="203"/>
      </c>
      <c r="J1450" s="114">
        <f t="shared" si="157"/>
      </c>
      <c r="K1450" s="112">
        <v>0</v>
      </c>
      <c r="L1450" s="114">
        <f t="shared" si="119"/>
      </c>
      <c r="M1450" s="112">
        <v>0</v>
      </c>
      <c r="N1450" s="115">
        <f t="shared" si="348"/>
      </c>
      <c r="O1450" s="112">
        <v>0</v>
      </c>
      <c r="P1450" s="115">
        <f t="shared" si="317"/>
      </c>
      <c r="Q1450" s="116">
        <f>(M1450+M1451)/(O1450+O1451)</f>
      </c>
      <c r="R1450" s="112">
        <v>5</v>
      </c>
      <c r="S1450" s="116">
        <f>(O1450+O1451)/(K1450+K1451)</f>
      </c>
      <c r="T1450" s="112">
        <v>0</v>
      </c>
      <c r="U1450" s="117">
        <f>F1450/T1450</f>
      </c>
      <c r="V1450" s="118">
        <f>(F1450+4*500)/T1450</f>
      </c>
      <c r="W1450" s="112">
        <v>0</v>
      </c>
      <c r="X1450" s="118">
        <f>W1450/T1450</f>
      </c>
      <c r="Y1450" s="116">
        <f>T1450/R1450</f>
      </c>
      <c r="Z1450" s="118">
        <f>W1450/F1450</f>
      </c>
      <c r="AA1450" s="118">
        <f>W1450/(F1450+500)</f>
      </c>
      <c r="AB1450" s="112">
        <v>0</v>
      </c>
      <c r="AC1450" s="112">
        <v>0</v>
      </c>
      <c r="AD1450" s="116">
        <f>AB1450/T1450</f>
      </c>
      <c r="AE1450" s="118">
        <f>(W1450-AC1450)/(F1450+500)</f>
      </c>
      <c r="AF1450" s="119" t="s">
        <v>173</v>
      </c>
    </row>
    <row r="1451">
      <c r="A1451" s="106"/>
      <c r="B1451" s="107"/>
      <c r="C1451" s="135"/>
      <c r="D1451" s="168" t="s">
        <v>208</v>
      </c>
      <c r="E1451" s="110">
        <v>472.54</v>
      </c>
      <c r="F1451" s="121"/>
      <c r="G1451" s="112">
        <v>3302</v>
      </c>
      <c r="H1451" s="122">
        <v>94</v>
      </c>
      <c r="I1451" s="113">
        <f t="shared" si="203"/>
      </c>
      <c r="J1451" s="114">
        <f t="shared" si="157"/>
      </c>
      <c r="K1451" s="112">
        <v>0</v>
      </c>
      <c r="L1451" s="114">
        <f t="shared" si="119"/>
      </c>
      <c r="M1451" s="112">
        <v>0</v>
      </c>
      <c r="N1451" s="115">
        <f t="shared" si="348"/>
      </c>
      <c r="O1451" s="112">
        <v>1</v>
      </c>
      <c r="P1451" s="115">
        <f t="shared" si="317"/>
      </c>
      <c r="Q1451" s="116"/>
      <c r="R1451" s="112"/>
      <c r="S1451" s="116"/>
      <c r="T1451" s="112"/>
      <c r="U1451" s="117"/>
      <c r="V1451" s="118"/>
      <c r="W1451" s="112"/>
      <c r="X1451" s="118"/>
      <c r="Y1451" s="116"/>
      <c r="Z1451" s="118"/>
      <c r="AA1451" s="118"/>
      <c r="AB1451" s="112"/>
      <c r="AC1451" s="112"/>
      <c r="AD1451" s="116"/>
      <c r="AE1451" s="118"/>
      <c r="AF1451" s="119" t="s">
        <v>168</v>
      </c>
    </row>
    <row r="1452">
      <c r="A1452" s="106"/>
      <c r="B1452" s="123" t="s">
        <v>140</v>
      </c>
      <c r="C1452" s="123"/>
      <c r="D1452" s="123"/>
      <c r="E1452" s="124">
        <f>SUM(E1442:E1451)</f>
      </c>
      <c r="F1452" s="125">
        <f>SUM(F1442:F1451)</f>
      </c>
      <c r="G1452" s="124">
        <f>SUM(G1442:G1451)</f>
      </c>
      <c r="H1452" s="124">
        <f>SUM(H1442:H1451)</f>
      </c>
      <c r="I1452" s="126">
        <f t="shared" si="203"/>
      </c>
      <c r="J1452" s="127">
        <f t="shared" si="157"/>
      </c>
      <c r="K1452" s="124">
        <f>SUM(K1442:K1451)</f>
      </c>
      <c r="L1452" s="127">
        <f t="shared" si="119"/>
      </c>
      <c r="M1452" s="124">
        <f>SUM(M1442:M1451)</f>
      </c>
      <c r="N1452" s="128">
        <f t="shared" si="348"/>
      </c>
      <c r="O1452" s="124">
        <f>SUM(O1442:O1451)</f>
      </c>
      <c r="P1452" s="128">
        <f t="shared" si="317"/>
      </c>
      <c r="Q1452" s="129">
        <f>M1452/O1452</f>
      </c>
      <c r="R1452" s="125">
        <f>SUM(R1442:R1451)</f>
      </c>
      <c r="S1452" s="129">
        <f>(O1452+O1452)/(K1452+K1452)</f>
      </c>
      <c r="T1452" s="125">
        <f>SUM(T1442:T1451)</f>
      </c>
      <c r="U1452" s="130">
        <f t="shared" ref="U1452:U1453" si="905">F1452/T1452</f>
      </c>
      <c r="V1452" s="131">
        <f t="shared" ref="V1452:V1453" si="765">(F1452+4*500)/T1452</f>
      </c>
      <c r="W1452" s="125">
        <f>SUM(W1442:W1451)</f>
      </c>
      <c r="X1452" s="132">
        <f t="shared" ref="X1452:X1453" si="625">W1452/T1452</f>
      </c>
      <c r="Y1452" s="129">
        <f t="shared" ref="Y1452:Y1453" si="485">T1452/R1452</f>
      </c>
      <c r="Z1452" s="131">
        <f t="shared" ref="Z1452:Z1453" si="1185">W1452/F1452</f>
      </c>
      <c r="AA1452" s="131">
        <f>W1452/(F1452+COUNT(W1442:W1451)*500)</f>
      </c>
      <c r="AB1452" s="174">
        <f>AB1442+AB1444+AB1446+AB1448+AB1450</f>
      </c>
      <c r="AC1452" s="174">
        <f>AC1442+AC1444+AC1446+AC1448+AC1450</f>
      </c>
      <c r="AD1452" s="129">
        <f t="shared" ref="AD1452:AD1453" si="1045">AB1452/T1452</f>
      </c>
      <c r="AE1452" s="133">
        <f>(W1452-AC1452)/(F1452+COUNT(W1442:W1451)*500)</f>
      </c>
      <c r="AF1452" s="118"/>
    </row>
    <row r="1453">
      <c r="A1453" s="106"/>
      <c r="B1453" s="134" t="s">
        <v>141</v>
      </c>
      <c r="C1453" s="108" t="s">
        <v>169</v>
      </c>
      <c r="D1453" s="168" t="s">
        <v>207</v>
      </c>
      <c r="E1453" s="110">
        <v>10.77</v>
      </c>
      <c r="F1453" s="121">
        <f>E1453+E1454</f>
      </c>
      <c r="G1453" s="112">
        <v>76</v>
      </c>
      <c r="H1453" s="112">
        <v>11</v>
      </c>
      <c r="I1453" s="113">
        <f t="shared" si="203"/>
      </c>
      <c r="J1453" s="114">
        <f t="shared" si="157"/>
      </c>
      <c r="K1453" s="112">
        <v>0</v>
      </c>
      <c r="L1453" s="114">
        <f t="shared" si="119"/>
      </c>
      <c r="M1453" s="112">
        <v>0</v>
      </c>
      <c r="N1453" s="115">
        <f t="shared" si="348"/>
      </c>
      <c r="O1453" s="112">
        <v>0</v>
      </c>
      <c r="P1453" s="115">
        <f t="shared" si="317"/>
      </c>
      <c r="Q1453" s="116">
        <f>(M1453+M1454)/(O1453+O1454)</f>
      </c>
      <c r="R1453" s="112">
        <v>3</v>
      </c>
      <c r="S1453" s="116">
        <f>(O1453+O1454)/(K1453+K1454)</f>
      </c>
      <c r="T1453" s="112">
        <v>1</v>
      </c>
      <c r="U1453" s="117">
        <f t="shared" si="905"/>
      </c>
      <c r="V1453" s="118">
        <f t="shared" si="765"/>
      </c>
      <c r="W1453" s="112">
        <v>763.2</v>
      </c>
      <c r="X1453" s="118">
        <f t="shared" si="625"/>
      </c>
      <c r="Y1453" s="116">
        <f t="shared" si="485"/>
      </c>
      <c r="Z1453" s="118">
        <f t="shared" si="1185"/>
      </c>
      <c r="AA1453" s="118">
        <f>W1453/(F1453+500)</f>
      </c>
      <c r="AB1453" s="112">
        <v>0</v>
      </c>
      <c r="AC1453" s="112">
        <v>0</v>
      </c>
      <c r="AD1453" s="116">
        <f t="shared" si="1045"/>
      </c>
      <c r="AE1453" s="118">
        <f>(W1453-AC1453)/(F1453+500)</f>
      </c>
      <c r="AF1453" s="119" t="s">
        <v>173</v>
      </c>
    </row>
    <row r="1454">
      <c r="A1454" s="106"/>
      <c r="B1454" s="134"/>
      <c r="C1454" s="108"/>
      <c r="D1454" s="168" t="s">
        <v>208</v>
      </c>
      <c r="E1454" s="110">
        <v>498.76</v>
      </c>
      <c r="F1454" s="121"/>
      <c r="G1454" s="112">
        <v>3192</v>
      </c>
      <c r="H1454" s="122">
        <v>89</v>
      </c>
      <c r="I1454" s="113">
        <f t="shared" si="203"/>
      </c>
      <c r="J1454" s="114">
        <f t="shared" si="157"/>
      </c>
      <c r="K1454" s="112">
        <v>13</v>
      </c>
      <c r="L1454" s="114">
        <f t="shared" si="119"/>
      </c>
      <c r="M1454" s="112">
        <v>1</v>
      </c>
      <c r="N1454" s="115">
        <f t="shared" si="348"/>
      </c>
      <c r="O1454" s="112">
        <v>2</v>
      </c>
      <c r="P1454" s="115">
        <f t="shared" si="317"/>
      </c>
      <c r="Q1454" s="116"/>
      <c r="R1454" s="112"/>
      <c r="S1454" s="116"/>
      <c r="T1454" s="112"/>
      <c r="U1454" s="117"/>
      <c r="V1454" s="118"/>
      <c r="W1454" s="112"/>
      <c r="X1454" s="118"/>
      <c r="Y1454" s="116"/>
      <c r="Z1454" s="118"/>
      <c r="AA1454" s="118"/>
      <c r="AB1454" s="112"/>
      <c r="AC1454" s="112"/>
      <c r="AD1454" s="116"/>
      <c r="AE1454" s="118"/>
      <c r="AF1454" s="119" t="s">
        <v>168</v>
      </c>
    </row>
    <row r="1455">
      <c r="A1455" s="106"/>
      <c r="B1455" s="134" t="s">
        <v>143</v>
      </c>
      <c r="C1455" s="108" t="s">
        <v>169</v>
      </c>
      <c r="D1455" s="168" t="s">
        <v>207</v>
      </c>
      <c r="E1455" s="110">
        <v>15.54</v>
      </c>
      <c r="F1455" s="121">
        <f>E1455+E1456</f>
      </c>
      <c r="G1455" s="112">
        <v>37</v>
      </c>
      <c r="H1455" s="112">
        <v>3</v>
      </c>
      <c r="I1455" s="113">
        <f t="shared" si="203"/>
      </c>
      <c r="J1455" s="114">
        <f t="shared" si="157"/>
      </c>
      <c r="K1455" s="112">
        <v>0</v>
      </c>
      <c r="L1455" s="114">
        <f t="shared" si="119"/>
      </c>
      <c r="M1455" s="112">
        <v>0</v>
      </c>
      <c r="N1455" s="115">
        <f t="shared" si="348"/>
      </c>
      <c r="O1455" s="112">
        <v>0</v>
      </c>
      <c r="P1455" s="115">
        <f t="shared" si="317"/>
      </c>
      <c r="Q1455" s="116">
        <f>(M1455+M1456)/(O1455+O1456)</f>
      </c>
      <c r="R1455" s="112">
        <v>6</v>
      </c>
      <c r="S1455" s="116">
        <f>(O1455+O1456)/(K1455+K1456)</f>
      </c>
      <c r="T1455" s="112">
        <v>1</v>
      </c>
      <c r="U1455" s="117">
        <f>F1455/T1455</f>
      </c>
      <c r="V1455" s="118">
        <f>(F1455+4*500)/T1455</f>
      </c>
      <c r="W1455" s="112">
        <v>763.2</v>
      </c>
      <c r="X1455" s="118">
        <f>W1455/T1455</f>
      </c>
      <c r="Y1455" s="116">
        <f>T1455/R1455</f>
      </c>
      <c r="Z1455" s="118">
        <f>W1455/F1455</f>
      </c>
      <c r="AA1455" s="118">
        <f>W1455/(F1455+500)</f>
      </c>
      <c r="AB1455" s="112">
        <v>0</v>
      </c>
      <c r="AC1455" s="112">
        <v>0</v>
      </c>
      <c r="AD1455" s="116">
        <f>AB1455/T1455</f>
      </c>
      <c r="AE1455" s="118">
        <f>(W1455-AC1455)/(F1455+500)</f>
      </c>
      <c r="AF1455" s="119" t="s">
        <v>173</v>
      </c>
    </row>
    <row r="1456">
      <c r="A1456" s="106"/>
      <c r="B1456" s="134"/>
      <c r="C1456" s="108"/>
      <c r="D1456" s="168" t="s">
        <v>208</v>
      </c>
      <c r="E1456" s="110">
        <v>1288.95</v>
      </c>
      <c r="F1456" s="121"/>
      <c r="G1456" s="112">
        <v>9726</v>
      </c>
      <c r="H1456" s="122">
        <v>316</v>
      </c>
      <c r="I1456" s="113">
        <f t="shared" si="203"/>
      </c>
      <c r="J1456" s="114">
        <f t="shared" si="157"/>
      </c>
      <c r="K1456" s="112">
        <v>22</v>
      </c>
      <c r="L1456" s="114">
        <f t="shared" si="119"/>
      </c>
      <c r="M1456" s="112">
        <v>1</v>
      </c>
      <c r="N1456" s="115">
        <f t="shared" si="348"/>
      </c>
      <c r="O1456" s="112">
        <v>5</v>
      </c>
      <c r="P1456" s="115">
        <f t="shared" si="317"/>
      </c>
      <c r="Q1456" s="116"/>
      <c r="R1456" s="112"/>
      <c r="S1456" s="116"/>
      <c r="T1456" s="112"/>
      <c r="U1456" s="117"/>
      <c r="V1456" s="118"/>
      <c r="W1456" s="112"/>
      <c r="X1456" s="118"/>
      <c r="Y1456" s="116"/>
      <c r="Z1456" s="118"/>
      <c r="AA1456" s="118"/>
      <c r="AB1456" s="112"/>
      <c r="AC1456" s="112"/>
      <c r="AD1456" s="116"/>
      <c r="AE1456" s="118"/>
      <c r="AF1456" s="119" t="s">
        <v>168</v>
      </c>
    </row>
    <row r="1457">
      <c r="A1457" s="106"/>
      <c r="B1457" s="134" t="s">
        <v>144</v>
      </c>
      <c r="C1457" s="108" t="s">
        <v>169</v>
      </c>
      <c r="D1457" s="168" t="s">
        <v>207</v>
      </c>
      <c r="E1457" s="110">
        <v>8.48</v>
      </c>
      <c r="F1457" s="121">
        <f>E1457+E1458</f>
      </c>
      <c r="G1457" s="112">
        <v>74</v>
      </c>
      <c r="H1457" s="112">
        <v>11</v>
      </c>
      <c r="I1457" s="113">
        <f t="shared" si="203"/>
      </c>
      <c r="J1457" s="114">
        <f t="shared" si="157"/>
      </c>
      <c r="K1457" s="112">
        <v>1</v>
      </c>
      <c r="L1457" s="114">
        <f t="shared" si="119"/>
      </c>
      <c r="M1457" s="112">
        <v>0</v>
      </c>
      <c r="N1457" s="115">
        <f t="shared" si="348"/>
      </c>
      <c r="O1457" s="112">
        <v>0</v>
      </c>
      <c r="P1457" s="115">
        <f t="shared" si="317"/>
      </c>
      <c r="Q1457" s="116">
        <f>(M1457+M1458)/(O1457+O1458)</f>
      </c>
      <c r="R1457" s="112">
        <v>2</v>
      </c>
      <c r="S1457" s="116">
        <f>(O1457+O1458)/(K1457+K1458)</f>
      </c>
      <c r="T1457" s="112">
        <v>1</v>
      </c>
      <c r="U1457" s="117">
        <f>F1457/T1457</f>
      </c>
      <c r="V1457" s="118">
        <f>(F1457+4*500)/T1457</f>
      </c>
      <c r="W1457" s="112">
        <v>691.1999999999998</v>
      </c>
      <c r="X1457" s="118">
        <f>W1457/T1457</f>
      </c>
      <c r="Y1457" s="116">
        <f>T1457/R1457</f>
      </c>
      <c r="Z1457" s="118">
        <f>W1457/F1457</f>
      </c>
      <c r="AA1457" s="118">
        <f>W1457/(F1457+500)</f>
      </c>
      <c r="AB1457" s="112">
        <v>0</v>
      </c>
      <c r="AC1457" s="112">
        <v>0</v>
      </c>
      <c r="AD1457" s="116">
        <f>AB1457/T1457</f>
      </c>
      <c r="AE1457" s="118">
        <f>(W1457-AC1457)/(F1457+500)</f>
      </c>
      <c r="AF1457" s="119" t="s">
        <v>173</v>
      </c>
    </row>
    <row r="1458">
      <c r="A1458" s="106"/>
      <c r="B1458" s="134"/>
      <c r="C1458" s="108"/>
      <c r="D1458" s="168" t="s">
        <v>208</v>
      </c>
      <c r="E1458" s="110">
        <v>804.37</v>
      </c>
      <c r="F1458" s="121"/>
      <c r="G1458" s="112">
        <v>6696</v>
      </c>
      <c r="H1458" s="122">
        <v>250</v>
      </c>
      <c r="I1458" s="113">
        <f t="shared" si="203"/>
      </c>
      <c r="J1458" s="114">
        <f t="shared" si="157"/>
      </c>
      <c r="K1458" s="112">
        <v>15</v>
      </c>
      <c r="L1458" s="114">
        <f t="shared" si="119"/>
      </c>
      <c r="M1458" s="112">
        <v>1</v>
      </c>
      <c r="N1458" s="115">
        <f t="shared" si="348"/>
      </c>
      <c r="O1458" s="112">
        <v>2</v>
      </c>
      <c r="P1458" s="115">
        <f t="shared" si="317"/>
      </c>
      <c r="Q1458" s="116"/>
      <c r="R1458" s="112"/>
      <c r="S1458" s="116"/>
      <c r="T1458" s="112"/>
      <c r="U1458" s="117"/>
      <c r="V1458" s="118"/>
      <c r="W1458" s="112"/>
      <c r="X1458" s="118"/>
      <c r="Y1458" s="116"/>
      <c r="Z1458" s="118"/>
      <c r="AA1458" s="118"/>
      <c r="AB1458" s="112"/>
      <c r="AC1458" s="112"/>
      <c r="AD1458" s="116"/>
      <c r="AE1458" s="118"/>
      <c r="AF1458" s="119" t="s">
        <v>168</v>
      </c>
    </row>
    <row r="1459">
      <c r="A1459" s="106"/>
      <c r="B1459" s="134" t="s">
        <v>145</v>
      </c>
      <c r="C1459" s="108" t="s">
        <v>169</v>
      </c>
      <c r="D1459" s="168" t="s">
        <v>207</v>
      </c>
      <c r="E1459" s="110">
        <v>3.67</v>
      </c>
      <c r="F1459" s="121">
        <f>E1459+E1460</f>
      </c>
      <c r="G1459" s="112">
        <v>175</v>
      </c>
      <c r="H1459" s="112">
        <v>1</v>
      </c>
      <c r="I1459" s="113">
        <f t="shared" si="203"/>
      </c>
      <c r="J1459" s="114">
        <f t="shared" si="157"/>
      </c>
      <c r="K1459" s="112">
        <v>0</v>
      </c>
      <c r="L1459" s="114">
        <f t="shared" si="119"/>
      </c>
      <c r="M1459" s="112">
        <v>0</v>
      </c>
      <c r="N1459" s="115">
        <f t="shared" si="348"/>
      </c>
      <c r="O1459" s="112">
        <v>0</v>
      </c>
      <c r="P1459" s="115">
        <f t="shared" si="317"/>
      </c>
      <c r="Q1459" s="116">
        <f>(M1459+M1460)/(O1459+O1460)</f>
      </c>
      <c r="R1459" s="112">
        <v>1</v>
      </c>
      <c r="S1459" s="116">
        <f>(O1459+O1460)/(K1459+K1460)</f>
      </c>
      <c r="T1459" s="112">
        <v>1</v>
      </c>
      <c r="U1459" s="117">
        <f>F1459/T1459</f>
      </c>
      <c r="V1459" s="118">
        <f>(F1459+4*500)/T1459</f>
      </c>
      <c r="W1459" s="112">
        <v>518.3999999999996</v>
      </c>
      <c r="X1459" s="118">
        <f>W1459/T1459</f>
      </c>
      <c r="Y1459" s="116">
        <f>T1459/R1459</f>
      </c>
      <c r="Z1459" s="118">
        <f>W1459/F1459</f>
      </c>
      <c r="AA1459" s="118">
        <f>W1459/(F1459+500)</f>
      </c>
      <c r="AB1459" s="112">
        <v>0</v>
      </c>
      <c r="AC1459" s="112">
        <v>518.4</v>
      </c>
      <c r="AD1459" s="116">
        <f>AB1459/T1459</f>
      </c>
      <c r="AE1459" s="118">
        <f>(W1459-AC1459)/(F1459+500)</f>
      </c>
      <c r="AF1459" s="119" t="s">
        <v>173</v>
      </c>
    </row>
    <row r="1460">
      <c r="A1460" s="106"/>
      <c r="B1460" s="134"/>
      <c r="C1460" s="108"/>
      <c r="D1460" s="168" t="s">
        <v>208</v>
      </c>
      <c r="E1460" s="110">
        <v>822.18</v>
      </c>
      <c r="F1460" s="121"/>
      <c r="G1460" s="112">
        <v>4576</v>
      </c>
      <c r="H1460" s="122">
        <v>160</v>
      </c>
      <c r="I1460" s="113">
        <f t="shared" si="203"/>
      </c>
      <c r="J1460" s="114">
        <f t="shared" si="157"/>
      </c>
      <c r="K1460" s="112">
        <v>11</v>
      </c>
      <c r="L1460" s="114">
        <f t="shared" si="119"/>
      </c>
      <c r="M1460" s="112">
        <v>0</v>
      </c>
      <c r="N1460" s="115">
        <f t="shared" si="348"/>
      </c>
      <c r="O1460" s="112">
        <v>0</v>
      </c>
      <c r="P1460" s="115">
        <f t="shared" si="317"/>
      </c>
      <c r="Q1460" s="116"/>
      <c r="R1460" s="112"/>
      <c r="S1460" s="116"/>
      <c r="T1460" s="112"/>
      <c r="U1460" s="117"/>
      <c r="V1460" s="118"/>
      <c r="W1460" s="112"/>
      <c r="X1460" s="118"/>
      <c r="Y1460" s="116"/>
      <c r="Z1460" s="118"/>
      <c r="AA1460" s="118"/>
      <c r="AB1460" s="112"/>
      <c r="AC1460" s="112"/>
      <c r="AD1460" s="116"/>
      <c r="AE1460" s="118"/>
      <c r="AF1460" s="119" t="s">
        <v>168</v>
      </c>
    </row>
    <row r="1461">
      <c r="A1461" s="106"/>
      <c r="B1461" s="134" t="s">
        <v>146</v>
      </c>
      <c r="C1461" s="108" t="s">
        <v>169</v>
      </c>
      <c r="D1461" s="168" t="s">
        <v>207</v>
      </c>
      <c r="E1461" s="110">
        <v>0.78</v>
      </c>
      <c r="F1461" s="121">
        <f>E1461+E1463+E1462</f>
      </c>
      <c r="G1461" s="112">
        <v>3</v>
      </c>
      <c r="H1461" s="112">
        <v>0</v>
      </c>
      <c r="I1461" s="113">
        <f t="shared" si="203"/>
      </c>
      <c r="J1461" s="114">
        <f t="shared" si="157"/>
      </c>
      <c r="K1461" s="112">
        <v>0</v>
      </c>
      <c r="L1461" s="114">
        <f t="shared" si="119"/>
      </c>
      <c r="M1461" s="112">
        <v>0</v>
      </c>
      <c r="N1461" s="115">
        <f t="shared" si="348"/>
      </c>
      <c r="O1461" s="112">
        <v>0</v>
      </c>
      <c r="P1461" s="115">
        <f t="shared" si="317"/>
      </c>
      <c r="Q1461" s="116">
        <f>(M1461+M1462+M1463)/(O1461+O1462+O1463)</f>
      </c>
      <c r="R1461" s="112">
        <v>1</v>
      </c>
      <c r="S1461" s="116">
        <f>(O1461+K1462+O1463)/(K1461+O1462+K1463)</f>
      </c>
      <c r="T1461" s="112">
        <v>1</v>
      </c>
      <c r="U1461" s="117">
        <f>F1461/T1461</f>
      </c>
      <c r="V1461" s="118">
        <f>(F1461+4*500)/T1461</f>
      </c>
      <c r="W1461" s="112">
        <v>2011.1999999999998</v>
      </c>
      <c r="X1461" s="118">
        <f>W1461/T1461</f>
      </c>
      <c r="Y1461" s="116">
        <f>T1461/R1461</f>
      </c>
      <c r="Z1461" s="118">
        <f>W1461/F1461</f>
      </c>
      <c r="AA1461" s="118">
        <f>W1461/(F1461+500)</f>
      </c>
      <c r="AB1461" s="112">
        <v>0</v>
      </c>
      <c r="AC1461" s="112">
        <v>0</v>
      </c>
      <c r="AD1461" s="116">
        <f>AB1461/T1461</f>
      </c>
      <c r="AE1461" s="118">
        <f>(W1461-AC1461)/(F1461+500)</f>
      </c>
      <c r="AF1461" s="119" t="s">
        <v>173</v>
      </c>
    </row>
    <row customHeight="true" ht="20.238095238095237" r="1462">
      <c r="A1462" s="106"/>
      <c r="B1462" s="134"/>
      <c r="C1462" s="108"/>
      <c r="D1462" s="168" t="s">
        <v>208</v>
      </c>
      <c r="E1462" s="110">
        <v>715.81</v>
      </c>
      <c r="F1462" s="121"/>
      <c r="G1462" s="112">
        <v>3955</v>
      </c>
      <c r="H1462" s="122">
        <v>122</v>
      </c>
      <c r="I1462" s="113">
        <f t="shared" si="203"/>
      </c>
      <c r="J1462" s="114">
        <f t="shared" si="157"/>
      </c>
      <c r="K1462" s="112">
        <v>5</v>
      </c>
      <c r="L1462" s="114">
        <f t="shared" si="119"/>
      </c>
      <c r="M1462" s="112">
        <v>0</v>
      </c>
      <c r="N1462" s="115">
        <f t="shared" si="348"/>
      </c>
      <c r="O1462" s="112">
        <v>0</v>
      </c>
      <c r="P1462" s="115">
        <f t="shared" si="317"/>
      </c>
      <c r="Q1462" s="116"/>
      <c r="R1462" s="112"/>
      <c r="S1462" s="116"/>
      <c r="T1462" s="112"/>
      <c r="U1462" s="117"/>
      <c r="V1462" s="118"/>
      <c r="W1462" s="112"/>
      <c r="X1462" s="118"/>
      <c r="Y1462" s="116"/>
      <c r="Z1462" s="118"/>
      <c r="AA1462" s="118"/>
      <c r="AB1462" s="112"/>
      <c r="AC1462" s="112"/>
      <c r="AD1462" s="116"/>
      <c r="AE1462" s="118"/>
      <c r="AF1462" s="119"/>
    </row>
    <row r="1463">
      <c r="A1463" s="106"/>
      <c r="B1463" s="134"/>
      <c r="C1463" s="108"/>
      <c r="D1463" s="168" t="s">
        <v>132</v>
      </c>
      <c r="E1463" s="110">
        <v>12.15</v>
      </c>
      <c r="F1463" s="121"/>
      <c r="G1463" s="112">
        <v>269</v>
      </c>
      <c r="H1463" s="122">
        <v>14</v>
      </c>
      <c r="I1463" s="113">
        <f t="shared" si="203"/>
      </c>
      <c r="J1463" s="114">
        <f t="shared" si="157"/>
      </c>
      <c r="K1463" s="112">
        <v>0</v>
      </c>
      <c r="L1463" s="114">
        <f t="shared" si="119"/>
      </c>
      <c r="M1463" s="112">
        <v>0</v>
      </c>
      <c r="N1463" s="115">
        <f t="shared" si="348"/>
      </c>
      <c r="O1463" s="112">
        <v>0</v>
      </c>
      <c r="P1463" s="115">
        <f t="shared" si="317"/>
      </c>
      <c r="Q1463" s="116"/>
      <c r="R1463" s="112"/>
      <c r="S1463" s="116"/>
      <c r="T1463" s="112"/>
      <c r="U1463" s="117"/>
      <c r="V1463" s="118"/>
      <c r="W1463" s="112"/>
      <c r="X1463" s="118"/>
      <c r="Y1463" s="116"/>
      <c r="Z1463" s="118"/>
      <c r="AA1463" s="118"/>
      <c r="AB1463" s="112"/>
      <c r="AC1463" s="112"/>
      <c r="AD1463" s="116"/>
      <c r="AE1463" s="118"/>
      <c r="AF1463" s="119" t="s">
        <v>168</v>
      </c>
    </row>
    <row r="1464">
      <c r="A1464" s="106"/>
      <c r="B1464" s="136" t="s">
        <v>140</v>
      </c>
      <c r="C1464" s="136"/>
      <c r="D1464" s="136"/>
      <c r="E1464" s="124">
        <f>SUM(E1453:E1463)</f>
      </c>
      <c r="F1464" s="124">
        <f>SUM(F1453:F1463)</f>
      </c>
      <c r="G1464" s="124">
        <f>SUM(G1453:G1463)</f>
      </c>
      <c r="H1464" s="124">
        <f>SUM(H1453:H1463)</f>
      </c>
      <c r="I1464" s="126">
        <f t="shared" si="203"/>
      </c>
      <c r="J1464" s="127">
        <f t="shared" si="157"/>
      </c>
      <c r="K1464" s="124">
        <f>SUM(K1453:K1463)</f>
      </c>
      <c r="L1464" s="127">
        <f t="shared" si="119"/>
      </c>
      <c r="M1464" s="124">
        <f>SUM(M1453:M1463)</f>
      </c>
      <c r="N1464" s="128">
        <f t="shared" si="348"/>
      </c>
      <c r="O1464" s="124">
        <f>SUM(O1453:O1463)</f>
      </c>
      <c r="P1464" s="128">
        <f t="shared" si="317"/>
      </c>
      <c r="Q1464" s="129">
        <f>M1464/O1464</f>
      </c>
      <c r="R1464" s="124">
        <f>SUM(R1453:R1463)</f>
      </c>
      <c r="S1464" s="129">
        <f>(O1464+O1464)/(K1464+K1464)</f>
      </c>
      <c r="T1464" s="124">
        <f>SUM(T1453:T1463)</f>
      </c>
      <c r="U1464" s="130">
        <f t="shared" ref="U1464:U1465" si="906">F1464/T1464</f>
      </c>
      <c r="V1464" s="131">
        <f t="shared" ref="V1464:V1465" si="766">(F1464+4*500)/T1464</f>
      </c>
      <c r="W1464" s="124">
        <f>SUM(W1453:W1463)</f>
      </c>
      <c r="X1464" s="132">
        <f t="shared" ref="X1464:X1465" si="626">W1464/T1464</f>
      </c>
      <c r="Y1464" s="129">
        <f t="shared" ref="Y1464:Y1465" si="486">T1464/R1464</f>
      </c>
      <c r="Z1464" s="131">
        <f t="shared" ref="Z1464:Z1465" si="1186">W1464/F1464</f>
      </c>
      <c r="AA1464" s="131">
        <f>W1464/(F1464+COUNT(W1453:W1463)*500)</f>
      </c>
      <c r="AB1464" s="174">
        <f>AB1453+AB1455+AB1457+AB1459+AB1461</f>
      </c>
      <c r="AC1464" s="174">
        <f>AC1453+AC1455+AC1457+AC1459+AC1461</f>
      </c>
      <c r="AD1464" s="129">
        <f t="shared" ref="AD1464:AD1465" si="1046">AB1464/T1464</f>
      </c>
      <c r="AE1464" s="133">
        <f>(W1464-AC1464)/(F1464+COUNT(W1453:W1463))</f>
      </c>
      <c r="AF1464" s="119"/>
    </row>
    <row r="1465">
      <c r="A1465" s="106"/>
      <c r="B1465" s="107" t="s">
        <v>147</v>
      </c>
      <c r="C1465" s="108" t="s">
        <v>188</v>
      </c>
      <c r="D1465" s="168" t="s">
        <v>207</v>
      </c>
      <c r="E1465" s="110">
        <v>0</v>
      </c>
      <c r="F1465" s="121">
        <f>E1465+E1467+E1466</f>
      </c>
      <c r="G1465" s="112">
        <v>0</v>
      </c>
      <c r="H1465" s="112">
        <v>0</v>
      </c>
      <c r="I1465" s="113">
        <f t="shared" si="203"/>
      </c>
      <c r="J1465" s="114">
        <f t="shared" si="157"/>
      </c>
      <c r="K1465" s="112">
        <v>0</v>
      </c>
      <c r="L1465" s="114">
        <f t="shared" si="119"/>
      </c>
      <c r="M1465" s="112">
        <v>0</v>
      </c>
      <c r="N1465" s="115">
        <f t="shared" si="348"/>
      </c>
      <c r="O1465" s="112">
        <v>0</v>
      </c>
      <c r="P1465" s="115">
        <f t="shared" si="317"/>
      </c>
      <c r="Q1465" s="116">
        <f>(M1465+M1466+M1467)/(O1465+O1466+O1467)</f>
      </c>
      <c r="R1465" s="112">
        <v>2</v>
      </c>
      <c r="S1465" s="116">
        <f>(O1465+K1466+O1467)/(K1465+O1466+K1467)</f>
      </c>
      <c r="T1465" s="112">
        <v>1</v>
      </c>
      <c r="U1465" s="117">
        <f t="shared" si="906"/>
      </c>
      <c r="V1465" s="118">
        <f t="shared" si="766"/>
      </c>
      <c r="W1465" s="112">
        <v>1663.2000000000016</v>
      </c>
      <c r="X1465" s="118">
        <f t="shared" si="626"/>
      </c>
      <c r="Y1465" s="116">
        <f t="shared" si="486"/>
      </c>
      <c r="Z1465" s="118">
        <f t="shared" si="1186"/>
      </c>
      <c r="AA1465" s="118">
        <f>W1465/(F1465+500)</f>
      </c>
      <c r="AB1465" s="112">
        <v>0</v>
      </c>
      <c r="AC1465" s="112">
        <v>0</v>
      </c>
      <c r="AD1465" s="116">
        <f t="shared" si="1046"/>
      </c>
      <c r="AE1465" s="118">
        <f>(W1465-AC1465)/(F1465+500)</f>
      </c>
      <c r="AF1465" s="119" t="s">
        <v>149</v>
      </c>
    </row>
    <row customHeight="true" ht="20.238095238095237" r="1466">
      <c r="A1466" s="106"/>
      <c r="B1466" s="107"/>
      <c r="C1466" s="108"/>
      <c r="D1466" s="168" t="s">
        <v>208</v>
      </c>
      <c r="E1466" s="110">
        <v>377.41</v>
      </c>
      <c r="F1466" s="121"/>
      <c r="G1466" s="112">
        <v>3605</v>
      </c>
      <c r="H1466" s="112">
        <v>125</v>
      </c>
      <c r="I1466" s="113">
        <f t="shared" si="203"/>
      </c>
      <c r="J1466" s="114">
        <f t="shared" si="157"/>
      </c>
      <c r="K1466" s="112">
        <v>7</v>
      </c>
      <c r="L1466" s="114">
        <f t="shared" si="119"/>
      </c>
      <c r="M1466" s="112">
        <v>0</v>
      </c>
      <c r="N1466" s="115">
        <f t="shared" si="348"/>
      </c>
      <c r="O1466" s="112">
        <v>0</v>
      </c>
      <c r="P1466" s="115">
        <f t="shared" si="317"/>
      </c>
      <c r="Q1466" s="116"/>
      <c r="R1466" s="112"/>
      <c r="S1466" s="116"/>
      <c r="T1466" s="112"/>
      <c r="U1466" s="117"/>
      <c r="V1466" s="118"/>
      <c r="W1466" s="112"/>
      <c r="X1466" s="118"/>
      <c r="Y1466" s="116"/>
      <c r="Z1466" s="118"/>
      <c r="AA1466" s="118"/>
      <c r="AB1466" s="112"/>
      <c r="AC1466" s="112"/>
      <c r="AD1466" s="116"/>
      <c r="AE1466" s="118"/>
      <c r="AF1466" s="119"/>
    </row>
    <row r="1467">
      <c r="A1467" s="106"/>
      <c r="B1467" s="107"/>
      <c r="C1467" s="108"/>
      <c r="D1467" s="168" t="s">
        <v>132</v>
      </c>
      <c r="E1467" s="110">
        <v>107.3</v>
      </c>
      <c r="F1467" s="121"/>
      <c r="G1467" s="112">
        <v>962</v>
      </c>
      <c r="H1467" s="122">
        <v>61</v>
      </c>
      <c r="I1467" s="113">
        <f t="shared" si="203"/>
      </c>
      <c r="J1467" s="114">
        <f t="shared" si="157"/>
      </c>
      <c r="K1467" s="112">
        <v>2</v>
      </c>
      <c r="L1467" s="114">
        <f t="shared" si="119"/>
      </c>
      <c r="M1467" s="112">
        <v>0</v>
      </c>
      <c r="N1467" s="115">
        <f t="shared" si="348"/>
      </c>
      <c r="O1467" s="112">
        <v>0</v>
      </c>
      <c r="P1467" s="115">
        <f t="shared" si="317"/>
      </c>
      <c r="Q1467" s="116"/>
      <c r="R1467" s="112"/>
      <c r="S1467" s="116"/>
      <c r="T1467" s="112"/>
      <c r="U1467" s="117"/>
      <c r="V1467" s="118"/>
      <c r="W1467" s="112"/>
      <c r="X1467" s="118"/>
      <c r="Y1467" s="116"/>
      <c r="Z1467" s="118"/>
      <c r="AA1467" s="118"/>
      <c r="AB1467" s="112"/>
      <c r="AC1467" s="112"/>
      <c r="AD1467" s="116"/>
      <c r="AE1467" s="118"/>
      <c r="AF1467" s="119" t="s">
        <v>186</v>
      </c>
    </row>
    <row r="1468">
      <c r="A1468" s="106"/>
      <c r="B1468" s="107" t="s">
        <v>151</v>
      </c>
      <c r="C1468" s="108" t="s">
        <v>188</v>
      </c>
      <c r="D1468" s="168" t="s">
        <v>207</v>
      </c>
      <c r="E1468" s="110">
        <v>0.85</v>
      </c>
      <c r="F1468" s="121">
        <f>E1468+E1470+E1469</f>
      </c>
      <c r="G1468" s="112">
        <v>3</v>
      </c>
      <c r="H1468" s="112">
        <v>0</v>
      </c>
      <c r="I1468" s="113">
        <f t="shared" si="203"/>
      </c>
      <c r="J1468" s="114">
        <f t="shared" si="157"/>
      </c>
      <c r="K1468" s="112">
        <v>0</v>
      </c>
      <c r="L1468" s="114">
        <f t="shared" si="119"/>
      </c>
      <c r="M1468" s="112">
        <v>0</v>
      </c>
      <c r="N1468" s="115">
        <f t="shared" si="348"/>
      </c>
      <c r="O1468" s="112">
        <v>0</v>
      </c>
      <c r="P1468" s="115">
        <f t="shared" si="317"/>
      </c>
      <c r="Q1468" s="116">
        <f>(M1468+M1469+M1470)/(O1468+O1469+O1470)</f>
      </c>
      <c r="R1468" s="112">
        <v>2</v>
      </c>
      <c r="S1468" s="116">
        <f>(O1468+K1469+O1470)/(K1468+O1469+K1470)</f>
      </c>
      <c r="T1468" s="112">
        <v>1</v>
      </c>
      <c r="U1468" s="117">
        <f>F1468/T1468</f>
      </c>
      <c r="V1468" s="118">
        <f>(F1468+4*500)/T1468</f>
      </c>
      <c r="W1468" s="112">
        <v>1663.199999999999</v>
      </c>
      <c r="X1468" s="118">
        <f>W1468/T1468</f>
      </c>
      <c r="Y1468" s="116">
        <f>T1468/R1468</f>
      </c>
      <c r="Z1468" s="118">
        <f>W1468/F1468</f>
      </c>
      <c r="AA1468" s="118">
        <f>W1468/(F1468+500)</f>
      </c>
      <c r="AB1468" s="112">
        <v>0</v>
      </c>
      <c r="AC1468" s="112">
        <v>0</v>
      </c>
      <c r="AD1468" s="116">
        <f>AB1468/T1468</f>
      </c>
      <c r="AE1468" s="118">
        <f>(W1468-AC1468)/(F1468+500)</f>
      </c>
      <c r="AF1468" s="119" t="s">
        <v>149</v>
      </c>
    </row>
    <row customHeight="true" ht="20.238095238095237" r="1469">
      <c r="A1469" s="106"/>
      <c r="B1469" s="107"/>
      <c r="C1469" s="108"/>
      <c r="D1469" s="168" t="s">
        <v>208</v>
      </c>
      <c r="E1469" s="110">
        <v>253.37</v>
      </c>
      <c r="F1469" s="121"/>
      <c r="G1469" s="112">
        <v>2801</v>
      </c>
      <c r="H1469" s="112">
        <v>82</v>
      </c>
      <c r="I1469" s="113">
        <f t="shared" si="203"/>
      </c>
      <c r="J1469" s="114">
        <f t="shared" si="157"/>
      </c>
      <c r="K1469" s="112">
        <v>4</v>
      </c>
      <c r="L1469" s="114">
        <f t="shared" si="119"/>
      </c>
      <c r="M1469" s="112">
        <v>0</v>
      </c>
      <c r="N1469" s="115">
        <f t="shared" si="348"/>
      </c>
      <c r="O1469" s="112">
        <v>0</v>
      </c>
      <c r="P1469" s="115">
        <f t="shared" si="317"/>
      </c>
      <c r="Q1469" s="116"/>
      <c r="R1469" s="112"/>
      <c r="S1469" s="116"/>
      <c r="T1469" s="112"/>
      <c r="U1469" s="117"/>
      <c r="V1469" s="118"/>
      <c r="W1469" s="112"/>
      <c r="X1469" s="118"/>
      <c r="Y1469" s="116"/>
      <c r="Z1469" s="118"/>
      <c r="AA1469" s="118"/>
      <c r="AB1469" s="112"/>
      <c r="AC1469" s="112"/>
      <c r="AD1469" s="116"/>
      <c r="AE1469" s="118"/>
      <c r="AF1469" s="119"/>
    </row>
    <row r="1470">
      <c r="A1470" s="106"/>
      <c r="B1470" s="107"/>
      <c r="C1470" s="108"/>
      <c r="D1470" s="168" t="s">
        <v>132</v>
      </c>
      <c r="E1470" s="110">
        <v>704.16</v>
      </c>
      <c r="F1470" s="121"/>
      <c r="G1470" s="112">
        <v>3908</v>
      </c>
      <c r="H1470" s="122">
        <v>220</v>
      </c>
      <c r="I1470" s="113">
        <f t="shared" si="203"/>
      </c>
      <c r="J1470" s="114">
        <f t="shared" si="157"/>
      </c>
      <c r="K1470" s="112">
        <v>6</v>
      </c>
      <c r="L1470" s="114">
        <f t="shared" si="119"/>
      </c>
      <c r="M1470" s="112">
        <v>1</v>
      </c>
      <c r="N1470" s="115">
        <f t="shared" si="348"/>
      </c>
      <c r="O1470" s="112">
        <v>2</v>
      </c>
      <c r="P1470" s="115">
        <f t="shared" si="317"/>
      </c>
      <c r="Q1470" s="116"/>
      <c r="R1470" s="112"/>
      <c r="S1470" s="116"/>
      <c r="T1470" s="112"/>
      <c r="U1470" s="117"/>
      <c r="V1470" s="118"/>
      <c r="W1470" s="112"/>
      <c r="X1470" s="118"/>
      <c r="Y1470" s="116"/>
      <c r="Z1470" s="118"/>
      <c r="AA1470" s="118"/>
      <c r="AB1470" s="112"/>
      <c r="AC1470" s="112"/>
      <c r="AD1470" s="116"/>
      <c r="AE1470" s="118"/>
      <c r="AF1470" s="119" t="s">
        <v>186</v>
      </c>
    </row>
    <row r="1471">
      <c r="A1471" s="106"/>
      <c r="B1471" s="107" t="s">
        <v>152</v>
      </c>
      <c r="C1471" s="108" t="s">
        <v>188</v>
      </c>
      <c r="D1471" s="168" t="s">
        <v>207</v>
      </c>
      <c r="E1471" s="110">
        <v>0.29</v>
      </c>
      <c r="F1471" s="121">
        <f>E1471+E1473+E1472</f>
      </c>
      <c r="G1471" s="112">
        <v>1</v>
      </c>
      <c r="H1471" s="112">
        <v>0</v>
      </c>
      <c r="I1471" s="113">
        <f t="shared" si="203"/>
      </c>
      <c r="J1471" s="114">
        <f t="shared" si="157"/>
      </c>
      <c r="K1471" s="112">
        <v>0</v>
      </c>
      <c r="L1471" s="114">
        <f t="shared" si="119"/>
      </c>
      <c r="M1471" s="112">
        <v>0</v>
      </c>
      <c r="N1471" s="115">
        <f t="shared" si="348"/>
      </c>
      <c r="O1471" s="112">
        <v>0</v>
      </c>
      <c r="P1471" s="115">
        <f t="shared" si="317"/>
      </c>
      <c r="Q1471" s="116">
        <f>(M1471+M1472+M1473)/(O1471+O1472+O1473)</f>
      </c>
      <c r="R1471" s="112">
        <v>0</v>
      </c>
      <c r="S1471" s="116">
        <f>(O1471+K1472+O1473)/(K1471+O1472+K1473)</f>
      </c>
      <c r="T1471" s="112">
        <v>0</v>
      </c>
      <c r="U1471" s="117">
        <f>F1471/T1471</f>
      </c>
      <c r="V1471" s="118">
        <f>(F1471+4*500)/T1471</f>
      </c>
      <c r="W1471" s="112">
        <v>0</v>
      </c>
      <c r="X1471" s="118">
        <f>W1471/T1471</f>
      </c>
      <c r="Y1471" s="116">
        <f>T1471/R1471</f>
      </c>
      <c r="Z1471" s="118">
        <f>W1471/F1471</f>
      </c>
      <c r="AA1471" s="118">
        <f>W1471/(F1471+500)</f>
      </c>
      <c r="AB1471" s="112">
        <v>0</v>
      </c>
      <c r="AC1471" s="112">
        <v>0</v>
      </c>
      <c r="AD1471" s="116">
        <f>AB1471/T1471</f>
      </c>
      <c r="AE1471" s="118">
        <f>(W1471-AC1471)/(F1471+500)</f>
      </c>
      <c r="AF1471" s="119" t="s">
        <v>149</v>
      </c>
    </row>
    <row customHeight="true" ht="20.238095238095237" r="1472">
      <c r="A1472" s="106"/>
      <c r="B1472" s="107"/>
      <c r="C1472" s="108"/>
      <c r="D1472" s="168" t="s">
        <v>208</v>
      </c>
      <c r="E1472" s="110">
        <v>198.37</v>
      </c>
      <c r="F1472" s="121"/>
      <c r="G1472" s="112">
        <v>2310</v>
      </c>
      <c r="H1472" s="112">
        <v>59</v>
      </c>
      <c r="I1472" s="113">
        <f t="shared" si="203"/>
      </c>
      <c r="J1472" s="114">
        <f t="shared" si="157"/>
      </c>
      <c r="K1472" s="112">
        <v>3</v>
      </c>
      <c r="L1472" s="114">
        <f t="shared" si="119"/>
      </c>
      <c r="M1472" s="112">
        <v>0</v>
      </c>
      <c r="N1472" s="115">
        <f t="shared" si="348"/>
      </c>
      <c r="O1472" s="112">
        <v>0</v>
      </c>
      <c r="P1472" s="115">
        <f t="shared" si="317"/>
      </c>
      <c r="Q1472" s="116"/>
      <c r="R1472" s="112"/>
      <c r="S1472" s="116"/>
      <c r="T1472" s="112"/>
      <c r="U1472" s="117"/>
      <c r="V1472" s="118"/>
      <c r="W1472" s="112"/>
      <c r="X1472" s="118"/>
      <c r="Y1472" s="116"/>
      <c r="Z1472" s="118"/>
      <c r="AA1472" s="118"/>
      <c r="AB1472" s="112"/>
      <c r="AC1472" s="112"/>
      <c r="AD1472" s="116"/>
      <c r="AE1472" s="118"/>
      <c r="AF1472" s="119"/>
    </row>
    <row r="1473">
      <c r="A1473" s="106"/>
      <c r="B1473" s="107"/>
      <c r="C1473" s="108"/>
      <c r="D1473" s="168" t="s">
        <v>132</v>
      </c>
      <c r="E1473" s="110">
        <v>415.17</v>
      </c>
      <c r="F1473" s="121"/>
      <c r="G1473" s="112">
        <v>2564</v>
      </c>
      <c r="H1473" s="122">
        <v>190</v>
      </c>
      <c r="I1473" s="113">
        <f t="shared" si="203"/>
      </c>
      <c r="J1473" s="114">
        <f t="shared" si="157"/>
      </c>
      <c r="K1473" s="112">
        <v>1</v>
      </c>
      <c r="L1473" s="114">
        <f t="shared" si="119"/>
      </c>
      <c r="M1473" s="112">
        <v>0</v>
      </c>
      <c r="N1473" s="115">
        <f t="shared" si="348"/>
      </c>
      <c r="O1473" s="112">
        <v>0</v>
      </c>
      <c r="P1473" s="115">
        <f t="shared" si="317"/>
      </c>
      <c r="Q1473" s="116"/>
      <c r="R1473" s="112"/>
      <c r="S1473" s="116"/>
      <c r="T1473" s="112"/>
      <c r="U1473" s="117"/>
      <c r="V1473" s="118"/>
      <c r="W1473" s="112"/>
      <c r="X1473" s="118"/>
      <c r="Y1473" s="116"/>
      <c r="Z1473" s="118"/>
      <c r="AA1473" s="118"/>
      <c r="AB1473" s="112"/>
      <c r="AC1473" s="112"/>
      <c r="AD1473" s="116"/>
      <c r="AE1473" s="118"/>
      <c r="AF1473" s="119" t="s">
        <v>186</v>
      </c>
    </row>
    <row r="1474">
      <c r="A1474" s="106"/>
      <c r="B1474" s="107" t="s">
        <v>153</v>
      </c>
      <c r="C1474" s="108" t="s">
        <v>188</v>
      </c>
      <c r="D1474" s="168" t="s">
        <v>207</v>
      </c>
      <c r="E1474" s="110">
        <v>4.84</v>
      </c>
      <c r="F1474" s="121">
        <f>E1474+E1476+E1475</f>
      </c>
      <c r="G1474" s="112">
        <v>3</v>
      </c>
      <c r="H1474" s="112">
        <v>1</v>
      </c>
      <c r="I1474" s="113">
        <f t="shared" si="203"/>
      </c>
      <c r="J1474" s="114">
        <f t="shared" si="157"/>
      </c>
      <c r="K1474" s="112">
        <v>1</v>
      </c>
      <c r="L1474" s="114">
        <f t="shared" si="119"/>
      </c>
      <c r="M1474" s="112">
        <v>0</v>
      </c>
      <c r="N1474" s="115">
        <f t="shared" si="348"/>
      </c>
      <c r="O1474" s="112">
        <v>0</v>
      </c>
      <c r="P1474" s="115">
        <f t="shared" si="317"/>
      </c>
      <c r="Q1474" s="116">
        <f>(M1474+M1475+M1476)/(O1474+O1475+O1476)</f>
      </c>
      <c r="R1474" s="112">
        <v>1</v>
      </c>
      <c r="S1474" s="116">
        <f>(O1474+K1475+O1476)/(K1474+O1475+K1476)</f>
      </c>
      <c r="T1474" s="112">
        <v>1</v>
      </c>
      <c r="U1474" s="117">
        <f>F1474/T1474</f>
      </c>
      <c r="V1474" s="118">
        <f>(F1474+4*500)/T1474</f>
      </c>
      <c r="W1474" s="112">
        <v>2407.2000000000007</v>
      </c>
      <c r="X1474" s="118">
        <f>W1474/T1474</f>
      </c>
      <c r="Y1474" s="116">
        <f>T1474/R1474</f>
      </c>
      <c r="Z1474" s="118">
        <f>W1474/F1474</f>
      </c>
      <c r="AA1474" s="118">
        <f>W1474/(F1474+500)</f>
      </c>
      <c r="AB1474" s="112">
        <v>0</v>
      </c>
      <c r="AC1474" s="112">
        <v>0</v>
      </c>
      <c r="AD1474" s="116">
        <f>AB1474/T1474</f>
      </c>
      <c r="AE1474" s="118">
        <f>(W1474-AC1474)/(F1474+500)</f>
      </c>
      <c r="AF1474" s="119" t="s">
        <v>149</v>
      </c>
    </row>
    <row customHeight="true" ht="20.238095238095237" r="1475">
      <c r="A1475" s="106"/>
      <c r="B1475" s="107"/>
      <c r="C1475" s="108"/>
      <c r="D1475" s="168" t="s">
        <v>208</v>
      </c>
      <c r="E1475" s="110">
        <v>407.17</v>
      </c>
      <c r="F1475" s="121"/>
      <c r="G1475" s="112">
        <v>4277</v>
      </c>
      <c r="H1475" s="112">
        <v>171</v>
      </c>
      <c r="I1475" s="113">
        <f t="shared" si="203"/>
      </c>
      <c r="J1475" s="114">
        <f t="shared" si="157"/>
      </c>
      <c r="K1475" s="112">
        <v>5</v>
      </c>
      <c r="L1475" s="114">
        <f t="shared" si="119"/>
      </c>
      <c r="M1475" s="112">
        <v>1</v>
      </c>
      <c r="N1475" s="115">
        <f t="shared" si="348"/>
      </c>
      <c r="O1475" s="112">
        <v>1</v>
      </c>
      <c r="P1475" s="115">
        <f t="shared" si="317"/>
      </c>
      <c r="Q1475" s="116"/>
      <c r="R1475" s="112"/>
      <c r="S1475" s="116"/>
      <c r="T1475" s="112"/>
      <c r="U1475" s="117"/>
      <c r="V1475" s="118"/>
      <c r="W1475" s="112"/>
      <c r="X1475" s="118"/>
      <c r="Y1475" s="116"/>
      <c r="Z1475" s="118"/>
      <c r="AA1475" s="118"/>
      <c r="AB1475" s="112"/>
      <c r="AC1475" s="112"/>
      <c r="AD1475" s="116"/>
      <c r="AE1475" s="118"/>
      <c r="AF1475" s="119"/>
    </row>
    <row r="1476">
      <c r="A1476" s="106"/>
      <c r="B1476" s="107"/>
      <c r="C1476" s="108"/>
      <c r="D1476" s="168" t="s">
        <v>132</v>
      </c>
      <c r="E1476" s="110">
        <v>0.68</v>
      </c>
      <c r="F1476" s="121"/>
      <c r="G1476" s="112">
        <v>160</v>
      </c>
      <c r="H1476" s="112">
        <v>7</v>
      </c>
      <c r="I1476" s="113">
        <f t="shared" si="203"/>
      </c>
      <c r="J1476" s="114">
        <f t="shared" si="157"/>
      </c>
      <c r="K1476" s="112">
        <v>0</v>
      </c>
      <c r="L1476" s="114">
        <f t="shared" si="119"/>
      </c>
      <c r="M1476" s="112">
        <v>0</v>
      </c>
      <c r="N1476" s="115">
        <f t="shared" si="348"/>
      </c>
      <c r="O1476" s="112">
        <v>0</v>
      </c>
      <c r="P1476" s="115">
        <f t="shared" si="317"/>
      </c>
      <c r="Q1476" s="116"/>
      <c r="R1476" s="112"/>
      <c r="S1476" s="116"/>
      <c r="T1476" s="112"/>
      <c r="U1476" s="117"/>
      <c r="V1476" s="118"/>
      <c r="W1476" s="112"/>
      <c r="X1476" s="118"/>
      <c r="Y1476" s="116"/>
      <c r="Z1476" s="118"/>
      <c r="AA1476" s="118"/>
      <c r="AB1476" s="112"/>
      <c r="AC1476" s="112"/>
      <c r="AD1476" s="116"/>
      <c r="AE1476" s="118"/>
      <c r="AF1476" s="119" t="s">
        <v>186</v>
      </c>
    </row>
    <row r="1477">
      <c r="A1477" s="106"/>
      <c r="B1477" s="107" t="s">
        <v>154</v>
      </c>
      <c r="C1477" s="108" t="s">
        <v>188</v>
      </c>
      <c r="D1477" s="168" t="s">
        <v>207</v>
      </c>
      <c r="E1477" s="110">
        <v>0.49</v>
      </c>
      <c r="F1477" s="121">
        <f>E1477+E1478</f>
      </c>
      <c r="G1477" s="112">
        <v>1</v>
      </c>
      <c r="H1477" s="112">
        <v>0</v>
      </c>
      <c r="I1477" s="113">
        <f t="shared" si="203"/>
      </c>
      <c r="J1477" s="114">
        <f t="shared" si="157"/>
      </c>
      <c r="K1477" s="112">
        <v>0</v>
      </c>
      <c r="L1477" s="114">
        <f t="shared" si="119"/>
      </c>
      <c r="M1477" s="112">
        <v>0</v>
      </c>
      <c r="N1477" s="115">
        <f t="shared" si="348"/>
      </c>
      <c r="O1477" s="112">
        <v>0</v>
      </c>
      <c r="P1477" s="115">
        <f t="shared" si="317"/>
      </c>
      <c r="Q1477" s="116">
        <f>(M1477+M1478)/(O1477+O1478)</f>
      </c>
      <c r="R1477" s="112">
        <v>0</v>
      </c>
      <c r="S1477" s="116">
        <f>(O1477+O1478)/(K1477+K1478)</f>
      </c>
      <c r="T1477" s="112">
        <v>0</v>
      </c>
      <c r="U1477" s="117">
        <f>F1477/T1477</f>
      </c>
      <c r="V1477" s="118">
        <f>(F1477+4*500)/T1477</f>
      </c>
      <c r="W1477" s="112">
        <v>0</v>
      </c>
      <c r="X1477" s="118">
        <f>W1477/T1477</f>
      </c>
      <c r="Y1477" s="116">
        <f>T1477/R1477</f>
      </c>
      <c r="Z1477" s="118">
        <f>W1477/F1477</f>
      </c>
      <c r="AA1477" s="118">
        <f>W1477/(F1477+500)</f>
      </c>
      <c r="AB1477" s="112">
        <v>0</v>
      </c>
      <c r="AC1477" s="112">
        <v>0</v>
      </c>
      <c r="AD1477" s="116">
        <f>AB1477/T1477</f>
      </c>
      <c r="AE1477" s="118">
        <f>(W1477-AC1477)/(F1477+500)</f>
      </c>
      <c r="AF1477" s="119" t="s">
        <v>149</v>
      </c>
    </row>
    <row r="1478">
      <c r="A1478" s="106"/>
      <c r="B1478" s="107"/>
      <c r="C1478" s="108"/>
      <c r="D1478" s="168" t="s">
        <v>208</v>
      </c>
      <c r="E1478" s="110">
        <v>261.93</v>
      </c>
      <c r="F1478" s="121"/>
      <c r="G1478" s="112">
        <v>2522</v>
      </c>
      <c r="H1478" s="112">
        <v>129</v>
      </c>
      <c r="I1478" s="113">
        <f t="shared" si="203"/>
      </c>
      <c r="J1478" s="114">
        <f t="shared" si="157"/>
      </c>
      <c r="K1478" s="112">
        <v>3</v>
      </c>
      <c r="L1478" s="114">
        <f t="shared" si="119"/>
      </c>
      <c r="M1478" s="112">
        <v>0</v>
      </c>
      <c r="N1478" s="115">
        <f t="shared" si="348"/>
      </c>
      <c r="O1478" s="112">
        <v>0</v>
      </c>
      <c r="P1478" s="115">
        <f t="shared" si="317"/>
      </c>
      <c r="Q1478" s="116"/>
      <c r="R1478" s="112"/>
      <c r="S1478" s="116"/>
      <c r="T1478" s="112"/>
      <c r="U1478" s="117"/>
      <c r="V1478" s="118"/>
      <c r="W1478" s="112"/>
      <c r="X1478" s="118"/>
      <c r="Y1478" s="116"/>
      <c r="Z1478" s="118"/>
      <c r="AA1478" s="118"/>
      <c r="AB1478" s="112"/>
      <c r="AC1478" s="112"/>
      <c r="AD1478" s="116"/>
      <c r="AE1478" s="118"/>
      <c r="AF1478" s="119" t="s">
        <v>186</v>
      </c>
    </row>
    <row r="1479">
      <c r="A1479" s="106"/>
      <c r="B1479" s="136" t="s">
        <v>140</v>
      </c>
      <c r="C1479" s="136"/>
      <c r="D1479" s="136"/>
      <c r="E1479" s="124">
        <f>SUM(E1465:E1478)</f>
      </c>
      <c r="F1479" s="124">
        <f>SUM(F1465:F1478)</f>
      </c>
      <c r="G1479" s="124">
        <f>SUM(G1465:G1478)</f>
      </c>
      <c r="H1479" s="124">
        <f>SUM(H1465:H1478)</f>
      </c>
      <c r="I1479" s="126">
        <f t="shared" si="203"/>
      </c>
      <c r="J1479" s="127">
        <f t="shared" si="157"/>
      </c>
      <c r="K1479" s="124">
        <f>SUM(K1465:K1478)</f>
      </c>
      <c r="L1479" s="127">
        <f t="shared" si="119"/>
      </c>
      <c r="M1479" s="124">
        <f>SUM(M1465:M1478)</f>
      </c>
      <c r="N1479" s="128">
        <f t="shared" si="348"/>
      </c>
      <c r="O1479" s="124">
        <f>SUM(O1465:O1478)</f>
      </c>
      <c r="P1479" s="128">
        <f t="shared" si="317"/>
      </c>
      <c r="Q1479" s="129">
        <f>M1479/O1479</f>
      </c>
      <c r="R1479" s="124">
        <f>SUM(R1465:R1478)</f>
      </c>
      <c r="S1479" s="129">
        <f>(O1479+O1479)/(K1479+K1479)</f>
      </c>
      <c r="T1479" s="124">
        <f>SUM(T1465:T1478)</f>
      </c>
      <c r="U1479" s="130">
        <f t="shared" ref="U1479:U1480" si="907">F1479/T1479</f>
      </c>
      <c r="V1479" s="131">
        <f t="shared" ref="V1479:V1480" si="767">(F1479+4*500)/T1479</f>
      </c>
      <c r="W1479" s="124">
        <f>SUM(W1465:W1478)</f>
      </c>
      <c r="X1479" s="132">
        <f t="shared" ref="X1479:X1480" si="627">W1479/T1479</f>
      </c>
      <c r="Y1479" s="129">
        <f t="shared" ref="Y1479:Y1480" si="487">T1479/R1479</f>
      </c>
      <c r="Z1479" s="131">
        <f t="shared" ref="Z1479:Z1480" si="1187">W1479/F1479</f>
      </c>
      <c r="AA1479" s="131">
        <f>W1479/(F1479+COUNT(W1465:W1478)*500)</f>
      </c>
      <c r="AB1479" s="174">
        <f>AB1465+AB1468+AB1471+AB1474+AB1477</f>
      </c>
      <c r="AC1479" s="174">
        <f>AC1465+AC1468+AC1471+AC1474+AC1477</f>
      </c>
      <c r="AD1479" s="129">
        <f t="shared" ref="AD1479:AD1480" si="1047">AB1479/T1479</f>
      </c>
      <c r="AE1479" s="133">
        <f>(W1479-AC1479)/(F1479+COUNT(W1465:W1478)*500)</f>
      </c>
      <c r="AF1479" s="118"/>
    </row>
    <row r="1480">
      <c r="A1480" s="106"/>
      <c r="B1480" s="120" t="s">
        <v>155</v>
      </c>
      <c r="C1480" s="135" t="s">
        <v>171</v>
      </c>
      <c r="D1480" s="168" t="s">
        <v>207</v>
      </c>
      <c r="E1480" s="110">
        <v>0.25</v>
      </c>
      <c r="F1480" s="121">
        <f>E1480+E1481</f>
      </c>
      <c r="G1480" s="112">
        <v>1</v>
      </c>
      <c r="H1480" s="112">
        <v>0</v>
      </c>
      <c r="I1480" s="113">
        <f t="shared" si="203"/>
      </c>
      <c r="J1480" s="114">
        <f t="shared" si="157"/>
      </c>
      <c r="K1480" s="112">
        <v>0</v>
      </c>
      <c r="L1480" s="114">
        <f t="shared" si="119"/>
      </c>
      <c r="M1480" s="112">
        <v>0</v>
      </c>
      <c r="N1480" s="115">
        <f t="shared" si="348"/>
      </c>
      <c r="O1480" s="112">
        <v>0</v>
      </c>
      <c r="P1480" s="115">
        <f t="shared" si="317"/>
      </c>
      <c r="Q1480" s="116">
        <f>(M1480+M1481)/(O1480+O1481)</f>
      </c>
      <c r="R1480" s="112">
        <v>0</v>
      </c>
      <c r="S1480" s="116">
        <f>(O1480+O1481)/(K1480+K1481)</f>
      </c>
      <c r="T1480" s="112">
        <v>0</v>
      </c>
      <c r="U1480" s="117">
        <f t="shared" si="907"/>
      </c>
      <c r="V1480" s="118">
        <f t="shared" si="767"/>
      </c>
      <c r="W1480" s="112">
        <v>0</v>
      </c>
      <c r="X1480" s="118">
        <f t="shared" si="627"/>
      </c>
      <c r="Y1480" s="116">
        <f t="shared" si="487"/>
      </c>
      <c r="Z1480" s="118">
        <f t="shared" si="1187"/>
      </c>
      <c r="AA1480" s="118">
        <f>W1480/(F1480+500)</f>
      </c>
      <c r="AB1480" s="112">
        <v>0</v>
      </c>
      <c r="AC1480" s="112">
        <v>0</v>
      </c>
      <c r="AD1480" s="116">
        <f t="shared" si="1047"/>
      </c>
      <c r="AE1480" s="118">
        <f>(W1480-AC1480)/(F1480+500)</f>
      </c>
      <c r="AF1480" s="119" t="s">
        <v>149</v>
      </c>
    </row>
    <row r="1481">
      <c r="A1481" s="106"/>
      <c r="B1481" s="120"/>
      <c r="C1481" s="135"/>
      <c r="D1481" s="168" t="s">
        <v>208</v>
      </c>
      <c r="E1481" s="110">
        <v>307.22</v>
      </c>
      <c r="F1481" s="121"/>
      <c r="G1481" s="112">
        <v>3335</v>
      </c>
      <c r="H1481" s="112">
        <v>176</v>
      </c>
      <c r="I1481" s="113">
        <f t="shared" si="203"/>
      </c>
      <c r="J1481" s="114">
        <f t="shared" si="157"/>
      </c>
      <c r="K1481" s="112">
        <v>4</v>
      </c>
      <c r="L1481" s="114">
        <f t="shared" si="119"/>
      </c>
      <c r="M1481" s="112">
        <v>0</v>
      </c>
      <c r="N1481" s="115">
        <f t="shared" si="348"/>
      </c>
      <c r="O1481" s="112">
        <v>0</v>
      </c>
      <c r="P1481" s="115">
        <f t="shared" si="317"/>
      </c>
      <c r="Q1481" s="116"/>
      <c r="R1481" s="112"/>
      <c r="S1481" s="116"/>
      <c r="T1481" s="112"/>
      <c r="U1481" s="117"/>
      <c r="V1481" s="118"/>
      <c r="W1481" s="112"/>
      <c r="X1481" s="118"/>
      <c r="Y1481" s="116"/>
      <c r="Z1481" s="118"/>
      <c r="AA1481" s="118"/>
      <c r="AB1481" s="112"/>
      <c r="AC1481" s="112"/>
      <c r="AD1481" s="116"/>
      <c r="AE1481" s="118"/>
      <c r="AF1481" s="119" t="s">
        <v>186</v>
      </c>
    </row>
    <row r="1482">
      <c r="A1482" s="106"/>
      <c r="B1482" s="107" t="s">
        <v>157</v>
      </c>
      <c r="C1482" s="135" t="s">
        <v>171</v>
      </c>
      <c r="D1482" s="168" t="s">
        <v>207</v>
      </c>
      <c r="E1482" s="110">
        <v>7.41</v>
      </c>
      <c r="F1482" s="121">
        <f>E1482+E1483</f>
      </c>
      <c r="G1482" s="112">
        <v>5</v>
      </c>
      <c r="H1482" s="112">
        <v>0</v>
      </c>
      <c r="I1482" s="113">
        <f t="shared" si="203"/>
      </c>
      <c r="J1482" s="114">
        <f t="shared" si="157"/>
      </c>
      <c r="K1482" s="112">
        <v>0</v>
      </c>
      <c r="L1482" s="114">
        <f t="shared" si="119"/>
      </c>
      <c r="M1482" s="112">
        <v>0</v>
      </c>
      <c r="N1482" s="115">
        <f t="shared" si="348"/>
      </c>
      <c r="O1482" s="112">
        <v>0</v>
      </c>
      <c r="P1482" s="115">
        <f t="shared" si="317"/>
      </c>
      <c r="Q1482" s="116">
        <f>(M1482+M1483)/(O1482+O1483)</f>
      </c>
      <c r="R1482" s="112">
        <v>4</v>
      </c>
      <c r="S1482" s="116">
        <f>(O1482+O1483)/(K1482+K1483)</f>
      </c>
      <c r="T1482" s="112">
        <v>2</v>
      </c>
      <c r="U1482" s="117">
        <f>F1482/T1482</f>
      </c>
      <c r="V1482" s="118">
        <f>(F1482+4*500)/T1482</f>
      </c>
      <c r="W1482" s="112">
        <v>1075.2000000000007</v>
      </c>
      <c r="X1482" s="118">
        <f>W1482/T1482</f>
      </c>
      <c r="Y1482" s="116">
        <f>T1482/R1482</f>
      </c>
      <c r="Z1482" s="118">
        <f>W1482/F1482</f>
      </c>
      <c r="AA1482" s="118">
        <f>W1482/(F1482+500)</f>
      </c>
      <c r="AB1482" s="112">
        <v>2</v>
      </c>
      <c r="AC1482" s="112">
        <v>1075.2</v>
      </c>
      <c r="AD1482" s="116">
        <f>AB1482/T1482</f>
      </c>
      <c r="AE1482" s="118">
        <f>(W1482-AC1482)/(F1482+500)</f>
      </c>
      <c r="AF1482" s="119" t="s">
        <v>149</v>
      </c>
    </row>
    <row r="1483">
      <c r="A1483" s="106"/>
      <c r="B1483" s="107"/>
      <c r="C1483" s="135"/>
      <c r="D1483" s="168" t="s">
        <v>208</v>
      </c>
      <c r="E1483" s="110">
        <v>582.38</v>
      </c>
      <c r="F1483" s="121"/>
      <c r="G1483" s="112">
        <v>5416</v>
      </c>
      <c r="H1483" s="112">
        <v>243</v>
      </c>
      <c r="I1483" s="113">
        <f t="shared" si="203"/>
      </c>
      <c r="J1483" s="114">
        <f t="shared" si="157"/>
      </c>
      <c r="K1483" s="112">
        <v>16</v>
      </c>
      <c r="L1483" s="114">
        <f t="shared" si="119"/>
      </c>
      <c r="M1483" s="112">
        <v>1</v>
      </c>
      <c r="N1483" s="115">
        <f t="shared" si="348"/>
      </c>
      <c r="O1483" s="112">
        <v>2</v>
      </c>
      <c r="P1483" s="115">
        <f t="shared" si="317"/>
      </c>
      <c r="Q1483" s="116"/>
      <c r="R1483" s="112"/>
      <c r="S1483" s="116"/>
      <c r="T1483" s="112"/>
      <c r="U1483" s="117"/>
      <c r="V1483" s="118"/>
      <c r="W1483" s="112"/>
      <c r="X1483" s="118"/>
      <c r="Y1483" s="116"/>
      <c r="Z1483" s="118"/>
      <c r="AA1483" s="118"/>
      <c r="AB1483" s="112"/>
      <c r="AC1483" s="112"/>
      <c r="AD1483" s="116"/>
      <c r="AE1483" s="118"/>
      <c r="AF1483" s="119" t="s">
        <v>186</v>
      </c>
    </row>
    <row r="1484">
      <c r="A1484" s="106"/>
      <c r="B1484" s="107" t="s">
        <v>158</v>
      </c>
      <c r="C1484" s="135" t="s">
        <v>171</v>
      </c>
      <c r="D1484" s="168" t="s">
        <v>207</v>
      </c>
      <c r="E1484" s="110">
        <v>2.43</v>
      </c>
      <c r="F1484" s="121">
        <f>E1484+E1485</f>
      </c>
      <c r="G1484" s="112">
        <v>1</v>
      </c>
      <c r="H1484" s="112">
        <v>1</v>
      </c>
      <c r="I1484" s="113">
        <f t="shared" si="203"/>
      </c>
      <c r="J1484" s="114">
        <f t="shared" si="157"/>
      </c>
      <c r="K1484" s="112">
        <v>0</v>
      </c>
      <c r="L1484" s="114">
        <f t="shared" si="119"/>
      </c>
      <c r="M1484" s="112">
        <v>0</v>
      </c>
      <c r="N1484" s="115">
        <f t="shared" si="348"/>
      </c>
      <c r="O1484" s="112">
        <v>0</v>
      </c>
      <c r="P1484" s="115">
        <f t="shared" si="317"/>
      </c>
      <c r="Q1484" s="116">
        <f>(M1484+M1485)/(O1484+O1485)</f>
      </c>
      <c r="R1484" s="112">
        <v>2</v>
      </c>
      <c r="S1484" s="116">
        <f>(O1484+O1485)/(K1484+K1485)</f>
      </c>
      <c r="T1484" s="112">
        <v>1</v>
      </c>
      <c r="U1484" s="117">
        <f>F1484/T1484</f>
      </c>
      <c r="V1484" s="118">
        <f>(F1484+4*500)/T1484</f>
      </c>
      <c r="W1484" s="112">
        <v>1411.199999999999</v>
      </c>
      <c r="X1484" s="118">
        <f>W1484/T1484</f>
      </c>
      <c r="Y1484" s="116">
        <f>T1484/R1484</f>
      </c>
      <c r="Z1484" s="118">
        <f>W1484/F1484</f>
      </c>
      <c r="AA1484" s="118">
        <f>W1484/(F1484+500)</f>
      </c>
      <c r="AB1484" s="112">
        <v>0</v>
      </c>
      <c r="AC1484" s="112">
        <v>0</v>
      </c>
      <c r="AD1484" s="116">
        <f>AB1484/T1484</f>
      </c>
      <c r="AE1484" s="118">
        <f>(W1484-AC1484)/(F1484+500)</f>
      </c>
      <c r="AF1484" s="119" t="s">
        <v>149</v>
      </c>
    </row>
    <row r="1485">
      <c r="A1485" s="106"/>
      <c r="B1485" s="107"/>
      <c r="C1485" s="135"/>
      <c r="D1485" s="168" t="s">
        <v>208</v>
      </c>
      <c r="E1485" s="110">
        <v>690.24</v>
      </c>
      <c r="F1485" s="121"/>
      <c r="G1485" s="112">
        <v>7339</v>
      </c>
      <c r="H1485" s="112">
        <v>367</v>
      </c>
      <c r="I1485" s="113">
        <f t="shared" si="203"/>
      </c>
      <c r="J1485" s="114">
        <f t="shared" si="157"/>
      </c>
      <c r="K1485" s="112">
        <v>9</v>
      </c>
      <c r="L1485" s="114">
        <f t="shared" si="119"/>
      </c>
      <c r="M1485" s="112">
        <v>0</v>
      </c>
      <c r="N1485" s="115">
        <f t="shared" si="348"/>
      </c>
      <c r="O1485" s="112">
        <v>0</v>
      </c>
      <c r="P1485" s="115">
        <f t="shared" si="317"/>
      </c>
      <c r="Q1485" s="116"/>
      <c r="R1485" s="112"/>
      <c r="S1485" s="116"/>
      <c r="T1485" s="112"/>
      <c r="U1485" s="117"/>
      <c r="V1485" s="118"/>
      <c r="W1485" s="112"/>
      <c r="X1485" s="118"/>
      <c r="Y1485" s="116"/>
      <c r="Z1485" s="118"/>
      <c r="AA1485" s="118"/>
      <c r="AB1485" s="112"/>
      <c r="AC1485" s="112"/>
      <c r="AD1485" s="116"/>
      <c r="AE1485" s="118"/>
      <c r="AF1485" s="119" t="s">
        <v>186</v>
      </c>
    </row>
    <row r="1486">
      <c r="A1486" s="106"/>
      <c r="B1486" s="107" t="s">
        <v>159</v>
      </c>
      <c r="C1486" s="135" t="s">
        <v>171</v>
      </c>
      <c r="D1486" s="168" t="s">
        <v>207</v>
      </c>
      <c r="E1486" s="110">
        <v>0.24</v>
      </c>
      <c r="F1486" s="121">
        <f>E1486+E1487</f>
      </c>
      <c r="G1486" s="112">
        <v>7</v>
      </c>
      <c r="H1486" s="112">
        <v>1</v>
      </c>
      <c r="I1486" s="113">
        <f t="shared" si="203"/>
      </c>
      <c r="J1486" s="114">
        <f t="shared" si="157"/>
      </c>
      <c r="K1486" s="112">
        <v>1</v>
      </c>
      <c r="L1486" s="114">
        <f t="shared" si="119"/>
      </c>
      <c r="M1486" s="112">
        <v>0</v>
      </c>
      <c r="N1486" s="115">
        <f t="shared" si="348"/>
      </c>
      <c r="O1486" s="112">
        <v>0</v>
      </c>
      <c r="P1486" s="115">
        <f t="shared" si="317"/>
      </c>
      <c r="Q1486" s="116">
        <f>(M1486+M1487)/(O1486+O1487)</f>
      </c>
      <c r="R1486" s="112">
        <v>4</v>
      </c>
      <c r="S1486" s="116">
        <f>(O1486+O1487)/(K1486+K1487)</f>
      </c>
      <c r="T1486" s="112">
        <v>0</v>
      </c>
      <c r="U1486" s="117">
        <f>F1486/T1486</f>
      </c>
      <c r="V1486" s="118">
        <f>(F1486+4*500)/T1486</f>
      </c>
      <c r="W1486" s="112">
        <v>0</v>
      </c>
      <c r="X1486" s="118">
        <f>W1486/T1486</f>
      </c>
      <c r="Y1486" s="116">
        <f>T1486/R1486</f>
      </c>
      <c r="Z1486" s="118">
        <f>W1486/F1486</f>
      </c>
      <c r="AA1486" s="118">
        <f>W1486/(F1486+500)</f>
      </c>
      <c r="AB1486" s="112">
        <v>0</v>
      </c>
      <c r="AC1486" s="112">
        <v>0</v>
      </c>
      <c r="AD1486" s="116">
        <f>AB1486/T1486</f>
      </c>
      <c r="AE1486" s="118">
        <f>(W1486-AC1486)/(F1486+500)</f>
      </c>
      <c r="AF1486" s="119" t="s">
        <v>149</v>
      </c>
    </row>
    <row r="1487">
      <c r="A1487" s="106"/>
      <c r="B1487" s="107"/>
      <c r="C1487" s="135"/>
      <c r="D1487" s="168" t="s">
        <v>208</v>
      </c>
      <c r="E1487" s="110">
        <v>651.37</v>
      </c>
      <c r="F1487" s="121"/>
      <c r="G1487" s="112">
        <v>8061</v>
      </c>
      <c r="H1487" s="112">
        <v>521</v>
      </c>
      <c r="I1487" s="113">
        <f t="shared" si="203"/>
      </c>
      <c r="J1487" s="114">
        <f t="shared" si="157"/>
      </c>
      <c r="K1487" s="112">
        <v>17</v>
      </c>
      <c r="L1487" s="114">
        <f t="shared" si="119"/>
      </c>
      <c r="M1487" s="112">
        <v>0</v>
      </c>
      <c r="N1487" s="115">
        <f t="shared" si="348"/>
      </c>
      <c r="O1487" s="112">
        <v>3</v>
      </c>
      <c r="P1487" s="115">
        <f t="shared" si="317"/>
      </c>
      <c r="Q1487" s="116"/>
      <c r="R1487" s="112"/>
      <c r="S1487" s="116"/>
      <c r="T1487" s="112"/>
      <c r="U1487" s="117"/>
      <c r="V1487" s="118"/>
      <c r="W1487" s="112"/>
      <c r="X1487" s="118"/>
      <c r="Y1487" s="116"/>
      <c r="Z1487" s="118"/>
      <c r="AA1487" s="118"/>
      <c r="AB1487" s="112"/>
      <c r="AC1487" s="112"/>
      <c r="AD1487" s="116"/>
      <c r="AE1487" s="118"/>
      <c r="AF1487" s="119" t="s">
        <v>186</v>
      </c>
    </row>
    <row r="1488">
      <c r="A1488" s="106"/>
      <c r="B1488" s="107" t="s">
        <v>160</v>
      </c>
      <c r="C1488" s="135" t="s">
        <v>171</v>
      </c>
      <c r="D1488" s="168" t="s">
        <v>207</v>
      </c>
      <c r="E1488" s="110">
        <v>0.8</v>
      </c>
      <c r="F1488" s="121">
        <f>E1488+E1489</f>
      </c>
      <c r="G1488" s="112">
        <v>2</v>
      </c>
      <c r="H1488" s="112">
        <v>0</v>
      </c>
      <c r="I1488" s="113">
        <f t="shared" si="203"/>
      </c>
      <c r="J1488" s="114">
        <f t="shared" si="157"/>
      </c>
      <c r="K1488" s="112">
        <v>0</v>
      </c>
      <c r="L1488" s="114">
        <f t="shared" si="119"/>
      </c>
      <c r="M1488" s="112">
        <v>0</v>
      </c>
      <c r="N1488" s="115">
        <f t="shared" si="348"/>
      </c>
      <c r="O1488" s="112">
        <v>0</v>
      </c>
      <c r="P1488" s="115">
        <f t="shared" si="317"/>
      </c>
      <c r="Q1488" s="116">
        <f>(M1488+M1489)/(O1488+O1489)</f>
      </c>
      <c r="R1488" s="112">
        <v>0</v>
      </c>
      <c r="S1488" s="116">
        <f>(O1488+O1489)/(K1488+K1489)</f>
      </c>
      <c r="T1488" s="112">
        <v>0</v>
      </c>
      <c r="U1488" s="117">
        <f>F1488/T1488</f>
      </c>
      <c r="V1488" s="118">
        <f>(F1488+4*500)/T1488</f>
      </c>
      <c r="W1488" s="112">
        <v>0</v>
      </c>
      <c r="X1488" s="118">
        <f>W1488/T1488</f>
      </c>
      <c r="Y1488" s="116">
        <f>T1488/R1488</f>
      </c>
      <c r="Z1488" s="118">
        <f>W1488/F1488</f>
      </c>
      <c r="AA1488" s="118">
        <f>W1488/(F1488+500)</f>
      </c>
      <c r="AB1488" s="112">
        <v>0</v>
      </c>
      <c r="AC1488" s="112">
        <v>0</v>
      </c>
      <c r="AD1488" s="116">
        <f>AB1488/T1488</f>
      </c>
      <c r="AE1488" s="118">
        <f>(W1488-AC1488)/(F1488+500)</f>
      </c>
      <c r="AF1488" s="119" t="s">
        <v>149</v>
      </c>
    </row>
    <row r="1489">
      <c r="A1489" s="106"/>
      <c r="B1489" s="107"/>
      <c r="C1489" s="135"/>
      <c r="D1489" s="168" t="s">
        <v>208</v>
      </c>
      <c r="E1489" s="110">
        <v>206.19</v>
      </c>
      <c r="F1489" s="121"/>
      <c r="G1489" s="112">
        <v>2476</v>
      </c>
      <c r="H1489" s="112">
        <v>209</v>
      </c>
      <c r="I1489" s="113">
        <f t="shared" si="203"/>
      </c>
      <c r="J1489" s="114">
        <f t="shared" si="157"/>
      </c>
      <c r="K1489" s="112">
        <v>4</v>
      </c>
      <c r="L1489" s="114">
        <f t="shared" si="119"/>
      </c>
      <c r="M1489" s="112">
        <v>0</v>
      </c>
      <c r="N1489" s="115">
        <f t="shared" si="348"/>
      </c>
      <c r="O1489" s="112">
        <v>0</v>
      </c>
      <c r="P1489" s="115">
        <f t="shared" si="317"/>
      </c>
      <c r="Q1489" s="116"/>
      <c r="R1489" s="112"/>
      <c r="S1489" s="116"/>
      <c r="T1489" s="112"/>
      <c r="U1489" s="117"/>
      <c r="V1489" s="118"/>
      <c r="W1489" s="112"/>
      <c r="X1489" s="118"/>
      <c r="Y1489" s="116"/>
      <c r="Z1489" s="118"/>
      <c r="AA1489" s="118"/>
      <c r="AB1489" s="112"/>
      <c r="AC1489" s="112"/>
      <c r="AD1489" s="116"/>
      <c r="AE1489" s="118"/>
      <c r="AF1489" s="119" t="s">
        <v>186</v>
      </c>
    </row>
    <row r="1490">
      <c r="A1490" s="106"/>
      <c r="B1490" s="136" t="s">
        <v>140</v>
      </c>
      <c r="C1490" s="136"/>
      <c r="D1490" s="136"/>
      <c r="E1490" s="124">
        <f>SUM(E1480:E1489)</f>
      </c>
      <c r="F1490" s="124">
        <f>SUM(F1480:F1489)</f>
      </c>
      <c r="G1490" s="124">
        <f>SUM(G1480:G1489)</f>
      </c>
      <c r="H1490" s="124">
        <f>SUM(H1480:H1489)</f>
      </c>
      <c r="I1490" s="126">
        <f t="shared" si="203"/>
      </c>
      <c r="J1490" s="127">
        <f t="shared" si="157"/>
      </c>
      <c r="K1490" s="124">
        <f>SUM(K1480:K1489)</f>
      </c>
      <c r="L1490" s="127">
        <f t="shared" si="119"/>
      </c>
      <c r="M1490" s="124">
        <f>SUM(M1480:M1489)</f>
      </c>
      <c r="N1490" s="128">
        <f t="shared" si="348"/>
      </c>
      <c r="O1490" s="124">
        <f>SUM(O1480:O1489)</f>
      </c>
      <c r="P1490" s="128">
        <f t="shared" si="317"/>
      </c>
      <c r="Q1490" s="129">
        <f t="shared" ref="Q1490:Q1491" si="61">M1490/O1490</f>
      </c>
      <c r="R1490" s="124">
        <f>SUM(R1480:R1489)</f>
      </c>
      <c r="S1490" s="129">
        <f t="shared" ref="S1490:S1491" si="30">(O1490+O1490)/(K1490+K1490)</f>
      </c>
      <c r="T1490" s="124">
        <f>SUM(T1480:T1489)</f>
      </c>
      <c r="U1490" s="130">
        <f t="shared" ref="U1490:U1491" si="908">F1490/T1490</f>
      </c>
      <c r="V1490" s="131">
        <f t="shared" ref="V1490:V1491" si="768">(F1490+4*500)/T1490</f>
      </c>
      <c r="W1490" s="124">
        <f>SUM(W1480:W1489)</f>
      </c>
      <c r="X1490" s="132">
        <f t="shared" ref="X1490:X1491" si="628">W1490/T1490</f>
      </c>
      <c r="Y1490" s="129">
        <f t="shared" ref="Y1490:Y1491" si="488">T1490/R1490</f>
      </c>
      <c r="Z1490" s="131">
        <f t="shared" ref="Z1490:Z1491" si="1188">W1490/F1490</f>
      </c>
      <c r="AA1490" s="131">
        <f>W1490/(F1490+COUNT(W1480:W1489)*500)</f>
      </c>
      <c r="AB1490" s="174">
        <f>AB1480+AB1482+AB1484+AB1486+AB1488</f>
      </c>
      <c r="AC1490" s="174">
        <f>AC1480+AC1482+AC1484+AC1486+AC1488</f>
      </c>
      <c r="AD1490" s="129">
        <f t="shared" ref="AD1490:AD1491" si="1048">AB1490/T1490</f>
      </c>
      <c r="AE1490" s="133">
        <f>(W1490-AC1490)/(F1490+COUNT(W1480:W1489)*500)</f>
      </c>
      <c r="AF1490" s="118"/>
    </row>
    <row r="1491">
      <c r="A1491" s="106"/>
      <c r="B1491" s="137" t="s">
        <v>161</v>
      </c>
      <c r="C1491" s="137"/>
      <c r="D1491" s="137"/>
      <c r="E1491" s="138">
        <f>E1452+E1464+E1479+E1490</f>
      </c>
      <c r="F1491" s="138">
        <f>F1452+F1464+F1479+F1490</f>
      </c>
      <c r="G1491" s="138">
        <f>G1452+G1464+G1479+G1490</f>
      </c>
      <c r="H1491" s="138">
        <f>H1452+H1464+H1479+H1490</f>
      </c>
      <c r="I1491" s="139">
        <f t="shared" si="203"/>
      </c>
      <c r="J1491" s="140">
        <f t="shared" si="157"/>
      </c>
      <c r="K1491" s="141">
        <f>K1452+K1464+K1479+K1490</f>
      </c>
      <c r="L1491" s="140">
        <f t="shared" si="119"/>
      </c>
      <c r="M1491" s="141">
        <f>M1452+M1464+M1479+M1490</f>
      </c>
      <c r="N1491" s="142">
        <f t="shared" si="348"/>
      </c>
      <c r="O1491" s="141">
        <f>O1452+O1464+O1479+O1490</f>
      </c>
      <c r="P1491" s="142">
        <f t="shared" si="317"/>
      </c>
      <c r="Q1491" s="143">
        <f t="shared" si="61"/>
      </c>
      <c r="R1491" s="141">
        <f>R1452+R1464+R1479+R1490</f>
      </c>
      <c r="S1491" s="143">
        <f t="shared" si="30"/>
      </c>
      <c r="T1491" s="141">
        <f>T1452+T1464+T1479+T1490</f>
      </c>
      <c r="U1491" s="144">
        <f t="shared" si="908"/>
      </c>
      <c r="V1491" s="145">
        <f t="shared" si="768"/>
      </c>
      <c r="W1491" s="138">
        <f>W1452+W1464+W1479+W1490</f>
      </c>
      <c r="X1491" s="145">
        <f t="shared" si="628"/>
      </c>
      <c r="Y1491" s="143">
        <f t="shared" si="488"/>
      </c>
      <c r="Z1491" s="145">
        <f t="shared" si="1188"/>
      </c>
      <c r="AA1491" s="145">
        <f>W1491/(F1491+COUNT(W1441:W1450,W1453:W1463,W1465:W1478,W1480:W1489)*500)</f>
      </c>
      <c r="AB1491" s="141">
        <f>AB1452+AB1464+AB1479+AB1490</f>
      </c>
      <c r="AC1491" s="138">
        <f>AC1452+AC1464+AC1479+AC1490</f>
      </c>
      <c r="AD1491" s="143">
        <f t="shared" si="1048"/>
      </c>
      <c r="AE1491" s="145">
        <f>(W1491-AC1491)/(F1491+COUNT(W1442:W1450,W1453:W1463,W1465:W1478,W1480:W1489)*500)</f>
      </c>
      <c r="AF1491" s="118"/>
    </row>
    <row r="1492">
      <c r="T1492">
        <f>T1493-T1491</f>
      </c>
      <c r="W1492">
        <f>W1493-W1491</f>
      </c>
    </row>
    <row r="1493">
      <c r="T1493" s="177">
        <v>9</v>
      </c>
      <c r="W1493" s="177">
        <v>14978.4</v>
      </c>
    </row>
  </sheetData>
  <autoFilter ref="A1:AF1493"/>
  <mergeCells>
    <mergeCell ref="R1461:R1463"/>
    <mergeCell ref="T1461:T1463"/>
    <mergeCell ref="U1461:U1463"/>
    <mergeCell ref="V1461:V1463"/>
    <mergeCell ref="B1461:B1463"/>
    <mergeCell ref="W1461:W1463"/>
    <mergeCell ref="X1461:X1463"/>
    <mergeCell ref="Y1461:Y1463"/>
    <mergeCell ref="Z1461:Z1463"/>
    <mergeCell ref="AA1461:AA1463"/>
    <mergeCell ref="AB1461:AB1463"/>
    <mergeCell ref="AC1461:AC1463"/>
    <mergeCell ref="AD1461:AD1463"/>
    <mergeCell ref="AE1461:AE1463"/>
    <mergeCell ref="C1461:C1463"/>
    <mergeCell ref="F1461:F1463"/>
    <mergeCell ref="S1461:S1463"/>
    <mergeCell ref="Q1461:Q1463"/>
    <mergeCell ref="B1464:D1464"/>
    <mergeCell ref="W1455:W1456"/>
    <mergeCell ref="AC1459:AC1460"/>
    <mergeCell ref="AB1459:AB1460"/>
    <mergeCell ref="W1459:W1460"/>
    <mergeCell ref="T1459:T1460"/>
    <mergeCell ref="R1459:R1460"/>
    <mergeCell ref="Q1459:Q1460"/>
    <mergeCell ref="S1459:S1460"/>
    <mergeCell ref="F1459:F1460"/>
    <mergeCell ref="C1459:C1460"/>
    <mergeCell ref="AE1459:AE1460"/>
    <mergeCell ref="AD1459:AD1460"/>
    <mergeCell ref="AA1459:AA1460"/>
    <mergeCell ref="Z1459:Z1460"/>
    <mergeCell ref="Y1459:Y1460"/>
    <mergeCell ref="X1459:X1460"/>
    <mergeCell ref="V1459:V1460"/>
    <mergeCell ref="U1459:U1460"/>
    <mergeCell ref="B1459:B1460"/>
    <mergeCell ref="Q1457:Q1458"/>
    <mergeCell ref="S1457:S1458"/>
    <mergeCell ref="F1457:F1458"/>
    <mergeCell ref="C1457:C1458"/>
    <mergeCell ref="AE1457:AE1458"/>
    <mergeCell ref="AD1457:AD1458"/>
    <mergeCell ref="AC1457:AC1458"/>
    <mergeCell ref="AB1457:AB1458"/>
    <mergeCell ref="AA1457:AA1458"/>
    <mergeCell ref="Z1457:Z1458"/>
    <mergeCell ref="Y1457:Y1458"/>
    <mergeCell ref="X1457:X1458"/>
    <mergeCell ref="W1457:W1458"/>
    <mergeCell ref="V1457:V1458"/>
    <mergeCell ref="U1457:U1458"/>
    <mergeCell ref="T1457:T1458"/>
    <mergeCell ref="R1457:R1458"/>
    <mergeCell ref="B1457:B1458"/>
    <mergeCell ref="Q1455:Q1456"/>
    <mergeCell ref="S1455:S1456"/>
    <mergeCell ref="F1455:F1456"/>
    <mergeCell ref="C1455:C1456"/>
    <mergeCell ref="AE1455:AE1456"/>
    <mergeCell ref="AD1455:AD1456"/>
    <mergeCell ref="AC1455:AC1456"/>
    <mergeCell ref="AB1455:AB1456"/>
    <mergeCell ref="AA1455:AA1456"/>
    <mergeCell ref="Z1455:Z1456"/>
    <mergeCell ref="Y1455:Y1456"/>
    <mergeCell ref="X1455:X1456"/>
    <mergeCell ref="V1455:V1456"/>
    <mergeCell ref="U1455:U1456"/>
    <mergeCell ref="T1455:T1456"/>
    <mergeCell ref="R1455:R1456"/>
    <mergeCell ref="B1455:B1456"/>
    <mergeCell ref="Q1453:Q1454"/>
    <mergeCell ref="S1453:S1454"/>
    <mergeCell ref="F1453:F1454"/>
    <mergeCell ref="AE1453:AE1454"/>
    <mergeCell ref="AD1453:AD1454"/>
    <mergeCell ref="AC1453:AC1454"/>
    <mergeCell ref="AB1453:AB1454"/>
    <mergeCell ref="AA1453:AA1454"/>
    <mergeCell ref="Z1453:Z1454"/>
    <mergeCell ref="Y1453:Y1454"/>
    <mergeCell ref="X1453:X1454"/>
    <mergeCell ref="W1453:W1454"/>
    <mergeCell ref="V1453:V1454"/>
    <mergeCell ref="U1453:U1454"/>
    <mergeCell ref="T1453:T1454"/>
    <mergeCell ref="R1453:R1454"/>
    <mergeCell ref="B1453:B1454"/>
    <mergeCell ref="C1453:C1454"/>
    <mergeCell ref="B1452:D1452"/>
    <mergeCell ref="Q1450:Q1451"/>
    <mergeCell ref="U1450:U1451"/>
    <mergeCell ref="AE1450:AE1451"/>
    <mergeCell ref="AD1450:AD1451"/>
    <mergeCell ref="AC1450:AC1451"/>
    <mergeCell ref="AB1450:AB1451"/>
    <mergeCell ref="AA1450:AA1451"/>
    <mergeCell ref="Z1450:Z1451"/>
    <mergeCell ref="Y1450:Y1451"/>
    <mergeCell ref="X1450:X1451"/>
    <mergeCell ref="W1450:W1451"/>
    <mergeCell ref="F1450:F1451"/>
    <mergeCell ref="V1450:V1451"/>
    <mergeCell ref="T1450:T1451"/>
    <mergeCell ref="S1450:S1451"/>
    <mergeCell ref="R1450:R1451"/>
    <mergeCell ref="B1450:B1451"/>
    <mergeCell ref="C1450:C1451"/>
    <mergeCell ref="Q1448:Q1449"/>
    <mergeCell ref="S1448:S1449"/>
    <mergeCell ref="AE1448:AE1449"/>
    <mergeCell ref="AD1448:AD1449"/>
    <mergeCell ref="AC1448:AC1449"/>
    <mergeCell ref="AB1448:AB1449"/>
    <mergeCell ref="AA1448:AA1449"/>
    <mergeCell ref="Z1448:Z1449"/>
    <mergeCell ref="Y1448:Y1449"/>
    <mergeCell ref="X1448:X1449"/>
    <mergeCell ref="W1448:W1449"/>
    <mergeCell ref="V1448:V1449"/>
    <mergeCell ref="U1448:U1449"/>
    <mergeCell ref="T1448:T1449"/>
    <mergeCell ref="R1448:R1449"/>
    <mergeCell ref="B1448:B1449"/>
    <mergeCell ref="C1448:C1449"/>
    <mergeCell ref="F1448:F1449"/>
    <mergeCell ref="Q1446:Q1447"/>
    <mergeCell ref="S1446:S1447"/>
    <mergeCell ref="AE1446:AE1447"/>
    <mergeCell ref="AD1446:AD1447"/>
    <mergeCell ref="AC1446:AC1447"/>
    <mergeCell ref="AB1446:AB1447"/>
    <mergeCell ref="AA1446:AA1447"/>
    <mergeCell ref="Z1446:Z1447"/>
    <mergeCell ref="Y1446:Y1447"/>
    <mergeCell ref="X1446:X1447"/>
    <mergeCell ref="W1446:W1447"/>
    <mergeCell ref="V1446:V1447"/>
    <mergeCell ref="U1446:U1447"/>
    <mergeCell ref="T1446:T1447"/>
    <mergeCell ref="R1446:R1447"/>
    <mergeCell ref="B1446:B1447"/>
    <mergeCell ref="C1446:C1447"/>
    <mergeCell ref="F1446:F1447"/>
    <mergeCell ref="Q1444:Q1445"/>
    <mergeCell ref="S1444:S1445"/>
    <mergeCell ref="AE1444:AE1445"/>
    <mergeCell ref="AD1444:AD1445"/>
    <mergeCell ref="AC1444:AC1445"/>
    <mergeCell ref="AB1444:AB1445"/>
    <mergeCell ref="AA1444:AA1445"/>
    <mergeCell ref="Z1444:Z1445"/>
    <mergeCell ref="Y1444:Y1445"/>
    <mergeCell ref="X1444:X1445"/>
    <mergeCell ref="W1444:W1445"/>
    <mergeCell ref="V1444:V1445"/>
    <mergeCell ref="U1444:U1445"/>
    <mergeCell ref="T1444:T1445"/>
    <mergeCell ref="R1444:R1445"/>
    <mergeCell ref="B1444:B1445"/>
    <mergeCell ref="C1444:C1445"/>
    <mergeCell ref="F1444:F1445"/>
    <mergeCell ref="S1442:S1443"/>
    <mergeCell ref="AE1442:AE1443"/>
    <mergeCell ref="AD1442:AD1443"/>
    <mergeCell ref="AC1442:AC1443"/>
    <mergeCell ref="AB1442:AB1443"/>
    <mergeCell ref="AA1442:AA1443"/>
    <mergeCell ref="Z1442:Z1443"/>
    <mergeCell ref="Y1442:Y1443"/>
    <mergeCell ref="X1442:X1443"/>
    <mergeCell ref="W1442:W1443"/>
    <mergeCell ref="V1442:V1443"/>
    <mergeCell ref="U1442:U1443"/>
    <mergeCell ref="T1442:T1443"/>
    <mergeCell ref="R1442:R1443"/>
    <mergeCell ref="Q1442:Q1443"/>
    <mergeCell ref="B1442:B1443"/>
    <mergeCell ref="C1442:C1443"/>
    <mergeCell ref="F1442:F1443"/>
    <mergeCell ref="X1422:X1423"/>
    <mergeCell ref="AC1413:AC1414"/>
    <mergeCell ref="AB1413:AB1414"/>
    <mergeCell ref="W1413:W1414"/>
    <mergeCell ref="T1413:T1414"/>
    <mergeCell ref="R1413:R1414"/>
    <mergeCell ref="C1426:C1427"/>
    <mergeCell ref="C1424:C1425"/>
    <mergeCell ref="C1422:C1423"/>
    <mergeCell ref="C1420:C1421"/>
    <mergeCell ref="B1440:D1440"/>
    <mergeCell ref="B1439:D1439"/>
    <mergeCell ref="Q1437:Q1438"/>
    <mergeCell ref="S1437:S1438"/>
    <mergeCell ref="F1437:F1438"/>
    <mergeCell ref="C1437:C1438"/>
    <mergeCell ref="AE1437:AE1438"/>
    <mergeCell ref="AD1437:AD1438"/>
    <mergeCell ref="AC1437:AC1438"/>
    <mergeCell ref="AB1437:AB1438"/>
    <mergeCell ref="AA1437:AA1438"/>
    <mergeCell ref="Z1437:Z1438"/>
    <mergeCell ref="Y1437:Y1438"/>
    <mergeCell ref="X1437:X1438"/>
    <mergeCell ref="W1437:W1438"/>
    <mergeCell ref="V1437:V1438"/>
    <mergeCell ref="U1437:U1438"/>
    <mergeCell ref="T1437:T1438"/>
    <mergeCell ref="R1437:R1438"/>
    <mergeCell ref="B1437:B1438"/>
    <mergeCell ref="Q1435:Q1436"/>
    <mergeCell ref="S1435:S1436"/>
    <mergeCell ref="F1435:F1436"/>
    <mergeCell ref="C1435:C1436"/>
    <mergeCell ref="B1435:B1436"/>
    <mergeCell ref="R1435:R1436"/>
    <mergeCell ref="T1435:T1436"/>
    <mergeCell ref="U1435:U1436"/>
    <mergeCell ref="V1435:V1436"/>
    <mergeCell ref="W1435:W1436"/>
    <mergeCell ref="X1435:X1436"/>
    <mergeCell ref="Y1435:Y1436"/>
    <mergeCell ref="Z1435:Z1436"/>
    <mergeCell ref="AA1435:AA1436"/>
    <mergeCell ref="AB1435:AB1436"/>
    <mergeCell ref="AC1435:AC1436"/>
    <mergeCell ref="AD1435:AD1436"/>
    <mergeCell ref="AE1435:AE1436"/>
    <mergeCell ref="W1433:W1434"/>
    <mergeCell ref="Q1433:Q1434"/>
    <mergeCell ref="S1433:S1434"/>
    <mergeCell ref="F1433:F1434"/>
    <mergeCell ref="C1433:C1434"/>
    <mergeCell ref="AE1433:AE1434"/>
    <mergeCell ref="AD1433:AD1434"/>
    <mergeCell ref="AC1433:AC1434"/>
    <mergeCell ref="AB1433:AB1434"/>
    <mergeCell ref="AA1433:AA1434"/>
    <mergeCell ref="Z1433:Z1434"/>
    <mergeCell ref="Y1433:Y1434"/>
    <mergeCell ref="X1433:X1434"/>
    <mergeCell ref="V1433:V1434"/>
    <mergeCell ref="U1433:U1434"/>
    <mergeCell ref="T1433:T1434"/>
    <mergeCell ref="R1433:R1434"/>
    <mergeCell ref="B1433:B1434"/>
    <mergeCell ref="Q1431:Q1432"/>
    <mergeCell ref="S1431:S1432"/>
    <mergeCell ref="F1431:F1432"/>
    <mergeCell ref="C1431:C1432"/>
    <mergeCell ref="B1431:B1432"/>
    <mergeCell ref="R1431:R1432"/>
    <mergeCell ref="T1431:T1432"/>
    <mergeCell ref="U1431:U1432"/>
    <mergeCell ref="V1431:V1432"/>
    <mergeCell ref="W1431:W1432"/>
    <mergeCell ref="X1431:X1432"/>
    <mergeCell ref="Y1431:Y1432"/>
    <mergeCell ref="Z1431:Z1432"/>
    <mergeCell ref="AA1431:AA1432"/>
    <mergeCell ref="AB1431:AB1432"/>
    <mergeCell ref="AC1431:AC1432"/>
    <mergeCell ref="AD1431:AD1432"/>
    <mergeCell ref="AE1431:AE1432"/>
    <mergeCell ref="Q1429:Q1430"/>
    <mergeCell ref="S1429:S1430"/>
    <mergeCell ref="F1429:F1430"/>
    <mergeCell ref="AE1429:AE1430"/>
    <mergeCell ref="AD1429:AD1430"/>
    <mergeCell ref="AC1429:AC1430"/>
    <mergeCell ref="AB1429:AB1430"/>
    <mergeCell ref="AA1429:AA1430"/>
    <mergeCell ref="Z1429:Z1430"/>
    <mergeCell ref="Y1429:Y1430"/>
    <mergeCell ref="X1429:X1430"/>
    <mergeCell ref="W1429:W1430"/>
    <mergeCell ref="V1429:V1430"/>
    <mergeCell ref="U1429:U1430"/>
    <mergeCell ref="T1429:T1430"/>
    <mergeCell ref="R1429:R1430"/>
    <mergeCell ref="C1429:C1430"/>
    <mergeCell ref="B1429:B1430"/>
    <mergeCell ref="B1428:D1428"/>
    <mergeCell ref="Q1426:Q1427"/>
    <mergeCell ref="S1426:S1427"/>
    <mergeCell ref="R1426:R1427"/>
    <mergeCell ref="B1426:B1427"/>
    <mergeCell ref="AE1426:AE1427"/>
    <mergeCell ref="AD1426:AD1427"/>
    <mergeCell ref="AC1426:AC1427"/>
    <mergeCell ref="AB1426:AB1427"/>
    <mergeCell ref="AA1426:AA1427"/>
    <mergeCell ref="Z1426:Z1427"/>
    <mergeCell ref="Y1426:Y1427"/>
    <mergeCell ref="X1426:X1427"/>
    <mergeCell ref="W1426:W1427"/>
    <mergeCell ref="V1426:V1427"/>
    <mergeCell ref="U1426:U1427"/>
    <mergeCell ref="T1426:T1427"/>
    <mergeCell ref="F1426:F1427"/>
    <mergeCell ref="Q1424:Q1425"/>
    <mergeCell ref="S1424:S1425"/>
    <mergeCell ref="B1424:B1425"/>
    <mergeCell ref="R1424:R1425"/>
    <mergeCell ref="T1424:T1425"/>
    <mergeCell ref="U1424:U1425"/>
    <mergeCell ref="V1424:V1425"/>
    <mergeCell ref="W1424:W1425"/>
    <mergeCell ref="X1424:X1425"/>
    <mergeCell ref="Y1424:Y1425"/>
    <mergeCell ref="Z1424:Z1425"/>
    <mergeCell ref="AA1424:AA1425"/>
    <mergeCell ref="AB1424:AB1425"/>
    <mergeCell ref="AC1424:AC1425"/>
    <mergeCell ref="AD1424:AD1425"/>
    <mergeCell ref="AE1424:AE1425"/>
    <mergeCell ref="F1424:F1425"/>
    <mergeCell ref="Q1422:Q1423"/>
    <mergeCell ref="S1422:S1423"/>
    <mergeCell ref="AE1422:AE1423"/>
    <mergeCell ref="AD1422:AD1423"/>
    <mergeCell ref="AC1422:AC1423"/>
    <mergeCell ref="AB1422:AB1423"/>
    <mergeCell ref="AA1422:AA1423"/>
    <mergeCell ref="Z1422:Z1423"/>
    <mergeCell ref="Y1422:Y1423"/>
    <mergeCell ref="W1422:W1423"/>
    <mergeCell ref="V1422:V1423"/>
    <mergeCell ref="U1422:U1423"/>
    <mergeCell ref="B1422:B1423"/>
    <mergeCell ref="R1422:R1423"/>
    <mergeCell ref="T1422:T1423"/>
    <mergeCell ref="F1422:F1423"/>
    <mergeCell ref="Q1420:Q1421"/>
    <mergeCell ref="S1420:S1421"/>
    <mergeCell ref="B1420:B1421"/>
    <mergeCell ref="U1420:U1421"/>
    <mergeCell ref="V1420:V1421"/>
    <mergeCell ref="W1420:W1421"/>
    <mergeCell ref="X1420:X1421"/>
    <mergeCell ref="Y1420:Y1421"/>
    <mergeCell ref="Z1420:Z1421"/>
    <mergeCell ref="AA1420:AA1421"/>
    <mergeCell ref="AB1420:AB1421"/>
    <mergeCell ref="AC1420:AC1421"/>
    <mergeCell ref="AD1420:AD1421"/>
    <mergeCell ref="AE1420:AE1421"/>
    <mergeCell ref="T1420:T1421"/>
    <mergeCell ref="R1420:R1421"/>
    <mergeCell ref="F1420:F1421"/>
    <mergeCell ref="Q1418:Q1419"/>
    <mergeCell ref="S1418:S1419"/>
    <mergeCell ref="AE1418:AE1419"/>
    <mergeCell ref="AC1418:AC1419"/>
    <mergeCell ref="AB1418:AB1419"/>
    <mergeCell ref="AA1418:AA1419"/>
    <mergeCell ref="Z1418:Z1419"/>
    <mergeCell ref="X1418:X1419"/>
    <mergeCell ref="W1418:W1419"/>
    <mergeCell ref="V1418:V1419"/>
    <mergeCell ref="C1418:C1419"/>
    <mergeCell ref="B1418:B1419"/>
    <mergeCell ref="U1418:U1419"/>
    <mergeCell ref="T1418:T1419"/>
    <mergeCell ref="R1418:R1419"/>
    <mergeCell ref="AD1418:AD1419"/>
    <mergeCell ref="Y1418:Y1419"/>
    <mergeCell ref="F1418:F1419"/>
    <mergeCell ref="B1417:D1417"/>
    <mergeCell ref="Q1415:Q1416"/>
    <mergeCell ref="S1415:S1416"/>
    <mergeCell ref="F1415:F1416"/>
    <mergeCell ref="C1415:C1416"/>
    <mergeCell ref="AE1415:AE1416"/>
    <mergeCell ref="AD1415:AD1416"/>
    <mergeCell ref="AC1415:AC1416"/>
    <mergeCell ref="AB1415:AB1416"/>
    <mergeCell ref="AA1415:AA1416"/>
    <mergeCell ref="Z1415:Z1416"/>
    <mergeCell ref="Y1415:Y1416"/>
    <mergeCell ref="X1415:X1416"/>
    <mergeCell ref="W1415:W1416"/>
    <mergeCell ref="B1415:B1416"/>
    <mergeCell ref="V1415:V1416"/>
    <mergeCell ref="U1415:U1416"/>
    <mergeCell ref="T1415:T1416"/>
    <mergeCell ref="R1415:R1416"/>
    <mergeCell ref="Q1413:Q1414"/>
    <mergeCell ref="S1413:S1414"/>
    <mergeCell ref="F1413:F1414"/>
    <mergeCell ref="C1413:C1414"/>
    <mergeCell ref="AE1413:AE1414"/>
    <mergeCell ref="AD1413:AD1414"/>
    <mergeCell ref="AA1413:AA1414"/>
    <mergeCell ref="Z1413:Z1414"/>
    <mergeCell ref="Y1413:Y1414"/>
    <mergeCell ref="X1413:X1414"/>
    <mergeCell ref="V1413:V1414"/>
    <mergeCell ref="U1413:U1414"/>
    <mergeCell ref="B1413:B1414"/>
    <mergeCell ref="Q1411:Q1412"/>
    <mergeCell ref="S1411:S1412"/>
    <mergeCell ref="F1411:F1412"/>
    <mergeCell ref="C1411:C1412"/>
    <mergeCell ref="AE1411:AE1412"/>
    <mergeCell ref="AD1411:AD1412"/>
    <mergeCell ref="AC1411:AC1412"/>
    <mergeCell ref="AB1411:AB1412"/>
    <mergeCell ref="AA1411:AA1412"/>
    <mergeCell ref="Z1411:Z1412"/>
    <mergeCell ref="Y1411:Y1412"/>
    <mergeCell ref="X1411:X1412"/>
    <mergeCell ref="W1411:W1412"/>
    <mergeCell ref="V1411:V1412"/>
    <mergeCell ref="U1411:U1412"/>
    <mergeCell ref="T1411:T1412"/>
    <mergeCell ref="R1411:R1412"/>
    <mergeCell ref="B1411:B1412"/>
    <mergeCell ref="Q1409:Q1410"/>
    <mergeCell ref="S1409:S1410"/>
    <mergeCell ref="F1409:F1410"/>
    <mergeCell ref="C1409:C1410"/>
    <mergeCell ref="AE1409:AE1410"/>
    <mergeCell ref="AD1409:AD1410"/>
    <mergeCell ref="AC1409:AC1410"/>
    <mergeCell ref="AB1409:AB1410"/>
    <mergeCell ref="AA1409:AA1410"/>
    <mergeCell ref="Z1409:Z1410"/>
    <mergeCell ref="Y1409:Y1410"/>
    <mergeCell ref="X1409:X1410"/>
    <mergeCell ref="W1409:W1410"/>
    <mergeCell ref="V1409:V1410"/>
    <mergeCell ref="U1409:U1410"/>
    <mergeCell ref="T1409:T1410"/>
    <mergeCell ref="R1409:R1410"/>
    <mergeCell ref="B1409:B1410"/>
    <mergeCell ref="Q1407:Q1408"/>
    <mergeCell ref="S1407:S1408"/>
    <mergeCell ref="F1407:F1408"/>
    <mergeCell ref="AE1407:AE1408"/>
    <mergeCell ref="AD1407:AD1408"/>
    <mergeCell ref="AC1407:AC1408"/>
    <mergeCell ref="AB1407:AB1408"/>
    <mergeCell ref="AA1407:AA1408"/>
    <mergeCell ref="Z1407:Z1408"/>
    <mergeCell ref="Y1407:Y1408"/>
    <mergeCell ref="X1407:X1408"/>
    <mergeCell ref="W1407:W1408"/>
    <mergeCell ref="V1407:V1408"/>
    <mergeCell ref="U1407:U1408"/>
    <mergeCell ref="T1407:T1408"/>
    <mergeCell ref="R1407:R1408"/>
    <mergeCell ref="B1407:B1408"/>
    <mergeCell ref="C1407:C1408"/>
    <mergeCell ref="B1406:D1406"/>
    <mergeCell ref="Q1404:Q1405"/>
    <mergeCell ref="U1404:U1405"/>
    <mergeCell ref="AE1404:AE1405"/>
    <mergeCell ref="AD1404:AD1405"/>
    <mergeCell ref="AC1404:AC1405"/>
    <mergeCell ref="AB1404:AB1405"/>
    <mergeCell ref="AA1404:AA1405"/>
    <mergeCell ref="Z1404:Z1405"/>
    <mergeCell ref="Y1404:Y1405"/>
    <mergeCell ref="X1404:X1405"/>
    <mergeCell ref="W1404:W1405"/>
    <mergeCell ref="F1404:F1405"/>
    <mergeCell ref="V1404:V1405"/>
    <mergeCell ref="T1404:T1405"/>
    <mergeCell ref="S1404:S1405"/>
    <mergeCell ref="R1404:R1405"/>
    <mergeCell ref="B1404:B1405"/>
    <mergeCell ref="C1404:C1405"/>
    <mergeCell ref="Q1402:Q1403"/>
    <mergeCell ref="S1402:S1403"/>
    <mergeCell ref="AE1402:AE1403"/>
    <mergeCell ref="AD1402:AD1403"/>
    <mergeCell ref="AC1402:AC1403"/>
    <mergeCell ref="AB1402:AB1403"/>
    <mergeCell ref="AA1402:AA1403"/>
    <mergeCell ref="Z1402:Z1403"/>
    <mergeCell ref="Y1402:Y1403"/>
    <mergeCell ref="X1402:X1403"/>
    <mergeCell ref="W1402:W1403"/>
    <mergeCell ref="V1402:V1403"/>
    <mergeCell ref="U1402:U1403"/>
    <mergeCell ref="T1402:T1403"/>
    <mergeCell ref="R1402:R1403"/>
    <mergeCell ref="B1402:B1403"/>
    <mergeCell ref="C1402:C1403"/>
    <mergeCell ref="F1402:F1403"/>
    <mergeCell ref="Q1400:Q1401"/>
    <mergeCell ref="S1400:S1401"/>
    <mergeCell ref="AE1400:AE1401"/>
    <mergeCell ref="AD1400:AD1401"/>
    <mergeCell ref="AC1400:AC1401"/>
    <mergeCell ref="AB1400:AB1401"/>
    <mergeCell ref="AA1400:AA1401"/>
    <mergeCell ref="Z1400:Z1401"/>
    <mergeCell ref="Y1400:Y1401"/>
    <mergeCell ref="X1400:X1401"/>
    <mergeCell ref="W1400:W1401"/>
    <mergeCell ref="V1400:V1401"/>
    <mergeCell ref="U1400:U1401"/>
    <mergeCell ref="T1400:T1401"/>
    <mergeCell ref="R1400:R1401"/>
    <mergeCell ref="B1400:B1401"/>
    <mergeCell ref="C1400:C1401"/>
    <mergeCell ref="F1400:F1401"/>
    <mergeCell ref="Q1398:Q1399"/>
    <mergeCell ref="S1398:S1399"/>
    <mergeCell ref="AE1398:AE1399"/>
    <mergeCell ref="AD1398:AD1399"/>
    <mergeCell ref="AC1398:AC1399"/>
    <mergeCell ref="AB1398:AB1399"/>
    <mergeCell ref="AA1398:AA1399"/>
    <mergeCell ref="Z1398:Z1399"/>
    <mergeCell ref="Y1398:Y1399"/>
    <mergeCell ref="X1398:X1399"/>
    <mergeCell ref="W1398:W1399"/>
    <mergeCell ref="V1398:V1399"/>
    <mergeCell ref="U1398:U1399"/>
    <mergeCell ref="T1398:T1399"/>
    <mergeCell ref="R1398:R1399"/>
    <mergeCell ref="B1398:B1399"/>
    <mergeCell ref="C1398:C1399"/>
    <mergeCell ref="F1398:F1399"/>
    <mergeCell ref="S1396:S1397"/>
    <mergeCell ref="AE1396:AE1397"/>
    <mergeCell ref="AD1396:AD1397"/>
    <mergeCell ref="AC1396:AC1397"/>
    <mergeCell ref="AB1396:AB1397"/>
    <mergeCell ref="AA1396:AA1397"/>
    <mergeCell ref="Z1396:Z1397"/>
    <mergeCell ref="Y1396:Y1397"/>
    <mergeCell ref="X1396:X1397"/>
    <mergeCell ref="W1396:W1397"/>
    <mergeCell ref="V1396:V1397"/>
    <mergeCell ref="U1396:U1397"/>
    <mergeCell ref="T1396:T1397"/>
    <mergeCell ref="R1396:R1397"/>
    <mergeCell ref="Q1396:Q1397"/>
    <mergeCell ref="B1396:B1397"/>
    <mergeCell ref="C1396:C1397"/>
    <mergeCell ref="A1396:A1440"/>
    <mergeCell ref="F1396:F1397"/>
    <mergeCell ref="W1387:W1388"/>
    <mergeCell ref="Q1391:Q1392"/>
    <mergeCell ref="Q1389:Q1390"/>
    <mergeCell ref="Q1387:Q1388"/>
    <mergeCell ref="Q1385:Q1386"/>
    <mergeCell ref="Q1383:Q1384"/>
    <mergeCell ref="Q1380:Q1381"/>
    <mergeCell ref="Q1378:Q1379"/>
    <mergeCell ref="Q1376:Q1377"/>
    <mergeCell ref="Q1374:Q1375"/>
    <mergeCell ref="Q1372:Q1373"/>
    <mergeCell ref="Q1369:Q1370"/>
    <mergeCell ref="Q1367:Q1368"/>
    <mergeCell ref="Q1365:Q1366"/>
    <mergeCell ref="Q1363:Q1364"/>
    <mergeCell ref="Q1361:Q1362"/>
    <mergeCell ref="Q1358:Q1359"/>
    <mergeCell ref="Q1356:Q1357"/>
    <mergeCell ref="Q1354:Q1355"/>
    <mergeCell ref="Q1352:Q1353"/>
    <mergeCell ref="S1391:S1392"/>
    <mergeCell ref="S1389:S1390"/>
    <mergeCell ref="S1387:S1388"/>
    <mergeCell ref="S1385:S1386"/>
    <mergeCell ref="S1383:S1384"/>
    <mergeCell ref="S1380:S1381"/>
    <mergeCell ref="S1378:S1379"/>
    <mergeCell ref="S1376:S1377"/>
    <mergeCell ref="S1374:S1375"/>
    <mergeCell ref="S1372:S1373"/>
    <mergeCell ref="S1369:S1370"/>
    <mergeCell ref="S1367:S1368"/>
    <mergeCell ref="S1365:S1366"/>
    <mergeCell ref="S1363:S1364"/>
    <mergeCell ref="S1361:S1362"/>
    <mergeCell ref="S1356:S1357"/>
    <mergeCell ref="S1354:S1355"/>
    <mergeCell ref="S1352:S1353"/>
    <mergeCell ref="S1350:S1351"/>
    <mergeCell ref="F1391:F1392"/>
    <mergeCell ref="F1389:F1390"/>
    <mergeCell ref="F1387:F1388"/>
    <mergeCell ref="F1385:F1386"/>
    <mergeCell ref="F1383:F1384"/>
    <mergeCell ref="F1369:F1370"/>
    <mergeCell ref="F1367:F1368"/>
    <mergeCell ref="F1365:F1366"/>
    <mergeCell ref="F1363:F1364"/>
    <mergeCell ref="F1361:F1362"/>
    <mergeCell ref="C1369:C1370"/>
    <mergeCell ref="C1367:C1368"/>
    <mergeCell ref="C1365:C1366"/>
    <mergeCell ref="C1363:C1364"/>
    <mergeCell ref="C1391:C1392"/>
    <mergeCell ref="C1389:C1390"/>
    <mergeCell ref="C1387:C1388"/>
    <mergeCell ref="C1385:C1386"/>
    <mergeCell ref="B1394:D1394"/>
    <mergeCell ref="B1393:D1393"/>
    <mergeCell ref="AE1391:AE1392"/>
    <mergeCell ref="AD1391:AD1392"/>
    <mergeCell ref="AC1391:AC1392"/>
    <mergeCell ref="AB1391:AB1392"/>
    <mergeCell ref="AA1391:AA1392"/>
    <mergeCell ref="Z1391:Z1392"/>
    <mergeCell ref="Y1391:Y1392"/>
    <mergeCell ref="X1391:X1392"/>
    <mergeCell ref="W1391:W1392"/>
    <mergeCell ref="V1391:V1392"/>
    <mergeCell ref="U1391:U1392"/>
    <mergeCell ref="T1391:T1392"/>
    <mergeCell ref="R1391:R1392"/>
    <mergeCell ref="B1391:B1392"/>
    <mergeCell ref="B1389:B1390"/>
    <mergeCell ref="R1389:R1390"/>
    <mergeCell ref="T1389:T1390"/>
    <mergeCell ref="U1389:U1390"/>
    <mergeCell ref="V1389:V1390"/>
    <mergeCell ref="W1389:W1390"/>
    <mergeCell ref="X1389:X1390"/>
    <mergeCell ref="Y1389:Y1390"/>
    <mergeCell ref="Z1389:Z1390"/>
    <mergeCell ref="AA1389:AA1390"/>
    <mergeCell ref="AB1389:AB1390"/>
    <mergeCell ref="AC1389:AC1390"/>
    <mergeCell ref="AD1389:AD1390"/>
    <mergeCell ref="AE1389:AE1390"/>
    <mergeCell ref="AE1387:AE1388"/>
    <mergeCell ref="AD1387:AD1388"/>
    <mergeCell ref="AC1387:AC1388"/>
    <mergeCell ref="AB1387:AB1388"/>
    <mergeCell ref="AA1387:AA1388"/>
    <mergeCell ref="Z1387:Z1388"/>
    <mergeCell ref="Y1387:Y1388"/>
    <mergeCell ref="X1387:X1388"/>
    <mergeCell ref="V1387:V1388"/>
    <mergeCell ref="U1387:U1388"/>
    <mergeCell ref="T1387:T1388"/>
    <mergeCell ref="R1387:R1388"/>
    <mergeCell ref="B1387:B1388"/>
    <mergeCell ref="B1385:B1386"/>
    <mergeCell ref="R1385:R1386"/>
    <mergeCell ref="T1385:T1386"/>
    <mergeCell ref="U1385:U1386"/>
    <mergeCell ref="V1385:V1386"/>
    <mergeCell ref="W1385:W1386"/>
    <mergeCell ref="X1385:X1386"/>
    <mergeCell ref="Y1385:Y1386"/>
    <mergeCell ref="Z1385:Z1386"/>
    <mergeCell ref="AA1385:AA1386"/>
    <mergeCell ref="AB1385:AB1386"/>
    <mergeCell ref="AC1385:AC1386"/>
    <mergeCell ref="AD1385:AD1386"/>
    <mergeCell ref="AE1385:AE1386"/>
    <mergeCell ref="AE1383:AE1384"/>
    <mergeCell ref="AD1383:AD1384"/>
    <mergeCell ref="AC1383:AC1384"/>
    <mergeCell ref="AB1383:AB1384"/>
    <mergeCell ref="AA1383:AA1384"/>
    <mergeCell ref="Z1383:Z1384"/>
    <mergeCell ref="Y1383:Y1384"/>
    <mergeCell ref="X1383:X1384"/>
    <mergeCell ref="W1383:W1384"/>
    <mergeCell ref="V1383:V1384"/>
    <mergeCell ref="U1383:U1384"/>
    <mergeCell ref="T1383:T1384"/>
    <mergeCell ref="R1383:R1384"/>
    <mergeCell ref="C1383:C1384"/>
    <mergeCell ref="B1383:B1384"/>
    <mergeCell ref="B1382:D1382"/>
    <mergeCell ref="R1380:R1381"/>
    <mergeCell ref="B1380:B1381"/>
    <mergeCell ref="AE1380:AE1381"/>
    <mergeCell ref="AD1380:AD1381"/>
    <mergeCell ref="AC1380:AC1381"/>
    <mergeCell ref="AB1380:AB1381"/>
    <mergeCell ref="AA1380:AA1381"/>
    <mergeCell ref="Z1380:Z1381"/>
    <mergeCell ref="Y1380:Y1381"/>
    <mergeCell ref="X1380:X1381"/>
    <mergeCell ref="W1380:W1381"/>
    <mergeCell ref="V1380:V1381"/>
    <mergeCell ref="U1380:U1381"/>
    <mergeCell ref="T1380:T1381"/>
    <mergeCell ref="C1380:C1381"/>
    <mergeCell ref="B1378:B1379"/>
    <mergeCell ref="R1378:R1379"/>
    <mergeCell ref="T1378:T1379"/>
    <mergeCell ref="U1378:U1379"/>
    <mergeCell ref="V1378:V1379"/>
    <mergeCell ref="W1378:W1379"/>
    <mergeCell ref="X1378:X1379"/>
    <mergeCell ref="Y1378:Y1379"/>
    <mergeCell ref="Z1378:Z1379"/>
    <mergeCell ref="AA1378:AA1379"/>
    <mergeCell ref="AB1378:AB1379"/>
    <mergeCell ref="AC1378:AC1379"/>
    <mergeCell ref="AD1378:AD1379"/>
    <mergeCell ref="AE1378:AE1379"/>
    <mergeCell ref="C1378:C1379"/>
    <mergeCell ref="AE1376:AE1377"/>
    <mergeCell ref="AD1376:AD1377"/>
    <mergeCell ref="AC1376:AC1377"/>
    <mergeCell ref="AB1376:AB1377"/>
    <mergeCell ref="AA1376:AA1377"/>
    <mergeCell ref="Z1376:Z1377"/>
    <mergeCell ref="Y1376:Y1377"/>
    <mergeCell ref="X1376:X1377"/>
    <mergeCell ref="W1376:W1377"/>
    <mergeCell ref="V1376:V1377"/>
    <mergeCell ref="U1376:U1377"/>
    <mergeCell ref="B1376:B1377"/>
    <mergeCell ref="R1376:R1377"/>
    <mergeCell ref="T1376:T1377"/>
    <mergeCell ref="C1376:C1377"/>
    <mergeCell ref="B1374:B1375"/>
    <mergeCell ref="U1374:U1375"/>
    <mergeCell ref="V1374:V1375"/>
    <mergeCell ref="W1374:W1375"/>
    <mergeCell ref="X1374:X1375"/>
    <mergeCell ref="Y1374:Y1375"/>
    <mergeCell ref="Z1374:Z1375"/>
    <mergeCell ref="AA1374:AA1375"/>
    <mergeCell ref="AB1374:AB1375"/>
    <mergeCell ref="AC1374:AC1375"/>
    <mergeCell ref="AD1374:AD1375"/>
    <mergeCell ref="AE1374:AE1375"/>
    <mergeCell ref="T1374:T1375"/>
    <mergeCell ref="R1374:R1375"/>
    <mergeCell ref="C1374:C1375"/>
    <mergeCell ref="AE1372:AE1373"/>
    <mergeCell ref="AC1372:AC1373"/>
    <mergeCell ref="AB1372:AB1373"/>
    <mergeCell ref="AA1372:AA1373"/>
    <mergeCell ref="Z1372:Z1373"/>
    <mergeCell ref="X1372:X1373"/>
    <mergeCell ref="W1372:W1373"/>
    <mergeCell ref="V1372:V1373"/>
    <mergeCell ref="C1372:C1373"/>
    <mergeCell ref="B1372:B1373"/>
    <mergeCell ref="U1372:U1373"/>
    <mergeCell ref="T1372:T1373"/>
    <mergeCell ref="R1372:R1373"/>
    <mergeCell ref="AD1372:AD1373"/>
    <mergeCell ref="Y1372:Y1373"/>
    <mergeCell ref="B1371:D1371"/>
    <mergeCell ref="AE1369:AE1370"/>
    <mergeCell ref="AD1369:AD1370"/>
    <mergeCell ref="AC1369:AC1370"/>
    <mergeCell ref="AB1369:AB1370"/>
    <mergeCell ref="AA1369:AA1370"/>
    <mergeCell ref="Z1369:Z1370"/>
    <mergeCell ref="Y1369:Y1370"/>
    <mergeCell ref="X1369:X1370"/>
    <mergeCell ref="W1369:W1370"/>
    <mergeCell ref="B1369:B1370"/>
    <mergeCell ref="V1369:V1370"/>
    <mergeCell ref="U1369:U1370"/>
    <mergeCell ref="T1369:T1370"/>
    <mergeCell ref="R1369:R1370"/>
    <mergeCell ref="AE1367:AE1368"/>
    <mergeCell ref="AD1367:AD1368"/>
    <mergeCell ref="AC1367:AC1368"/>
    <mergeCell ref="AB1367:AB1368"/>
    <mergeCell ref="AA1367:AA1368"/>
    <mergeCell ref="Z1367:Z1368"/>
    <mergeCell ref="Y1367:Y1368"/>
    <mergeCell ref="X1367:X1368"/>
    <mergeCell ref="W1367:W1368"/>
    <mergeCell ref="V1367:V1368"/>
    <mergeCell ref="U1367:U1368"/>
    <mergeCell ref="T1367:T1368"/>
    <mergeCell ref="R1367:R1368"/>
    <mergeCell ref="B1367:B1368"/>
    <mergeCell ref="AE1365:AE1366"/>
    <mergeCell ref="AD1365:AD1366"/>
    <mergeCell ref="AC1365:AC1366"/>
    <mergeCell ref="AB1365:AB1366"/>
    <mergeCell ref="AA1365:AA1366"/>
    <mergeCell ref="Z1365:Z1366"/>
    <mergeCell ref="Y1365:Y1366"/>
    <mergeCell ref="X1365:X1366"/>
    <mergeCell ref="W1365:W1366"/>
    <mergeCell ref="V1365:V1366"/>
    <mergeCell ref="U1365:U1366"/>
    <mergeCell ref="T1365:T1366"/>
    <mergeCell ref="R1365:R1366"/>
    <mergeCell ref="B1365:B1366"/>
    <mergeCell ref="AE1363:AE1364"/>
    <mergeCell ref="AD1363:AD1364"/>
    <mergeCell ref="AC1363:AC1364"/>
    <mergeCell ref="AB1363:AB1364"/>
    <mergeCell ref="AA1363:AA1364"/>
    <mergeCell ref="Z1363:Z1364"/>
    <mergeCell ref="Y1363:Y1364"/>
    <mergeCell ref="X1363:X1364"/>
    <mergeCell ref="W1363:W1364"/>
    <mergeCell ref="V1363:V1364"/>
    <mergeCell ref="U1363:U1364"/>
    <mergeCell ref="T1363:T1364"/>
    <mergeCell ref="R1363:R1364"/>
    <mergeCell ref="B1363:B1364"/>
    <mergeCell ref="AE1361:AE1362"/>
    <mergeCell ref="AD1361:AD1362"/>
    <mergeCell ref="AC1361:AC1362"/>
    <mergeCell ref="AB1361:AB1362"/>
    <mergeCell ref="AA1361:AA1362"/>
    <mergeCell ref="Z1361:Z1362"/>
    <mergeCell ref="Y1361:Y1362"/>
    <mergeCell ref="X1361:X1362"/>
    <mergeCell ref="W1361:W1362"/>
    <mergeCell ref="V1361:V1362"/>
    <mergeCell ref="U1361:U1362"/>
    <mergeCell ref="T1361:T1362"/>
    <mergeCell ref="R1361:R1362"/>
    <mergeCell ref="B1361:B1362"/>
    <mergeCell ref="C1361:C1362"/>
    <mergeCell ref="B1360:D1360"/>
    <mergeCell ref="U1358:U1359"/>
    <mergeCell ref="AE1358:AE1359"/>
    <mergeCell ref="AD1358:AD1359"/>
    <mergeCell ref="AC1358:AC1359"/>
    <mergeCell ref="AB1358:AB1359"/>
    <mergeCell ref="AA1358:AA1359"/>
    <mergeCell ref="Z1358:Z1359"/>
    <mergeCell ref="Y1358:Y1359"/>
    <mergeCell ref="X1358:X1359"/>
    <mergeCell ref="W1358:W1359"/>
    <mergeCell ref="F1358:F1359"/>
    <mergeCell ref="V1358:V1359"/>
    <mergeCell ref="T1358:T1359"/>
    <mergeCell ref="S1358:S1359"/>
    <mergeCell ref="R1358:R1359"/>
    <mergeCell ref="B1358:B1359"/>
    <mergeCell ref="C1358:C1359"/>
    <mergeCell ref="AE1356:AE1357"/>
    <mergeCell ref="AD1356:AD1357"/>
    <mergeCell ref="AC1356:AC1357"/>
    <mergeCell ref="AB1356:AB1357"/>
    <mergeCell ref="AA1356:AA1357"/>
    <mergeCell ref="Z1356:Z1357"/>
    <mergeCell ref="Y1356:Y1357"/>
    <mergeCell ref="X1356:X1357"/>
    <mergeCell ref="W1356:W1357"/>
    <mergeCell ref="V1356:V1357"/>
    <mergeCell ref="U1356:U1357"/>
    <mergeCell ref="T1356:T1357"/>
    <mergeCell ref="R1356:R1357"/>
    <mergeCell ref="B1356:B1357"/>
    <mergeCell ref="C1356:C1357"/>
    <mergeCell ref="AE1354:AE1355"/>
    <mergeCell ref="AD1354:AD1355"/>
    <mergeCell ref="AC1354:AC1355"/>
    <mergeCell ref="AB1354:AB1355"/>
    <mergeCell ref="AA1354:AA1355"/>
    <mergeCell ref="Z1354:Z1355"/>
    <mergeCell ref="Y1354:Y1355"/>
    <mergeCell ref="X1354:X1355"/>
    <mergeCell ref="W1354:W1355"/>
    <mergeCell ref="V1354:V1355"/>
    <mergeCell ref="U1354:U1355"/>
    <mergeCell ref="T1354:T1355"/>
    <mergeCell ref="R1354:R1355"/>
    <mergeCell ref="B1354:B1355"/>
    <mergeCell ref="C1354:C1355"/>
    <mergeCell ref="AE1352:AE1353"/>
    <mergeCell ref="AD1352:AD1353"/>
    <mergeCell ref="AC1352:AC1353"/>
    <mergeCell ref="AB1352:AB1353"/>
    <mergeCell ref="AA1352:AA1353"/>
    <mergeCell ref="Z1352:Z1353"/>
    <mergeCell ref="Y1352:Y1353"/>
    <mergeCell ref="X1352:X1353"/>
    <mergeCell ref="W1352:W1353"/>
    <mergeCell ref="V1352:V1353"/>
    <mergeCell ref="U1352:U1353"/>
    <mergeCell ref="T1352:T1353"/>
    <mergeCell ref="R1352:R1353"/>
    <mergeCell ref="B1352:B1353"/>
    <mergeCell ref="C1352:C1353"/>
    <mergeCell ref="AE1350:AE1351"/>
    <mergeCell ref="AD1350:AD1351"/>
    <mergeCell ref="AC1350:AC1351"/>
    <mergeCell ref="AB1350:AB1351"/>
    <mergeCell ref="AA1350:AA1351"/>
    <mergeCell ref="Z1350:Z1351"/>
    <mergeCell ref="Y1350:Y1351"/>
    <mergeCell ref="X1350:X1351"/>
    <mergeCell ref="W1350:W1351"/>
    <mergeCell ref="V1350:V1351"/>
    <mergeCell ref="U1350:U1351"/>
    <mergeCell ref="T1350:T1351"/>
    <mergeCell ref="R1350:R1351"/>
    <mergeCell ref="Q1350:Q1351"/>
    <mergeCell ref="B1350:B1351"/>
    <mergeCell ref="C1350:C1351"/>
    <mergeCell ref="A1350:A1394"/>
    <mergeCell ref="F1321:F1322"/>
    <mergeCell ref="B1348:D1348"/>
    <mergeCell ref="B1347:D1347"/>
    <mergeCell ref="C1345:C1346"/>
    <mergeCell ref="T1345:T1346"/>
    <mergeCell ref="U1345:U1346"/>
    <mergeCell ref="V1345:V1346"/>
    <mergeCell ref="W1345:W1346"/>
    <mergeCell ref="X1345:X1346"/>
    <mergeCell ref="Y1345:Y1346"/>
    <mergeCell ref="Z1345:Z1346"/>
    <mergeCell ref="AA1345:AA1346"/>
    <mergeCell ref="AB1345:AB1346"/>
    <mergeCell ref="AC1345:AC1346"/>
    <mergeCell ref="AD1345:AD1346"/>
    <mergeCell ref="AE1345:AE1346"/>
    <mergeCell ref="B1345:B1346"/>
    <mergeCell ref="R1345:R1346"/>
    <mergeCell ref="C1343:C1344"/>
    <mergeCell ref="AE1343:AE1344"/>
    <mergeCell ref="AD1343:AD1344"/>
    <mergeCell ref="AC1343:AC1344"/>
    <mergeCell ref="AB1343:AB1344"/>
    <mergeCell ref="AA1343:AA1344"/>
    <mergeCell ref="Z1343:Z1344"/>
    <mergeCell ref="Y1343:Y1344"/>
    <mergeCell ref="X1343:X1344"/>
    <mergeCell ref="W1343:W1344"/>
    <mergeCell ref="V1343:V1344"/>
    <mergeCell ref="U1343:U1344"/>
    <mergeCell ref="T1343:T1344"/>
    <mergeCell ref="R1343:R1344"/>
    <mergeCell ref="B1343:B1344"/>
    <mergeCell ref="C1341:C1342"/>
    <mergeCell ref="T1341:T1342"/>
    <mergeCell ref="R1341:R1342"/>
    <mergeCell ref="B1341:B1342"/>
    <mergeCell ref="U1341:U1342"/>
    <mergeCell ref="V1341:V1342"/>
    <mergeCell ref="W1341:W1342"/>
    <mergeCell ref="X1341:X1342"/>
    <mergeCell ref="Y1341:Y1342"/>
    <mergeCell ref="Z1341:Z1342"/>
    <mergeCell ref="AA1341:AA1342"/>
    <mergeCell ref="AB1341:AB1342"/>
    <mergeCell ref="AC1341:AC1342"/>
    <mergeCell ref="AD1341:AD1342"/>
    <mergeCell ref="AE1341:AE1342"/>
    <mergeCell ref="C1339:C1340"/>
    <mergeCell ref="R1339:R1340"/>
    <mergeCell ref="T1339:T1340"/>
    <mergeCell ref="AE1339:AE1340"/>
    <mergeCell ref="AD1339:AD1340"/>
    <mergeCell ref="AC1339:AC1340"/>
    <mergeCell ref="AB1339:AB1340"/>
    <mergeCell ref="AA1339:AA1340"/>
    <mergeCell ref="Z1339:Z1340"/>
    <mergeCell ref="Y1339:Y1340"/>
    <mergeCell ref="X1339:X1340"/>
    <mergeCell ref="W1339:W1340"/>
    <mergeCell ref="V1339:V1340"/>
    <mergeCell ref="U1339:U1340"/>
    <mergeCell ref="B1339:B1340"/>
    <mergeCell ref="Y1337:Y1338"/>
    <mergeCell ref="AD1337:AD1338"/>
    <mergeCell ref="R1337:R1338"/>
    <mergeCell ref="T1337:T1338"/>
    <mergeCell ref="U1337:U1338"/>
    <mergeCell ref="B1337:B1338"/>
    <mergeCell ref="C1337:C1338"/>
    <mergeCell ref="V1337:V1338"/>
    <mergeCell ref="W1337:W1338"/>
    <mergeCell ref="X1337:X1338"/>
    <mergeCell ref="Z1337:Z1338"/>
    <mergeCell ref="AA1337:AA1338"/>
    <mergeCell ref="AB1337:AB1338"/>
    <mergeCell ref="AC1337:AC1338"/>
    <mergeCell ref="AE1337:AE1338"/>
    <mergeCell ref="R1334:R1335"/>
    <mergeCell ref="T1334:T1335"/>
    <mergeCell ref="U1334:U1335"/>
    <mergeCell ref="V1334:V1335"/>
    <mergeCell ref="B1334:B1335"/>
    <mergeCell ref="W1334:W1335"/>
    <mergeCell ref="X1334:X1335"/>
    <mergeCell ref="Y1334:Y1335"/>
    <mergeCell ref="Z1334:Z1335"/>
    <mergeCell ref="AA1334:AA1335"/>
    <mergeCell ref="AB1334:AB1335"/>
    <mergeCell ref="AC1334:AC1335"/>
    <mergeCell ref="AD1334:AD1335"/>
    <mergeCell ref="AE1334:AE1335"/>
    <mergeCell ref="B1332:B1333"/>
    <mergeCell ref="R1332:R1333"/>
    <mergeCell ref="T1332:T1333"/>
    <mergeCell ref="U1332:U1333"/>
    <mergeCell ref="V1332:V1333"/>
    <mergeCell ref="W1332:W1333"/>
    <mergeCell ref="X1332:X1333"/>
    <mergeCell ref="Y1332:Y1333"/>
    <mergeCell ref="Z1332:Z1333"/>
    <mergeCell ref="AA1332:AA1333"/>
    <mergeCell ref="AB1332:AB1333"/>
    <mergeCell ref="AC1332:AC1333"/>
    <mergeCell ref="AD1332:AD1333"/>
    <mergeCell ref="AE1332:AE1333"/>
    <mergeCell ref="B1330:B1331"/>
    <mergeCell ref="R1330:R1331"/>
    <mergeCell ref="T1330:T1331"/>
    <mergeCell ref="U1330:U1331"/>
    <mergeCell ref="V1330:V1331"/>
    <mergeCell ref="W1330:W1331"/>
    <mergeCell ref="X1330:X1331"/>
    <mergeCell ref="Y1330:Y1331"/>
    <mergeCell ref="Z1330:Z1331"/>
    <mergeCell ref="AA1330:AA1331"/>
    <mergeCell ref="AB1330:AB1331"/>
    <mergeCell ref="AC1330:AC1331"/>
    <mergeCell ref="AD1330:AD1331"/>
    <mergeCell ref="AE1330:AE1331"/>
    <mergeCell ref="B1328:B1329"/>
    <mergeCell ref="Q1328:Q1329"/>
    <mergeCell ref="R1328:R1329"/>
    <mergeCell ref="S1328:S1329"/>
    <mergeCell ref="T1328:T1329"/>
    <mergeCell ref="U1328:U1329"/>
    <mergeCell ref="V1328:V1329"/>
    <mergeCell ref="F1328:F1329"/>
    <mergeCell ref="W1328:W1329"/>
    <mergeCell ref="X1328:X1329"/>
    <mergeCell ref="Y1328:Y1329"/>
    <mergeCell ref="Z1328:Z1329"/>
    <mergeCell ref="AA1328:AA1329"/>
    <mergeCell ref="AB1328:AB1329"/>
    <mergeCell ref="AC1328:AC1329"/>
    <mergeCell ref="AD1328:AD1329"/>
    <mergeCell ref="AE1328:AE1329"/>
    <mergeCell ref="C1326:C1327"/>
    <mergeCell ref="B1326:B1327"/>
    <mergeCell ref="R1326:R1327"/>
    <mergeCell ref="T1326:T1327"/>
    <mergeCell ref="U1326:U1327"/>
    <mergeCell ref="V1326:V1327"/>
    <mergeCell ref="W1326:W1327"/>
    <mergeCell ref="X1326:X1327"/>
    <mergeCell ref="Y1326:Y1327"/>
    <mergeCell ref="Z1326:Z1327"/>
    <mergeCell ref="AA1326:AA1327"/>
    <mergeCell ref="AB1326:AB1327"/>
    <mergeCell ref="AC1326:AC1327"/>
    <mergeCell ref="AD1326:AD1327"/>
    <mergeCell ref="AE1326:AE1327"/>
    <mergeCell ref="B1325:D1325"/>
    <mergeCell ref="C1323:C1324"/>
    <mergeCell ref="B1323:B1324"/>
    <mergeCell ref="R1323:R1324"/>
    <mergeCell ref="T1323:T1324"/>
    <mergeCell ref="V1323:V1324"/>
    <mergeCell ref="W1323:W1324"/>
    <mergeCell ref="X1323:X1324"/>
    <mergeCell ref="Y1323:Y1324"/>
    <mergeCell ref="Z1323:Z1324"/>
    <mergeCell ref="AA1323:AA1324"/>
    <mergeCell ref="AB1323:AB1324"/>
    <mergeCell ref="AC1323:AC1324"/>
    <mergeCell ref="AD1323:AD1324"/>
    <mergeCell ref="AE1323:AE1324"/>
    <mergeCell ref="U1323:U1324"/>
    <mergeCell ref="C1321:C1322"/>
    <mergeCell ref="B1321:B1322"/>
    <mergeCell ref="R1321:R1322"/>
    <mergeCell ref="T1321:T1322"/>
    <mergeCell ref="U1321:U1322"/>
    <mergeCell ref="V1321:V1322"/>
    <mergeCell ref="W1321:W1322"/>
    <mergeCell ref="X1321:X1322"/>
    <mergeCell ref="Y1321:Y1322"/>
    <mergeCell ref="Z1321:Z1322"/>
    <mergeCell ref="AA1321:AA1322"/>
    <mergeCell ref="AB1321:AB1322"/>
    <mergeCell ref="AC1321:AC1322"/>
    <mergeCell ref="AD1321:AD1322"/>
    <mergeCell ref="AE1321:AE1322"/>
    <mergeCell ref="C1319:C1320"/>
    <mergeCell ref="B1319:B1320"/>
    <mergeCell ref="Q1319:Q1320"/>
    <mergeCell ref="R1319:R1320"/>
    <mergeCell ref="S1319:S1320"/>
    <mergeCell ref="T1319:T1320"/>
    <mergeCell ref="U1319:U1320"/>
    <mergeCell ref="V1319:V1320"/>
    <mergeCell ref="F1319:F1320"/>
    <mergeCell ref="W1319:W1320"/>
    <mergeCell ref="X1319:X1320"/>
    <mergeCell ref="Y1319:Y1320"/>
    <mergeCell ref="Z1319:Z1320"/>
    <mergeCell ref="AA1319:AA1320"/>
    <mergeCell ref="AB1319:AB1320"/>
    <mergeCell ref="AC1319:AC1320"/>
    <mergeCell ref="AD1319:AD1320"/>
    <mergeCell ref="AE1319:AE1320"/>
    <mergeCell ref="A1313:A1348"/>
    <mergeCell ref="F1323:F1324"/>
    <mergeCell ref="F1326:F1327"/>
    <mergeCell ref="F1330:F1331"/>
    <mergeCell ref="F1332:F1333"/>
    <mergeCell ref="F1334:F1335"/>
    <mergeCell ref="F1345:F1346"/>
    <mergeCell ref="F1343:F1344"/>
    <mergeCell ref="F1341:F1342"/>
    <mergeCell ref="F1339:F1340"/>
    <mergeCell ref="F1337:F1338"/>
    <mergeCell ref="Q1321:Q1322"/>
    <mergeCell ref="Q1323:Q1324"/>
    <mergeCell ref="Q1326:Q1327"/>
    <mergeCell ref="Q1330:Q1331"/>
    <mergeCell ref="Q1332:Q1333"/>
    <mergeCell ref="Q1334:Q1335"/>
    <mergeCell ref="Q1337:Q1338"/>
    <mergeCell ref="Q1339:Q1340"/>
    <mergeCell ref="Q1341:Q1342"/>
    <mergeCell ref="Q1343:Q1344"/>
    <mergeCell ref="Q1345:Q1346"/>
    <mergeCell ref="S1321:S1322"/>
    <mergeCell ref="S1323:S1324"/>
    <mergeCell ref="S1326:S1327"/>
    <mergeCell ref="S1330:S1331"/>
    <mergeCell ref="S1332:S1333"/>
    <mergeCell ref="S1334:S1335"/>
    <mergeCell ref="S1337:S1338"/>
    <mergeCell ref="S1339:S1340"/>
    <mergeCell ref="S1341:S1342"/>
    <mergeCell ref="S1343:S1344"/>
    <mergeCell ref="S1345:S1346"/>
    <mergeCell ref="B1245:D1245"/>
    <mergeCell ref="B1244:D1244"/>
    <mergeCell ref="AE1241:AE1243"/>
    <mergeCell ref="AD1241:AD1243"/>
    <mergeCell ref="AC1241:AC1243"/>
    <mergeCell ref="AB1241:AB1243"/>
    <mergeCell ref="AA1241:AA1243"/>
    <mergeCell ref="Z1241:Z1243"/>
    <mergeCell ref="Y1241:Y1243"/>
    <mergeCell ref="X1241:X1243"/>
    <mergeCell ref="W1241:W1243"/>
    <mergeCell ref="V1241:V1243"/>
    <mergeCell ref="U1241:U1243"/>
    <mergeCell ref="T1241:T1243"/>
    <mergeCell ref="R1241:R1243"/>
    <mergeCell ref="F1241:F1243"/>
    <mergeCell ref="Q1241:Q1243"/>
    <mergeCell ref="S1241:S1243"/>
    <mergeCell ref="R1238:R1240"/>
    <mergeCell ref="T1238:T1240"/>
    <mergeCell ref="U1238:U1240"/>
    <mergeCell ref="V1238:V1240"/>
    <mergeCell ref="W1238:W1240"/>
    <mergeCell ref="X1238:X1240"/>
    <mergeCell ref="Y1238:Y1240"/>
    <mergeCell ref="Z1238:Z1240"/>
    <mergeCell ref="AA1238:AA1240"/>
    <mergeCell ref="AB1238:AB1240"/>
    <mergeCell ref="AC1238:AC1240"/>
    <mergeCell ref="AD1238:AD1240"/>
    <mergeCell ref="AE1238:AE1240"/>
    <mergeCell ref="F1238:F1240"/>
    <mergeCell ref="Q1238:Q1240"/>
    <mergeCell ref="S1238:S1240"/>
    <mergeCell ref="AE1235:AE1237"/>
    <mergeCell ref="AD1235:AD1237"/>
    <mergeCell ref="AC1235:AC1237"/>
    <mergeCell ref="AB1235:AB1237"/>
    <mergeCell ref="AA1235:AA1237"/>
    <mergeCell ref="Z1235:Z1237"/>
    <mergeCell ref="Y1235:Y1237"/>
    <mergeCell ref="X1235:X1237"/>
    <mergeCell ref="W1235:W1237"/>
    <mergeCell ref="V1235:V1237"/>
    <mergeCell ref="U1235:U1237"/>
    <mergeCell ref="T1235:T1237"/>
    <mergeCell ref="R1235:R1237"/>
    <mergeCell ref="F1235:F1237"/>
    <mergeCell ref="Q1235:Q1237"/>
    <mergeCell ref="S1235:S1237"/>
    <mergeCell ref="R1232:R1234"/>
    <mergeCell ref="T1232:T1234"/>
    <mergeCell ref="U1232:U1234"/>
    <mergeCell ref="V1232:V1234"/>
    <mergeCell ref="W1232:W1234"/>
    <mergeCell ref="X1232:X1234"/>
    <mergeCell ref="Y1232:Y1234"/>
    <mergeCell ref="Z1232:Z1234"/>
    <mergeCell ref="AA1232:AA1234"/>
    <mergeCell ref="AB1232:AB1234"/>
    <mergeCell ref="AC1232:AC1234"/>
    <mergeCell ref="AD1232:AD1234"/>
    <mergeCell ref="AE1232:AE1234"/>
    <mergeCell ref="F1232:F1234"/>
    <mergeCell ref="Q1232:Q1234"/>
    <mergeCell ref="S1232:S1234"/>
    <mergeCell ref="AE1229:AE1231"/>
    <mergeCell ref="AD1229:AD1231"/>
    <mergeCell ref="AC1229:AC1231"/>
    <mergeCell ref="AB1229:AB1231"/>
    <mergeCell ref="AA1229:AA1231"/>
    <mergeCell ref="Z1229:Z1231"/>
    <mergeCell ref="Y1229:Y1231"/>
    <mergeCell ref="X1229:X1231"/>
    <mergeCell ref="W1229:W1231"/>
    <mergeCell ref="V1229:V1231"/>
    <mergeCell ref="U1229:U1231"/>
    <mergeCell ref="T1229:T1231"/>
    <mergeCell ref="R1229:R1231"/>
    <mergeCell ref="C1229:C1231"/>
    <mergeCell ref="F1229:F1231"/>
    <mergeCell ref="Q1229:Q1231"/>
    <mergeCell ref="S1229:S1231"/>
    <mergeCell ref="B1228:D1228"/>
    <mergeCell ref="R1225:R1227"/>
    <mergeCell ref="AE1225:AE1227"/>
    <mergeCell ref="AD1225:AD1227"/>
    <mergeCell ref="AC1225:AC1227"/>
    <mergeCell ref="AB1225:AB1227"/>
    <mergeCell ref="AA1225:AA1227"/>
    <mergeCell ref="Z1225:Z1227"/>
    <mergeCell ref="Y1225:Y1227"/>
    <mergeCell ref="X1225:X1227"/>
    <mergeCell ref="W1225:W1227"/>
    <mergeCell ref="V1225:V1227"/>
    <mergeCell ref="U1225:U1227"/>
    <mergeCell ref="T1225:T1227"/>
    <mergeCell ref="F1225:F1227"/>
    <mergeCell ref="Q1225:Q1227"/>
    <mergeCell ref="S1225:S1227"/>
    <mergeCell ref="C1225:C1227"/>
    <mergeCell ref="R1222:R1224"/>
    <mergeCell ref="T1222:T1224"/>
    <mergeCell ref="U1222:U1224"/>
    <mergeCell ref="V1222:V1224"/>
    <mergeCell ref="W1222:W1224"/>
    <mergeCell ref="X1222:X1224"/>
    <mergeCell ref="Y1222:Y1224"/>
    <mergeCell ref="Z1222:Z1224"/>
    <mergeCell ref="AA1222:AA1224"/>
    <mergeCell ref="AB1222:AB1224"/>
    <mergeCell ref="AC1222:AC1224"/>
    <mergeCell ref="AD1222:AD1224"/>
    <mergeCell ref="AE1222:AE1224"/>
    <mergeCell ref="F1222:F1224"/>
    <mergeCell ref="Q1222:Q1224"/>
    <mergeCell ref="S1222:S1224"/>
    <mergeCell ref="C1222:C1224"/>
    <mergeCell ref="AE1219:AE1221"/>
    <mergeCell ref="AD1219:AD1221"/>
    <mergeCell ref="AC1219:AC1221"/>
    <mergeCell ref="AB1219:AB1221"/>
    <mergeCell ref="AA1219:AA1221"/>
    <mergeCell ref="Z1219:Z1221"/>
    <mergeCell ref="Y1219:Y1221"/>
    <mergeCell ref="X1219:X1221"/>
    <mergeCell ref="W1219:W1221"/>
    <mergeCell ref="V1219:V1221"/>
    <mergeCell ref="U1219:U1221"/>
    <mergeCell ref="F1219:F1221"/>
    <mergeCell ref="R1219:R1221"/>
    <mergeCell ref="T1219:T1221"/>
    <mergeCell ref="Q1219:Q1221"/>
    <mergeCell ref="S1219:S1221"/>
    <mergeCell ref="C1219:C1221"/>
    <mergeCell ref="U1216:U1218"/>
    <mergeCell ref="V1216:V1218"/>
    <mergeCell ref="W1216:W1218"/>
    <mergeCell ref="X1216:X1218"/>
    <mergeCell ref="Y1216:Y1218"/>
    <mergeCell ref="Z1216:Z1218"/>
    <mergeCell ref="AA1216:AA1218"/>
    <mergeCell ref="AB1216:AB1218"/>
    <mergeCell ref="AC1216:AC1218"/>
    <mergeCell ref="AD1216:AD1218"/>
    <mergeCell ref="AE1216:AE1218"/>
    <mergeCell ref="F1216:F1218"/>
    <mergeCell ref="T1216:T1218"/>
    <mergeCell ref="R1216:R1218"/>
    <mergeCell ref="Q1216:Q1218"/>
    <mergeCell ref="S1216:S1218"/>
    <mergeCell ref="C1216:C1218"/>
    <mergeCell ref="AE1213:AE1215"/>
    <mergeCell ref="AC1213:AC1215"/>
    <mergeCell ref="AB1213:AB1215"/>
    <mergeCell ref="AA1213:AA1215"/>
    <mergeCell ref="Z1213:Z1215"/>
    <mergeCell ref="X1213:X1215"/>
    <mergeCell ref="W1213:W1215"/>
    <mergeCell ref="V1213:V1215"/>
    <mergeCell ref="C1213:C1215"/>
    <mergeCell ref="F1213:F1215"/>
    <mergeCell ref="U1213:U1215"/>
    <mergeCell ref="T1213:T1215"/>
    <mergeCell ref="S1213:S1215"/>
    <mergeCell ref="R1213:R1215"/>
    <mergeCell ref="Q1213:Q1215"/>
    <mergeCell ref="AD1213:AD1215"/>
    <mergeCell ref="Y1213:Y1215"/>
    <mergeCell ref="B1212:D1212"/>
    <mergeCell ref="C1209:C1211"/>
    <mergeCell ref="AE1209:AE1211"/>
    <mergeCell ref="AD1209:AD1211"/>
    <mergeCell ref="AC1209:AC1211"/>
    <mergeCell ref="AB1209:AB1211"/>
    <mergeCell ref="AA1209:AA1211"/>
    <mergeCell ref="Z1209:Z1211"/>
    <mergeCell ref="Y1209:Y1211"/>
    <mergeCell ref="X1209:X1211"/>
    <mergeCell ref="W1209:W1211"/>
    <mergeCell ref="F1209:F1211"/>
    <mergeCell ref="V1209:V1211"/>
    <mergeCell ref="U1209:U1211"/>
    <mergeCell ref="T1209:T1211"/>
    <mergeCell ref="S1209:S1211"/>
    <mergeCell ref="R1209:R1211"/>
    <mergeCell ref="Q1209:Q1211"/>
    <mergeCell ref="C1206:C1208"/>
    <mergeCell ref="AE1206:AE1208"/>
    <mergeCell ref="AD1206:AD1208"/>
    <mergeCell ref="AC1206:AC1208"/>
    <mergeCell ref="AB1206:AB1208"/>
    <mergeCell ref="AA1206:AA1208"/>
    <mergeCell ref="Z1206:Z1208"/>
    <mergeCell ref="Y1206:Y1208"/>
    <mergeCell ref="X1206:X1208"/>
    <mergeCell ref="W1206:W1208"/>
    <mergeCell ref="F1206:F1208"/>
    <mergeCell ref="V1206:V1208"/>
    <mergeCell ref="U1206:U1208"/>
    <mergeCell ref="T1206:T1208"/>
    <mergeCell ref="S1206:S1208"/>
    <mergeCell ref="R1206:R1208"/>
    <mergeCell ref="Q1206:Q1208"/>
    <mergeCell ref="C1203:C1205"/>
    <mergeCell ref="AE1203:AE1205"/>
    <mergeCell ref="AD1203:AD1205"/>
    <mergeCell ref="AC1203:AC1205"/>
    <mergeCell ref="AB1203:AB1205"/>
    <mergeCell ref="AA1203:AA1205"/>
    <mergeCell ref="Z1203:Z1205"/>
    <mergeCell ref="Y1203:Y1205"/>
    <mergeCell ref="X1203:X1205"/>
    <mergeCell ref="W1203:W1205"/>
    <mergeCell ref="F1203:F1205"/>
    <mergeCell ref="V1203:V1205"/>
    <mergeCell ref="U1203:U1205"/>
    <mergeCell ref="T1203:T1205"/>
    <mergeCell ref="S1203:S1205"/>
    <mergeCell ref="R1203:R1205"/>
    <mergeCell ref="Q1203:Q1205"/>
    <mergeCell ref="C1200:C1202"/>
    <mergeCell ref="AE1200:AE1202"/>
    <mergeCell ref="AD1200:AD1202"/>
    <mergeCell ref="AC1200:AC1202"/>
    <mergeCell ref="AB1200:AB1202"/>
    <mergeCell ref="AA1200:AA1202"/>
    <mergeCell ref="Z1200:Z1202"/>
    <mergeCell ref="Y1200:Y1202"/>
    <mergeCell ref="X1200:X1202"/>
    <mergeCell ref="W1200:W1202"/>
    <mergeCell ref="F1200:F1202"/>
    <mergeCell ref="V1200:V1202"/>
    <mergeCell ref="U1200:U1202"/>
    <mergeCell ref="T1200:T1202"/>
    <mergeCell ref="S1200:S1202"/>
    <mergeCell ref="R1200:R1202"/>
    <mergeCell ref="Q1200:Q1202"/>
    <mergeCell ref="C1197:C1199"/>
    <mergeCell ref="AE1197:AE1199"/>
    <mergeCell ref="AD1197:AD1199"/>
    <mergeCell ref="AC1197:AC1199"/>
    <mergeCell ref="AB1197:AB1199"/>
    <mergeCell ref="AA1197:AA1199"/>
    <mergeCell ref="Z1197:Z1199"/>
    <mergeCell ref="Y1197:Y1199"/>
    <mergeCell ref="X1197:X1199"/>
    <mergeCell ref="W1197:W1199"/>
    <mergeCell ref="F1197:F1199"/>
    <mergeCell ref="V1197:V1199"/>
    <mergeCell ref="U1197:U1199"/>
    <mergeCell ref="T1197:T1199"/>
    <mergeCell ref="S1197:S1199"/>
    <mergeCell ref="R1197:R1199"/>
    <mergeCell ref="Q1197:Q1199"/>
    <mergeCell ref="B1196:D1196"/>
    <mergeCell ref="A1184:A1245"/>
    <mergeCell ref="U1130:U1132"/>
    <mergeCell ref="AE1118:AE1120"/>
    <mergeCell ref="AD1118:AD1120"/>
    <mergeCell ref="AC1118:AC1120"/>
    <mergeCell ref="AB1118:AB1120"/>
    <mergeCell ref="AA1118:AA1120"/>
    <mergeCell ref="Z1118:Z1120"/>
    <mergeCell ref="Y1118:Y1120"/>
    <mergeCell ref="X1118:X1120"/>
    <mergeCell ref="W1118:W1120"/>
    <mergeCell ref="F1118:F1120"/>
    <mergeCell ref="V1118:V1120"/>
    <mergeCell ref="U1118:U1120"/>
    <mergeCell ref="T1118:T1120"/>
    <mergeCell ref="S1118:S1120"/>
    <mergeCell ref="R1118:R1120"/>
    <mergeCell ref="Q1118:Q1120"/>
    <mergeCell ref="AE1121:AE1123"/>
    <mergeCell ref="AD1121:AD1123"/>
    <mergeCell ref="AC1121:AC1123"/>
    <mergeCell ref="AB1121:AB1123"/>
    <mergeCell ref="AA1121:AA1123"/>
    <mergeCell ref="Z1121:Z1123"/>
    <mergeCell ref="Y1121:Y1123"/>
    <mergeCell ref="X1121:X1123"/>
    <mergeCell ref="W1121:W1123"/>
    <mergeCell ref="F1121:F1123"/>
    <mergeCell ref="V1121:V1123"/>
    <mergeCell ref="U1121:U1123"/>
    <mergeCell ref="T1121:T1123"/>
    <mergeCell ref="S1121:S1123"/>
    <mergeCell ref="R1121:R1123"/>
    <mergeCell ref="Q1121:Q1123"/>
    <mergeCell ref="AE1124:AE1126"/>
    <mergeCell ref="AD1124:AD1126"/>
    <mergeCell ref="AC1124:AC1126"/>
    <mergeCell ref="AB1124:AB1126"/>
    <mergeCell ref="AA1124:AA1126"/>
    <mergeCell ref="Z1124:Z1126"/>
    <mergeCell ref="Y1124:Y1126"/>
    <mergeCell ref="X1124:X1126"/>
    <mergeCell ref="W1124:W1126"/>
    <mergeCell ref="F1124:F1126"/>
    <mergeCell ref="V1124:V1126"/>
    <mergeCell ref="U1124:U1126"/>
    <mergeCell ref="T1124:T1126"/>
    <mergeCell ref="S1124:S1126"/>
    <mergeCell ref="R1124:R1126"/>
    <mergeCell ref="Q1124:Q1126"/>
    <mergeCell ref="AE1127:AE1129"/>
    <mergeCell ref="AD1127:AD1129"/>
    <mergeCell ref="AC1127:AC1129"/>
    <mergeCell ref="AB1127:AB1129"/>
    <mergeCell ref="AA1127:AA1129"/>
    <mergeCell ref="Z1127:Z1129"/>
    <mergeCell ref="Y1127:Y1129"/>
    <mergeCell ref="X1127:X1129"/>
    <mergeCell ref="W1127:W1129"/>
    <mergeCell ref="F1127:F1129"/>
    <mergeCell ref="V1127:V1129"/>
    <mergeCell ref="U1127:U1129"/>
    <mergeCell ref="T1127:T1129"/>
    <mergeCell ref="S1127:S1129"/>
    <mergeCell ref="R1127:R1129"/>
    <mergeCell ref="Q1127:Q1129"/>
    <mergeCell ref="AE1130:AE1132"/>
    <mergeCell ref="AD1130:AD1132"/>
    <mergeCell ref="AC1130:AC1132"/>
    <mergeCell ref="AB1130:AB1132"/>
    <mergeCell ref="AA1130:AA1132"/>
    <mergeCell ref="Z1130:Z1132"/>
    <mergeCell ref="Y1130:Y1132"/>
    <mergeCell ref="X1130:X1132"/>
    <mergeCell ref="W1130:W1132"/>
    <mergeCell ref="F1130:F1132"/>
    <mergeCell ref="V1130:V1132"/>
    <mergeCell ref="T1130:T1132"/>
    <mergeCell ref="S1130:S1132"/>
    <mergeCell ref="R1130:R1132"/>
    <mergeCell ref="Q1130:Q1132"/>
    <mergeCell ref="C1134:C1136"/>
    <mergeCell ref="AE1134:AE1136"/>
    <mergeCell ref="AD1134:AD1136"/>
    <mergeCell ref="AC1134:AC1136"/>
    <mergeCell ref="AB1134:AB1136"/>
    <mergeCell ref="AA1134:AA1136"/>
    <mergeCell ref="Z1134:Z1136"/>
    <mergeCell ref="Y1134:Y1136"/>
    <mergeCell ref="X1134:X1136"/>
    <mergeCell ref="W1134:W1136"/>
    <mergeCell ref="F1134:F1136"/>
    <mergeCell ref="V1134:V1136"/>
    <mergeCell ref="U1134:U1136"/>
    <mergeCell ref="T1134:T1136"/>
    <mergeCell ref="S1134:S1136"/>
    <mergeCell ref="R1134:R1136"/>
    <mergeCell ref="Q1134:Q1136"/>
    <mergeCell ref="C1137:C1139"/>
    <mergeCell ref="AE1137:AE1139"/>
    <mergeCell ref="AD1137:AD1139"/>
    <mergeCell ref="AC1137:AC1139"/>
    <mergeCell ref="AB1137:AB1139"/>
    <mergeCell ref="AA1137:AA1139"/>
    <mergeCell ref="Z1137:Z1139"/>
    <mergeCell ref="Y1137:Y1139"/>
    <mergeCell ref="X1137:X1139"/>
    <mergeCell ref="W1137:W1139"/>
    <mergeCell ref="F1137:F1139"/>
    <mergeCell ref="V1137:V1139"/>
    <mergeCell ref="U1137:U1139"/>
    <mergeCell ref="T1137:T1139"/>
    <mergeCell ref="S1137:S1139"/>
    <mergeCell ref="R1137:R1139"/>
    <mergeCell ref="Q1137:Q1139"/>
    <mergeCell ref="C1140:C1142"/>
    <mergeCell ref="AE1140:AE1142"/>
    <mergeCell ref="AD1140:AD1142"/>
    <mergeCell ref="AC1140:AC1142"/>
    <mergeCell ref="AB1140:AB1142"/>
    <mergeCell ref="AA1140:AA1142"/>
    <mergeCell ref="Z1140:Z1142"/>
    <mergeCell ref="Y1140:Y1142"/>
    <mergeCell ref="X1140:X1142"/>
    <mergeCell ref="W1140:W1142"/>
    <mergeCell ref="F1140:F1142"/>
    <mergeCell ref="V1140:V1142"/>
    <mergeCell ref="U1140:U1142"/>
    <mergeCell ref="T1140:T1142"/>
    <mergeCell ref="S1140:S1142"/>
    <mergeCell ref="R1140:R1142"/>
    <mergeCell ref="Q1140:Q1142"/>
    <mergeCell ref="C1143:C1145"/>
    <mergeCell ref="AE1143:AE1145"/>
    <mergeCell ref="AD1143:AD1145"/>
    <mergeCell ref="AC1143:AC1145"/>
    <mergeCell ref="AB1143:AB1145"/>
    <mergeCell ref="AA1143:AA1145"/>
    <mergeCell ref="Z1143:Z1145"/>
    <mergeCell ref="Y1143:Y1145"/>
    <mergeCell ref="X1143:X1145"/>
    <mergeCell ref="W1143:W1145"/>
    <mergeCell ref="F1143:F1145"/>
    <mergeCell ref="V1143:V1145"/>
    <mergeCell ref="U1143:U1145"/>
    <mergeCell ref="T1143:T1145"/>
    <mergeCell ref="S1143:S1145"/>
    <mergeCell ref="R1143:R1145"/>
    <mergeCell ref="Q1143:Q1145"/>
    <mergeCell ref="B1140:B1142"/>
    <mergeCell ref="B1137:B1139"/>
    <mergeCell ref="B1134:B1136"/>
    <mergeCell ref="B1130:B1132"/>
    <mergeCell ref="B1127:B1129"/>
    <mergeCell ref="B1124:B1126"/>
    <mergeCell ref="B1121:B1123"/>
    <mergeCell ref="B1118:B1120"/>
    <mergeCell ref="C1118:C1120"/>
    <mergeCell ref="C1121:C1123"/>
    <mergeCell ref="C1124:C1126"/>
    <mergeCell ref="C1127:C1129"/>
    <mergeCell ref="C1130:C1132"/>
    <mergeCell ref="B1143:B1145"/>
    <mergeCell ref="A1118:A1182"/>
    <mergeCell ref="C1146:C1148"/>
    <mergeCell ref="AE1146:AE1148"/>
    <mergeCell ref="AD1146:AD1148"/>
    <mergeCell ref="AC1146:AC1148"/>
    <mergeCell ref="AB1146:AB1148"/>
    <mergeCell ref="AA1146:AA1148"/>
    <mergeCell ref="Z1146:Z1148"/>
    <mergeCell ref="Y1146:Y1148"/>
    <mergeCell ref="X1146:X1148"/>
    <mergeCell ref="W1146:W1148"/>
    <mergeCell ref="B1146:B1148"/>
    <mergeCell ref="F1146:F1148"/>
    <mergeCell ref="V1146:V1148"/>
    <mergeCell ref="U1146:U1148"/>
    <mergeCell ref="T1146:T1148"/>
    <mergeCell ref="S1146:S1148"/>
    <mergeCell ref="R1146:R1148"/>
    <mergeCell ref="Q1146:Q1148"/>
    <mergeCell ref="B1149:D1149"/>
    <mergeCell ref="AE1150:AE1152"/>
    <mergeCell ref="AC1150:AC1152"/>
    <mergeCell ref="AB1150:AB1152"/>
    <mergeCell ref="AA1150:AA1152"/>
    <mergeCell ref="Z1150:Z1152"/>
    <mergeCell ref="X1150:X1152"/>
    <mergeCell ref="W1150:W1152"/>
    <mergeCell ref="V1150:V1152"/>
    <mergeCell ref="C1150:C1152"/>
    <mergeCell ref="B1150:B1152"/>
    <mergeCell ref="F1150:F1152"/>
    <mergeCell ref="U1150:U1152"/>
    <mergeCell ref="T1150:T1152"/>
    <mergeCell ref="S1150:S1152"/>
    <mergeCell ref="R1150:R1152"/>
    <mergeCell ref="Q1150:Q1152"/>
    <mergeCell ref="AD1150:AD1152"/>
    <mergeCell ref="Y1150:Y1152"/>
    <mergeCell ref="B1153:B1155"/>
    <mergeCell ref="U1153:U1155"/>
    <mergeCell ref="V1153:V1155"/>
    <mergeCell ref="W1153:W1155"/>
    <mergeCell ref="X1153:X1155"/>
    <mergeCell ref="Y1153:Y1155"/>
    <mergeCell ref="Z1153:Z1155"/>
    <mergeCell ref="AA1153:AA1155"/>
    <mergeCell ref="AB1153:AB1155"/>
    <mergeCell ref="AC1153:AC1155"/>
    <mergeCell ref="AD1153:AD1155"/>
    <mergeCell ref="AE1153:AE1155"/>
    <mergeCell ref="F1153:F1155"/>
    <mergeCell ref="T1153:T1155"/>
    <mergeCell ref="R1153:R1155"/>
    <mergeCell ref="Q1153:Q1155"/>
    <mergeCell ref="S1153:S1155"/>
    <mergeCell ref="AE1156:AE1158"/>
    <mergeCell ref="AD1156:AD1158"/>
    <mergeCell ref="AC1156:AC1158"/>
    <mergeCell ref="AB1156:AB1158"/>
    <mergeCell ref="AA1156:AA1158"/>
    <mergeCell ref="Z1156:Z1158"/>
    <mergeCell ref="Y1156:Y1158"/>
    <mergeCell ref="X1156:X1158"/>
    <mergeCell ref="W1156:W1158"/>
    <mergeCell ref="V1156:V1158"/>
    <mergeCell ref="U1156:U1158"/>
    <mergeCell ref="B1156:B1158"/>
    <mergeCell ref="F1156:F1158"/>
    <mergeCell ref="R1156:R1158"/>
    <mergeCell ref="T1156:T1158"/>
    <mergeCell ref="Q1156:Q1158"/>
    <mergeCell ref="S1156:S1158"/>
    <mergeCell ref="B1159:B1161"/>
    <mergeCell ref="R1159:R1161"/>
    <mergeCell ref="T1159:T1161"/>
    <mergeCell ref="U1159:U1161"/>
    <mergeCell ref="V1159:V1161"/>
    <mergeCell ref="W1159:W1161"/>
    <mergeCell ref="X1159:X1161"/>
    <mergeCell ref="Y1159:Y1161"/>
    <mergeCell ref="Z1159:Z1161"/>
    <mergeCell ref="AA1159:AA1161"/>
    <mergeCell ref="AB1159:AB1161"/>
    <mergeCell ref="AC1159:AC1161"/>
    <mergeCell ref="AD1159:AD1161"/>
    <mergeCell ref="AE1159:AE1161"/>
    <mergeCell ref="F1159:F1161"/>
    <mergeCell ref="Q1159:Q1161"/>
    <mergeCell ref="S1159:S1161"/>
    <mergeCell ref="R1162:R1164"/>
    <mergeCell ref="B1162:B1164"/>
    <mergeCell ref="AE1162:AE1164"/>
    <mergeCell ref="AD1162:AD1164"/>
    <mergeCell ref="AC1162:AC1164"/>
    <mergeCell ref="AB1162:AB1164"/>
    <mergeCell ref="AA1162:AA1164"/>
    <mergeCell ref="Z1162:Z1164"/>
    <mergeCell ref="Y1162:Y1164"/>
    <mergeCell ref="X1162:X1164"/>
    <mergeCell ref="W1162:W1164"/>
    <mergeCell ref="V1162:V1164"/>
    <mergeCell ref="U1162:U1164"/>
    <mergeCell ref="T1162:T1164"/>
    <mergeCell ref="F1162:F1164"/>
    <mergeCell ref="Q1162:Q1164"/>
    <mergeCell ref="S1162:S1164"/>
    <mergeCell ref="B1165:D1165"/>
    <mergeCell ref="AE1166:AE1168"/>
    <mergeCell ref="AD1166:AD1168"/>
    <mergeCell ref="AC1166:AC1168"/>
    <mergeCell ref="AB1166:AB1168"/>
    <mergeCell ref="AA1166:AA1168"/>
    <mergeCell ref="Z1166:Z1168"/>
    <mergeCell ref="Y1166:Y1168"/>
    <mergeCell ref="X1166:X1168"/>
    <mergeCell ref="W1166:W1168"/>
    <mergeCell ref="V1166:V1168"/>
    <mergeCell ref="U1166:U1168"/>
    <mergeCell ref="T1166:T1168"/>
    <mergeCell ref="R1166:R1168"/>
    <mergeCell ref="C1166:C1168"/>
    <mergeCell ref="B1166:B1168"/>
    <mergeCell ref="F1166:F1168"/>
    <mergeCell ref="Q1166:Q1168"/>
    <mergeCell ref="S1166:S1168"/>
    <mergeCell ref="B1169:B1171"/>
    <mergeCell ref="C1169:C1171"/>
    <mergeCell ref="R1169:R1171"/>
    <mergeCell ref="T1169:T1171"/>
    <mergeCell ref="U1169:U1171"/>
    <mergeCell ref="V1169:V1171"/>
    <mergeCell ref="W1169:W1171"/>
    <mergeCell ref="X1169:X1171"/>
    <mergeCell ref="Y1169:Y1171"/>
    <mergeCell ref="Z1169:Z1171"/>
    <mergeCell ref="AA1169:AA1171"/>
    <mergeCell ref="AB1169:AB1171"/>
    <mergeCell ref="AC1169:AC1171"/>
    <mergeCell ref="AD1169:AD1171"/>
    <mergeCell ref="AE1169:AE1171"/>
    <mergeCell ref="F1169:F1171"/>
    <mergeCell ref="Q1169:Q1171"/>
    <mergeCell ref="S1169:S1171"/>
    <mergeCell ref="AE1172:AE1174"/>
    <mergeCell ref="AD1172:AD1174"/>
    <mergeCell ref="AC1172:AC1174"/>
    <mergeCell ref="AB1172:AB1174"/>
    <mergeCell ref="AA1172:AA1174"/>
    <mergeCell ref="Z1172:Z1174"/>
    <mergeCell ref="Y1172:Y1174"/>
    <mergeCell ref="X1172:X1174"/>
    <mergeCell ref="W1172:W1174"/>
    <mergeCell ref="V1172:V1174"/>
    <mergeCell ref="U1172:U1174"/>
    <mergeCell ref="T1172:T1174"/>
    <mergeCell ref="R1172:R1174"/>
    <mergeCell ref="C1172:C1174"/>
    <mergeCell ref="B1172:B1174"/>
    <mergeCell ref="F1172:F1174"/>
    <mergeCell ref="Q1172:Q1174"/>
    <mergeCell ref="S1172:S1174"/>
    <mergeCell ref="B1175:B1177"/>
    <mergeCell ref="C1175:C1177"/>
    <mergeCell ref="R1175:R1177"/>
    <mergeCell ref="T1175:T1177"/>
    <mergeCell ref="U1175:U1177"/>
    <mergeCell ref="V1175:V1177"/>
    <mergeCell ref="W1175:W1177"/>
    <mergeCell ref="X1175:X1177"/>
    <mergeCell ref="Y1175:Y1177"/>
    <mergeCell ref="Z1175:Z1177"/>
    <mergeCell ref="AA1175:AA1177"/>
    <mergeCell ref="AB1175:AB1177"/>
    <mergeCell ref="AC1175:AC1177"/>
    <mergeCell ref="AD1175:AD1177"/>
    <mergeCell ref="AE1175:AE1177"/>
    <mergeCell ref="F1175:F1177"/>
    <mergeCell ref="Q1175:Q1177"/>
    <mergeCell ref="S1175:S1177"/>
    <mergeCell ref="AE1178:AE1180"/>
    <mergeCell ref="AD1178:AD1180"/>
    <mergeCell ref="AC1178:AC1180"/>
    <mergeCell ref="AB1178:AB1180"/>
    <mergeCell ref="AA1178:AA1180"/>
    <mergeCell ref="Z1178:Z1180"/>
    <mergeCell ref="Y1178:Y1180"/>
    <mergeCell ref="X1178:X1180"/>
    <mergeCell ref="W1178:W1180"/>
    <mergeCell ref="V1178:V1180"/>
    <mergeCell ref="U1178:U1180"/>
    <mergeCell ref="T1178:T1180"/>
    <mergeCell ref="R1178:R1180"/>
    <mergeCell ref="C1178:C1180"/>
    <mergeCell ref="B1178:B1180"/>
    <mergeCell ref="F1178:F1180"/>
    <mergeCell ref="Q1178:Q1180"/>
    <mergeCell ref="S1178:S1180"/>
    <mergeCell ref="B1181:D1181"/>
    <mergeCell ref="B1182:D1182"/>
    <mergeCell ref="C1153:C1155"/>
    <mergeCell ref="C1156:C1158"/>
    <mergeCell ref="C1159:C1161"/>
    <mergeCell ref="C1162:C1164"/>
    <mergeCell ref="B1133:D1133"/>
    <mergeCell ref="Y1084:Y1086"/>
    <mergeCell ref="AD1084:AD1086"/>
    <mergeCell ref="S1112:S1114"/>
    <mergeCell ref="S1109:S1111"/>
    <mergeCell ref="S1106:S1108"/>
    <mergeCell ref="S1103:S1105"/>
    <mergeCell ref="S1100:S1102"/>
    <mergeCell ref="S1096:S1098"/>
    <mergeCell ref="S1093:S1095"/>
    <mergeCell ref="S1090:S1092"/>
    <mergeCell ref="S1087:S1089"/>
    <mergeCell ref="Q1112:Q1114"/>
    <mergeCell ref="Q1109:Q1111"/>
    <mergeCell ref="Q1106:Q1108"/>
    <mergeCell ref="Q1103:Q1105"/>
    <mergeCell ref="Q1100:Q1102"/>
    <mergeCell ref="Q1096:Q1098"/>
    <mergeCell ref="Q1093:Q1095"/>
    <mergeCell ref="Q1090:Q1092"/>
    <mergeCell ref="F1112:F1114"/>
    <mergeCell ref="F1109:F1111"/>
    <mergeCell ref="F1106:F1108"/>
    <mergeCell ref="F1103:F1105"/>
    <mergeCell ref="F1100:F1102"/>
    <mergeCell ref="F1096:F1098"/>
    <mergeCell ref="F1093:F1095"/>
    <mergeCell ref="A1061:A1116"/>
    <mergeCell ref="B1112:B1114"/>
    <mergeCell ref="C1112:C1114"/>
    <mergeCell ref="R1112:R1114"/>
    <mergeCell ref="T1112:T1114"/>
    <mergeCell ref="U1112:U1114"/>
    <mergeCell ref="V1112:V1114"/>
    <mergeCell ref="W1112:W1114"/>
    <mergeCell ref="X1112:X1114"/>
    <mergeCell ref="Y1112:Y1114"/>
    <mergeCell ref="Z1112:Z1114"/>
    <mergeCell ref="AA1112:AA1114"/>
    <mergeCell ref="AB1112:AB1114"/>
    <mergeCell ref="AC1112:AC1114"/>
    <mergeCell ref="AD1112:AD1114"/>
    <mergeCell ref="AE1112:AE1114"/>
    <mergeCell ref="B1115:D1115"/>
    <mergeCell ref="B1116:D1116"/>
    <mergeCell ref="AE1109:AE1111"/>
    <mergeCell ref="AD1109:AD1111"/>
    <mergeCell ref="AC1109:AC1111"/>
    <mergeCell ref="AB1109:AB1111"/>
    <mergeCell ref="AA1109:AA1111"/>
    <mergeCell ref="Z1109:Z1111"/>
    <mergeCell ref="Y1109:Y1111"/>
    <mergeCell ref="X1109:X1111"/>
    <mergeCell ref="W1109:W1111"/>
    <mergeCell ref="V1109:V1111"/>
    <mergeCell ref="U1109:U1111"/>
    <mergeCell ref="T1109:T1111"/>
    <mergeCell ref="R1109:R1111"/>
    <mergeCell ref="C1109:C1111"/>
    <mergeCell ref="B1109:B1111"/>
    <mergeCell ref="B1106:B1108"/>
    <mergeCell ref="C1106:C1108"/>
    <mergeCell ref="R1106:R1108"/>
    <mergeCell ref="T1106:T1108"/>
    <mergeCell ref="U1106:U1108"/>
    <mergeCell ref="V1106:V1108"/>
    <mergeCell ref="W1106:W1108"/>
    <mergeCell ref="X1106:X1108"/>
    <mergeCell ref="Y1106:Y1108"/>
    <mergeCell ref="Z1106:Z1108"/>
    <mergeCell ref="AA1106:AA1108"/>
    <mergeCell ref="AB1106:AB1108"/>
    <mergeCell ref="AC1106:AC1108"/>
    <mergeCell ref="AD1106:AD1108"/>
    <mergeCell ref="AE1106:AE1108"/>
    <mergeCell ref="AE1103:AE1105"/>
    <mergeCell ref="AD1103:AD1105"/>
    <mergeCell ref="AC1103:AC1105"/>
    <mergeCell ref="AB1103:AB1105"/>
    <mergeCell ref="AA1103:AA1105"/>
    <mergeCell ref="Z1103:Z1105"/>
    <mergeCell ref="Y1103:Y1105"/>
    <mergeCell ref="X1103:X1105"/>
    <mergeCell ref="W1103:W1105"/>
    <mergeCell ref="V1103:V1105"/>
    <mergeCell ref="U1103:U1105"/>
    <mergeCell ref="T1103:T1105"/>
    <mergeCell ref="R1103:R1105"/>
    <mergeCell ref="C1103:C1105"/>
    <mergeCell ref="B1103:B1105"/>
    <mergeCell ref="B1100:B1102"/>
    <mergeCell ref="C1100:C1102"/>
    <mergeCell ref="R1100:R1102"/>
    <mergeCell ref="T1100:T1102"/>
    <mergeCell ref="U1100:U1102"/>
    <mergeCell ref="V1100:V1102"/>
    <mergeCell ref="W1100:W1102"/>
    <mergeCell ref="X1100:X1102"/>
    <mergeCell ref="Y1100:Y1102"/>
    <mergeCell ref="Z1100:Z1102"/>
    <mergeCell ref="AA1100:AA1102"/>
    <mergeCell ref="AB1100:AB1102"/>
    <mergeCell ref="AC1100:AC1102"/>
    <mergeCell ref="AD1100:AD1102"/>
    <mergeCell ref="AE1100:AE1102"/>
    <mergeCell ref="B1099:D1099"/>
    <mergeCell ref="T1096:T1098"/>
    <mergeCell ref="U1096:U1098"/>
    <mergeCell ref="V1096:V1098"/>
    <mergeCell ref="W1096:W1098"/>
    <mergeCell ref="X1096:X1098"/>
    <mergeCell ref="Y1096:Y1098"/>
    <mergeCell ref="Z1096:Z1098"/>
    <mergeCell ref="AA1096:AA1098"/>
    <mergeCell ref="AB1096:AB1098"/>
    <mergeCell ref="AC1096:AC1098"/>
    <mergeCell ref="AD1096:AD1098"/>
    <mergeCell ref="AE1096:AE1098"/>
    <mergeCell ref="C1096:C1098"/>
    <mergeCell ref="B1096:B1098"/>
    <mergeCell ref="R1096:R1098"/>
    <mergeCell ref="AE1093:AE1095"/>
    <mergeCell ref="AD1093:AD1095"/>
    <mergeCell ref="AC1093:AC1095"/>
    <mergeCell ref="AB1093:AB1095"/>
    <mergeCell ref="AA1093:AA1095"/>
    <mergeCell ref="Z1093:Z1095"/>
    <mergeCell ref="Y1093:Y1095"/>
    <mergeCell ref="X1093:X1095"/>
    <mergeCell ref="W1093:W1095"/>
    <mergeCell ref="V1093:V1095"/>
    <mergeCell ref="U1093:U1095"/>
    <mergeCell ref="T1093:T1095"/>
    <mergeCell ref="R1093:R1095"/>
    <mergeCell ref="B1093:B1095"/>
    <mergeCell ref="C1093:C1095"/>
    <mergeCell ref="T1090:T1092"/>
    <mergeCell ref="R1090:R1092"/>
    <mergeCell ref="F1090:F1092"/>
    <mergeCell ref="C1090:C1092"/>
    <mergeCell ref="B1090:B1092"/>
    <mergeCell ref="U1090:U1092"/>
    <mergeCell ref="V1090:V1092"/>
    <mergeCell ref="W1090:W1092"/>
    <mergeCell ref="X1090:X1092"/>
    <mergeCell ref="Y1090:Y1092"/>
    <mergeCell ref="Z1090:Z1092"/>
    <mergeCell ref="AA1090:AA1092"/>
    <mergeCell ref="AB1090:AB1092"/>
    <mergeCell ref="AC1090:AC1092"/>
    <mergeCell ref="AD1090:AD1092"/>
    <mergeCell ref="AE1090:AE1092"/>
    <mergeCell ref="Q1087:Q1089"/>
    <mergeCell ref="R1087:R1089"/>
    <mergeCell ref="T1087:T1089"/>
    <mergeCell ref="F1087:F1089"/>
    <mergeCell ref="AE1087:AE1089"/>
    <mergeCell ref="AD1087:AD1089"/>
    <mergeCell ref="AC1087:AC1089"/>
    <mergeCell ref="AB1087:AB1089"/>
    <mergeCell ref="AA1087:AA1089"/>
    <mergeCell ref="Z1087:Z1089"/>
    <mergeCell ref="Y1087:Y1089"/>
    <mergeCell ref="X1087:X1089"/>
    <mergeCell ref="W1087:W1089"/>
    <mergeCell ref="V1087:V1089"/>
    <mergeCell ref="U1087:U1089"/>
    <mergeCell ref="B1087:B1089"/>
    <mergeCell ref="C1087:C1089"/>
    <mergeCell ref="Q1084:Q1086"/>
    <mergeCell ref="R1084:R1086"/>
    <mergeCell ref="S1084:S1086"/>
    <mergeCell ref="T1084:T1086"/>
    <mergeCell ref="U1084:U1086"/>
    <mergeCell ref="Q1080:Q1082"/>
    <mergeCell ref="R1080:R1082"/>
    <mergeCell ref="S1080:S1082"/>
    <mergeCell ref="T1080:T1082"/>
    <mergeCell ref="U1080:U1082"/>
    <mergeCell ref="V1080:V1082"/>
    <mergeCell ref="F1084:F1086"/>
    <mergeCell ref="B1084:B1086"/>
    <mergeCell ref="C1084:C1086"/>
    <mergeCell ref="V1084:V1086"/>
    <mergeCell ref="W1084:W1086"/>
    <mergeCell ref="X1084:X1086"/>
    <mergeCell ref="Z1084:Z1086"/>
    <mergeCell ref="AA1084:AA1086"/>
    <mergeCell ref="AB1084:AB1086"/>
    <mergeCell ref="AC1084:AC1086"/>
    <mergeCell ref="AE1084:AE1086"/>
    <mergeCell ref="F1080:F1082"/>
    <mergeCell ref="B1080:B1082"/>
    <mergeCell ref="W1080:W1082"/>
    <mergeCell ref="X1080:X1082"/>
    <mergeCell ref="Y1080:Y1082"/>
    <mergeCell ref="Z1080:Z1082"/>
    <mergeCell ref="AA1080:AA1082"/>
    <mergeCell ref="AB1080:AB1082"/>
    <mergeCell ref="AC1080:AC1082"/>
    <mergeCell ref="AD1080:AD1082"/>
    <mergeCell ref="AE1080:AE1082"/>
    <mergeCell ref="B1083:D1083"/>
    <mergeCell ref="C1080:C1082"/>
    <mergeCell ref="C1078:C1079"/>
    <mergeCell ref="C1076:C1077"/>
    <mergeCell ref="C1074:C1075"/>
    <mergeCell ref="B1078:B1079"/>
    <mergeCell ref="AE1078:AE1079"/>
    <mergeCell ref="AD1078:AD1079"/>
    <mergeCell ref="AC1078:AC1079"/>
    <mergeCell ref="AB1078:AB1079"/>
    <mergeCell ref="AA1078:AA1079"/>
    <mergeCell ref="Z1078:Z1079"/>
    <mergeCell ref="Y1078:Y1079"/>
    <mergeCell ref="X1078:X1079"/>
    <mergeCell ref="W1078:W1079"/>
    <mergeCell ref="V1078:V1079"/>
    <mergeCell ref="U1078:U1079"/>
    <mergeCell ref="T1078:T1079"/>
    <mergeCell ref="S1078:S1079"/>
    <mergeCell ref="R1078:R1079"/>
    <mergeCell ref="Q1078:Q1079"/>
    <mergeCell ref="F1078:F1079"/>
    <mergeCell ref="B1076:B1077"/>
    <mergeCell ref="AE1076:AE1077"/>
    <mergeCell ref="AD1076:AD1077"/>
    <mergeCell ref="AC1076:AC1077"/>
    <mergeCell ref="AB1076:AB1077"/>
    <mergeCell ref="AA1076:AA1077"/>
    <mergeCell ref="Z1076:Z1077"/>
    <mergeCell ref="Y1076:Y1077"/>
    <mergeCell ref="X1076:X1077"/>
    <mergeCell ref="W1076:W1077"/>
    <mergeCell ref="V1076:V1077"/>
    <mergeCell ref="U1076:U1077"/>
    <mergeCell ref="T1076:T1077"/>
    <mergeCell ref="S1076:S1077"/>
    <mergeCell ref="R1076:R1077"/>
    <mergeCell ref="Q1076:Q1077"/>
    <mergeCell ref="F1076:F1077"/>
    <mergeCell ref="B1074:B1075"/>
    <mergeCell ref="AE1074:AE1075"/>
    <mergeCell ref="AD1074:AD1075"/>
    <mergeCell ref="AC1074:AC1075"/>
    <mergeCell ref="AB1074:AB1075"/>
    <mergeCell ref="AA1074:AA1075"/>
    <mergeCell ref="Z1074:Z1075"/>
    <mergeCell ref="Y1074:Y1075"/>
    <mergeCell ref="X1074:X1075"/>
    <mergeCell ref="W1074:W1075"/>
    <mergeCell ref="V1074:V1075"/>
    <mergeCell ref="U1074:U1075"/>
    <mergeCell ref="T1074:T1075"/>
    <mergeCell ref="S1074:S1075"/>
    <mergeCell ref="R1074:R1075"/>
    <mergeCell ref="Q1074:Q1075"/>
    <mergeCell ref="F1074:F1075"/>
    <mergeCell ref="B1072:B1073"/>
    <mergeCell ref="AE1072:AE1073"/>
    <mergeCell ref="AD1072:AD1073"/>
    <mergeCell ref="AC1072:AC1073"/>
    <mergeCell ref="AB1072:AB1073"/>
    <mergeCell ref="AA1072:AA1073"/>
    <mergeCell ref="Z1072:Z1073"/>
    <mergeCell ref="Y1072:Y1073"/>
    <mergeCell ref="X1072:X1073"/>
    <mergeCell ref="W1072:W1073"/>
    <mergeCell ref="V1072:V1073"/>
    <mergeCell ref="U1072:U1073"/>
    <mergeCell ref="T1072:T1073"/>
    <mergeCell ref="S1072:S1073"/>
    <mergeCell ref="R1072:R1073"/>
    <mergeCell ref="Q1072:Q1073"/>
    <mergeCell ref="F1072:F1073"/>
    <mergeCell ref="C1072:C1073"/>
    <mergeCell ref="B1071:D1071"/>
    <mergeCell ref="AE1069:AE1070"/>
    <mergeCell ref="AD1069:AD1070"/>
    <mergeCell ref="AC1069:AC1070"/>
    <mergeCell ref="AB1069:AB1070"/>
    <mergeCell ref="AA1069:AA1070"/>
    <mergeCell ref="Z1069:Z1070"/>
    <mergeCell ref="Y1069:Y1070"/>
    <mergeCell ref="X1069:X1070"/>
    <mergeCell ref="W1069:W1070"/>
    <mergeCell ref="V1069:V1070"/>
    <mergeCell ref="U1069:U1070"/>
    <mergeCell ref="T1069:T1070"/>
    <mergeCell ref="S1069:S1070"/>
    <mergeCell ref="R1069:R1070"/>
    <mergeCell ref="Q1069:Q1070"/>
    <mergeCell ref="F1069:F1070"/>
    <mergeCell ref="C1069:C1070"/>
    <mergeCell ref="B1069:B1070"/>
    <mergeCell ref="AE1067:AE1068"/>
    <mergeCell ref="AD1067:AD1068"/>
    <mergeCell ref="AC1067:AC1068"/>
    <mergeCell ref="AB1067:AB1068"/>
    <mergeCell ref="AA1067:AA1068"/>
    <mergeCell ref="Z1067:Z1068"/>
    <mergeCell ref="Y1067:Y1068"/>
    <mergeCell ref="X1067:X1068"/>
    <mergeCell ref="W1067:W1068"/>
    <mergeCell ref="V1067:V1068"/>
    <mergeCell ref="U1067:U1068"/>
    <mergeCell ref="T1067:T1068"/>
    <mergeCell ref="S1067:S1068"/>
    <mergeCell ref="R1067:R1068"/>
    <mergeCell ref="Q1067:Q1068"/>
    <mergeCell ref="F1067:F1068"/>
    <mergeCell ref="C1067:C1068"/>
    <mergeCell ref="B1067:B1068"/>
    <mergeCell ref="B1065:B1066"/>
    <mergeCell ref="AE1065:AE1066"/>
    <mergeCell ref="AD1065:AD1066"/>
    <mergeCell ref="AC1065:AC1066"/>
    <mergeCell ref="AB1065:AB1066"/>
    <mergeCell ref="AA1065:AA1066"/>
    <mergeCell ref="Z1065:Z1066"/>
    <mergeCell ref="Y1065:Y1066"/>
    <mergeCell ref="X1065:X1066"/>
    <mergeCell ref="W1065:W1066"/>
    <mergeCell ref="V1065:V1066"/>
    <mergeCell ref="U1065:U1066"/>
    <mergeCell ref="T1065:T1066"/>
    <mergeCell ref="S1065:S1066"/>
    <mergeCell ref="R1065:R1066"/>
    <mergeCell ref="Q1065:Q1066"/>
    <mergeCell ref="F1065:F1066"/>
    <mergeCell ref="C1065:C1066"/>
    <mergeCell ref="AE1063:AE1064"/>
    <mergeCell ref="AD1063:AD1064"/>
    <mergeCell ref="AC1063:AC1064"/>
    <mergeCell ref="AB1063:AB1064"/>
    <mergeCell ref="AA1063:AA1064"/>
    <mergeCell ref="Z1063:Z1064"/>
    <mergeCell ref="Y1063:Y1064"/>
    <mergeCell ref="X1063:X1064"/>
    <mergeCell ref="W1063:W1064"/>
    <mergeCell ref="V1063:V1064"/>
    <mergeCell ref="U1063:U1064"/>
    <mergeCell ref="T1063:T1064"/>
    <mergeCell ref="S1063:S1064"/>
    <mergeCell ref="R1063:R1064"/>
    <mergeCell ref="Q1063:Q1064"/>
    <mergeCell ref="F1063:F1064"/>
    <mergeCell ref="C1063:C1064"/>
    <mergeCell ref="B1063:B1064"/>
    <mergeCell ref="AE1061:AE1062"/>
    <mergeCell ref="AD1061:AD1062"/>
    <mergeCell ref="AC1061:AC1062"/>
    <mergeCell ref="AB1061:AB1062"/>
    <mergeCell ref="AA1061:AA1062"/>
    <mergeCell ref="Z1061:Z1062"/>
    <mergeCell ref="Y1061:Y1062"/>
    <mergeCell ref="X1061:X1062"/>
    <mergeCell ref="W1061:W1062"/>
    <mergeCell ref="V1061:V1062"/>
    <mergeCell ref="U1061:U1062"/>
    <mergeCell ref="T1061:T1062"/>
    <mergeCell ref="S1061:S1062"/>
    <mergeCell ref="R1061:R1062"/>
    <mergeCell ref="Q1061:Q1062"/>
    <mergeCell ref="F1061:F1062"/>
    <mergeCell ref="C1061:C1062"/>
    <mergeCell ref="B1061:B1062"/>
    <mergeCell ref="B899:B900"/>
    <mergeCell ref="B897:B898"/>
    <mergeCell ref="C899:C900"/>
    <mergeCell ref="C897:C898"/>
    <mergeCell ref="C894:C895"/>
    <mergeCell ref="C892:C893"/>
    <mergeCell ref="C889:C890"/>
    <mergeCell ref="C887:C888"/>
    <mergeCell ref="C885:C886"/>
    <mergeCell ref="F899:F900"/>
    <mergeCell ref="Q899:Q900"/>
    <mergeCell ref="R899:R900"/>
    <mergeCell ref="S899:S900"/>
    <mergeCell ref="T899:T900"/>
    <mergeCell ref="U899:U900"/>
    <mergeCell ref="V899:V900"/>
    <mergeCell ref="W899:W900"/>
    <mergeCell ref="X899:X900"/>
    <mergeCell ref="Y899:Y900"/>
    <mergeCell ref="Z899:Z900"/>
    <mergeCell ref="AA899:AA900"/>
    <mergeCell ref="AB899:AB900"/>
    <mergeCell ref="AC899:AC900"/>
    <mergeCell ref="AD899:AD900"/>
    <mergeCell ref="AE899:AE900"/>
    <mergeCell ref="F897:F898"/>
    <mergeCell ref="Q897:Q898"/>
    <mergeCell ref="R897:R898"/>
    <mergeCell ref="S897:S898"/>
    <mergeCell ref="T897:T898"/>
    <mergeCell ref="U897:U898"/>
    <mergeCell ref="V897:V898"/>
    <mergeCell ref="W897:W898"/>
    <mergeCell ref="X897:X898"/>
    <mergeCell ref="Y897:Y898"/>
    <mergeCell ref="Z897:Z898"/>
    <mergeCell ref="AA897:AA898"/>
    <mergeCell ref="AB897:AB898"/>
    <mergeCell ref="AC897:AC898"/>
    <mergeCell ref="AD897:AD898"/>
    <mergeCell ref="AE897:AE898"/>
    <mergeCell ref="B896:D896"/>
    <mergeCell ref="AE894:AE895"/>
    <mergeCell ref="AD894:AD895"/>
    <mergeCell ref="AC894:AC895"/>
    <mergeCell ref="AB894:AB895"/>
    <mergeCell ref="AA894:AA895"/>
    <mergeCell ref="Z894:Z895"/>
    <mergeCell ref="Y894:Y895"/>
    <mergeCell ref="X894:X895"/>
    <mergeCell ref="W894:W895"/>
    <mergeCell ref="V894:V895"/>
    <mergeCell ref="U894:U895"/>
    <mergeCell ref="T894:T895"/>
    <mergeCell ref="S894:S895"/>
    <mergeCell ref="R894:R895"/>
    <mergeCell ref="Q894:Q895"/>
    <mergeCell ref="F894:F895"/>
    <mergeCell ref="B894:B895"/>
    <mergeCell ref="AE892:AE893"/>
    <mergeCell ref="AD892:AD893"/>
    <mergeCell ref="AC892:AC893"/>
    <mergeCell ref="AB892:AB893"/>
    <mergeCell ref="AA892:AA893"/>
    <mergeCell ref="Z892:Z893"/>
    <mergeCell ref="Y892:Y893"/>
    <mergeCell ref="X892:X893"/>
    <mergeCell ref="W892:W893"/>
    <mergeCell ref="V892:V893"/>
    <mergeCell ref="U892:U893"/>
    <mergeCell ref="T892:T893"/>
    <mergeCell ref="S892:S893"/>
    <mergeCell ref="R892:R893"/>
    <mergeCell ref="Q892:Q893"/>
    <mergeCell ref="F892:F893"/>
    <mergeCell ref="B892:B893"/>
    <mergeCell ref="B891:D891"/>
    <mergeCell ref="AE889:AE890"/>
    <mergeCell ref="AD889:AD890"/>
    <mergeCell ref="AC889:AC890"/>
    <mergeCell ref="AB889:AB890"/>
    <mergeCell ref="AA889:AA890"/>
    <mergeCell ref="Z889:Z890"/>
    <mergeCell ref="Y889:Y890"/>
    <mergeCell ref="X889:X890"/>
    <mergeCell ref="W889:W890"/>
    <mergeCell ref="V889:V890"/>
    <mergeCell ref="U889:U890"/>
    <mergeCell ref="T889:T890"/>
    <mergeCell ref="S889:S890"/>
    <mergeCell ref="R889:R890"/>
    <mergeCell ref="Q889:Q890"/>
    <mergeCell ref="F889:F890"/>
    <mergeCell ref="B889:B890"/>
    <mergeCell ref="AE887:AE888"/>
    <mergeCell ref="AD887:AD888"/>
    <mergeCell ref="AC887:AC888"/>
    <mergeCell ref="AB887:AB888"/>
    <mergeCell ref="AA887:AA888"/>
    <mergeCell ref="Z887:Z888"/>
    <mergeCell ref="Y887:Y888"/>
    <mergeCell ref="X887:X888"/>
    <mergeCell ref="W887:W888"/>
    <mergeCell ref="V887:V888"/>
    <mergeCell ref="U887:U888"/>
    <mergeCell ref="T887:T888"/>
    <mergeCell ref="S887:S888"/>
    <mergeCell ref="R887:R888"/>
    <mergeCell ref="Q887:Q888"/>
    <mergeCell ref="F887:F888"/>
    <mergeCell ref="B887:B888"/>
    <mergeCell ref="AE885:AE886"/>
    <mergeCell ref="AD885:AD886"/>
    <mergeCell ref="AC885:AC886"/>
    <mergeCell ref="AB885:AB886"/>
    <mergeCell ref="AA885:AA886"/>
    <mergeCell ref="Z885:Z886"/>
    <mergeCell ref="Y885:Y886"/>
    <mergeCell ref="X885:X886"/>
    <mergeCell ref="W885:W886"/>
    <mergeCell ref="V885:V886"/>
    <mergeCell ref="U885:U886"/>
    <mergeCell ref="T885:T886"/>
    <mergeCell ref="S885:S886"/>
    <mergeCell ref="R885:R886"/>
    <mergeCell ref="Q885:Q886"/>
    <mergeCell ref="F885:F886"/>
    <mergeCell ref="B885:B886"/>
    <mergeCell ref="C883:C884"/>
    <mergeCell ref="AE883:AE884"/>
    <mergeCell ref="AD883:AD884"/>
    <mergeCell ref="AB883:AB884"/>
    <mergeCell ref="AA883:AA884"/>
    <mergeCell ref="Z883:Z884"/>
    <mergeCell ref="Y883:Y884"/>
    <mergeCell ref="X883:X884"/>
    <mergeCell ref="W883:W884"/>
    <mergeCell ref="V883:V884"/>
    <mergeCell ref="U883:U884"/>
    <mergeCell ref="T883:T884"/>
    <mergeCell ref="S883:S884"/>
    <mergeCell ref="R883:R884"/>
    <mergeCell ref="Q883:Q884"/>
    <mergeCell ref="F883:F884"/>
    <mergeCell ref="B883:B884"/>
    <mergeCell ref="AC883:AC884"/>
    <mergeCell ref="B882:D882"/>
    <mergeCell ref="AE880:AE881"/>
    <mergeCell ref="AD880:AD881"/>
    <mergeCell ref="AC880:AC881"/>
    <mergeCell ref="AB880:AB881"/>
    <mergeCell ref="Z880:Z881"/>
    <mergeCell ref="Y880:Y881"/>
    <mergeCell ref="X880:X881"/>
    <mergeCell ref="W880:W881"/>
    <mergeCell ref="V880:V881"/>
    <mergeCell ref="U880:U881"/>
    <mergeCell ref="T880:T881"/>
    <mergeCell ref="S880:S881"/>
    <mergeCell ref="R880:R881"/>
    <mergeCell ref="Q880:Q881"/>
    <mergeCell ref="F880:F881"/>
    <mergeCell ref="B880:B881"/>
    <mergeCell ref="AA880:AA881"/>
    <mergeCell ref="C880:C881"/>
    <mergeCell ref="B878:B879"/>
    <mergeCell ref="F878:F879"/>
    <mergeCell ref="Q878:Q879"/>
    <mergeCell ref="R878:R879"/>
    <mergeCell ref="S878:S879"/>
    <mergeCell ref="T878:T879"/>
    <mergeCell ref="U878:U879"/>
    <mergeCell ref="V878:V879"/>
    <mergeCell ref="W878:W879"/>
    <mergeCell ref="X878:X879"/>
    <mergeCell ref="Y878:Y879"/>
    <mergeCell ref="Z878:Z879"/>
    <mergeCell ref="AA878:AA879"/>
    <mergeCell ref="AB878:AB879"/>
    <mergeCell ref="AC878:AC879"/>
    <mergeCell ref="AD878:AD879"/>
    <mergeCell ref="AE878:AE879"/>
    <mergeCell ref="C878:C879"/>
    <mergeCell ref="B876:B877"/>
    <mergeCell ref="F876:F877"/>
    <mergeCell ref="Q876:Q877"/>
    <mergeCell ref="R876:R877"/>
    <mergeCell ref="S876:S877"/>
    <mergeCell ref="T876:T877"/>
    <mergeCell ref="U876:U877"/>
    <mergeCell ref="V876:V877"/>
    <mergeCell ref="W876:W877"/>
    <mergeCell ref="X876:X877"/>
    <mergeCell ref="Y876:Y877"/>
    <mergeCell ref="Z876:Z877"/>
    <mergeCell ref="AA876:AA877"/>
    <mergeCell ref="AB876:AB877"/>
    <mergeCell ref="AC876:AC877"/>
    <mergeCell ref="AD876:AD877"/>
    <mergeCell ref="AE876:AE877"/>
    <mergeCell ref="C876:C877"/>
    <mergeCell ref="B874:B875"/>
    <mergeCell ref="F874:F875"/>
    <mergeCell ref="Q874:Q875"/>
    <mergeCell ref="R874:R875"/>
    <mergeCell ref="S874:S875"/>
    <mergeCell ref="T874:T875"/>
    <mergeCell ref="U874:U875"/>
    <mergeCell ref="V874:V875"/>
    <mergeCell ref="W874:W875"/>
    <mergeCell ref="X874:X875"/>
    <mergeCell ref="Y874:Y875"/>
    <mergeCell ref="Z874:Z875"/>
    <mergeCell ref="AA874:AA875"/>
    <mergeCell ref="AB874:AB875"/>
    <mergeCell ref="AC874:AC875"/>
    <mergeCell ref="AD874:AD875"/>
    <mergeCell ref="AE874:AE875"/>
    <mergeCell ref="C874:C875"/>
    <mergeCell ref="C869:C870"/>
    <mergeCell ref="C867:C868"/>
    <mergeCell ref="C865:C866"/>
    <mergeCell ref="C860:C861"/>
    <mergeCell ref="C858:C859"/>
    <mergeCell ref="C856:C857"/>
    <mergeCell ref="C854:C855"/>
    <mergeCell ref="C851:C852"/>
    <mergeCell ref="C849:C850"/>
    <mergeCell ref="C847:C848"/>
    <mergeCell ref="C816:C817"/>
    <mergeCell ref="C795:C796"/>
    <mergeCell ref="C793:C794"/>
    <mergeCell ref="C791:C792"/>
    <mergeCell ref="C789:C790"/>
    <mergeCell ref="C804:C805"/>
    <mergeCell ref="C802:C803"/>
    <mergeCell ref="C800:C801"/>
    <mergeCell ref="C798:C799"/>
    <mergeCell ref="B825:D825"/>
    <mergeCell ref="B824:D824"/>
    <mergeCell ref="B822:B823"/>
    <mergeCell ref="F822:F823"/>
    <mergeCell ref="AD822:AD823"/>
    <mergeCell ref="AE822:AE823"/>
    <mergeCell ref="Z822:Z823"/>
    <mergeCell ref="Y822:Y823"/>
    <mergeCell ref="X822:X823"/>
    <mergeCell ref="Q822:Q823"/>
    <mergeCell ref="R822:R823"/>
    <mergeCell ref="S822:S823"/>
    <mergeCell ref="T822:T823"/>
    <mergeCell ref="U822:U823"/>
    <mergeCell ref="V822:V823"/>
    <mergeCell ref="W822:W823"/>
    <mergeCell ref="AA822:AA823"/>
    <mergeCell ref="AB822:AB823"/>
    <mergeCell ref="AC822:AC823"/>
    <mergeCell ref="B820:B821"/>
    <mergeCell ref="F820:F821"/>
    <mergeCell ref="AD820:AD821"/>
    <mergeCell ref="AE820:AE821"/>
    <mergeCell ref="Z820:Z821"/>
    <mergeCell ref="Y820:Y821"/>
    <mergeCell ref="X820:X821"/>
    <mergeCell ref="Q820:Q821"/>
    <mergeCell ref="R820:R821"/>
    <mergeCell ref="S820:S821"/>
    <mergeCell ref="T820:T821"/>
    <mergeCell ref="U820:U821"/>
    <mergeCell ref="V820:V821"/>
    <mergeCell ref="W820:W821"/>
    <mergeCell ref="AA820:AA821"/>
    <mergeCell ref="AB820:AB821"/>
    <mergeCell ref="AC820:AC821"/>
    <mergeCell ref="B818:B819"/>
    <mergeCell ref="F818:F819"/>
    <mergeCell ref="Q818:Q819"/>
    <mergeCell ref="R818:R819"/>
    <mergeCell ref="S818:S819"/>
    <mergeCell ref="T818:T819"/>
    <mergeCell ref="U818:U819"/>
    <mergeCell ref="V818:V819"/>
    <mergeCell ref="W818:W819"/>
    <mergeCell ref="X818:X819"/>
    <mergeCell ref="Y818:Y819"/>
    <mergeCell ref="Z818:Z819"/>
    <mergeCell ref="AA818:AA819"/>
    <mergeCell ref="AB818:AB819"/>
    <mergeCell ref="AC818:AC819"/>
    <mergeCell ref="AD818:AD819"/>
    <mergeCell ref="AE818:AE819"/>
    <mergeCell ref="B816:B817"/>
    <mergeCell ref="F816:F817"/>
    <mergeCell ref="Q816:Q817"/>
    <mergeCell ref="R816:R817"/>
    <mergeCell ref="S816:S817"/>
    <mergeCell ref="T816:T817"/>
    <mergeCell ref="U816:U817"/>
    <mergeCell ref="V816:V817"/>
    <mergeCell ref="W816:W817"/>
    <mergeCell ref="X816:X817"/>
    <mergeCell ref="Y816:Y817"/>
    <mergeCell ref="Z816:Z817"/>
    <mergeCell ref="AA816:AA817"/>
    <mergeCell ref="AB816:AB817"/>
    <mergeCell ref="AC816:AC817"/>
    <mergeCell ref="AD816:AD817"/>
    <mergeCell ref="AE816:AE817"/>
    <mergeCell ref="B815:D815"/>
    <mergeCell ref="B813:B814"/>
    <mergeCell ref="F813:F814"/>
    <mergeCell ref="Q813:Q814"/>
    <mergeCell ref="R813:R814"/>
    <mergeCell ref="S813:S814"/>
    <mergeCell ref="T813:T814"/>
    <mergeCell ref="U813:U814"/>
    <mergeCell ref="V813:V814"/>
    <mergeCell ref="W813:W814"/>
    <mergeCell ref="X813:X814"/>
    <mergeCell ref="Y813:Y814"/>
    <mergeCell ref="Z813:Z814"/>
    <mergeCell ref="AA813:AA814"/>
    <mergeCell ref="AB813:AB814"/>
    <mergeCell ref="AC813:AC814"/>
    <mergeCell ref="AD813:AD814"/>
    <mergeCell ref="AE813:AE814"/>
    <mergeCell ref="C813:C814"/>
    <mergeCell ref="B811:B812"/>
    <mergeCell ref="F811:F812"/>
    <mergeCell ref="Q811:Q812"/>
    <mergeCell ref="R811:R812"/>
    <mergeCell ref="S811:S812"/>
    <mergeCell ref="T811:T812"/>
    <mergeCell ref="U811:U812"/>
    <mergeCell ref="V811:V812"/>
    <mergeCell ref="W811:W812"/>
    <mergeCell ref="X811:X812"/>
    <mergeCell ref="Y811:Y812"/>
    <mergeCell ref="Z811:Z812"/>
    <mergeCell ref="AA811:AA812"/>
    <mergeCell ref="AB811:AB812"/>
    <mergeCell ref="AC811:AC812"/>
    <mergeCell ref="AD811:AD812"/>
    <mergeCell ref="AE811:AE812"/>
    <mergeCell ref="C811:C812"/>
    <mergeCell ref="B809:B810"/>
    <mergeCell ref="F809:F810"/>
    <mergeCell ref="Q809:Q810"/>
    <mergeCell ref="R809:R810"/>
    <mergeCell ref="S809:S810"/>
    <mergeCell ref="T809:T810"/>
    <mergeCell ref="U809:U810"/>
    <mergeCell ref="V809:V810"/>
    <mergeCell ref="W809:W810"/>
    <mergeCell ref="X809:X810"/>
    <mergeCell ref="Y809:Y810"/>
    <mergeCell ref="Z809:Z810"/>
    <mergeCell ref="AA809:AA810"/>
    <mergeCell ref="AB809:AB810"/>
    <mergeCell ref="AC809:AC810"/>
    <mergeCell ref="AD809:AD810"/>
    <mergeCell ref="AE809:AE810"/>
    <mergeCell ref="C809:C810"/>
    <mergeCell ref="B807:B808"/>
    <mergeCell ref="C807:C808"/>
    <mergeCell ref="F807:F808"/>
    <mergeCell ref="Q807:Q808"/>
    <mergeCell ref="R807:R808"/>
    <mergeCell ref="S807:S808"/>
    <mergeCell ref="T807:T808"/>
    <mergeCell ref="U807:U808"/>
    <mergeCell ref="V807:V808"/>
    <mergeCell ref="W807:W808"/>
    <mergeCell ref="X807:X808"/>
    <mergeCell ref="Y807:Y808"/>
    <mergeCell ref="Z807:Z808"/>
    <mergeCell ref="AA807:AA808"/>
    <mergeCell ref="AB807:AB808"/>
    <mergeCell ref="AC807:AC808"/>
    <mergeCell ref="AD807:AD808"/>
    <mergeCell ref="AE807:AE808"/>
    <mergeCell ref="B806:D806"/>
    <mergeCell ref="B804:B805"/>
    <mergeCell ref="F804:F805"/>
    <mergeCell ref="Q804:Q805"/>
    <mergeCell ref="R804:R805"/>
    <mergeCell ref="S804:S805"/>
    <mergeCell ref="T804:T805"/>
    <mergeCell ref="U804:U805"/>
    <mergeCell ref="V804:V805"/>
    <mergeCell ref="W804:W805"/>
    <mergeCell ref="X804:X805"/>
    <mergeCell ref="Y804:Y805"/>
    <mergeCell ref="Z804:Z805"/>
    <mergeCell ref="AA804:AA805"/>
    <mergeCell ref="AB804:AB805"/>
    <mergeCell ref="AC804:AC805"/>
    <mergeCell ref="AD804:AD805"/>
    <mergeCell ref="AE804:AE805"/>
    <mergeCell ref="AE802:AE803"/>
    <mergeCell ref="AD802:AD803"/>
    <mergeCell ref="AC802:AC803"/>
    <mergeCell ref="AB802:AB803"/>
    <mergeCell ref="AA802:AA803"/>
    <mergeCell ref="Z802:Z803"/>
    <mergeCell ref="Y802:Y803"/>
    <mergeCell ref="X802:X803"/>
    <mergeCell ref="W802:W803"/>
    <mergeCell ref="V802:V803"/>
    <mergeCell ref="U802:U803"/>
    <mergeCell ref="T802:T803"/>
    <mergeCell ref="S802:S803"/>
    <mergeCell ref="R802:R803"/>
    <mergeCell ref="Q802:Q803"/>
    <mergeCell ref="F802:F803"/>
    <mergeCell ref="B802:B803"/>
    <mergeCell ref="AE800:AE801"/>
    <mergeCell ref="AD800:AD801"/>
    <mergeCell ref="AC800:AC801"/>
    <mergeCell ref="AB800:AB801"/>
    <mergeCell ref="AA800:AA801"/>
    <mergeCell ref="Z800:Z801"/>
    <mergeCell ref="Y800:Y801"/>
    <mergeCell ref="X800:X801"/>
    <mergeCell ref="W800:W801"/>
    <mergeCell ref="V800:V801"/>
    <mergeCell ref="U800:U801"/>
    <mergeCell ref="T800:T801"/>
    <mergeCell ref="S800:S801"/>
    <mergeCell ref="R800:R801"/>
    <mergeCell ref="Q800:Q801"/>
    <mergeCell ref="F800:F801"/>
    <mergeCell ref="B800:B801"/>
    <mergeCell ref="AE798:AE799"/>
    <mergeCell ref="AD798:AD799"/>
    <mergeCell ref="AC798:AC799"/>
    <mergeCell ref="AB798:AB799"/>
    <mergeCell ref="AA798:AA799"/>
    <mergeCell ref="Z798:Z799"/>
    <mergeCell ref="Y798:Y799"/>
    <mergeCell ref="X798:X799"/>
    <mergeCell ref="W798:W799"/>
    <mergeCell ref="V798:V799"/>
    <mergeCell ref="U798:U799"/>
    <mergeCell ref="T798:T799"/>
    <mergeCell ref="S798:S799"/>
    <mergeCell ref="R798:R799"/>
    <mergeCell ref="Q798:Q799"/>
    <mergeCell ref="F798:F799"/>
    <mergeCell ref="B798:B799"/>
    <mergeCell ref="B797:D797"/>
    <mergeCell ref="AE795:AE796"/>
    <mergeCell ref="AD795:AD796"/>
    <mergeCell ref="AC795:AC796"/>
    <mergeCell ref="AB795:AB796"/>
    <mergeCell ref="AA795:AA796"/>
    <mergeCell ref="Z795:Z796"/>
    <mergeCell ref="Y795:Y796"/>
    <mergeCell ref="X795:X796"/>
    <mergeCell ref="W795:W796"/>
    <mergeCell ref="V795:V796"/>
    <mergeCell ref="U795:U796"/>
    <mergeCell ref="T795:T796"/>
    <mergeCell ref="S795:S796"/>
    <mergeCell ref="R795:R796"/>
    <mergeCell ref="Q795:Q796"/>
    <mergeCell ref="F795:F796"/>
    <mergeCell ref="B795:B796"/>
    <mergeCell ref="AE793:AE794"/>
    <mergeCell ref="AD793:AD794"/>
    <mergeCell ref="AC793:AC794"/>
    <mergeCell ref="AB793:AB794"/>
    <mergeCell ref="AA793:AA794"/>
    <mergeCell ref="Z793:Z794"/>
    <mergeCell ref="Y793:Y794"/>
    <mergeCell ref="X793:X794"/>
    <mergeCell ref="W793:W794"/>
    <mergeCell ref="V793:V794"/>
    <mergeCell ref="U793:U794"/>
    <mergeCell ref="T793:T794"/>
    <mergeCell ref="S793:S794"/>
    <mergeCell ref="R793:R794"/>
    <mergeCell ref="Q793:Q794"/>
    <mergeCell ref="F793:F794"/>
    <mergeCell ref="B793:B794"/>
    <mergeCell ref="AE791:AE792"/>
    <mergeCell ref="AD791:AD792"/>
    <mergeCell ref="AC791:AC792"/>
    <mergeCell ref="AB791:AB792"/>
    <mergeCell ref="AA791:AA792"/>
    <mergeCell ref="Z791:Z792"/>
    <mergeCell ref="Y791:Y792"/>
    <mergeCell ref="X791:X792"/>
    <mergeCell ref="W791:W792"/>
    <mergeCell ref="V791:V792"/>
    <mergeCell ref="U791:U792"/>
    <mergeCell ref="T791:T792"/>
    <mergeCell ref="S791:S792"/>
    <mergeCell ref="R791:R792"/>
    <mergeCell ref="Q791:Q792"/>
    <mergeCell ref="F791:F792"/>
    <mergeCell ref="B791:B792"/>
    <mergeCell ref="AE789:AE790"/>
    <mergeCell ref="AD789:AD790"/>
    <mergeCell ref="AB789:AB790"/>
    <mergeCell ref="AA789:AA790"/>
    <mergeCell ref="Z789:Z790"/>
    <mergeCell ref="Y789:Y790"/>
    <mergeCell ref="X789:X790"/>
    <mergeCell ref="W789:W790"/>
    <mergeCell ref="V789:V790"/>
    <mergeCell ref="U789:U790"/>
    <mergeCell ref="T789:T790"/>
    <mergeCell ref="S789:S790"/>
    <mergeCell ref="R789:R790"/>
    <mergeCell ref="Q789:Q790"/>
    <mergeCell ref="F789:F790"/>
    <mergeCell ref="B789:B790"/>
    <mergeCell ref="AC789:AC790"/>
    <mergeCell ref="B788:D788"/>
    <mergeCell ref="AE786:AE787"/>
    <mergeCell ref="AD786:AD787"/>
    <mergeCell ref="AC786:AC787"/>
    <mergeCell ref="AB786:AB787"/>
    <mergeCell ref="Z786:Z787"/>
    <mergeCell ref="Y786:Y787"/>
    <mergeCell ref="X786:X787"/>
    <mergeCell ref="W786:W787"/>
    <mergeCell ref="V786:V787"/>
    <mergeCell ref="U786:U787"/>
    <mergeCell ref="T786:T787"/>
    <mergeCell ref="S786:S787"/>
    <mergeCell ref="R786:R787"/>
    <mergeCell ref="Q786:Q787"/>
    <mergeCell ref="F786:F787"/>
    <mergeCell ref="B786:B787"/>
    <mergeCell ref="C786:C787"/>
    <mergeCell ref="AA786:AA787"/>
    <mergeCell ref="B784:B785"/>
    <mergeCell ref="C784:C785"/>
    <mergeCell ref="F784:F785"/>
    <mergeCell ref="Q784:Q785"/>
    <mergeCell ref="R784:R785"/>
    <mergeCell ref="S784:S785"/>
    <mergeCell ref="T784:T785"/>
    <mergeCell ref="U784:U785"/>
    <mergeCell ref="V784:V785"/>
    <mergeCell ref="W784:W785"/>
    <mergeCell ref="X784:X785"/>
    <mergeCell ref="Y784:Y785"/>
    <mergeCell ref="Z784:Z785"/>
    <mergeCell ref="AA784:AA785"/>
    <mergeCell ref="AB784:AB785"/>
    <mergeCell ref="AC784:AC785"/>
    <mergeCell ref="AD784:AD785"/>
    <mergeCell ref="AE784:AE785"/>
    <mergeCell ref="C782:C783"/>
    <mergeCell ref="B782:B783"/>
    <mergeCell ref="F782:F783"/>
    <mergeCell ref="Q782:Q783"/>
    <mergeCell ref="R782:R783"/>
    <mergeCell ref="S782:S783"/>
    <mergeCell ref="T782:T783"/>
    <mergeCell ref="U782:U783"/>
    <mergeCell ref="V782:V783"/>
    <mergeCell ref="W782:W783"/>
    <mergeCell ref="X782:X783"/>
    <mergeCell ref="Y782:Y783"/>
    <mergeCell ref="Z782:Z783"/>
    <mergeCell ref="AA782:AA783"/>
    <mergeCell ref="AB782:AB783"/>
    <mergeCell ref="AC782:AC783"/>
    <mergeCell ref="AD782:AD783"/>
    <mergeCell ref="AE782:AE783"/>
    <mergeCell ref="C780:C781"/>
    <mergeCell ref="B780:B781"/>
    <mergeCell ref="F780:F781"/>
    <mergeCell ref="Q780:Q781"/>
    <mergeCell ref="R780:R781"/>
    <mergeCell ref="S780:S781"/>
    <mergeCell ref="T780:T781"/>
    <mergeCell ref="U780:U781"/>
    <mergeCell ref="V780:V781"/>
    <mergeCell ref="W780:W781"/>
    <mergeCell ref="X780:X781"/>
    <mergeCell ref="Y780:Y781"/>
    <mergeCell ref="Z780:Z781"/>
    <mergeCell ref="AA780:AA781"/>
    <mergeCell ref="AB780:AB781"/>
    <mergeCell ref="AC780:AC781"/>
    <mergeCell ref="AD780:AD781"/>
    <mergeCell ref="AE780:AE781"/>
    <mergeCell ref="A780:A825"/>
    <mergeCell ref="B757:B758"/>
    <mergeCell ref="B755:B756"/>
    <mergeCell ref="B753:B754"/>
    <mergeCell ref="B751:B752"/>
    <mergeCell ref="B748:B749"/>
    <mergeCell ref="B746:B747"/>
    <mergeCell ref="B744:B745"/>
    <mergeCell ref="A737:A778"/>
    <mergeCell ref="C775:C776"/>
    <mergeCell ref="C773:C774"/>
    <mergeCell ref="C771:C772"/>
    <mergeCell ref="C769:C770"/>
    <mergeCell ref="C766:C767"/>
    <mergeCell ref="C764:C765"/>
    <mergeCell ref="C762:C763"/>
    <mergeCell ref="C760:C761"/>
    <mergeCell ref="C757:C758"/>
    <mergeCell ref="C755:C756"/>
    <mergeCell ref="C753:C754"/>
    <mergeCell ref="C751:C752"/>
    <mergeCell ref="C748:C749"/>
    <mergeCell ref="C746:C747"/>
    <mergeCell ref="C744:C745"/>
    <mergeCell ref="AC739:AC740"/>
    <mergeCell ref="AB739:AB740"/>
    <mergeCell ref="AE739:AE740"/>
    <mergeCell ref="AD739:AD740"/>
    <mergeCell ref="AA739:AA740"/>
    <mergeCell ref="Z739:Z740"/>
    <mergeCell ref="Y739:Y740"/>
    <mergeCell ref="X739:X740"/>
    <mergeCell ref="W739:W740"/>
    <mergeCell ref="V739:V740"/>
    <mergeCell ref="U739:U740"/>
    <mergeCell ref="T739:T740"/>
    <mergeCell ref="R739:R740"/>
    <mergeCell ref="S739:S740"/>
    <mergeCell ref="Q739:Q740"/>
    <mergeCell ref="F739:F740"/>
    <mergeCell ref="C739:C740"/>
    <mergeCell ref="C737:C738"/>
    <mergeCell ref="F737:F738"/>
    <mergeCell ref="Q737:Q738"/>
    <mergeCell ref="R737:R738"/>
    <mergeCell ref="S737:S738"/>
    <mergeCell ref="T737:T738"/>
    <mergeCell ref="U737:U738"/>
    <mergeCell ref="V737:V738"/>
    <mergeCell ref="W737:W738"/>
    <mergeCell ref="X737:X738"/>
    <mergeCell ref="Y737:Y738"/>
    <mergeCell ref="Z737:Z738"/>
    <mergeCell ref="AA737:AA738"/>
    <mergeCell ref="AB737:AB738"/>
    <mergeCell ref="AC737:AC738"/>
    <mergeCell ref="AD737:AD738"/>
    <mergeCell ref="AE737:AE738"/>
    <mergeCell ref="C530:C531"/>
    <mergeCell ref="C528:C529"/>
    <mergeCell ref="C526:C527"/>
    <mergeCell ref="C602:C603"/>
    <mergeCell ref="B602:B603"/>
    <mergeCell ref="F602:F603"/>
    <mergeCell ref="Q602:Q603"/>
    <mergeCell ref="R602:R603"/>
    <mergeCell ref="S602:S603"/>
    <mergeCell ref="T602:T603"/>
    <mergeCell ref="U602:U603"/>
    <mergeCell ref="V602:V603"/>
    <mergeCell ref="W602:W603"/>
    <mergeCell ref="X602:X603"/>
    <mergeCell ref="Y602:Y603"/>
    <mergeCell ref="Z602:Z603"/>
    <mergeCell ref="AA602:AA603"/>
    <mergeCell ref="AB602:AB603"/>
    <mergeCell ref="AC602:AC603"/>
    <mergeCell ref="AD602:AD603"/>
    <mergeCell ref="AE602:AE603"/>
    <mergeCell ref="C600:C601"/>
    <mergeCell ref="B600:B601"/>
    <mergeCell ref="F600:F601"/>
    <mergeCell ref="Q600:Q601"/>
    <mergeCell ref="R600:R601"/>
    <mergeCell ref="S600:S601"/>
    <mergeCell ref="T600:T601"/>
    <mergeCell ref="U600:U601"/>
    <mergeCell ref="V600:V601"/>
    <mergeCell ref="W600:W601"/>
    <mergeCell ref="X600:X601"/>
    <mergeCell ref="Y600:Y601"/>
    <mergeCell ref="Z600:Z601"/>
    <mergeCell ref="AA600:AA601"/>
    <mergeCell ref="AB600:AB601"/>
    <mergeCell ref="AC600:AC601"/>
    <mergeCell ref="AD600:AD601"/>
    <mergeCell ref="AE600:AE601"/>
    <mergeCell ref="C586:C587"/>
    <mergeCell ref="C582:C583"/>
    <mergeCell ref="C580:C581"/>
    <mergeCell ref="AC573:AC574"/>
    <mergeCell ref="AD573:AD574"/>
    <mergeCell ref="AD553:AD554"/>
    <mergeCell ref="C559:C560"/>
    <mergeCell ref="C557:C558"/>
    <mergeCell ref="C555:C556"/>
    <mergeCell ref="C568:C569"/>
    <mergeCell ref="C566:C567"/>
    <mergeCell ref="C564:C565"/>
    <mergeCell ref="C577:C578"/>
    <mergeCell ref="C575:C576"/>
    <mergeCell ref="C573:C574"/>
    <mergeCell ref="C584:C585"/>
    <mergeCell ref="C595:C596"/>
    <mergeCell ref="C593:C594"/>
    <mergeCell ref="C591:C592"/>
    <mergeCell ref="B598:D598"/>
    <mergeCell ref="B597:D597"/>
    <mergeCell ref="B595:B596"/>
    <mergeCell ref="AE595:AE596"/>
    <mergeCell ref="AD595:AD596"/>
    <mergeCell ref="AC595:AC596"/>
    <mergeCell ref="AB595:AB596"/>
    <mergeCell ref="AA595:AA596"/>
    <mergeCell ref="Z595:Z596"/>
    <mergeCell ref="Y595:Y596"/>
    <mergeCell ref="X595:X596"/>
    <mergeCell ref="W595:W596"/>
    <mergeCell ref="V595:V596"/>
    <mergeCell ref="U595:U596"/>
    <mergeCell ref="T595:T596"/>
    <mergeCell ref="S595:S596"/>
    <mergeCell ref="R595:R596"/>
    <mergeCell ref="Q595:Q596"/>
    <mergeCell ref="F595:F596"/>
    <mergeCell ref="B593:B594"/>
    <mergeCell ref="F593:F594"/>
    <mergeCell ref="Q593:Q594"/>
    <mergeCell ref="R593:R594"/>
    <mergeCell ref="S593:S594"/>
    <mergeCell ref="T593:T594"/>
    <mergeCell ref="U593:U594"/>
    <mergeCell ref="V593:V594"/>
    <mergeCell ref="W593:W594"/>
    <mergeCell ref="X593:X594"/>
    <mergeCell ref="Y593:Y594"/>
    <mergeCell ref="Z593:Z594"/>
    <mergeCell ref="AA593:AA594"/>
    <mergeCell ref="AB593:AB594"/>
    <mergeCell ref="AC593:AC594"/>
    <mergeCell ref="AD593:AD594"/>
    <mergeCell ref="AE593:AE594"/>
    <mergeCell ref="B591:B592"/>
    <mergeCell ref="F591:F592"/>
    <mergeCell ref="Q591:Q592"/>
    <mergeCell ref="R591:R592"/>
    <mergeCell ref="S591:S592"/>
    <mergeCell ref="T591:T592"/>
    <mergeCell ref="U591:U592"/>
    <mergeCell ref="V591:V592"/>
    <mergeCell ref="W591:W592"/>
    <mergeCell ref="X591:X592"/>
    <mergeCell ref="Y591:Y592"/>
    <mergeCell ref="Z591:Z592"/>
    <mergeCell ref="AA591:AA592"/>
    <mergeCell ref="AB591:AB592"/>
    <mergeCell ref="AC591:AC592"/>
    <mergeCell ref="AD591:AD592"/>
    <mergeCell ref="AE591:AE592"/>
    <mergeCell ref="C589:C590"/>
    <mergeCell ref="B589:B590"/>
    <mergeCell ref="F589:F590"/>
    <mergeCell ref="Q589:Q590"/>
    <mergeCell ref="R589:R590"/>
    <mergeCell ref="S589:S590"/>
    <mergeCell ref="T589:T590"/>
    <mergeCell ref="U589:U590"/>
    <mergeCell ref="V589:V590"/>
    <mergeCell ref="W589:W590"/>
    <mergeCell ref="X589:X590"/>
    <mergeCell ref="Y589:Y590"/>
    <mergeCell ref="Z589:Z590"/>
    <mergeCell ref="AA589:AA590"/>
    <mergeCell ref="AB589:AB590"/>
    <mergeCell ref="AC589:AC590"/>
    <mergeCell ref="AD589:AD590"/>
    <mergeCell ref="AE589:AE590"/>
    <mergeCell ref="B588:D588"/>
    <mergeCell ref="B586:B587"/>
    <mergeCell ref="F586:F587"/>
    <mergeCell ref="Q586:Q587"/>
    <mergeCell ref="R586:R587"/>
    <mergeCell ref="S586:S587"/>
    <mergeCell ref="T586:T587"/>
    <mergeCell ref="U586:U587"/>
    <mergeCell ref="V586:V587"/>
    <mergeCell ref="W586:W587"/>
    <mergeCell ref="X586:X587"/>
    <mergeCell ref="Y586:Y587"/>
    <mergeCell ref="Z586:Z587"/>
    <mergeCell ref="AA586:AA587"/>
    <mergeCell ref="AB586:AB587"/>
    <mergeCell ref="AC586:AC587"/>
    <mergeCell ref="AD586:AD587"/>
    <mergeCell ref="AE586:AE587"/>
    <mergeCell ref="B584:B585"/>
    <mergeCell ref="AE584:AE585"/>
    <mergeCell ref="AD584:AD585"/>
    <mergeCell ref="AC584:AC585"/>
    <mergeCell ref="AB584:AB585"/>
    <mergeCell ref="AA584:AA585"/>
    <mergeCell ref="Z584:Z585"/>
    <mergeCell ref="Y584:Y585"/>
    <mergeCell ref="X584:X585"/>
    <mergeCell ref="W584:W585"/>
    <mergeCell ref="V584:V585"/>
    <mergeCell ref="U584:U585"/>
    <mergeCell ref="T584:T585"/>
    <mergeCell ref="S584:S585"/>
    <mergeCell ref="R584:R585"/>
    <mergeCell ref="Q584:Q585"/>
    <mergeCell ref="F584:F585"/>
    <mergeCell ref="B582:B583"/>
    <mergeCell ref="AE582:AE583"/>
    <mergeCell ref="AD582:AD583"/>
    <mergeCell ref="AC582:AC583"/>
    <mergeCell ref="AB582:AB583"/>
    <mergeCell ref="AA582:AA583"/>
    <mergeCell ref="Z582:Z583"/>
    <mergeCell ref="Y582:Y583"/>
    <mergeCell ref="X582:X583"/>
    <mergeCell ref="W582:W583"/>
    <mergeCell ref="V582:V583"/>
    <mergeCell ref="U582:U583"/>
    <mergeCell ref="T582:T583"/>
    <mergeCell ref="S582:S583"/>
    <mergeCell ref="R582:R583"/>
    <mergeCell ref="Q582:Q583"/>
    <mergeCell ref="F582:F583"/>
    <mergeCell ref="B580:B581"/>
    <mergeCell ref="AE580:AE581"/>
    <mergeCell ref="AD580:AD581"/>
    <mergeCell ref="AC580:AC581"/>
    <mergeCell ref="AB580:AB581"/>
    <mergeCell ref="AA580:AA581"/>
    <mergeCell ref="Z580:Z581"/>
    <mergeCell ref="Y580:Y581"/>
    <mergeCell ref="X580:X581"/>
    <mergeCell ref="W580:W581"/>
    <mergeCell ref="V580:V581"/>
    <mergeCell ref="U580:U581"/>
    <mergeCell ref="T580:T581"/>
    <mergeCell ref="S580:S581"/>
    <mergeCell ref="R580:R581"/>
    <mergeCell ref="Q580:Q581"/>
    <mergeCell ref="F580:F581"/>
    <mergeCell ref="B579:D579"/>
    <mergeCell ref="B577:B578"/>
    <mergeCell ref="W577:W578"/>
    <mergeCell ref="AE577:AE578"/>
    <mergeCell ref="AD577:AD578"/>
    <mergeCell ref="AC577:AC578"/>
    <mergeCell ref="AB577:AB578"/>
    <mergeCell ref="AA577:AA578"/>
    <mergeCell ref="Z577:Z578"/>
    <mergeCell ref="Y577:Y578"/>
    <mergeCell ref="X577:X578"/>
    <mergeCell ref="V577:V578"/>
    <mergeCell ref="U577:U578"/>
    <mergeCell ref="T577:T578"/>
    <mergeCell ref="S577:S578"/>
    <mergeCell ref="R577:R578"/>
    <mergeCell ref="Q577:Q578"/>
    <mergeCell ref="F577:F578"/>
    <mergeCell ref="B575:B576"/>
    <mergeCell ref="F575:F576"/>
    <mergeCell ref="Q575:Q576"/>
    <mergeCell ref="R575:R576"/>
    <mergeCell ref="S575:S576"/>
    <mergeCell ref="T575:T576"/>
    <mergeCell ref="U575:U576"/>
    <mergeCell ref="V575:V576"/>
    <mergeCell ref="W575:W576"/>
    <mergeCell ref="X575:X576"/>
    <mergeCell ref="Y575:Y576"/>
    <mergeCell ref="Z575:Z576"/>
    <mergeCell ref="AA575:AA576"/>
    <mergeCell ref="AB575:AB576"/>
    <mergeCell ref="AC575:AC576"/>
    <mergeCell ref="AD575:AD576"/>
    <mergeCell ref="AE575:AE576"/>
    <mergeCell ref="B573:B574"/>
    <mergeCell ref="F573:F574"/>
    <mergeCell ref="Q573:Q574"/>
    <mergeCell ref="R573:R574"/>
    <mergeCell ref="S573:S574"/>
    <mergeCell ref="T573:T574"/>
    <mergeCell ref="U573:U574"/>
    <mergeCell ref="V573:V574"/>
    <mergeCell ref="W573:W574"/>
    <mergeCell ref="X573:X574"/>
    <mergeCell ref="Y573:Y574"/>
    <mergeCell ref="Z573:Z574"/>
    <mergeCell ref="AA573:AA574"/>
    <mergeCell ref="AB573:AB574"/>
    <mergeCell ref="AE573:AE574"/>
    <mergeCell ref="C571:C572"/>
    <mergeCell ref="B571:B572"/>
    <mergeCell ref="F571:F572"/>
    <mergeCell ref="Q571:Q572"/>
    <mergeCell ref="R571:R572"/>
    <mergeCell ref="S571:S572"/>
    <mergeCell ref="T571:T572"/>
    <mergeCell ref="U571:U572"/>
    <mergeCell ref="V571:V572"/>
    <mergeCell ref="W571:W572"/>
    <mergeCell ref="X571:X572"/>
    <mergeCell ref="Y571:Y572"/>
    <mergeCell ref="Z571:Z572"/>
    <mergeCell ref="AA571:AA572"/>
    <mergeCell ref="AB571:AB572"/>
    <mergeCell ref="AC571:AC572"/>
    <mergeCell ref="AD571:AD572"/>
    <mergeCell ref="AE571:AE572"/>
    <mergeCell ref="B570:D570"/>
    <mergeCell ref="B568:B569"/>
    <mergeCell ref="AE568:AE569"/>
    <mergeCell ref="AD568:AD569"/>
    <mergeCell ref="AC568:AC569"/>
    <mergeCell ref="AB568:AB569"/>
    <mergeCell ref="AA568:AA569"/>
    <mergeCell ref="Z568:Z569"/>
    <mergeCell ref="Y568:Y569"/>
    <mergeCell ref="X568:X569"/>
    <mergeCell ref="W568:W569"/>
    <mergeCell ref="V568:V569"/>
    <mergeCell ref="U568:U569"/>
    <mergeCell ref="T568:T569"/>
    <mergeCell ref="S568:S569"/>
    <mergeCell ref="R568:R569"/>
    <mergeCell ref="Q568:Q569"/>
    <mergeCell ref="F568:F569"/>
    <mergeCell ref="B566:B567"/>
    <mergeCell ref="AE566:AE567"/>
    <mergeCell ref="AD566:AD567"/>
    <mergeCell ref="AC566:AC567"/>
    <mergeCell ref="AB566:AB567"/>
    <mergeCell ref="AA566:AA567"/>
    <mergeCell ref="Z566:Z567"/>
    <mergeCell ref="Y566:Y567"/>
    <mergeCell ref="X566:X567"/>
    <mergeCell ref="W566:W567"/>
    <mergeCell ref="V566:V567"/>
    <mergeCell ref="U566:U567"/>
    <mergeCell ref="T566:T567"/>
    <mergeCell ref="S566:S567"/>
    <mergeCell ref="R566:R567"/>
    <mergeCell ref="Q566:Q567"/>
    <mergeCell ref="F566:F567"/>
    <mergeCell ref="B564:B565"/>
    <mergeCell ref="AE564:AE565"/>
    <mergeCell ref="AD564:AD565"/>
    <mergeCell ref="AC564:AC565"/>
    <mergeCell ref="AB564:AB565"/>
    <mergeCell ref="AA564:AA565"/>
    <mergeCell ref="Z564:Z565"/>
    <mergeCell ref="Y564:Y565"/>
    <mergeCell ref="X564:X565"/>
    <mergeCell ref="W564:W565"/>
    <mergeCell ref="V564:V565"/>
    <mergeCell ref="U564:U565"/>
    <mergeCell ref="T564:T565"/>
    <mergeCell ref="S564:S565"/>
    <mergeCell ref="R564:R565"/>
    <mergeCell ref="Q564:Q565"/>
    <mergeCell ref="F564:F565"/>
    <mergeCell ref="B562:B563"/>
    <mergeCell ref="F562:F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AD562:AD563"/>
    <mergeCell ref="AE562:AE563"/>
    <mergeCell ref="C562:C563"/>
    <mergeCell ref="B561:D561"/>
    <mergeCell ref="B559:B560"/>
    <mergeCell ref="F559:F560"/>
    <mergeCell ref="Q559:Q560"/>
    <mergeCell ref="R559:R560"/>
    <mergeCell ref="S559:S560"/>
    <mergeCell ref="T559:T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AC559:AC560"/>
    <mergeCell ref="AD559:AD560"/>
    <mergeCell ref="AE559:AE560"/>
    <mergeCell ref="B557:B558"/>
    <mergeCell ref="F557:F558"/>
    <mergeCell ref="Q557:Q558"/>
    <mergeCell ref="R557:R558"/>
    <mergeCell ref="S557:S558"/>
    <mergeCell ref="T557:T558"/>
    <mergeCell ref="U557:U558"/>
    <mergeCell ref="V557:V558"/>
    <mergeCell ref="W557:W558"/>
    <mergeCell ref="X557:X558"/>
    <mergeCell ref="Y557:Y558"/>
    <mergeCell ref="Z557:Z558"/>
    <mergeCell ref="AA557:AA558"/>
    <mergeCell ref="AB557:AB558"/>
    <mergeCell ref="AC557:AC558"/>
    <mergeCell ref="AD557:AD558"/>
    <mergeCell ref="AE557:AE558"/>
    <mergeCell ref="B555:B556"/>
    <mergeCell ref="F555:F556"/>
    <mergeCell ref="Q555:Q556"/>
    <mergeCell ref="R555:R556"/>
    <mergeCell ref="S555:S556"/>
    <mergeCell ref="T555:T556"/>
    <mergeCell ref="U555:U556"/>
    <mergeCell ref="V555:V556"/>
    <mergeCell ref="W555:W556"/>
    <mergeCell ref="X555:X556"/>
    <mergeCell ref="Y555:Y556"/>
    <mergeCell ref="Z555:Z556"/>
    <mergeCell ref="AA555:AA556"/>
    <mergeCell ref="AB555:AB556"/>
    <mergeCell ref="AC555:AC556"/>
    <mergeCell ref="AD555:AD556"/>
    <mergeCell ref="AE555:AE556"/>
    <mergeCell ref="A553:A598"/>
    <mergeCell ref="B553:B554"/>
    <mergeCell ref="C553:C554"/>
    <mergeCell ref="F553:F554"/>
    <mergeCell ref="Q553:Q554"/>
    <mergeCell ref="R553:R554"/>
    <mergeCell ref="S553:S554"/>
    <mergeCell ref="T553:T554"/>
    <mergeCell ref="U553:U554"/>
    <mergeCell ref="V553:V554"/>
    <mergeCell ref="W553:W554"/>
    <mergeCell ref="X553:X554"/>
    <mergeCell ref="Y553:Y554"/>
    <mergeCell ref="Z553:Z554"/>
    <mergeCell ref="AA553:AA554"/>
    <mergeCell ref="AB553:AB554"/>
    <mergeCell ref="AC553:AC554"/>
    <mergeCell ref="AE553:AE554"/>
    <mergeCell ref="C539:C540"/>
    <mergeCell ref="C537:C538"/>
    <mergeCell ref="C535:C536"/>
    <mergeCell ref="C524:C525"/>
    <mergeCell ref="B539:B540"/>
    <mergeCell ref="B537:B538"/>
    <mergeCell ref="B535:B536"/>
    <mergeCell ref="B533:B534"/>
    <mergeCell ref="B530:B531"/>
    <mergeCell ref="B524:B525"/>
    <mergeCell ref="B526:B527"/>
    <mergeCell ref="B528:B529"/>
    <mergeCell ref="B521:B522"/>
    <mergeCell ref="B519:B520"/>
    <mergeCell ref="B517:B518"/>
    <mergeCell ref="B515:B516"/>
    <mergeCell ref="F528:F529"/>
    <mergeCell ref="Q528:Q529"/>
    <mergeCell ref="R528:R529"/>
    <mergeCell ref="S528:S529"/>
    <mergeCell ref="T528:T529"/>
    <mergeCell ref="U528:U529"/>
    <mergeCell ref="V528:V529"/>
    <mergeCell ref="W528:W529"/>
    <mergeCell ref="X528:X529"/>
    <mergeCell ref="Y528:Y529"/>
    <mergeCell ref="Z528:Z529"/>
    <mergeCell ref="AA528:AA529"/>
    <mergeCell ref="AB528:AB529"/>
    <mergeCell ref="AC528:AC529"/>
    <mergeCell ref="AD528:AD529"/>
    <mergeCell ref="AE528:AE529"/>
    <mergeCell ref="B551:D551"/>
    <mergeCell ref="B550:D550"/>
    <mergeCell ref="C548:C549"/>
    <mergeCell ref="B548:B549"/>
    <mergeCell ref="AE548:AE549"/>
    <mergeCell ref="AD548:AD549"/>
    <mergeCell ref="AC548:AC549"/>
    <mergeCell ref="AB548:AB549"/>
    <mergeCell ref="AA548:AA549"/>
    <mergeCell ref="Z548:Z549"/>
    <mergeCell ref="Y548:Y549"/>
    <mergeCell ref="X548:X549"/>
    <mergeCell ref="W548:W549"/>
    <mergeCell ref="V548:V549"/>
    <mergeCell ref="U548:U549"/>
    <mergeCell ref="T548:T549"/>
    <mergeCell ref="S548:S549"/>
    <mergeCell ref="R548:R549"/>
    <mergeCell ref="Q548:Q549"/>
    <mergeCell ref="F548:F549"/>
    <mergeCell ref="C546:C547"/>
    <mergeCell ref="B546:B547"/>
    <mergeCell ref="F546:F547"/>
    <mergeCell ref="Q546:Q547"/>
    <mergeCell ref="R546:R547"/>
    <mergeCell ref="S546:S547"/>
    <mergeCell ref="T546:T547"/>
    <mergeCell ref="U546:U547"/>
    <mergeCell ref="V546:V547"/>
    <mergeCell ref="W546:W547"/>
    <mergeCell ref="X546:X547"/>
    <mergeCell ref="Y546:Y547"/>
    <mergeCell ref="Z546:Z547"/>
    <mergeCell ref="AA546:AA547"/>
    <mergeCell ref="AB546:AB547"/>
    <mergeCell ref="AC546:AC547"/>
    <mergeCell ref="AD546:AD547"/>
    <mergeCell ref="AE546:AE547"/>
    <mergeCell ref="C544:C545"/>
    <mergeCell ref="B544:B545"/>
    <mergeCell ref="F544:F545"/>
    <mergeCell ref="Q544:Q545"/>
    <mergeCell ref="R544:R545"/>
    <mergeCell ref="S544:S545"/>
    <mergeCell ref="T544:T545"/>
    <mergeCell ref="U544:U545"/>
    <mergeCell ref="V544:V545"/>
    <mergeCell ref="W544:W545"/>
    <mergeCell ref="X544:X545"/>
    <mergeCell ref="Y544:Y545"/>
    <mergeCell ref="Z544:Z545"/>
    <mergeCell ref="AA544:AA545"/>
    <mergeCell ref="AB544:AB545"/>
    <mergeCell ref="AC544:AC545"/>
    <mergeCell ref="AD544:AD545"/>
    <mergeCell ref="AE544:AE545"/>
    <mergeCell ref="C542:C543"/>
    <mergeCell ref="B542:B543"/>
    <mergeCell ref="F542:F543"/>
    <mergeCell ref="Q542:Q543"/>
    <mergeCell ref="R542:R543"/>
    <mergeCell ref="S542:S543"/>
    <mergeCell ref="T542:T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AC542:AC543"/>
    <mergeCell ref="AD542:AD543"/>
    <mergeCell ref="AE542:AE543"/>
    <mergeCell ref="B541:D541"/>
    <mergeCell ref="F539:F540"/>
    <mergeCell ref="Q539:Q540"/>
    <mergeCell ref="R539:R540"/>
    <mergeCell ref="S539:S540"/>
    <mergeCell ref="T539:T540"/>
    <mergeCell ref="U539:U540"/>
    <mergeCell ref="V539:V540"/>
    <mergeCell ref="W539:W540"/>
    <mergeCell ref="X539:X540"/>
    <mergeCell ref="Y539:Y540"/>
    <mergeCell ref="Z539:Z540"/>
    <mergeCell ref="AA539:AA540"/>
    <mergeCell ref="AB539:AB540"/>
    <mergeCell ref="AC539:AC540"/>
    <mergeCell ref="AD539:AD540"/>
    <mergeCell ref="AE539:AE540"/>
    <mergeCell ref="AE537:AE538"/>
    <mergeCell ref="AD537:AD538"/>
    <mergeCell ref="AC537:AC538"/>
    <mergeCell ref="AB537:AB538"/>
    <mergeCell ref="AA537:AA538"/>
    <mergeCell ref="Z537:Z538"/>
    <mergeCell ref="Y537:Y538"/>
    <mergeCell ref="X537:X538"/>
    <mergeCell ref="W537:W538"/>
    <mergeCell ref="V537:V538"/>
    <mergeCell ref="U537:U538"/>
    <mergeCell ref="T537:T538"/>
    <mergeCell ref="S537:S538"/>
    <mergeCell ref="R537:R538"/>
    <mergeCell ref="Q537:Q538"/>
    <mergeCell ref="F537:F538"/>
    <mergeCell ref="AE535:AE536"/>
    <mergeCell ref="AD535:AD536"/>
    <mergeCell ref="AC535:AC536"/>
    <mergeCell ref="AB535:AB536"/>
    <mergeCell ref="AA535:AA536"/>
    <mergeCell ref="Z535:Z536"/>
    <mergeCell ref="Y535:Y536"/>
    <mergeCell ref="X535:X536"/>
    <mergeCell ref="W535:W536"/>
    <mergeCell ref="V535:V536"/>
    <mergeCell ref="U535:U536"/>
    <mergeCell ref="T535:T536"/>
    <mergeCell ref="S535:S536"/>
    <mergeCell ref="R535:R536"/>
    <mergeCell ref="Q535:Q536"/>
    <mergeCell ref="F535:F536"/>
    <mergeCell ref="C533:C534"/>
    <mergeCell ref="AE533:AE534"/>
    <mergeCell ref="AD533:AD534"/>
    <mergeCell ref="AC533:AC534"/>
    <mergeCell ref="AB533:AB534"/>
    <mergeCell ref="AA533:AA534"/>
    <mergeCell ref="Z533:Z534"/>
    <mergeCell ref="Y533:Y534"/>
    <mergeCell ref="X533:X534"/>
    <mergeCell ref="W533:W534"/>
    <mergeCell ref="V533:V534"/>
    <mergeCell ref="U533:U534"/>
    <mergeCell ref="T533:T534"/>
    <mergeCell ref="S533:S534"/>
    <mergeCell ref="R533:R534"/>
    <mergeCell ref="Q533:Q534"/>
    <mergeCell ref="F533:F534"/>
    <mergeCell ref="B532:D532"/>
    <mergeCell ref="W530:W531"/>
    <mergeCell ref="AE530:AE531"/>
    <mergeCell ref="AD530:AD531"/>
    <mergeCell ref="AC530:AC531"/>
    <mergeCell ref="AB530:AB531"/>
    <mergeCell ref="AA530:AA531"/>
    <mergeCell ref="Z530:Z531"/>
    <mergeCell ref="Y530:Y531"/>
    <mergeCell ref="X530:X531"/>
    <mergeCell ref="V530:V531"/>
    <mergeCell ref="U530:U531"/>
    <mergeCell ref="T530:T531"/>
    <mergeCell ref="S530:S531"/>
    <mergeCell ref="R530:R531"/>
    <mergeCell ref="Q530:Q531"/>
    <mergeCell ref="F530:F531"/>
    <mergeCell ref="A506:A551"/>
    <mergeCell ref="AE474:AE475"/>
    <mergeCell ref="AD474:AD475"/>
    <mergeCell ref="AC474:AC475"/>
    <mergeCell ref="AB474:AB475"/>
    <mergeCell ref="AA474:AA475"/>
    <mergeCell ref="Z474:Z475"/>
    <mergeCell ref="Y474:Y475"/>
    <mergeCell ref="X474:X475"/>
    <mergeCell ref="W474:W475"/>
    <mergeCell ref="V474:V475"/>
    <mergeCell ref="U474:U475"/>
    <mergeCell ref="T474:T475"/>
    <mergeCell ref="S474:S475"/>
    <mergeCell ref="R474:R475"/>
    <mergeCell ref="Q474:Q475"/>
    <mergeCell ref="F474:F475"/>
    <mergeCell ref="AE472:AE473"/>
    <mergeCell ref="AD472:AD473"/>
    <mergeCell ref="AC472:AC473"/>
    <mergeCell ref="AB472:AB473"/>
    <mergeCell ref="AA472:AA473"/>
    <mergeCell ref="Z472:Z473"/>
    <mergeCell ref="Y472:Y473"/>
    <mergeCell ref="X472:X473"/>
    <mergeCell ref="W472:W473"/>
    <mergeCell ref="V472:V473"/>
    <mergeCell ref="U472:U473"/>
    <mergeCell ref="T472:T473"/>
    <mergeCell ref="S472:S473"/>
    <mergeCell ref="R472:R473"/>
    <mergeCell ref="Q472:Q473"/>
    <mergeCell ref="F472:F473"/>
    <mergeCell ref="C483:C484"/>
    <mergeCell ref="C481:C482"/>
    <mergeCell ref="C479:C480"/>
    <mergeCell ref="B483:B484"/>
    <mergeCell ref="B481:B482"/>
    <mergeCell ref="B479:B480"/>
    <mergeCell ref="B504:D504"/>
    <mergeCell ref="B503:D503"/>
    <mergeCell ref="F501:F502"/>
    <mergeCell ref="Q501:Q502"/>
    <mergeCell ref="R501:R502"/>
    <mergeCell ref="S501:S502"/>
    <mergeCell ref="T501:T502"/>
    <mergeCell ref="U501:U502"/>
    <mergeCell ref="V501:V502"/>
    <mergeCell ref="W501:W502"/>
    <mergeCell ref="X501:X502"/>
    <mergeCell ref="Y501:Y502"/>
    <mergeCell ref="Z501:Z502"/>
    <mergeCell ref="AA501:AA502"/>
    <mergeCell ref="AB501:AB502"/>
    <mergeCell ref="AC501:AC502"/>
    <mergeCell ref="AD501:AD502"/>
    <mergeCell ref="AE501:AE502"/>
    <mergeCell ref="AE499:AE500"/>
    <mergeCell ref="AD499:AD500"/>
    <mergeCell ref="AC499:AC500"/>
    <mergeCell ref="AB499:AB500"/>
    <mergeCell ref="AA499:AA500"/>
    <mergeCell ref="Z499:Z500"/>
    <mergeCell ref="Y499:Y500"/>
    <mergeCell ref="X499:X500"/>
    <mergeCell ref="W499:W500"/>
    <mergeCell ref="V499:V500"/>
    <mergeCell ref="U499:U500"/>
    <mergeCell ref="T499:T500"/>
    <mergeCell ref="S499:S500"/>
    <mergeCell ref="R499:R500"/>
    <mergeCell ref="Q499:Q500"/>
    <mergeCell ref="F499:F500"/>
    <mergeCell ref="AE497:AE498"/>
    <mergeCell ref="AD497:AD498"/>
    <mergeCell ref="AC497:AC498"/>
    <mergeCell ref="AB497:AB498"/>
    <mergeCell ref="AA497:AA498"/>
    <mergeCell ref="Z497:Z498"/>
    <mergeCell ref="Y497:Y498"/>
    <mergeCell ref="X497:X498"/>
    <mergeCell ref="W497:W498"/>
    <mergeCell ref="V497:V498"/>
    <mergeCell ref="U497:U498"/>
    <mergeCell ref="T497:T498"/>
    <mergeCell ref="S497:S498"/>
    <mergeCell ref="R497:R498"/>
    <mergeCell ref="Q497:Q498"/>
    <mergeCell ref="F497:F498"/>
    <mergeCell ref="AE495:AE496"/>
    <mergeCell ref="AD495:AD496"/>
    <mergeCell ref="AC495:AC496"/>
    <mergeCell ref="AB495:AB496"/>
    <mergeCell ref="AA495:AA496"/>
    <mergeCell ref="Z495:Z496"/>
    <mergeCell ref="Y495:Y496"/>
    <mergeCell ref="X495:X496"/>
    <mergeCell ref="W495:W496"/>
    <mergeCell ref="V495:V496"/>
    <mergeCell ref="U495:U496"/>
    <mergeCell ref="T495:T496"/>
    <mergeCell ref="S495:S496"/>
    <mergeCell ref="R495:R496"/>
    <mergeCell ref="Q495:Q496"/>
    <mergeCell ref="F495:F496"/>
    <mergeCell ref="B494:D494"/>
    <mergeCell ref="AE492:AE493"/>
    <mergeCell ref="AD492:AD493"/>
    <mergeCell ref="AC492:AC493"/>
    <mergeCell ref="AB492:AB493"/>
    <mergeCell ref="AA492:AA493"/>
    <mergeCell ref="Z492:Z493"/>
    <mergeCell ref="Y492:Y493"/>
    <mergeCell ref="X492:X493"/>
    <mergeCell ref="W492:W493"/>
    <mergeCell ref="V492:V493"/>
    <mergeCell ref="U492:U493"/>
    <mergeCell ref="T492:T493"/>
    <mergeCell ref="S492:S493"/>
    <mergeCell ref="R492:R493"/>
    <mergeCell ref="Q492:Q493"/>
    <mergeCell ref="F492:F493"/>
    <mergeCell ref="F490:F491"/>
    <mergeCell ref="Q490:Q491"/>
    <mergeCell ref="R490:R491"/>
    <mergeCell ref="S490:S491"/>
    <mergeCell ref="T490:T491"/>
    <mergeCell ref="U490:U491"/>
    <mergeCell ref="V490:V491"/>
    <mergeCell ref="W490:W491"/>
    <mergeCell ref="X490:X491"/>
    <mergeCell ref="Y490:Y491"/>
    <mergeCell ref="Z490:Z491"/>
    <mergeCell ref="AA490:AA491"/>
    <mergeCell ref="AB490:AB491"/>
    <mergeCell ref="AC490:AC491"/>
    <mergeCell ref="AD490:AD491"/>
    <mergeCell ref="AE490:AE491"/>
    <mergeCell ref="F488:F489"/>
    <mergeCell ref="Q488:Q489"/>
    <mergeCell ref="R488:R489"/>
    <mergeCell ref="S488:S489"/>
    <mergeCell ref="T488:T489"/>
    <mergeCell ref="U488:U489"/>
    <mergeCell ref="V488:V489"/>
    <mergeCell ref="W488:W489"/>
    <mergeCell ref="X488:X489"/>
    <mergeCell ref="Y488:Y489"/>
    <mergeCell ref="Z488:Z489"/>
    <mergeCell ref="AA488:AA489"/>
    <mergeCell ref="AB488:AB489"/>
    <mergeCell ref="AC488:AC489"/>
    <mergeCell ref="AD488:AD489"/>
    <mergeCell ref="AE488:AE489"/>
    <mergeCell ref="F486:F487"/>
    <mergeCell ref="Q486:Q487"/>
    <mergeCell ref="R486:R487"/>
    <mergeCell ref="S486:S487"/>
    <mergeCell ref="T486:T487"/>
    <mergeCell ref="U486:U487"/>
    <mergeCell ref="V486:V487"/>
    <mergeCell ref="W486:W487"/>
    <mergeCell ref="X486:X487"/>
    <mergeCell ref="Y486:Y487"/>
    <mergeCell ref="Z486:Z487"/>
    <mergeCell ref="AA486:AA487"/>
    <mergeCell ref="AB486:AB487"/>
    <mergeCell ref="AC486:AC487"/>
    <mergeCell ref="AD486:AD487"/>
    <mergeCell ref="AE486:AE487"/>
    <mergeCell ref="B485:D485"/>
    <mergeCell ref="F483:F484"/>
    <mergeCell ref="Q483:Q484"/>
    <mergeCell ref="R483:R484"/>
    <mergeCell ref="S483:S484"/>
    <mergeCell ref="T483:T484"/>
    <mergeCell ref="U483:U484"/>
    <mergeCell ref="V483:V484"/>
    <mergeCell ref="X483:X484"/>
    <mergeCell ref="Y483:Y484"/>
    <mergeCell ref="Z483:Z484"/>
    <mergeCell ref="AA483:AA484"/>
    <mergeCell ref="AB483:AB484"/>
    <mergeCell ref="AC483:AC484"/>
    <mergeCell ref="AD483:AD484"/>
    <mergeCell ref="AE483:AE484"/>
    <mergeCell ref="W483:W484"/>
    <mergeCell ref="F481:F482"/>
    <mergeCell ref="Q481:Q482"/>
    <mergeCell ref="R481:R482"/>
    <mergeCell ref="S481:S482"/>
    <mergeCell ref="T481:T482"/>
    <mergeCell ref="U481:U482"/>
    <mergeCell ref="V481:V482"/>
    <mergeCell ref="W481:W482"/>
    <mergeCell ref="X481:X482"/>
    <mergeCell ref="Y481:Y482"/>
    <mergeCell ref="Z481:Z482"/>
    <mergeCell ref="AA481:AA482"/>
    <mergeCell ref="AB481:AB482"/>
    <mergeCell ref="AC481:AC482"/>
    <mergeCell ref="AD481:AD482"/>
    <mergeCell ref="AE481:AE482"/>
    <mergeCell ref="F479:F480"/>
    <mergeCell ref="Q479:Q480"/>
    <mergeCell ref="R479:R480"/>
    <mergeCell ref="S479:S480"/>
    <mergeCell ref="T479:T480"/>
    <mergeCell ref="U479:U480"/>
    <mergeCell ref="V479:V480"/>
    <mergeCell ref="W479:W480"/>
    <mergeCell ref="X479:X480"/>
    <mergeCell ref="Y479:Y480"/>
    <mergeCell ref="Z479:Z480"/>
    <mergeCell ref="AA479:AA480"/>
    <mergeCell ref="AB479:AB480"/>
    <mergeCell ref="AC479:AC480"/>
    <mergeCell ref="AD479:AD480"/>
    <mergeCell ref="AE479:AE480"/>
    <mergeCell ref="B478:D478"/>
    <mergeCell ref="AE476:AE477"/>
    <mergeCell ref="AD476:AD477"/>
    <mergeCell ref="AC476:AC477"/>
    <mergeCell ref="AB476:AB477"/>
    <mergeCell ref="AA476:AA477"/>
    <mergeCell ref="Z476:Z477"/>
    <mergeCell ref="Y476:Y477"/>
    <mergeCell ref="X476:X477"/>
    <mergeCell ref="W476:W477"/>
    <mergeCell ref="V476:V477"/>
    <mergeCell ref="U476:U477"/>
    <mergeCell ref="T476:T477"/>
    <mergeCell ref="S476:S477"/>
    <mergeCell ref="R476:R477"/>
    <mergeCell ref="Q476:Q477"/>
    <mergeCell ref="F476:F477"/>
    <mergeCell ref="A459:A504"/>
    <mergeCell ref="C467:C468"/>
    <mergeCell ref="B467:B468"/>
    <mergeCell ref="C465:C466"/>
    <mergeCell ref="B465:B466"/>
    <mergeCell ref="C463:C464"/>
    <mergeCell ref="B463:B464"/>
    <mergeCell ref="C461:C462"/>
    <mergeCell ref="B461:B462"/>
    <mergeCell ref="B459:B460"/>
    <mergeCell ref="C459:C460"/>
    <mergeCell ref="F465:F466"/>
    <mergeCell ref="Q465:Q466"/>
    <mergeCell ref="R465:R466"/>
    <mergeCell ref="S465:S466"/>
    <mergeCell ref="T465:T466"/>
    <mergeCell ref="U465:U466"/>
    <mergeCell ref="V465:V466"/>
    <mergeCell ref="W465:W466"/>
    <mergeCell ref="X465:X466"/>
    <mergeCell ref="Y465:Y466"/>
    <mergeCell ref="Z465:Z466"/>
    <mergeCell ref="AA465:AA466"/>
    <mergeCell ref="AB465:AB466"/>
    <mergeCell ref="AC465:AC466"/>
    <mergeCell ref="AD465:AD466"/>
    <mergeCell ref="AE465:AE466"/>
    <mergeCell ref="AC467:AC468"/>
    <mergeCell ref="AE467:AE468"/>
    <mergeCell ref="AD467:AD468"/>
    <mergeCell ref="AB467:AB468"/>
    <mergeCell ref="AA467:AA468"/>
    <mergeCell ref="Z467:Z468"/>
    <mergeCell ref="Y467:Y468"/>
    <mergeCell ref="X467:X468"/>
    <mergeCell ref="W467:W468"/>
    <mergeCell ref="V467:V468"/>
    <mergeCell ref="U467:U468"/>
    <mergeCell ref="T467:T468"/>
    <mergeCell ref="S467:S468"/>
    <mergeCell ref="R467:R468"/>
    <mergeCell ref="Q467:Q468"/>
    <mergeCell ref="F467:F468"/>
    <mergeCell ref="B469:D469"/>
    <mergeCell ref="F470:F471"/>
    <mergeCell ref="Q470:Q471"/>
    <mergeCell ref="R470:R471"/>
    <mergeCell ref="S470:S471"/>
    <mergeCell ref="T470:T471"/>
    <mergeCell ref="U470:U471"/>
    <mergeCell ref="V470:V471"/>
    <mergeCell ref="W470:W471"/>
    <mergeCell ref="X470:X471"/>
    <mergeCell ref="Y470:Y471"/>
    <mergeCell ref="Z470:Z471"/>
    <mergeCell ref="AA470:AA471"/>
    <mergeCell ref="AB470:AB471"/>
    <mergeCell ref="AC470:AC471"/>
    <mergeCell ref="AD470:AD471"/>
    <mergeCell ref="AE470:AE471"/>
    <mergeCell ref="F463:F464"/>
    <mergeCell ref="Q463:Q464"/>
    <mergeCell ref="R463:R464"/>
    <mergeCell ref="S463:S464"/>
    <mergeCell ref="T463:T464"/>
    <mergeCell ref="U463:U464"/>
    <mergeCell ref="V463:V464"/>
    <mergeCell ref="W463:W464"/>
    <mergeCell ref="X463:X464"/>
    <mergeCell ref="Y463:Y464"/>
    <mergeCell ref="Z463:Z464"/>
    <mergeCell ref="AA463:AA464"/>
    <mergeCell ref="AB463:AB464"/>
    <mergeCell ref="AC463:AC464"/>
    <mergeCell ref="AD463:AD464"/>
    <mergeCell ref="AE463:AE464"/>
    <mergeCell ref="F461:F462"/>
    <mergeCell ref="Q461:Q462"/>
    <mergeCell ref="R461:R462"/>
    <mergeCell ref="S461:S462"/>
    <mergeCell ref="T461:T462"/>
    <mergeCell ref="U461:U462"/>
    <mergeCell ref="V461:V462"/>
    <mergeCell ref="W461:W462"/>
    <mergeCell ref="X461:X462"/>
    <mergeCell ref="Y461:Y462"/>
    <mergeCell ref="Z461:Z462"/>
    <mergeCell ref="AA461:AA462"/>
    <mergeCell ref="AB461:AB462"/>
    <mergeCell ref="AC461:AC462"/>
    <mergeCell ref="AD461:AD462"/>
    <mergeCell ref="AE461:AE462"/>
    <mergeCell ref="F459:F460"/>
    <mergeCell ref="Q459:Q460"/>
    <mergeCell ref="R459:R460"/>
    <mergeCell ref="S459:S460"/>
    <mergeCell ref="T459:T460"/>
    <mergeCell ref="U459:U460"/>
    <mergeCell ref="V459:V460"/>
    <mergeCell ref="W459:W460"/>
    <mergeCell ref="X459:X460"/>
    <mergeCell ref="Y459:Y460"/>
    <mergeCell ref="Z459:Z460"/>
    <mergeCell ref="AA459:AA460"/>
    <mergeCell ref="AB459:AB460"/>
    <mergeCell ref="AC459:AC460"/>
    <mergeCell ref="AD459:AD460"/>
    <mergeCell ref="AE459:AE460"/>
    <mergeCell ref="C454:C455"/>
    <mergeCell ref="C452:C453"/>
    <mergeCell ref="C450:C451"/>
    <mergeCell ref="C448:C449"/>
    <mergeCell ref="C445:C446"/>
    <mergeCell ref="C443:C444"/>
    <mergeCell ref="C441:C442"/>
    <mergeCell ref="C439:C440"/>
    <mergeCell ref="C437:C438"/>
    <mergeCell ref="C434:C435"/>
    <mergeCell ref="C432:C433"/>
    <mergeCell ref="C430:C431"/>
    <mergeCell ref="C428:C429"/>
    <mergeCell ref="C426:C427"/>
    <mergeCell ref="C423:C424"/>
    <mergeCell ref="C421:C422"/>
    <mergeCell ref="C418:C419"/>
    <mergeCell ref="C416:C417"/>
    <mergeCell ref="C414:C415"/>
    <mergeCell ref="C412:C413"/>
    <mergeCell ref="B443:B444"/>
    <mergeCell ref="AE443:AE444"/>
    <mergeCell ref="AD443:AD444"/>
    <mergeCell ref="AC443:AC444"/>
    <mergeCell ref="AB443:AB444"/>
    <mergeCell ref="AA443:AA444"/>
    <mergeCell ref="Z443:Z444"/>
    <mergeCell ref="Y443:Y444"/>
    <mergeCell ref="X443:X444"/>
    <mergeCell ref="W443:W444"/>
    <mergeCell ref="V443:V444"/>
    <mergeCell ref="U443:U444"/>
    <mergeCell ref="T443:T444"/>
    <mergeCell ref="S443:S444"/>
    <mergeCell ref="R443:R444"/>
    <mergeCell ref="Q443:Q444"/>
    <mergeCell ref="F443:F444"/>
    <mergeCell ref="AE432:AE433"/>
    <mergeCell ref="AD432:AD433"/>
    <mergeCell ref="AC432:AC433"/>
    <mergeCell ref="AB432:AB433"/>
    <mergeCell ref="AA432:AA433"/>
    <mergeCell ref="Z432:Z433"/>
    <mergeCell ref="Y432:Y433"/>
    <mergeCell ref="X432:X433"/>
    <mergeCell ref="W432:W433"/>
    <mergeCell ref="V432:V433"/>
    <mergeCell ref="U432:U433"/>
    <mergeCell ref="T432:T433"/>
    <mergeCell ref="S432:S433"/>
    <mergeCell ref="R432:R433"/>
    <mergeCell ref="Q432:Q433"/>
    <mergeCell ref="F432:F433"/>
    <mergeCell ref="B457:D457"/>
    <mergeCell ref="B456:D456"/>
    <mergeCell ref="B454:B455"/>
    <mergeCell ref="F454:F455"/>
    <mergeCell ref="Q454:Q455"/>
    <mergeCell ref="R454:R455"/>
    <mergeCell ref="S454:S455"/>
    <mergeCell ref="T454:T455"/>
    <mergeCell ref="U454:U455"/>
    <mergeCell ref="V454:V455"/>
    <mergeCell ref="W454:W455"/>
    <mergeCell ref="X454:X455"/>
    <mergeCell ref="Y454:Y455"/>
    <mergeCell ref="Z454:Z455"/>
    <mergeCell ref="AA454:AA455"/>
    <mergeCell ref="AB454:AB455"/>
    <mergeCell ref="AC454:AC455"/>
    <mergeCell ref="AD454:AD455"/>
    <mergeCell ref="AE454:AE455"/>
    <mergeCell ref="AE452:AE453"/>
    <mergeCell ref="AD452:AD453"/>
    <mergeCell ref="AC452:AC453"/>
    <mergeCell ref="AB452:AB453"/>
    <mergeCell ref="AA452:AA453"/>
    <mergeCell ref="Z452:Z453"/>
    <mergeCell ref="Y452:Y453"/>
    <mergeCell ref="X452:X453"/>
    <mergeCell ref="W452:W453"/>
    <mergeCell ref="V452:V453"/>
    <mergeCell ref="U452:U453"/>
    <mergeCell ref="T452:T453"/>
    <mergeCell ref="S452:S453"/>
    <mergeCell ref="R452:R453"/>
    <mergeCell ref="Q452:Q453"/>
    <mergeCell ref="F452:F453"/>
    <mergeCell ref="B452:B453"/>
    <mergeCell ref="B450:B451"/>
    <mergeCell ref="AE450:AE451"/>
    <mergeCell ref="AD450:AD451"/>
    <mergeCell ref="AC450:AC451"/>
    <mergeCell ref="AB450:AB451"/>
    <mergeCell ref="AA450:AA451"/>
    <mergeCell ref="Z450:Z451"/>
    <mergeCell ref="Y450:Y451"/>
    <mergeCell ref="X450:X451"/>
    <mergeCell ref="W450:W451"/>
    <mergeCell ref="V450:V451"/>
    <mergeCell ref="U450:U451"/>
    <mergeCell ref="T450:T451"/>
    <mergeCell ref="S450:S451"/>
    <mergeCell ref="R450:R451"/>
    <mergeCell ref="Q450:Q451"/>
    <mergeCell ref="F450:F451"/>
    <mergeCell ref="B448:B449"/>
    <mergeCell ref="AE448:AE449"/>
    <mergeCell ref="AD448:AD449"/>
    <mergeCell ref="AC448:AC449"/>
    <mergeCell ref="AB448:AB449"/>
    <mergeCell ref="AA448:AA449"/>
    <mergeCell ref="Z448:Z449"/>
    <mergeCell ref="Y448:Y449"/>
    <mergeCell ref="X448:X449"/>
    <mergeCell ref="W448:W449"/>
    <mergeCell ref="V448:V449"/>
    <mergeCell ref="U448:U449"/>
    <mergeCell ref="T448:T449"/>
    <mergeCell ref="S448:S449"/>
    <mergeCell ref="R448:R449"/>
    <mergeCell ref="Q448:Q449"/>
    <mergeCell ref="F448:F449"/>
    <mergeCell ref="B447:D447"/>
    <mergeCell ref="AE445:AE446"/>
    <mergeCell ref="AD445:AD446"/>
    <mergeCell ref="AC445:AC446"/>
    <mergeCell ref="AB445:AB446"/>
    <mergeCell ref="AA445:AA446"/>
    <mergeCell ref="Z445:Z446"/>
    <mergeCell ref="Y445:Y446"/>
    <mergeCell ref="X445:X446"/>
    <mergeCell ref="W445:W446"/>
    <mergeCell ref="V445:V446"/>
    <mergeCell ref="U445:U446"/>
    <mergeCell ref="T445:T446"/>
    <mergeCell ref="S445:S446"/>
    <mergeCell ref="R445:R446"/>
    <mergeCell ref="Q445:Q446"/>
    <mergeCell ref="F445:F446"/>
    <mergeCell ref="A412:A457"/>
    <mergeCell ref="AE434:AE435"/>
    <mergeCell ref="AD434:AD435"/>
    <mergeCell ref="AC434:AC435"/>
    <mergeCell ref="AB434:AB435"/>
    <mergeCell ref="AA434:AA435"/>
    <mergeCell ref="Z434:Z435"/>
    <mergeCell ref="Y434:Y435"/>
    <mergeCell ref="X434:X435"/>
    <mergeCell ref="W434:W435"/>
    <mergeCell ref="V434:V435"/>
    <mergeCell ref="U434:U435"/>
    <mergeCell ref="T434:T435"/>
    <mergeCell ref="S434:S435"/>
    <mergeCell ref="R434:R435"/>
    <mergeCell ref="Q434:Q435"/>
    <mergeCell ref="F434:F435"/>
    <mergeCell ref="B436:D436"/>
    <mergeCell ref="F437:F438"/>
    <mergeCell ref="Q437:Q438"/>
    <mergeCell ref="R437:R438"/>
    <mergeCell ref="S437:S438"/>
    <mergeCell ref="T437:T438"/>
    <mergeCell ref="U437:U438"/>
    <mergeCell ref="V437:V438"/>
    <mergeCell ref="W437:W438"/>
    <mergeCell ref="X437:X438"/>
    <mergeCell ref="Y437:Y438"/>
    <mergeCell ref="Z437:Z438"/>
    <mergeCell ref="AA437:AA438"/>
    <mergeCell ref="AB437:AB438"/>
    <mergeCell ref="AC437:AC438"/>
    <mergeCell ref="AD437:AD438"/>
    <mergeCell ref="AE437:AE438"/>
    <mergeCell ref="B437:B438"/>
    <mergeCell ref="F439:F440"/>
    <mergeCell ref="Q439:Q440"/>
    <mergeCell ref="R439:R440"/>
    <mergeCell ref="S439:S440"/>
    <mergeCell ref="T439:T440"/>
    <mergeCell ref="U439:U440"/>
    <mergeCell ref="V439:V440"/>
    <mergeCell ref="W439:W440"/>
    <mergeCell ref="X439:X440"/>
    <mergeCell ref="Y439:Y440"/>
    <mergeCell ref="Z439:Z440"/>
    <mergeCell ref="AA439:AA440"/>
    <mergeCell ref="AB439:AB440"/>
    <mergeCell ref="AC439:AC440"/>
    <mergeCell ref="AD439:AD440"/>
    <mergeCell ref="AE439:AE440"/>
    <mergeCell ref="B439:B440"/>
    <mergeCell ref="F441:F442"/>
    <mergeCell ref="Q441:Q442"/>
    <mergeCell ref="R441:R442"/>
    <mergeCell ref="S441:S442"/>
    <mergeCell ref="T441:T442"/>
    <mergeCell ref="U441:U442"/>
    <mergeCell ref="V441:V442"/>
    <mergeCell ref="W441:W442"/>
    <mergeCell ref="X441:X442"/>
    <mergeCell ref="Y441:Y442"/>
    <mergeCell ref="Z441:Z442"/>
    <mergeCell ref="AA441:AA442"/>
    <mergeCell ref="AB441:AB442"/>
    <mergeCell ref="AC441:AC442"/>
    <mergeCell ref="AD441:AD442"/>
    <mergeCell ref="AE441:AE442"/>
    <mergeCell ref="B441:B442"/>
    <mergeCell ref="F430:F431"/>
    <mergeCell ref="Q430:Q431"/>
    <mergeCell ref="R430:R431"/>
    <mergeCell ref="S430:S431"/>
    <mergeCell ref="T430:T431"/>
    <mergeCell ref="U430:U431"/>
    <mergeCell ref="V430:V431"/>
    <mergeCell ref="X430:X431"/>
    <mergeCell ref="Y430:Y431"/>
    <mergeCell ref="Z430:Z431"/>
    <mergeCell ref="AA430:AA431"/>
    <mergeCell ref="AB430:AB431"/>
    <mergeCell ref="AC430:AC431"/>
    <mergeCell ref="AD430:AD431"/>
    <mergeCell ref="AE430:AE431"/>
    <mergeCell ref="W430:W431"/>
    <mergeCell ref="F428:F429"/>
    <mergeCell ref="Q428:Q429"/>
    <mergeCell ref="R428:R429"/>
    <mergeCell ref="S428:S429"/>
    <mergeCell ref="T428:T429"/>
    <mergeCell ref="U428:U429"/>
    <mergeCell ref="V428:V429"/>
    <mergeCell ref="W428:W429"/>
    <mergeCell ref="X428:X429"/>
    <mergeCell ref="Y428:Y429"/>
    <mergeCell ref="Z428:Z429"/>
    <mergeCell ref="AA428:AA429"/>
    <mergeCell ref="AB428:AB429"/>
    <mergeCell ref="AC428:AC429"/>
    <mergeCell ref="AD428:AD429"/>
    <mergeCell ref="AE428:AE429"/>
    <mergeCell ref="F426:F427"/>
    <mergeCell ref="Q426:Q427"/>
    <mergeCell ref="R426:R427"/>
    <mergeCell ref="S426:S427"/>
    <mergeCell ref="T426:T427"/>
    <mergeCell ref="U426:U427"/>
    <mergeCell ref="V426:V427"/>
    <mergeCell ref="W426:W427"/>
    <mergeCell ref="X426:X427"/>
    <mergeCell ref="Y426:Y427"/>
    <mergeCell ref="Z426:Z427"/>
    <mergeCell ref="AA426:AA427"/>
    <mergeCell ref="AB426:AB427"/>
    <mergeCell ref="AC426:AC427"/>
    <mergeCell ref="AD426:AD427"/>
    <mergeCell ref="AE426:AE427"/>
    <mergeCell ref="B426:B427"/>
    <mergeCell ref="B425:D425"/>
    <mergeCell ref="AE423:AE424"/>
    <mergeCell ref="AD423:AD424"/>
    <mergeCell ref="AC423:AC424"/>
    <mergeCell ref="AB423:AB424"/>
    <mergeCell ref="AA423:AA424"/>
    <mergeCell ref="Z423:Z424"/>
    <mergeCell ref="Y423:Y424"/>
    <mergeCell ref="X423:X424"/>
    <mergeCell ref="W423:W424"/>
    <mergeCell ref="V423:V424"/>
    <mergeCell ref="U423:U424"/>
    <mergeCell ref="T423:T424"/>
    <mergeCell ref="S423:S424"/>
    <mergeCell ref="R423:R424"/>
    <mergeCell ref="Q423:Q424"/>
    <mergeCell ref="F423:F424"/>
    <mergeCell ref="AE421:AE422"/>
    <mergeCell ref="AD421:AD422"/>
    <mergeCell ref="AC421:AC422"/>
    <mergeCell ref="AB421:AB422"/>
    <mergeCell ref="AA421:AA422"/>
    <mergeCell ref="Z421:Z422"/>
    <mergeCell ref="Y421:Y422"/>
    <mergeCell ref="X421:X422"/>
    <mergeCell ref="W421:W422"/>
    <mergeCell ref="V421:V422"/>
    <mergeCell ref="U421:U422"/>
    <mergeCell ref="T421:T422"/>
    <mergeCell ref="S421:S422"/>
    <mergeCell ref="R421:R422"/>
    <mergeCell ref="Q421:Q422"/>
    <mergeCell ref="F421:F422"/>
    <mergeCell ref="B421:B422"/>
    <mergeCell ref="B420:D420"/>
    <mergeCell ref="B418:B419"/>
    <mergeCell ref="F418:F419"/>
    <mergeCell ref="Q418:Q419"/>
    <mergeCell ref="R418:R419"/>
    <mergeCell ref="S418:S419"/>
    <mergeCell ref="T418:T419"/>
    <mergeCell ref="U418:U419"/>
    <mergeCell ref="V418:V419"/>
    <mergeCell ref="W418:W419"/>
    <mergeCell ref="X418:X419"/>
    <mergeCell ref="Y418:Y419"/>
    <mergeCell ref="Z418:Z419"/>
    <mergeCell ref="AA418:AA419"/>
    <mergeCell ref="AB418:AB419"/>
    <mergeCell ref="AD418:AD419"/>
    <mergeCell ref="AE418:AE419"/>
    <mergeCell ref="AC418:AC419"/>
    <mergeCell ref="B416:B417"/>
    <mergeCell ref="F416:F417"/>
    <mergeCell ref="Q416:Q417"/>
    <mergeCell ref="R416:R417"/>
    <mergeCell ref="S416:S417"/>
    <mergeCell ref="T416:T417"/>
    <mergeCell ref="U416:U417"/>
    <mergeCell ref="V416:V417"/>
    <mergeCell ref="W416:W417"/>
    <mergeCell ref="X416:X417"/>
    <mergeCell ref="Y416:Y417"/>
    <mergeCell ref="Z416:Z417"/>
    <mergeCell ref="AA416:AA417"/>
    <mergeCell ref="AB416:AB417"/>
    <mergeCell ref="AC416:AC417"/>
    <mergeCell ref="AD416:AD417"/>
    <mergeCell ref="AE416:AE417"/>
    <mergeCell ref="B414:B415"/>
    <mergeCell ref="F414:F415"/>
    <mergeCell ref="Q414:Q415"/>
    <mergeCell ref="R414:R415"/>
    <mergeCell ref="S414:S415"/>
    <mergeCell ref="T414:T415"/>
    <mergeCell ref="U414:U415"/>
    <mergeCell ref="V414:V415"/>
    <mergeCell ref="W414:W415"/>
    <mergeCell ref="X414:X415"/>
    <mergeCell ref="Y414:Y415"/>
    <mergeCell ref="Z414:Z415"/>
    <mergeCell ref="AA414:AA415"/>
    <mergeCell ref="AB414:AB415"/>
    <mergeCell ref="AC414:AC415"/>
    <mergeCell ref="AD414:AD415"/>
    <mergeCell ref="AE414:AE415"/>
    <mergeCell ref="B412:B413"/>
    <mergeCell ref="F412:F413"/>
    <mergeCell ref="Q412:Q413"/>
    <mergeCell ref="R412:R413"/>
    <mergeCell ref="S412:S413"/>
    <mergeCell ref="T412:T413"/>
    <mergeCell ref="U412:U413"/>
    <mergeCell ref="V412:V413"/>
    <mergeCell ref="W412:W413"/>
    <mergeCell ref="X412:X413"/>
    <mergeCell ref="Y412:Y413"/>
    <mergeCell ref="Z412:Z413"/>
    <mergeCell ref="AA412:AA413"/>
    <mergeCell ref="AB412:AB413"/>
    <mergeCell ref="AC412:AC413"/>
    <mergeCell ref="AD412:AD413"/>
    <mergeCell ref="AE412:AE413"/>
    <mergeCell ref="A367:A410"/>
    <mergeCell ref="C369:C370"/>
    <mergeCell ref="AE369:AE370"/>
    <mergeCell ref="AD369:AD370"/>
    <mergeCell ref="AB369:AB370"/>
    <mergeCell ref="AA369:AA370"/>
    <mergeCell ref="Z369:Z370"/>
    <mergeCell ref="Y369:Y370"/>
    <mergeCell ref="X369:X370"/>
    <mergeCell ref="W369:W370"/>
    <mergeCell ref="V369:V370"/>
    <mergeCell ref="U369:U370"/>
    <mergeCell ref="T369:T370"/>
    <mergeCell ref="S369:S370"/>
    <mergeCell ref="R369:R370"/>
    <mergeCell ref="Q369:Q370"/>
    <mergeCell ref="F369:F370"/>
    <mergeCell ref="B369:B370"/>
    <mergeCell ref="C371:C372"/>
    <mergeCell ref="AE371:AE372"/>
    <mergeCell ref="AD371:AD372"/>
    <mergeCell ref="AC371:AC372"/>
    <mergeCell ref="AB371:AB372"/>
    <mergeCell ref="AA371:AA372"/>
    <mergeCell ref="Z371:Z372"/>
    <mergeCell ref="Y371:Y372"/>
    <mergeCell ref="X371:X372"/>
    <mergeCell ref="W371:W372"/>
    <mergeCell ref="V371:V372"/>
    <mergeCell ref="U371:U372"/>
    <mergeCell ref="T371:T372"/>
    <mergeCell ref="S371:S372"/>
    <mergeCell ref="R371:R372"/>
    <mergeCell ref="Q371:Q372"/>
    <mergeCell ref="F371:F372"/>
    <mergeCell ref="B371:B372"/>
    <mergeCell ref="C373:C374"/>
    <mergeCell ref="AC373:AC374"/>
    <mergeCell ref="AE373:AE374"/>
    <mergeCell ref="AD373:AD374"/>
    <mergeCell ref="AB373:AB374"/>
    <mergeCell ref="AA373:AA374"/>
    <mergeCell ref="Z373:Z374"/>
    <mergeCell ref="Y373:Y374"/>
    <mergeCell ref="X373:X374"/>
    <mergeCell ref="W373:W374"/>
    <mergeCell ref="V373:V374"/>
    <mergeCell ref="U373:U374"/>
    <mergeCell ref="T373:T374"/>
    <mergeCell ref="S373:S374"/>
    <mergeCell ref="R373:R374"/>
    <mergeCell ref="Q373:Q374"/>
    <mergeCell ref="F373:F374"/>
    <mergeCell ref="B373:B374"/>
    <mergeCell ref="C375:C376"/>
    <mergeCell ref="AC375:AC376"/>
    <mergeCell ref="AE375:AE376"/>
    <mergeCell ref="AD375:AD376"/>
    <mergeCell ref="AB375:AB376"/>
    <mergeCell ref="AA375:AA376"/>
    <mergeCell ref="Z375:Z376"/>
    <mergeCell ref="Y375:Y376"/>
    <mergeCell ref="X375:X376"/>
    <mergeCell ref="W375:W376"/>
    <mergeCell ref="V375:V376"/>
    <mergeCell ref="U375:U376"/>
    <mergeCell ref="T375:T376"/>
    <mergeCell ref="S375:S376"/>
    <mergeCell ref="R375:R376"/>
    <mergeCell ref="Q375:Q376"/>
    <mergeCell ref="F375:F376"/>
    <mergeCell ref="B375:B376"/>
    <mergeCell ref="B377:D377"/>
    <mergeCell ref="C378:C379"/>
    <mergeCell ref="B378:B379"/>
    <mergeCell ref="F378:F379"/>
    <mergeCell ref="Q378:Q379"/>
    <mergeCell ref="R378:R379"/>
    <mergeCell ref="S378:S379"/>
    <mergeCell ref="T378:T379"/>
    <mergeCell ref="U378:U379"/>
    <mergeCell ref="V378:V379"/>
    <mergeCell ref="W378:W379"/>
    <mergeCell ref="X378:X379"/>
    <mergeCell ref="Y378:Y379"/>
    <mergeCell ref="Z378:Z379"/>
    <mergeCell ref="AA378:AA379"/>
    <mergeCell ref="AB378:AB379"/>
    <mergeCell ref="AC378:AC379"/>
    <mergeCell ref="AD378:AD379"/>
    <mergeCell ref="AE378:AE379"/>
    <mergeCell ref="B380:B381"/>
    <mergeCell ref="F380:F381"/>
    <mergeCell ref="Q380:Q381"/>
    <mergeCell ref="R380:R381"/>
    <mergeCell ref="S380:S381"/>
    <mergeCell ref="T380:T381"/>
    <mergeCell ref="U380:U381"/>
    <mergeCell ref="V380:V381"/>
    <mergeCell ref="W380:W381"/>
    <mergeCell ref="X380:X381"/>
    <mergeCell ref="Y380:Y381"/>
    <mergeCell ref="Z380:Z381"/>
    <mergeCell ref="AA380:AA381"/>
    <mergeCell ref="AB380:AB381"/>
    <mergeCell ref="AC380:AC381"/>
    <mergeCell ref="AD380:AD381"/>
    <mergeCell ref="AE380:AE381"/>
    <mergeCell ref="B382:D382"/>
    <mergeCell ref="B383:B384"/>
    <mergeCell ref="C383:C384"/>
    <mergeCell ref="AE383:AE384"/>
    <mergeCell ref="AD383:AD384"/>
    <mergeCell ref="AC383:AC384"/>
    <mergeCell ref="AB383:AB384"/>
    <mergeCell ref="AA383:AA384"/>
    <mergeCell ref="Z383:Z384"/>
    <mergeCell ref="Y383:Y384"/>
    <mergeCell ref="X383:X384"/>
    <mergeCell ref="W383:W384"/>
    <mergeCell ref="V383:V384"/>
    <mergeCell ref="U383:U384"/>
    <mergeCell ref="T383:T384"/>
    <mergeCell ref="S383:S384"/>
    <mergeCell ref="R383:R384"/>
    <mergeCell ref="Q383:Q384"/>
    <mergeCell ref="F383:F384"/>
    <mergeCell ref="B385:B386"/>
    <mergeCell ref="AE385:AE386"/>
    <mergeCell ref="AD385:AD386"/>
    <mergeCell ref="AC385:AC386"/>
    <mergeCell ref="AB385:AB386"/>
    <mergeCell ref="AA385:AA386"/>
    <mergeCell ref="Z385:Z386"/>
    <mergeCell ref="Y385:Y386"/>
    <mergeCell ref="X385:X386"/>
    <mergeCell ref="W385:W386"/>
    <mergeCell ref="V385:V386"/>
    <mergeCell ref="U385:U386"/>
    <mergeCell ref="T385:T386"/>
    <mergeCell ref="S385:S386"/>
    <mergeCell ref="R385:R386"/>
    <mergeCell ref="Q385:Q386"/>
    <mergeCell ref="F385:F386"/>
    <mergeCell ref="B387:B388"/>
    <mergeCell ref="W387:W388"/>
    <mergeCell ref="AE387:AE388"/>
    <mergeCell ref="AD387:AD388"/>
    <mergeCell ref="AC387:AC388"/>
    <mergeCell ref="AB387:AB388"/>
    <mergeCell ref="AA387:AA388"/>
    <mergeCell ref="Z387:Z388"/>
    <mergeCell ref="Y387:Y388"/>
    <mergeCell ref="X387:X388"/>
    <mergeCell ref="V387:V388"/>
    <mergeCell ref="U387:U388"/>
    <mergeCell ref="T387:T388"/>
    <mergeCell ref="S387:S388"/>
    <mergeCell ref="R387:R388"/>
    <mergeCell ref="Q387:Q388"/>
    <mergeCell ref="F387:F388"/>
    <mergeCell ref="B389:B390"/>
    <mergeCell ref="AE389:AE390"/>
    <mergeCell ref="AD389:AD390"/>
    <mergeCell ref="AC389:AC390"/>
    <mergeCell ref="AB389:AB390"/>
    <mergeCell ref="AA389:AA390"/>
    <mergeCell ref="Z389:Z390"/>
    <mergeCell ref="Y389:Y390"/>
    <mergeCell ref="X389:X390"/>
    <mergeCell ref="W389:W390"/>
    <mergeCell ref="V389:V390"/>
    <mergeCell ref="U389:U390"/>
    <mergeCell ref="T389:T390"/>
    <mergeCell ref="S389:S390"/>
    <mergeCell ref="R389:R390"/>
    <mergeCell ref="Q389:Q390"/>
    <mergeCell ref="F389:F390"/>
    <mergeCell ref="AE391:AE392"/>
    <mergeCell ref="AD391:AD392"/>
    <mergeCell ref="AC391:AC392"/>
    <mergeCell ref="AB391:AB392"/>
    <mergeCell ref="AA391:AA392"/>
    <mergeCell ref="Z391:Z392"/>
    <mergeCell ref="Y391:Y392"/>
    <mergeCell ref="X391:X392"/>
    <mergeCell ref="W391:W392"/>
    <mergeCell ref="V391:V392"/>
    <mergeCell ref="U391:U392"/>
    <mergeCell ref="T391:T392"/>
    <mergeCell ref="S391:S392"/>
    <mergeCell ref="R391:R392"/>
    <mergeCell ref="Q391:Q392"/>
    <mergeCell ref="F391:F392"/>
    <mergeCell ref="B391:B392"/>
    <mergeCell ref="B393:D393"/>
    <mergeCell ref="B394:B395"/>
    <mergeCell ref="C394:C395"/>
    <mergeCell ref="F394:F395"/>
    <mergeCell ref="Q394:Q395"/>
    <mergeCell ref="R394:R395"/>
    <mergeCell ref="S394:S395"/>
    <mergeCell ref="T394:T395"/>
    <mergeCell ref="U394:U395"/>
    <mergeCell ref="V394:V395"/>
    <mergeCell ref="W394:W395"/>
    <mergeCell ref="X394:X395"/>
    <mergeCell ref="Y394:Y395"/>
    <mergeCell ref="Z394:Z395"/>
    <mergeCell ref="AA394:AA395"/>
    <mergeCell ref="AB394:AB395"/>
    <mergeCell ref="AC394:AC395"/>
    <mergeCell ref="AD394:AD395"/>
    <mergeCell ref="AE394:AE395"/>
    <mergeCell ref="B396:B397"/>
    <mergeCell ref="F396:F397"/>
    <mergeCell ref="Q396:Q397"/>
    <mergeCell ref="R396:R397"/>
    <mergeCell ref="S396:S397"/>
    <mergeCell ref="T396:T397"/>
    <mergeCell ref="U396:U397"/>
    <mergeCell ref="V396:V397"/>
    <mergeCell ref="W396:W397"/>
    <mergeCell ref="X396:X397"/>
    <mergeCell ref="Y396:Y397"/>
    <mergeCell ref="Z396:Z397"/>
    <mergeCell ref="AA396:AA397"/>
    <mergeCell ref="AB396:AB397"/>
    <mergeCell ref="AC396:AC397"/>
    <mergeCell ref="AD396:AD397"/>
    <mergeCell ref="AE396:AE397"/>
    <mergeCell ref="B398:B399"/>
    <mergeCell ref="F398:F399"/>
    <mergeCell ref="Q398:Q399"/>
    <mergeCell ref="R398:R399"/>
    <mergeCell ref="S398:S399"/>
    <mergeCell ref="T398:T399"/>
    <mergeCell ref="U398:U399"/>
    <mergeCell ref="V398:V399"/>
    <mergeCell ref="W398:W399"/>
    <mergeCell ref="X398:X399"/>
    <mergeCell ref="Y398:Y399"/>
    <mergeCell ref="Z398:Z399"/>
    <mergeCell ref="AA398:AA399"/>
    <mergeCell ref="AB398:AB399"/>
    <mergeCell ref="AC398:AC399"/>
    <mergeCell ref="AD398:AD399"/>
    <mergeCell ref="AE398:AE399"/>
    <mergeCell ref="B400:B401"/>
    <mergeCell ref="F400:F401"/>
    <mergeCell ref="Q400:Q401"/>
    <mergeCell ref="R400:R401"/>
    <mergeCell ref="S400:S401"/>
    <mergeCell ref="T400:T401"/>
    <mergeCell ref="U400:U401"/>
    <mergeCell ref="V400:V401"/>
    <mergeCell ref="W400:W401"/>
    <mergeCell ref="X400:X401"/>
    <mergeCell ref="Y400:Y401"/>
    <mergeCell ref="Z400:Z401"/>
    <mergeCell ref="AA400:AA401"/>
    <mergeCell ref="AB400:AB401"/>
    <mergeCell ref="AC400:AC401"/>
    <mergeCell ref="AD400:AD401"/>
    <mergeCell ref="AE400:AE401"/>
    <mergeCell ref="B402:D402"/>
    <mergeCell ref="B403:B404"/>
    <mergeCell ref="F403:F404"/>
    <mergeCell ref="Q403:Q404"/>
    <mergeCell ref="R403:R404"/>
    <mergeCell ref="S403:S404"/>
    <mergeCell ref="T403:T404"/>
    <mergeCell ref="U403:U404"/>
    <mergeCell ref="V403:V404"/>
    <mergeCell ref="W403:W404"/>
    <mergeCell ref="X403:X404"/>
    <mergeCell ref="Y403:Y404"/>
    <mergeCell ref="Z403:Z404"/>
    <mergeCell ref="AA403:AA404"/>
    <mergeCell ref="AB403:AB404"/>
    <mergeCell ref="AC403:AC404"/>
    <mergeCell ref="AD403:AD404"/>
    <mergeCell ref="AE403:AE404"/>
    <mergeCell ref="C403:C404"/>
    <mergeCell ref="B405:B406"/>
    <mergeCell ref="F405:F406"/>
    <mergeCell ref="Q405:Q406"/>
    <mergeCell ref="R405:R406"/>
    <mergeCell ref="S405:S406"/>
    <mergeCell ref="T405:T406"/>
    <mergeCell ref="U405:U406"/>
    <mergeCell ref="V405:V406"/>
    <mergeCell ref="W405:W406"/>
    <mergeCell ref="X405:X406"/>
    <mergeCell ref="Y405:Y406"/>
    <mergeCell ref="Z405:Z406"/>
    <mergeCell ref="AA405:AA406"/>
    <mergeCell ref="AB405:AB406"/>
    <mergeCell ref="AC405:AC406"/>
    <mergeCell ref="AD405:AD406"/>
    <mergeCell ref="AE405:AE406"/>
    <mergeCell ref="B407:B408"/>
    <mergeCell ref="F407:F408"/>
    <mergeCell ref="Q407:Q408"/>
    <mergeCell ref="R407:R408"/>
    <mergeCell ref="S407:S408"/>
    <mergeCell ref="T407:T408"/>
    <mergeCell ref="U407:U408"/>
    <mergeCell ref="V407:V408"/>
    <mergeCell ref="W407:W408"/>
    <mergeCell ref="X407:X408"/>
    <mergeCell ref="Y407:Y408"/>
    <mergeCell ref="Z407:Z408"/>
    <mergeCell ref="AA407:AA408"/>
    <mergeCell ref="AB407:AB408"/>
    <mergeCell ref="AC407:AC408"/>
    <mergeCell ref="AD407:AD408"/>
    <mergeCell ref="AE407:AE408"/>
    <mergeCell ref="B409:D409"/>
    <mergeCell ref="B410:D410"/>
    <mergeCell ref="C380:C381"/>
    <mergeCell ref="C396:C397"/>
    <mergeCell ref="C398:C399"/>
    <mergeCell ref="C400:C401"/>
    <mergeCell ref="C405:C406"/>
    <mergeCell ref="C407:C408"/>
    <mergeCell ref="AC369:AC370"/>
    <mergeCell ref="B367:B368"/>
    <mergeCell ref="F367:F368"/>
    <mergeCell ref="Q367:Q368"/>
    <mergeCell ref="R367:R368"/>
    <mergeCell ref="S367:S368"/>
    <mergeCell ref="T367:T368"/>
    <mergeCell ref="U367:U368"/>
    <mergeCell ref="V367:V368"/>
    <mergeCell ref="W367:W368"/>
    <mergeCell ref="X367:X368"/>
    <mergeCell ref="Y367:Y368"/>
    <mergeCell ref="Z367:Z368"/>
    <mergeCell ref="AA367:AA368"/>
    <mergeCell ref="AB367:AB368"/>
    <mergeCell ref="AC367:AC368"/>
    <mergeCell ref="AD367:AD368"/>
    <mergeCell ref="AE367:AE368"/>
    <mergeCell ref="C367:C368"/>
    <mergeCell ref="B250:B251"/>
    <mergeCell ref="B351:B352"/>
    <mergeCell ref="B349:B350"/>
    <mergeCell ref="B347:B348"/>
    <mergeCell ref="B344:B345"/>
    <mergeCell ref="B342:B343"/>
    <mergeCell ref="C326:C327"/>
    <mergeCell ref="C324:C325"/>
    <mergeCell ref="C322:C323"/>
    <mergeCell ref="C333:C334"/>
    <mergeCell ref="C331:C332"/>
    <mergeCell ref="C344:C345"/>
    <mergeCell ref="C342:C343"/>
    <mergeCell ref="C340:C341"/>
    <mergeCell ref="C338:C339"/>
    <mergeCell ref="C351:C352"/>
    <mergeCell ref="C349:C350"/>
    <mergeCell ref="C362:C363"/>
    <mergeCell ref="C360:C361"/>
    <mergeCell ref="C358:C359"/>
    <mergeCell ref="C356:C357"/>
    <mergeCell ref="AE329:AE330"/>
    <mergeCell ref="AD329:AD330"/>
    <mergeCell ref="AC329:AC330"/>
    <mergeCell ref="AB329:AB330"/>
    <mergeCell ref="AA329:AA330"/>
    <mergeCell ref="Z329:Z330"/>
    <mergeCell ref="Y329:Y330"/>
    <mergeCell ref="X329:X330"/>
    <mergeCell ref="W329:W330"/>
    <mergeCell ref="V329:V330"/>
    <mergeCell ref="U329:U330"/>
    <mergeCell ref="T329:T330"/>
    <mergeCell ref="S329:S330"/>
    <mergeCell ref="R329:R330"/>
    <mergeCell ref="Q329:Q330"/>
    <mergeCell ref="F329:F330"/>
    <mergeCell ref="B329:B330"/>
    <mergeCell ref="C329:C330"/>
    <mergeCell ref="B328:D328"/>
    <mergeCell ref="B326:B327"/>
    <mergeCell ref="F326:F327"/>
    <mergeCell ref="Q326:Q327"/>
    <mergeCell ref="R326:R327"/>
    <mergeCell ref="S326:S327"/>
    <mergeCell ref="T326:T327"/>
    <mergeCell ref="U326:U327"/>
    <mergeCell ref="V326:V327"/>
    <mergeCell ref="W326:W327"/>
    <mergeCell ref="X326:X327"/>
    <mergeCell ref="Y326:Y327"/>
    <mergeCell ref="Z326:Z327"/>
    <mergeCell ref="AA326:AA327"/>
    <mergeCell ref="AB326:AB327"/>
    <mergeCell ref="AD326:AD327"/>
    <mergeCell ref="AE326:AE327"/>
    <mergeCell ref="AC326:AC327"/>
    <mergeCell ref="B324:B325"/>
    <mergeCell ref="F324:F325"/>
    <mergeCell ref="Q324:Q325"/>
    <mergeCell ref="R324:R325"/>
    <mergeCell ref="S324:S325"/>
    <mergeCell ref="T324:T325"/>
    <mergeCell ref="U324:U325"/>
    <mergeCell ref="V324:V325"/>
    <mergeCell ref="W324:W325"/>
    <mergeCell ref="X324:X325"/>
    <mergeCell ref="Y324:Y325"/>
    <mergeCell ref="Z324:Z325"/>
    <mergeCell ref="AA324:AA325"/>
    <mergeCell ref="AB324:AB325"/>
    <mergeCell ref="AC324:AC325"/>
    <mergeCell ref="AD324:AD325"/>
    <mergeCell ref="AE324:AE325"/>
    <mergeCell ref="B322:B323"/>
    <mergeCell ref="F322:F323"/>
    <mergeCell ref="Q322:Q323"/>
    <mergeCell ref="R322:R323"/>
    <mergeCell ref="S322:S323"/>
    <mergeCell ref="T322:T323"/>
    <mergeCell ref="U322:U323"/>
    <mergeCell ref="V322:V323"/>
    <mergeCell ref="W322:W323"/>
    <mergeCell ref="X322:X323"/>
    <mergeCell ref="Y322:Y323"/>
    <mergeCell ref="Z322:Z323"/>
    <mergeCell ref="AA322:AA323"/>
    <mergeCell ref="AB322:AB323"/>
    <mergeCell ref="AC322:AC323"/>
    <mergeCell ref="AD322:AD323"/>
    <mergeCell ref="AE322:AE323"/>
    <mergeCell ref="B320:B321"/>
    <mergeCell ref="F320:F321"/>
    <mergeCell ref="Q320:Q321"/>
    <mergeCell ref="R320:R321"/>
    <mergeCell ref="S320:S321"/>
    <mergeCell ref="T320:T321"/>
    <mergeCell ref="U320:U321"/>
    <mergeCell ref="V320:V321"/>
    <mergeCell ref="W320:W321"/>
    <mergeCell ref="X320:X321"/>
    <mergeCell ref="Y320:Y321"/>
    <mergeCell ref="Z320:Z321"/>
    <mergeCell ref="AA320:AA321"/>
    <mergeCell ref="AB320:AB321"/>
    <mergeCell ref="AC320:AC321"/>
    <mergeCell ref="AD320:AD321"/>
    <mergeCell ref="AE320:AE321"/>
    <mergeCell ref="C320:C321"/>
    <mergeCell ref="C315:C316"/>
    <mergeCell ref="C313:C314"/>
    <mergeCell ref="C311:C312"/>
    <mergeCell ref="C309:C310"/>
    <mergeCell ref="C295:C296"/>
    <mergeCell ref="C293:C294"/>
    <mergeCell ref="C291:C292"/>
    <mergeCell ref="B298:B299"/>
    <mergeCell ref="B300:B301"/>
    <mergeCell ref="B302:B303"/>
    <mergeCell ref="B304:B305"/>
    <mergeCell ref="B307:B308"/>
    <mergeCell ref="B309:B310"/>
    <mergeCell ref="B311:B312"/>
    <mergeCell ref="AE313:AE314"/>
    <mergeCell ref="AD313:AD314"/>
    <mergeCell ref="AC313:AC314"/>
    <mergeCell ref="AB313:AB314"/>
    <mergeCell ref="AA313:AA314"/>
    <mergeCell ref="Z313:Z314"/>
    <mergeCell ref="Y313:Y314"/>
    <mergeCell ref="X313:X314"/>
    <mergeCell ref="W313:W314"/>
    <mergeCell ref="V313:V314"/>
    <mergeCell ref="U313:U314"/>
    <mergeCell ref="T313:T314"/>
    <mergeCell ref="S313:S314"/>
    <mergeCell ref="R313:R314"/>
    <mergeCell ref="Q313:Q314"/>
    <mergeCell ref="F313:F314"/>
    <mergeCell ref="B313:B314"/>
    <mergeCell ref="B318:D318"/>
    <mergeCell ref="B317:D317"/>
    <mergeCell ref="B315:B316"/>
    <mergeCell ref="F315:F316"/>
    <mergeCell ref="Q315:Q316"/>
    <mergeCell ref="R315:R316"/>
    <mergeCell ref="S315:S316"/>
    <mergeCell ref="T315:T316"/>
    <mergeCell ref="U315:U316"/>
    <mergeCell ref="V315:V316"/>
    <mergeCell ref="W315:W316"/>
    <mergeCell ref="X315:X316"/>
    <mergeCell ref="Y315:Y316"/>
    <mergeCell ref="Z315:Z316"/>
    <mergeCell ref="AA315:AA316"/>
    <mergeCell ref="AB315:AB316"/>
    <mergeCell ref="AC315:AC316"/>
    <mergeCell ref="AD315:AD316"/>
    <mergeCell ref="AE315:AE316"/>
    <mergeCell ref="A273:A318"/>
    <mergeCell ref="C89:C90"/>
    <mergeCell ref="C87:C88"/>
    <mergeCell ref="C85:C86"/>
    <mergeCell ref="C83:C84"/>
    <mergeCell ref="B92:D92"/>
    <mergeCell ref="B91:D91"/>
    <mergeCell ref="AE89:AE90"/>
    <mergeCell ref="AD89:AD90"/>
    <mergeCell ref="AC89:AC90"/>
    <mergeCell ref="AB89:AB90"/>
    <mergeCell ref="AA89:AA90"/>
    <mergeCell ref="Z89:Z90"/>
    <mergeCell ref="Y89:Y90"/>
    <mergeCell ref="X89:X90"/>
    <mergeCell ref="W89:W90"/>
    <mergeCell ref="V89:V90"/>
    <mergeCell ref="U89:U90"/>
    <mergeCell ref="T89:T90"/>
    <mergeCell ref="S89:S90"/>
    <mergeCell ref="R89:R90"/>
    <mergeCell ref="Q89:Q90"/>
    <mergeCell ref="F89:F90"/>
    <mergeCell ref="B89:B90"/>
    <mergeCell ref="AE87:AE88"/>
    <mergeCell ref="AD87:AD88"/>
    <mergeCell ref="AC87:AC88"/>
    <mergeCell ref="AB87:AB88"/>
    <mergeCell ref="AA87:AA88"/>
    <mergeCell ref="Z87:Z88"/>
    <mergeCell ref="Y87:Y88"/>
    <mergeCell ref="X87:X88"/>
    <mergeCell ref="W87:W88"/>
    <mergeCell ref="V87:V88"/>
    <mergeCell ref="U87:U88"/>
    <mergeCell ref="T87:T88"/>
    <mergeCell ref="S87:S88"/>
    <mergeCell ref="R87:R88"/>
    <mergeCell ref="Q87:Q88"/>
    <mergeCell ref="F87:F88"/>
    <mergeCell ref="B87:B88"/>
    <mergeCell ref="AE85:AE86"/>
    <mergeCell ref="AD85:AD86"/>
    <mergeCell ref="AC85:AC86"/>
    <mergeCell ref="AB85:AB86"/>
    <mergeCell ref="AA85:AA86"/>
    <mergeCell ref="Z85:Z86"/>
    <mergeCell ref="Y85:Y86"/>
    <mergeCell ref="X85:X86"/>
    <mergeCell ref="W85:W86"/>
    <mergeCell ref="V85:V86"/>
    <mergeCell ref="U85:U86"/>
    <mergeCell ref="T85:T86"/>
    <mergeCell ref="S85:S86"/>
    <mergeCell ref="R85:R86"/>
    <mergeCell ref="Q85:Q86"/>
    <mergeCell ref="F85:F86"/>
    <mergeCell ref="B85:B86"/>
    <mergeCell ref="AE83:AE84"/>
    <mergeCell ref="AD83:AD84"/>
    <mergeCell ref="AC83:AC84"/>
    <mergeCell ref="AB83:AB84"/>
    <mergeCell ref="AA83:AA84"/>
    <mergeCell ref="Z83:Z84"/>
    <mergeCell ref="Y83:Y84"/>
    <mergeCell ref="X83:X84"/>
    <mergeCell ref="W83:W84"/>
    <mergeCell ref="V83:V84"/>
    <mergeCell ref="U83:U84"/>
    <mergeCell ref="T83:T84"/>
    <mergeCell ref="S83:S84"/>
    <mergeCell ref="R83:R84"/>
    <mergeCell ref="Q83:Q84"/>
    <mergeCell ref="F83:F84"/>
    <mergeCell ref="B83:B84"/>
    <mergeCell ref="AE81:AE82"/>
    <mergeCell ref="AD81:AD82"/>
    <mergeCell ref="AC81:AC82"/>
    <mergeCell ref="AB81:AB82"/>
    <mergeCell ref="AA81:AA82"/>
    <mergeCell ref="Z81:Z82"/>
    <mergeCell ref="Y81:Y82"/>
    <mergeCell ref="X81:X82"/>
    <mergeCell ref="W81:W82"/>
    <mergeCell ref="V81:V82"/>
    <mergeCell ref="U81:U82"/>
    <mergeCell ref="T81:T82"/>
    <mergeCell ref="S81:S82"/>
    <mergeCell ref="R81:R82"/>
    <mergeCell ref="Q81:Q82"/>
    <mergeCell ref="F81:F82"/>
    <mergeCell ref="C81:C82"/>
    <mergeCell ref="B81:B82"/>
    <mergeCell ref="B80:D80"/>
    <mergeCell ref="AE78:AE79"/>
    <mergeCell ref="AD78:AD79"/>
    <mergeCell ref="AC78:AC79"/>
    <mergeCell ref="AB78:AB79"/>
    <mergeCell ref="AA78:AA79"/>
    <mergeCell ref="Z78:Z79"/>
    <mergeCell ref="Y78:Y79"/>
    <mergeCell ref="X78:X79"/>
    <mergeCell ref="W78:W79"/>
    <mergeCell ref="V78:V79"/>
    <mergeCell ref="U78:U79"/>
    <mergeCell ref="T78:T79"/>
    <mergeCell ref="S78:S79"/>
    <mergeCell ref="R78:R79"/>
    <mergeCell ref="Q78:Q79"/>
    <mergeCell ref="F78:F79"/>
    <mergeCell ref="C78:C79"/>
    <mergeCell ref="B78:B79"/>
    <mergeCell ref="AE76:AE77"/>
    <mergeCell ref="AD76:AD77"/>
    <mergeCell ref="AC76:AC77"/>
    <mergeCell ref="AB76:AB77"/>
    <mergeCell ref="AA76:AA77"/>
    <mergeCell ref="Z76:Z77"/>
    <mergeCell ref="Y76:Y77"/>
    <mergeCell ref="X76:X77"/>
    <mergeCell ref="W76:W77"/>
    <mergeCell ref="V76:V77"/>
    <mergeCell ref="U76:U77"/>
    <mergeCell ref="T76:T77"/>
    <mergeCell ref="S76:S77"/>
    <mergeCell ref="R76:R77"/>
    <mergeCell ref="Q76:Q77"/>
    <mergeCell ref="F76:F77"/>
    <mergeCell ref="C76:C77"/>
    <mergeCell ref="B76:B77"/>
    <mergeCell ref="AE74:AE75"/>
    <mergeCell ref="AD74:AD75"/>
    <mergeCell ref="AC74:AC75"/>
    <mergeCell ref="AB74:AB75"/>
    <mergeCell ref="AA74:AA75"/>
    <mergeCell ref="Z74:Z75"/>
    <mergeCell ref="Y74:Y75"/>
    <mergeCell ref="X74:X75"/>
    <mergeCell ref="W74:W75"/>
    <mergeCell ref="V74:V75"/>
    <mergeCell ref="U74:U75"/>
    <mergeCell ref="T74:T75"/>
    <mergeCell ref="S74:S75"/>
    <mergeCell ref="R74:R75"/>
    <mergeCell ref="Q74:Q75"/>
    <mergeCell ref="F74:F75"/>
    <mergeCell ref="C74:C75"/>
    <mergeCell ref="B74:B75"/>
    <mergeCell ref="AE72:AE73"/>
    <mergeCell ref="AD72:AD73"/>
    <mergeCell ref="AC72:AC73"/>
    <mergeCell ref="AB72:AB73"/>
    <mergeCell ref="AA72:AA73"/>
    <mergeCell ref="Z72:Z73"/>
    <mergeCell ref="Y72:Y73"/>
    <mergeCell ref="X72:X73"/>
    <mergeCell ref="W72:W73"/>
    <mergeCell ref="V72:V73"/>
    <mergeCell ref="U72:U73"/>
    <mergeCell ref="T72:T73"/>
    <mergeCell ref="S72:S73"/>
    <mergeCell ref="R72:R73"/>
    <mergeCell ref="Q72:Q73"/>
    <mergeCell ref="F72:F73"/>
    <mergeCell ref="C72:C73"/>
    <mergeCell ref="B72:B73"/>
    <mergeCell ref="AE70:AE71"/>
    <mergeCell ref="AD70:AD71"/>
    <mergeCell ref="AC70:AC71"/>
    <mergeCell ref="AB70:AB71"/>
    <mergeCell ref="AA70:AA71"/>
    <mergeCell ref="Z70:Z71"/>
    <mergeCell ref="Y70:Y71"/>
    <mergeCell ref="X70:X71"/>
    <mergeCell ref="W70:W71"/>
    <mergeCell ref="V70:V71"/>
    <mergeCell ref="U70:U71"/>
    <mergeCell ref="T70:T71"/>
    <mergeCell ref="S70:S71"/>
    <mergeCell ref="R70:R71"/>
    <mergeCell ref="Q70:Q71"/>
    <mergeCell ref="F70:F71"/>
    <mergeCell ref="C70:C71"/>
    <mergeCell ref="B70:B71"/>
    <mergeCell ref="B69:D69"/>
    <mergeCell ref="AE67:AE68"/>
    <mergeCell ref="AD67:AD68"/>
    <mergeCell ref="AC67:AC68"/>
    <mergeCell ref="AB67:AB68"/>
    <mergeCell ref="AA67:AA68"/>
    <mergeCell ref="Z67:Z68"/>
    <mergeCell ref="Y67:Y68"/>
    <mergeCell ref="X67:X68"/>
    <mergeCell ref="W67:W68"/>
    <mergeCell ref="V67:V68"/>
    <mergeCell ref="U67:U68"/>
    <mergeCell ref="T67:T68"/>
    <mergeCell ref="S67:S68"/>
    <mergeCell ref="R67:R68"/>
    <mergeCell ref="Q67:Q68"/>
    <mergeCell ref="F67:F68"/>
    <mergeCell ref="C67:C68"/>
    <mergeCell ref="B67:B68"/>
    <mergeCell ref="AE65:AE66"/>
    <mergeCell ref="AD65:AD66"/>
    <mergeCell ref="AC65:AC66"/>
    <mergeCell ref="AB65:AB66"/>
    <mergeCell ref="AA65:AA66"/>
    <mergeCell ref="Z65:Z66"/>
    <mergeCell ref="Y65:Y66"/>
    <mergeCell ref="X65:X66"/>
    <mergeCell ref="W65:W66"/>
    <mergeCell ref="V65:V66"/>
    <mergeCell ref="U65:U66"/>
    <mergeCell ref="T65:T66"/>
    <mergeCell ref="S65:S66"/>
    <mergeCell ref="R65:R66"/>
    <mergeCell ref="Q65:Q66"/>
    <mergeCell ref="F65:F66"/>
    <mergeCell ref="C65:C66"/>
    <mergeCell ref="B65:B66"/>
    <mergeCell ref="AE63:AE64"/>
    <mergeCell ref="AD63:AD64"/>
    <mergeCell ref="AC63:AC64"/>
    <mergeCell ref="AB63:AB64"/>
    <mergeCell ref="AA63:AA64"/>
    <mergeCell ref="Z63:Z64"/>
    <mergeCell ref="Y63:Y64"/>
    <mergeCell ref="X63:X64"/>
    <mergeCell ref="W63:W64"/>
    <mergeCell ref="V63:V64"/>
    <mergeCell ref="U63:U64"/>
    <mergeCell ref="T63:T64"/>
    <mergeCell ref="S63:S64"/>
    <mergeCell ref="R63:R64"/>
    <mergeCell ref="Q63:Q64"/>
    <mergeCell ref="F63:F64"/>
    <mergeCell ref="C63:C64"/>
    <mergeCell ref="B63:B64"/>
    <mergeCell ref="AE61:AE62"/>
    <mergeCell ref="AD61:AD62"/>
    <mergeCell ref="AC61:AC62"/>
    <mergeCell ref="AB61:AB62"/>
    <mergeCell ref="AA61:AA62"/>
    <mergeCell ref="Z61:Z62"/>
    <mergeCell ref="Y61:Y62"/>
    <mergeCell ref="X61:X62"/>
    <mergeCell ref="W61:W62"/>
    <mergeCell ref="V61:V62"/>
    <mergeCell ref="U61:U62"/>
    <mergeCell ref="T61:T62"/>
    <mergeCell ref="S61:S62"/>
    <mergeCell ref="R61:R62"/>
    <mergeCell ref="Q61:Q62"/>
    <mergeCell ref="F61:F62"/>
    <mergeCell ref="C61:C62"/>
    <mergeCell ref="B61:B62"/>
    <mergeCell ref="AE59:AE60"/>
    <mergeCell ref="AD59:AD60"/>
    <mergeCell ref="AC59:AC60"/>
    <mergeCell ref="AB59:AB60"/>
    <mergeCell ref="AA59:AA60"/>
    <mergeCell ref="Z59:Z60"/>
    <mergeCell ref="Y59:Y60"/>
    <mergeCell ref="X59:X60"/>
    <mergeCell ref="W59:W60"/>
    <mergeCell ref="V59:V60"/>
    <mergeCell ref="U59:U60"/>
    <mergeCell ref="T59:T60"/>
    <mergeCell ref="S59:S60"/>
    <mergeCell ref="R59:R60"/>
    <mergeCell ref="Q59:Q60"/>
    <mergeCell ref="F59:F60"/>
    <mergeCell ref="C59:C60"/>
    <mergeCell ref="B59:B60"/>
    <mergeCell ref="B58:D58"/>
    <mergeCell ref="AE56:AE57"/>
    <mergeCell ref="AD56:AD57"/>
    <mergeCell ref="AC56:AC57"/>
    <mergeCell ref="AB56:AB57"/>
    <mergeCell ref="AA56:AA57"/>
    <mergeCell ref="Z56:Z57"/>
    <mergeCell ref="Y56:Y57"/>
    <mergeCell ref="X56:X57"/>
    <mergeCell ref="W56:W57"/>
    <mergeCell ref="V56:V57"/>
    <mergeCell ref="U56:U57"/>
    <mergeCell ref="T56:T57"/>
    <mergeCell ref="S56:S57"/>
    <mergeCell ref="R56:R57"/>
    <mergeCell ref="Q56:Q57"/>
    <mergeCell ref="F56:F57"/>
    <mergeCell ref="C56:C57"/>
    <mergeCell ref="B56:B57"/>
    <mergeCell ref="AE54:AE55"/>
    <mergeCell ref="AD54:AD55"/>
    <mergeCell ref="AC54:AC55"/>
    <mergeCell ref="AB54:AB55"/>
    <mergeCell ref="AA54:AA55"/>
    <mergeCell ref="Z54:Z55"/>
    <mergeCell ref="Y54:Y55"/>
    <mergeCell ref="X54:X55"/>
    <mergeCell ref="W54:W55"/>
    <mergeCell ref="V54:V55"/>
    <mergeCell ref="U54:U55"/>
    <mergeCell ref="T54:T55"/>
    <mergeCell ref="S54:S55"/>
    <mergeCell ref="R54:R55"/>
    <mergeCell ref="Q54:Q55"/>
    <mergeCell ref="F54:F55"/>
    <mergeCell ref="C54:C55"/>
    <mergeCell ref="B54:B55"/>
    <mergeCell ref="AE52:AE53"/>
    <mergeCell ref="AD52:AD53"/>
    <mergeCell ref="AC52:AC53"/>
    <mergeCell ref="AB52:AB53"/>
    <mergeCell ref="AA52:AA53"/>
    <mergeCell ref="Z52:Z53"/>
    <mergeCell ref="Y52:Y53"/>
    <mergeCell ref="X52:X53"/>
    <mergeCell ref="W52:W53"/>
    <mergeCell ref="V52:V53"/>
    <mergeCell ref="U52:U53"/>
    <mergeCell ref="T52:T53"/>
    <mergeCell ref="S52:S53"/>
    <mergeCell ref="R52:R53"/>
    <mergeCell ref="Q52:Q53"/>
    <mergeCell ref="F52:F53"/>
    <mergeCell ref="C52:C53"/>
    <mergeCell ref="B52:B53"/>
    <mergeCell ref="AE50:AE51"/>
    <mergeCell ref="AD50:AD51"/>
    <mergeCell ref="AC50:AC51"/>
    <mergeCell ref="AB50:AB51"/>
    <mergeCell ref="AA50:AA51"/>
    <mergeCell ref="Z50:Z51"/>
    <mergeCell ref="Y50:Y51"/>
    <mergeCell ref="X50:X51"/>
    <mergeCell ref="W50:W51"/>
    <mergeCell ref="V50:V51"/>
    <mergeCell ref="U50:U51"/>
    <mergeCell ref="T50:T51"/>
    <mergeCell ref="S50:S51"/>
    <mergeCell ref="R50:R51"/>
    <mergeCell ref="Q50:Q51"/>
    <mergeCell ref="F50:F51"/>
    <mergeCell ref="C50:C51"/>
    <mergeCell ref="B50:B51"/>
    <mergeCell ref="AE48:AE49"/>
    <mergeCell ref="AD48:AD49"/>
    <mergeCell ref="AC48:AC49"/>
    <mergeCell ref="AB48:AB49"/>
    <mergeCell ref="AA48:AA49"/>
    <mergeCell ref="Z48:Z49"/>
    <mergeCell ref="Y48:Y49"/>
    <mergeCell ref="X48:X49"/>
    <mergeCell ref="W48:W49"/>
    <mergeCell ref="V48:V49"/>
    <mergeCell ref="U48:U49"/>
    <mergeCell ref="T48:T49"/>
    <mergeCell ref="S48:S49"/>
    <mergeCell ref="R48:R49"/>
    <mergeCell ref="Q48:Q49"/>
    <mergeCell ref="F48:F49"/>
    <mergeCell ref="C48:C49"/>
    <mergeCell ref="B48:B49"/>
    <mergeCell ref="A48:A92"/>
    <mergeCell ref="AE21:AE22"/>
    <mergeCell ref="AD21:AD22"/>
    <mergeCell ref="AC21:AC22"/>
    <mergeCell ref="AB21:AB22"/>
    <mergeCell ref="AA21:AA22"/>
    <mergeCell ref="Z21:Z22"/>
    <mergeCell ref="Y21:Y22"/>
    <mergeCell ref="X21:X22"/>
    <mergeCell ref="W21:W22"/>
    <mergeCell ref="V21:V22"/>
    <mergeCell ref="U21:U22"/>
    <mergeCell ref="T21:T22"/>
    <mergeCell ref="S21:S22"/>
    <mergeCell ref="AE43:AE44"/>
    <mergeCell ref="AD43:AD44"/>
    <mergeCell ref="AC43:AC44"/>
    <mergeCell ref="AB43:AB44"/>
    <mergeCell ref="AA43:AA44"/>
    <mergeCell ref="Z43:Z44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Y43:Y44"/>
    <mergeCell ref="X43:X44"/>
    <mergeCell ref="W43:W44"/>
    <mergeCell ref="V43:V44"/>
    <mergeCell ref="U43:U44"/>
    <mergeCell ref="T43:T44"/>
    <mergeCell ref="S43:S44"/>
    <mergeCell ref="R43:R44"/>
    <mergeCell ref="Q43:Q44"/>
    <mergeCell ref="F43:F44"/>
    <mergeCell ref="C43:C44"/>
    <mergeCell ref="B43:B44"/>
    <mergeCell ref="A2:A46"/>
    <mergeCell ref="B45:D45"/>
    <mergeCell ref="B46:D46"/>
    <mergeCell ref="C32:C33"/>
    <mergeCell ref="C30:C31"/>
    <mergeCell ref="C28:C29"/>
    <mergeCell ref="C26:C27"/>
    <mergeCell ref="B32:B33"/>
    <mergeCell ref="F32:F33"/>
    <mergeCell ref="Q32:Q33"/>
    <mergeCell ref="R32:R33"/>
    <mergeCell ref="S32:S33"/>
    <mergeCell ref="AE41:AE42"/>
    <mergeCell ref="AE39:AE40"/>
    <mergeCell ref="AE37:AE38"/>
    <mergeCell ref="AE35:AE36"/>
    <mergeCell ref="AD41:AD42"/>
    <mergeCell ref="AD39:AD40"/>
    <mergeCell ref="AD37:AD38"/>
    <mergeCell ref="AD35:AD36"/>
    <mergeCell ref="AC41:AC42"/>
    <mergeCell ref="AC39:AC40"/>
    <mergeCell ref="AC37:AC38"/>
    <mergeCell ref="AC35:AC36"/>
    <mergeCell ref="AB41:AB42"/>
    <mergeCell ref="AB39:AB40"/>
    <mergeCell ref="AB37:AB38"/>
    <mergeCell ref="AB35:AB36"/>
    <mergeCell ref="AA41:AA42"/>
    <mergeCell ref="AA39:AA40"/>
    <mergeCell ref="AA37:AA38"/>
    <mergeCell ref="AA35:AA36"/>
    <mergeCell ref="Z41:Z42"/>
    <mergeCell ref="Z39:Z40"/>
    <mergeCell ref="Z37:Z38"/>
    <mergeCell ref="Z35:Z36"/>
    <mergeCell ref="Y41:Y42"/>
    <mergeCell ref="Y39:Y40"/>
    <mergeCell ref="Y37:Y38"/>
    <mergeCell ref="Y35:Y36"/>
    <mergeCell ref="X41:X42"/>
    <mergeCell ref="X39:X40"/>
    <mergeCell ref="X37:X38"/>
    <mergeCell ref="X35:X36"/>
    <mergeCell ref="W41:W42"/>
    <mergeCell ref="W39:W40"/>
    <mergeCell ref="W37:W38"/>
    <mergeCell ref="W35:W36"/>
    <mergeCell ref="V41:V42"/>
    <mergeCell ref="V39:V40"/>
    <mergeCell ref="V37:V38"/>
    <mergeCell ref="V35:V36"/>
    <mergeCell ref="U41:U42"/>
    <mergeCell ref="U39:U40"/>
    <mergeCell ref="U37:U38"/>
    <mergeCell ref="U35:U36"/>
    <mergeCell ref="T41:T42"/>
    <mergeCell ref="T39:T40"/>
    <mergeCell ref="T37:T38"/>
    <mergeCell ref="T35:T36"/>
    <mergeCell ref="S41:S42"/>
    <mergeCell ref="S39:S40"/>
    <mergeCell ref="S37:S38"/>
    <mergeCell ref="S35:S36"/>
    <mergeCell ref="R41:R42"/>
    <mergeCell ref="R39:R40"/>
    <mergeCell ref="R37:R38"/>
    <mergeCell ref="R35:R36"/>
    <mergeCell ref="Q41:Q42"/>
    <mergeCell ref="Q39:Q40"/>
    <mergeCell ref="Q37:Q38"/>
    <mergeCell ref="Q35:Q36"/>
    <mergeCell ref="F41:F42"/>
    <mergeCell ref="F39:F40"/>
    <mergeCell ref="F37:F38"/>
    <mergeCell ref="F35:F36"/>
    <mergeCell ref="C41:C42"/>
    <mergeCell ref="C39:C40"/>
    <mergeCell ref="C37:C38"/>
    <mergeCell ref="C35:C36"/>
    <mergeCell ref="B41:B42"/>
    <mergeCell ref="B39:B40"/>
    <mergeCell ref="B37:B38"/>
    <mergeCell ref="B35:B36"/>
    <mergeCell ref="B34:D34"/>
    <mergeCell ref="B21:B22"/>
    <mergeCell ref="B19:B20"/>
    <mergeCell ref="B17:B18"/>
    <mergeCell ref="B15:B16"/>
    <mergeCell ref="B13:B14"/>
    <mergeCell ref="R21:R22"/>
    <mergeCell ref="Q21:Q22"/>
    <mergeCell ref="F21:F22"/>
    <mergeCell ref="C21:C22"/>
    <mergeCell ref="B23:D23"/>
    <mergeCell ref="B24:B25"/>
    <mergeCell ref="B26:B27"/>
    <mergeCell ref="B28:B29"/>
    <mergeCell ref="B30:B31"/>
    <mergeCell ref="C24:C25"/>
    <mergeCell ref="F24:F25"/>
    <mergeCell ref="F26:F27"/>
    <mergeCell ref="F28:F29"/>
    <mergeCell ref="F30:F31"/>
    <mergeCell ref="Q24:Q25"/>
    <mergeCell ref="Q26:Q27"/>
    <mergeCell ref="Q28:Q29"/>
    <mergeCell ref="Q30:Q31"/>
    <mergeCell ref="R24:R25"/>
    <mergeCell ref="R26:R27"/>
    <mergeCell ref="R28:R29"/>
    <mergeCell ref="R30:R31"/>
    <mergeCell ref="S24:S25"/>
    <mergeCell ref="S26:S27"/>
    <mergeCell ref="S28:S29"/>
    <mergeCell ref="S30:S31"/>
    <mergeCell ref="T24:T25"/>
    <mergeCell ref="T26:T27"/>
    <mergeCell ref="T28:T29"/>
    <mergeCell ref="T30:T31"/>
    <mergeCell ref="U24:U25"/>
    <mergeCell ref="U26:U27"/>
    <mergeCell ref="U28:U29"/>
    <mergeCell ref="U30:U31"/>
    <mergeCell ref="V24:V25"/>
    <mergeCell ref="V26:V27"/>
    <mergeCell ref="V28:V29"/>
    <mergeCell ref="V30:V31"/>
    <mergeCell ref="W24:W25"/>
    <mergeCell ref="W26:W27"/>
    <mergeCell ref="W28:W29"/>
    <mergeCell ref="W30:W31"/>
    <mergeCell ref="X24:X25"/>
    <mergeCell ref="X26:X27"/>
    <mergeCell ref="X28:X29"/>
    <mergeCell ref="X30:X31"/>
    <mergeCell ref="Y24:Y25"/>
    <mergeCell ref="Y26:Y27"/>
    <mergeCell ref="Y28:Y29"/>
    <mergeCell ref="Y30:Y31"/>
    <mergeCell ref="Z24:Z25"/>
    <mergeCell ref="Z26:Z27"/>
    <mergeCell ref="Z28:Z29"/>
    <mergeCell ref="Z30:Z31"/>
    <mergeCell ref="AA24:AA25"/>
    <mergeCell ref="AA26:AA27"/>
    <mergeCell ref="AA28:AA29"/>
    <mergeCell ref="AA30:AA31"/>
    <mergeCell ref="AB24:AB25"/>
    <mergeCell ref="AB26:AB27"/>
    <mergeCell ref="AB28:AB29"/>
    <mergeCell ref="AB30:AB31"/>
    <mergeCell ref="AC24:AC25"/>
    <mergeCell ref="AC26:AC27"/>
    <mergeCell ref="AC28:AC29"/>
    <mergeCell ref="AC30:AC31"/>
    <mergeCell ref="AD24:AD25"/>
    <mergeCell ref="AD26:AD27"/>
    <mergeCell ref="AD28:AD29"/>
    <mergeCell ref="AD30:AD31"/>
    <mergeCell ref="AE24:AE25"/>
    <mergeCell ref="AE26:AE27"/>
    <mergeCell ref="AE28:AE29"/>
    <mergeCell ref="AE30:AE31"/>
    <mergeCell ref="B6:B7"/>
    <mergeCell ref="AE19:AE20"/>
    <mergeCell ref="AE17:AE18"/>
    <mergeCell ref="AE15:AE16"/>
    <mergeCell ref="AE13:AE14"/>
    <mergeCell ref="AE10:AE11"/>
    <mergeCell ref="AE8:AE9"/>
    <mergeCell ref="AE6:AE7"/>
    <mergeCell ref="AE4:AE5"/>
    <mergeCell ref="AE2:AE3"/>
    <mergeCell ref="AD19:AD20"/>
    <mergeCell ref="AD17:AD18"/>
    <mergeCell ref="AD15:AD16"/>
    <mergeCell ref="AD13:AD14"/>
    <mergeCell ref="AD10:AD11"/>
    <mergeCell ref="AD8:AD9"/>
    <mergeCell ref="AD6:AD7"/>
    <mergeCell ref="AD4:AD5"/>
    <mergeCell ref="AD2:AD3"/>
    <mergeCell ref="AC19:AC20"/>
    <mergeCell ref="AC17:AC18"/>
    <mergeCell ref="AC15:AC16"/>
    <mergeCell ref="AC13:AC14"/>
    <mergeCell ref="AC10:AC11"/>
    <mergeCell ref="AC8:AC9"/>
    <mergeCell ref="AC6:AC7"/>
    <mergeCell ref="AC4:AC5"/>
    <mergeCell ref="AC2:AC3"/>
    <mergeCell ref="AB19:AB20"/>
    <mergeCell ref="AB17:AB18"/>
    <mergeCell ref="AB15:AB16"/>
    <mergeCell ref="AB13:AB14"/>
    <mergeCell ref="AB10:AB11"/>
    <mergeCell ref="AB8:AB9"/>
    <mergeCell ref="AB6:AB7"/>
    <mergeCell ref="AB4:AB5"/>
    <mergeCell ref="AB2:AB3"/>
    <mergeCell ref="AA19:AA20"/>
    <mergeCell ref="AA17:AA18"/>
    <mergeCell ref="AA15:AA16"/>
    <mergeCell ref="AA13:AA14"/>
    <mergeCell ref="AA10:AA11"/>
    <mergeCell ref="AA8:AA9"/>
    <mergeCell ref="AA6:AA7"/>
    <mergeCell ref="AA4:AA5"/>
    <mergeCell ref="AA2:AA3"/>
    <mergeCell ref="Z19:Z20"/>
    <mergeCell ref="Z17:Z18"/>
    <mergeCell ref="Z15:Z16"/>
    <mergeCell ref="Z13:Z14"/>
    <mergeCell ref="Z10:Z11"/>
    <mergeCell ref="Z8:Z9"/>
    <mergeCell ref="Z6:Z7"/>
    <mergeCell ref="Z4:Z5"/>
    <mergeCell ref="Z2:Z3"/>
    <mergeCell ref="Y19:Y20"/>
    <mergeCell ref="Y17:Y18"/>
    <mergeCell ref="Y15:Y16"/>
    <mergeCell ref="Y13:Y14"/>
    <mergeCell ref="Y10:Y11"/>
    <mergeCell ref="Y8:Y9"/>
    <mergeCell ref="Y6:Y7"/>
    <mergeCell ref="Y4:Y5"/>
    <mergeCell ref="Y2:Y3"/>
    <mergeCell ref="X19:X20"/>
    <mergeCell ref="X17:X18"/>
    <mergeCell ref="X15:X16"/>
    <mergeCell ref="X13:X14"/>
    <mergeCell ref="X10:X11"/>
    <mergeCell ref="X8:X9"/>
    <mergeCell ref="X6:X7"/>
    <mergeCell ref="X4:X5"/>
    <mergeCell ref="X2:X3"/>
    <mergeCell ref="W19:W20"/>
    <mergeCell ref="W17:W18"/>
    <mergeCell ref="W15:W16"/>
    <mergeCell ref="W13:W14"/>
    <mergeCell ref="W10:W11"/>
    <mergeCell ref="W8:W9"/>
    <mergeCell ref="W6:W7"/>
    <mergeCell ref="W4:W5"/>
    <mergeCell ref="W2:W3"/>
    <mergeCell ref="V19:V20"/>
    <mergeCell ref="V17:V18"/>
    <mergeCell ref="V15:V16"/>
    <mergeCell ref="V13:V14"/>
    <mergeCell ref="V10:V11"/>
    <mergeCell ref="V8:V9"/>
    <mergeCell ref="V6:V7"/>
    <mergeCell ref="V4:V5"/>
    <mergeCell ref="V2:V3"/>
    <mergeCell ref="U19:U20"/>
    <mergeCell ref="U17:U18"/>
    <mergeCell ref="U15:U16"/>
    <mergeCell ref="U13:U14"/>
    <mergeCell ref="U10:U11"/>
    <mergeCell ref="U8:U9"/>
    <mergeCell ref="U6:U7"/>
    <mergeCell ref="U4:U5"/>
    <mergeCell ref="U2:U3"/>
    <mergeCell ref="T19:T20"/>
    <mergeCell ref="T17:T18"/>
    <mergeCell ref="T15:T16"/>
    <mergeCell ref="T13:T14"/>
    <mergeCell ref="T10:T11"/>
    <mergeCell ref="T8:T9"/>
    <mergeCell ref="T6:T7"/>
    <mergeCell ref="T4:T5"/>
    <mergeCell ref="T2:T3"/>
    <mergeCell ref="S19:S20"/>
    <mergeCell ref="S17:S18"/>
    <mergeCell ref="S15:S16"/>
    <mergeCell ref="S13:S14"/>
    <mergeCell ref="S10:S11"/>
    <mergeCell ref="S8:S9"/>
    <mergeCell ref="S6:S7"/>
    <mergeCell ref="S4:S5"/>
    <mergeCell ref="S2:S3"/>
    <mergeCell ref="R19:R20"/>
    <mergeCell ref="R17:R18"/>
    <mergeCell ref="R15:R16"/>
    <mergeCell ref="R13:R14"/>
    <mergeCell ref="R10:R11"/>
    <mergeCell ref="R8:R9"/>
    <mergeCell ref="R6:R7"/>
    <mergeCell ref="R4:R5"/>
    <mergeCell ref="R2:R3"/>
    <mergeCell ref="Q19:Q20"/>
    <mergeCell ref="Q17:Q18"/>
    <mergeCell ref="Q15:Q16"/>
    <mergeCell ref="Q13:Q14"/>
    <mergeCell ref="Q10:Q11"/>
    <mergeCell ref="Q8:Q9"/>
    <mergeCell ref="Q6:Q7"/>
    <mergeCell ref="Q4:Q5"/>
    <mergeCell ref="Q2:Q3"/>
    <mergeCell ref="F19:F20"/>
    <mergeCell ref="F17:F18"/>
    <mergeCell ref="F15:F16"/>
    <mergeCell ref="F13:F14"/>
    <mergeCell ref="F10:F11"/>
    <mergeCell ref="F8:F9"/>
    <mergeCell ref="F6:F7"/>
    <mergeCell ref="F4:F5"/>
    <mergeCell ref="F2:F3"/>
    <mergeCell ref="C19:C20"/>
    <mergeCell ref="C17:C18"/>
    <mergeCell ref="C15:C16"/>
    <mergeCell ref="C13:C14"/>
    <mergeCell ref="C10:C11"/>
    <mergeCell ref="C8:C9"/>
    <mergeCell ref="C6:C7"/>
    <mergeCell ref="C4:C5"/>
    <mergeCell ref="C2:C3"/>
    <mergeCell ref="B12:D12"/>
    <mergeCell ref="B10:B11"/>
    <mergeCell ref="B8:B9"/>
    <mergeCell ref="B4:B5"/>
    <mergeCell ref="B2:B3"/>
    <mergeCell ref="A94:A132"/>
    <mergeCell ref="B94:B95"/>
    <mergeCell ref="F94:F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C94:C95"/>
    <mergeCell ref="C96:C97"/>
    <mergeCell ref="B96:B97"/>
    <mergeCell ref="F96:F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C98:C99"/>
    <mergeCell ref="B98:B99"/>
    <mergeCell ref="F98:F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C100:C101"/>
    <mergeCell ref="B100:B101"/>
    <mergeCell ref="F100:F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B102:D102"/>
    <mergeCell ref="B103:B104"/>
    <mergeCell ref="F103:F104"/>
    <mergeCell ref="Q103:Q104"/>
    <mergeCell ref="R103:R104"/>
    <mergeCell ref="S103:S104"/>
    <mergeCell ref="T103:T104"/>
    <mergeCell ref="U103:U104"/>
    <mergeCell ref="V103:V104"/>
    <mergeCell ref="W103:W104"/>
    <mergeCell ref="X103:X104"/>
    <mergeCell ref="Y103:Y104"/>
    <mergeCell ref="Z103:Z104"/>
    <mergeCell ref="AA103:AA104"/>
    <mergeCell ref="AB103:AB104"/>
    <mergeCell ref="AC103:AC104"/>
    <mergeCell ref="AD103:AD104"/>
    <mergeCell ref="AE103:AE104"/>
    <mergeCell ref="C103:C104"/>
    <mergeCell ref="B105:B106"/>
    <mergeCell ref="F105:F106"/>
    <mergeCell ref="Q105:Q106"/>
    <mergeCell ref="R105:R106"/>
    <mergeCell ref="S105:S106"/>
    <mergeCell ref="T105:T106"/>
    <mergeCell ref="U105:U106"/>
    <mergeCell ref="V105:V106"/>
    <mergeCell ref="W105:W106"/>
    <mergeCell ref="X105:X106"/>
    <mergeCell ref="Y105:Y106"/>
    <mergeCell ref="Z105:Z106"/>
    <mergeCell ref="AA105:AA106"/>
    <mergeCell ref="AB105:AB106"/>
    <mergeCell ref="AC105:AC106"/>
    <mergeCell ref="AD105:AD106"/>
    <mergeCell ref="AE105:AE106"/>
    <mergeCell ref="AE107:AE108"/>
    <mergeCell ref="AD107:AD108"/>
    <mergeCell ref="AC107:AC108"/>
    <mergeCell ref="AB107:AB108"/>
    <mergeCell ref="AA107:AA108"/>
    <mergeCell ref="Z107:Z108"/>
    <mergeCell ref="Y107:Y108"/>
    <mergeCell ref="X107:X108"/>
    <mergeCell ref="W107:W108"/>
    <mergeCell ref="V107:V108"/>
    <mergeCell ref="U107:U108"/>
    <mergeCell ref="T107:T108"/>
    <mergeCell ref="S107:S108"/>
    <mergeCell ref="R107:R108"/>
    <mergeCell ref="Q107:Q108"/>
    <mergeCell ref="F107:F108"/>
    <mergeCell ref="B107:B108"/>
    <mergeCell ref="AE109:AE110"/>
    <mergeCell ref="AD109:AD110"/>
    <mergeCell ref="AC109:AC110"/>
    <mergeCell ref="AB109:AB110"/>
    <mergeCell ref="AA109:AA110"/>
    <mergeCell ref="Z109:Z110"/>
    <mergeCell ref="Y109:Y110"/>
    <mergeCell ref="X109:X110"/>
    <mergeCell ref="W109:W110"/>
    <mergeCell ref="V109:V110"/>
    <mergeCell ref="U109:U110"/>
    <mergeCell ref="T109:T110"/>
    <mergeCell ref="S109:S110"/>
    <mergeCell ref="R109:R110"/>
    <mergeCell ref="Q109:Q110"/>
    <mergeCell ref="F109:F110"/>
    <mergeCell ref="B109:B110"/>
    <mergeCell ref="AE111:AE112"/>
    <mergeCell ref="AD111:AD112"/>
    <mergeCell ref="AC111:AC112"/>
    <mergeCell ref="AB111:AB112"/>
    <mergeCell ref="AA111:AA112"/>
    <mergeCell ref="Z111:Z112"/>
    <mergeCell ref="Y111:Y112"/>
    <mergeCell ref="X111:X112"/>
    <mergeCell ref="W111:W112"/>
    <mergeCell ref="V111:V112"/>
    <mergeCell ref="U111:U112"/>
    <mergeCell ref="T111:T112"/>
    <mergeCell ref="S111:S112"/>
    <mergeCell ref="R111:R112"/>
    <mergeCell ref="Q111:Q112"/>
    <mergeCell ref="F111:F112"/>
    <mergeCell ref="B111:B112"/>
    <mergeCell ref="B113:D113"/>
    <mergeCell ref="C114:C115"/>
    <mergeCell ref="AE114:AE115"/>
    <mergeCell ref="AD114:AD115"/>
    <mergeCell ref="AC114:AC115"/>
    <mergeCell ref="AB114:AB115"/>
    <mergeCell ref="AA114:AA115"/>
    <mergeCell ref="Z114:Z115"/>
    <mergeCell ref="Y114:Y115"/>
    <mergeCell ref="X114:X115"/>
    <mergeCell ref="W114:W115"/>
    <mergeCell ref="V114:V115"/>
    <mergeCell ref="U114:U115"/>
    <mergeCell ref="T114:T115"/>
    <mergeCell ref="S114:S115"/>
    <mergeCell ref="R114:R115"/>
    <mergeCell ref="Q114:Q115"/>
    <mergeCell ref="F114:F115"/>
    <mergeCell ref="B114:B115"/>
    <mergeCell ref="AE116:AE117"/>
    <mergeCell ref="AD116:AD117"/>
    <mergeCell ref="AC116:AC117"/>
    <mergeCell ref="AB116:AB117"/>
    <mergeCell ref="AA116:AA117"/>
    <mergeCell ref="Z116:Z117"/>
    <mergeCell ref="Y116:Y117"/>
    <mergeCell ref="X116:X117"/>
    <mergeCell ref="W116:W117"/>
    <mergeCell ref="V116:V117"/>
    <mergeCell ref="U116:U117"/>
    <mergeCell ref="T116:T117"/>
    <mergeCell ref="S116:S117"/>
    <mergeCell ref="R116:R117"/>
    <mergeCell ref="Q116:Q117"/>
    <mergeCell ref="F116:F117"/>
    <mergeCell ref="B116:B117"/>
    <mergeCell ref="C116:C117"/>
    <mergeCell ref="W118:W119"/>
    <mergeCell ref="AE118:AE119"/>
    <mergeCell ref="AD118:AD119"/>
    <mergeCell ref="AC118:AC119"/>
    <mergeCell ref="AB118:AB119"/>
    <mergeCell ref="AA118:AA119"/>
    <mergeCell ref="Z118:Z119"/>
    <mergeCell ref="Y118:Y119"/>
    <mergeCell ref="X118:X119"/>
    <mergeCell ref="V118:V119"/>
    <mergeCell ref="U118:U119"/>
    <mergeCell ref="T118:T119"/>
    <mergeCell ref="S118:S119"/>
    <mergeCell ref="R118:R119"/>
    <mergeCell ref="Q118:Q119"/>
    <mergeCell ref="F118:F119"/>
    <mergeCell ref="B118:B119"/>
    <mergeCell ref="C118:C119"/>
    <mergeCell ref="AE120:AE121"/>
    <mergeCell ref="AD120:AD121"/>
    <mergeCell ref="AC120:AC121"/>
    <mergeCell ref="AB120:AB121"/>
    <mergeCell ref="AA120:AA121"/>
    <mergeCell ref="Z120:Z121"/>
    <mergeCell ref="Y120:Y121"/>
    <mergeCell ref="X120:X121"/>
    <mergeCell ref="W120:W121"/>
    <mergeCell ref="V120:V121"/>
    <mergeCell ref="U120:U121"/>
    <mergeCell ref="T120:T121"/>
    <mergeCell ref="S120:S121"/>
    <mergeCell ref="R120:R121"/>
    <mergeCell ref="Q120:Q121"/>
    <mergeCell ref="F120:F121"/>
    <mergeCell ref="B120:B121"/>
    <mergeCell ref="C120:C121"/>
    <mergeCell ref="B122:D122"/>
    <mergeCell ref="AE123:AE124"/>
    <mergeCell ref="AD123:AD124"/>
    <mergeCell ref="AC123:AC124"/>
    <mergeCell ref="AB123:AB124"/>
    <mergeCell ref="AA123:AA124"/>
    <mergeCell ref="Z123:Z124"/>
    <mergeCell ref="Y123:Y124"/>
    <mergeCell ref="X123:X124"/>
    <mergeCell ref="W123:W124"/>
    <mergeCell ref="V123:V124"/>
    <mergeCell ref="U123:U124"/>
    <mergeCell ref="T123:T124"/>
    <mergeCell ref="S123:S124"/>
    <mergeCell ref="R123:R124"/>
    <mergeCell ref="Q123:Q124"/>
    <mergeCell ref="F123:F124"/>
    <mergeCell ref="C123:C124"/>
    <mergeCell ref="B123:B124"/>
    <mergeCell ref="AE125:AE126"/>
    <mergeCell ref="AD125:AD126"/>
    <mergeCell ref="AC125:AC126"/>
    <mergeCell ref="AB125:AB126"/>
    <mergeCell ref="AA125:AA126"/>
    <mergeCell ref="Z125:Z126"/>
    <mergeCell ref="Y125:Y126"/>
    <mergeCell ref="X125:X126"/>
    <mergeCell ref="W125:W126"/>
    <mergeCell ref="V125:V126"/>
    <mergeCell ref="U125:U126"/>
    <mergeCell ref="T125:T126"/>
    <mergeCell ref="S125:S126"/>
    <mergeCell ref="R125:R126"/>
    <mergeCell ref="Q125:Q126"/>
    <mergeCell ref="F125:F126"/>
    <mergeCell ref="B125:B126"/>
    <mergeCell ref="AE127:AE128"/>
    <mergeCell ref="AD127:AD128"/>
    <mergeCell ref="AC127:AC128"/>
    <mergeCell ref="AB127:AB128"/>
    <mergeCell ref="AA127:AA128"/>
    <mergeCell ref="Z127:Z128"/>
    <mergeCell ref="Y127:Y128"/>
    <mergeCell ref="X127:X128"/>
    <mergeCell ref="W127:W128"/>
    <mergeCell ref="V127:V128"/>
    <mergeCell ref="U127:U128"/>
    <mergeCell ref="T127:T128"/>
    <mergeCell ref="S127:S128"/>
    <mergeCell ref="R127:R128"/>
    <mergeCell ref="Q127:Q128"/>
    <mergeCell ref="F127:F128"/>
    <mergeCell ref="B127:B128"/>
    <mergeCell ref="AE129:AE130"/>
    <mergeCell ref="AD129:AD130"/>
    <mergeCell ref="AC129:AC130"/>
    <mergeCell ref="AB129:AB130"/>
    <mergeCell ref="AA129:AA130"/>
    <mergeCell ref="Z129:Z130"/>
    <mergeCell ref="Y129:Y130"/>
    <mergeCell ref="X129:X130"/>
    <mergeCell ref="W129:W130"/>
    <mergeCell ref="V129:V130"/>
    <mergeCell ref="U129:U130"/>
    <mergeCell ref="T129:T130"/>
    <mergeCell ref="S129:S130"/>
    <mergeCell ref="R129:R130"/>
    <mergeCell ref="Q129:Q130"/>
    <mergeCell ref="F129:F130"/>
    <mergeCell ref="B129:B130"/>
    <mergeCell ref="B131:D131"/>
    <mergeCell ref="B132:D132"/>
    <mergeCell ref="C105:C106"/>
    <mergeCell ref="C107:C108"/>
    <mergeCell ref="C109:C110"/>
    <mergeCell ref="C111:C112"/>
    <mergeCell ref="C125:C126"/>
    <mergeCell ref="C127:C128"/>
    <mergeCell ref="C129:C130"/>
    <mergeCell ref="B134:B135"/>
    <mergeCell ref="F134:F135"/>
    <mergeCell ref="Q134:Q135"/>
    <mergeCell ref="R134:R135"/>
    <mergeCell ref="S134:S135"/>
    <mergeCell ref="T134:T135"/>
    <mergeCell ref="U134:U135"/>
    <mergeCell ref="V134:V135"/>
    <mergeCell ref="W134:W135"/>
    <mergeCell ref="X134:X135"/>
    <mergeCell ref="Y134:Y135"/>
    <mergeCell ref="Z134:Z135"/>
    <mergeCell ref="AA134:AA135"/>
    <mergeCell ref="AB134:AB135"/>
    <mergeCell ref="AC134:AC135"/>
    <mergeCell ref="AD134:AD135"/>
    <mergeCell ref="AE134:AE135"/>
    <mergeCell ref="C134:C135"/>
    <mergeCell ref="B136:B137"/>
    <mergeCell ref="F136:F137"/>
    <mergeCell ref="Q136:Q137"/>
    <mergeCell ref="R136:R137"/>
    <mergeCell ref="S136:S137"/>
    <mergeCell ref="T136:T137"/>
    <mergeCell ref="U136:U137"/>
    <mergeCell ref="V136:V137"/>
    <mergeCell ref="W136:W137"/>
    <mergeCell ref="X136:X137"/>
    <mergeCell ref="Y136:Y137"/>
    <mergeCell ref="Z136:Z137"/>
    <mergeCell ref="AA136:AA137"/>
    <mergeCell ref="AB136:AB137"/>
    <mergeCell ref="AC136:AC137"/>
    <mergeCell ref="AD136:AD137"/>
    <mergeCell ref="AE136:AE137"/>
    <mergeCell ref="B138:B139"/>
    <mergeCell ref="F138:F139"/>
    <mergeCell ref="Q138:Q139"/>
    <mergeCell ref="R138:R139"/>
    <mergeCell ref="S138:S139"/>
    <mergeCell ref="T138:T139"/>
    <mergeCell ref="U138:U139"/>
    <mergeCell ref="V138:V139"/>
    <mergeCell ref="W138:W139"/>
    <mergeCell ref="X138:X139"/>
    <mergeCell ref="Y138:Y139"/>
    <mergeCell ref="Z138:Z139"/>
    <mergeCell ref="AA138:AA139"/>
    <mergeCell ref="AB138:AB139"/>
    <mergeCell ref="AC138:AC139"/>
    <mergeCell ref="AD138:AD139"/>
    <mergeCell ref="AE138:AE139"/>
    <mergeCell ref="B140:B141"/>
    <mergeCell ref="F140:F141"/>
    <mergeCell ref="Q140:Q141"/>
    <mergeCell ref="R140:R141"/>
    <mergeCell ref="S140:S141"/>
    <mergeCell ref="T140:T141"/>
    <mergeCell ref="U140:U141"/>
    <mergeCell ref="V140:V141"/>
    <mergeCell ref="W140:W141"/>
    <mergeCell ref="X140:X141"/>
    <mergeCell ref="Y140:Y141"/>
    <mergeCell ref="Z140:Z141"/>
    <mergeCell ref="AA140:AA141"/>
    <mergeCell ref="AB140:AB141"/>
    <mergeCell ref="AD140:AD141"/>
    <mergeCell ref="AE140:AE141"/>
    <mergeCell ref="C136:C137"/>
    <mergeCell ref="C138:C139"/>
    <mergeCell ref="C140:C141"/>
    <mergeCell ref="C162:C163"/>
    <mergeCell ref="C160:C161"/>
    <mergeCell ref="C158:C159"/>
    <mergeCell ref="C153:C154"/>
    <mergeCell ref="C151:C152"/>
    <mergeCell ref="C149:C150"/>
    <mergeCell ref="C147:C148"/>
    <mergeCell ref="B162:B163"/>
    <mergeCell ref="F162:F163"/>
    <mergeCell ref="Q162:Q163"/>
    <mergeCell ref="R162:R163"/>
    <mergeCell ref="S162:S163"/>
    <mergeCell ref="T162:T163"/>
    <mergeCell ref="U162:U163"/>
    <mergeCell ref="V162:V163"/>
    <mergeCell ref="W162:W163"/>
    <mergeCell ref="X162:X163"/>
    <mergeCell ref="Y162:Y163"/>
    <mergeCell ref="Z162:Z163"/>
    <mergeCell ref="AA162:AA163"/>
    <mergeCell ref="AB162:AB163"/>
    <mergeCell ref="AC162:AC163"/>
    <mergeCell ref="AD162:AD163"/>
    <mergeCell ref="AE162:AE163"/>
    <mergeCell ref="B160:B161"/>
    <mergeCell ref="F160:F161"/>
    <mergeCell ref="Q160:Q161"/>
    <mergeCell ref="R160:R161"/>
    <mergeCell ref="S160:S161"/>
    <mergeCell ref="T160:T161"/>
    <mergeCell ref="U160:U161"/>
    <mergeCell ref="V160:V161"/>
    <mergeCell ref="X160:X161"/>
    <mergeCell ref="Y160:Y161"/>
    <mergeCell ref="Z160:Z161"/>
    <mergeCell ref="AA160:AA161"/>
    <mergeCell ref="AB160:AB161"/>
    <mergeCell ref="AC160:AC161"/>
    <mergeCell ref="AD160:AD161"/>
    <mergeCell ref="AE160:AE161"/>
    <mergeCell ref="W160:W161"/>
    <mergeCell ref="B158:B159"/>
    <mergeCell ref="F158:F159"/>
    <mergeCell ref="Q158:Q159"/>
    <mergeCell ref="R158:R159"/>
    <mergeCell ref="S158:S159"/>
    <mergeCell ref="T158:T159"/>
    <mergeCell ref="U158:U159"/>
    <mergeCell ref="V158:V159"/>
    <mergeCell ref="W158:W159"/>
    <mergeCell ref="X158:X159"/>
    <mergeCell ref="Y158:Y159"/>
    <mergeCell ref="Z158:Z159"/>
    <mergeCell ref="AA158:AA159"/>
    <mergeCell ref="AB158:AB159"/>
    <mergeCell ref="AC158:AC159"/>
    <mergeCell ref="AD158:AD159"/>
    <mergeCell ref="AE158:AE159"/>
    <mergeCell ref="B156:B157"/>
    <mergeCell ref="F156:F157"/>
    <mergeCell ref="Q156:Q157"/>
    <mergeCell ref="R156:R157"/>
    <mergeCell ref="S156:S157"/>
    <mergeCell ref="T156:T157"/>
    <mergeCell ref="U156:U157"/>
    <mergeCell ref="V156:V157"/>
    <mergeCell ref="W156:W157"/>
    <mergeCell ref="X156:X157"/>
    <mergeCell ref="Y156:Y157"/>
    <mergeCell ref="Z156:Z157"/>
    <mergeCell ref="AA156:AA157"/>
    <mergeCell ref="AB156:AB157"/>
    <mergeCell ref="AC156:AC157"/>
    <mergeCell ref="AD156:AD157"/>
    <mergeCell ref="AE156:AE157"/>
    <mergeCell ref="C156:C157"/>
    <mergeCell ref="B155:D155"/>
    <mergeCell ref="B153:B154"/>
    <mergeCell ref="F153:F154"/>
    <mergeCell ref="Q153:Q154"/>
    <mergeCell ref="R153:R154"/>
    <mergeCell ref="S153:S154"/>
    <mergeCell ref="T153:T154"/>
    <mergeCell ref="U153:U154"/>
    <mergeCell ref="V153:V154"/>
    <mergeCell ref="W153:W154"/>
    <mergeCell ref="X153:X154"/>
    <mergeCell ref="Y153:Y154"/>
    <mergeCell ref="Z153:Z154"/>
    <mergeCell ref="AA153:AA154"/>
    <mergeCell ref="AB153:AB154"/>
    <mergeCell ref="AC153:AC154"/>
    <mergeCell ref="AD153:AD154"/>
    <mergeCell ref="AE153:AE154"/>
    <mergeCell ref="B151:B152"/>
    <mergeCell ref="F151:F152"/>
    <mergeCell ref="Q151:Q152"/>
    <mergeCell ref="R151:R152"/>
    <mergeCell ref="S151:S152"/>
    <mergeCell ref="T151:T152"/>
    <mergeCell ref="U151:U152"/>
    <mergeCell ref="V151:V152"/>
    <mergeCell ref="W151:W152"/>
    <mergeCell ref="X151:X152"/>
    <mergeCell ref="Y151:Y152"/>
    <mergeCell ref="Z151:Z152"/>
    <mergeCell ref="AA151:AA152"/>
    <mergeCell ref="AB151:AB152"/>
    <mergeCell ref="AC151:AC152"/>
    <mergeCell ref="AD151:AD152"/>
    <mergeCell ref="AE151:AE152"/>
    <mergeCell ref="B149:B150"/>
    <mergeCell ref="F149:F150"/>
    <mergeCell ref="Q149:Q150"/>
    <mergeCell ref="R149:R150"/>
    <mergeCell ref="S149:S150"/>
    <mergeCell ref="T149:T150"/>
    <mergeCell ref="U149:U150"/>
    <mergeCell ref="V149:V150"/>
    <mergeCell ref="W149:W150"/>
    <mergeCell ref="X149:X150"/>
    <mergeCell ref="Y149:Y150"/>
    <mergeCell ref="Z149:Z150"/>
    <mergeCell ref="AA149:AA150"/>
    <mergeCell ref="AB149:AB150"/>
    <mergeCell ref="AC149:AC150"/>
    <mergeCell ref="AD149:AD150"/>
    <mergeCell ref="AE149:AE150"/>
    <mergeCell ref="AE147:AE148"/>
    <mergeCell ref="AD147:AD148"/>
    <mergeCell ref="AC147:AC148"/>
    <mergeCell ref="AB147:AB148"/>
    <mergeCell ref="AA147:AA148"/>
    <mergeCell ref="Z147:Z148"/>
    <mergeCell ref="Y147:Y148"/>
    <mergeCell ref="X147:X148"/>
    <mergeCell ref="W147:W148"/>
    <mergeCell ref="V147:V148"/>
    <mergeCell ref="U147:U148"/>
    <mergeCell ref="T147:T148"/>
    <mergeCell ref="S147:S148"/>
    <mergeCell ref="R147:R148"/>
    <mergeCell ref="Q147:Q148"/>
    <mergeCell ref="F147:F148"/>
    <mergeCell ref="B147:B148"/>
    <mergeCell ref="C145:C146"/>
    <mergeCell ref="AE145:AE146"/>
    <mergeCell ref="AD145:AD146"/>
    <mergeCell ref="AC145:AC146"/>
    <mergeCell ref="AB145:AB146"/>
    <mergeCell ref="AA145:AA146"/>
    <mergeCell ref="Z145:Z146"/>
    <mergeCell ref="Y145:Y146"/>
    <mergeCell ref="X145:X146"/>
    <mergeCell ref="W145:W146"/>
    <mergeCell ref="V145:V146"/>
    <mergeCell ref="U145:U146"/>
    <mergeCell ref="T145:T146"/>
    <mergeCell ref="S145:S146"/>
    <mergeCell ref="R145:R146"/>
    <mergeCell ref="Q145:Q146"/>
    <mergeCell ref="F145:F146"/>
    <mergeCell ref="B145:B146"/>
    <mergeCell ref="B144:D144"/>
    <mergeCell ref="B142:B143"/>
    <mergeCell ref="F142:F143"/>
    <mergeCell ref="Q142:Q143"/>
    <mergeCell ref="R142:R143"/>
    <mergeCell ref="S142:S143"/>
    <mergeCell ref="T142:T143"/>
    <mergeCell ref="U142:U143"/>
    <mergeCell ref="V142:V143"/>
    <mergeCell ref="W142:W143"/>
    <mergeCell ref="X142:X143"/>
    <mergeCell ref="Y142:Y143"/>
    <mergeCell ref="Z142:Z143"/>
    <mergeCell ref="AA142:AA143"/>
    <mergeCell ref="AB142:AB143"/>
    <mergeCell ref="AD142:AD143"/>
    <mergeCell ref="AE142:AE143"/>
    <mergeCell ref="C142:C143"/>
    <mergeCell ref="B166:D166"/>
    <mergeCell ref="AE167:AE168"/>
    <mergeCell ref="AD167:AD168"/>
    <mergeCell ref="AC167:AC168"/>
    <mergeCell ref="AB167:AB168"/>
    <mergeCell ref="AA167:AA168"/>
    <mergeCell ref="Z167:Z168"/>
    <mergeCell ref="Y167:Y168"/>
    <mergeCell ref="X167:X168"/>
    <mergeCell ref="W167:W168"/>
    <mergeCell ref="V167:V168"/>
    <mergeCell ref="U167:U168"/>
    <mergeCell ref="T167:T168"/>
    <mergeCell ref="S167:S168"/>
    <mergeCell ref="R167:R168"/>
    <mergeCell ref="Q167:Q168"/>
    <mergeCell ref="F167:F168"/>
    <mergeCell ref="C167:C168"/>
    <mergeCell ref="B167:B168"/>
    <mergeCell ref="AE169:AE170"/>
    <mergeCell ref="AD169:AD170"/>
    <mergeCell ref="AC169:AC170"/>
    <mergeCell ref="AB169:AB170"/>
    <mergeCell ref="AA169:AA170"/>
    <mergeCell ref="Z169:Z170"/>
    <mergeCell ref="Y169:Y170"/>
    <mergeCell ref="X169:X170"/>
    <mergeCell ref="W169:W170"/>
    <mergeCell ref="V169:V170"/>
    <mergeCell ref="U169:U170"/>
    <mergeCell ref="T169:T170"/>
    <mergeCell ref="S169:S170"/>
    <mergeCell ref="R169:R170"/>
    <mergeCell ref="Q169:Q170"/>
    <mergeCell ref="F169:F170"/>
    <mergeCell ref="B169:B170"/>
    <mergeCell ref="AE171:AE172"/>
    <mergeCell ref="AD171:AD172"/>
    <mergeCell ref="AC171:AC172"/>
    <mergeCell ref="AB171:AB172"/>
    <mergeCell ref="AA171:AA172"/>
    <mergeCell ref="Z171:Z172"/>
    <mergeCell ref="Y171:Y172"/>
    <mergeCell ref="X171:X172"/>
    <mergeCell ref="W171:W172"/>
    <mergeCell ref="V171:V172"/>
    <mergeCell ref="U171:U172"/>
    <mergeCell ref="T171:T172"/>
    <mergeCell ref="S171:S172"/>
    <mergeCell ref="R171:R172"/>
    <mergeCell ref="Q171:Q172"/>
    <mergeCell ref="F171:F172"/>
    <mergeCell ref="B171:B172"/>
    <mergeCell ref="AE173:AE174"/>
    <mergeCell ref="AD173:AD174"/>
    <mergeCell ref="AC173:AC174"/>
    <mergeCell ref="AB173:AB174"/>
    <mergeCell ref="AA173:AA174"/>
    <mergeCell ref="Z173:Z174"/>
    <mergeCell ref="Y173:Y174"/>
    <mergeCell ref="X173:X174"/>
    <mergeCell ref="W173:W174"/>
    <mergeCell ref="V173:V174"/>
    <mergeCell ref="U173:U174"/>
    <mergeCell ref="T173:T174"/>
    <mergeCell ref="S173:S174"/>
    <mergeCell ref="R173:R174"/>
    <mergeCell ref="Q173:Q174"/>
    <mergeCell ref="F173:F174"/>
    <mergeCell ref="B173:B174"/>
    <mergeCell ref="C169:C170"/>
    <mergeCell ref="C171:C172"/>
    <mergeCell ref="C173:C174"/>
    <mergeCell ref="B178:D178"/>
    <mergeCell ref="B177:D177"/>
    <mergeCell ref="A134:A178"/>
    <mergeCell ref="C164:C165"/>
    <mergeCell ref="B164:B165"/>
    <mergeCell ref="F164:F165"/>
    <mergeCell ref="Q164:Q165"/>
    <mergeCell ref="R164:R165"/>
    <mergeCell ref="S164:S165"/>
    <mergeCell ref="T164:T165"/>
    <mergeCell ref="U164:U165"/>
    <mergeCell ref="V164:V165"/>
    <mergeCell ref="W164:W165"/>
    <mergeCell ref="X164:X165"/>
    <mergeCell ref="Y164:Y165"/>
    <mergeCell ref="Z164:Z165"/>
    <mergeCell ref="AA164:AA165"/>
    <mergeCell ref="AB164:AB165"/>
    <mergeCell ref="AC164:AC165"/>
    <mergeCell ref="AD164:AD165"/>
    <mergeCell ref="AE164:AE165"/>
    <mergeCell ref="C175:C176"/>
    <mergeCell ref="B175:B176"/>
    <mergeCell ref="F175:F176"/>
    <mergeCell ref="Q175:Q176"/>
    <mergeCell ref="R175:R176"/>
    <mergeCell ref="S175:S176"/>
    <mergeCell ref="T175:T176"/>
    <mergeCell ref="U175:U176"/>
    <mergeCell ref="V175:V176"/>
    <mergeCell ref="W175:W176"/>
    <mergeCell ref="X175:X176"/>
    <mergeCell ref="Y175:Y176"/>
    <mergeCell ref="Z175:Z176"/>
    <mergeCell ref="AA175:AA176"/>
    <mergeCell ref="AB175:AB176"/>
    <mergeCell ref="AC175:AC176"/>
    <mergeCell ref="AD175:AD176"/>
    <mergeCell ref="AE175:AE176"/>
    <mergeCell ref="AC142:AC143"/>
    <mergeCell ref="AC140:AC141"/>
    <mergeCell ref="B180:B181"/>
    <mergeCell ref="F180:F181"/>
    <mergeCell ref="Q180:Q181"/>
    <mergeCell ref="R180:R181"/>
    <mergeCell ref="S180:S181"/>
    <mergeCell ref="T180:T181"/>
    <mergeCell ref="U180:U181"/>
    <mergeCell ref="V180:V181"/>
    <mergeCell ref="W180:W181"/>
    <mergeCell ref="X180:X181"/>
    <mergeCell ref="Y180:Y181"/>
    <mergeCell ref="Z180:Z181"/>
    <mergeCell ref="AA180:AA181"/>
    <mergeCell ref="AB180:AB181"/>
    <mergeCell ref="AC180:AC181"/>
    <mergeCell ref="AD180:AD181"/>
    <mergeCell ref="AE180:AE181"/>
    <mergeCell ref="C180:C181"/>
    <mergeCell ref="A180:A224"/>
    <mergeCell ref="B182:B183"/>
    <mergeCell ref="F182:F183"/>
    <mergeCell ref="Q182:Q183"/>
    <mergeCell ref="R182:R183"/>
    <mergeCell ref="S182:S183"/>
    <mergeCell ref="T182:T183"/>
    <mergeCell ref="U182:U183"/>
    <mergeCell ref="V182:V183"/>
    <mergeCell ref="W182:W183"/>
    <mergeCell ref="X182:X183"/>
    <mergeCell ref="Y182:Y183"/>
    <mergeCell ref="Z182:Z183"/>
    <mergeCell ref="AA182:AA183"/>
    <mergeCell ref="AB182:AB183"/>
    <mergeCell ref="AC182:AC183"/>
    <mergeCell ref="AD182:AD183"/>
    <mergeCell ref="AE182:AE183"/>
    <mergeCell ref="C182:C183"/>
    <mergeCell ref="B184:B185"/>
    <mergeCell ref="F184:F185"/>
    <mergeCell ref="Q184:Q185"/>
    <mergeCell ref="R184:R185"/>
    <mergeCell ref="S184:S185"/>
    <mergeCell ref="T184:T185"/>
    <mergeCell ref="U184:U185"/>
    <mergeCell ref="V184:V185"/>
    <mergeCell ref="W184:W185"/>
    <mergeCell ref="X184:X185"/>
    <mergeCell ref="Y184:Y185"/>
    <mergeCell ref="Z184:Z185"/>
    <mergeCell ref="AA184:AA185"/>
    <mergeCell ref="AB184:AB185"/>
    <mergeCell ref="AC184:AC185"/>
    <mergeCell ref="AD184:AD185"/>
    <mergeCell ref="AE184:AE185"/>
    <mergeCell ref="C184:C185"/>
    <mergeCell ref="B186:B187"/>
    <mergeCell ref="F186:F187"/>
    <mergeCell ref="Q186:Q187"/>
    <mergeCell ref="R186:R187"/>
    <mergeCell ref="S186:S187"/>
    <mergeCell ref="T186:T187"/>
    <mergeCell ref="U186:U187"/>
    <mergeCell ref="V186:V187"/>
    <mergeCell ref="W186:W187"/>
    <mergeCell ref="X186:X187"/>
    <mergeCell ref="Y186:Y187"/>
    <mergeCell ref="Z186:Z187"/>
    <mergeCell ref="AA186:AA187"/>
    <mergeCell ref="AB186:AB187"/>
    <mergeCell ref="AD186:AD187"/>
    <mergeCell ref="AE186:AE187"/>
    <mergeCell ref="C186:C187"/>
    <mergeCell ref="AC186:AC187"/>
    <mergeCell ref="B188:B189"/>
    <mergeCell ref="F188:F189"/>
    <mergeCell ref="Q188:Q189"/>
    <mergeCell ref="R188:R189"/>
    <mergeCell ref="S188:S189"/>
    <mergeCell ref="T188:T189"/>
    <mergeCell ref="U188:U189"/>
    <mergeCell ref="V188:V189"/>
    <mergeCell ref="W188:W189"/>
    <mergeCell ref="X188:X189"/>
    <mergeCell ref="Y188:Y189"/>
    <mergeCell ref="Z188:Z189"/>
    <mergeCell ref="AA188:AA189"/>
    <mergeCell ref="AB188:AB189"/>
    <mergeCell ref="AD188:AD189"/>
    <mergeCell ref="AE188:AE189"/>
    <mergeCell ref="C188:C189"/>
    <mergeCell ref="AC188:AC189"/>
    <mergeCell ref="B190:D190"/>
    <mergeCell ref="AE191:AE192"/>
    <mergeCell ref="AD191:AD192"/>
    <mergeCell ref="AC191:AC192"/>
    <mergeCell ref="AB191:AB192"/>
    <mergeCell ref="AA191:AA192"/>
    <mergeCell ref="Z191:Z192"/>
    <mergeCell ref="Y191:Y192"/>
    <mergeCell ref="X191:X192"/>
    <mergeCell ref="W191:W192"/>
    <mergeCell ref="V191:V192"/>
    <mergeCell ref="U191:U192"/>
    <mergeCell ref="T191:T192"/>
    <mergeCell ref="S191:S192"/>
    <mergeCell ref="R191:R192"/>
    <mergeCell ref="Q191:Q192"/>
    <mergeCell ref="F191:F192"/>
    <mergeCell ref="B191:B192"/>
    <mergeCell ref="AE193:AE194"/>
    <mergeCell ref="AD193:AD194"/>
    <mergeCell ref="AC193:AC194"/>
    <mergeCell ref="AB193:AB194"/>
    <mergeCell ref="AA193:AA194"/>
    <mergeCell ref="Z193:Z194"/>
    <mergeCell ref="Y193:Y194"/>
    <mergeCell ref="X193:X194"/>
    <mergeCell ref="W193:W194"/>
    <mergeCell ref="V193:V194"/>
    <mergeCell ref="U193:U194"/>
    <mergeCell ref="T193:T194"/>
    <mergeCell ref="S193:S194"/>
    <mergeCell ref="R193:R194"/>
    <mergeCell ref="Q193:Q194"/>
    <mergeCell ref="F193:F194"/>
    <mergeCell ref="B193:B194"/>
    <mergeCell ref="B195:B196"/>
    <mergeCell ref="F195:F196"/>
    <mergeCell ref="Q195:Q196"/>
    <mergeCell ref="R195:R196"/>
    <mergeCell ref="S195:S196"/>
    <mergeCell ref="T195:T196"/>
    <mergeCell ref="U195:U196"/>
    <mergeCell ref="V195:V196"/>
    <mergeCell ref="W195:W196"/>
    <mergeCell ref="X195:X196"/>
    <mergeCell ref="Y195:Y196"/>
    <mergeCell ref="Z195:Z196"/>
    <mergeCell ref="AA195:AA196"/>
    <mergeCell ref="AB195:AB196"/>
    <mergeCell ref="AC195:AC196"/>
    <mergeCell ref="AD195:AD196"/>
    <mergeCell ref="AE195:AE196"/>
    <mergeCell ref="B197:B198"/>
    <mergeCell ref="F197:F198"/>
    <mergeCell ref="Q197:Q198"/>
    <mergeCell ref="R197:R198"/>
    <mergeCell ref="S197:S198"/>
    <mergeCell ref="T197:T198"/>
    <mergeCell ref="U197:U198"/>
    <mergeCell ref="V197:V198"/>
    <mergeCell ref="W197:W198"/>
    <mergeCell ref="X197:X198"/>
    <mergeCell ref="Y197:Y198"/>
    <mergeCell ref="Z197:Z198"/>
    <mergeCell ref="AA197:AA198"/>
    <mergeCell ref="AB197:AB198"/>
    <mergeCell ref="AC197:AC198"/>
    <mergeCell ref="AD197:AD198"/>
    <mergeCell ref="AE197:AE198"/>
    <mergeCell ref="B199:B200"/>
    <mergeCell ref="F199:F200"/>
    <mergeCell ref="Q199:Q200"/>
    <mergeCell ref="R199:R200"/>
    <mergeCell ref="S199:S200"/>
    <mergeCell ref="T199:T200"/>
    <mergeCell ref="U199:U200"/>
    <mergeCell ref="V199:V200"/>
    <mergeCell ref="W199:W200"/>
    <mergeCell ref="X199:X200"/>
    <mergeCell ref="Y199:Y200"/>
    <mergeCell ref="Z199:Z200"/>
    <mergeCell ref="AA199:AA200"/>
    <mergeCell ref="AB199:AB200"/>
    <mergeCell ref="AC199:AC200"/>
    <mergeCell ref="AD199:AD200"/>
    <mergeCell ref="AE199:AE200"/>
    <mergeCell ref="B201:D201"/>
    <mergeCell ref="B202:B203"/>
    <mergeCell ref="F202:F203"/>
    <mergeCell ref="Q202:Q203"/>
    <mergeCell ref="R202:R203"/>
    <mergeCell ref="S202:S203"/>
    <mergeCell ref="T202:T203"/>
    <mergeCell ref="U202:U203"/>
    <mergeCell ref="V202:V203"/>
    <mergeCell ref="W202:W203"/>
    <mergeCell ref="X202:X203"/>
    <mergeCell ref="Y202:Y203"/>
    <mergeCell ref="Z202:Z203"/>
    <mergeCell ref="AA202:AA203"/>
    <mergeCell ref="AB202:AB203"/>
    <mergeCell ref="AC202:AC203"/>
    <mergeCell ref="AD202:AD203"/>
    <mergeCell ref="AE202:AE203"/>
    <mergeCell ref="C202:C203"/>
    <mergeCell ref="B204:B205"/>
    <mergeCell ref="F204:F205"/>
    <mergeCell ref="Q204:Q205"/>
    <mergeCell ref="R204:R205"/>
    <mergeCell ref="S204:S205"/>
    <mergeCell ref="T204:T205"/>
    <mergeCell ref="U204:U205"/>
    <mergeCell ref="V204:V205"/>
    <mergeCell ref="W204:W205"/>
    <mergeCell ref="X204:X205"/>
    <mergeCell ref="Y204:Y205"/>
    <mergeCell ref="Z204:Z205"/>
    <mergeCell ref="AA204:AA205"/>
    <mergeCell ref="AB204:AB205"/>
    <mergeCell ref="AC204:AC205"/>
    <mergeCell ref="AD204:AD205"/>
    <mergeCell ref="AE204:AE205"/>
    <mergeCell ref="B206:B207"/>
    <mergeCell ref="F206:F207"/>
    <mergeCell ref="Q206:Q207"/>
    <mergeCell ref="R206:R207"/>
    <mergeCell ref="S206:S207"/>
    <mergeCell ref="T206:T207"/>
    <mergeCell ref="U206:U207"/>
    <mergeCell ref="V206:V207"/>
    <mergeCell ref="X206:X207"/>
    <mergeCell ref="Y206:Y207"/>
    <mergeCell ref="Z206:Z207"/>
    <mergeCell ref="AA206:AA207"/>
    <mergeCell ref="AB206:AB207"/>
    <mergeCell ref="AC206:AC207"/>
    <mergeCell ref="AD206:AD207"/>
    <mergeCell ref="AE206:AE207"/>
    <mergeCell ref="W206:W207"/>
    <mergeCell ref="B208:B209"/>
    <mergeCell ref="F208:F209"/>
    <mergeCell ref="Q208:Q209"/>
    <mergeCell ref="R208:R209"/>
    <mergeCell ref="S208:S209"/>
    <mergeCell ref="T208:T209"/>
    <mergeCell ref="U208:U209"/>
    <mergeCell ref="V208:V209"/>
    <mergeCell ref="W208:W209"/>
    <mergeCell ref="X208:X209"/>
    <mergeCell ref="Y208:Y209"/>
    <mergeCell ref="Z208:Z209"/>
    <mergeCell ref="AA208:AA209"/>
    <mergeCell ref="AB208:AB209"/>
    <mergeCell ref="AC208:AC209"/>
    <mergeCell ref="AD208:AD209"/>
    <mergeCell ref="AE208:AE209"/>
    <mergeCell ref="B210:B211"/>
    <mergeCell ref="F210:F211"/>
    <mergeCell ref="Q210:Q211"/>
    <mergeCell ref="R210:R211"/>
    <mergeCell ref="S210:S211"/>
    <mergeCell ref="T210:T211"/>
    <mergeCell ref="U210:U211"/>
    <mergeCell ref="V210:V211"/>
    <mergeCell ref="W210:W211"/>
    <mergeCell ref="X210:X211"/>
    <mergeCell ref="Y210:Y211"/>
    <mergeCell ref="Z210:Z211"/>
    <mergeCell ref="AA210:AA211"/>
    <mergeCell ref="AB210:AB211"/>
    <mergeCell ref="AC210:AC211"/>
    <mergeCell ref="AD210:AD211"/>
    <mergeCell ref="AE210:AE211"/>
    <mergeCell ref="B212:D212"/>
    <mergeCell ref="AE213:AE214"/>
    <mergeCell ref="AD213:AD214"/>
    <mergeCell ref="AC213:AC214"/>
    <mergeCell ref="AB213:AB214"/>
    <mergeCell ref="AA213:AA214"/>
    <mergeCell ref="Z213:Z214"/>
    <mergeCell ref="Y213:Y214"/>
    <mergeCell ref="X213:X214"/>
    <mergeCell ref="W213:W214"/>
    <mergeCell ref="V213:V214"/>
    <mergeCell ref="U213:U214"/>
    <mergeCell ref="T213:T214"/>
    <mergeCell ref="S213:S214"/>
    <mergeCell ref="R213:R214"/>
    <mergeCell ref="Q213:Q214"/>
    <mergeCell ref="F213:F214"/>
    <mergeCell ref="C213:C214"/>
    <mergeCell ref="B213:B214"/>
    <mergeCell ref="AE215:AE216"/>
    <mergeCell ref="AD215:AD216"/>
    <mergeCell ref="AC215:AC216"/>
    <mergeCell ref="AB215:AB216"/>
    <mergeCell ref="AA215:AA216"/>
    <mergeCell ref="Z215:Z216"/>
    <mergeCell ref="Y215:Y216"/>
    <mergeCell ref="X215:X216"/>
    <mergeCell ref="W215:W216"/>
    <mergeCell ref="V215:V216"/>
    <mergeCell ref="U215:U216"/>
    <mergeCell ref="T215:T216"/>
    <mergeCell ref="S215:S216"/>
    <mergeCell ref="R215:R216"/>
    <mergeCell ref="Q215:Q216"/>
    <mergeCell ref="F215:F216"/>
    <mergeCell ref="B215:B216"/>
    <mergeCell ref="AE217:AE218"/>
    <mergeCell ref="AD217:AD218"/>
    <mergeCell ref="AC217:AC218"/>
    <mergeCell ref="AB217:AB218"/>
    <mergeCell ref="AA217:AA218"/>
    <mergeCell ref="Z217:Z218"/>
    <mergeCell ref="Y217:Y218"/>
    <mergeCell ref="X217:X218"/>
    <mergeCell ref="W217:W218"/>
    <mergeCell ref="V217:V218"/>
    <mergeCell ref="U217:U218"/>
    <mergeCell ref="T217:T218"/>
    <mergeCell ref="S217:S218"/>
    <mergeCell ref="R217:R218"/>
    <mergeCell ref="Q217:Q218"/>
    <mergeCell ref="F217:F218"/>
    <mergeCell ref="B217:B218"/>
    <mergeCell ref="AE219:AE220"/>
    <mergeCell ref="AD219:AD220"/>
    <mergeCell ref="AC219:AC220"/>
    <mergeCell ref="AB219:AB220"/>
    <mergeCell ref="AA219:AA220"/>
    <mergeCell ref="Z219:Z220"/>
    <mergeCell ref="Y219:Y220"/>
    <mergeCell ref="X219:X220"/>
    <mergeCell ref="W219:W220"/>
    <mergeCell ref="V219:V220"/>
    <mergeCell ref="U219:U220"/>
    <mergeCell ref="T219:T220"/>
    <mergeCell ref="S219:S220"/>
    <mergeCell ref="R219:R220"/>
    <mergeCell ref="Q219:Q220"/>
    <mergeCell ref="F219:F220"/>
    <mergeCell ref="B219:B220"/>
    <mergeCell ref="B221:B222"/>
    <mergeCell ref="F221:F222"/>
    <mergeCell ref="Q221:Q222"/>
    <mergeCell ref="R221:R222"/>
    <mergeCell ref="S221:S222"/>
    <mergeCell ref="T221:T222"/>
    <mergeCell ref="U221:U222"/>
    <mergeCell ref="V221:V222"/>
    <mergeCell ref="W221:W222"/>
    <mergeCell ref="X221:X222"/>
    <mergeCell ref="Y221:Y222"/>
    <mergeCell ref="Z221:Z222"/>
    <mergeCell ref="AA221:AA222"/>
    <mergeCell ref="AB221:AB222"/>
    <mergeCell ref="AC221:AC222"/>
    <mergeCell ref="AD221:AD222"/>
    <mergeCell ref="AE221:AE222"/>
    <mergeCell ref="B223:D223"/>
    <mergeCell ref="B224:D224"/>
    <mergeCell ref="C191:C192"/>
    <mergeCell ref="C195:C196"/>
    <mergeCell ref="C193:C194"/>
    <mergeCell ref="C197:C198"/>
    <mergeCell ref="C199:C200"/>
    <mergeCell ref="C204:C205"/>
    <mergeCell ref="C206:C207"/>
    <mergeCell ref="C208:C209"/>
    <mergeCell ref="C210:C211"/>
    <mergeCell ref="C215:C216"/>
    <mergeCell ref="C217:C218"/>
    <mergeCell ref="C219:C220"/>
    <mergeCell ref="C221:C222"/>
    <mergeCell ref="B226:B227"/>
    <mergeCell ref="F226:F227"/>
    <mergeCell ref="Q226:Q227"/>
    <mergeCell ref="R226:R227"/>
    <mergeCell ref="S226:S227"/>
    <mergeCell ref="T226:T227"/>
    <mergeCell ref="U226:U227"/>
    <mergeCell ref="V226:V227"/>
    <mergeCell ref="W226:W227"/>
    <mergeCell ref="X226:X227"/>
    <mergeCell ref="Y226:Y227"/>
    <mergeCell ref="Z226:Z227"/>
    <mergeCell ref="AA226:AA227"/>
    <mergeCell ref="AB226:AB227"/>
    <mergeCell ref="AC226:AC227"/>
    <mergeCell ref="AD226:AD227"/>
    <mergeCell ref="AE226:AE227"/>
    <mergeCell ref="B228:B229"/>
    <mergeCell ref="F228:F229"/>
    <mergeCell ref="Q228:Q229"/>
    <mergeCell ref="R228:R229"/>
    <mergeCell ref="S228:S229"/>
    <mergeCell ref="T228:T229"/>
    <mergeCell ref="U228:U229"/>
    <mergeCell ref="V228:V229"/>
    <mergeCell ref="W228:W229"/>
    <mergeCell ref="X228:X229"/>
    <mergeCell ref="Y228:Y229"/>
    <mergeCell ref="Z228:Z229"/>
    <mergeCell ref="AA228:AA229"/>
    <mergeCell ref="AB228:AB229"/>
    <mergeCell ref="AC228:AC229"/>
    <mergeCell ref="AD228:AD229"/>
    <mergeCell ref="AE228:AE229"/>
    <mergeCell ref="B230:B231"/>
    <mergeCell ref="F230:F231"/>
    <mergeCell ref="Q230:Q231"/>
    <mergeCell ref="R230:R231"/>
    <mergeCell ref="S230:S231"/>
    <mergeCell ref="T230:T231"/>
    <mergeCell ref="U230:U231"/>
    <mergeCell ref="V230:V231"/>
    <mergeCell ref="W230:W231"/>
    <mergeCell ref="X230:X231"/>
    <mergeCell ref="Y230:Y231"/>
    <mergeCell ref="Z230:Z231"/>
    <mergeCell ref="AA230:AA231"/>
    <mergeCell ref="AB230:AB231"/>
    <mergeCell ref="AC230:AC231"/>
    <mergeCell ref="AD230:AD231"/>
    <mergeCell ref="AE230:AE231"/>
    <mergeCell ref="B232:B233"/>
    <mergeCell ref="F232:F233"/>
    <mergeCell ref="Q232:Q233"/>
    <mergeCell ref="R232:R233"/>
    <mergeCell ref="S232:S233"/>
    <mergeCell ref="T232:T233"/>
    <mergeCell ref="U232:U233"/>
    <mergeCell ref="V232:V233"/>
    <mergeCell ref="W232:W233"/>
    <mergeCell ref="X232:X233"/>
    <mergeCell ref="Y232:Y233"/>
    <mergeCell ref="Z232:Z233"/>
    <mergeCell ref="AA232:AA233"/>
    <mergeCell ref="AB232:AB233"/>
    <mergeCell ref="AD232:AD233"/>
    <mergeCell ref="AE232:AE233"/>
    <mergeCell ref="AC232:AC233"/>
    <mergeCell ref="B234:B235"/>
    <mergeCell ref="F234:F235"/>
    <mergeCell ref="Q234:Q235"/>
    <mergeCell ref="R234:R235"/>
    <mergeCell ref="S234:S235"/>
    <mergeCell ref="T234:T235"/>
    <mergeCell ref="U234:U235"/>
    <mergeCell ref="V234:V235"/>
    <mergeCell ref="W234:W235"/>
    <mergeCell ref="X234:X235"/>
    <mergeCell ref="Y234:Y235"/>
    <mergeCell ref="Z234:Z235"/>
    <mergeCell ref="AA234:AA235"/>
    <mergeCell ref="AB234:AB235"/>
    <mergeCell ref="AD234:AD235"/>
    <mergeCell ref="AE234:AE235"/>
    <mergeCell ref="AC234:AC235"/>
    <mergeCell ref="B236:D236"/>
    <mergeCell ref="AE237:AE238"/>
    <mergeCell ref="AD237:AD238"/>
    <mergeCell ref="AC237:AC238"/>
    <mergeCell ref="AB237:AB238"/>
    <mergeCell ref="AA237:AA238"/>
    <mergeCell ref="Z237:Z238"/>
    <mergeCell ref="Y237:Y238"/>
    <mergeCell ref="X237:X238"/>
    <mergeCell ref="W237:W238"/>
    <mergeCell ref="V237:V238"/>
    <mergeCell ref="U237:U238"/>
    <mergeCell ref="T237:T238"/>
    <mergeCell ref="S237:S238"/>
    <mergeCell ref="R237:R238"/>
    <mergeCell ref="Q237:Q238"/>
    <mergeCell ref="F237:F238"/>
    <mergeCell ref="B237:B238"/>
    <mergeCell ref="C237:C238"/>
    <mergeCell ref="AE239:AE240"/>
    <mergeCell ref="AD239:AD240"/>
    <mergeCell ref="AC239:AC240"/>
    <mergeCell ref="AB239:AB240"/>
    <mergeCell ref="AA239:AA240"/>
    <mergeCell ref="Z239:Z240"/>
    <mergeCell ref="Y239:Y240"/>
    <mergeCell ref="X239:X240"/>
    <mergeCell ref="W239:W240"/>
    <mergeCell ref="V239:V240"/>
    <mergeCell ref="U239:U240"/>
    <mergeCell ref="T239:T240"/>
    <mergeCell ref="S239:S240"/>
    <mergeCell ref="R239:R240"/>
    <mergeCell ref="Q239:Q240"/>
    <mergeCell ref="F239:F240"/>
    <mergeCell ref="B239:B240"/>
    <mergeCell ref="B241:D241"/>
    <mergeCell ref="F242:F243"/>
    <mergeCell ref="Q242:Q243"/>
    <mergeCell ref="R242:R243"/>
    <mergeCell ref="S242:S243"/>
    <mergeCell ref="T242:T243"/>
    <mergeCell ref="U242:U243"/>
    <mergeCell ref="V242:V243"/>
    <mergeCell ref="W242:W243"/>
    <mergeCell ref="X242:X243"/>
    <mergeCell ref="Y242:Y243"/>
    <mergeCell ref="Z242:Z243"/>
    <mergeCell ref="AA242:AA243"/>
    <mergeCell ref="AB242:AB243"/>
    <mergeCell ref="AC242:AC243"/>
    <mergeCell ref="AD242:AD243"/>
    <mergeCell ref="AE242:AE243"/>
    <mergeCell ref="C242:C243"/>
    <mergeCell ref="F244:F245"/>
    <mergeCell ref="Q244:Q245"/>
    <mergeCell ref="R244:R245"/>
    <mergeCell ref="S244:S245"/>
    <mergeCell ref="T244:T245"/>
    <mergeCell ref="U244:U245"/>
    <mergeCell ref="V244:V245"/>
    <mergeCell ref="W244:W245"/>
    <mergeCell ref="X244:X245"/>
    <mergeCell ref="Y244:Y245"/>
    <mergeCell ref="Z244:Z245"/>
    <mergeCell ref="AA244:AA245"/>
    <mergeCell ref="AB244:AB245"/>
    <mergeCell ref="AC244:AC245"/>
    <mergeCell ref="AD244:AD245"/>
    <mergeCell ref="AE244:AE245"/>
    <mergeCell ref="F246:F247"/>
    <mergeCell ref="Q246:Q247"/>
    <mergeCell ref="R246:R247"/>
    <mergeCell ref="S246:S247"/>
    <mergeCell ref="T246:T247"/>
    <mergeCell ref="U246:U247"/>
    <mergeCell ref="V246:V247"/>
    <mergeCell ref="X246:X247"/>
    <mergeCell ref="Y246:Y247"/>
    <mergeCell ref="Z246:Z247"/>
    <mergeCell ref="AA246:AA247"/>
    <mergeCell ref="AB246:AB247"/>
    <mergeCell ref="AC246:AC247"/>
    <mergeCell ref="AD246:AD247"/>
    <mergeCell ref="AE246:AE247"/>
    <mergeCell ref="W246:W247"/>
    <mergeCell ref="F248:F249"/>
    <mergeCell ref="Q248:Q249"/>
    <mergeCell ref="R248:R249"/>
    <mergeCell ref="S248:S249"/>
    <mergeCell ref="T248:T249"/>
    <mergeCell ref="U248:U249"/>
    <mergeCell ref="V248:V249"/>
    <mergeCell ref="W248:W249"/>
    <mergeCell ref="X248:X249"/>
    <mergeCell ref="Y248:Y249"/>
    <mergeCell ref="Z248:Z249"/>
    <mergeCell ref="AA248:AA249"/>
    <mergeCell ref="AB248:AB249"/>
    <mergeCell ref="AC248:AC249"/>
    <mergeCell ref="AD248:AD249"/>
    <mergeCell ref="AE248:AE249"/>
    <mergeCell ref="F250:F251"/>
    <mergeCell ref="Q250:Q251"/>
    <mergeCell ref="R250:R251"/>
    <mergeCell ref="S250:S251"/>
    <mergeCell ref="T250:T251"/>
    <mergeCell ref="U250:U251"/>
    <mergeCell ref="V250:V251"/>
    <mergeCell ref="W250:W251"/>
    <mergeCell ref="X250:X251"/>
    <mergeCell ref="Y250:Y251"/>
    <mergeCell ref="Z250:Z251"/>
    <mergeCell ref="AA250:AA251"/>
    <mergeCell ref="AB250:AB251"/>
    <mergeCell ref="AC250:AC251"/>
    <mergeCell ref="AD250:AD251"/>
    <mergeCell ref="AE250:AE251"/>
    <mergeCell ref="B252:D252"/>
    <mergeCell ref="AE253:AE254"/>
    <mergeCell ref="AD253:AD254"/>
    <mergeCell ref="AC253:AC254"/>
    <mergeCell ref="AB253:AB254"/>
    <mergeCell ref="AA253:AA254"/>
    <mergeCell ref="Z253:Z254"/>
    <mergeCell ref="Y253:Y254"/>
    <mergeCell ref="X253:X254"/>
    <mergeCell ref="W253:W254"/>
    <mergeCell ref="V253:V254"/>
    <mergeCell ref="U253:U254"/>
    <mergeCell ref="T253:T254"/>
    <mergeCell ref="S253:S254"/>
    <mergeCell ref="R253:R254"/>
    <mergeCell ref="Q253:Q254"/>
    <mergeCell ref="F253:F254"/>
    <mergeCell ref="C253:C254"/>
    <mergeCell ref="AE255:AE256"/>
    <mergeCell ref="AD255:AD256"/>
    <mergeCell ref="AC255:AC256"/>
    <mergeCell ref="AB255:AB256"/>
    <mergeCell ref="AA255:AA256"/>
    <mergeCell ref="Z255:Z256"/>
    <mergeCell ref="Y255:Y256"/>
    <mergeCell ref="X255:X256"/>
    <mergeCell ref="W255:W256"/>
    <mergeCell ref="V255:V256"/>
    <mergeCell ref="U255:U256"/>
    <mergeCell ref="T255:T256"/>
    <mergeCell ref="S255:S256"/>
    <mergeCell ref="R255:R256"/>
    <mergeCell ref="Q255:Q256"/>
    <mergeCell ref="F255:F256"/>
    <mergeCell ref="C255:C256"/>
    <mergeCell ref="AE257:AE258"/>
    <mergeCell ref="AD257:AD258"/>
    <mergeCell ref="AC257:AC258"/>
    <mergeCell ref="AB257:AB258"/>
    <mergeCell ref="AA257:AA258"/>
    <mergeCell ref="Z257:Z258"/>
    <mergeCell ref="Y257:Y258"/>
    <mergeCell ref="X257:X258"/>
    <mergeCell ref="W257:W258"/>
    <mergeCell ref="V257:V258"/>
    <mergeCell ref="U257:U258"/>
    <mergeCell ref="T257:T258"/>
    <mergeCell ref="S257:S258"/>
    <mergeCell ref="R257:R258"/>
    <mergeCell ref="Q257:Q258"/>
    <mergeCell ref="F257:F258"/>
    <mergeCell ref="C257:C258"/>
    <mergeCell ref="AE259:AE260"/>
    <mergeCell ref="AD259:AD260"/>
    <mergeCell ref="AC259:AC260"/>
    <mergeCell ref="AB259:AB260"/>
    <mergeCell ref="AA259:AA260"/>
    <mergeCell ref="Z259:Z260"/>
    <mergeCell ref="Y259:Y260"/>
    <mergeCell ref="X259:X260"/>
    <mergeCell ref="W259:W260"/>
    <mergeCell ref="V259:V260"/>
    <mergeCell ref="U259:U260"/>
    <mergeCell ref="T259:T260"/>
    <mergeCell ref="S259:S260"/>
    <mergeCell ref="R259:R260"/>
    <mergeCell ref="Q259:Q260"/>
    <mergeCell ref="F259:F260"/>
    <mergeCell ref="C259:C260"/>
    <mergeCell ref="B261:D261"/>
    <mergeCell ref="C226:C227"/>
    <mergeCell ref="C228:C229"/>
    <mergeCell ref="C230:C231"/>
    <mergeCell ref="C232:C233"/>
    <mergeCell ref="C234:C235"/>
    <mergeCell ref="C262:C263"/>
    <mergeCell ref="AE262:AE263"/>
    <mergeCell ref="AD262:AD263"/>
    <mergeCell ref="AC262:AC263"/>
    <mergeCell ref="AB262:AB263"/>
    <mergeCell ref="AA262:AA263"/>
    <mergeCell ref="Z262:Z263"/>
    <mergeCell ref="Y262:Y263"/>
    <mergeCell ref="X262:X263"/>
    <mergeCell ref="W262:W263"/>
    <mergeCell ref="V262:V263"/>
    <mergeCell ref="U262:U263"/>
    <mergeCell ref="T262:T263"/>
    <mergeCell ref="S262:S263"/>
    <mergeCell ref="R262:R263"/>
    <mergeCell ref="Q262:Q263"/>
    <mergeCell ref="F262:F263"/>
    <mergeCell ref="AE264:AE265"/>
    <mergeCell ref="AD264:AD265"/>
    <mergeCell ref="AC264:AC265"/>
    <mergeCell ref="AB264:AB265"/>
    <mergeCell ref="AA264:AA265"/>
    <mergeCell ref="Z264:Z265"/>
    <mergeCell ref="Y264:Y265"/>
    <mergeCell ref="X264:X265"/>
    <mergeCell ref="W264:W265"/>
    <mergeCell ref="V264:V265"/>
    <mergeCell ref="U264:U265"/>
    <mergeCell ref="T264:T265"/>
    <mergeCell ref="S264:S265"/>
    <mergeCell ref="R264:R265"/>
    <mergeCell ref="Q264:Q265"/>
    <mergeCell ref="F264:F265"/>
    <mergeCell ref="AE266:AE267"/>
    <mergeCell ref="AD266:AD267"/>
    <mergeCell ref="AC266:AC267"/>
    <mergeCell ref="AB266:AB267"/>
    <mergeCell ref="AA266:AA267"/>
    <mergeCell ref="Z266:Z267"/>
    <mergeCell ref="Y266:Y267"/>
    <mergeCell ref="X266:X267"/>
    <mergeCell ref="W266:W267"/>
    <mergeCell ref="V266:V267"/>
    <mergeCell ref="U266:U267"/>
    <mergeCell ref="T266:T267"/>
    <mergeCell ref="S266:S267"/>
    <mergeCell ref="R266:R267"/>
    <mergeCell ref="Q266:Q267"/>
    <mergeCell ref="F266:F267"/>
    <mergeCell ref="B242:B243"/>
    <mergeCell ref="B244:B245"/>
    <mergeCell ref="B246:B247"/>
    <mergeCell ref="B248:B249"/>
    <mergeCell ref="B253:B254"/>
    <mergeCell ref="B255:B256"/>
    <mergeCell ref="B257:B258"/>
    <mergeCell ref="B259:B260"/>
    <mergeCell ref="B271:D271"/>
    <mergeCell ref="A226:A271"/>
    <mergeCell ref="B270:D270"/>
    <mergeCell ref="AE268:AE269"/>
    <mergeCell ref="AD268:AD269"/>
    <mergeCell ref="AC268:AC269"/>
    <mergeCell ref="AB268:AB269"/>
    <mergeCell ref="AA268:AA269"/>
    <mergeCell ref="Z268:Z269"/>
    <mergeCell ref="Y268:Y269"/>
    <mergeCell ref="X268:X269"/>
    <mergeCell ref="W268:W269"/>
    <mergeCell ref="V268:V269"/>
    <mergeCell ref="U268:U269"/>
    <mergeCell ref="T268:T269"/>
    <mergeCell ref="S268:S269"/>
    <mergeCell ref="R268:R269"/>
    <mergeCell ref="Q268:Q269"/>
    <mergeCell ref="F268:F269"/>
    <mergeCell ref="B262:B263"/>
    <mergeCell ref="B264:B265"/>
    <mergeCell ref="B266:B267"/>
    <mergeCell ref="B268:B269"/>
    <mergeCell ref="C239:C240"/>
    <mergeCell ref="C244:C245"/>
    <mergeCell ref="C246:C247"/>
    <mergeCell ref="C248:C249"/>
    <mergeCell ref="C250:C251"/>
    <mergeCell ref="C264:C265"/>
    <mergeCell ref="C266:C267"/>
    <mergeCell ref="C268:C269"/>
    <mergeCell ref="B273:B274"/>
    <mergeCell ref="F273:F274"/>
    <mergeCell ref="Q273:Q274"/>
    <mergeCell ref="R273:R274"/>
    <mergeCell ref="S273:S274"/>
    <mergeCell ref="T273:T274"/>
    <mergeCell ref="U273:U274"/>
    <mergeCell ref="V273:V274"/>
    <mergeCell ref="W273:W274"/>
    <mergeCell ref="X273:X274"/>
    <mergeCell ref="Y273:Y274"/>
    <mergeCell ref="Z273:Z274"/>
    <mergeCell ref="AA273:AA274"/>
    <mergeCell ref="AB273:AB274"/>
    <mergeCell ref="AC273:AC274"/>
    <mergeCell ref="AD273:AD274"/>
    <mergeCell ref="AE273:AE274"/>
    <mergeCell ref="C273:C274"/>
    <mergeCell ref="B275:B276"/>
    <mergeCell ref="F275:F276"/>
    <mergeCell ref="Q275:Q276"/>
    <mergeCell ref="R275:R276"/>
    <mergeCell ref="S275:S276"/>
    <mergeCell ref="T275:T276"/>
    <mergeCell ref="U275:U276"/>
    <mergeCell ref="V275:V276"/>
    <mergeCell ref="W275:W276"/>
    <mergeCell ref="X275:X276"/>
    <mergeCell ref="Y275:Y276"/>
    <mergeCell ref="Z275:Z276"/>
    <mergeCell ref="AA275:AA276"/>
    <mergeCell ref="AB275:AB276"/>
    <mergeCell ref="AC275:AC276"/>
    <mergeCell ref="AD275:AD276"/>
    <mergeCell ref="AE275:AE276"/>
    <mergeCell ref="C275:C276"/>
    <mergeCell ref="B277:B278"/>
    <mergeCell ref="F277:F278"/>
    <mergeCell ref="Q277:Q278"/>
    <mergeCell ref="R277:R278"/>
    <mergeCell ref="S277:S278"/>
    <mergeCell ref="T277:T278"/>
    <mergeCell ref="U277:U278"/>
    <mergeCell ref="V277:V278"/>
    <mergeCell ref="W277:W278"/>
    <mergeCell ref="X277:X278"/>
    <mergeCell ref="Y277:Y278"/>
    <mergeCell ref="Z277:Z278"/>
    <mergeCell ref="AA277:AA278"/>
    <mergeCell ref="AB277:AB278"/>
    <mergeCell ref="AC277:AC278"/>
    <mergeCell ref="AD277:AD278"/>
    <mergeCell ref="AE277:AE278"/>
    <mergeCell ref="C277:C278"/>
    <mergeCell ref="B279:B280"/>
    <mergeCell ref="F279:F280"/>
    <mergeCell ref="Q279:Q280"/>
    <mergeCell ref="R279:R280"/>
    <mergeCell ref="S279:S280"/>
    <mergeCell ref="T279:T280"/>
    <mergeCell ref="U279:U280"/>
    <mergeCell ref="V279:V280"/>
    <mergeCell ref="W279:W280"/>
    <mergeCell ref="X279:X280"/>
    <mergeCell ref="Y279:Y280"/>
    <mergeCell ref="Z279:Z280"/>
    <mergeCell ref="AA279:AA280"/>
    <mergeCell ref="AB279:AB280"/>
    <mergeCell ref="AD279:AD280"/>
    <mergeCell ref="AE279:AE280"/>
    <mergeCell ref="AC279:AC280"/>
    <mergeCell ref="C279:C280"/>
    <mergeCell ref="B281:B282"/>
    <mergeCell ref="F281:F282"/>
    <mergeCell ref="Q281:Q282"/>
    <mergeCell ref="R281:R282"/>
    <mergeCell ref="S281:S282"/>
    <mergeCell ref="T281:T282"/>
    <mergeCell ref="U281:U282"/>
    <mergeCell ref="V281:V282"/>
    <mergeCell ref="W281:W282"/>
    <mergeCell ref="X281:X282"/>
    <mergeCell ref="Y281:Y282"/>
    <mergeCell ref="Z281:Z282"/>
    <mergeCell ref="AA281:AA282"/>
    <mergeCell ref="AB281:AB282"/>
    <mergeCell ref="AD281:AD282"/>
    <mergeCell ref="AE281:AE282"/>
    <mergeCell ref="AC281:AC282"/>
    <mergeCell ref="C281:C282"/>
    <mergeCell ref="B283:D283"/>
    <mergeCell ref="AE284:AE285"/>
    <mergeCell ref="AD284:AD285"/>
    <mergeCell ref="AC284:AC285"/>
    <mergeCell ref="AB284:AB285"/>
    <mergeCell ref="AA284:AA285"/>
    <mergeCell ref="Z284:Z285"/>
    <mergeCell ref="Y284:Y285"/>
    <mergeCell ref="X284:X285"/>
    <mergeCell ref="W284:W285"/>
    <mergeCell ref="V284:V285"/>
    <mergeCell ref="U284:U285"/>
    <mergeCell ref="T284:T285"/>
    <mergeCell ref="S284:S285"/>
    <mergeCell ref="R284:R285"/>
    <mergeCell ref="Q284:Q285"/>
    <mergeCell ref="F284:F285"/>
    <mergeCell ref="B284:B285"/>
    <mergeCell ref="C284:C285"/>
    <mergeCell ref="AE286:AE287"/>
    <mergeCell ref="AD286:AD287"/>
    <mergeCell ref="AC286:AC287"/>
    <mergeCell ref="AB286:AB287"/>
    <mergeCell ref="AA286:AA287"/>
    <mergeCell ref="Z286:Z287"/>
    <mergeCell ref="Y286:Y287"/>
    <mergeCell ref="X286:X287"/>
    <mergeCell ref="W286:W287"/>
    <mergeCell ref="V286:V287"/>
    <mergeCell ref="U286:U287"/>
    <mergeCell ref="T286:T287"/>
    <mergeCell ref="S286:S287"/>
    <mergeCell ref="R286:R287"/>
    <mergeCell ref="Q286:Q287"/>
    <mergeCell ref="F286:F287"/>
    <mergeCell ref="B286:B287"/>
    <mergeCell ref="C286:C287"/>
    <mergeCell ref="B288:D288"/>
    <mergeCell ref="F289:F290"/>
    <mergeCell ref="Q289:Q290"/>
    <mergeCell ref="R289:R290"/>
    <mergeCell ref="S289:S290"/>
    <mergeCell ref="T289:T290"/>
    <mergeCell ref="U289:U290"/>
    <mergeCell ref="V289:V290"/>
    <mergeCell ref="W289:W290"/>
    <mergeCell ref="X289:X290"/>
    <mergeCell ref="Y289:Y290"/>
    <mergeCell ref="Z289:Z290"/>
    <mergeCell ref="AA289:AA290"/>
    <mergeCell ref="AB289:AB290"/>
    <mergeCell ref="AC289:AC290"/>
    <mergeCell ref="AD289:AD290"/>
    <mergeCell ref="AE289:AE290"/>
    <mergeCell ref="C289:C290"/>
    <mergeCell ref="B289:B290"/>
    <mergeCell ref="F291:F292"/>
    <mergeCell ref="Q291:Q292"/>
    <mergeCell ref="R291:R292"/>
    <mergeCell ref="S291:S292"/>
    <mergeCell ref="T291:T292"/>
    <mergeCell ref="U291:U292"/>
    <mergeCell ref="V291:V292"/>
    <mergeCell ref="W291:W292"/>
    <mergeCell ref="X291:X292"/>
    <mergeCell ref="Y291:Y292"/>
    <mergeCell ref="Z291:Z292"/>
    <mergeCell ref="AA291:AA292"/>
    <mergeCell ref="AB291:AB292"/>
    <mergeCell ref="AC291:AC292"/>
    <mergeCell ref="AD291:AD292"/>
    <mergeCell ref="AE291:AE292"/>
    <mergeCell ref="B291:B292"/>
    <mergeCell ref="F293:F294"/>
    <mergeCell ref="Q293:Q294"/>
    <mergeCell ref="R293:R294"/>
    <mergeCell ref="S293:S294"/>
    <mergeCell ref="T293:T294"/>
    <mergeCell ref="U293:U294"/>
    <mergeCell ref="V293:V294"/>
    <mergeCell ref="X293:X294"/>
    <mergeCell ref="Y293:Y294"/>
    <mergeCell ref="Z293:Z294"/>
    <mergeCell ref="AA293:AA294"/>
    <mergeCell ref="AB293:AB294"/>
    <mergeCell ref="AC293:AC294"/>
    <mergeCell ref="AD293:AD294"/>
    <mergeCell ref="AE293:AE294"/>
    <mergeCell ref="W293:W294"/>
    <mergeCell ref="B293:B294"/>
    <mergeCell ref="F295:F296"/>
    <mergeCell ref="Q295:Q296"/>
    <mergeCell ref="R295:R296"/>
    <mergeCell ref="S295:S296"/>
    <mergeCell ref="T295:T296"/>
    <mergeCell ref="U295:U296"/>
    <mergeCell ref="V295:V296"/>
    <mergeCell ref="W295:W296"/>
    <mergeCell ref="X295:X296"/>
    <mergeCell ref="Y295:Y296"/>
    <mergeCell ref="Z295:Z296"/>
    <mergeCell ref="AA295:AA296"/>
    <mergeCell ref="AB295:AB296"/>
    <mergeCell ref="AC295:AC296"/>
    <mergeCell ref="AD295:AD296"/>
    <mergeCell ref="AE295:AE296"/>
    <mergeCell ref="B295:B296"/>
    <mergeCell ref="B297:D297"/>
    <mergeCell ref="AE298:AE299"/>
    <mergeCell ref="AD298:AD299"/>
    <mergeCell ref="AC298:AC299"/>
    <mergeCell ref="AB298:AB299"/>
    <mergeCell ref="AA298:AA299"/>
    <mergeCell ref="Z298:Z299"/>
    <mergeCell ref="Y298:Y299"/>
    <mergeCell ref="X298:X299"/>
    <mergeCell ref="W298:W299"/>
    <mergeCell ref="V298:V299"/>
    <mergeCell ref="U298:U299"/>
    <mergeCell ref="T298:T299"/>
    <mergeCell ref="S298:S299"/>
    <mergeCell ref="R298:R299"/>
    <mergeCell ref="Q298:Q299"/>
    <mergeCell ref="F298:F299"/>
    <mergeCell ref="C298:C299"/>
    <mergeCell ref="AE300:AE301"/>
    <mergeCell ref="AD300:AD301"/>
    <mergeCell ref="AC300:AC301"/>
    <mergeCell ref="AB300:AB301"/>
    <mergeCell ref="AA300:AA301"/>
    <mergeCell ref="Z300:Z301"/>
    <mergeCell ref="Y300:Y301"/>
    <mergeCell ref="X300:X301"/>
    <mergeCell ref="W300:W301"/>
    <mergeCell ref="V300:V301"/>
    <mergeCell ref="U300:U301"/>
    <mergeCell ref="T300:T301"/>
    <mergeCell ref="S300:S301"/>
    <mergeCell ref="R300:R301"/>
    <mergeCell ref="Q300:Q301"/>
    <mergeCell ref="F300:F301"/>
    <mergeCell ref="C300:C301"/>
    <mergeCell ref="AE302:AE303"/>
    <mergeCell ref="AD302:AD303"/>
    <mergeCell ref="AC302:AC303"/>
    <mergeCell ref="AB302:AB303"/>
    <mergeCell ref="AA302:AA303"/>
    <mergeCell ref="Z302:Z303"/>
    <mergeCell ref="Y302:Y303"/>
    <mergeCell ref="X302:X303"/>
    <mergeCell ref="W302:W303"/>
    <mergeCell ref="V302:V303"/>
    <mergeCell ref="U302:U303"/>
    <mergeCell ref="T302:T303"/>
    <mergeCell ref="S302:S303"/>
    <mergeCell ref="R302:R303"/>
    <mergeCell ref="Q302:Q303"/>
    <mergeCell ref="F302:F303"/>
    <mergeCell ref="C302:C303"/>
    <mergeCell ref="AE304:AE305"/>
    <mergeCell ref="AD304:AD305"/>
    <mergeCell ref="AC304:AC305"/>
    <mergeCell ref="AB304:AB305"/>
    <mergeCell ref="AA304:AA305"/>
    <mergeCell ref="Z304:Z305"/>
    <mergeCell ref="Y304:Y305"/>
    <mergeCell ref="X304:X305"/>
    <mergeCell ref="W304:W305"/>
    <mergeCell ref="V304:V305"/>
    <mergeCell ref="U304:U305"/>
    <mergeCell ref="T304:T305"/>
    <mergeCell ref="S304:S305"/>
    <mergeCell ref="R304:R305"/>
    <mergeCell ref="Q304:Q305"/>
    <mergeCell ref="F304:F305"/>
    <mergeCell ref="C304:C305"/>
    <mergeCell ref="B306:D306"/>
    <mergeCell ref="C307:C308"/>
    <mergeCell ref="AE307:AE308"/>
    <mergeCell ref="AD307:AD308"/>
    <mergeCell ref="AC307:AC308"/>
    <mergeCell ref="AB307:AB308"/>
    <mergeCell ref="AA307:AA308"/>
    <mergeCell ref="Z307:Z308"/>
    <mergeCell ref="Y307:Y308"/>
    <mergeCell ref="X307:X308"/>
    <mergeCell ref="W307:W308"/>
    <mergeCell ref="V307:V308"/>
    <mergeCell ref="U307:U308"/>
    <mergeCell ref="T307:T308"/>
    <mergeCell ref="S307:S308"/>
    <mergeCell ref="R307:R308"/>
    <mergeCell ref="Q307:Q308"/>
    <mergeCell ref="F307:F308"/>
    <mergeCell ref="AE309:AE310"/>
    <mergeCell ref="AD309:AD310"/>
    <mergeCell ref="AC309:AC310"/>
    <mergeCell ref="AB309:AB310"/>
    <mergeCell ref="AA309:AA310"/>
    <mergeCell ref="Z309:Z310"/>
    <mergeCell ref="Y309:Y310"/>
    <mergeCell ref="X309:X310"/>
    <mergeCell ref="W309:W310"/>
    <mergeCell ref="V309:V310"/>
    <mergeCell ref="U309:U310"/>
    <mergeCell ref="T309:T310"/>
    <mergeCell ref="S309:S310"/>
    <mergeCell ref="R309:R310"/>
    <mergeCell ref="Q309:Q310"/>
    <mergeCell ref="F309:F310"/>
    <mergeCell ref="AE311:AE312"/>
    <mergeCell ref="AD311:AD312"/>
    <mergeCell ref="AC311:AC312"/>
    <mergeCell ref="AB311:AB312"/>
    <mergeCell ref="AA311:AA312"/>
    <mergeCell ref="Z311:Z312"/>
    <mergeCell ref="Y311:Y312"/>
    <mergeCell ref="X311:X312"/>
    <mergeCell ref="W311:W312"/>
    <mergeCell ref="V311:V312"/>
    <mergeCell ref="U311:U312"/>
    <mergeCell ref="T311:T312"/>
    <mergeCell ref="S311:S312"/>
    <mergeCell ref="R311:R312"/>
    <mergeCell ref="Q311:Q312"/>
    <mergeCell ref="F311:F312"/>
    <mergeCell ref="B333:B334"/>
    <mergeCell ref="F333:F334"/>
    <mergeCell ref="Q333:Q334"/>
    <mergeCell ref="R333:R334"/>
    <mergeCell ref="S333:S334"/>
    <mergeCell ref="T333:T334"/>
    <mergeCell ref="U333:U334"/>
    <mergeCell ref="V333:V334"/>
    <mergeCell ref="W333:W334"/>
    <mergeCell ref="X333:X334"/>
    <mergeCell ref="Y333:Y334"/>
    <mergeCell ref="Z333:Z334"/>
    <mergeCell ref="AA333:AA334"/>
    <mergeCell ref="AB333:AB334"/>
    <mergeCell ref="AC333:AC334"/>
    <mergeCell ref="AD333:AD334"/>
    <mergeCell ref="AE333:AE334"/>
    <mergeCell ref="B335:D335"/>
    <mergeCell ref="B336:B337"/>
    <mergeCell ref="C336:C337"/>
    <mergeCell ref="AE336:AE337"/>
    <mergeCell ref="AD336:AD337"/>
    <mergeCell ref="AC336:AC337"/>
    <mergeCell ref="AB336:AB337"/>
    <mergeCell ref="AA336:AA337"/>
    <mergeCell ref="Z336:Z337"/>
    <mergeCell ref="Y336:Y337"/>
    <mergeCell ref="X336:X337"/>
    <mergeCell ref="W336:W337"/>
    <mergeCell ref="V336:V337"/>
    <mergeCell ref="U336:U337"/>
    <mergeCell ref="T336:T337"/>
    <mergeCell ref="S336:S337"/>
    <mergeCell ref="R336:R337"/>
    <mergeCell ref="Q336:Q337"/>
    <mergeCell ref="F336:F337"/>
    <mergeCell ref="B338:B339"/>
    <mergeCell ref="AE338:AE339"/>
    <mergeCell ref="AD338:AD339"/>
    <mergeCell ref="AC338:AC339"/>
    <mergeCell ref="AB338:AB339"/>
    <mergeCell ref="AA338:AA339"/>
    <mergeCell ref="Z338:Z339"/>
    <mergeCell ref="Y338:Y339"/>
    <mergeCell ref="X338:X339"/>
    <mergeCell ref="W338:W339"/>
    <mergeCell ref="V338:V339"/>
    <mergeCell ref="U338:U339"/>
    <mergeCell ref="T338:T339"/>
    <mergeCell ref="S338:S339"/>
    <mergeCell ref="R338:R339"/>
    <mergeCell ref="Q338:Q339"/>
    <mergeCell ref="F338:F339"/>
    <mergeCell ref="B340:B341"/>
    <mergeCell ref="W340:W341"/>
    <mergeCell ref="AE340:AE341"/>
    <mergeCell ref="AD340:AD341"/>
    <mergeCell ref="AC340:AC341"/>
    <mergeCell ref="AB340:AB341"/>
    <mergeCell ref="AA340:AA341"/>
    <mergeCell ref="Z340:Z341"/>
    <mergeCell ref="Y340:Y341"/>
    <mergeCell ref="X340:X341"/>
    <mergeCell ref="V340:V341"/>
    <mergeCell ref="U340:U341"/>
    <mergeCell ref="T340:T341"/>
    <mergeCell ref="S340:S341"/>
    <mergeCell ref="R340:R341"/>
    <mergeCell ref="Q340:Q341"/>
    <mergeCell ref="F340:F341"/>
    <mergeCell ref="B331:B332"/>
    <mergeCell ref="AE331:AE332"/>
    <mergeCell ref="AD331:AD332"/>
    <mergeCell ref="AC331:AC332"/>
    <mergeCell ref="AB331:AB332"/>
    <mergeCell ref="AA331:AA332"/>
    <mergeCell ref="Z331:Z332"/>
    <mergeCell ref="Y331:Y332"/>
    <mergeCell ref="X331:X332"/>
    <mergeCell ref="W331:W332"/>
    <mergeCell ref="V331:V332"/>
    <mergeCell ref="U331:U332"/>
    <mergeCell ref="T331:T332"/>
    <mergeCell ref="S331:S332"/>
    <mergeCell ref="R331:R332"/>
    <mergeCell ref="Q331:Q332"/>
    <mergeCell ref="F331:F332"/>
    <mergeCell ref="B365:D365"/>
    <mergeCell ref="B364:D364"/>
    <mergeCell ref="B362:B363"/>
    <mergeCell ref="F362:F363"/>
    <mergeCell ref="Q362:Q363"/>
    <mergeCell ref="R362:R363"/>
    <mergeCell ref="S362:S363"/>
    <mergeCell ref="T362:T363"/>
    <mergeCell ref="U362:U363"/>
    <mergeCell ref="V362:V363"/>
    <mergeCell ref="W362:W363"/>
    <mergeCell ref="X362:X363"/>
    <mergeCell ref="Y362:Y363"/>
    <mergeCell ref="Z362:Z363"/>
    <mergeCell ref="AA362:AA363"/>
    <mergeCell ref="AB362:AB363"/>
    <mergeCell ref="AC362:AC363"/>
    <mergeCell ref="AD362:AD363"/>
    <mergeCell ref="AE362:AE363"/>
    <mergeCell ref="AE360:AE361"/>
    <mergeCell ref="AD360:AD361"/>
    <mergeCell ref="AC360:AC361"/>
    <mergeCell ref="AB360:AB361"/>
    <mergeCell ref="AA360:AA361"/>
    <mergeCell ref="Z360:Z361"/>
    <mergeCell ref="Y360:Y361"/>
    <mergeCell ref="X360:X361"/>
    <mergeCell ref="W360:W361"/>
    <mergeCell ref="V360:V361"/>
    <mergeCell ref="U360:U361"/>
    <mergeCell ref="T360:T361"/>
    <mergeCell ref="S360:S361"/>
    <mergeCell ref="R360:R361"/>
    <mergeCell ref="Q360:Q361"/>
    <mergeCell ref="F360:F361"/>
    <mergeCell ref="B360:B361"/>
    <mergeCell ref="B358:B359"/>
    <mergeCell ref="AE358:AE359"/>
    <mergeCell ref="AD358:AD359"/>
    <mergeCell ref="AC358:AC359"/>
    <mergeCell ref="AB358:AB359"/>
    <mergeCell ref="AA358:AA359"/>
    <mergeCell ref="Z358:Z359"/>
    <mergeCell ref="Y358:Y359"/>
    <mergeCell ref="X358:X359"/>
    <mergeCell ref="W358:W359"/>
    <mergeCell ref="V358:V359"/>
    <mergeCell ref="U358:U359"/>
    <mergeCell ref="T358:T359"/>
    <mergeCell ref="S358:S359"/>
    <mergeCell ref="R358:R359"/>
    <mergeCell ref="Q358:Q359"/>
    <mergeCell ref="F358:F359"/>
    <mergeCell ref="B356:B357"/>
    <mergeCell ref="AE356:AE357"/>
    <mergeCell ref="AD356:AD357"/>
    <mergeCell ref="AC356:AC357"/>
    <mergeCell ref="AB356:AB357"/>
    <mergeCell ref="AA356:AA357"/>
    <mergeCell ref="Z356:Z357"/>
    <mergeCell ref="Y356:Y357"/>
    <mergeCell ref="X356:X357"/>
    <mergeCell ref="W356:W357"/>
    <mergeCell ref="V356:V357"/>
    <mergeCell ref="U356:U357"/>
    <mergeCell ref="T356:T357"/>
    <mergeCell ref="S356:S357"/>
    <mergeCell ref="R356:R357"/>
    <mergeCell ref="Q356:Q357"/>
    <mergeCell ref="F356:F357"/>
    <mergeCell ref="B354:B355"/>
    <mergeCell ref="C354:C355"/>
    <mergeCell ref="AE354:AE355"/>
    <mergeCell ref="AD354:AD355"/>
    <mergeCell ref="AC354:AC355"/>
    <mergeCell ref="AB354:AB355"/>
    <mergeCell ref="AA354:AA355"/>
    <mergeCell ref="Z354:Z355"/>
    <mergeCell ref="Y354:Y355"/>
    <mergeCell ref="X354:X355"/>
    <mergeCell ref="W354:W355"/>
    <mergeCell ref="V354:V355"/>
    <mergeCell ref="U354:U355"/>
    <mergeCell ref="T354:T355"/>
    <mergeCell ref="S354:S355"/>
    <mergeCell ref="R354:R355"/>
    <mergeCell ref="Q354:Q355"/>
    <mergeCell ref="F354:F355"/>
    <mergeCell ref="B353:D353"/>
    <mergeCell ref="AE351:AE352"/>
    <mergeCell ref="AD351:AD352"/>
    <mergeCell ref="AC351:AC352"/>
    <mergeCell ref="AB351:AB352"/>
    <mergeCell ref="AA351:AA352"/>
    <mergeCell ref="Z351:Z352"/>
    <mergeCell ref="Y351:Y352"/>
    <mergeCell ref="X351:X352"/>
    <mergeCell ref="W351:W352"/>
    <mergeCell ref="V351:V352"/>
    <mergeCell ref="U351:U352"/>
    <mergeCell ref="T351:T352"/>
    <mergeCell ref="S351:S352"/>
    <mergeCell ref="R351:R352"/>
    <mergeCell ref="Q351:Q352"/>
    <mergeCell ref="F351:F352"/>
    <mergeCell ref="AE349:AE350"/>
    <mergeCell ref="AD349:AD350"/>
    <mergeCell ref="AC349:AC350"/>
    <mergeCell ref="AB349:AB350"/>
    <mergeCell ref="AA349:AA350"/>
    <mergeCell ref="Z349:Z350"/>
    <mergeCell ref="Y349:Y350"/>
    <mergeCell ref="X349:X350"/>
    <mergeCell ref="W349:W350"/>
    <mergeCell ref="V349:V350"/>
    <mergeCell ref="U349:U350"/>
    <mergeCell ref="T349:T350"/>
    <mergeCell ref="S349:S350"/>
    <mergeCell ref="R349:R350"/>
    <mergeCell ref="Q349:Q350"/>
    <mergeCell ref="F349:F350"/>
    <mergeCell ref="AE347:AE348"/>
    <mergeCell ref="AD347:AD348"/>
    <mergeCell ref="AC347:AC348"/>
    <mergeCell ref="AB347:AB348"/>
    <mergeCell ref="AA347:AA348"/>
    <mergeCell ref="Z347:Z348"/>
    <mergeCell ref="Y347:Y348"/>
    <mergeCell ref="X347:X348"/>
    <mergeCell ref="W347:W348"/>
    <mergeCell ref="V347:V348"/>
    <mergeCell ref="U347:U348"/>
    <mergeCell ref="T347:T348"/>
    <mergeCell ref="S347:S348"/>
    <mergeCell ref="R347:R348"/>
    <mergeCell ref="Q347:Q348"/>
    <mergeCell ref="F347:F348"/>
    <mergeCell ref="C347:C348"/>
    <mergeCell ref="B346:D346"/>
    <mergeCell ref="F344:F345"/>
    <mergeCell ref="Q344:Q345"/>
    <mergeCell ref="R344:R345"/>
    <mergeCell ref="S344:S345"/>
    <mergeCell ref="T344:T345"/>
    <mergeCell ref="U344:U345"/>
    <mergeCell ref="V344:V345"/>
    <mergeCell ref="W344:W345"/>
    <mergeCell ref="X344:X345"/>
    <mergeCell ref="Y344:Y345"/>
    <mergeCell ref="Z344:Z345"/>
    <mergeCell ref="AA344:AA345"/>
    <mergeCell ref="AB344:AB345"/>
    <mergeCell ref="AC344:AC345"/>
    <mergeCell ref="AD344:AD345"/>
    <mergeCell ref="AE344:AE345"/>
    <mergeCell ref="A320:A365"/>
    <mergeCell ref="W342:W343"/>
    <mergeCell ref="AE342:AE343"/>
    <mergeCell ref="AD342:AD343"/>
    <mergeCell ref="AC342:AC343"/>
    <mergeCell ref="AB342:AB343"/>
    <mergeCell ref="AA342:AA343"/>
    <mergeCell ref="Z342:Z343"/>
    <mergeCell ref="Y342:Y343"/>
    <mergeCell ref="X342:X343"/>
    <mergeCell ref="V342:V343"/>
    <mergeCell ref="U342:U343"/>
    <mergeCell ref="T342:T343"/>
    <mergeCell ref="S342:S343"/>
    <mergeCell ref="R342:R343"/>
    <mergeCell ref="Q342:Q343"/>
    <mergeCell ref="F342:F343"/>
    <mergeCell ref="C385:C386"/>
    <mergeCell ref="C387:C388"/>
    <mergeCell ref="C389:C390"/>
    <mergeCell ref="C391:C392"/>
    <mergeCell ref="B423:B424"/>
    <mergeCell ref="B428:B429"/>
    <mergeCell ref="B430:B431"/>
    <mergeCell ref="B432:B433"/>
    <mergeCell ref="B434:B435"/>
    <mergeCell ref="B445:B446"/>
    <mergeCell ref="B470:B471"/>
    <mergeCell ref="B472:B473"/>
    <mergeCell ref="B474:B475"/>
    <mergeCell ref="B476:B477"/>
    <mergeCell ref="C470:C471"/>
    <mergeCell ref="C472:C473"/>
    <mergeCell ref="C474:C475"/>
    <mergeCell ref="C476:C477"/>
    <mergeCell ref="B486:B487"/>
    <mergeCell ref="B488:B489"/>
    <mergeCell ref="B490:B491"/>
    <mergeCell ref="B492:B493"/>
    <mergeCell ref="C486:C487"/>
    <mergeCell ref="C488:C489"/>
    <mergeCell ref="C490:C491"/>
    <mergeCell ref="C492:C493"/>
    <mergeCell ref="B495:B496"/>
    <mergeCell ref="B497:B498"/>
    <mergeCell ref="B499:B500"/>
    <mergeCell ref="B501:B502"/>
    <mergeCell ref="C495:C496"/>
    <mergeCell ref="C497:C498"/>
    <mergeCell ref="C499:C500"/>
    <mergeCell ref="C501:C502"/>
    <mergeCell ref="B506:B507"/>
    <mergeCell ref="C506:C507"/>
    <mergeCell ref="F506:F507"/>
    <mergeCell ref="Q506:Q507"/>
    <mergeCell ref="R506:R507"/>
    <mergeCell ref="S506:S507"/>
    <mergeCell ref="T506:T507"/>
    <mergeCell ref="U506:U507"/>
    <mergeCell ref="V506:V507"/>
    <mergeCell ref="W506:W507"/>
    <mergeCell ref="X506:X507"/>
    <mergeCell ref="Y506:Y507"/>
    <mergeCell ref="Z506:Z507"/>
    <mergeCell ref="AA506:AA507"/>
    <mergeCell ref="AB506:AB507"/>
    <mergeCell ref="AC506:AC507"/>
    <mergeCell ref="AD506:AD507"/>
    <mergeCell ref="AE506:AE507"/>
    <mergeCell ref="C508:C509"/>
    <mergeCell ref="B508:B509"/>
    <mergeCell ref="F508:F509"/>
    <mergeCell ref="Q508:Q509"/>
    <mergeCell ref="R508:R509"/>
    <mergeCell ref="S508:S509"/>
    <mergeCell ref="T508:T509"/>
    <mergeCell ref="U508:U509"/>
    <mergeCell ref="V508:V509"/>
    <mergeCell ref="W508:W509"/>
    <mergeCell ref="X508:X509"/>
    <mergeCell ref="Y508:Y509"/>
    <mergeCell ref="Z508:Z509"/>
    <mergeCell ref="AA508:AA509"/>
    <mergeCell ref="AB508:AB509"/>
    <mergeCell ref="AC508:AC509"/>
    <mergeCell ref="AD508:AD509"/>
    <mergeCell ref="AE508:AE509"/>
    <mergeCell ref="C510:C511"/>
    <mergeCell ref="B510:B511"/>
    <mergeCell ref="F510:F511"/>
    <mergeCell ref="Q510:Q511"/>
    <mergeCell ref="R510:R511"/>
    <mergeCell ref="S510:S511"/>
    <mergeCell ref="T510:T511"/>
    <mergeCell ref="U510:U511"/>
    <mergeCell ref="V510:V511"/>
    <mergeCell ref="W510:W511"/>
    <mergeCell ref="X510:X511"/>
    <mergeCell ref="Y510:Y511"/>
    <mergeCell ref="Z510:Z511"/>
    <mergeCell ref="AA510:AA511"/>
    <mergeCell ref="AB510:AB511"/>
    <mergeCell ref="AC510:AC511"/>
    <mergeCell ref="AD510:AD511"/>
    <mergeCell ref="AE510:AE511"/>
    <mergeCell ref="C512:C513"/>
    <mergeCell ref="B512:B513"/>
    <mergeCell ref="F512:F513"/>
    <mergeCell ref="Q512:Q513"/>
    <mergeCell ref="R512:R513"/>
    <mergeCell ref="S512:S513"/>
    <mergeCell ref="T512:T513"/>
    <mergeCell ref="U512:U513"/>
    <mergeCell ref="V512:V513"/>
    <mergeCell ref="W512:W513"/>
    <mergeCell ref="X512:X513"/>
    <mergeCell ref="Y512:Y513"/>
    <mergeCell ref="Z512:Z513"/>
    <mergeCell ref="AA512:AA513"/>
    <mergeCell ref="AB512:AB513"/>
    <mergeCell ref="AC512:AC513"/>
    <mergeCell ref="AD512:AD513"/>
    <mergeCell ref="AE512:AE513"/>
    <mergeCell ref="B514:D514"/>
    <mergeCell ref="F515:F516"/>
    <mergeCell ref="Q515:Q516"/>
    <mergeCell ref="R515:R516"/>
    <mergeCell ref="S515:S516"/>
    <mergeCell ref="T515:T516"/>
    <mergeCell ref="U515:U516"/>
    <mergeCell ref="V515:V516"/>
    <mergeCell ref="W515:W516"/>
    <mergeCell ref="X515:X516"/>
    <mergeCell ref="Y515:Y516"/>
    <mergeCell ref="Z515:Z516"/>
    <mergeCell ref="AA515:AA516"/>
    <mergeCell ref="AB515:AB516"/>
    <mergeCell ref="AC515:AC516"/>
    <mergeCell ref="AD515:AD516"/>
    <mergeCell ref="AE515:AE516"/>
    <mergeCell ref="C515:C516"/>
    <mergeCell ref="AE517:AE518"/>
    <mergeCell ref="AD517:AD518"/>
    <mergeCell ref="AC517:AC518"/>
    <mergeCell ref="AB517:AB518"/>
    <mergeCell ref="AA517:AA518"/>
    <mergeCell ref="Z517:Z518"/>
    <mergeCell ref="Y517:Y518"/>
    <mergeCell ref="X517:X518"/>
    <mergeCell ref="W517:W518"/>
    <mergeCell ref="V517:V518"/>
    <mergeCell ref="U517:U518"/>
    <mergeCell ref="T517:T518"/>
    <mergeCell ref="S517:S518"/>
    <mergeCell ref="R517:R518"/>
    <mergeCell ref="Q517:Q518"/>
    <mergeCell ref="F517:F518"/>
    <mergeCell ref="C517:C518"/>
    <mergeCell ref="AE519:AE520"/>
    <mergeCell ref="AD519:AD520"/>
    <mergeCell ref="AC519:AC520"/>
    <mergeCell ref="AB519:AB520"/>
    <mergeCell ref="AA519:AA520"/>
    <mergeCell ref="Z519:Z520"/>
    <mergeCell ref="Y519:Y520"/>
    <mergeCell ref="X519:X520"/>
    <mergeCell ref="W519:W520"/>
    <mergeCell ref="V519:V520"/>
    <mergeCell ref="U519:U520"/>
    <mergeCell ref="T519:T520"/>
    <mergeCell ref="S519:S520"/>
    <mergeCell ref="R519:R520"/>
    <mergeCell ref="Q519:Q520"/>
    <mergeCell ref="F519:F520"/>
    <mergeCell ref="C519:C520"/>
    <mergeCell ref="AE521:AE522"/>
    <mergeCell ref="AD521:AD522"/>
    <mergeCell ref="AC521:AC522"/>
    <mergeCell ref="AB521:AB522"/>
    <mergeCell ref="AA521:AA522"/>
    <mergeCell ref="Z521:Z522"/>
    <mergeCell ref="Y521:Y522"/>
    <mergeCell ref="X521:X522"/>
    <mergeCell ref="W521:W522"/>
    <mergeCell ref="V521:V522"/>
    <mergeCell ref="U521:U522"/>
    <mergeCell ref="T521:T522"/>
    <mergeCell ref="S521:S522"/>
    <mergeCell ref="R521:R522"/>
    <mergeCell ref="Q521:Q522"/>
    <mergeCell ref="F521:F522"/>
    <mergeCell ref="C521:C522"/>
    <mergeCell ref="B523:D523"/>
    <mergeCell ref="F524:F525"/>
    <mergeCell ref="Q524:Q525"/>
    <mergeCell ref="R524:R525"/>
    <mergeCell ref="S524:S525"/>
    <mergeCell ref="T524:T525"/>
    <mergeCell ref="U524:U525"/>
    <mergeCell ref="V524:V525"/>
    <mergeCell ref="W524:W525"/>
    <mergeCell ref="X524:X525"/>
    <mergeCell ref="Y524:Y525"/>
    <mergeCell ref="Z524:Z525"/>
    <mergeCell ref="AA524:AA525"/>
    <mergeCell ref="AB524:AB525"/>
    <mergeCell ref="AC524:AC525"/>
    <mergeCell ref="AD524:AD525"/>
    <mergeCell ref="AE524:AE525"/>
    <mergeCell ref="F526:F527"/>
    <mergeCell ref="Q526:Q527"/>
    <mergeCell ref="R526:R527"/>
    <mergeCell ref="S526:S527"/>
    <mergeCell ref="T526:T527"/>
    <mergeCell ref="U526:U527"/>
    <mergeCell ref="V526:V527"/>
    <mergeCell ref="W526:W527"/>
    <mergeCell ref="X526:X527"/>
    <mergeCell ref="Y526:Y527"/>
    <mergeCell ref="Z526:Z527"/>
    <mergeCell ref="AA526:AA527"/>
    <mergeCell ref="AB526:AB527"/>
    <mergeCell ref="AC526:AC527"/>
    <mergeCell ref="AD526:AD527"/>
    <mergeCell ref="AE526:AE527"/>
    <mergeCell ref="A600:A645"/>
    <mergeCell ref="AE606:AE607"/>
    <mergeCell ref="AD606:AD607"/>
    <mergeCell ref="AC606:AC607"/>
    <mergeCell ref="AB606:AB607"/>
    <mergeCell ref="Z606:Z607"/>
    <mergeCell ref="Y606:Y607"/>
    <mergeCell ref="X606:X607"/>
    <mergeCell ref="W606:W607"/>
    <mergeCell ref="V606:V607"/>
    <mergeCell ref="U606:U607"/>
    <mergeCell ref="T606:T607"/>
    <mergeCell ref="S606:S607"/>
    <mergeCell ref="R606:R607"/>
    <mergeCell ref="Q606:Q607"/>
    <mergeCell ref="F606:F607"/>
    <mergeCell ref="B606:B607"/>
    <mergeCell ref="C606:C607"/>
    <mergeCell ref="B608:D608"/>
    <mergeCell ref="AE609:AE610"/>
    <mergeCell ref="AD609:AD610"/>
    <mergeCell ref="AB609:AB610"/>
    <mergeCell ref="AA609:AA610"/>
    <mergeCell ref="Z609:Z610"/>
    <mergeCell ref="Y609:Y610"/>
    <mergeCell ref="X609:X610"/>
    <mergeCell ref="W609:W610"/>
    <mergeCell ref="V609:V610"/>
    <mergeCell ref="U609:U610"/>
    <mergeCell ref="T609:T610"/>
    <mergeCell ref="S609:S610"/>
    <mergeCell ref="R609:R610"/>
    <mergeCell ref="Q609:Q610"/>
    <mergeCell ref="F609:F610"/>
    <mergeCell ref="C609:C610"/>
    <mergeCell ref="B609:B610"/>
    <mergeCell ref="C611:C612"/>
    <mergeCell ref="AE611:AE612"/>
    <mergeCell ref="AD611:AD612"/>
    <mergeCell ref="AC611:AC612"/>
    <mergeCell ref="AB611:AB612"/>
    <mergeCell ref="AA611:AA612"/>
    <mergeCell ref="Z611:Z612"/>
    <mergeCell ref="Y611:Y612"/>
    <mergeCell ref="X611:X612"/>
    <mergeCell ref="W611:W612"/>
    <mergeCell ref="V611:V612"/>
    <mergeCell ref="U611:U612"/>
    <mergeCell ref="T611:T612"/>
    <mergeCell ref="S611:S612"/>
    <mergeCell ref="R611:R612"/>
    <mergeCell ref="Q611:Q612"/>
    <mergeCell ref="F611:F612"/>
    <mergeCell ref="B611:B612"/>
    <mergeCell ref="C613:C614"/>
    <mergeCell ref="AE613:AE614"/>
    <mergeCell ref="AD613:AD614"/>
    <mergeCell ref="AC613:AC614"/>
    <mergeCell ref="AB613:AB614"/>
    <mergeCell ref="AA613:AA614"/>
    <mergeCell ref="Z613:Z614"/>
    <mergeCell ref="Y613:Y614"/>
    <mergeCell ref="X613:X614"/>
    <mergeCell ref="W613:W614"/>
    <mergeCell ref="V613:V614"/>
    <mergeCell ref="U613:U614"/>
    <mergeCell ref="T613:T614"/>
    <mergeCell ref="S613:S614"/>
    <mergeCell ref="R613:R614"/>
    <mergeCell ref="Q613:Q614"/>
    <mergeCell ref="F613:F614"/>
    <mergeCell ref="B613:B614"/>
    <mergeCell ref="C615:C616"/>
    <mergeCell ref="AE615:AE616"/>
    <mergeCell ref="AD615:AD616"/>
    <mergeCell ref="AC615:AC616"/>
    <mergeCell ref="AB615:AB616"/>
    <mergeCell ref="AA615:AA616"/>
    <mergeCell ref="Z615:Z616"/>
    <mergeCell ref="Y615:Y616"/>
    <mergeCell ref="X615:X616"/>
    <mergeCell ref="W615:W616"/>
    <mergeCell ref="V615:V616"/>
    <mergeCell ref="U615:U616"/>
    <mergeCell ref="T615:T616"/>
    <mergeCell ref="S615:S616"/>
    <mergeCell ref="R615:R616"/>
    <mergeCell ref="Q615:Q616"/>
    <mergeCell ref="F615:F616"/>
    <mergeCell ref="B615:B616"/>
    <mergeCell ref="B617:D617"/>
    <mergeCell ref="AE618:AE619"/>
    <mergeCell ref="AD618:AD619"/>
    <mergeCell ref="AC618:AC619"/>
    <mergeCell ref="AB618:AB619"/>
    <mergeCell ref="AA618:AA619"/>
    <mergeCell ref="Z618:Z619"/>
    <mergeCell ref="Y618:Y619"/>
    <mergeCell ref="X618:X619"/>
    <mergeCell ref="W618:W619"/>
    <mergeCell ref="V618:V619"/>
    <mergeCell ref="U618:U619"/>
    <mergeCell ref="T618:T619"/>
    <mergeCell ref="S618:S619"/>
    <mergeCell ref="R618:R619"/>
    <mergeCell ref="Q618:Q619"/>
    <mergeCell ref="F618:F619"/>
    <mergeCell ref="C618:C619"/>
    <mergeCell ref="B618:B619"/>
    <mergeCell ref="C620:C621"/>
    <mergeCell ref="AE620:AE621"/>
    <mergeCell ref="AD620:AD621"/>
    <mergeCell ref="AC620:AC621"/>
    <mergeCell ref="AB620:AB621"/>
    <mergeCell ref="AA620:AA621"/>
    <mergeCell ref="Z620:Z621"/>
    <mergeCell ref="Y620:Y621"/>
    <mergeCell ref="X620:X621"/>
    <mergeCell ref="W620:W621"/>
    <mergeCell ref="V620:V621"/>
    <mergeCell ref="U620:U621"/>
    <mergeCell ref="T620:T621"/>
    <mergeCell ref="S620:S621"/>
    <mergeCell ref="R620:R621"/>
    <mergeCell ref="Q620:Q621"/>
    <mergeCell ref="F620:F621"/>
    <mergeCell ref="B620:B621"/>
    <mergeCell ref="C622:C623"/>
    <mergeCell ref="AE622:AE623"/>
    <mergeCell ref="AD622:AD623"/>
    <mergeCell ref="AC622:AC623"/>
    <mergeCell ref="AB622:AB623"/>
    <mergeCell ref="AA622:AA623"/>
    <mergeCell ref="Z622:Z623"/>
    <mergeCell ref="Y622:Y623"/>
    <mergeCell ref="X622:X623"/>
    <mergeCell ref="W622:W623"/>
    <mergeCell ref="V622:V623"/>
    <mergeCell ref="U622:U623"/>
    <mergeCell ref="T622:T623"/>
    <mergeCell ref="S622:S623"/>
    <mergeCell ref="R622:R623"/>
    <mergeCell ref="Q622:Q623"/>
    <mergeCell ref="F622:F623"/>
    <mergeCell ref="B622:B623"/>
    <mergeCell ref="B624:B625"/>
    <mergeCell ref="F624:F625"/>
    <mergeCell ref="Q624:Q625"/>
    <mergeCell ref="R624:R625"/>
    <mergeCell ref="S624:S625"/>
    <mergeCell ref="T624:T625"/>
    <mergeCell ref="U624:U625"/>
    <mergeCell ref="V624:V625"/>
    <mergeCell ref="W624:W625"/>
    <mergeCell ref="X624:X625"/>
    <mergeCell ref="Y624:Y625"/>
    <mergeCell ref="Z624:Z625"/>
    <mergeCell ref="AA624:AA625"/>
    <mergeCell ref="AB624:AB625"/>
    <mergeCell ref="AC624:AC625"/>
    <mergeCell ref="AD624:AD625"/>
    <mergeCell ref="AE624:AE625"/>
    <mergeCell ref="C624:C625"/>
    <mergeCell ref="B626:D626"/>
    <mergeCell ref="B627:B628"/>
    <mergeCell ref="C627:C628"/>
    <mergeCell ref="F627:F628"/>
    <mergeCell ref="Q627:Q628"/>
    <mergeCell ref="R627:R628"/>
    <mergeCell ref="S627:S628"/>
    <mergeCell ref="T627:T628"/>
    <mergeCell ref="U627:U628"/>
    <mergeCell ref="V627:V628"/>
    <mergeCell ref="W627:W628"/>
    <mergeCell ref="X627:X628"/>
    <mergeCell ref="Y627:Y628"/>
    <mergeCell ref="Z627:Z628"/>
    <mergeCell ref="AA627:AA628"/>
    <mergeCell ref="AB627:AB628"/>
    <mergeCell ref="AC627:AC628"/>
    <mergeCell ref="AD627:AD628"/>
    <mergeCell ref="AE627:AE628"/>
    <mergeCell ref="B629:B630"/>
    <mergeCell ref="F629:F630"/>
    <mergeCell ref="Q629:Q630"/>
    <mergeCell ref="R629:R630"/>
    <mergeCell ref="S629:S630"/>
    <mergeCell ref="T629:T630"/>
    <mergeCell ref="U629:U630"/>
    <mergeCell ref="V629:V630"/>
    <mergeCell ref="W629:W630"/>
    <mergeCell ref="X629:X630"/>
    <mergeCell ref="Y629:Y630"/>
    <mergeCell ref="Z629:Z630"/>
    <mergeCell ref="AA629:AA630"/>
    <mergeCell ref="AB629:AB630"/>
    <mergeCell ref="AC629:AC630"/>
    <mergeCell ref="AD629:AD630"/>
    <mergeCell ref="AE629:AE630"/>
    <mergeCell ref="B631:B632"/>
    <mergeCell ref="F631:F632"/>
    <mergeCell ref="Q631:Q632"/>
    <mergeCell ref="R631:R632"/>
    <mergeCell ref="S631:S632"/>
    <mergeCell ref="T631:T632"/>
    <mergeCell ref="U631:U632"/>
    <mergeCell ref="V631:V632"/>
    <mergeCell ref="W631:W632"/>
    <mergeCell ref="X631:X632"/>
    <mergeCell ref="Y631:Y632"/>
    <mergeCell ref="Z631:Z632"/>
    <mergeCell ref="AA631:AA632"/>
    <mergeCell ref="AB631:AB632"/>
    <mergeCell ref="AC631:AC632"/>
    <mergeCell ref="AD631:AD632"/>
    <mergeCell ref="AE631:AE632"/>
    <mergeCell ref="B633:B634"/>
    <mergeCell ref="F633:F634"/>
    <mergeCell ref="Q633:Q634"/>
    <mergeCell ref="R633:R634"/>
    <mergeCell ref="S633:S634"/>
    <mergeCell ref="T633:T634"/>
    <mergeCell ref="U633:U634"/>
    <mergeCell ref="V633:V634"/>
    <mergeCell ref="W633:W634"/>
    <mergeCell ref="X633:X634"/>
    <mergeCell ref="Y633:Y634"/>
    <mergeCell ref="Z633:Z634"/>
    <mergeCell ref="AA633:AA634"/>
    <mergeCell ref="AB633:AB634"/>
    <mergeCell ref="AC633:AC634"/>
    <mergeCell ref="AD633:AD634"/>
    <mergeCell ref="AE633:AE634"/>
    <mergeCell ref="B635:D635"/>
    <mergeCell ref="B636:B637"/>
    <mergeCell ref="F636:F637"/>
    <mergeCell ref="Q636:Q637"/>
    <mergeCell ref="R636:R637"/>
    <mergeCell ref="S636:S637"/>
    <mergeCell ref="T636:T637"/>
    <mergeCell ref="U636:U637"/>
    <mergeCell ref="V636:V637"/>
    <mergeCell ref="W636:W637"/>
    <mergeCell ref="X636:X637"/>
    <mergeCell ref="Y636:Y637"/>
    <mergeCell ref="Z636:Z637"/>
    <mergeCell ref="AA636:AA637"/>
    <mergeCell ref="AB636:AB637"/>
    <mergeCell ref="AC636:AC637"/>
    <mergeCell ref="AD636:AD637"/>
    <mergeCell ref="AE636:AE637"/>
    <mergeCell ref="B638:B639"/>
    <mergeCell ref="F638:F639"/>
    <mergeCell ref="Q638:Q639"/>
    <mergeCell ref="R638:R639"/>
    <mergeCell ref="S638:S639"/>
    <mergeCell ref="T638:T639"/>
    <mergeCell ref="U638:U639"/>
    <mergeCell ref="V638:V639"/>
    <mergeCell ref="W638:W639"/>
    <mergeCell ref="X638:X639"/>
    <mergeCell ref="Y638:Y639"/>
    <mergeCell ref="Z638:Z639"/>
    <mergeCell ref="AA638:AA639"/>
    <mergeCell ref="AB638:AB639"/>
    <mergeCell ref="AC638:AC639"/>
    <mergeCell ref="AD638:AD639"/>
    <mergeCell ref="AE638:AE639"/>
    <mergeCell ref="B640:B641"/>
    <mergeCell ref="F640:F641"/>
    <mergeCell ref="Q640:Q641"/>
    <mergeCell ref="R640:R641"/>
    <mergeCell ref="S640:S641"/>
    <mergeCell ref="T640:T641"/>
    <mergeCell ref="U640:U641"/>
    <mergeCell ref="V640:V641"/>
    <mergeCell ref="W640:W641"/>
    <mergeCell ref="X640:X641"/>
    <mergeCell ref="Y640:Y641"/>
    <mergeCell ref="Z640:Z641"/>
    <mergeCell ref="AA640:AA641"/>
    <mergeCell ref="AB640:AB641"/>
    <mergeCell ref="AC640:AC641"/>
    <mergeCell ref="AD640:AD641"/>
    <mergeCell ref="AE640:AE641"/>
    <mergeCell ref="B642:B643"/>
    <mergeCell ref="F642:F643"/>
    <mergeCell ref="Q642:Q643"/>
    <mergeCell ref="R642:R643"/>
    <mergeCell ref="S642:S643"/>
    <mergeCell ref="T642:T643"/>
    <mergeCell ref="U642:U643"/>
    <mergeCell ref="V642:V643"/>
    <mergeCell ref="W642:W643"/>
    <mergeCell ref="X642:X643"/>
    <mergeCell ref="Y642:Y643"/>
    <mergeCell ref="Z642:Z643"/>
    <mergeCell ref="AA642:AA643"/>
    <mergeCell ref="AB642:AB643"/>
    <mergeCell ref="AC642:AC643"/>
    <mergeCell ref="AD642:AD643"/>
    <mergeCell ref="AE642:AE643"/>
    <mergeCell ref="B644:D644"/>
    <mergeCell ref="B645:D645"/>
    <mergeCell ref="B604:B605"/>
    <mergeCell ref="C604:C605"/>
    <mergeCell ref="F604:F605"/>
    <mergeCell ref="Q604:Q605"/>
    <mergeCell ref="R604:R605"/>
    <mergeCell ref="S604:S605"/>
    <mergeCell ref="T604:T605"/>
    <mergeCell ref="U604:U605"/>
    <mergeCell ref="V604:V605"/>
    <mergeCell ref="W604:W605"/>
    <mergeCell ref="X604:X605"/>
    <mergeCell ref="Y604:Y605"/>
    <mergeCell ref="Z604:Z605"/>
    <mergeCell ref="AA604:AA605"/>
    <mergeCell ref="AA606:AA607"/>
    <mergeCell ref="AB604:AB605"/>
    <mergeCell ref="AC604:AC605"/>
    <mergeCell ref="AD604:AD605"/>
    <mergeCell ref="AE604:AE605"/>
    <mergeCell ref="AC609:AC610"/>
    <mergeCell ref="C636:C637"/>
    <mergeCell ref="C638:C639"/>
    <mergeCell ref="C640:C641"/>
    <mergeCell ref="C642:C643"/>
    <mergeCell ref="C629:C630"/>
    <mergeCell ref="C631:C632"/>
    <mergeCell ref="C633:C634"/>
    <mergeCell ref="C647:C648"/>
    <mergeCell ref="B647:B648"/>
    <mergeCell ref="F647:F648"/>
    <mergeCell ref="Q647:Q648"/>
    <mergeCell ref="R647:R648"/>
    <mergeCell ref="S647:S648"/>
    <mergeCell ref="T647:T648"/>
    <mergeCell ref="U647:U648"/>
    <mergeCell ref="V647:V648"/>
    <mergeCell ref="W647:W648"/>
    <mergeCell ref="X647:X648"/>
    <mergeCell ref="Y647:Y648"/>
    <mergeCell ref="Z647:Z648"/>
    <mergeCell ref="AA647:AA648"/>
    <mergeCell ref="AB647:AB648"/>
    <mergeCell ref="AC647:AC648"/>
    <mergeCell ref="AD647:AD648"/>
    <mergeCell ref="AE647:AE648"/>
    <mergeCell ref="A647:A688"/>
    <mergeCell ref="C649:C650"/>
    <mergeCell ref="B649:B650"/>
    <mergeCell ref="F649:F650"/>
    <mergeCell ref="Q649:Q650"/>
    <mergeCell ref="R649:R650"/>
    <mergeCell ref="S649:S650"/>
    <mergeCell ref="T649:T650"/>
    <mergeCell ref="U649:U650"/>
    <mergeCell ref="V649:V650"/>
    <mergeCell ref="W649:W650"/>
    <mergeCell ref="X649:X650"/>
    <mergeCell ref="Y649:Y650"/>
    <mergeCell ref="Z649:Z650"/>
    <mergeCell ref="AA649:AA650"/>
    <mergeCell ref="AB649:AB650"/>
    <mergeCell ref="AC649:AC650"/>
    <mergeCell ref="AD649:AD650"/>
    <mergeCell ref="AE649:AE650"/>
    <mergeCell ref="B651:B652"/>
    <mergeCell ref="C651:C652"/>
    <mergeCell ref="F651:F652"/>
    <mergeCell ref="Q651:Q652"/>
    <mergeCell ref="R651:R652"/>
    <mergeCell ref="S651:S652"/>
    <mergeCell ref="T651:T652"/>
    <mergeCell ref="U651:U652"/>
    <mergeCell ref="V651:V652"/>
    <mergeCell ref="W651:W652"/>
    <mergeCell ref="X651:X652"/>
    <mergeCell ref="Y651:Y652"/>
    <mergeCell ref="Z651:Z652"/>
    <mergeCell ref="AA651:AA652"/>
    <mergeCell ref="AB651:AB652"/>
    <mergeCell ref="AC651:AC652"/>
    <mergeCell ref="AD651:AD652"/>
    <mergeCell ref="AE651:AE652"/>
    <mergeCell ref="AE653:AE654"/>
    <mergeCell ref="AD653:AD654"/>
    <mergeCell ref="AC653:AC654"/>
    <mergeCell ref="AB653:AB654"/>
    <mergeCell ref="Z653:Z654"/>
    <mergeCell ref="Y653:Y654"/>
    <mergeCell ref="X653:X654"/>
    <mergeCell ref="W653:W654"/>
    <mergeCell ref="V653:V654"/>
    <mergeCell ref="U653:U654"/>
    <mergeCell ref="T653:T654"/>
    <mergeCell ref="S653:S654"/>
    <mergeCell ref="R653:R654"/>
    <mergeCell ref="Q653:Q654"/>
    <mergeCell ref="F653:F654"/>
    <mergeCell ref="B653:B654"/>
    <mergeCell ref="C653:C654"/>
    <mergeCell ref="AA653:AA654"/>
    <mergeCell ref="B655:D655"/>
    <mergeCell ref="AE656:AE657"/>
    <mergeCell ref="AD656:AD657"/>
    <mergeCell ref="AB656:AB657"/>
    <mergeCell ref="AA656:AA657"/>
    <mergeCell ref="Z656:Z657"/>
    <mergeCell ref="Y656:Y657"/>
    <mergeCell ref="X656:X657"/>
    <mergeCell ref="W656:W657"/>
    <mergeCell ref="V656:V657"/>
    <mergeCell ref="U656:U657"/>
    <mergeCell ref="T656:T657"/>
    <mergeCell ref="S656:S657"/>
    <mergeCell ref="R656:R657"/>
    <mergeCell ref="Q656:Q657"/>
    <mergeCell ref="F656:F657"/>
    <mergeCell ref="C656:C657"/>
    <mergeCell ref="B656:B657"/>
    <mergeCell ref="AC656:AC657"/>
    <mergeCell ref="C658:C659"/>
    <mergeCell ref="AE658:AE659"/>
    <mergeCell ref="AD658:AD659"/>
    <mergeCell ref="AC658:AC659"/>
    <mergeCell ref="AB658:AB659"/>
    <mergeCell ref="AA658:AA659"/>
    <mergeCell ref="Z658:Z659"/>
    <mergeCell ref="Y658:Y659"/>
    <mergeCell ref="X658:X659"/>
    <mergeCell ref="W658:W659"/>
    <mergeCell ref="V658:V659"/>
    <mergeCell ref="U658:U659"/>
    <mergeCell ref="T658:T659"/>
    <mergeCell ref="S658:S659"/>
    <mergeCell ref="R658:R659"/>
    <mergeCell ref="Q658:Q659"/>
    <mergeCell ref="F658:F659"/>
    <mergeCell ref="B658:B659"/>
    <mergeCell ref="C660:C661"/>
    <mergeCell ref="AE660:AE661"/>
    <mergeCell ref="AD660:AD661"/>
    <mergeCell ref="AC660:AC661"/>
    <mergeCell ref="AB660:AB661"/>
    <mergeCell ref="AA660:AA661"/>
    <mergeCell ref="Z660:Z661"/>
    <mergeCell ref="Y660:Y661"/>
    <mergeCell ref="X660:X661"/>
    <mergeCell ref="W660:W661"/>
    <mergeCell ref="V660:V661"/>
    <mergeCell ref="U660:U661"/>
    <mergeCell ref="T660:T661"/>
    <mergeCell ref="S660:S661"/>
    <mergeCell ref="R660:R661"/>
    <mergeCell ref="Q660:Q661"/>
    <mergeCell ref="F660:F661"/>
    <mergeCell ref="B660:B661"/>
    <mergeCell ref="C662:C663"/>
    <mergeCell ref="AE662:AE663"/>
    <mergeCell ref="AD662:AD663"/>
    <mergeCell ref="AC662:AC663"/>
    <mergeCell ref="AB662:AB663"/>
    <mergeCell ref="AA662:AA663"/>
    <mergeCell ref="Z662:Z663"/>
    <mergeCell ref="Y662:Y663"/>
    <mergeCell ref="X662:X663"/>
    <mergeCell ref="W662:W663"/>
    <mergeCell ref="V662:V663"/>
    <mergeCell ref="U662:U663"/>
    <mergeCell ref="T662:T663"/>
    <mergeCell ref="S662:S663"/>
    <mergeCell ref="R662:R663"/>
    <mergeCell ref="Q662:Q663"/>
    <mergeCell ref="F662:F663"/>
    <mergeCell ref="B662:B663"/>
    <mergeCell ref="B664:D664"/>
    <mergeCell ref="AE665:AE666"/>
    <mergeCell ref="AD665:AD666"/>
    <mergeCell ref="AC665:AC666"/>
    <mergeCell ref="AB665:AB666"/>
    <mergeCell ref="AA665:AA666"/>
    <mergeCell ref="Z665:Z666"/>
    <mergeCell ref="Y665:Y666"/>
    <mergeCell ref="X665:X666"/>
    <mergeCell ref="W665:W666"/>
    <mergeCell ref="V665:V666"/>
    <mergeCell ref="U665:U666"/>
    <mergeCell ref="T665:T666"/>
    <mergeCell ref="S665:S666"/>
    <mergeCell ref="R665:R666"/>
    <mergeCell ref="Q665:Q666"/>
    <mergeCell ref="F665:F666"/>
    <mergeCell ref="C665:C666"/>
    <mergeCell ref="B665:B666"/>
    <mergeCell ref="C667:C668"/>
    <mergeCell ref="AE667:AE668"/>
    <mergeCell ref="AD667:AD668"/>
    <mergeCell ref="AC667:AC668"/>
    <mergeCell ref="AB667:AB668"/>
    <mergeCell ref="AA667:AA668"/>
    <mergeCell ref="Z667:Z668"/>
    <mergeCell ref="Y667:Y668"/>
    <mergeCell ref="X667:X668"/>
    <mergeCell ref="W667:W668"/>
    <mergeCell ref="V667:V668"/>
    <mergeCell ref="U667:U668"/>
    <mergeCell ref="T667:T668"/>
    <mergeCell ref="S667:S668"/>
    <mergeCell ref="R667:R668"/>
    <mergeCell ref="Q667:Q668"/>
    <mergeCell ref="F667:F668"/>
    <mergeCell ref="B667:B668"/>
    <mergeCell ref="C669:C670"/>
    <mergeCell ref="AE669:AE670"/>
    <mergeCell ref="AD669:AD670"/>
    <mergeCell ref="AC669:AC670"/>
    <mergeCell ref="AB669:AB670"/>
    <mergeCell ref="AA669:AA670"/>
    <mergeCell ref="Z669:Z670"/>
    <mergeCell ref="Y669:Y670"/>
    <mergeCell ref="X669:X670"/>
    <mergeCell ref="W669:W670"/>
    <mergeCell ref="V669:V670"/>
    <mergeCell ref="U669:U670"/>
    <mergeCell ref="T669:T670"/>
    <mergeCell ref="S669:S670"/>
    <mergeCell ref="R669:R670"/>
    <mergeCell ref="Q669:Q670"/>
    <mergeCell ref="F669:F670"/>
    <mergeCell ref="B669:B670"/>
    <mergeCell ref="B671:B672"/>
    <mergeCell ref="F671:F672"/>
    <mergeCell ref="Q671:Q672"/>
    <mergeCell ref="R671:R672"/>
    <mergeCell ref="S671:S672"/>
    <mergeCell ref="T671:T672"/>
    <mergeCell ref="U671:U672"/>
    <mergeCell ref="V671:V672"/>
    <mergeCell ref="W671:W672"/>
    <mergeCell ref="X671:X672"/>
    <mergeCell ref="Y671:Y672"/>
    <mergeCell ref="Z671:Z672"/>
    <mergeCell ref="AA671:AA672"/>
    <mergeCell ref="AB671:AB672"/>
    <mergeCell ref="AC671:AC672"/>
    <mergeCell ref="AD671:AD672"/>
    <mergeCell ref="AE671:AE672"/>
    <mergeCell ref="C671:C672"/>
    <mergeCell ref="B673:D673"/>
    <mergeCell ref="B674:B675"/>
    <mergeCell ref="C674:C675"/>
    <mergeCell ref="F674:F675"/>
    <mergeCell ref="Q674:Q675"/>
    <mergeCell ref="R674:R675"/>
    <mergeCell ref="S674:S675"/>
    <mergeCell ref="T674:T675"/>
    <mergeCell ref="U674:U675"/>
    <mergeCell ref="V674:V675"/>
    <mergeCell ref="W674:W675"/>
    <mergeCell ref="X674:X675"/>
    <mergeCell ref="Y674:Y675"/>
    <mergeCell ref="Z674:Z675"/>
    <mergeCell ref="AA674:AA675"/>
    <mergeCell ref="AB674:AB675"/>
    <mergeCell ref="AC674:AC675"/>
    <mergeCell ref="AD674:AD675"/>
    <mergeCell ref="AE674:AE675"/>
    <mergeCell ref="B676:B677"/>
    <mergeCell ref="F676:F677"/>
    <mergeCell ref="Q676:Q677"/>
    <mergeCell ref="R676:R677"/>
    <mergeCell ref="S676:S677"/>
    <mergeCell ref="T676:T677"/>
    <mergeCell ref="U676:U677"/>
    <mergeCell ref="V676:V677"/>
    <mergeCell ref="W676:W677"/>
    <mergeCell ref="X676:X677"/>
    <mergeCell ref="Y676:Y677"/>
    <mergeCell ref="Z676:Z677"/>
    <mergeCell ref="AA676:AA677"/>
    <mergeCell ref="AB676:AB677"/>
    <mergeCell ref="AC676:AC677"/>
    <mergeCell ref="AD676:AD677"/>
    <mergeCell ref="AE676:AE677"/>
    <mergeCell ref="C676:C677"/>
    <mergeCell ref="B678:B679"/>
    <mergeCell ref="F678:F679"/>
    <mergeCell ref="Q678:Q679"/>
    <mergeCell ref="R678:R679"/>
    <mergeCell ref="S678:S679"/>
    <mergeCell ref="T678:T679"/>
    <mergeCell ref="U678:U679"/>
    <mergeCell ref="V678:V679"/>
    <mergeCell ref="W678:W679"/>
    <mergeCell ref="X678:X679"/>
    <mergeCell ref="Y678:Y679"/>
    <mergeCell ref="Z678:Z679"/>
    <mergeCell ref="AA678:AA679"/>
    <mergeCell ref="AB678:AB679"/>
    <mergeCell ref="AC678:AC679"/>
    <mergeCell ref="AD678:AD679"/>
    <mergeCell ref="AE678:AE679"/>
    <mergeCell ref="C678:C679"/>
    <mergeCell ref="B680:B681"/>
    <mergeCell ref="F680:F681"/>
    <mergeCell ref="Q680:Q681"/>
    <mergeCell ref="R680:R681"/>
    <mergeCell ref="S680:S681"/>
    <mergeCell ref="T680:T681"/>
    <mergeCell ref="U680:U681"/>
    <mergeCell ref="V680:V681"/>
    <mergeCell ref="W680:W681"/>
    <mergeCell ref="X680:X681"/>
    <mergeCell ref="Y680:Y681"/>
    <mergeCell ref="Z680:Z681"/>
    <mergeCell ref="AA680:AA681"/>
    <mergeCell ref="AB680:AB681"/>
    <mergeCell ref="AC680:AC681"/>
    <mergeCell ref="AD680:AD681"/>
    <mergeCell ref="AE680:AE681"/>
    <mergeCell ref="C680:C681"/>
    <mergeCell ref="B682:D682"/>
    <mergeCell ref="B683:B684"/>
    <mergeCell ref="F683:F684"/>
    <mergeCell ref="Q683:Q684"/>
    <mergeCell ref="R683:R684"/>
    <mergeCell ref="S683:S684"/>
    <mergeCell ref="T683:T684"/>
    <mergeCell ref="U683:U684"/>
    <mergeCell ref="V683:V684"/>
    <mergeCell ref="W683:W684"/>
    <mergeCell ref="X683:X684"/>
    <mergeCell ref="Y683:Y684"/>
    <mergeCell ref="Z683:Z684"/>
    <mergeCell ref="AA683:AA684"/>
    <mergeCell ref="AB683:AB684"/>
    <mergeCell ref="AC683:AC684"/>
    <mergeCell ref="AD683:AD684"/>
    <mergeCell ref="AE683:AE684"/>
    <mergeCell ref="C683:C684"/>
    <mergeCell ref="B685:B686"/>
    <mergeCell ref="F685:F686"/>
    <mergeCell ref="Q685:Q686"/>
    <mergeCell ref="R685:R686"/>
    <mergeCell ref="S685:S686"/>
    <mergeCell ref="T685:T686"/>
    <mergeCell ref="U685:U686"/>
    <mergeCell ref="V685:V686"/>
    <mergeCell ref="W685:W686"/>
    <mergeCell ref="X685:X686"/>
    <mergeCell ref="Y685:Y686"/>
    <mergeCell ref="Z685:Z686"/>
    <mergeCell ref="AA685:AA686"/>
    <mergeCell ref="AB685:AB686"/>
    <mergeCell ref="AC685:AC686"/>
    <mergeCell ref="AD685:AD686"/>
    <mergeCell ref="AE685:AE686"/>
    <mergeCell ref="B687:D687"/>
    <mergeCell ref="B688:D688"/>
    <mergeCell ref="C685:C686"/>
    <mergeCell ref="C690:C691"/>
    <mergeCell ref="B690:B691"/>
    <mergeCell ref="F690:F691"/>
    <mergeCell ref="Q690:Q691"/>
    <mergeCell ref="R690:R691"/>
    <mergeCell ref="S690:S691"/>
    <mergeCell ref="T690:T691"/>
    <mergeCell ref="U690:U691"/>
    <mergeCell ref="V690:V691"/>
    <mergeCell ref="W690:W691"/>
    <mergeCell ref="X690:X691"/>
    <mergeCell ref="Y690:Y691"/>
    <mergeCell ref="Z690:Z691"/>
    <mergeCell ref="AA690:AA691"/>
    <mergeCell ref="AB690:AB691"/>
    <mergeCell ref="AC690:AC691"/>
    <mergeCell ref="AD690:AD691"/>
    <mergeCell ref="AE690:AE691"/>
    <mergeCell ref="C692:C693"/>
    <mergeCell ref="B692:B693"/>
    <mergeCell ref="F692:F693"/>
    <mergeCell ref="Q692:Q693"/>
    <mergeCell ref="R692:R693"/>
    <mergeCell ref="S692:S693"/>
    <mergeCell ref="T692:T693"/>
    <mergeCell ref="U692:U693"/>
    <mergeCell ref="V692:V693"/>
    <mergeCell ref="W692:W693"/>
    <mergeCell ref="X692:X693"/>
    <mergeCell ref="Y692:Y693"/>
    <mergeCell ref="Z692:Z693"/>
    <mergeCell ref="AA692:AA693"/>
    <mergeCell ref="AB692:AB693"/>
    <mergeCell ref="AC692:AC693"/>
    <mergeCell ref="AD692:AD693"/>
    <mergeCell ref="AE692:AE693"/>
    <mergeCell ref="B694:B695"/>
    <mergeCell ref="C694:C695"/>
    <mergeCell ref="F694:F695"/>
    <mergeCell ref="Q694:Q695"/>
    <mergeCell ref="R694:R695"/>
    <mergeCell ref="S694:S695"/>
    <mergeCell ref="T694:T695"/>
    <mergeCell ref="U694:U695"/>
    <mergeCell ref="V694:V695"/>
    <mergeCell ref="W694:W695"/>
    <mergeCell ref="X694:X695"/>
    <mergeCell ref="Y694:Y695"/>
    <mergeCell ref="Z694:Z695"/>
    <mergeCell ref="AA694:AA695"/>
    <mergeCell ref="AB694:AB695"/>
    <mergeCell ref="AC694:AC695"/>
    <mergeCell ref="AD694:AD695"/>
    <mergeCell ref="AE694:AE695"/>
    <mergeCell ref="AE696:AE697"/>
    <mergeCell ref="AD696:AD697"/>
    <mergeCell ref="AC696:AC697"/>
    <mergeCell ref="AB696:AB697"/>
    <mergeCell ref="Z696:Z697"/>
    <mergeCell ref="Y696:Y697"/>
    <mergeCell ref="X696:X697"/>
    <mergeCell ref="W696:W697"/>
    <mergeCell ref="V696:V697"/>
    <mergeCell ref="U696:U697"/>
    <mergeCell ref="T696:T697"/>
    <mergeCell ref="S696:S697"/>
    <mergeCell ref="R696:R697"/>
    <mergeCell ref="Q696:Q697"/>
    <mergeCell ref="F696:F697"/>
    <mergeCell ref="B696:B697"/>
    <mergeCell ref="C696:C697"/>
    <mergeCell ref="AA696:AA697"/>
    <mergeCell ref="B698:D698"/>
    <mergeCell ref="AE699:AE700"/>
    <mergeCell ref="AD699:AD700"/>
    <mergeCell ref="AB699:AB700"/>
    <mergeCell ref="AA699:AA700"/>
    <mergeCell ref="Z699:Z700"/>
    <mergeCell ref="Y699:Y700"/>
    <mergeCell ref="X699:X700"/>
    <mergeCell ref="W699:W700"/>
    <mergeCell ref="V699:V700"/>
    <mergeCell ref="U699:U700"/>
    <mergeCell ref="T699:T700"/>
    <mergeCell ref="S699:S700"/>
    <mergeCell ref="R699:R700"/>
    <mergeCell ref="Q699:Q700"/>
    <mergeCell ref="F699:F700"/>
    <mergeCell ref="B699:B700"/>
    <mergeCell ref="AC699:AC700"/>
    <mergeCell ref="AE701:AE702"/>
    <mergeCell ref="AD701:AD702"/>
    <mergeCell ref="AC701:AC702"/>
    <mergeCell ref="AB701:AB702"/>
    <mergeCell ref="AA701:AA702"/>
    <mergeCell ref="Z701:Z702"/>
    <mergeCell ref="Y701:Y702"/>
    <mergeCell ref="X701:X702"/>
    <mergeCell ref="W701:W702"/>
    <mergeCell ref="V701:V702"/>
    <mergeCell ref="U701:U702"/>
    <mergeCell ref="T701:T702"/>
    <mergeCell ref="S701:S702"/>
    <mergeCell ref="R701:R702"/>
    <mergeCell ref="Q701:Q702"/>
    <mergeCell ref="F701:F702"/>
    <mergeCell ref="B701:B702"/>
    <mergeCell ref="AE703:AE704"/>
    <mergeCell ref="AD703:AD704"/>
    <mergeCell ref="AC703:AC704"/>
    <mergeCell ref="AB703:AB704"/>
    <mergeCell ref="AA703:AA704"/>
    <mergeCell ref="Z703:Z704"/>
    <mergeCell ref="Y703:Y704"/>
    <mergeCell ref="X703:X704"/>
    <mergeCell ref="W703:W704"/>
    <mergeCell ref="V703:V704"/>
    <mergeCell ref="U703:U704"/>
    <mergeCell ref="T703:T704"/>
    <mergeCell ref="S703:S704"/>
    <mergeCell ref="R703:R704"/>
    <mergeCell ref="Q703:Q704"/>
    <mergeCell ref="F703:F704"/>
    <mergeCell ref="B703:B704"/>
    <mergeCell ref="AE705:AE706"/>
    <mergeCell ref="AD705:AD706"/>
    <mergeCell ref="AC705:AC706"/>
    <mergeCell ref="AB705:AB706"/>
    <mergeCell ref="AA705:AA706"/>
    <mergeCell ref="Z705:Z706"/>
    <mergeCell ref="Y705:Y706"/>
    <mergeCell ref="X705:X706"/>
    <mergeCell ref="W705:W706"/>
    <mergeCell ref="V705:V706"/>
    <mergeCell ref="U705:U706"/>
    <mergeCell ref="T705:T706"/>
    <mergeCell ref="S705:S706"/>
    <mergeCell ref="R705:R706"/>
    <mergeCell ref="Q705:Q706"/>
    <mergeCell ref="F705:F706"/>
    <mergeCell ref="B705:B706"/>
    <mergeCell ref="B707:D707"/>
    <mergeCell ref="AE708:AE709"/>
    <mergeCell ref="AD708:AD709"/>
    <mergeCell ref="AC708:AC709"/>
    <mergeCell ref="AB708:AB709"/>
    <mergeCell ref="AA708:AA709"/>
    <mergeCell ref="Z708:Z709"/>
    <mergeCell ref="Y708:Y709"/>
    <mergeCell ref="X708:X709"/>
    <mergeCell ref="W708:W709"/>
    <mergeCell ref="V708:V709"/>
    <mergeCell ref="U708:U709"/>
    <mergeCell ref="T708:T709"/>
    <mergeCell ref="S708:S709"/>
    <mergeCell ref="R708:R709"/>
    <mergeCell ref="Q708:Q709"/>
    <mergeCell ref="F708:F709"/>
    <mergeCell ref="B708:B709"/>
    <mergeCell ref="AE710:AE711"/>
    <mergeCell ref="AD710:AD711"/>
    <mergeCell ref="AC710:AC711"/>
    <mergeCell ref="AB710:AB711"/>
    <mergeCell ref="AA710:AA711"/>
    <mergeCell ref="Z710:Z711"/>
    <mergeCell ref="Y710:Y711"/>
    <mergeCell ref="X710:X711"/>
    <mergeCell ref="W710:W711"/>
    <mergeCell ref="V710:V711"/>
    <mergeCell ref="U710:U711"/>
    <mergeCell ref="T710:T711"/>
    <mergeCell ref="S710:S711"/>
    <mergeCell ref="R710:R711"/>
    <mergeCell ref="Q710:Q711"/>
    <mergeCell ref="F710:F711"/>
    <mergeCell ref="B710:B711"/>
    <mergeCell ref="AE712:AE713"/>
    <mergeCell ref="AD712:AD713"/>
    <mergeCell ref="AC712:AC713"/>
    <mergeCell ref="AB712:AB713"/>
    <mergeCell ref="AA712:AA713"/>
    <mergeCell ref="Z712:Z713"/>
    <mergeCell ref="Y712:Y713"/>
    <mergeCell ref="X712:X713"/>
    <mergeCell ref="W712:W713"/>
    <mergeCell ref="V712:V713"/>
    <mergeCell ref="U712:U713"/>
    <mergeCell ref="T712:T713"/>
    <mergeCell ref="S712:S713"/>
    <mergeCell ref="R712:R713"/>
    <mergeCell ref="Q712:Q713"/>
    <mergeCell ref="F712:F713"/>
    <mergeCell ref="B712:B713"/>
    <mergeCell ref="B714:B715"/>
    <mergeCell ref="F714:F715"/>
    <mergeCell ref="Q714:Q715"/>
    <mergeCell ref="R714:R715"/>
    <mergeCell ref="S714:S715"/>
    <mergeCell ref="T714:T715"/>
    <mergeCell ref="U714:U715"/>
    <mergeCell ref="V714:V715"/>
    <mergeCell ref="W714:W715"/>
    <mergeCell ref="X714:X715"/>
    <mergeCell ref="Y714:Y715"/>
    <mergeCell ref="Z714:Z715"/>
    <mergeCell ref="AA714:AA715"/>
    <mergeCell ref="AB714:AB715"/>
    <mergeCell ref="AC714:AC715"/>
    <mergeCell ref="AD714:AD715"/>
    <mergeCell ref="AE714:AE715"/>
    <mergeCell ref="B716:D716"/>
    <mergeCell ref="B717:B718"/>
    <mergeCell ref="C717:C718"/>
    <mergeCell ref="F717:F718"/>
    <mergeCell ref="Q717:Q718"/>
    <mergeCell ref="R717:R718"/>
    <mergeCell ref="S717:S718"/>
    <mergeCell ref="T717:T718"/>
    <mergeCell ref="U717:U718"/>
    <mergeCell ref="V717:V718"/>
    <mergeCell ref="W717:W718"/>
    <mergeCell ref="X717:X718"/>
    <mergeCell ref="Y717:Y718"/>
    <mergeCell ref="Z717:Z718"/>
    <mergeCell ref="AA717:AA718"/>
    <mergeCell ref="AB717:AB718"/>
    <mergeCell ref="AC717:AC718"/>
    <mergeCell ref="AD717:AD718"/>
    <mergeCell ref="AE717:AE718"/>
    <mergeCell ref="B719:B720"/>
    <mergeCell ref="F719:F720"/>
    <mergeCell ref="Q719:Q720"/>
    <mergeCell ref="R719:R720"/>
    <mergeCell ref="S719:S720"/>
    <mergeCell ref="T719:T720"/>
    <mergeCell ref="U719:U720"/>
    <mergeCell ref="V719:V720"/>
    <mergeCell ref="W719:W720"/>
    <mergeCell ref="X719:X720"/>
    <mergeCell ref="Y719:Y720"/>
    <mergeCell ref="Z719:Z720"/>
    <mergeCell ref="AA719:AA720"/>
    <mergeCell ref="AB719:AB720"/>
    <mergeCell ref="AC719:AC720"/>
    <mergeCell ref="AD719:AD720"/>
    <mergeCell ref="AE719:AE720"/>
    <mergeCell ref="B721:B722"/>
    <mergeCell ref="F721:F722"/>
    <mergeCell ref="Q721:Q722"/>
    <mergeCell ref="R721:R722"/>
    <mergeCell ref="S721:S722"/>
    <mergeCell ref="T721:T722"/>
    <mergeCell ref="U721:U722"/>
    <mergeCell ref="V721:V722"/>
    <mergeCell ref="W721:W722"/>
    <mergeCell ref="X721:X722"/>
    <mergeCell ref="Y721:Y722"/>
    <mergeCell ref="Z721:Z722"/>
    <mergeCell ref="AA721:AA722"/>
    <mergeCell ref="AB721:AB722"/>
    <mergeCell ref="AC721:AC722"/>
    <mergeCell ref="AD721:AD722"/>
    <mergeCell ref="AE721:AE722"/>
    <mergeCell ref="B723:B724"/>
    <mergeCell ref="F723:F724"/>
    <mergeCell ref="Q723:Q724"/>
    <mergeCell ref="R723:R724"/>
    <mergeCell ref="S723:S724"/>
    <mergeCell ref="T723:T724"/>
    <mergeCell ref="U723:U724"/>
    <mergeCell ref="V723:V724"/>
    <mergeCell ref="W723:W724"/>
    <mergeCell ref="X723:X724"/>
    <mergeCell ref="Y723:Y724"/>
    <mergeCell ref="Z723:Z724"/>
    <mergeCell ref="AA723:AA724"/>
    <mergeCell ref="AB723:AB724"/>
    <mergeCell ref="AC723:AC724"/>
    <mergeCell ref="AD723:AD724"/>
    <mergeCell ref="AE723:AE724"/>
    <mergeCell ref="B725:D725"/>
    <mergeCell ref="B726:B727"/>
    <mergeCell ref="F726:F727"/>
    <mergeCell ref="Q726:Q727"/>
    <mergeCell ref="R726:R727"/>
    <mergeCell ref="S726:S727"/>
    <mergeCell ref="T726:T727"/>
    <mergeCell ref="U726:U727"/>
    <mergeCell ref="V726:V727"/>
    <mergeCell ref="W726:W727"/>
    <mergeCell ref="X726:X727"/>
    <mergeCell ref="Y726:Y727"/>
    <mergeCell ref="Z726:Z727"/>
    <mergeCell ref="AA726:AA727"/>
    <mergeCell ref="AB726:AB727"/>
    <mergeCell ref="AC726:AC727"/>
    <mergeCell ref="AD726:AD727"/>
    <mergeCell ref="AE726:AE727"/>
    <mergeCell ref="C726:C727"/>
    <mergeCell ref="B728:B729"/>
    <mergeCell ref="F728:F729"/>
    <mergeCell ref="Q728:Q729"/>
    <mergeCell ref="R728:R729"/>
    <mergeCell ref="S728:S729"/>
    <mergeCell ref="T728:T729"/>
    <mergeCell ref="U728:U729"/>
    <mergeCell ref="V728:V729"/>
    <mergeCell ref="W728:W729"/>
    <mergeCell ref="X728:X729"/>
    <mergeCell ref="Y728:Y729"/>
    <mergeCell ref="Z728:Z729"/>
    <mergeCell ref="AA728:AA729"/>
    <mergeCell ref="AB728:AB729"/>
    <mergeCell ref="AC728:AC729"/>
    <mergeCell ref="AD728:AD729"/>
    <mergeCell ref="AE728:AE729"/>
    <mergeCell ref="B735:D735"/>
    <mergeCell ref="B734:D734"/>
    <mergeCell ref="A690:A735"/>
    <mergeCell ref="B730:B731"/>
    <mergeCell ref="B732:B733"/>
    <mergeCell ref="F730:F731"/>
    <mergeCell ref="F732:F733"/>
    <mergeCell ref="AD730:AD731"/>
    <mergeCell ref="AD732:AD733"/>
    <mergeCell ref="AE730:AE731"/>
    <mergeCell ref="AE732:AE733"/>
    <mergeCell ref="Z730:Z731"/>
    <mergeCell ref="Z732:Z733"/>
    <mergeCell ref="Y730:Y731"/>
    <mergeCell ref="Y732:Y733"/>
    <mergeCell ref="X730:X731"/>
    <mergeCell ref="X732:X733"/>
    <mergeCell ref="Q730:Q731"/>
    <mergeCell ref="Q732:Q733"/>
    <mergeCell ref="R730:R731"/>
    <mergeCell ref="R732:R733"/>
    <mergeCell ref="S730:S731"/>
    <mergeCell ref="S732:S733"/>
    <mergeCell ref="T730:T731"/>
    <mergeCell ref="T732:T733"/>
    <mergeCell ref="U730:U731"/>
    <mergeCell ref="U732:U733"/>
    <mergeCell ref="V730:V731"/>
    <mergeCell ref="V732:V733"/>
    <mergeCell ref="W730:W731"/>
    <mergeCell ref="W732:W733"/>
    <mergeCell ref="AA730:AA731"/>
    <mergeCell ref="AA732:AA733"/>
    <mergeCell ref="AB730:AB731"/>
    <mergeCell ref="AB732:AB733"/>
    <mergeCell ref="AC730:AC731"/>
    <mergeCell ref="AC732:AC733"/>
    <mergeCell ref="C699:C700"/>
    <mergeCell ref="C701:C702"/>
    <mergeCell ref="C703:C704"/>
    <mergeCell ref="C705:C706"/>
    <mergeCell ref="C708:C709"/>
    <mergeCell ref="C710:C711"/>
    <mergeCell ref="C712:C713"/>
    <mergeCell ref="C714:C715"/>
    <mergeCell ref="C719:C720"/>
    <mergeCell ref="C721:C722"/>
    <mergeCell ref="C723:C724"/>
    <mergeCell ref="C728:C729"/>
    <mergeCell ref="C730:C731"/>
    <mergeCell ref="C732:C733"/>
    <mergeCell ref="AA741:AA742"/>
    <mergeCell ref="C741:C742"/>
    <mergeCell ref="F741:F742"/>
    <mergeCell ref="Q741:Q742"/>
    <mergeCell ref="R741:R742"/>
    <mergeCell ref="S741:S742"/>
    <mergeCell ref="T741:T742"/>
    <mergeCell ref="U741:U742"/>
    <mergeCell ref="V741:V742"/>
    <mergeCell ref="W741:W742"/>
    <mergeCell ref="X741:X742"/>
    <mergeCell ref="Y741:Y742"/>
    <mergeCell ref="Z741:Z742"/>
    <mergeCell ref="AB741:AB742"/>
    <mergeCell ref="AC741:AC742"/>
    <mergeCell ref="AD741:AD742"/>
    <mergeCell ref="AE741:AE742"/>
    <mergeCell ref="B743:D743"/>
    <mergeCell ref="AC744:AC745"/>
    <mergeCell ref="F744:F745"/>
    <mergeCell ref="Q744:Q745"/>
    <mergeCell ref="R744:R745"/>
    <mergeCell ref="S744:S745"/>
    <mergeCell ref="T744:T745"/>
    <mergeCell ref="U744:U745"/>
    <mergeCell ref="V744:V745"/>
    <mergeCell ref="W744:W745"/>
    <mergeCell ref="X744:X745"/>
    <mergeCell ref="Y744:Y745"/>
    <mergeCell ref="Z744:Z745"/>
    <mergeCell ref="AA744:AA745"/>
    <mergeCell ref="AB744:AB745"/>
    <mergeCell ref="AD744:AD745"/>
    <mergeCell ref="AE744:AE745"/>
    <mergeCell ref="F746:F747"/>
    <mergeCell ref="Q746:Q747"/>
    <mergeCell ref="R746:R747"/>
    <mergeCell ref="S746:S747"/>
    <mergeCell ref="T746:T747"/>
    <mergeCell ref="U746:U747"/>
    <mergeCell ref="V746:V747"/>
    <mergeCell ref="W746:W747"/>
    <mergeCell ref="X746:X747"/>
    <mergeCell ref="Y746:Y747"/>
    <mergeCell ref="Z746:Z747"/>
    <mergeCell ref="AA746:AA747"/>
    <mergeCell ref="AB746:AB747"/>
    <mergeCell ref="AC746:AC747"/>
    <mergeCell ref="AD746:AD747"/>
    <mergeCell ref="AE746:AE747"/>
    <mergeCell ref="F748:F749"/>
    <mergeCell ref="Q748:Q749"/>
    <mergeCell ref="R748:R749"/>
    <mergeCell ref="S748:S749"/>
    <mergeCell ref="T748:T749"/>
    <mergeCell ref="U748:U749"/>
    <mergeCell ref="V748:V749"/>
    <mergeCell ref="W748:W749"/>
    <mergeCell ref="X748:X749"/>
    <mergeCell ref="Y748:Y749"/>
    <mergeCell ref="Z748:Z749"/>
    <mergeCell ref="AA748:AA749"/>
    <mergeCell ref="AB748:AB749"/>
    <mergeCell ref="AC748:AC749"/>
    <mergeCell ref="AD748:AD749"/>
    <mergeCell ref="AE748:AE749"/>
    <mergeCell ref="B750:D750"/>
    <mergeCell ref="F751:F752"/>
    <mergeCell ref="Q751:Q752"/>
    <mergeCell ref="R751:R752"/>
    <mergeCell ref="S751:S752"/>
    <mergeCell ref="T751:T752"/>
    <mergeCell ref="U751:U752"/>
    <mergeCell ref="V751:V752"/>
    <mergeCell ref="W751:W752"/>
    <mergeCell ref="X751:X752"/>
    <mergeCell ref="Y751:Y752"/>
    <mergeCell ref="Z751:Z752"/>
    <mergeCell ref="AA751:AA752"/>
    <mergeCell ref="AB751:AB752"/>
    <mergeCell ref="AC751:AC752"/>
    <mergeCell ref="AD751:AD752"/>
    <mergeCell ref="AE751:AE752"/>
    <mergeCell ref="F753:F754"/>
    <mergeCell ref="Q753:Q754"/>
    <mergeCell ref="R753:R754"/>
    <mergeCell ref="S753:S754"/>
    <mergeCell ref="T753:T754"/>
    <mergeCell ref="U753:U754"/>
    <mergeCell ref="V753:V754"/>
    <mergeCell ref="W753:W754"/>
    <mergeCell ref="X753:X754"/>
    <mergeCell ref="Y753:Y754"/>
    <mergeCell ref="Z753:Z754"/>
    <mergeCell ref="AA753:AA754"/>
    <mergeCell ref="AB753:AB754"/>
    <mergeCell ref="AC753:AC754"/>
    <mergeCell ref="AD753:AD754"/>
    <mergeCell ref="AE753:AE754"/>
    <mergeCell ref="F755:F756"/>
    <mergeCell ref="Q755:Q756"/>
    <mergeCell ref="R755:R756"/>
    <mergeCell ref="S755:S756"/>
    <mergeCell ref="T755:T756"/>
    <mergeCell ref="U755:U756"/>
    <mergeCell ref="V755:V756"/>
    <mergeCell ref="W755:W756"/>
    <mergeCell ref="X755:X756"/>
    <mergeCell ref="Y755:Y756"/>
    <mergeCell ref="Z755:Z756"/>
    <mergeCell ref="AA755:AA756"/>
    <mergeCell ref="AB755:AB756"/>
    <mergeCell ref="AC755:AC756"/>
    <mergeCell ref="AD755:AD756"/>
    <mergeCell ref="AE755:AE756"/>
    <mergeCell ref="AE757:AE758"/>
    <mergeCell ref="AD757:AD758"/>
    <mergeCell ref="AC757:AC758"/>
    <mergeCell ref="AB757:AB758"/>
    <mergeCell ref="AA757:AA758"/>
    <mergeCell ref="Z757:Z758"/>
    <mergeCell ref="Y757:Y758"/>
    <mergeCell ref="X757:X758"/>
    <mergeCell ref="W757:W758"/>
    <mergeCell ref="V757:V758"/>
    <mergeCell ref="U757:U758"/>
    <mergeCell ref="T757:T758"/>
    <mergeCell ref="S757:S758"/>
    <mergeCell ref="R757:R758"/>
    <mergeCell ref="Q757:Q758"/>
    <mergeCell ref="F757:F758"/>
    <mergeCell ref="B759:D759"/>
    <mergeCell ref="AE760:AE761"/>
    <mergeCell ref="AD760:AD761"/>
    <mergeCell ref="AC760:AC761"/>
    <mergeCell ref="AB760:AB761"/>
    <mergeCell ref="AA760:AA761"/>
    <mergeCell ref="Z760:Z761"/>
    <mergeCell ref="Y760:Y761"/>
    <mergeCell ref="X760:X761"/>
    <mergeCell ref="W760:W761"/>
    <mergeCell ref="V760:V761"/>
    <mergeCell ref="U760:U761"/>
    <mergeCell ref="T760:T761"/>
    <mergeCell ref="S760:S761"/>
    <mergeCell ref="R760:R761"/>
    <mergeCell ref="Q760:Q761"/>
    <mergeCell ref="F760:F761"/>
    <mergeCell ref="B760:B761"/>
    <mergeCell ref="AE762:AE763"/>
    <mergeCell ref="AD762:AD763"/>
    <mergeCell ref="AC762:AC763"/>
    <mergeCell ref="AB762:AB763"/>
    <mergeCell ref="AA762:AA763"/>
    <mergeCell ref="Z762:Z763"/>
    <mergeCell ref="Y762:Y763"/>
    <mergeCell ref="X762:X763"/>
    <mergeCell ref="W762:W763"/>
    <mergeCell ref="V762:V763"/>
    <mergeCell ref="U762:U763"/>
    <mergeCell ref="T762:T763"/>
    <mergeCell ref="S762:S763"/>
    <mergeCell ref="R762:R763"/>
    <mergeCell ref="Q762:Q763"/>
    <mergeCell ref="F762:F763"/>
    <mergeCell ref="B762:B763"/>
    <mergeCell ref="AE764:AE765"/>
    <mergeCell ref="AD764:AD765"/>
    <mergeCell ref="AC764:AC765"/>
    <mergeCell ref="AB764:AB765"/>
    <mergeCell ref="AA764:AA765"/>
    <mergeCell ref="Z764:Z765"/>
    <mergeCell ref="Y764:Y765"/>
    <mergeCell ref="X764:X765"/>
    <mergeCell ref="W764:W765"/>
    <mergeCell ref="V764:V765"/>
    <mergeCell ref="U764:U765"/>
    <mergeCell ref="T764:T765"/>
    <mergeCell ref="S764:S765"/>
    <mergeCell ref="R764:R765"/>
    <mergeCell ref="Q764:Q765"/>
    <mergeCell ref="F764:F765"/>
    <mergeCell ref="B764:B765"/>
    <mergeCell ref="AE766:AE767"/>
    <mergeCell ref="AD766:AD767"/>
    <mergeCell ref="AC766:AC767"/>
    <mergeCell ref="AB766:AB767"/>
    <mergeCell ref="AA766:AA767"/>
    <mergeCell ref="Z766:Z767"/>
    <mergeCell ref="Y766:Y767"/>
    <mergeCell ref="X766:X767"/>
    <mergeCell ref="W766:W767"/>
    <mergeCell ref="V766:V767"/>
    <mergeCell ref="U766:U767"/>
    <mergeCell ref="T766:T767"/>
    <mergeCell ref="S766:S767"/>
    <mergeCell ref="R766:R767"/>
    <mergeCell ref="Q766:Q767"/>
    <mergeCell ref="F766:F767"/>
    <mergeCell ref="B766:B767"/>
    <mergeCell ref="B768:D768"/>
    <mergeCell ref="AE769:AE770"/>
    <mergeCell ref="AD769:AD770"/>
    <mergeCell ref="AC769:AC770"/>
    <mergeCell ref="AB769:AB770"/>
    <mergeCell ref="AA769:AA770"/>
    <mergeCell ref="Z769:Z770"/>
    <mergeCell ref="Y769:Y770"/>
    <mergeCell ref="X769:X770"/>
    <mergeCell ref="W769:W770"/>
    <mergeCell ref="V769:V770"/>
    <mergeCell ref="U769:U770"/>
    <mergeCell ref="T769:T770"/>
    <mergeCell ref="S769:S770"/>
    <mergeCell ref="R769:R770"/>
    <mergeCell ref="Q769:Q770"/>
    <mergeCell ref="F769:F770"/>
    <mergeCell ref="B769:B770"/>
    <mergeCell ref="AE771:AE772"/>
    <mergeCell ref="AD771:AD772"/>
    <mergeCell ref="AC771:AC772"/>
    <mergeCell ref="AB771:AB772"/>
    <mergeCell ref="AA771:AA772"/>
    <mergeCell ref="Z771:Z772"/>
    <mergeCell ref="Y771:Y772"/>
    <mergeCell ref="X771:X772"/>
    <mergeCell ref="W771:W772"/>
    <mergeCell ref="V771:V772"/>
    <mergeCell ref="U771:U772"/>
    <mergeCell ref="T771:T772"/>
    <mergeCell ref="S771:S772"/>
    <mergeCell ref="R771:R772"/>
    <mergeCell ref="Q771:Q772"/>
    <mergeCell ref="F771:F772"/>
    <mergeCell ref="B771:B772"/>
    <mergeCell ref="AC773:AC774"/>
    <mergeCell ref="AB773:AB774"/>
    <mergeCell ref="AA773:AA774"/>
    <mergeCell ref="W773:W774"/>
    <mergeCell ref="V773:V774"/>
    <mergeCell ref="U773:U774"/>
    <mergeCell ref="T773:T774"/>
    <mergeCell ref="S773:S774"/>
    <mergeCell ref="R773:R774"/>
    <mergeCell ref="Q773:Q774"/>
    <mergeCell ref="X773:X774"/>
    <mergeCell ref="Y773:Y774"/>
    <mergeCell ref="Z773:Z774"/>
    <mergeCell ref="AE773:AE774"/>
    <mergeCell ref="AD773:AD774"/>
    <mergeCell ref="F773:F774"/>
    <mergeCell ref="B773:B774"/>
    <mergeCell ref="AC775:AC776"/>
    <mergeCell ref="AB775:AB776"/>
    <mergeCell ref="AA775:AA776"/>
    <mergeCell ref="W775:W776"/>
    <mergeCell ref="V775:V776"/>
    <mergeCell ref="U775:U776"/>
    <mergeCell ref="T775:T776"/>
    <mergeCell ref="S775:S776"/>
    <mergeCell ref="R775:R776"/>
    <mergeCell ref="Q775:Q776"/>
    <mergeCell ref="X775:X776"/>
    <mergeCell ref="Y775:Y776"/>
    <mergeCell ref="Z775:Z776"/>
    <mergeCell ref="AE775:AE776"/>
    <mergeCell ref="AD775:AD776"/>
    <mergeCell ref="F775:F776"/>
    <mergeCell ref="B775:B776"/>
    <mergeCell ref="B777:D777"/>
    <mergeCell ref="B778:D778"/>
    <mergeCell ref="B737:B738"/>
    <mergeCell ref="B739:B740"/>
    <mergeCell ref="B741:B742"/>
    <mergeCell ref="C818:C819"/>
    <mergeCell ref="C820:C821"/>
    <mergeCell ref="C822:C823"/>
    <mergeCell ref="B827:B828"/>
    <mergeCell ref="F827:F828"/>
    <mergeCell ref="Q827:Q828"/>
    <mergeCell ref="R827:R828"/>
    <mergeCell ref="S827:S828"/>
    <mergeCell ref="T827:T828"/>
    <mergeCell ref="U827:U828"/>
    <mergeCell ref="V827:V828"/>
    <mergeCell ref="W827:W828"/>
    <mergeCell ref="X827:X828"/>
    <mergeCell ref="Y827:Y828"/>
    <mergeCell ref="Z827:Z828"/>
    <mergeCell ref="AA827:AA828"/>
    <mergeCell ref="AB827:AB828"/>
    <mergeCell ref="AC827:AC828"/>
    <mergeCell ref="AD827:AD828"/>
    <mergeCell ref="AE827:AE828"/>
    <mergeCell ref="A827:A872"/>
    <mergeCell ref="B829:B830"/>
    <mergeCell ref="F829:F830"/>
    <mergeCell ref="Q829:Q830"/>
    <mergeCell ref="R829:R830"/>
    <mergeCell ref="S829:S830"/>
    <mergeCell ref="T829:T830"/>
    <mergeCell ref="U829:U830"/>
    <mergeCell ref="V829:V830"/>
    <mergeCell ref="W829:W830"/>
    <mergeCell ref="X829:X830"/>
    <mergeCell ref="Y829:Y830"/>
    <mergeCell ref="Z829:Z830"/>
    <mergeCell ref="AA829:AA830"/>
    <mergeCell ref="AB829:AB830"/>
    <mergeCell ref="AC829:AC830"/>
    <mergeCell ref="AD829:AD830"/>
    <mergeCell ref="AE829:AE830"/>
    <mergeCell ref="B831:B832"/>
    <mergeCell ref="F831:F832"/>
    <mergeCell ref="Q831:Q832"/>
    <mergeCell ref="R831:R832"/>
    <mergeCell ref="S831:S832"/>
    <mergeCell ref="T831:T832"/>
    <mergeCell ref="U831:U832"/>
    <mergeCell ref="V831:V832"/>
    <mergeCell ref="W831:W832"/>
    <mergeCell ref="X831:X832"/>
    <mergeCell ref="Y831:Y832"/>
    <mergeCell ref="Z831:Z832"/>
    <mergeCell ref="AA831:AA832"/>
    <mergeCell ref="AB831:AB832"/>
    <mergeCell ref="AC831:AC832"/>
    <mergeCell ref="AD831:AD832"/>
    <mergeCell ref="AE831:AE832"/>
    <mergeCell ref="AE833:AE834"/>
    <mergeCell ref="AD833:AD834"/>
    <mergeCell ref="AC833:AC834"/>
    <mergeCell ref="AB833:AB834"/>
    <mergeCell ref="Z833:Z834"/>
    <mergeCell ref="Y833:Y834"/>
    <mergeCell ref="X833:X834"/>
    <mergeCell ref="W833:W834"/>
    <mergeCell ref="V833:V834"/>
    <mergeCell ref="U833:U834"/>
    <mergeCell ref="T833:T834"/>
    <mergeCell ref="S833:S834"/>
    <mergeCell ref="R833:R834"/>
    <mergeCell ref="Q833:Q834"/>
    <mergeCell ref="F833:F834"/>
    <mergeCell ref="B833:B834"/>
    <mergeCell ref="AA833:AA834"/>
    <mergeCell ref="B835:D835"/>
    <mergeCell ref="C836:C837"/>
    <mergeCell ref="AE836:AE837"/>
    <mergeCell ref="AD836:AD837"/>
    <mergeCell ref="AB836:AB837"/>
    <mergeCell ref="AA836:AA837"/>
    <mergeCell ref="Z836:Z837"/>
    <mergeCell ref="Y836:Y837"/>
    <mergeCell ref="X836:X837"/>
    <mergeCell ref="W836:W837"/>
    <mergeCell ref="V836:V837"/>
    <mergeCell ref="U836:U837"/>
    <mergeCell ref="T836:T837"/>
    <mergeCell ref="S836:S837"/>
    <mergeCell ref="R836:R837"/>
    <mergeCell ref="Q836:Q837"/>
    <mergeCell ref="F836:F837"/>
    <mergeCell ref="B836:B837"/>
    <mergeCell ref="AC836:AC837"/>
    <mergeCell ref="C838:C839"/>
    <mergeCell ref="AE838:AE839"/>
    <mergeCell ref="AD838:AD839"/>
    <mergeCell ref="AC838:AC839"/>
    <mergeCell ref="AB838:AB839"/>
    <mergeCell ref="AA838:AA839"/>
    <mergeCell ref="Z838:Z839"/>
    <mergeCell ref="Y838:Y839"/>
    <mergeCell ref="X838:X839"/>
    <mergeCell ref="W838:W839"/>
    <mergeCell ref="V838:V839"/>
    <mergeCell ref="U838:U839"/>
    <mergeCell ref="T838:T839"/>
    <mergeCell ref="S838:S839"/>
    <mergeCell ref="R838:R839"/>
    <mergeCell ref="Q838:Q839"/>
    <mergeCell ref="F838:F839"/>
    <mergeCell ref="B838:B839"/>
    <mergeCell ref="C840:C841"/>
    <mergeCell ref="AE840:AE841"/>
    <mergeCell ref="AD840:AD841"/>
    <mergeCell ref="AC840:AC841"/>
    <mergeCell ref="AB840:AB841"/>
    <mergeCell ref="AA840:AA841"/>
    <mergeCell ref="Z840:Z841"/>
    <mergeCell ref="Y840:Y841"/>
    <mergeCell ref="X840:X841"/>
    <mergeCell ref="W840:W841"/>
    <mergeCell ref="V840:V841"/>
    <mergeCell ref="U840:U841"/>
    <mergeCell ref="T840:T841"/>
    <mergeCell ref="S840:S841"/>
    <mergeCell ref="R840:R841"/>
    <mergeCell ref="Q840:Q841"/>
    <mergeCell ref="F840:F841"/>
    <mergeCell ref="B840:B841"/>
    <mergeCell ref="C842:C843"/>
    <mergeCell ref="AE842:AE843"/>
    <mergeCell ref="AD842:AD843"/>
    <mergeCell ref="AC842:AC843"/>
    <mergeCell ref="AB842:AB843"/>
    <mergeCell ref="AA842:AA843"/>
    <mergeCell ref="Z842:Z843"/>
    <mergeCell ref="Y842:Y843"/>
    <mergeCell ref="X842:X843"/>
    <mergeCell ref="W842:W843"/>
    <mergeCell ref="V842:V843"/>
    <mergeCell ref="U842:U843"/>
    <mergeCell ref="T842:T843"/>
    <mergeCell ref="S842:S843"/>
    <mergeCell ref="R842:R843"/>
    <mergeCell ref="Q842:Q843"/>
    <mergeCell ref="F842:F843"/>
    <mergeCell ref="B842:B843"/>
    <mergeCell ref="B844:D844"/>
    <mergeCell ref="C845:C846"/>
    <mergeCell ref="AE845:AE846"/>
    <mergeCell ref="AD845:AD846"/>
    <mergeCell ref="AC845:AC846"/>
    <mergeCell ref="AB845:AB846"/>
    <mergeCell ref="AA845:AA846"/>
    <mergeCell ref="Z845:Z846"/>
    <mergeCell ref="Y845:Y846"/>
    <mergeCell ref="X845:X846"/>
    <mergeCell ref="W845:W846"/>
    <mergeCell ref="V845:V846"/>
    <mergeCell ref="U845:U846"/>
    <mergeCell ref="T845:T846"/>
    <mergeCell ref="S845:S846"/>
    <mergeCell ref="R845:R846"/>
    <mergeCell ref="Q845:Q846"/>
    <mergeCell ref="F845:F846"/>
    <mergeCell ref="B845:B846"/>
    <mergeCell ref="AE847:AE848"/>
    <mergeCell ref="AD847:AD848"/>
    <mergeCell ref="AC847:AC848"/>
    <mergeCell ref="AB847:AB848"/>
    <mergeCell ref="AA847:AA848"/>
    <mergeCell ref="Z847:Z848"/>
    <mergeCell ref="Y847:Y848"/>
    <mergeCell ref="X847:X848"/>
    <mergeCell ref="W847:W848"/>
    <mergeCell ref="V847:V848"/>
    <mergeCell ref="U847:U848"/>
    <mergeCell ref="T847:T848"/>
    <mergeCell ref="S847:S848"/>
    <mergeCell ref="R847:R848"/>
    <mergeCell ref="Q847:Q848"/>
    <mergeCell ref="F847:F848"/>
    <mergeCell ref="B847:B848"/>
    <mergeCell ref="AE849:AE850"/>
    <mergeCell ref="AD849:AD850"/>
    <mergeCell ref="AC849:AC850"/>
    <mergeCell ref="AB849:AB850"/>
    <mergeCell ref="AA849:AA850"/>
    <mergeCell ref="Z849:Z850"/>
    <mergeCell ref="Y849:Y850"/>
    <mergeCell ref="X849:X850"/>
    <mergeCell ref="W849:W850"/>
    <mergeCell ref="V849:V850"/>
    <mergeCell ref="U849:U850"/>
    <mergeCell ref="T849:T850"/>
    <mergeCell ref="S849:S850"/>
    <mergeCell ref="R849:R850"/>
    <mergeCell ref="Q849:Q850"/>
    <mergeCell ref="F849:F850"/>
    <mergeCell ref="B849:B850"/>
    <mergeCell ref="B851:B852"/>
    <mergeCell ref="F851:F852"/>
    <mergeCell ref="Q851:Q852"/>
    <mergeCell ref="R851:R852"/>
    <mergeCell ref="S851:S852"/>
    <mergeCell ref="T851:T852"/>
    <mergeCell ref="U851:U852"/>
    <mergeCell ref="V851:V852"/>
    <mergeCell ref="W851:W852"/>
    <mergeCell ref="X851:X852"/>
    <mergeCell ref="Y851:Y852"/>
    <mergeCell ref="Z851:Z852"/>
    <mergeCell ref="AA851:AA852"/>
    <mergeCell ref="AB851:AB852"/>
    <mergeCell ref="AC851:AC852"/>
    <mergeCell ref="AD851:AD852"/>
    <mergeCell ref="AE851:AE852"/>
    <mergeCell ref="B853:D853"/>
    <mergeCell ref="B854:B855"/>
    <mergeCell ref="F854:F855"/>
    <mergeCell ref="Q854:Q855"/>
    <mergeCell ref="R854:R855"/>
    <mergeCell ref="S854:S855"/>
    <mergeCell ref="T854:T855"/>
    <mergeCell ref="U854:U855"/>
    <mergeCell ref="V854:V855"/>
    <mergeCell ref="W854:W855"/>
    <mergeCell ref="X854:X855"/>
    <mergeCell ref="Y854:Y855"/>
    <mergeCell ref="Z854:Z855"/>
    <mergeCell ref="AA854:AA855"/>
    <mergeCell ref="AB854:AB855"/>
    <mergeCell ref="AC854:AC855"/>
    <mergeCell ref="AD854:AD855"/>
    <mergeCell ref="AE854:AE855"/>
    <mergeCell ref="B856:B857"/>
    <mergeCell ref="F856:F857"/>
    <mergeCell ref="Q856:Q857"/>
    <mergeCell ref="R856:R857"/>
    <mergeCell ref="S856:S857"/>
    <mergeCell ref="T856:T857"/>
    <mergeCell ref="U856:U857"/>
    <mergeCell ref="V856:V857"/>
    <mergeCell ref="W856:W857"/>
    <mergeCell ref="X856:X857"/>
    <mergeCell ref="Y856:Y857"/>
    <mergeCell ref="Z856:Z857"/>
    <mergeCell ref="AA856:AA857"/>
    <mergeCell ref="AB856:AB857"/>
    <mergeCell ref="AC856:AC857"/>
    <mergeCell ref="AD856:AD857"/>
    <mergeCell ref="AE856:AE857"/>
    <mergeCell ref="B858:B859"/>
    <mergeCell ref="F858:F859"/>
    <mergeCell ref="Q858:Q859"/>
    <mergeCell ref="R858:R859"/>
    <mergeCell ref="S858:S859"/>
    <mergeCell ref="T858:T859"/>
    <mergeCell ref="U858:U859"/>
    <mergeCell ref="V858:V859"/>
    <mergeCell ref="W858:W859"/>
    <mergeCell ref="X858:X859"/>
    <mergeCell ref="Y858:Y859"/>
    <mergeCell ref="Z858:Z859"/>
    <mergeCell ref="AA858:AA859"/>
    <mergeCell ref="AB858:AB859"/>
    <mergeCell ref="AC858:AC859"/>
    <mergeCell ref="AD858:AD859"/>
    <mergeCell ref="AE858:AE859"/>
    <mergeCell ref="B860:B861"/>
    <mergeCell ref="F860:F861"/>
    <mergeCell ref="Q860:Q861"/>
    <mergeCell ref="R860:R861"/>
    <mergeCell ref="S860:S861"/>
    <mergeCell ref="T860:T861"/>
    <mergeCell ref="U860:U861"/>
    <mergeCell ref="V860:V861"/>
    <mergeCell ref="W860:W861"/>
    <mergeCell ref="X860:X861"/>
    <mergeCell ref="Y860:Y861"/>
    <mergeCell ref="Z860:Z861"/>
    <mergeCell ref="AA860:AA861"/>
    <mergeCell ref="AB860:AB861"/>
    <mergeCell ref="AC860:AC861"/>
    <mergeCell ref="AD860:AD861"/>
    <mergeCell ref="AE860:AE861"/>
    <mergeCell ref="B862:D862"/>
    <mergeCell ref="C863:C864"/>
    <mergeCell ref="B863:B864"/>
    <mergeCell ref="F863:F864"/>
    <mergeCell ref="Q863:Q864"/>
    <mergeCell ref="R863:R864"/>
    <mergeCell ref="S863:S864"/>
    <mergeCell ref="T863:T864"/>
    <mergeCell ref="U863:U864"/>
    <mergeCell ref="V863:V864"/>
    <mergeCell ref="W863:W864"/>
    <mergeCell ref="X863:X864"/>
    <mergeCell ref="Y863:Y864"/>
    <mergeCell ref="Z863:Z864"/>
    <mergeCell ref="AA863:AA864"/>
    <mergeCell ref="AB863:AB864"/>
    <mergeCell ref="AC863:AC864"/>
    <mergeCell ref="AD863:AD864"/>
    <mergeCell ref="AE863:AE864"/>
    <mergeCell ref="B865:B866"/>
    <mergeCell ref="F865:F866"/>
    <mergeCell ref="Q865:Q866"/>
    <mergeCell ref="R865:R866"/>
    <mergeCell ref="S865:S866"/>
    <mergeCell ref="T865:T866"/>
    <mergeCell ref="U865:U866"/>
    <mergeCell ref="V865:V866"/>
    <mergeCell ref="W865:W866"/>
    <mergeCell ref="X865:X866"/>
    <mergeCell ref="Y865:Y866"/>
    <mergeCell ref="Z865:Z866"/>
    <mergeCell ref="AA865:AA866"/>
    <mergeCell ref="AB865:AB866"/>
    <mergeCell ref="AC865:AC866"/>
    <mergeCell ref="AD865:AD866"/>
    <mergeCell ref="AE865:AE866"/>
    <mergeCell ref="B867:B868"/>
    <mergeCell ref="F867:F868"/>
    <mergeCell ref="AD867:AD868"/>
    <mergeCell ref="AE867:AE868"/>
    <mergeCell ref="Z867:Z868"/>
    <mergeCell ref="Y867:Y868"/>
    <mergeCell ref="X867:X868"/>
    <mergeCell ref="Q867:Q868"/>
    <mergeCell ref="R867:R868"/>
    <mergeCell ref="S867:S868"/>
    <mergeCell ref="T867:T868"/>
    <mergeCell ref="U867:U868"/>
    <mergeCell ref="V867:V868"/>
    <mergeCell ref="W867:W868"/>
    <mergeCell ref="AA867:AA868"/>
    <mergeCell ref="AB867:AB868"/>
    <mergeCell ref="AC867:AC868"/>
    <mergeCell ref="B869:B870"/>
    <mergeCell ref="F869:F870"/>
    <mergeCell ref="AD869:AD870"/>
    <mergeCell ref="AE869:AE870"/>
    <mergeCell ref="Z869:Z870"/>
    <mergeCell ref="Y869:Y870"/>
    <mergeCell ref="X869:X870"/>
    <mergeCell ref="Q869:Q870"/>
    <mergeCell ref="R869:R870"/>
    <mergeCell ref="S869:S870"/>
    <mergeCell ref="T869:T870"/>
    <mergeCell ref="U869:U870"/>
    <mergeCell ref="V869:V870"/>
    <mergeCell ref="W869:W870"/>
    <mergeCell ref="AA869:AA870"/>
    <mergeCell ref="AB869:AB870"/>
    <mergeCell ref="AC869:AC870"/>
    <mergeCell ref="B871:D871"/>
    <mergeCell ref="B872:D872"/>
    <mergeCell ref="C827:C828"/>
    <mergeCell ref="C829:C830"/>
    <mergeCell ref="C831:C832"/>
    <mergeCell ref="C833:C834"/>
    <mergeCell ref="AE903:AE904"/>
    <mergeCell ref="AD903:AD904"/>
    <mergeCell ref="AC903:AC904"/>
    <mergeCell ref="AB903:AB904"/>
    <mergeCell ref="AA903:AA904"/>
    <mergeCell ref="Z903:Z904"/>
    <mergeCell ref="Y903:Y904"/>
    <mergeCell ref="X903:X904"/>
    <mergeCell ref="W903:W904"/>
    <mergeCell ref="V903:V904"/>
    <mergeCell ref="U903:U904"/>
    <mergeCell ref="T903:T904"/>
    <mergeCell ref="S903:S904"/>
    <mergeCell ref="R903:R904"/>
    <mergeCell ref="Q903:Q904"/>
    <mergeCell ref="F903:F904"/>
    <mergeCell ref="B903:B904"/>
    <mergeCell ref="AE905:AE906"/>
    <mergeCell ref="AD905:AD906"/>
    <mergeCell ref="AC905:AC906"/>
    <mergeCell ref="AB905:AB906"/>
    <mergeCell ref="AA905:AA906"/>
    <mergeCell ref="Z905:Z906"/>
    <mergeCell ref="Y905:Y906"/>
    <mergeCell ref="X905:X906"/>
    <mergeCell ref="W905:W906"/>
    <mergeCell ref="V905:V906"/>
    <mergeCell ref="U905:U906"/>
    <mergeCell ref="T905:T906"/>
    <mergeCell ref="S905:S906"/>
    <mergeCell ref="R905:R906"/>
    <mergeCell ref="Q905:Q906"/>
    <mergeCell ref="F905:F906"/>
    <mergeCell ref="B907:D907"/>
    <mergeCell ref="AE908:AE909"/>
    <mergeCell ref="AD908:AD909"/>
    <mergeCell ref="AC908:AC909"/>
    <mergeCell ref="AB908:AB909"/>
    <mergeCell ref="AA908:AA909"/>
    <mergeCell ref="Z908:Z909"/>
    <mergeCell ref="Y908:Y909"/>
    <mergeCell ref="X908:X909"/>
    <mergeCell ref="W908:W909"/>
    <mergeCell ref="V908:V909"/>
    <mergeCell ref="U908:U909"/>
    <mergeCell ref="T908:T909"/>
    <mergeCell ref="S908:S909"/>
    <mergeCell ref="R908:R909"/>
    <mergeCell ref="Q908:Q909"/>
    <mergeCell ref="F908:F909"/>
    <mergeCell ref="B908:B909"/>
    <mergeCell ref="C908:C909"/>
    <mergeCell ref="C903:C904"/>
    <mergeCell ref="C905:C906"/>
    <mergeCell ref="B901:B902"/>
    <mergeCell ref="C901:C902"/>
    <mergeCell ref="F901:F902"/>
    <mergeCell ref="Q901:Q902"/>
    <mergeCell ref="S901:S902"/>
    <mergeCell ref="R901:R902"/>
    <mergeCell ref="T901:T902"/>
    <mergeCell ref="U901:U902"/>
    <mergeCell ref="V901:V902"/>
    <mergeCell ref="W901:W902"/>
    <mergeCell ref="X901:X902"/>
    <mergeCell ref="Y901:Y902"/>
    <mergeCell ref="Z901:Z902"/>
    <mergeCell ref="AA901:AA902"/>
    <mergeCell ref="AB901:AB902"/>
    <mergeCell ref="AC901:AC902"/>
    <mergeCell ref="AD901:AD902"/>
    <mergeCell ref="AE901:AE902"/>
    <mergeCell ref="B905:B906"/>
    <mergeCell ref="C916:C917"/>
    <mergeCell ref="C914:C915"/>
    <mergeCell ref="C912:C913"/>
    <mergeCell ref="B919:D919"/>
    <mergeCell ref="B918:D918"/>
    <mergeCell ref="B916:B917"/>
    <mergeCell ref="F916:F917"/>
    <mergeCell ref="AD916:AD917"/>
    <mergeCell ref="AE916:AE917"/>
    <mergeCell ref="Z916:Z917"/>
    <mergeCell ref="Y916:Y917"/>
    <mergeCell ref="X916:X917"/>
    <mergeCell ref="Q916:Q917"/>
    <mergeCell ref="R916:R917"/>
    <mergeCell ref="S916:S917"/>
    <mergeCell ref="T916:T917"/>
    <mergeCell ref="U916:U917"/>
    <mergeCell ref="V916:V917"/>
    <mergeCell ref="W916:W917"/>
    <mergeCell ref="AA916:AA917"/>
    <mergeCell ref="AB916:AB917"/>
    <mergeCell ref="AC916:AC917"/>
    <mergeCell ref="B914:B915"/>
    <mergeCell ref="F914:F915"/>
    <mergeCell ref="AD914:AD915"/>
    <mergeCell ref="AE914:AE915"/>
    <mergeCell ref="Z914:Z915"/>
    <mergeCell ref="Y914:Y915"/>
    <mergeCell ref="X914:X915"/>
    <mergeCell ref="Q914:Q915"/>
    <mergeCell ref="R914:R915"/>
    <mergeCell ref="S914:S915"/>
    <mergeCell ref="T914:T915"/>
    <mergeCell ref="U914:U915"/>
    <mergeCell ref="V914:V915"/>
    <mergeCell ref="W914:W915"/>
    <mergeCell ref="AA914:AA915"/>
    <mergeCell ref="AB914:AB915"/>
    <mergeCell ref="AC914:AC915"/>
    <mergeCell ref="B912:B913"/>
    <mergeCell ref="F912:F913"/>
    <mergeCell ref="Q912:Q913"/>
    <mergeCell ref="R912:R913"/>
    <mergeCell ref="S912:S913"/>
    <mergeCell ref="T912:T913"/>
    <mergeCell ref="U912:U913"/>
    <mergeCell ref="V912:V913"/>
    <mergeCell ref="W912:W913"/>
    <mergeCell ref="X912:X913"/>
    <mergeCell ref="Y912:Y913"/>
    <mergeCell ref="Z912:Z913"/>
    <mergeCell ref="AA912:AA913"/>
    <mergeCell ref="AB912:AB913"/>
    <mergeCell ref="AC912:AC913"/>
    <mergeCell ref="AE912:AE913"/>
    <mergeCell ref="A874:A919"/>
    <mergeCell ref="B910:B911"/>
    <mergeCell ref="C910:C911"/>
    <mergeCell ref="F910:F911"/>
    <mergeCell ref="Q910:Q911"/>
    <mergeCell ref="S910:S911"/>
    <mergeCell ref="R910:R911"/>
    <mergeCell ref="T910:T911"/>
    <mergeCell ref="U910:U911"/>
    <mergeCell ref="V910:V911"/>
    <mergeCell ref="W910:W911"/>
    <mergeCell ref="X910:X911"/>
    <mergeCell ref="Y910:Y911"/>
    <mergeCell ref="Z910:Z911"/>
    <mergeCell ref="AA910:AA911"/>
    <mergeCell ref="AB910:AB911"/>
    <mergeCell ref="AC910:AC911"/>
    <mergeCell ref="AD910:AD911"/>
    <mergeCell ref="AD912:AD913"/>
    <mergeCell ref="AE910:AE911"/>
    <mergeCell ref="B921:B922"/>
    <mergeCell ref="F921:F922"/>
    <mergeCell ref="Q921:Q922"/>
    <mergeCell ref="R921:R922"/>
    <mergeCell ref="S921:S922"/>
    <mergeCell ref="T921:T922"/>
    <mergeCell ref="U921:U922"/>
    <mergeCell ref="V921:V922"/>
    <mergeCell ref="W921:W922"/>
    <mergeCell ref="X921:X922"/>
    <mergeCell ref="Y921:Y922"/>
    <mergeCell ref="Z921:Z922"/>
    <mergeCell ref="AA921:AA922"/>
    <mergeCell ref="AB921:AB922"/>
    <mergeCell ref="AC921:AC922"/>
    <mergeCell ref="AD921:AD922"/>
    <mergeCell ref="AE921:AE922"/>
    <mergeCell ref="A921:A966"/>
    <mergeCell ref="B923:B924"/>
    <mergeCell ref="F923:F924"/>
    <mergeCell ref="Q923:Q924"/>
    <mergeCell ref="R923:R924"/>
    <mergeCell ref="S923:S924"/>
    <mergeCell ref="T923:T924"/>
    <mergeCell ref="U923:U924"/>
    <mergeCell ref="V923:V924"/>
    <mergeCell ref="W923:W924"/>
    <mergeCell ref="X923:X924"/>
    <mergeCell ref="Y923:Y924"/>
    <mergeCell ref="Z923:Z924"/>
    <mergeCell ref="AA923:AA924"/>
    <mergeCell ref="AB923:AB924"/>
    <mergeCell ref="AD923:AD924"/>
    <mergeCell ref="AE923:AE924"/>
    <mergeCell ref="B925:B926"/>
    <mergeCell ref="F925:F926"/>
    <mergeCell ref="Q925:Q926"/>
    <mergeCell ref="R925:R926"/>
    <mergeCell ref="S925:S926"/>
    <mergeCell ref="T925:T926"/>
    <mergeCell ref="U925:U926"/>
    <mergeCell ref="V925:V926"/>
    <mergeCell ref="W925:W926"/>
    <mergeCell ref="X925:X926"/>
    <mergeCell ref="Y925:Y926"/>
    <mergeCell ref="Z925:Z926"/>
    <mergeCell ref="AA925:AA926"/>
    <mergeCell ref="AB925:AB926"/>
    <mergeCell ref="AC925:AC926"/>
    <mergeCell ref="AD925:AD926"/>
    <mergeCell ref="AE925:AE926"/>
    <mergeCell ref="AE927:AE928"/>
    <mergeCell ref="AD927:AD928"/>
    <mergeCell ref="AC927:AC928"/>
    <mergeCell ref="AB927:AB928"/>
    <mergeCell ref="Z927:Z928"/>
    <mergeCell ref="Y927:Y928"/>
    <mergeCell ref="X927:X928"/>
    <mergeCell ref="W927:W928"/>
    <mergeCell ref="V927:V928"/>
    <mergeCell ref="U927:U928"/>
    <mergeCell ref="T927:T928"/>
    <mergeCell ref="S927:S928"/>
    <mergeCell ref="R927:R928"/>
    <mergeCell ref="Q927:Q928"/>
    <mergeCell ref="F927:F928"/>
    <mergeCell ref="B927:B928"/>
    <mergeCell ref="AA927:AA928"/>
    <mergeCell ref="B929:D929"/>
    <mergeCell ref="C930:C931"/>
    <mergeCell ref="AE930:AE931"/>
    <mergeCell ref="AD930:AD931"/>
    <mergeCell ref="AB930:AB931"/>
    <mergeCell ref="AA930:AA931"/>
    <mergeCell ref="Z930:Z931"/>
    <mergeCell ref="Y930:Y931"/>
    <mergeCell ref="X930:X931"/>
    <mergeCell ref="W930:W931"/>
    <mergeCell ref="V930:V931"/>
    <mergeCell ref="U930:U931"/>
    <mergeCell ref="T930:T931"/>
    <mergeCell ref="S930:S931"/>
    <mergeCell ref="R930:R931"/>
    <mergeCell ref="Q930:Q931"/>
    <mergeCell ref="F930:F931"/>
    <mergeCell ref="B930:B931"/>
    <mergeCell ref="AC930:AC931"/>
    <mergeCell ref="AE932:AE933"/>
    <mergeCell ref="AD932:AD933"/>
    <mergeCell ref="AC932:AC933"/>
    <mergeCell ref="AB932:AB933"/>
    <mergeCell ref="AA932:AA933"/>
    <mergeCell ref="Z932:Z933"/>
    <mergeCell ref="Y932:Y933"/>
    <mergeCell ref="X932:X933"/>
    <mergeCell ref="W932:W933"/>
    <mergeCell ref="V932:V933"/>
    <mergeCell ref="U932:U933"/>
    <mergeCell ref="T932:T933"/>
    <mergeCell ref="S932:S933"/>
    <mergeCell ref="R932:R933"/>
    <mergeCell ref="Q932:Q933"/>
    <mergeCell ref="F932:F933"/>
    <mergeCell ref="B932:B933"/>
    <mergeCell ref="AE934:AE935"/>
    <mergeCell ref="AD934:AD935"/>
    <mergeCell ref="AC934:AC935"/>
    <mergeCell ref="AB934:AB935"/>
    <mergeCell ref="AA934:AA935"/>
    <mergeCell ref="Z934:Z935"/>
    <mergeCell ref="Y934:Y935"/>
    <mergeCell ref="X934:X935"/>
    <mergeCell ref="W934:W935"/>
    <mergeCell ref="V934:V935"/>
    <mergeCell ref="U934:U935"/>
    <mergeCell ref="T934:T935"/>
    <mergeCell ref="S934:S935"/>
    <mergeCell ref="R934:R935"/>
    <mergeCell ref="Q934:Q935"/>
    <mergeCell ref="F934:F935"/>
    <mergeCell ref="B934:B935"/>
    <mergeCell ref="AE936:AE937"/>
    <mergeCell ref="AD936:AD937"/>
    <mergeCell ref="AC936:AC937"/>
    <mergeCell ref="AB936:AB937"/>
    <mergeCell ref="AA936:AA937"/>
    <mergeCell ref="Z936:Z937"/>
    <mergeCell ref="Y936:Y937"/>
    <mergeCell ref="X936:X937"/>
    <mergeCell ref="W936:W937"/>
    <mergeCell ref="V936:V937"/>
    <mergeCell ref="U936:U937"/>
    <mergeCell ref="T936:T937"/>
    <mergeCell ref="S936:S937"/>
    <mergeCell ref="R936:R937"/>
    <mergeCell ref="Q936:Q937"/>
    <mergeCell ref="F936:F937"/>
    <mergeCell ref="B936:B937"/>
    <mergeCell ref="B938:D938"/>
    <mergeCell ref="C939:C940"/>
    <mergeCell ref="AE939:AE940"/>
    <mergeCell ref="AD939:AD940"/>
    <mergeCell ref="AC939:AC940"/>
    <mergeCell ref="AB939:AB940"/>
    <mergeCell ref="AA939:AA940"/>
    <mergeCell ref="Z939:Z940"/>
    <mergeCell ref="Y939:Y940"/>
    <mergeCell ref="X939:X940"/>
    <mergeCell ref="W939:W940"/>
    <mergeCell ref="V939:V940"/>
    <mergeCell ref="U939:U940"/>
    <mergeCell ref="T939:T940"/>
    <mergeCell ref="S939:S940"/>
    <mergeCell ref="R939:R940"/>
    <mergeCell ref="Q939:Q940"/>
    <mergeCell ref="F939:F940"/>
    <mergeCell ref="B939:B940"/>
    <mergeCell ref="AE941:AE942"/>
    <mergeCell ref="AD941:AD942"/>
    <mergeCell ref="AC941:AC942"/>
    <mergeCell ref="AB941:AB942"/>
    <mergeCell ref="AA941:AA942"/>
    <mergeCell ref="Z941:Z942"/>
    <mergeCell ref="Y941:Y942"/>
    <mergeCell ref="X941:X942"/>
    <mergeCell ref="W941:W942"/>
    <mergeCell ref="V941:V942"/>
    <mergeCell ref="U941:U942"/>
    <mergeCell ref="T941:T942"/>
    <mergeCell ref="S941:S942"/>
    <mergeCell ref="R941:R942"/>
    <mergeCell ref="Q941:Q942"/>
    <mergeCell ref="F941:F942"/>
    <mergeCell ref="B941:B942"/>
    <mergeCell ref="AE943:AE944"/>
    <mergeCell ref="AD943:AD944"/>
    <mergeCell ref="AC943:AC944"/>
    <mergeCell ref="AB943:AB944"/>
    <mergeCell ref="AA943:AA944"/>
    <mergeCell ref="Z943:Z944"/>
    <mergeCell ref="Y943:Y944"/>
    <mergeCell ref="X943:X944"/>
    <mergeCell ref="W943:W944"/>
    <mergeCell ref="V943:V944"/>
    <mergeCell ref="U943:U944"/>
    <mergeCell ref="T943:T944"/>
    <mergeCell ref="S943:S944"/>
    <mergeCell ref="R943:R944"/>
    <mergeCell ref="Q943:Q944"/>
    <mergeCell ref="F943:F944"/>
    <mergeCell ref="B943:B944"/>
    <mergeCell ref="B945:B946"/>
    <mergeCell ref="F945:F946"/>
    <mergeCell ref="Q945:Q946"/>
    <mergeCell ref="R945:R946"/>
    <mergeCell ref="S945:S946"/>
    <mergeCell ref="T945:T946"/>
    <mergeCell ref="U945:U946"/>
    <mergeCell ref="V945:V946"/>
    <mergeCell ref="W945:W946"/>
    <mergeCell ref="X945:X946"/>
    <mergeCell ref="Y945:Y946"/>
    <mergeCell ref="Z945:Z946"/>
    <mergeCell ref="AA945:AA946"/>
    <mergeCell ref="AB945:AB946"/>
    <mergeCell ref="AC945:AC946"/>
    <mergeCell ref="AD945:AD946"/>
    <mergeCell ref="AE945:AE946"/>
    <mergeCell ref="B947:D947"/>
    <mergeCell ref="B948:B949"/>
    <mergeCell ref="F948:F949"/>
    <mergeCell ref="Q948:Q949"/>
    <mergeCell ref="R948:R949"/>
    <mergeCell ref="S948:S949"/>
    <mergeCell ref="T948:T949"/>
    <mergeCell ref="U948:U949"/>
    <mergeCell ref="V948:V949"/>
    <mergeCell ref="W948:W949"/>
    <mergeCell ref="X948:X949"/>
    <mergeCell ref="Y948:Y949"/>
    <mergeCell ref="Z948:Z949"/>
    <mergeCell ref="AA948:AA949"/>
    <mergeCell ref="AB948:AB949"/>
    <mergeCell ref="AC948:AC949"/>
    <mergeCell ref="AD948:AD949"/>
    <mergeCell ref="AE948:AE949"/>
    <mergeCell ref="B950:B951"/>
    <mergeCell ref="F950:F951"/>
    <mergeCell ref="Q950:Q951"/>
    <mergeCell ref="R950:R951"/>
    <mergeCell ref="S950:S951"/>
    <mergeCell ref="T950:T951"/>
    <mergeCell ref="U950:U951"/>
    <mergeCell ref="V950:V951"/>
    <mergeCell ref="W950:W951"/>
    <mergeCell ref="X950:X951"/>
    <mergeCell ref="Y950:Y951"/>
    <mergeCell ref="Z950:Z951"/>
    <mergeCell ref="AA950:AA951"/>
    <mergeCell ref="AB950:AB951"/>
    <mergeCell ref="AC950:AC951"/>
    <mergeCell ref="AD950:AD951"/>
    <mergeCell ref="AE950:AE951"/>
    <mergeCell ref="B952:B953"/>
    <mergeCell ref="F952:F953"/>
    <mergeCell ref="Q952:Q953"/>
    <mergeCell ref="R952:R953"/>
    <mergeCell ref="S952:S953"/>
    <mergeCell ref="T952:T953"/>
    <mergeCell ref="U952:U953"/>
    <mergeCell ref="V952:V953"/>
    <mergeCell ref="W952:W953"/>
    <mergeCell ref="X952:X953"/>
    <mergeCell ref="Y952:Y953"/>
    <mergeCell ref="Z952:Z953"/>
    <mergeCell ref="AA952:AA953"/>
    <mergeCell ref="AB952:AB953"/>
    <mergeCell ref="AC952:AC953"/>
    <mergeCell ref="AD952:AD953"/>
    <mergeCell ref="AE952:AE953"/>
    <mergeCell ref="B954:B955"/>
    <mergeCell ref="F954:F955"/>
    <mergeCell ref="Q954:Q955"/>
    <mergeCell ref="R954:R955"/>
    <mergeCell ref="S954:S955"/>
    <mergeCell ref="T954:T955"/>
    <mergeCell ref="U954:U955"/>
    <mergeCell ref="V954:V955"/>
    <mergeCell ref="W954:W955"/>
    <mergeCell ref="X954:X955"/>
    <mergeCell ref="Y954:Y955"/>
    <mergeCell ref="Z954:Z955"/>
    <mergeCell ref="AA954:AA955"/>
    <mergeCell ref="AB954:AB955"/>
    <mergeCell ref="AC954:AC955"/>
    <mergeCell ref="AD954:AD955"/>
    <mergeCell ref="AE954:AE955"/>
    <mergeCell ref="B956:D956"/>
    <mergeCell ref="B957:B958"/>
    <mergeCell ref="F957:F958"/>
    <mergeCell ref="Q957:Q958"/>
    <mergeCell ref="R957:R958"/>
    <mergeCell ref="S957:S958"/>
    <mergeCell ref="T957:T958"/>
    <mergeCell ref="U957:U958"/>
    <mergeCell ref="V957:V958"/>
    <mergeCell ref="W957:W958"/>
    <mergeCell ref="X957:X958"/>
    <mergeCell ref="Y957:Y958"/>
    <mergeCell ref="Z957:Z958"/>
    <mergeCell ref="AA957:AA958"/>
    <mergeCell ref="AB957:AB958"/>
    <mergeCell ref="AC957:AC958"/>
    <mergeCell ref="AD957:AD958"/>
    <mergeCell ref="AE957:AE958"/>
    <mergeCell ref="B959:B960"/>
    <mergeCell ref="F959:F960"/>
    <mergeCell ref="Q959:Q960"/>
    <mergeCell ref="R959:R960"/>
    <mergeCell ref="S959:S960"/>
    <mergeCell ref="T959:T960"/>
    <mergeCell ref="U959:U960"/>
    <mergeCell ref="V959:V960"/>
    <mergeCell ref="W959:W960"/>
    <mergeCell ref="X959:X960"/>
    <mergeCell ref="Y959:Y960"/>
    <mergeCell ref="Z959:Z960"/>
    <mergeCell ref="AA959:AA960"/>
    <mergeCell ref="AB959:AB960"/>
    <mergeCell ref="AC959:AC960"/>
    <mergeCell ref="AD959:AD960"/>
    <mergeCell ref="AE959:AE960"/>
    <mergeCell ref="B961:B962"/>
    <mergeCell ref="F961:F962"/>
    <mergeCell ref="AD961:AD962"/>
    <mergeCell ref="AE961:AE962"/>
    <mergeCell ref="Z961:Z962"/>
    <mergeCell ref="Y961:Y962"/>
    <mergeCell ref="X961:X962"/>
    <mergeCell ref="Q961:Q962"/>
    <mergeCell ref="R961:R962"/>
    <mergeCell ref="S961:S962"/>
    <mergeCell ref="T961:T962"/>
    <mergeCell ref="U961:U962"/>
    <mergeCell ref="V961:V962"/>
    <mergeCell ref="W961:W962"/>
    <mergeCell ref="AA961:AA962"/>
    <mergeCell ref="AB961:AB962"/>
    <mergeCell ref="AC961:AC962"/>
    <mergeCell ref="B963:B964"/>
    <mergeCell ref="F963:F964"/>
    <mergeCell ref="AD963:AD964"/>
    <mergeCell ref="AE963:AE964"/>
    <mergeCell ref="Z963:Z964"/>
    <mergeCell ref="Y963:Y964"/>
    <mergeCell ref="X963:X964"/>
    <mergeCell ref="Q963:Q964"/>
    <mergeCell ref="R963:R964"/>
    <mergeCell ref="S963:S964"/>
    <mergeCell ref="T963:T964"/>
    <mergeCell ref="U963:U964"/>
    <mergeCell ref="V963:V964"/>
    <mergeCell ref="W963:W964"/>
    <mergeCell ref="AA963:AA964"/>
    <mergeCell ref="AB963:AB964"/>
    <mergeCell ref="AC963:AC964"/>
    <mergeCell ref="B965:D965"/>
    <mergeCell ref="B966:D966"/>
    <mergeCell ref="C921:C922"/>
    <mergeCell ref="C923:C924"/>
    <mergeCell ref="C925:C926"/>
    <mergeCell ref="C927:C928"/>
    <mergeCell ref="C932:C933"/>
    <mergeCell ref="C934:C935"/>
    <mergeCell ref="C936:C937"/>
    <mergeCell ref="C941:C942"/>
    <mergeCell ref="C943:C944"/>
    <mergeCell ref="C945:C946"/>
    <mergeCell ref="C948:C949"/>
    <mergeCell ref="C950:C951"/>
    <mergeCell ref="C952:C953"/>
    <mergeCell ref="C954:C955"/>
    <mergeCell ref="C957:C958"/>
    <mergeCell ref="C959:C960"/>
    <mergeCell ref="C961:C962"/>
    <mergeCell ref="C963:C964"/>
    <mergeCell ref="AC923:AC924"/>
    <mergeCell ref="B968:B969"/>
    <mergeCell ref="F968:F969"/>
    <mergeCell ref="Q968:Q969"/>
    <mergeCell ref="R968:R969"/>
    <mergeCell ref="S968:S969"/>
    <mergeCell ref="T968:T969"/>
    <mergeCell ref="U968:U969"/>
    <mergeCell ref="V968:V969"/>
    <mergeCell ref="W968:W969"/>
    <mergeCell ref="X968:X969"/>
    <mergeCell ref="Y968:Y969"/>
    <mergeCell ref="Z968:Z969"/>
    <mergeCell ref="AA968:AA969"/>
    <mergeCell ref="AB968:AB969"/>
    <mergeCell ref="AC968:AC969"/>
    <mergeCell ref="AD968:AD969"/>
    <mergeCell ref="AE968:AE969"/>
    <mergeCell ref="A968:A1013"/>
    <mergeCell ref="C968:C969"/>
    <mergeCell ref="B970:B971"/>
    <mergeCell ref="F970:F971"/>
    <mergeCell ref="Q970:Q971"/>
    <mergeCell ref="R970:R971"/>
    <mergeCell ref="S970:S971"/>
    <mergeCell ref="T970:T971"/>
    <mergeCell ref="U970:U971"/>
    <mergeCell ref="V970:V971"/>
    <mergeCell ref="W970:W971"/>
    <mergeCell ref="X970:X971"/>
    <mergeCell ref="Y970:Y971"/>
    <mergeCell ref="Z970:Z971"/>
    <mergeCell ref="AA970:AA971"/>
    <mergeCell ref="AB970:AB971"/>
    <mergeCell ref="AD970:AD971"/>
    <mergeCell ref="AE970:AE971"/>
    <mergeCell ref="C970:C971"/>
    <mergeCell ref="AC970:AC971"/>
    <mergeCell ref="B972:B973"/>
    <mergeCell ref="F972:F973"/>
    <mergeCell ref="Q972:Q973"/>
    <mergeCell ref="R972:R973"/>
    <mergeCell ref="S972:S973"/>
    <mergeCell ref="T972:T973"/>
    <mergeCell ref="U972:U973"/>
    <mergeCell ref="V972:V973"/>
    <mergeCell ref="W972:W973"/>
    <mergeCell ref="X972:X973"/>
    <mergeCell ref="Y972:Y973"/>
    <mergeCell ref="Z972:Z973"/>
    <mergeCell ref="AA972:AA973"/>
    <mergeCell ref="AB972:AB973"/>
    <mergeCell ref="AC972:AC973"/>
    <mergeCell ref="AD972:AD973"/>
    <mergeCell ref="AE972:AE973"/>
    <mergeCell ref="C972:C973"/>
    <mergeCell ref="AE974:AE975"/>
    <mergeCell ref="AD974:AD975"/>
    <mergeCell ref="AC974:AC975"/>
    <mergeCell ref="AB974:AB975"/>
    <mergeCell ref="Z974:Z975"/>
    <mergeCell ref="Y974:Y975"/>
    <mergeCell ref="X974:X975"/>
    <mergeCell ref="W974:W975"/>
    <mergeCell ref="V974:V975"/>
    <mergeCell ref="U974:U975"/>
    <mergeCell ref="T974:T975"/>
    <mergeCell ref="S974:S975"/>
    <mergeCell ref="R974:R975"/>
    <mergeCell ref="Q974:Q975"/>
    <mergeCell ref="F974:F975"/>
    <mergeCell ref="B974:B975"/>
    <mergeCell ref="AA974:AA975"/>
    <mergeCell ref="C974:C975"/>
    <mergeCell ref="B976:D976"/>
    <mergeCell ref="C977:C978"/>
    <mergeCell ref="AE977:AE978"/>
    <mergeCell ref="AD977:AD978"/>
    <mergeCell ref="AB977:AB978"/>
    <mergeCell ref="AA977:AA978"/>
    <mergeCell ref="Z977:Z978"/>
    <mergeCell ref="Y977:Y978"/>
    <mergeCell ref="X977:X978"/>
    <mergeCell ref="W977:W978"/>
    <mergeCell ref="V977:V978"/>
    <mergeCell ref="U977:U978"/>
    <mergeCell ref="T977:T978"/>
    <mergeCell ref="S977:S978"/>
    <mergeCell ref="R977:R978"/>
    <mergeCell ref="Q977:Q978"/>
    <mergeCell ref="F977:F978"/>
    <mergeCell ref="B977:B978"/>
    <mergeCell ref="AC977:AC978"/>
    <mergeCell ref="AE979:AE980"/>
    <mergeCell ref="AD979:AD980"/>
    <mergeCell ref="AC979:AC980"/>
    <mergeCell ref="AB979:AB980"/>
    <mergeCell ref="AA979:AA980"/>
    <mergeCell ref="Z979:Z980"/>
    <mergeCell ref="Y979:Y980"/>
    <mergeCell ref="X979:X980"/>
    <mergeCell ref="W979:W980"/>
    <mergeCell ref="V979:V980"/>
    <mergeCell ref="U979:U980"/>
    <mergeCell ref="T979:T980"/>
    <mergeCell ref="S979:S980"/>
    <mergeCell ref="R979:R980"/>
    <mergeCell ref="Q979:Q980"/>
    <mergeCell ref="F979:F980"/>
    <mergeCell ref="B979:B980"/>
    <mergeCell ref="C979:C980"/>
    <mergeCell ref="AE981:AE982"/>
    <mergeCell ref="AD981:AD982"/>
    <mergeCell ref="AC981:AC982"/>
    <mergeCell ref="AB981:AB982"/>
    <mergeCell ref="AA981:AA982"/>
    <mergeCell ref="Z981:Z982"/>
    <mergeCell ref="Y981:Y982"/>
    <mergeCell ref="X981:X982"/>
    <mergeCell ref="W981:W982"/>
    <mergeCell ref="V981:V982"/>
    <mergeCell ref="U981:U982"/>
    <mergeCell ref="T981:T982"/>
    <mergeCell ref="S981:S982"/>
    <mergeCell ref="R981:R982"/>
    <mergeCell ref="Q981:Q982"/>
    <mergeCell ref="F981:F982"/>
    <mergeCell ref="B981:B982"/>
    <mergeCell ref="C981:C982"/>
    <mergeCell ref="AE983:AE984"/>
    <mergeCell ref="AD983:AD984"/>
    <mergeCell ref="AC983:AC984"/>
    <mergeCell ref="AB983:AB984"/>
    <mergeCell ref="AA983:AA984"/>
    <mergeCell ref="Z983:Z984"/>
    <mergeCell ref="Y983:Y984"/>
    <mergeCell ref="X983:X984"/>
    <mergeCell ref="W983:W984"/>
    <mergeCell ref="V983:V984"/>
    <mergeCell ref="U983:U984"/>
    <mergeCell ref="T983:T984"/>
    <mergeCell ref="S983:S984"/>
    <mergeCell ref="R983:R984"/>
    <mergeCell ref="Q983:Q984"/>
    <mergeCell ref="F983:F984"/>
    <mergeCell ref="B983:B984"/>
    <mergeCell ref="C983:C984"/>
    <mergeCell ref="B985:D985"/>
    <mergeCell ref="C986:C987"/>
    <mergeCell ref="AE986:AE987"/>
    <mergeCell ref="AD986:AD987"/>
    <mergeCell ref="AC986:AC987"/>
    <mergeCell ref="AB986:AB987"/>
    <mergeCell ref="AA986:AA987"/>
    <mergeCell ref="Z986:Z987"/>
    <mergeCell ref="Y986:Y987"/>
    <mergeCell ref="X986:X987"/>
    <mergeCell ref="W986:W987"/>
    <mergeCell ref="V986:V987"/>
    <mergeCell ref="U986:U987"/>
    <mergeCell ref="T986:T987"/>
    <mergeCell ref="S986:S987"/>
    <mergeCell ref="R986:R987"/>
    <mergeCell ref="Q986:Q987"/>
    <mergeCell ref="F986:F987"/>
    <mergeCell ref="B986:B987"/>
    <mergeCell ref="AE988:AE989"/>
    <mergeCell ref="AD988:AD989"/>
    <mergeCell ref="AC988:AC989"/>
    <mergeCell ref="AB988:AB989"/>
    <mergeCell ref="AA988:AA989"/>
    <mergeCell ref="Z988:Z989"/>
    <mergeCell ref="Y988:Y989"/>
    <mergeCell ref="X988:X989"/>
    <mergeCell ref="W988:W989"/>
    <mergeCell ref="V988:V989"/>
    <mergeCell ref="U988:U989"/>
    <mergeCell ref="T988:T989"/>
    <mergeCell ref="S988:S989"/>
    <mergeCell ref="R988:R989"/>
    <mergeCell ref="Q988:Q989"/>
    <mergeCell ref="F988:F989"/>
    <mergeCell ref="B988:B989"/>
    <mergeCell ref="AE990:AE991"/>
    <mergeCell ref="AD990:AD991"/>
    <mergeCell ref="AC990:AC991"/>
    <mergeCell ref="AB990:AB991"/>
    <mergeCell ref="AA990:AA991"/>
    <mergeCell ref="Z990:Z991"/>
    <mergeCell ref="Y990:Y991"/>
    <mergeCell ref="X990:X991"/>
    <mergeCell ref="W990:W991"/>
    <mergeCell ref="V990:V991"/>
    <mergeCell ref="U990:U991"/>
    <mergeCell ref="T990:T991"/>
    <mergeCell ref="S990:S991"/>
    <mergeCell ref="R990:R991"/>
    <mergeCell ref="Q990:Q991"/>
    <mergeCell ref="F990:F991"/>
    <mergeCell ref="B990:B991"/>
    <mergeCell ref="B992:B993"/>
    <mergeCell ref="F992:F993"/>
    <mergeCell ref="Q992:Q993"/>
    <mergeCell ref="R992:R993"/>
    <mergeCell ref="S992:S993"/>
    <mergeCell ref="T992:T993"/>
    <mergeCell ref="U992:U993"/>
    <mergeCell ref="V992:V993"/>
    <mergeCell ref="W992:W993"/>
    <mergeCell ref="X992:X993"/>
    <mergeCell ref="Y992:Y993"/>
    <mergeCell ref="Z992:Z993"/>
    <mergeCell ref="AA992:AA993"/>
    <mergeCell ref="AB992:AB993"/>
    <mergeCell ref="AC992:AC993"/>
    <mergeCell ref="AD992:AD993"/>
    <mergeCell ref="AE992:AE993"/>
    <mergeCell ref="B994:D994"/>
    <mergeCell ref="B995:B996"/>
    <mergeCell ref="F995:F996"/>
    <mergeCell ref="Q995:Q996"/>
    <mergeCell ref="R995:R996"/>
    <mergeCell ref="S995:S996"/>
    <mergeCell ref="T995:T996"/>
    <mergeCell ref="U995:U996"/>
    <mergeCell ref="V995:V996"/>
    <mergeCell ref="W995:W996"/>
    <mergeCell ref="X995:X996"/>
    <mergeCell ref="Y995:Y996"/>
    <mergeCell ref="Z995:Z996"/>
    <mergeCell ref="AA995:AA996"/>
    <mergeCell ref="AB995:AB996"/>
    <mergeCell ref="AC995:AC996"/>
    <mergeCell ref="AD995:AD996"/>
    <mergeCell ref="AE995:AE996"/>
    <mergeCell ref="C995:C996"/>
    <mergeCell ref="B997:B998"/>
    <mergeCell ref="F997:F998"/>
    <mergeCell ref="Q997:Q998"/>
    <mergeCell ref="R997:R998"/>
    <mergeCell ref="S997:S998"/>
    <mergeCell ref="T997:T998"/>
    <mergeCell ref="U997:U998"/>
    <mergeCell ref="V997:V998"/>
    <mergeCell ref="W997:W998"/>
    <mergeCell ref="X997:X998"/>
    <mergeCell ref="Y997:Y998"/>
    <mergeCell ref="Z997:Z998"/>
    <mergeCell ref="AA997:AA998"/>
    <mergeCell ref="AB997:AB998"/>
    <mergeCell ref="AC997:AC998"/>
    <mergeCell ref="AD997:AD998"/>
    <mergeCell ref="AE997:AE998"/>
    <mergeCell ref="B999:B1000"/>
    <mergeCell ref="F999:F1000"/>
    <mergeCell ref="Q999:Q1000"/>
    <mergeCell ref="R999:R1000"/>
    <mergeCell ref="S999:S1000"/>
    <mergeCell ref="T999:T1000"/>
    <mergeCell ref="U999:U1000"/>
    <mergeCell ref="V999:V1000"/>
    <mergeCell ref="W999:W1000"/>
    <mergeCell ref="X999:X1000"/>
    <mergeCell ref="Y999:Y1000"/>
    <mergeCell ref="Z999:Z1000"/>
    <mergeCell ref="AA999:AA1000"/>
    <mergeCell ref="AB999:AB1000"/>
    <mergeCell ref="AC999:AC1000"/>
    <mergeCell ref="AD999:AD1000"/>
    <mergeCell ref="AE999:AE1000"/>
    <mergeCell ref="B1001:B1002"/>
    <mergeCell ref="F1001:F1002"/>
    <mergeCell ref="Q1001:Q1002"/>
    <mergeCell ref="R1001:R1002"/>
    <mergeCell ref="S1001:S1002"/>
    <mergeCell ref="T1001:T1002"/>
    <mergeCell ref="U1001:U1002"/>
    <mergeCell ref="V1001:V1002"/>
    <mergeCell ref="W1001:W1002"/>
    <mergeCell ref="X1001:X1002"/>
    <mergeCell ref="Y1001:Y1002"/>
    <mergeCell ref="Z1001:Z1002"/>
    <mergeCell ref="AA1001:AA1002"/>
    <mergeCell ref="AB1001:AB1002"/>
    <mergeCell ref="AC1001:AC1002"/>
    <mergeCell ref="AD1001:AD1002"/>
    <mergeCell ref="AE1001:AE1002"/>
    <mergeCell ref="B1003:D1003"/>
    <mergeCell ref="B1004:B1005"/>
    <mergeCell ref="F1004:F1005"/>
    <mergeCell ref="Q1004:Q1005"/>
    <mergeCell ref="R1004:R1005"/>
    <mergeCell ref="S1004:S1005"/>
    <mergeCell ref="T1004:T1005"/>
    <mergeCell ref="U1004:U1005"/>
    <mergeCell ref="V1004:V1005"/>
    <mergeCell ref="W1004:W1005"/>
    <mergeCell ref="X1004:X1005"/>
    <mergeCell ref="Y1004:Y1005"/>
    <mergeCell ref="Z1004:Z1005"/>
    <mergeCell ref="AA1004:AA1005"/>
    <mergeCell ref="AB1004:AB1005"/>
    <mergeCell ref="AC1004:AC1005"/>
    <mergeCell ref="AD1004:AD1005"/>
    <mergeCell ref="AE1004:AE1005"/>
    <mergeCell ref="B1006:B1007"/>
    <mergeCell ref="F1006:F1007"/>
    <mergeCell ref="Q1006:Q1007"/>
    <mergeCell ref="R1006:R1007"/>
    <mergeCell ref="S1006:S1007"/>
    <mergeCell ref="T1006:T1007"/>
    <mergeCell ref="U1006:U1007"/>
    <mergeCell ref="V1006:V1007"/>
    <mergeCell ref="W1006:W1007"/>
    <mergeCell ref="X1006:X1007"/>
    <mergeCell ref="Y1006:Y1007"/>
    <mergeCell ref="Z1006:Z1007"/>
    <mergeCell ref="AA1006:AA1007"/>
    <mergeCell ref="AB1006:AB1007"/>
    <mergeCell ref="AC1006:AC1007"/>
    <mergeCell ref="AD1006:AD1007"/>
    <mergeCell ref="AE1006:AE1007"/>
    <mergeCell ref="B1008:B1009"/>
    <mergeCell ref="F1008:F1009"/>
    <mergeCell ref="AD1008:AD1009"/>
    <mergeCell ref="AE1008:AE1009"/>
    <mergeCell ref="Z1008:Z1009"/>
    <mergeCell ref="Y1008:Y1009"/>
    <mergeCell ref="X1008:X1009"/>
    <mergeCell ref="Q1008:Q1009"/>
    <mergeCell ref="R1008:R1009"/>
    <mergeCell ref="S1008:S1009"/>
    <mergeCell ref="T1008:T1009"/>
    <mergeCell ref="U1008:U1009"/>
    <mergeCell ref="V1008:V1009"/>
    <mergeCell ref="W1008:W1009"/>
    <mergeCell ref="AA1008:AA1009"/>
    <mergeCell ref="AB1008:AB1009"/>
    <mergeCell ref="AC1008:AC1009"/>
    <mergeCell ref="B1010:B1011"/>
    <mergeCell ref="F1010:F1011"/>
    <mergeCell ref="AD1010:AD1011"/>
    <mergeCell ref="AE1010:AE1011"/>
    <mergeCell ref="Z1010:Z1011"/>
    <mergeCell ref="Y1010:Y1011"/>
    <mergeCell ref="X1010:X1011"/>
    <mergeCell ref="Q1010:Q1011"/>
    <mergeCell ref="R1010:R1011"/>
    <mergeCell ref="S1010:S1011"/>
    <mergeCell ref="T1010:T1011"/>
    <mergeCell ref="U1010:U1011"/>
    <mergeCell ref="V1010:V1011"/>
    <mergeCell ref="W1010:W1011"/>
    <mergeCell ref="AA1010:AA1011"/>
    <mergeCell ref="AB1010:AB1011"/>
    <mergeCell ref="AC1010:AC1011"/>
    <mergeCell ref="B1012:D1012"/>
    <mergeCell ref="B1013:D1013"/>
    <mergeCell ref="C1004:C1005"/>
    <mergeCell ref="C1006:C1007"/>
    <mergeCell ref="C1008:C1009"/>
    <mergeCell ref="C1010:C1011"/>
    <mergeCell ref="C988:C989"/>
    <mergeCell ref="C990:C991"/>
    <mergeCell ref="C992:C993"/>
    <mergeCell ref="C997:C998"/>
    <mergeCell ref="C999:C1000"/>
    <mergeCell ref="C1001:C1002"/>
    <mergeCell ref="A1015:A1059"/>
    <mergeCell ref="AE1015:AE1016"/>
    <mergeCell ref="AD1015:AD1016"/>
    <mergeCell ref="AC1015:AC1016"/>
    <mergeCell ref="AB1015:AB1016"/>
    <mergeCell ref="AA1015:AA1016"/>
    <mergeCell ref="Z1015:Z1016"/>
    <mergeCell ref="Y1015:Y1016"/>
    <mergeCell ref="X1015:X1016"/>
    <mergeCell ref="W1015:W1016"/>
    <mergeCell ref="V1015:V1016"/>
    <mergeCell ref="U1015:U1016"/>
    <mergeCell ref="T1015:T1016"/>
    <mergeCell ref="S1015:S1016"/>
    <mergeCell ref="R1015:R1016"/>
    <mergeCell ref="Q1015:Q1016"/>
    <mergeCell ref="F1015:F1016"/>
    <mergeCell ref="C1015:C1016"/>
    <mergeCell ref="B1015:B1016"/>
    <mergeCell ref="AE1017:AE1018"/>
    <mergeCell ref="AD1017:AD1018"/>
    <mergeCell ref="AC1017:AC1018"/>
    <mergeCell ref="AB1017:AB1018"/>
    <mergeCell ref="AA1017:AA1018"/>
    <mergeCell ref="Z1017:Z1018"/>
    <mergeCell ref="Y1017:Y1018"/>
    <mergeCell ref="X1017:X1018"/>
    <mergeCell ref="W1017:W1018"/>
    <mergeCell ref="V1017:V1018"/>
    <mergeCell ref="U1017:U1018"/>
    <mergeCell ref="T1017:T1018"/>
    <mergeCell ref="S1017:S1018"/>
    <mergeCell ref="R1017:R1018"/>
    <mergeCell ref="Q1017:Q1018"/>
    <mergeCell ref="F1017:F1018"/>
    <mergeCell ref="C1017:C1018"/>
    <mergeCell ref="B1017:B1018"/>
    <mergeCell ref="B1019:B1020"/>
    <mergeCell ref="AE1019:AE1020"/>
    <mergeCell ref="AD1019:AD1020"/>
    <mergeCell ref="AC1019:AC1020"/>
    <mergeCell ref="AB1019:AB1020"/>
    <mergeCell ref="AA1019:AA1020"/>
    <mergeCell ref="Z1019:Z1020"/>
    <mergeCell ref="Y1019:Y1020"/>
    <mergeCell ref="X1019:X1020"/>
    <mergeCell ref="W1019:W1020"/>
    <mergeCell ref="V1019:V1020"/>
    <mergeCell ref="U1019:U1020"/>
    <mergeCell ref="T1019:T1020"/>
    <mergeCell ref="S1019:S1020"/>
    <mergeCell ref="R1019:R1020"/>
    <mergeCell ref="Q1019:Q1020"/>
    <mergeCell ref="F1019:F1020"/>
    <mergeCell ref="C1019:C1020"/>
    <mergeCell ref="AE1021:AE1022"/>
    <mergeCell ref="AD1021:AD1022"/>
    <mergeCell ref="AC1021:AC1022"/>
    <mergeCell ref="AB1021:AB1022"/>
    <mergeCell ref="AA1021:AA1022"/>
    <mergeCell ref="Z1021:Z1022"/>
    <mergeCell ref="Y1021:Y1022"/>
    <mergeCell ref="X1021:X1022"/>
    <mergeCell ref="W1021:W1022"/>
    <mergeCell ref="V1021:V1022"/>
    <mergeCell ref="U1021:U1022"/>
    <mergeCell ref="T1021:T1022"/>
    <mergeCell ref="S1021:S1022"/>
    <mergeCell ref="R1021:R1022"/>
    <mergeCell ref="Q1021:Q1022"/>
    <mergeCell ref="F1021:F1022"/>
    <mergeCell ref="C1021:C1022"/>
    <mergeCell ref="B1021:B1022"/>
    <mergeCell ref="AE1023:AE1024"/>
    <mergeCell ref="AD1023:AD1024"/>
    <mergeCell ref="AC1023:AC1024"/>
    <mergeCell ref="AB1023:AB1024"/>
    <mergeCell ref="AA1023:AA1024"/>
    <mergeCell ref="Z1023:Z1024"/>
    <mergeCell ref="Y1023:Y1024"/>
    <mergeCell ref="X1023:X1024"/>
    <mergeCell ref="W1023:W1024"/>
    <mergeCell ref="V1023:V1024"/>
    <mergeCell ref="U1023:U1024"/>
    <mergeCell ref="T1023:T1024"/>
    <mergeCell ref="S1023:S1024"/>
    <mergeCell ref="R1023:R1024"/>
    <mergeCell ref="Q1023:Q1024"/>
    <mergeCell ref="F1023:F1024"/>
    <mergeCell ref="C1023:C1024"/>
    <mergeCell ref="B1023:B1024"/>
    <mergeCell ref="B1025:D1025"/>
    <mergeCell ref="B1026:B1027"/>
    <mergeCell ref="AE1026:AE1027"/>
    <mergeCell ref="AD1026:AD1027"/>
    <mergeCell ref="AC1026:AC1027"/>
    <mergeCell ref="AB1026:AB1027"/>
    <mergeCell ref="AA1026:AA1027"/>
    <mergeCell ref="Z1026:Z1027"/>
    <mergeCell ref="Y1026:Y1027"/>
    <mergeCell ref="X1026:X1027"/>
    <mergeCell ref="W1026:W1027"/>
    <mergeCell ref="V1026:V1027"/>
    <mergeCell ref="U1026:U1027"/>
    <mergeCell ref="T1026:T1027"/>
    <mergeCell ref="S1026:S1027"/>
    <mergeCell ref="R1026:R1027"/>
    <mergeCell ref="Q1026:Q1027"/>
    <mergeCell ref="F1026:F1027"/>
    <mergeCell ref="C1026:C1027"/>
    <mergeCell ref="B1028:B1029"/>
    <mergeCell ref="AE1028:AE1029"/>
    <mergeCell ref="AD1028:AD1029"/>
    <mergeCell ref="AC1028:AC1029"/>
    <mergeCell ref="AB1028:AB1029"/>
    <mergeCell ref="AA1028:AA1029"/>
    <mergeCell ref="Z1028:Z1029"/>
    <mergeCell ref="Y1028:Y1029"/>
    <mergeCell ref="X1028:X1029"/>
    <mergeCell ref="W1028:W1029"/>
    <mergeCell ref="V1028:V1029"/>
    <mergeCell ref="U1028:U1029"/>
    <mergeCell ref="T1028:T1029"/>
    <mergeCell ref="S1028:S1029"/>
    <mergeCell ref="R1028:R1029"/>
    <mergeCell ref="Q1028:Q1029"/>
    <mergeCell ref="F1028:F1029"/>
    <mergeCell ref="B1030:B1031"/>
    <mergeCell ref="AE1030:AE1031"/>
    <mergeCell ref="AD1030:AD1031"/>
    <mergeCell ref="AC1030:AC1031"/>
    <mergeCell ref="AB1030:AB1031"/>
    <mergeCell ref="AA1030:AA1031"/>
    <mergeCell ref="Z1030:Z1031"/>
    <mergeCell ref="Y1030:Y1031"/>
    <mergeCell ref="X1030:X1031"/>
    <mergeCell ref="W1030:W1031"/>
    <mergeCell ref="V1030:V1031"/>
    <mergeCell ref="U1030:U1031"/>
    <mergeCell ref="T1030:T1031"/>
    <mergeCell ref="S1030:S1031"/>
    <mergeCell ref="R1030:R1031"/>
    <mergeCell ref="Q1030:Q1031"/>
    <mergeCell ref="F1030:F1031"/>
    <mergeCell ref="B1032:B1033"/>
    <mergeCell ref="AE1032:AE1033"/>
    <mergeCell ref="AD1032:AD1033"/>
    <mergeCell ref="AC1032:AC1033"/>
    <mergeCell ref="AB1032:AB1033"/>
    <mergeCell ref="AA1032:AA1033"/>
    <mergeCell ref="Z1032:Z1033"/>
    <mergeCell ref="Y1032:Y1033"/>
    <mergeCell ref="X1032:X1033"/>
    <mergeCell ref="W1032:W1033"/>
    <mergeCell ref="V1032:V1033"/>
    <mergeCell ref="U1032:U1033"/>
    <mergeCell ref="T1032:T1033"/>
    <mergeCell ref="S1032:S1033"/>
    <mergeCell ref="R1032:R1033"/>
    <mergeCell ref="Q1032:Q1033"/>
    <mergeCell ref="F1032:F1033"/>
    <mergeCell ref="AE1034:AE1035"/>
    <mergeCell ref="AD1034:AD1035"/>
    <mergeCell ref="AC1034:AC1035"/>
    <mergeCell ref="AB1034:AB1035"/>
    <mergeCell ref="AA1034:AA1035"/>
    <mergeCell ref="Z1034:Z1035"/>
    <mergeCell ref="Y1034:Y1035"/>
    <mergeCell ref="X1034:X1035"/>
    <mergeCell ref="W1034:W1035"/>
    <mergeCell ref="V1034:V1035"/>
    <mergeCell ref="U1034:U1035"/>
    <mergeCell ref="T1034:T1035"/>
    <mergeCell ref="S1034:S1035"/>
    <mergeCell ref="B1034:B1035"/>
    <mergeCell ref="R1034:R1035"/>
    <mergeCell ref="Q1034:Q1035"/>
    <mergeCell ref="F1034:F1035"/>
    <mergeCell ref="B1036:D1036"/>
    <mergeCell ref="B1037:B1038"/>
    <mergeCell ref="C1037:C1038"/>
    <mergeCell ref="F1037:F1038"/>
    <mergeCell ref="Q1037:Q1038"/>
    <mergeCell ref="R1037:R1038"/>
    <mergeCell ref="S1037:S1038"/>
    <mergeCell ref="T1037:T1038"/>
    <mergeCell ref="U1037:U1038"/>
    <mergeCell ref="V1037:V1038"/>
    <mergeCell ref="W1037:W1038"/>
    <mergeCell ref="X1037:X1038"/>
    <mergeCell ref="Y1037:Y1038"/>
    <mergeCell ref="Z1037:Z1038"/>
    <mergeCell ref="AA1037:AA1038"/>
    <mergeCell ref="AB1037:AB1038"/>
    <mergeCell ref="AC1037:AC1038"/>
    <mergeCell ref="AD1037:AD1038"/>
    <mergeCell ref="AE1037:AE1038"/>
    <mergeCell ref="C1039:C1040"/>
    <mergeCell ref="B1039:B1040"/>
    <mergeCell ref="F1039:F1040"/>
    <mergeCell ref="Q1039:Q1040"/>
    <mergeCell ref="R1039:R1040"/>
    <mergeCell ref="S1039:S1040"/>
    <mergeCell ref="T1039:T1040"/>
    <mergeCell ref="U1039:U1040"/>
    <mergeCell ref="V1039:V1040"/>
    <mergeCell ref="W1039:W1040"/>
    <mergeCell ref="X1039:X1040"/>
    <mergeCell ref="Y1039:Y1040"/>
    <mergeCell ref="Z1039:Z1040"/>
    <mergeCell ref="AA1039:AA1040"/>
    <mergeCell ref="AB1039:AB1040"/>
    <mergeCell ref="AC1039:AC1040"/>
    <mergeCell ref="AD1039:AD1040"/>
    <mergeCell ref="AE1039:AE1040"/>
    <mergeCell ref="C1041:C1042"/>
    <mergeCell ref="B1041:B1042"/>
    <mergeCell ref="F1041:F1042"/>
    <mergeCell ref="Q1041:Q1042"/>
    <mergeCell ref="R1041:R1042"/>
    <mergeCell ref="S1041:S1042"/>
    <mergeCell ref="T1041:T1042"/>
    <mergeCell ref="U1041:U1042"/>
    <mergeCell ref="V1041:V1042"/>
    <mergeCell ref="W1041:W1042"/>
    <mergeCell ref="X1041:X1042"/>
    <mergeCell ref="Y1041:Y1042"/>
    <mergeCell ref="Z1041:Z1042"/>
    <mergeCell ref="AA1041:AA1042"/>
    <mergeCell ref="AB1041:AB1042"/>
    <mergeCell ref="AC1041:AC1042"/>
    <mergeCell ref="AD1041:AD1042"/>
    <mergeCell ref="AE1041:AE1042"/>
    <mergeCell ref="C1043:C1044"/>
    <mergeCell ref="B1043:B1044"/>
    <mergeCell ref="F1043:F1044"/>
    <mergeCell ref="Q1043:Q1044"/>
    <mergeCell ref="R1043:R1044"/>
    <mergeCell ref="S1043:S1044"/>
    <mergeCell ref="T1043:T1044"/>
    <mergeCell ref="U1043:U1044"/>
    <mergeCell ref="V1043:V1044"/>
    <mergeCell ref="W1043:W1044"/>
    <mergeCell ref="X1043:X1044"/>
    <mergeCell ref="Y1043:Y1044"/>
    <mergeCell ref="Z1043:Z1044"/>
    <mergeCell ref="AA1043:AA1044"/>
    <mergeCell ref="AB1043:AB1044"/>
    <mergeCell ref="AC1043:AC1044"/>
    <mergeCell ref="AD1043:AD1044"/>
    <mergeCell ref="AE1043:AE1044"/>
    <mergeCell ref="T1045:T1046"/>
    <mergeCell ref="U1045:U1046"/>
    <mergeCell ref="V1045:V1046"/>
    <mergeCell ref="W1045:W1046"/>
    <mergeCell ref="X1045:X1046"/>
    <mergeCell ref="Y1045:Y1046"/>
    <mergeCell ref="Z1045:Z1046"/>
    <mergeCell ref="AA1045:AA1046"/>
    <mergeCell ref="AB1045:AB1046"/>
    <mergeCell ref="AC1045:AC1046"/>
    <mergeCell ref="AD1045:AD1046"/>
    <mergeCell ref="AE1045:AE1046"/>
    <mergeCell ref="C1045:C1046"/>
    <mergeCell ref="B1045:B1046"/>
    <mergeCell ref="F1045:F1046"/>
    <mergeCell ref="Q1045:Q1046"/>
    <mergeCell ref="R1045:R1046"/>
    <mergeCell ref="S1045:S1046"/>
    <mergeCell ref="B1047:D1047"/>
    <mergeCell ref="AE1048:AE1049"/>
    <mergeCell ref="AD1048:AD1049"/>
    <mergeCell ref="AC1048:AC1049"/>
    <mergeCell ref="AB1048:AB1049"/>
    <mergeCell ref="AA1048:AA1049"/>
    <mergeCell ref="Z1048:Z1049"/>
    <mergeCell ref="Y1048:Y1049"/>
    <mergeCell ref="X1048:X1049"/>
    <mergeCell ref="W1048:W1049"/>
    <mergeCell ref="V1048:V1049"/>
    <mergeCell ref="U1048:U1049"/>
    <mergeCell ref="T1048:T1049"/>
    <mergeCell ref="S1048:S1049"/>
    <mergeCell ref="R1048:R1049"/>
    <mergeCell ref="Q1048:Q1049"/>
    <mergeCell ref="F1048:F1049"/>
    <mergeCell ref="C1048:C1049"/>
    <mergeCell ref="B1048:B1049"/>
    <mergeCell ref="AE1050:AE1051"/>
    <mergeCell ref="AD1050:AD1051"/>
    <mergeCell ref="AC1050:AC1051"/>
    <mergeCell ref="AB1050:AB1051"/>
    <mergeCell ref="AA1050:AA1051"/>
    <mergeCell ref="Z1050:Z1051"/>
    <mergeCell ref="Y1050:Y1051"/>
    <mergeCell ref="X1050:X1051"/>
    <mergeCell ref="W1050:W1051"/>
    <mergeCell ref="V1050:V1051"/>
    <mergeCell ref="U1050:U1051"/>
    <mergeCell ref="T1050:T1051"/>
    <mergeCell ref="S1050:S1051"/>
    <mergeCell ref="R1050:R1051"/>
    <mergeCell ref="Q1050:Q1051"/>
    <mergeCell ref="F1050:F1051"/>
    <mergeCell ref="C1050:C1051"/>
    <mergeCell ref="B1050:B1051"/>
    <mergeCell ref="AE1052:AE1053"/>
    <mergeCell ref="AD1052:AD1053"/>
    <mergeCell ref="AC1052:AC1053"/>
    <mergeCell ref="AB1052:AB1053"/>
    <mergeCell ref="AA1052:AA1053"/>
    <mergeCell ref="Z1052:Z1053"/>
    <mergeCell ref="Y1052:Y1053"/>
    <mergeCell ref="X1052:X1053"/>
    <mergeCell ref="W1052:W1053"/>
    <mergeCell ref="V1052:V1053"/>
    <mergeCell ref="U1052:U1053"/>
    <mergeCell ref="T1052:T1053"/>
    <mergeCell ref="S1052:S1053"/>
    <mergeCell ref="R1052:R1053"/>
    <mergeCell ref="Q1052:Q1053"/>
    <mergeCell ref="F1052:F1053"/>
    <mergeCell ref="C1052:C1053"/>
    <mergeCell ref="B1052:B1053"/>
    <mergeCell ref="AE1054:AE1055"/>
    <mergeCell ref="AD1054:AD1055"/>
    <mergeCell ref="AC1054:AC1055"/>
    <mergeCell ref="AB1054:AB1055"/>
    <mergeCell ref="AA1054:AA1055"/>
    <mergeCell ref="Z1054:Z1055"/>
    <mergeCell ref="Y1054:Y1055"/>
    <mergeCell ref="X1054:X1055"/>
    <mergeCell ref="W1054:W1055"/>
    <mergeCell ref="V1054:V1055"/>
    <mergeCell ref="U1054:U1055"/>
    <mergeCell ref="T1054:T1055"/>
    <mergeCell ref="S1054:S1055"/>
    <mergeCell ref="R1054:R1055"/>
    <mergeCell ref="Q1054:Q1055"/>
    <mergeCell ref="F1054:F1055"/>
    <mergeCell ref="C1054:C1055"/>
    <mergeCell ref="B1054:B1055"/>
    <mergeCell ref="AE1056:AE1057"/>
    <mergeCell ref="AD1056:AD1057"/>
    <mergeCell ref="AC1056:AC1057"/>
    <mergeCell ref="AB1056:AB1057"/>
    <mergeCell ref="AA1056:AA1057"/>
    <mergeCell ref="Z1056:Z1057"/>
    <mergeCell ref="Y1056:Y1057"/>
    <mergeCell ref="X1056:X1057"/>
    <mergeCell ref="W1056:W1057"/>
    <mergeCell ref="V1056:V1057"/>
    <mergeCell ref="U1056:U1057"/>
    <mergeCell ref="T1056:T1057"/>
    <mergeCell ref="S1056:S1057"/>
    <mergeCell ref="R1056:R1057"/>
    <mergeCell ref="Q1056:Q1057"/>
    <mergeCell ref="F1056:F1057"/>
    <mergeCell ref="C1056:C1057"/>
    <mergeCell ref="B1056:B1057"/>
    <mergeCell ref="B1058:D1058"/>
    <mergeCell ref="B1059:D1059"/>
    <mergeCell ref="C1028:C1029"/>
    <mergeCell ref="C1030:C1031"/>
    <mergeCell ref="C1032:C1033"/>
    <mergeCell ref="C1034:C1035"/>
    <mergeCell ref="AE1184:AE1186"/>
    <mergeCell ref="AD1184:AD1186"/>
    <mergeCell ref="AC1184:AC1186"/>
    <mergeCell ref="AB1184:AB1186"/>
    <mergeCell ref="AA1184:AA1186"/>
    <mergeCell ref="Z1184:Z1186"/>
    <mergeCell ref="Y1184:Y1186"/>
    <mergeCell ref="X1184:X1186"/>
    <mergeCell ref="W1184:W1186"/>
    <mergeCell ref="F1184:F1186"/>
    <mergeCell ref="V1184:V1186"/>
    <mergeCell ref="U1184:U1186"/>
    <mergeCell ref="T1184:T1186"/>
    <mergeCell ref="S1184:S1186"/>
    <mergeCell ref="R1184:R1186"/>
    <mergeCell ref="Q1184:Q1186"/>
    <mergeCell ref="B1184:B1186"/>
    <mergeCell ref="C1184:C1186"/>
    <mergeCell ref="AE1187:AE1189"/>
    <mergeCell ref="AD1187:AD1189"/>
    <mergeCell ref="AC1187:AC1189"/>
    <mergeCell ref="AB1187:AB1189"/>
    <mergeCell ref="AA1187:AA1189"/>
    <mergeCell ref="Z1187:Z1189"/>
    <mergeCell ref="Y1187:Y1189"/>
    <mergeCell ref="X1187:X1189"/>
    <mergeCell ref="W1187:W1189"/>
    <mergeCell ref="F1187:F1189"/>
    <mergeCell ref="V1187:V1189"/>
    <mergeCell ref="U1187:U1189"/>
    <mergeCell ref="T1187:T1189"/>
    <mergeCell ref="S1187:S1189"/>
    <mergeCell ref="R1187:R1189"/>
    <mergeCell ref="Q1187:Q1189"/>
    <mergeCell ref="B1187:B1189"/>
    <mergeCell ref="C1187:C1189"/>
    <mergeCell ref="AE1190:AE1192"/>
    <mergeCell ref="AD1190:AD1192"/>
    <mergeCell ref="AC1190:AC1192"/>
    <mergeCell ref="AB1190:AB1192"/>
    <mergeCell ref="AA1190:AA1192"/>
    <mergeCell ref="Z1190:Z1192"/>
    <mergeCell ref="Y1190:Y1192"/>
    <mergeCell ref="X1190:X1192"/>
    <mergeCell ref="W1190:W1192"/>
    <mergeCell ref="F1190:F1192"/>
    <mergeCell ref="V1190:V1192"/>
    <mergeCell ref="U1190:U1192"/>
    <mergeCell ref="T1190:T1192"/>
    <mergeCell ref="S1190:S1192"/>
    <mergeCell ref="R1190:R1192"/>
    <mergeCell ref="Q1190:Q1192"/>
    <mergeCell ref="B1190:B1192"/>
    <mergeCell ref="C1190:C1192"/>
    <mergeCell ref="AE1193:AE1195"/>
    <mergeCell ref="AD1193:AD1195"/>
    <mergeCell ref="AC1193:AC1195"/>
    <mergeCell ref="AB1193:AB1195"/>
    <mergeCell ref="AA1193:AA1195"/>
    <mergeCell ref="Z1193:Z1195"/>
    <mergeCell ref="Y1193:Y1195"/>
    <mergeCell ref="X1193:X1195"/>
    <mergeCell ref="W1193:W1195"/>
    <mergeCell ref="F1193:F1195"/>
    <mergeCell ref="V1193:V1195"/>
    <mergeCell ref="U1193:U1195"/>
    <mergeCell ref="T1193:T1195"/>
    <mergeCell ref="S1193:S1195"/>
    <mergeCell ref="R1193:R1195"/>
    <mergeCell ref="Q1193:Q1195"/>
    <mergeCell ref="B1193:B1195"/>
    <mergeCell ref="C1193:C1195"/>
    <mergeCell ref="B1209:B1211"/>
    <mergeCell ref="B1206:B1208"/>
    <mergeCell ref="B1203:B1205"/>
    <mergeCell ref="B1200:B1202"/>
    <mergeCell ref="B1197:B1199"/>
    <mergeCell ref="B1225:B1227"/>
    <mergeCell ref="B1222:B1224"/>
    <mergeCell ref="B1219:B1221"/>
    <mergeCell ref="B1216:B1218"/>
    <mergeCell ref="B1213:B1215"/>
    <mergeCell ref="B1241:B1243"/>
    <mergeCell ref="B1238:B1240"/>
    <mergeCell ref="B1235:B1237"/>
    <mergeCell ref="B1232:B1234"/>
    <mergeCell ref="B1229:B1231"/>
    <mergeCell ref="C1232:C1234"/>
    <mergeCell ref="C1235:C1237"/>
    <mergeCell ref="C1238:C1240"/>
    <mergeCell ref="C1241:C1243"/>
    <mergeCell ref="AE1247:AE1249"/>
    <mergeCell ref="AD1247:AD1249"/>
    <mergeCell ref="AC1247:AC1249"/>
    <mergeCell ref="AB1247:AB1249"/>
    <mergeCell ref="AA1247:AA1249"/>
    <mergeCell ref="Z1247:Z1249"/>
    <mergeCell ref="Y1247:Y1249"/>
    <mergeCell ref="X1247:X1249"/>
    <mergeCell ref="W1247:W1249"/>
    <mergeCell ref="F1247:F1249"/>
    <mergeCell ref="V1247:V1249"/>
    <mergeCell ref="U1247:U1249"/>
    <mergeCell ref="T1247:T1249"/>
    <mergeCell ref="S1247:S1249"/>
    <mergeCell ref="R1247:R1249"/>
    <mergeCell ref="Q1247:Q1249"/>
    <mergeCell ref="B1247:B1249"/>
    <mergeCell ref="C1247:C1249"/>
    <mergeCell ref="A1247:A1311"/>
    <mergeCell ref="AE1250:AE1252"/>
    <mergeCell ref="AD1250:AD1252"/>
    <mergeCell ref="AC1250:AC1252"/>
    <mergeCell ref="AB1250:AB1252"/>
    <mergeCell ref="AA1250:AA1252"/>
    <mergeCell ref="Z1250:Z1252"/>
    <mergeCell ref="Y1250:Y1252"/>
    <mergeCell ref="X1250:X1252"/>
    <mergeCell ref="W1250:W1252"/>
    <mergeCell ref="F1250:F1252"/>
    <mergeCell ref="V1250:V1252"/>
    <mergeCell ref="U1250:U1252"/>
    <mergeCell ref="T1250:T1252"/>
    <mergeCell ref="S1250:S1252"/>
    <mergeCell ref="R1250:R1252"/>
    <mergeCell ref="Q1250:Q1252"/>
    <mergeCell ref="B1250:B1252"/>
    <mergeCell ref="C1250:C1252"/>
    <mergeCell ref="AE1253:AE1255"/>
    <mergeCell ref="AD1253:AD1255"/>
    <mergeCell ref="AC1253:AC1255"/>
    <mergeCell ref="AB1253:AB1255"/>
    <mergeCell ref="AA1253:AA1255"/>
    <mergeCell ref="Z1253:Z1255"/>
    <mergeCell ref="Y1253:Y1255"/>
    <mergeCell ref="X1253:X1255"/>
    <mergeCell ref="W1253:W1255"/>
    <mergeCell ref="F1253:F1255"/>
    <mergeCell ref="V1253:V1255"/>
    <mergeCell ref="U1253:U1255"/>
    <mergeCell ref="T1253:T1255"/>
    <mergeCell ref="S1253:S1255"/>
    <mergeCell ref="R1253:R1255"/>
    <mergeCell ref="Q1253:Q1255"/>
    <mergeCell ref="B1253:B1255"/>
    <mergeCell ref="C1253:C1255"/>
    <mergeCell ref="AE1256:AE1258"/>
    <mergeCell ref="AD1256:AD1258"/>
    <mergeCell ref="AC1256:AC1258"/>
    <mergeCell ref="AB1256:AB1258"/>
    <mergeCell ref="AA1256:AA1258"/>
    <mergeCell ref="Z1256:Z1258"/>
    <mergeCell ref="Y1256:Y1258"/>
    <mergeCell ref="X1256:X1258"/>
    <mergeCell ref="W1256:W1258"/>
    <mergeCell ref="F1256:F1258"/>
    <mergeCell ref="V1256:V1258"/>
    <mergeCell ref="U1256:U1258"/>
    <mergeCell ref="T1256:T1258"/>
    <mergeCell ref="S1256:S1258"/>
    <mergeCell ref="R1256:R1258"/>
    <mergeCell ref="Q1256:Q1258"/>
    <mergeCell ref="B1256:B1258"/>
    <mergeCell ref="C1256:C1258"/>
    <mergeCell ref="U1259:U1261"/>
    <mergeCell ref="AE1259:AE1261"/>
    <mergeCell ref="AD1259:AD1261"/>
    <mergeCell ref="AC1259:AC1261"/>
    <mergeCell ref="AB1259:AB1261"/>
    <mergeCell ref="AA1259:AA1261"/>
    <mergeCell ref="Z1259:Z1261"/>
    <mergeCell ref="Y1259:Y1261"/>
    <mergeCell ref="X1259:X1261"/>
    <mergeCell ref="W1259:W1261"/>
    <mergeCell ref="F1259:F1261"/>
    <mergeCell ref="V1259:V1261"/>
    <mergeCell ref="T1259:T1261"/>
    <mergeCell ref="S1259:S1261"/>
    <mergeCell ref="R1259:R1261"/>
    <mergeCell ref="Q1259:Q1261"/>
    <mergeCell ref="B1259:B1261"/>
    <mergeCell ref="C1259:C1261"/>
    <mergeCell ref="B1262:D1262"/>
    <mergeCell ref="AE1263:AE1265"/>
    <mergeCell ref="AD1263:AD1265"/>
    <mergeCell ref="AC1263:AC1265"/>
    <mergeCell ref="AB1263:AB1265"/>
    <mergeCell ref="AA1263:AA1265"/>
    <mergeCell ref="Z1263:Z1265"/>
    <mergeCell ref="Y1263:Y1265"/>
    <mergeCell ref="X1263:X1265"/>
    <mergeCell ref="W1263:W1265"/>
    <mergeCell ref="F1263:F1265"/>
    <mergeCell ref="V1263:V1265"/>
    <mergeCell ref="U1263:U1265"/>
    <mergeCell ref="T1263:T1265"/>
    <mergeCell ref="S1263:S1265"/>
    <mergeCell ref="R1263:R1265"/>
    <mergeCell ref="Q1263:Q1265"/>
    <mergeCell ref="B1263:B1265"/>
    <mergeCell ref="AE1266:AE1268"/>
    <mergeCell ref="AD1266:AD1268"/>
    <mergeCell ref="AC1266:AC1268"/>
    <mergeCell ref="AB1266:AB1268"/>
    <mergeCell ref="AA1266:AA1268"/>
    <mergeCell ref="Z1266:Z1268"/>
    <mergeCell ref="Y1266:Y1268"/>
    <mergeCell ref="X1266:X1268"/>
    <mergeCell ref="W1266:W1268"/>
    <mergeCell ref="F1266:F1268"/>
    <mergeCell ref="V1266:V1268"/>
    <mergeCell ref="U1266:U1268"/>
    <mergeCell ref="T1266:T1268"/>
    <mergeCell ref="S1266:S1268"/>
    <mergeCell ref="R1266:R1268"/>
    <mergeCell ref="Q1266:Q1268"/>
    <mergeCell ref="B1266:B1268"/>
    <mergeCell ref="AE1269:AE1271"/>
    <mergeCell ref="AD1269:AD1271"/>
    <mergeCell ref="AC1269:AC1271"/>
    <mergeCell ref="AB1269:AB1271"/>
    <mergeCell ref="AA1269:AA1271"/>
    <mergeCell ref="Z1269:Z1271"/>
    <mergeCell ref="Y1269:Y1271"/>
    <mergeCell ref="X1269:X1271"/>
    <mergeCell ref="W1269:W1271"/>
    <mergeCell ref="F1269:F1271"/>
    <mergeCell ref="V1269:V1271"/>
    <mergeCell ref="U1269:U1271"/>
    <mergeCell ref="T1269:T1271"/>
    <mergeCell ref="S1269:S1271"/>
    <mergeCell ref="R1269:R1271"/>
    <mergeCell ref="Q1269:Q1271"/>
    <mergeCell ref="B1269:B1271"/>
    <mergeCell ref="AE1272:AE1274"/>
    <mergeCell ref="AD1272:AD1274"/>
    <mergeCell ref="AC1272:AC1274"/>
    <mergeCell ref="AB1272:AB1274"/>
    <mergeCell ref="AA1272:AA1274"/>
    <mergeCell ref="Z1272:Z1274"/>
    <mergeCell ref="Y1272:Y1274"/>
    <mergeCell ref="X1272:X1274"/>
    <mergeCell ref="W1272:W1274"/>
    <mergeCell ref="F1272:F1274"/>
    <mergeCell ref="V1272:V1274"/>
    <mergeCell ref="U1272:U1274"/>
    <mergeCell ref="T1272:T1274"/>
    <mergeCell ref="S1272:S1274"/>
    <mergeCell ref="R1272:R1274"/>
    <mergeCell ref="Q1272:Q1274"/>
    <mergeCell ref="B1272:B1274"/>
    <mergeCell ref="AE1275:AE1277"/>
    <mergeCell ref="AD1275:AD1277"/>
    <mergeCell ref="AC1275:AC1277"/>
    <mergeCell ref="AB1275:AB1277"/>
    <mergeCell ref="AA1275:AA1277"/>
    <mergeCell ref="Z1275:Z1277"/>
    <mergeCell ref="Y1275:Y1277"/>
    <mergeCell ref="X1275:X1277"/>
    <mergeCell ref="W1275:W1277"/>
    <mergeCell ref="B1275:B1277"/>
    <mergeCell ref="F1275:F1277"/>
    <mergeCell ref="V1275:V1277"/>
    <mergeCell ref="U1275:U1277"/>
    <mergeCell ref="T1275:T1277"/>
    <mergeCell ref="S1275:S1277"/>
    <mergeCell ref="R1275:R1277"/>
    <mergeCell ref="Q1275:Q1277"/>
    <mergeCell ref="B1278:D1278"/>
    <mergeCell ref="AE1279:AE1281"/>
    <mergeCell ref="AC1279:AC1281"/>
    <mergeCell ref="AB1279:AB1281"/>
    <mergeCell ref="AA1279:AA1281"/>
    <mergeCell ref="Z1279:Z1281"/>
    <mergeCell ref="X1279:X1281"/>
    <mergeCell ref="W1279:W1281"/>
    <mergeCell ref="V1279:V1281"/>
    <mergeCell ref="C1279:C1281"/>
    <mergeCell ref="B1279:B1281"/>
    <mergeCell ref="F1279:F1281"/>
    <mergeCell ref="U1279:U1281"/>
    <mergeCell ref="T1279:T1281"/>
    <mergeCell ref="S1279:S1281"/>
    <mergeCell ref="R1279:R1281"/>
    <mergeCell ref="Q1279:Q1281"/>
    <mergeCell ref="AD1279:AD1281"/>
    <mergeCell ref="Y1279:Y1281"/>
    <mergeCell ref="B1282:B1284"/>
    <mergeCell ref="U1282:U1284"/>
    <mergeCell ref="V1282:V1284"/>
    <mergeCell ref="W1282:W1284"/>
    <mergeCell ref="X1282:X1284"/>
    <mergeCell ref="Y1282:Y1284"/>
    <mergeCell ref="Z1282:Z1284"/>
    <mergeCell ref="AA1282:AA1284"/>
    <mergeCell ref="AB1282:AB1284"/>
    <mergeCell ref="AC1282:AC1284"/>
    <mergeCell ref="AD1282:AD1284"/>
    <mergeCell ref="AE1282:AE1284"/>
    <mergeCell ref="F1282:F1284"/>
    <mergeCell ref="T1282:T1284"/>
    <mergeCell ref="R1282:R1284"/>
    <mergeCell ref="Q1282:Q1284"/>
    <mergeCell ref="S1282:S1284"/>
    <mergeCell ref="AE1285:AE1287"/>
    <mergeCell ref="AD1285:AD1287"/>
    <mergeCell ref="AC1285:AC1287"/>
    <mergeCell ref="AB1285:AB1287"/>
    <mergeCell ref="AA1285:AA1287"/>
    <mergeCell ref="Z1285:Z1287"/>
    <mergeCell ref="Y1285:Y1287"/>
    <mergeCell ref="X1285:X1287"/>
    <mergeCell ref="W1285:W1287"/>
    <mergeCell ref="V1285:V1287"/>
    <mergeCell ref="U1285:U1287"/>
    <mergeCell ref="B1285:B1287"/>
    <mergeCell ref="F1285:F1287"/>
    <mergeCell ref="R1285:R1287"/>
    <mergeCell ref="T1285:T1287"/>
    <mergeCell ref="Q1285:Q1287"/>
    <mergeCell ref="S1285:S1287"/>
    <mergeCell ref="B1288:B1290"/>
    <mergeCell ref="R1288:R1290"/>
    <mergeCell ref="T1288:T1290"/>
    <mergeCell ref="U1288:U1290"/>
    <mergeCell ref="V1288:V1290"/>
    <mergeCell ref="W1288:W1290"/>
    <mergeCell ref="X1288:X1290"/>
    <mergeCell ref="Y1288:Y1290"/>
    <mergeCell ref="Z1288:Z1290"/>
    <mergeCell ref="AA1288:AA1290"/>
    <mergeCell ref="AB1288:AB1290"/>
    <mergeCell ref="AC1288:AC1290"/>
    <mergeCell ref="AD1288:AD1290"/>
    <mergeCell ref="AE1288:AE1290"/>
    <mergeCell ref="F1288:F1290"/>
    <mergeCell ref="Q1288:Q1290"/>
    <mergeCell ref="S1288:S1290"/>
    <mergeCell ref="R1291:R1293"/>
    <mergeCell ref="B1291:B1293"/>
    <mergeCell ref="AE1291:AE1293"/>
    <mergeCell ref="AD1291:AD1293"/>
    <mergeCell ref="AC1291:AC1293"/>
    <mergeCell ref="AB1291:AB1293"/>
    <mergeCell ref="AA1291:AA1293"/>
    <mergeCell ref="Z1291:Z1293"/>
    <mergeCell ref="Y1291:Y1293"/>
    <mergeCell ref="X1291:X1293"/>
    <mergeCell ref="W1291:W1293"/>
    <mergeCell ref="V1291:V1293"/>
    <mergeCell ref="U1291:U1293"/>
    <mergeCell ref="T1291:T1293"/>
    <mergeCell ref="F1291:F1293"/>
    <mergeCell ref="Q1291:Q1293"/>
    <mergeCell ref="S1291:S1293"/>
    <mergeCell ref="B1294:D1294"/>
    <mergeCell ref="AE1295:AE1297"/>
    <mergeCell ref="AD1295:AD1297"/>
    <mergeCell ref="AC1295:AC1297"/>
    <mergeCell ref="AB1295:AB1297"/>
    <mergeCell ref="AA1295:AA1297"/>
    <mergeCell ref="Z1295:Z1297"/>
    <mergeCell ref="Y1295:Y1297"/>
    <mergeCell ref="X1295:X1297"/>
    <mergeCell ref="W1295:W1297"/>
    <mergeCell ref="V1295:V1297"/>
    <mergeCell ref="U1295:U1297"/>
    <mergeCell ref="T1295:T1297"/>
    <mergeCell ref="R1295:R1297"/>
    <mergeCell ref="C1295:C1297"/>
    <mergeCell ref="B1295:B1297"/>
    <mergeCell ref="F1295:F1297"/>
    <mergeCell ref="Q1295:Q1297"/>
    <mergeCell ref="S1295:S1297"/>
    <mergeCell ref="B1298:B1300"/>
    <mergeCell ref="R1298:R1300"/>
    <mergeCell ref="T1298:T1300"/>
    <mergeCell ref="U1298:U1300"/>
    <mergeCell ref="V1298:V1300"/>
    <mergeCell ref="W1298:W1300"/>
    <mergeCell ref="X1298:X1300"/>
    <mergeCell ref="Y1298:Y1300"/>
    <mergeCell ref="Z1298:Z1300"/>
    <mergeCell ref="AA1298:AA1300"/>
    <mergeCell ref="AB1298:AB1300"/>
    <mergeCell ref="AC1298:AC1300"/>
    <mergeCell ref="AD1298:AD1300"/>
    <mergeCell ref="AE1298:AE1300"/>
    <mergeCell ref="F1298:F1300"/>
    <mergeCell ref="Q1298:Q1300"/>
    <mergeCell ref="S1298:S1300"/>
    <mergeCell ref="AE1301:AE1303"/>
    <mergeCell ref="AD1301:AD1303"/>
    <mergeCell ref="AC1301:AC1303"/>
    <mergeCell ref="AB1301:AB1303"/>
    <mergeCell ref="AA1301:AA1303"/>
    <mergeCell ref="Z1301:Z1303"/>
    <mergeCell ref="Y1301:Y1303"/>
    <mergeCell ref="X1301:X1303"/>
    <mergeCell ref="W1301:W1303"/>
    <mergeCell ref="V1301:V1303"/>
    <mergeCell ref="U1301:U1303"/>
    <mergeCell ref="T1301:T1303"/>
    <mergeCell ref="R1301:R1303"/>
    <mergeCell ref="B1301:B1303"/>
    <mergeCell ref="F1301:F1303"/>
    <mergeCell ref="Q1301:Q1303"/>
    <mergeCell ref="S1301:S1303"/>
    <mergeCell ref="B1304:B1306"/>
    <mergeCell ref="R1304:R1306"/>
    <mergeCell ref="T1304:T1306"/>
    <mergeCell ref="U1304:U1306"/>
    <mergeCell ref="V1304:V1306"/>
    <mergeCell ref="W1304:W1306"/>
    <mergeCell ref="X1304:X1306"/>
    <mergeCell ref="Y1304:Y1306"/>
    <mergeCell ref="Z1304:Z1306"/>
    <mergeCell ref="AA1304:AA1306"/>
    <mergeCell ref="AB1304:AB1306"/>
    <mergeCell ref="AC1304:AC1306"/>
    <mergeCell ref="AD1304:AD1306"/>
    <mergeCell ref="AE1304:AE1306"/>
    <mergeCell ref="F1304:F1306"/>
    <mergeCell ref="Q1304:Q1306"/>
    <mergeCell ref="S1304:S1306"/>
    <mergeCell ref="AE1307:AE1309"/>
    <mergeCell ref="AD1307:AD1309"/>
    <mergeCell ref="AC1307:AC1309"/>
    <mergeCell ref="AB1307:AB1309"/>
    <mergeCell ref="AA1307:AA1309"/>
    <mergeCell ref="Z1307:Z1309"/>
    <mergeCell ref="Y1307:Y1309"/>
    <mergeCell ref="X1307:X1309"/>
    <mergeCell ref="W1307:W1309"/>
    <mergeCell ref="V1307:V1309"/>
    <mergeCell ref="U1307:U1309"/>
    <mergeCell ref="T1307:T1309"/>
    <mergeCell ref="R1307:R1309"/>
    <mergeCell ref="B1307:B1309"/>
    <mergeCell ref="F1307:F1309"/>
    <mergeCell ref="Q1307:Q1309"/>
    <mergeCell ref="S1307:S1309"/>
    <mergeCell ref="B1310:D1310"/>
    <mergeCell ref="B1311:D1311"/>
    <mergeCell ref="C1263:C1265"/>
    <mergeCell ref="C1266:C1268"/>
    <mergeCell ref="C1269:C1271"/>
    <mergeCell ref="C1272:C1274"/>
    <mergeCell ref="C1275:C1277"/>
    <mergeCell ref="C1282:C1284"/>
    <mergeCell ref="C1285:C1287"/>
    <mergeCell ref="C1288:C1290"/>
    <mergeCell ref="C1291:C1293"/>
    <mergeCell ref="C1298:C1300"/>
    <mergeCell ref="C1301:C1303"/>
    <mergeCell ref="C1304:C1306"/>
    <mergeCell ref="C1307:C1309"/>
    <mergeCell ref="AE1313:AE1315"/>
    <mergeCell ref="AD1313:AD1315"/>
    <mergeCell ref="AC1313:AC1315"/>
    <mergeCell ref="AB1313:AB1315"/>
    <mergeCell ref="AA1313:AA1315"/>
    <mergeCell ref="Z1313:Z1315"/>
    <mergeCell ref="Y1313:Y1315"/>
    <mergeCell ref="X1313:X1315"/>
    <mergeCell ref="W1313:W1315"/>
    <mergeCell ref="F1313:F1315"/>
    <mergeCell ref="V1313:V1315"/>
    <mergeCell ref="U1313:U1315"/>
    <mergeCell ref="T1313:T1315"/>
    <mergeCell ref="S1313:S1315"/>
    <mergeCell ref="R1313:R1315"/>
    <mergeCell ref="Q1313:Q1315"/>
    <mergeCell ref="B1313:B1315"/>
    <mergeCell ref="C1313:C1315"/>
    <mergeCell ref="AE1316:AE1318"/>
    <mergeCell ref="AD1316:AD1318"/>
    <mergeCell ref="AC1316:AC1318"/>
    <mergeCell ref="AB1316:AB1318"/>
    <mergeCell ref="AA1316:AA1318"/>
    <mergeCell ref="Z1316:Z1318"/>
    <mergeCell ref="Y1316:Y1318"/>
    <mergeCell ref="X1316:X1318"/>
    <mergeCell ref="W1316:W1318"/>
    <mergeCell ref="F1316:F1318"/>
    <mergeCell ref="V1316:V1318"/>
    <mergeCell ref="U1316:U1318"/>
    <mergeCell ref="T1316:T1318"/>
    <mergeCell ref="S1316:S1318"/>
    <mergeCell ref="R1316:R1318"/>
    <mergeCell ref="Q1316:Q1318"/>
    <mergeCell ref="B1316:B1318"/>
    <mergeCell ref="C1316:C1318"/>
    <mergeCell ref="C1328:C1329"/>
    <mergeCell ref="B1336:D1336"/>
    <mergeCell ref="C1330:C1331"/>
    <mergeCell ref="C1332:C1333"/>
    <mergeCell ref="C1334:C1335"/>
    <mergeCell ref="F1350:F1351"/>
    <mergeCell ref="F1352:F1353"/>
    <mergeCell ref="F1354:F1355"/>
    <mergeCell ref="F1356:F1357"/>
    <mergeCell ref="F1372:F1373"/>
    <mergeCell ref="F1374:F1375"/>
    <mergeCell ref="F1376:F1377"/>
    <mergeCell ref="F1378:F1379"/>
    <mergeCell ref="F1380:F1381"/>
    <mergeCell ref="AE1465:AE1467"/>
    <mergeCell ref="AC1465:AC1467"/>
    <mergeCell ref="AB1465:AB1467"/>
    <mergeCell ref="AA1465:AA1467"/>
    <mergeCell ref="Z1465:Z1467"/>
    <mergeCell ref="X1465:X1467"/>
    <mergeCell ref="W1465:W1467"/>
    <mergeCell ref="V1465:V1467"/>
    <mergeCell ref="C1465:C1467"/>
    <mergeCell ref="B1465:B1467"/>
    <mergeCell ref="U1465:U1467"/>
    <mergeCell ref="T1465:T1467"/>
    <mergeCell ref="R1465:R1467"/>
    <mergeCell ref="AD1465:AD1467"/>
    <mergeCell ref="Y1465:Y1467"/>
    <mergeCell ref="Q1465:Q1467"/>
    <mergeCell ref="S1465:S1467"/>
    <mergeCell ref="C1468:C1470"/>
    <mergeCell ref="B1468:B1470"/>
    <mergeCell ref="U1468:U1470"/>
    <mergeCell ref="V1468:V1470"/>
    <mergeCell ref="W1468:W1470"/>
    <mergeCell ref="X1468:X1470"/>
    <mergeCell ref="Y1468:Y1470"/>
    <mergeCell ref="Z1468:Z1470"/>
    <mergeCell ref="AA1468:AA1470"/>
    <mergeCell ref="AB1468:AB1470"/>
    <mergeCell ref="AC1468:AC1470"/>
    <mergeCell ref="AD1468:AD1470"/>
    <mergeCell ref="AE1468:AE1470"/>
    <mergeCell ref="T1468:T1470"/>
    <mergeCell ref="R1468:R1470"/>
    <mergeCell ref="Q1468:Q1470"/>
    <mergeCell ref="S1468:S1470"/>
    <mergeCell ref="F1465:F1467"/>
    <mergeCell ref="F1468:F1470"/>
    <mergeCell ref="T1471:T1473"/>
    <mergeCell ref="R1471:R1473"/>
    <mergeCell ref="B1471:B1473"/>
    <mergeCell ref="U1471:U1473"/>
    <mergeCell ref="V1471:V1473"/>
    <mergeCell ref="W1471:W1473"/>
    <mergeCell ref="Y1471:Y1473"/>
    <mergeCell ref="Z1471:Z1473"/>
    <mergeCell ref="AA1471:AA1473"/>
    <mergeCell ref="AB1471:AB1473"/>
    <mergeCell ref="AC1471:AC1473"/>
    <mergeCell ref="AD1471:AD1473"/>
    <mergeCell ref="AE1471:AE1473"/>
    <mergeCell ref="C1471:C1473"/>
    <mergeCell ref="X1471:X1473"/>
    <mergeCell ref="F1471:F1473"/>
    <mergeCell ref="Q1471:Q1473"/>
    <mergeCell ref="S1471:S1473"/>
    <mergeCell ref="B1491:D1491"/>
    <mergeCell ref="B1490:D1490"/>
    <mergeCell ref="Q1488:Q1489"/>
    <mergeCell ref="S1488:S1489"/>
    <mergeCell ref="F1488:F1489"/>
    <mergeCell ref="C1488:C1489"/>
    <mergeCell ref="AE1488:AE1489"/>
    <mergeCell ref="AD1488:AD1489"/>
    <mergeCell ref="AC1488:AC1489"/>
    <mergeCell ref="AB1488:AB1489"/>
    <mergeCell ref="AA1488:AA1489"/>
    <mergeCell ref="Z1488:Z1489"/>
    <mergeCell ref="Y1488:Y1489"/>
    <mergeCell ref="X1488:X1489"/>
    <mergeCell ref="W1488:W1489"/>
    <mergeCell ref="V1488:V1489"/>
    <mergeCell ref="U1488:U1489"/>
    <mergeCell ref="T1488:T1489"/>
    <mergeCell ref="R1488:R1489"/>
    <mergeCell ref="B1488:B1489"/>
    <mergeCell ref="Q1486:Q1487"/>
    <mergeCell ref="S1486:S1487"/>
    <mergeCell ref="F1486:F1487"/>
    <mergeCell ref="C1486:C1487"/>
    <mergeCell ref="B1486:B1487"/>
    <mergeCell ref="R1486:R1487"/>
    <mergeCell ref="T1486:T1487"/>
    <mergeCell ref="U1486:U1487"/>
    <mergeCell ref="V1486:V1487"/>
    <mergeCell ref="W1486:W1487"/>
    <mergeCell ref="X1486:X1487"/>
    <mergeCell ref="Y1486:Y1487"/>
    <mergeCell ref="Z1486:Z1487"/>
    <mergeCell ref="AA1486:AA1487"/>
    <mergeCell ref="AB1486:AB1487"/>
    <mergeCell ref="AC1486:AC1487"/>
    <mergeCell ref="AD1486:AD1487"/>
    <mergeCell ref="AE1486:AE1487"/>
    <mergeCell ref="W1484:W1485"/>
    <mergeCell ref="Q1484:Q1485"/>
    <mergeCell ref="S1484:S1485"/>
    <mergeCell ref="F1484:F1485"/>
    <mergeCell ref="C1484:C1485"/>
    <mergeCell ref="AE1484:AE1485"/>
    <mergeCell ref="AD1484:AD1485"/>
    <mergeCell ref="AC1484:AC1485"/>
    <mergeCell ref="AB1484:AB1485"/>
    <mergeCell ref="AA1484:AA1485"/>
    <mergeCell ref="Z1484:Z1485"/>
    <mergeCell ref="Y1484:Y1485"/>
    <mergeCell ref="X1484:X1485"/>
    <mergeCell ref="V1484:V1485"/>
    <mergeCell ref="U1484:U1485"/>
    <mergeCell ref="T1484:T1485"/>
    <mergeCell ref="R1484:R1485"/>
    <mergeCell ref="B1484:B1485"/>
    <mergeCell ref="Q1482:Q1483"/>
    <mergeCell ref="S1482:S1483"/>
    <mergeCell ref="F1482:F1483"/>
    <mergeCell ref="C1482:C1483"/>
    <mergeCell ref="B1482:B1483"/>
    <mergeCell ref="R1482:R1483"/>
    <mergeCell ref="T1482:T1483"/>
    <mergeCell ref="U1482:U1483"/>
    <mergeCell ref="V1482:V1483"/>
    <mergeCell ref="W1482:W1483"/>
    <mergeCell ref="X1482:X1483"/>
    <mergeCell ref="Y1482:Y1483"/>
    <mergeCell ref="Z1482:Z1483"/>
    <mergeCell ref="AA1482:AA1483"/>
    <mergeCell ref="AB1482:AB1483"/>
    <mergeCell ref="AC1482:AC1483"/>
    <mergeCell ref="AD1482:AD1483"/>
    <mergeCell ref="AE1482:AE1483"/>
    <mergeCell ref="Q1480:Q1481"/>
    <mergeCell ref="S1480:S1481"/>
    <mergeCell ref="F1480:F1481"/>
    <mergeCell ref="AE1480:AE1481"/>
    <mergeCell ref="AD1480:AD1481"/>
    <mergeCell ref="AC1480:AC1481"/>
    <mergeCell ref="AB1480:AB1481"/>
    <mergeCell ref="AA1480:AA1481"/>
    <mergeCell ref="Z1480:Z1481"/>
    <mergeCell ref="Y1480:Y1481"/>
    <mergeCell ref="X1480:X1481"/>
    <mergeCell ref="W1480:W1481"/>
    <mergeCell ref="V1480:V1481"/>
    <mergeCell ref="U1480:U1481"/>
    <mergeCell ref="T1480:T1481"/>
    <mergeCell ref="R1480:R1481"/>
    <mergeCell ref="C1480:C1481"/>
    <mergeCell ref="B1480:B1481"/>
    <mergeCell ref="B1479:D1479"/>
    <mergeCell ref="C1477:C1478"/>
    <mergeCell ref="Q1477:Q1478"/>
    <mergeCell ref="S1477:S1478"/>
    <mergeCell ref="R1477:R1478"/>
    <mergeCell ref="B1477:B1478"/>
    <mergeCell ref="AE1477:AE1478"/>
    <mergeCell ref="AD1477:AD1478"/>
    <mergeCell ref="AC1477:AC1478"/>
    <mergeCell ref="AB1477:AB1478"/>
    <mergeCell ref="AA1477:AA1478"/>
    <mergeCell ref="Z1477:Z1478"/>
    <mergeCell ref="Y1477:Y1478"/>
    <mergeCell ref="X1477:X1478"/>
    <mergeCell ref="W1477:W1478"/>
    <mergeCell ref="V1477:V1478"/>
    <mergeCell ref="U1477:U1478"/>
    <mergeCell ref="T1477:T1478"/>
    <mergeCell ref="F1477:F1478"/>
    <mergeCell ref="C1474:C1476"/>
    <mergeCell ref="B1474:B1476"/>
    <mergeCell ref="R1474:R1476"/>
    <mergeCell ref="T1474:T1476"/>
    <mergeCell ref="U1474:U1476"/>
    <mergeCell ref="V1474:V1476"/>
    <mergeCell ref="W1474:W1476"/>
    <mergeCell ref="X1474:X1476"/>
    <mergeCell ref="Y1474:Y1476"/>
    <mergeCell ref="Z1474:Z1476"/>
    <mergeCell ref="AA1474:AA1476"/>
    <mergeCell ref="AB1474:AB1476"/>
    <mergeCell ref="AC1474:AC1476"/>
    <mergeCell ref="AD1474:AD1476"/>
    <mergeCell ref="AE1474:AE1476"/>
    <mergeCell ref="A1442:A1491"/>
    <mergeCell ref="F1474:F1476"/>
    <mergeCell ref="Q1474:Q1476"/>
    <mergeCell ref="S1474:S1476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1.211267605633802"/>
  </cols>
  <sheetData>
    <row r="1">
      <c r="A1" s="178" t="s">
        <v>212</v>
      </c>
      <c r="B1" s="179" t="s">
        <v>213</v>
      </c>
      <c r="C1" s="179" t="s">
        <v>214</v>
      </c>
      <c r="D1" s="179" t="s">
        <v>215</v>
      </c>
      <c r="E1" s="180" t="s">
        <v>216</v>
      </c>
      <c r="F1" s="179" t="s">
        <v>217</v>
      </c>
      <c r="G1" s="179" t="s">
        <v>218</v>
      </c>
      <c r="H1" s="179" t="s">
        <v>219</v>
      </c>
      <c r="I1" s="181" t="s">
        <v>220</v>
      </c>
      <c r="J1" s="182" t="s">
        <v>221</v>
      </c>
      <c r="K1" s="179" t="s">
        <v>222</v>
      </c>
      <c r="L1" s="182" t="s">
        <v>223</v>
      </c>
      <c r="M1" s="179" t="s">
        <v>224</v>
      </c>
      <c r="N1" s="183" t="s">
        <v>225</v>
      </c>
      <c r="O1" s="179" t="s">
        <v>226</v>
      </c>
      <c r="P1" s="183" t="s">
        <v>227</v>
      </c>
      <c r="Q1" s="181" t="s">
        <v>228</v>
      </c>
      <c r="R1" s="184" t="s">
        <v>229</v>
      </c>
      <c r="S1" s="185" t="s">
        <v>230</v>
      </c>
      <c r="T1" s="184" t="s">
        <v>231</v>
      </c>
      <c r="U1" s="186" t="s">
        <v>232</v>
      </c>
      <c r="V1" s="187" t="s">
        <v>233</v>
      </c>
      <c r="W1" s="187" t="s">
        <v>234</v>
      </c>
      <c r="X1" s="187" t="s">
        <v>235</v>
      </c>
      <c r="Y1" s="185" t="s">
        <v>236</v>
      </c>
      <c r="Z1" s="187" t="s">
        <v>237</v>
      </c>
      <c r="AA1" s="187" t="s">
        <v>238</v>
      </c>
      <c r="AB1" s="187" t="s">
        <v>239</v>
      </c>
      <c r="AC1" s="184" t="s">
        <v>240</v>
      </c>
      <c r="AD1" s="185" t="s">
        <v>241</v>
      </c>
      <c r="AE1" s="187" t="s">
        <v>242</v>
      </c>
      <c r="AF1" s="188" t="s">
        <v>243</v>
      </c>
    </row>
    <row hidden="true" r="2">
      <c r="A2" s="189" t="s">
        <v>244</v>
      </c>
      <c r="B2" s="190" t="s">
        <v>245</v>
      </c>
      <c r="C2" s="191" t="s">
        <v>246</v>
      </c>
      <c r="D2" s="192" t="s">
        <v>247</v>
      </c>
      <c r="E2" s="193">
        <v>0</v>
      </c>
      <c r="F2" s="194">
        <f>E2+E4+E3</f>
      </c>
      <c r="G2" s="195">
        <v>0</v>
      </c>
      <c r="H2" s="195">
        <v>0</v>
      </c>
      <c r="I2" s="196">
        <f t="shared" ref="I2:I66" si="132">H2/G2</f>
      </c>
      <c r="J2" s="197">
        <f t="shared" ref="J2:J66" si="0">(E2/G2)*1000</f>
      </c>
      <c r="K2" s="195">
        <v>0</v>
      </c>
      <c r="L2" s="197">
        <f t="shared" ref="L2:L62" si="81">E2/K2</f>
      </c>
      <c r="M2" s="195">
        <v>0</v>
      </c>
      <c r="N2" s="198">
        <f t="shared" ref="N2:N66" si="203">E2/M2</f>
      </c>
      <c r="O2" s="195">
        <v>0</v>
      </c>
      <c r="P2" s="198">
        <f t="shared" ref="P2:P66" si="230">E2/O2</f>
      </c>
      <c r="Q2" s="199">
        <f>(M2+M3+M4)/(O2+O3+O4)</f>
      </c>
      <c r="R2" s="195">
        <v>0</v>
      </c>
      <c r="S2" s="199">
        <f>(O2+O3+O4)/(K2+K3+K4)</f>
      </c>
      <c r="T2" s="195">
        <v>0</v>
      </c>
      <c r="U2" s="200">
        <f>F2/T2</f>
      </c>
      <c r="V2" s="201">
        <f>(F2+4*500)/T2</f>
      </c>
      <c r="W2" s="195">
        <v>0</v>
      </c>
      <c r="X2" s="201">
        <f>W2/T2</f>
      </c>
      <c r="Y2" s="199">
        <f>T2/R2</f>
      </c>
      <c r="Z2" s="201">
        <f>W2/F2</f>
      </c>
      <c r="AA2" s="201">
        <f>W2/(F2+500)</f>
      </c>
      <c r="AB2" s="195">
        <v>0</v>
      </c>
      <c r="AC2" s="195">
        <v>0</v>
      </c>
      <c r="AD2" s="199">
        <f>AB2/T2</f>
      </c>
      <c r="AE2" s="202">
        <f>(W2-AC2)/(F2+500)</f>
      </c>
      <c r="AF2" s="203" t="s">
        <v>248</v>
      </c>
    </row>
    <row hidden="true" r="3">
      <c r="A3" s="189"/>
      <c r="B3" s="190"/>
      <c r="C3" s="191"/>
      <c r="D3" s="192" t="s">
        <v>249</v>
      </c>
      <c r="E3" s="193">
        <v>599.07</v>
      </c>
      <c r="F3" s="194"/>
      <c r="G3" s="195">
        <v>4991</v>
      </c>
      <c r="H3" s="195">
        <v>561</v>
      </c>
      <c r="I3" s="196">
        <f t="shared" si="132"/>
      </c>
      <c r="J3" s="197">
        <f t="shared" si="0"/>
      </c>
      <c r="K3" s="195">
        <v>10</v>
      </c>
      <c r="L3" s="197">
        <f t="shared" si="81"/>
      </c>
      <c r="M3" s="195">
        <v>0</v>
      </c>
      <c r="N3" s="198">
        <f t="shared" si="203"/>
      </c>
      <c r="O3" s="195">
        <v>0</v>
      </c>
      <c r="P3" s="198">
        <f t="shared" si="230"/>
      </c>
      <c r="Q3" s="199"/>
      <c r="R3" s="195"/>
      <c r="S3" s="199"/>
      <c r="T3" s="195"/>
      <c r="U3" s="200"/>
      <c r="V3" s="201"/>
      <c r="W3" s="195"/>
      <c r="X3" s="201"/>
      <c r="Y3" s="199"/>
      <c r="Z3" s="201"/>
      <c r="AA3" s="201"/>
      <c r="AB3" s="195"/>
      <c r="AC3" s="195"/>
      <c r="AD3" s="199"/>
      <c r="AE3" s="202"/>
      <c r="AF3" s="204"/>
    </row>
    <row hidden="true" r="4">
      <c r="A4" s="189"/>
      <c r="B4" s="190"/>
      <c r="C4" s="191"/>
      <c r="D4" s="192" t="s">
        <v>250</v>
      </c>
      <c r="E4" s="193">
        <v>0</v>
      </c>
      <c r="F4" s="194"/>
      <c r="G4" s="195">
        <v>0</v>
      </c>
      <c r="H4" s="205">
        <v>0</v>
      </c>
      <c r="I4" s="196">
        <f t="shared" si="132"/>
      </c>
      <c r="J4" s="197">
        <f t="shared" si="0"/>
      </c>
      <c r="K4" s="195">
        <v>0</v>
      </c>
      <c r="L4" s="197">
        <f t="shared" si="81"/>
      </c>
      <c r="M4" s="195">
        <v>0</v>
      </c>
      <c r="N4" s="198">
        <f t="shared" si="203"/>
      </c>
      <c r="O4" s="195">
        <v>0</v>
      </c>
      <c r="P4" s="198">
        <f t="shared" si="230"/>
      </c>
      <c r="Q4" s="199"/>
      <c r="R4" s="195"/>
      <c r="S4" s="199"/>
      <c r="T4" s="195"/>
      <c r="U4" s="200"/>
      <c r="V4" s="201"/>
      <c r="W4" s="195"/>
      <c r="X4" s="201"/>
      <c r="Y4" s="199"/>
      <c r="Z4" s="201"/>
      <c r="AA4" s="201"/>
      <c r="AB4" s="195"/>
      <c r="AC4" s="195"/>
      <c r="AD4" s="199"/>
      <c r="AE4" s="202"/>
      <c r="AF4" s="203" t="s">
        <v>251</v>
      </c>
    </row>
    <row hidden="true" r="5">
      <c r="A5" s="189"/>
      <c r="B5" s="190" t="s">
        <v>252</v>
      </c>
      <c r="C5" s="191" t="s">
        <v>246</v>
      </c>
      <c r="D5" s="192" t="s">
        <v>247</v>
      </c>
      <c r="E5" s="193">
        <v>0</v>
      </c>
      <c r="F5" s="194">
        <f>E5+E7+E6</f>
      </c>
      <c r="G5" s="195">
        <v>0</v>
      </c>
      <c r="H5" s="195">
        <v>0</v>
      </c>
      <c r="I5" s="196">
        <f t="shared" si="132"/>
      </c>
      <c r="J5" s="197">
        <f t="shared" si="0"/>
      </c>
      <c r="K5" s="195">
        <v>0</v>
      </c>
      <c r="L5" s="197">
        <f t="shared" si="81"/>
      </c>
      <c r="M5" s="195">
        <v>0</v>
      </c>
      <c r="N5" s="198">
        <f t="shared" si="203"/>
      </c>
      <c r="O5" s="195">
        <v>0</v>
      </c>
      <c r="P5" s="198">
        <f t="shared" si="230"/>
      </c>
      <c r="Q5" s="199">
        <f>(M5+M6+M7)/(O5+O6+O7)</f>
      </c>
      <c r="R5" s="195">
        <v>2</v>
      </c>
      <c r="S5" s="199">
        <f>(O5+O6+O7)/(K5+K6+K7)</f>
      </c>
      <c r="T5" s="195">
        <v>1</v>
      </c>
      <c r="U5" s="200">
        <f>F5/T5</f>
      </c>
      <c r="V5" s="201">
        <f>(F5+4*500)/T5</f>
      </c>
      <c r="W5" s="195">
        <v>2088</v>
      </c>
      <c r="X5" s="201">
        <f>W5/T5</f>
      </c>
      <c r="Y5" s="199">
        <f>T5/R5</f>
      </c>
      <c r="Z5" s="201">
        <f>W5/F5</f>
      </c>
      <c r="AA5" s="201">
        <f>W5/(F5+500)</f>
      </c>
      <c r="AB5" s="195">
        <v>0</v>
      </c>
      <c r="AC5" s="195">
        <v>0</v>
      </c>
      <c r="AD5" s="199">
        <f>AB5/T5</f>
      </c>
      <c r="AE5" s="202">
        <f>(W5-AC5)/(F5+500)</f>
      </c>
      <c r="AF5" s="203" t="s">
        <v>248</v>
      </c>
    </row>
    <row hidden="true" r="6">
      <c r="A6" s="189"/>
      <c r="B6" s="190"/>
      <c r="C6" s="191"/>
      <c r="D6" s="192" t="s">
        <v>249</v>
      </c>
      <c r="E6" s="193">
        <v>901.59</v>
      </c>
      <c r="F6" s="194"/>
      <c r="G6" s="195">
        <v>8035</v>
      </c>
      <c r="H6" s="195">
        <v>1013</v>
      </c>
      <c r="I6" s="196">
        <f t="shared" si="132"/>
      </c>
      <c r="J6" s="197">
        <f t="shared" si="0"/>
      </c>
      <c r="K6" s="195">
        <v>19</v>
      </c>
      <c r="L6" s="197">
        <f t="shared" si="81"/>
      </c>
      <c r="M6" s="195">
        <v>1</v>
      </c>
      <c r="N6" s="198">
        <f t="shared" si="203"/>
      </c>
      <c r="O6" s="195">
        <v>2</v>
      </c>
      <c r="P6" s="198">
        <f t="shared" si="230"/>
      </c>
      <c r="Q6" s="199"/>
      <c r="R6" s="195"/>
      <c r="S6" s="199"/>
      <c r="T6" s="195"/>
      <c r="U6" s="200"/>
      <c r="V6" s="201"/>
      <c r="W6" s="195"/>
      <c r="X6" s="201"/>
      <c r="Y6" s="199"/>
      <c r="Z6" s="201"/>
      <c r="AA6" s="201"/>
      <c r="AB6" s="195"/>
      <c r="AC6" s="195"/>
      <c r="AD6" s="199"/>
      <c r="AE6" s="202"/>
      <c r="AF6" s="204"/>
    </row>
    <row hidden="true" r="7">
      <c r="A7" s="189"/>
      <c r="B7" s="190"/>
      <c r="C7" s="191"/>
      <c r="D7" s="192" t="s">
        <v>250</v>
      </c>
      <c r="E7" s="193">
        <v>0</v>
      </c>
      <c r="F7" s="194"/>
      <c r="G7" s="195">
        <v>0</v>
      </c>
      <c r="H7" s="205">
        <v>0</v>
      </c>
      <c r="I7" s="196">
        <f t="shared" si="132"/>
      </c>
      <c r="J7" s="197">
        <f t="shared" si="0"/>
      </c>
      <c r="K7" s="195">
        <v>0</v>
      </c>
      <c r="L7" s="197">
        <f t="shared" si="81"/>
      </c>
      <c r="M7" s="195">
        <v>0</v>
      </c>
      <c r="N7" s="198">
        <f t="shared" si="203"/>
      </c>
      <c r="O7" s="195">
        <v>0</v>
      </c>
      <c r="P7" s="198">
        <f t="shared" si="230"/>
      </c>
      <c r="Q7" s="199"/>
      <c r="R7" s="195"/>
      <c r="S7" s="199"/>
      <c r="T7" s="195"/>
      <c r="U7" s="200"/>
      <c r="V7" s="201"/>
      <c r="W7" s="195"/>
      <c r="X7" s="201"/>
      <c r="Y7" s="199"/>
      <c r="Z7" s="201"/>
      <c r="AA7" s="201"/>
      <c r="AB7" s="195"/>
      <c r="AC7" s="195"/>
      <c r="AD7" s="199"/>
      <c r="AE7" s="202"/>
      <c r="AF7" s="203" t="s">
        <v>251</v>
      </c>
    </row>
    <row hidden="true" r="8">
      <c r="A8" s="189"/>
      <c r="B8" s="206" t="s">
        <v>253</v>
      </c>
      <c r="C8" s="191" t="s">
        <v>246</v>
      </c>
      <c r="D8" s="192" t="s">
        <v>247</v>
      </c>
      <c r="E8" s="193">
        <v>0</v>
      </c>
      <c r="F8" s="194">
        <f>E8+E10+E9</f>
      </c>
      <c r="G8" s="195">
        <v>0</v>
      </c>
      <c r="H8" s="195">
        <v>0</v>
      </c>
      <c r="I8" s="196">
        <f t="shared" si="132"/>
      </c>
      <c r="J8" s="197">
        <f t="shared" si="0"/>
      </c>
      <c r="K8" s="195">
        <v>0</v>
      </c>
      <c r="L8" s="197">
        <f t="shared" si="81"/>
      </c>
      <c r="M8" s="195">
        <v>0</v>
      </c>
      <c r="N8" s="198">
        <f t="shared" si="203"/>
      </c>
      <c r="O8" s="195">
        <v>0</v>
      </c>
      <c r="P8" s="198">
        <f t="shared" si="230"/>
      </c>
      <c r="Q8" s="199">
        <f>(M8+M9+M10)/(O8+O9+O10)</f>
      </c>
      <c r="R8" s="195">
        <v>3</v>
      </c>
      <c r="S8" s="199">
        <f>(O8+O9+O10)/(K8+K9+K10)</f>
      </c>
      <c r="T8" s="195">
        <v>1</v>
      </c>
      <c r="U8" s="200">
        <f>F8/T8</f>
      </c>
      <c r="V8" s="201">
        <f>(F8+4*500)/T8</f>
      </c>
      <c r="W8" s="195">
        <v>1344</v>
      </c>
      <c r="X8" s="201">
        <f>W8/T8</f>
      </c>
      <c r="Y8" s="199">
        <f>T8/R8</f>
      </c>
      <c r="Z8" s="201">
        <f>W8/F8</f>
      </c>
      <c r="AA8" s="201">
        <f>W8/(F8+500)</f>
      </c>
      <c r="AB8" s="195">
        <v>1</v>
      </c>
      <c r="AC8" s="195">
        <v>691.2</v>
      </c>
      <c r="AD8" s="199">
        <f>AB8/T8</f>
      </c>
      <c r="AE8" s="202">
        <f>(W8-AC8)/(F8+500)</f>
      </c>
      <c r="AF8" s="203" t="s">
        <v>248</v>
      </c>
    </row>
    <row hidden="true" r="9">
      <c r="A9" s="189"/>
      <c r="B9" s="206"/>
      <c r="C9" s="191"/>
      <c r="D9" s="192" t="s">
        <v>249</v>
      </c>
      <c r="E9" s="193">
        <v>384.88</v>
      </c>
      <c r="F9" s="194"/>
      <c r="G9" s="195">
        <v>4066</v>
      </c>
      <c r="H9" s="195">
        <v>533</v>
      </c>
      <c r="I9" s="196">
        <f t="shared" si="132"/>
      </c>
      <c r="J9" s="197">
        <f t="shared" si="0"/>
      </c>
      <c r="K9" s="195">
        <v>8</v>
      </c>
      <c r="L9" s="197">
        <f t="shared" si="81"/>
      </c>
      <c r="M9" s="195">
        <v>0</v>
      </c>
      <c r="N9" s="198">
        <f t="shared" si="203"/>
      </c>
      <c r="O9" s="195">
        <v>1</v>
      </c>
      <c r="P9" s="198">
        <f t="shared" si="230"/>
      </c>
      <c r="Q9" s="199"/>
      <c r="R9" s="195"/>
      <c r="S9" s="199"/>
      <c r="T9" s="195"/>
      <c r="U9" s="200"/>
      <c r="V9" s="201"/>
      <c r="W9" s="195"/>
      <c r="X9" s="201"/>
      <c r="Y9" s="199"/>
      <c r="Z9" s="201"/>
      <c r="AA9" s="201"/>
      <c r="AB9" s="195"/>
      <c r="AC9" s="195"/>
      <c r="AD9" s="199"/>
      <c r="AE9" s="202"/>
      <c r="AF9" s="204"/>
    </row>
    <row hidden="true" r="10">
      <c r="A10" s="189"/>
      <c r="B10" s="206"/>
      <c r="C10" s="191"/>
      <c r="D10" s="192" t="s">
        <v>250</v>
      </c>
      <c r="E10" s="193">
        <v>719.95</v>
      </c>
      <c r="F10" s="194"/>
      <c r="G10" s="195">
        <v>4261</v>
      </c>
      <c r="H10" s="205">
        <v>230</v>
      </c>
      <c r="I10" s="196">
        <f t="shared" si="132"/>
      </c>
      <c r="J10" s="197">
        <f t="shared" si="0"/>
      </c>
      <c r="K10" s="195">
        <v>8</v>
      </c>
      <c r="L10" s="197">
        <f t="shared" si="81"/>
      </c>
      <c r="M10" s="195">
        <v>1</v>
      </c>
      <c r="N10" s="198">
        <f t="shared" si="203"/>
      </c>
      <c r="O10" s="195">
        <v>2</v>
      </c>
      <c r="P10" s="198">
        <f t="shared" si="230"/>
      </c>
      <c r="Q10" s="199"/>
      <c r="R10" s="195"/>
      <c r="S10" s="199"/>
      <c r="T10" s="195"/>
      <c r="U10" s="200"/>
      <c r="V10" s="201"/>
      <c r="W10" s="195"/>
      <c r="X10" s="201"/>
      <c r="Y10" s="199"/>
      <c r="Z10" s="201"/>
      <c r="AA10" s="201"/>
      <c r="AB10" s="195"/>
      <c r="AC10" s="195"/>
      <c r="AD10" s="199"/>
      <c r="AE10" s="202"/>
      <c r="AF10" s="203" t="s">
        <v>251</v>
      </c>
    </row>
    <row hidden="true" r="11">
      <c r="A11" s="189"/>
      <c r="B11" s="190" t="s">
        <v>254</v>
      </c>
      <c r="C11" s="191" t="s">
        <v>246</v>
      </c>
      <c r="D11" s="192" t="s">
        <v>247</v>
      </c>
      <c r="E11" s="193">
        <v>0</v>
      </c>
      <c r="F11" s="194">
        <f>E11+E13+E12</f>
      </c>
      <c r="G11" s="195">
        <v>0</v>
      </c>
      <c r="H11" s="195">
        <v>0</v>
      </c>
      <c r="I11" s="196">
        <f t="shared" si="132"/>
      </c>
      <c r="J11" s="197">
        <f t="shared" si="0"/>
      </c>
      <c r="K11" s="195">
        <v>0</v>
      </c>
      <c r="L11" s="197">
        <f t="shared" si="81"/>
      </c>
      <c r="M11" s="195">
        <v>0</v>
      </c>
      <c r="N11" s="198">
        <f t="shared" si="203"/>
      </c>
      <c r="O11" s="195">
        <v>0</v>
      </c>
      <c r="P11" s="198">
        <f t="shared" si="230"/>
      </c>
      <c r="Q11" s="199">
        <f>(M11+M12+M13)/(O11+O12+O13)</f>
      </c>
      <c r="R11" s="195">
        <v>4</v>
      </c>
      <c r="S11" s="199">
        <f>(O11+O12+O13)/(K11+K12+K13)</f>
      </c>
      <c r="T11" s="195">
        <v>1</v>
      </c>
      <c r="U11" s="200">
        <f>F11/T11</f>
      </c>
      <c r="V11" s="201">
        <f>(F11+4*500)/T11</f>
      </c>
      <c r="W11" s="195">
        <v>715.2</v>
      </c>
      <c r="X11" s="201">
        <f>W11/T11</f>
      </c>
      <c r="Y11" s="199">
        <f>T11/R11</f>
      </c>
      <c r="Z11" s="201">
        <f>W11/F11</f>
      </c>
      <c r="AA11" s="201">
        <f>W11/(F11+500)</f>
      </c>
      <c r="AB11" s="195">
        <v>1</v>
      </c>
      <c r="AC11" s="195">
        <v>715.2</v>
      </c>
      <c r="AD11" s="199">
        <f>AB11/T11</f>
      </c>
      <c r="AE11" s="202">
        <f>(W11-AC11)/(F11+500)</f>
      </c>
      <c r="AF11" s="203" t="s">
        <v>248</v>
      </c>
    </row>
    <row hidden="true" r="12">
      <c r="A12" s="189"/>
      <c r="B12" s="190"/>
      <c r="C12" s="191"/>
      <c r="D12" s="192" t="s">
        <v>249</v>
      </c>
      <c r="E12" s="193">
        <v>454.52</v>
      </c>
      <c r="F12" s="194"/>
      <c r="G12" s="195">
        <v>5579</v>
      </c>
      <c r="H12" s="195">
        <v>189</v>
      </c>
      <c r="I12" s="196">
        <f t="shared" si="132"/>
      </c>
      <c r="J12" s="197">
        <f t="shared" si="0"/>
      </c>
      <c r="K12" s="195">
        <v>11</v>
      </c>
      <c r="L12" s="197">
        <f t="shared" si="81"/>
      </c>
      <c r="M12" s="195">
        <v>0</v>
      </c>
      <c r="N12" s="198">
        <f t="shared" si="203"/>
      </c>
      <c r="O12" s="195">
        <v>0</v>
      </c>
      <c r="P12" s="198">
        <f t="shared" si="230"/>
      </c>
      <c r="Q12" s="199"/>
      <c r="R12" s="195"/>
      <c r="S12" s="199"/>
      <c r="T12" s="195"/>
      <c r="U12" s="200"/>
      <c r="V12" s="201"/>
      <c r="W12" s="195"/>
      <c r="X12" s="201"/>
      <c r="Y12" s="199"/>
      <c r="Z12" s="201"/>
      <c r="AA12" s="201"/>
      <c r="AB12" s="195"/>
      <c r="AC12" s="195"/>
      <c r="AD12" s="199"/>
      <c r="AE12" s="202"/>
      <c r="AF12" s="204"/>
    </row>
    <row hidden="true" r="13">
      <c r="A13" s="189"/>
      <c r="B13" s="190"/>
      <c r="C13" s="191"/>
      <c r="D13" s="192" t="s">
        <v>250</v>
      </c>
      <c r="E13" s="193">
        <v>1189.13</v>
      </c>
      <c r="F13" s="194"/>
      <c r="G13" s="195">
        <v>7803</v>
      </c>
      <c r="H13" s="205">
        <v>708</v>
      </c>
      <c r="I13" s="196">
        <f t="shared" si="132"/>
      </c>
      <c r="J13" s="197">
        <f t="shared" si="0"/>
      </c>
      <c r="K13" s="195">
        <v>15</v>
      </c>
      <c r="L13" s="197">
        <f t="shared" si="81"/>
      </c>
      <c r="M13" s="195">
        <v>1</v>
      </c>
      <c r="N13" s="198">
        <f t="shared" si="203"/>
      </c>
      <c r="O13" s="195">
        <v>4</v>
      </c>
      <c r="P13" s="198">
        <f t="shared" si="230"/>
      </c>
      <c r="Q13" s="199"/>
      <c r="R13" s="195"/>
      <c r="S13" s="199"/>
      <c r="T13" s="195"/>
      <c r="U13" s="200"/>
      <c r="V13" s="201"/>
      <c r="W13" s="195"/>
      <c r="X13" s="201"/>
      <c r="Y13" s="199"/>
      <c r="Z13" s="201"/>
      <c r="AA13" s="201"/>
      <c r="AB13" s="195"/>
      <c r="AC13" s="195"/>
      <c r="AD13" s="199"/>
      <c r="AE13" s="202"/>
      <c r="AF13" s="203" t="s">
        <v>251</v>
      </c>
    </row>
    <row hidden="true" r="14">
      <c r="A14" s="189"/>
      <c r="B14" s="190" t="s">
        <v>255</v>
      </c>
      <c r="C14" s="191" t="s">
        <v>246</v>
      </c>
      <c r="D14" s="192" t="s">
        <v>247</v>
      </c>
      <c r="E14" s="193">
        <v>7.58</v>
      </c>
      <c r="F14" s="194">
        <f>E14+E16+E15</f>
      </c>
      <c r="G14" s="195">
        <v>8</v>
      </c>
      <c r="H14" s="195">
        <v>2</v>
      </c>
      <c r="I14" s="196">
        <f t="shared" si="132"/>
      </c>
      <c r="J14" s="197">
        <f t="shared" si="0"/>
      </c>
      <c r="K14" s="195">
        <v>0</v>
      </c>
      <c r="L14" s="197">
        <f t="shared" si="81"/>
      </c>
      <c r="M14" s="195">
        <v>0</v>
      </c>
      <c r="N14" s="198">
        <f t="shared" si="203"/>
      </c>
      <c r="O14" s="195">
        <v>0</v>
      </c>
      <c r="P14" s="198">
        <f t="shared" si="230"/>
      </c>
      <c r="Q14" s="199">
        <f>(M14+M15+M16)/(O14+O15+O16)</f>
      </c>
      <c r="R14" s="195">
        <v>3</v>
      </c>
      <c r="S14" s="199">
        <f>(O14+O15+O16)/(K14+K15+K16)</f>
      </c>
      <c r="T14" s="195">
        <v>2</v>
      </c>
      <c r="U14" s="200">
        <f>F14/T14</f>
      </c>
      <c r="V14" s="201">
        <f>(F14+4*500)/T14</f>
      </c>
      <c r="W14" s="195">
        <v>2702.4000000000005</v>
      </c>
      <c r="X14" s="201">
        <f>W14/T14</f>
      </c>
      <c r="Y14" s="199">
        <f>T14/R14</f>
      </c>
      <c r="Z14" s="201">
        <f>W14/F14</f>
      </c>
      <c r="AA14" s="201">
        <f>W14/(F14+500)</f>
      </c>
      <c r="AB14" s="195">
        <v>1</v>
      </c>
      <c r="AC14" s="195">
        <v>2011.2</v>
      </c>
      <c r="AD14" s="199">
        <f>AB14/T14</f>
      </c>
      <c r="AE14" s="202">
        <f>(W14-AC14)/(F14+500)</f>
      </c>
      <c r="AF14" s="203" t="s">
        <v>248</v>
      </c>
    </row>
    <row hidden="true" r="15">
      <c r="A15" s="189"/>
      <c r="B15" s="190"/>
      <c r="C15" s="191"/>
      <c r="D15" s="192" t="s">
        <v>249</v>
      </c>
      <c r="E15" s="193">
        <v>663.08</v>
      </c>
      <c r="F15" s="194"/>
      <c r="G15" s="195">
        <v>6609</v>
      </c>
      <c r="H15" s="195">
        <v>246</v>
      </c>
      <c r="I15" s="196">
        <f t="shared" si="132"/>
      </c>
      <c r="J15" s="197">
        <f t="shared" si="0"/>
      </c>
      <c r="K15" s="195">
        <v>9</v>
      </c>
      <c r="L15" s="197">
        <f t="shared" si="81"/>
      </c>
      <c r="M15" s="195">
        <v>1</v>
      </c>
      <c r="N15" s="198">
        <f t="shared" si="203"/>
      </c>
      <c r="O15" s="195">
        <v>0</v>
      </c>
      <c r="P15" s="198">
        <f t="shared" si="230"/>
      </c>
      <c r="Q15" s="199"/>
      <c r="R15" s="195"/>
      <c r="S15" s="199"/>
      <c r="T15" s="195"/>
      <c r="U15" s="200"/>
      <c r="V15" s="201"/>
      <c r="W15" s="195"/>
      <c r="X15" s="201"/>
      <c r="Y15" s="199"/>
      <c r="Z15" s="201"/>
      <c r="AA15" s="201"/>
      <c r="AB15" s="195"/>
      <c r="AC15" s="195"/>
      <c r="AD15" s="199"/>
      <c r="AE15" s="202"/>
      <c r="AF15" s="204"/>
    </row>
    <row hidden="true" r="16">
      <c r="A16" s="189"/>
      <c r="B16" s="190"/>
      <c r="C16" s="191"/>
      <c r="D16" s="192" t="s">
        <v>250</v>
      </c>
      <c r="E16" s="193">
        <v>965.86</v>
      </c>
      <c r="F16" s="194"/>
      <c r="G16" s="195">
        <v>5969</v>
      </c>
      <c r="H16" s="205">
        <v>504</v>
      </c>
      <c r="I16" s="196">
        <f t="shared" si="132"/>
      </c>
      <c r="J16" s="197">
        <f t="shared" si="0"/>
      </c>
      <c r="K16" s="195">
        <v>11</v>
      </c>
      <c r="L16" s="197">
        <f t="shared" si="81"/>
      </c>
      <c r="M16" s="195">
        <v>0</v>
      </c>
      <c r="N16" s="198">
        <f t="shared" si="203"/>
      </c>
      <c r="O16" s="195">
        <v>1</v>
      </c>
      <c r="P16" s="198">
        <f t="shared" si="230"/>
      </c>
      <c r="Q16" s="199"/>
      <c r="R16" s="195"/>
      <c r="S16" s="199"/>
      <c r="T16" s="195"/>
      <c r="U16" s="200"/>
      <c r="V16" s="201"/>
      <c r="W16" s="195"/>
      <c r="X16" s="201"/>
      <c r="Y16" s="199"/>
      <c r="Z16" s="201"/>
      <c r="AA16" s="201"/>
      <c r="AB16" s="195"/>
      <c r="AC16" s="195"/>
      <c r="AD16" s="199"/>
      <c r="AE16" s="202"/>
      <c r="AF16" s="203" t="s">
        <v>251</v>
      </c>
    </row>
    <row hidden="true" r="17">
      <c r="A17" s="189"/>
      <c r="B17" s="207" t="s">
        <v>256</v>
      </c>
      <c r="C17" s="207"/>
      <c r="D17" s="207"/>
      <c r="E17" s="208">
        <f>SUM(E2:E16)</f>
      </c>
      <c r="F17" s="209">
        <f>SUM(F2:F16)</f>
      </c>
      <c r="G17" s="208">
        <f>SUM(G2:G16)</f>
      </c>
      <c r="H17" s="208">
        <f>SUM(H2:H16)</f>
      </c>
      <c r="I17" s="210">
        <f t="shared" si="132"/>
      </c>
      <c r="J17" s="211">
        <f t="shared" si="0"/>
      </c>
      <c r="K17" s="208">
        <f>SUM(K2:K16)</f>
      </c>
      <c r="L17" s="211">
        <f t="shared" si="81"/>
      </c>
      <c r="M17" s="208">
        <f>SUM(M2:M16)</f>
      </c>
      <c r="N17" s="212">
        <f t="shared" si="203"/>
      </c>
      <c r="O17" s="208">
        <f>SUM(O2:O16)</f>
      </c>
      <c r="P17" s="212">
        <f t="shared" si="230"/>
      </c>
      <c r="Q17" s="213">
        <f>M17/O17</f>
      </c>
      <c r="R17" s="209">
        <f>SUM(R2:R16)</f>
      </c>
      <c r="S17" s="213">
        <f>(O17+O17)/(K17+K17)</f>
      </c>
      <c r="T17" s="209">
        <f>SUM(T2:T16)</f>
      </c>
      <c r="U17" s="214">
        <f t="shared" ref="U17:U18" si="465">F17/T17</f>
      </c>
      <c r="V17" s="215">
        <f t="shared" ref="V17:V18" si="569">(F17+4*500)/T17</f>
      </c>
      <c r="W17" s="209">
        <f>SUM(W2:W16)</f>
      </c>
      <c r="X17" s="216">
        <f t="shared" ref="X17:X18" si="257">W17/T17</f>
      </c>
      <c r="Y17" s="213">
        <f t="shared" ref="Y17:Y18" si="361">T17/R17</f>
      </c>
      <c r="Z17" s="215">
        <f t="shared" ref="Z17:Z18" si="766">W17/F17</f>
      </c>
      <c r="AA17" s="215">
        <f>W17/(F17+COUNT(W2:W16)*500)</f>
      </c>
      <c r="AB17" s="217">
        <f>AB2+AB5+AB8+AB11+AB14</f>
      </c>
      <c r="AC17" s="217">
        <f>AC2+AC5+AC8+AC11+AC14</f>
      </c>
      <c r="AD17" s="213">
        <f t="shared" ref="AD17:AD18" si="662">AB17/T17</f>
      </c>
      <c r="AE17" s="218">
        <f>(W17-AC17)/(F17+COUNT(W2:W16))</f>
      </c>
      <c r="AF17" s="219"/>
    </row>
    <row hidden="true" r="18">
      <c r="A18" s="189"/>
      <c r="B18" s="220" t="s">
        <v>257</v>
      </c>
      <c r="C18" s="221" t="s">
        <v>258</v>
      </c>
      <c r="D18" s="192" t="s">
        <v>247</v>
      </c>
      <c r="E18" s="193">
        <v>0</v>
      </c>
      <c r="F18" s="194">
        <f>E18+E20+E19</f>
      </c>
      <c r="G18" s="195">
        <v>0</v>
      </c>
      <c r="H18" s="195">
        <v>0</v>
      </c>
      <c r="I18" s="196">
        <f t="shared" si="132"/>
      </c>
      <c r="J18" s="197">
        <f t="shared" si="0"/>
      </c>
      <c r="K18" s="195">
        <v>0</v>
      </c>
      <c r="L18" s="197">
        <f t="shared" si="81"/>
      </c>
      <c r="M18" s="195">
        <v>0</v>
      </c>
      <c r="N18" s="198">
        <f t="shared" si="203"/>
      </c>
      <c r="O18" s="195">
        <v>0</v>
      </c>
      <c r="P18" s="198">
        <f t="shared" si="230"/>
      </c>
      <c r="Q18" s="199">
        <f>(M18+M19+M20)/(O18+O19+O20)</f>
      </c>
      <c r="R18" s="195">
        <v>5</v>
      </c>
      <c r="S18" s="199">
        <f>(O18+O19+O20)/(K18+K19+K20)</f>
      </c>
      <c r="T18" s="195">
        <v>2</v>
      </c>
      <c r="U18" s="200">
        <f t="shared" si="465"/>
      </c>
      <c r="V18" s="201">
        <f t="shared" si="569"/>
      </c>
      <c r="W18" s="195">
        <v>4789.199999999999</v>
      </c>
      <c r="X18" s="201">
        <f t="shared" si="257"/>
      </c>
      <c r="Y18" s="199">
        <f t="shared" si="361"/>
      </c>
      <c r="Z18" s="201">
        <f t="shared" si="766"/>
      </c>
      <c r="AA18" s="201">
        <f>W18/(F18+500)</f>
      </c>
      <c r="AB18" s="195">
        <v>1</v>
      </c>
      <c r="AC18" s="195">
        <v>3126</v>
      </c>
      <c r="AD18" s="199">
        <f t="shared" si="662"/>
      </c>
      <c r="AE18" s="202">
        <f>(W18-AC18)/(F18+500)</f>
      </c>
      <c r="AF18" s="203" t="s">
        <v>248</v>
      </c>
    </row>
    <row hidden="true" r="19">
      <c r="A19" s="189"/>
      <c r="B19" s="220"/>
      <c r="C19" s="221"/>
      <c r="D19" s="192" t="s">
        <v>249</v>
      </c>
      <c r="E19" s="193">
        <v>927.27</v>
      </c>
      <c r="F19" s="194"/>
      <c r="G19" s="195">
        <v>8163</v>
      </c>
      <c r="H19" s="195">
        <v>311</v>
      </c>
      <c r="I19" s="196">
        <f t="shared" si="132"/>
      </c>
      <c r="J19" s="197">
        <f t="shared" si="0"/>
      </c>
      <c r="K19" s="195">
        <v>14</v>
      </c>
      <c r="L19" s="197">
        <f t="shared" si="81"/>
      </c>
      <c r="M19" s="195">
        <v>1</v>
      </c>
      <c r="N19" s="198">
        <f t="shared" si="203"/>
      </c>
      <c r="O19" s="195">
        <v>1</v>
      </c>
      <c r="P19" s="198">
        <f t="shared" si="230"/>
      </c>
      <c r="Q19" s="199"/>
      <c r="R19" s="195"/>
      <c r="S19" s="199"/>
      <c r="T19" s="195"/>
      <c r="U19" s="200"/>
      <c r="V19" s="201"/>
      <c r="W19" s="195"/>
      <c r="X19" s="201"/>
      <c r="Y19" s="199"/>
      <c r="Z19" s="201"/>
      <c r="AA19" s="201"/>
      <c r="AB19" s="195">
        <v>1</v>
      </c>
      <c r="AC19" s="195">
        <v>3126</v>
      </c>
      <c r="AD19" s="199"/>
      <c r="AE19" s="202"/>
      <c r="AF19" s="204"/>
    </row>
    <row hidden="true" r="20">
      <c r="A20" s="189"/>
      <c r="B20" s="220"/>
      <c r="C20" s="221"/>
      <c r="D20" s="192" t="s">
        <v>250</v>
      </c>
      <c r="E20" s="193">
        <v>534.03</v>
      </c>
      <c r="F20" s="194"/>
      <c r="G20" s="195">
        <v>2679</v>
      </c>
      <c r="H20" s="205">
        <v>250</v>
      </c>
      <c r="I20" s="196">
        <f t="shared" si="132"/>
      </c>
      <c r="J20" s="197">
        <f t="shared" si="0"/>
      </c>
      <c r="K20" s="195">
        <v>7</v>
      </c>
      <c r="L20" s="197">
        <f t="shared" si="81"/>
      </c>
      <c r="M20" s="195">
        <v>0</v>
      </c>
      <c r="N20" s="198">
        <f t="shared" si="203"/>
      </c>
      <c r="O20" s="195">
        <v>3</v>
      </c>
      <c r="P20" s="198">
        <f t="shared" si="230"/>
      </c>
      <c r="Q20" s="199"/>
      <c r="R20" s="195"/>
      <c r="S20" s="199"/>
      <c r="T20" s="195"/>
      <c r="U20" s="200"/>
      <c r="V20" s="201"/>
      <c r="W20" s="195"/>
      <c r="X20" s="201"/>
      <c r="Y20" s="199"/>
      <c r="Z20" s="201"/>
      <c r="AA20" s="201"/>
      <c r="AB20" s="195">
        <v>1</v>
      </c>
      <c r="AC20" s="195">
        <v>3126</v>
      </c>
      <c r="AD20" s="199"/>
      <c r="AE20" s="202"/>
      <c r="AF20" s="203" t="s">
        <v>251</v>
      </c>
    </row>
    <row hidden="true" r="21">
      <c r="A21" s="189"/>
      <c r="B21" s="220" t="s">
        <v>259</v>
      </c>
      <c r="C21" s="221" t="s">
        <v>258</v>
      </c>
      <c r="D21" s="192" t="s">
        <v>247</v>
      </c>
      <c r="E21" s="193">
        <v>0.01</v>
      </c>
      <c r="F21" s="194">
        <f>E21+E23+E22</f>
      </c>
      <c r="G21" s="195">
        <v>0</v>
      </c>
      <c r="H21" s="195">
        <v>0</v>
      </c>
      <c r="I21" s="196">
        <f t="shared" si="132"/>
      </c>
      <c r="J21" s="197">
        <f t="shared" si="0"/>
      </c>
      <c r="K21" s="195">
        <v>0</v>
      </c>
      <c r="L21" s="197">
        <f t="shared" si="81"/>
      </c>
      <c r="M21" s="195">
        <v>0</v>
      </c>
      <c r="N21" s="198">
        <f t="shared" si="203"/>
      </c>
      <c r="O21" s="195">
        <v>0</v>
      </c>
      <c r="P21" s="198">
        <f t="shared" si="230"/>
      </c>
      <c r="Q21" s="199">
        <f>(M21+M22+M23)/(O21+O22+O23)</f>
      </c>
      <c r="R21" s="195">
        <v>0</v>
      </c>
      <c r="S21" s="199">
        <f>(O21+O22+O23)/(K21+K22+K23)</f>
      </c>
      <c r="T21" s="195">
        <v>0</v>
      </c>
      <c r="U21" s="200">
        <f>F21/T21</f>
      </c>
      <c r="V21" s="201">
        <f>(F21+4*500)/T21</f>
      </c>
      <c r="W21" s="195">
        <v>0</v>
      </c>
      <c r="X21" s="201">
        <f>W21/T21</f>
      </c>
      <c r="Y21" s="199">
        <f>T21/R21</f>
      </c>
      <c r="Z21" s="201">
        <f>W21/F21</f>
      </c>
      <c r="AA21" s="201">
        <f>W21/(F21+500)</f>
      </c>
      <c r="AB21" s="195">
        <v>0</v>
      </c>
      <c r="AC21" s="195">
        <v>0</v>
      </c>
      <c r="AD21" s="199">
        <f>AB21/T21</f>
      </c>
      <c r="AE21" s="202">
        <f>(W21-AC21)/(F21+500)</f>
      </c>
      <c r="AF21" s="203" t="s">
        <v>248</v>
      </c>
    </row>
    <row hidden="true" r="22">
      <c r="A22" s="189"/>
      <c r="B22" s="220"/>
      <c r="C22" s="221"/>
      <c r="D22" s="192" t="s">
        <v>249</v>
      </c>
      <c r="E22" s="193">
        <v>841.45</v>
      </c>
      <c r="F22" s="194"/>
      <c r="G22" s="195">
        <v>8195</v>
      </c>
      <c r="H22" s="195">
        <v>172</v>
      </c>
      <c r="I22" s="196">
        <f t="shared" si="132"/>
      </c>
      <c r="J22" s="197">
        <f t="shared" si="0"/>
      </c>
      <c r="K22" s="195">
        <v>5</v>
      </c>
      <c r="L22" s="197">
        <f t="shared" si="81"/>
      </c>
      <c r="M22" s="195">
        <v>0</v>
      </c>
      <c r="N22" s="198">
        <f t="shared" si="203"/>
      </c>
      <c r="O22" s="195">
        <v>0</v>
      </c>
      <c r="P22" s="198">
        <f t="shared" si="230"/>
      </c>
      <c r="Q22" s="199"/>
      <c r="R22" s="195"/>
      <c r="S22" s="199"/>
      <c r="T22" s="195"/>
      <c r="U22" s="200"/>
      <c r="V22" s="201"/>
      <c r="W22" s="195"/>
      <c r="X22" s="201"/>
      <c r="Y22" s="199"/>
      <c r="Z22" s="201"/>
      <c r="AA22" s="201"/>
      <c r="AB22" s="195"/>
      <c r="AC22" s="195"/>
      <c r="AD22" s="199"/>
      <c r="AE22" s="202"/>
      <c r="AF22" s="204"/>
    </row>
    <row hidden="true" r="23">
      <c r="A23" s="189"/>
      <c r="B23" s="220"/>
      <c r="C23" s="221"/>
      <c r="D23" s="192" t="s">
        <v>250</v>
      </c>
      <c r="E23" s="193">
        <v>264.97</v>
      </c>
      <c r="F23" s="194"/>
      <c r="G23" s="195">
        <v>1349</v>
      </c>
      <c r="H23" s="205">
        <v>180</v>
      </c>
      <c r="I23" s="196">
        <f t="shared" si="132"/>
      </c>
      <c r="J23" s="197">
        <f t="shared" si="0"/>
      </c>
      <c r="K23" s="195">
        <v>0</v>
      </c>
      <c r="L23" s="197">
        <f t="shared" si="81"/>
      </c>
      <c r="M23" s="195">
        <v>0</v>
      </c>
      <c r="N23" s="198">
        <f t="shared" si="203"/>
      </c>
      <c r="O23" s="195">
        <v>0</v>
      </c>
      <c r="P23" s="198">
        <f t="shared" si="230"/>
      </c>
      <c r="Q23" s="199"/>
      <c r="R23" s="195"/>
      <c r="S23" s="199"/>
      <c r="T23" s="195"/>
      <c r="U23" s="200"/>
      <c r="V23" s="201"/>
      <c r="W23" s="195"/>
      <c r="X23" s="201"/>
      <c r="Y23" s="199"/>
      <c r="Z23" s="201"/>
      <c r="AA23" s="201"/>
      <c r="AB23" s="195"/>
      <c r="AC23" s="195"/>
      <c r="AD23" s="199"/>
      <c r="AE23" s="202"/>
      <c r="AF23" s="203" t="s">
        <v>251</v>
      </c>
    </row>
    <row hidden="true" r="24">
      <c r="A24" s="189"/>
      <c r="B24" s="220" t="s">
        <v>260</v>
      </c>
      <c r="C24" s="221" t="s">
        <v>258</v>
      </c>
      <c r="D24" s="192" t="s">
        <v>247</v>
      </c>
      <c r="E24" s="193">
        <v>0</v>
      </c>
      <c r="F24" s="194">
        <f>E24+E26+E25</f>
      </c>
      <c r="G24" s="195">
        <v>0</v>
      </c>
      <c r="H24" s="195">
        <v>0</v>
      </c>
      <c r="I24" s="196">
        <f t="shared" si="132"/>
      </c>
      <c r="J24" s="197">
        <f t="shared" si="0"/>
      </c>
      <c r="K24" s="195">
        <v>0</v>
      </c>
      <c r="L24" s="197">
        <f t="shared" si="81"/>
      </c>
      <c r="M24" s="195">
        <v>0</v>
      </c>
      <c r="N24" s="198">
        <f t="shared" si="203"/>
      </c>
      <c r="O24" s="195">
        <v>0</v>
      </c>
      <c r="P24" s="198">
        <f t="shared" si="230"/>
      </c>
      <c r="Q24" s="199">
        <f>(M24+M25+M26)/(O24+O25+O26)</f>
      </c>
      <c r="R24" s="195">
        <v>0</v>
      </c>
      <c r="S24" s="199">
        <f>(O24+O25+O26)/(K24+K25+K26)</f>
      </c>
      <c r="T24" s="195">
        <v>0</v>
      </c>
      <c r="U24" s="200">
        <f>F24/T24</f>
      </c>
      <c r="V24" s="201">
        <f>(F24+4*500)/T24</f>
      </c>
      <c r="W24" s="195">
        <v>0</v>
      </c>
      <c r="X24" s="201">
        <f>W24/T24</f>
      </c>
      <c r="Y24" s="199">
        <f>T24/R24</f>
      </c>
      <c r="Z24" s="201">
        <f>W24/F24</f>
      </c>
      <c r="AA24" s="201">
        <f>W24/(F24+500)</f>
      </c>
      <c r="AB24" s="195">
        <v>0</v>
      </c>
      <c r="AC24" s="195">
        <v>0</v>
      </c>
      <c r="AD24" s="199">
        <f>AB24/T24</f>
      </c>
      <c r="AE24" s="202">
        <f>(W24-AC24)/(F24+500)</f>
      </c>
      <c r="AF24" s="203" t="s">
        <v>248</v>
      </c>
    </row>
    <row hidden="true" r="25">
      <c r="A25" s="189"/>
      <c r="B25" s="220"/>
      <c r="C25" s="221"/>
      <c r="D25" s="192" t="s">
        <v>249</v>
      </c>
      <c r="E25" s="193">
        <v>663.53</v>
      </c>
      <c r="F25" s="194"/>
      <c r="G25" s="195">
        <v>5152</v>
      </c>
      <c r="H25" s="195">
        <v>177</v>
      </c>
      <c r="I25" s="196">
        <f t="shared" si="132"/>
      </c>
      <c r="J25" s="197">
        <f t="shared" si="0"/>
      </c>
      <c r="K25" s="195">
        <v>4</v>
      </c>
      <c r="L25" s="197">
        <f t="shared" si="81"/>
      </c>
      <c r="M25" s="195">
        <v>0</v>
      </c>
      <c r="N25" s="198">
        <f t="shared" si="203"/>
      </c>
      <c r="O25" s="195">
        <v>0</v>
      </c>
      <c r="P25" s="198">
        <f t="shared" si="230"/>
      </c>
      <c r="Q25" s="199"/>
      <c r="R25" s="195"/>
      <c r="S25" s="199"/>
      <c r="T25" s="195"/>
      <c r="U25" s="200"/>
      <c r="V25" s="201"/>
      <c r="W25" s="195"/>
      <c r="X25" s="201"/>
      <c r="Y25" s="199"/>
      <c r="Z25" s="201"/>
      <c r="AA25" s="201"/>
      <c r="AB25" s="195"/>
      <c r="AC25" s="195"/>
      <c r="AD25" s="199"/>
      <c r="AE25" s="202"/>
      <c r="AF25" s="204"/>
    </row>
    <row hidden="true" r="26">
      <c r="A26" s="189"/>
      <c r="B26" s="220"/>
      <c r="C26" s="221"/>
      <c r="D26" s="192" t="s">
        <v>250</v>
      </c>
      <c r="E26" s="193">
        <v>344.91</v>
      </c>
      <c r="F26" s="194"/>
      <c r="G26" s="195">
        <v>1360</v>
      </c>
      <c r="H26" s="205">
        <v>134</v>
      </c>
      <c r="I26" s="196">
        <f t="shared" si="132"/>
      </c>
      <c r="J26" s="197">
        <f t="shared" si="0"/>
      </c>
      <c r="K26" s="195">
        <v>2</v>
      </c>
      <c r="L26" s="197">
        <f t="shared" si="81"/>
      </c>
      <c r="M26" s="195">
        <v>0</v>
      </c>
      <c r="N26" s="198">
        <f t="shared" si="203"/>
      </c>
      <c r="O26" s="195">
        <v>1</v>
      </c>
      <c r="P26" s="198">
        <f t="shared" si="230"/>
      </c>
      <c r="Q26" s="199"/>
      <c r="R26" s="195"/>
      <c r="S26" s="199"/>
      <c r="T26" s="195"/>
      <c r="U26" s="200"/>
      <c r="V26" s="201"/>
      <c r="W26" s="195"/>
      <c r="X26" s="201"/>
      <c r="Y26" s="199"/>
      <c r="Z26" s="201"/>
      <c r="AA26" s="201"/>
      <c r="AB26" s="195"/>
      <c r="AC26" s="195"/>
      <c r="AD26" s="199"/>
      <c r="AE26" s="202"/>
      <c r="AF26" s="203" t="s">
        <v>251</v>
      </c>
    </row>
    <row hidden="true" r="27">
      <c r="A27" s="189"/>
      <c r="B27" s="220" t="s">
        <v>261</v>
      </c>
      <c r="C27" s="221" t="s">
        <v>258</v>
      </c>
      <c r="D27" s="192" t="s">
        <v>247</v>
      </c>
      <c r="E27" s="193">
        <v>0.1</v>
      </c>
      <c r="F27" s="194">
        <f>E27+E29+E28</f>
      </c>
      <c r="G27" s="195">
        <v>0</v>
      </c>
      <c r="H27" s="195">
        <v>0</v>
      </c>
      <c r="I27" s="196">
        <f t="shared" si="132"/>
      </c>
      <c r="J27" s="197">
        <f t="shared" si="0"/>
      </c>
      <c r="K27" s="195">
        <v>0</v>
      </c>
      <c r="L27" s="197">
        <f t="shared" si="81"/>
      </c>
      <c r="M27" s="195">
        <v>0</v>
      </c>
      <c r="N27" s="198">
        <f t="shared" si="203"/>
      </c>
      <c r="O27" s="195">
        <v>0</v>
      </c>
      <c r="P27" s="198">
        <f t="shared" si="230"/>
      </c>
      <c r="Q27" s="199">
        <f>(M27+M28+M29)/(O27+O28+O29)</f>
      </c>
      <c r="R27" s="195">
        <v>3</v>
      </c>
      <c r="S27" s="199">
        <f>(O27+O28+O29)/(K27+K28+K29)</f>
      </c>
      <c r="T27" s="195">
        <v>0</v>
      </c>
      <c r="U27" s="200">
        <f>F27/T27</f>
      </c>
      <c r="V27" s="201">
        <f>(F27+4*500)/T27</f>
      </c>
      <c r="W27" s="195">
        <v>0</v>
      </c>
      <c r="X27" s="201">
        <f>W27/T27</f>
      </c>
      <c r="Y27" s="199">
        <f>T27/R27</f>
      </c>
      <c r="Z27" s="201">
        <f>W27/F27</f>
      </c>
      <c r="AA27" s="201">
        <f>W27/(F27+500)</f>
      </c>
      <c r="AB27" s="195">
        <v>0</v>
      </c>
      <c r="AC27" s="195">
        <v>0</v>
      </c>
      <c r="AD27" s="199">
        <f>AB27/T27</f>
      </c>
      <c r="AE27" s="202">
        <f>(W27-AC27)/(F27+500)</f>
      </c>
      <c r="AF27" s="203" t="s">
        <v>248</v>
      </c>
    </row>
    <row hidden="true" r="28">
      <c r="A28" s="189"/>
      <c r="B28" s="220"/>
      <c r="C28" s="221"/>
      <c r="D28" s="192" t="s">
        <v>249</v>
      </c>
      <c r="E28" s="193">
        <v>321.29</v>
      </c>
      <c r="F28" s="194"/>
      <c r="G28" s="195">
        <v>2449</v>
      </c>
      <c r="H28" s="195">
        <v>106</v>
      </c>
      <c r="I28" s="196">
        <f t="shared" si="132"/>
      </c>
      <c r="J28" s="197">
        <f t="shared" si="0"/>
      </c>
      <c r="K28" s="195">
        <v>4</v>
      </c>
      <c r="L28" s="197">
        <f t="shared" si="81"/>
      </c>
      <c r="M28" s="195">
        <v>0</v>
      </c>
      <c r="N28" s="198">
        <f t="shared" si="203"/>
      </c>
      <c r="O28" s="195">
        <v>0</v>
      </c>
      <c r="P28" s="198">
        <f t="shared" si="230"/>
      </c>
      <c r="Q28" s="199"/>
      <c r="R28" s="195"/>
      <c r="S28" s="199"/>
      <c r="T28" s="195"/>
      <c r="U28" s="200"/>
      <c r="V28" s="201"/>
      <c r="W28" s="195"/>
      <c r="X28" s="201"/>
      <c r="Y28" s="199"/>
      <c r="Z28" s="201"/>
      <c r="AA28" s="201"/>
      <c r="AB28" s="195"/>
      <c r="AC28" s="195"/>
      <c r="AD28" s="199"/>
      <c r="AE28" s="202"/>
      <c r="AF28" s="204"/>
    </row>
    <row hidden="true" r="29">
      <c r="A29" s="189"/>
      <c r="B29" s="220"/>
      <c r="C29" s="221"/>
      <c r="D29" s="192" t="s">
        <v>250</v>
      </c>
      <c r="E29" s="193">
        <v>117.02</v>
      </c>
      <c r="F29" s="194"/>
      <c r="G29" s="195">
        <v>638</v>
      </c>
      <c r="H29" s="205">
        <v>41</v>
      </c>
      <c r="I29" s="196">
        <f t="shared" si="132"/>
      </c>
      <c r="J29" s="197">
        <f t="shared" si="0"/>
      </c>
      <c r="K29" s="195">
        <v>1</v>
      </c>
      <c r="L29" s="197">
        <f t="shared" si="81"/>
      </c>
      <c r="M29" s="195">
        <v>0</v>
      </c>
      <c r="N29" s="198">
        <f t="shared" si="203"/>
      </c>
      <c r="O29" s="195">
        <v>1</v>
      </c>
      <c r="P29" s="198">
        <f t="shared" si="230"/>
      </c>
      <c r="Q29" s="199"/>
      <c r="R29" s="195"/>
      <c r="S29" s="199"/>
      <c r="T29" s="195"/>
      <c r="U29" s="200"/>
      <c r="V29" s="201"/>
      <c r="W29" s="195"/>
      <c r="X29" s="201"/>
      <c r="Y29" s="199"/>
      <c r="Z29" s="201"/>
      <c r="AA29" s="201"/>
      <c r="AB29" s="195"/>
      <c r="AC29" s="195"/>
      <c r="AD29" s="199"/>
      <c r="AE29" s="202"/>
      <c r="AF29" s="203" t="s">
        <v>251</v>
      </c>
    </row>
    <row hidden="true" r="30">
      <c r="A30" s="189"/>
      <c r="B30" s="220" t="s">
        <v>262</v>
      </c>
      <c r="C30" s="221" t="s">
        <v>258</v>
      </c>
      <c r="D30" s="192" t="s">
        <v>247</v>
      </c>
      <c r="E30" s="193">
        <v>0.78</v>
      </c>
      <c r="F30" s="194">
        <f>E30+E32+E31</f>
      </c>
      <c r="G30" s="195">
        <v>2</v>
      </c>
      <c r="H30" s="195">
        <v>0</v>
      </c>
      <c r="I30" s="196">
        <f t="shared" si="132"/>
      </c>
      <c r="J30" s="197">
        <f t="shared" si="0"/>
      </c>
      <c r="K30" s="195">
        <v>0</v>
      </c>
      <c r="L30" s="197">
        <f t="shared" si="81"/>
      </c>
      <c r="M30" s="195">
        <v>0</v>
      </c>
      <c r="N30" s="198">
        <f t="shared" si="203"/>
      </c>
      <c r="O30" s="195">
        <v>0</v>
      </c>
      <c r="P30" s="198">
        <f t="shared" si="230"/>
      </c>
      <c r="Q30" s="199">
        <f>(M30+M31+M32)/(O30+O31+O32)</f>
      </c>
      <c r="R30" s="195">
        <v>5</v>
      </c>
      <c r="S30" s="199">
        <f>(O30+O31+O32)/(K30+K31+K32)</f>
      </c>
      <c r="T30" s="195">
        <v>4</v>
      </c>
      <c r="U30" s="200">
        <f>F30/T30</f>
      </c>
      <c r="V30" s="201">
        <f>(F30+4*500)/T30</f>
      </c>
      <c r="W30" s="195">
        <v>5520</v>
      </c>
      <c r="X30" s="201">
        <f>W30/T30</f>
      </c>
      <c r="Y30" s="199">
        <f>T30/R30</f>
      </c>
      <c r="Z30" s="201">
        <f>W30/F30</f>
      </c>
      <c r="AA30" s="201">
        <f>W30/(F30+500)</f>
      </c>
      <c r="AB30" s="195">
        <v>2</v>
      </c>
      <c r="AC30" s="195">
        <v>1101.6000000000004</v>
      </c>
      <c r="AD30" s="199">
        <f>AB30/T30</f>
      </c>
      <c r="AE30" s="202">
        <f>(W30-AC30)/(F30+500)</f>
      </c>
      <c r="AF30" s="203" t="s">
        <v>248</v>
      </c>
    </row>
    <row hidden="true" r="31">
      <c r="A31" s="189"/>
      <c r="B31" s="220"/>
      <c r="C31" s="221"/>
      <c r="D31" s="192" t="s">
        <v>249</v>
      </c>
      <c r="E31" s="193">
        <v>403.26</v>
      </c>
      <c r="F31" s="194"/>
      <c r="G31" s="195">
        <v>4198</v>
      </c>
      <c r="H31" s="195">
        <v>142</v>
      </c>
      <c r="I31" s="196">
        <f t="shared" si="132"/>
      </c>
      <c r="J31" s="197">
        <f t="shared" si="0"/>
      </c>
      <c r="K31" s="195">
        <v>8</v>
      </c>
      <c r="L31" s="197">
        <f t="shared" si="81"/>
      </c>
      <c r="M31" s="195">
        <v>1</v>
      </c>
      <c r="N31" s="198">
        <f t="shared" si="203"/>
      </c>
      <c r="O31" s="195">
        <v>1</v>
      </c>
      <c r="P31" s="198">
        <f t="shared" si="230"/>
      </c>
      <c r="Q31" s="199"/>
      <c r="R31" s="195"/>
      <c r="S31" s="199"/>
      <c r="T31" s="195"/>
      <c r="U31" s="200"/>
      <c r="V31" s="201"/>
      <c r="W31" s="195"/>
      <c r="X31" s="201"/>
      <c r="Y31" s="199"/>
      <c r="Z31" s="201"/>
      <c r="AA31" s="201"/>
      <c r="AB31" s="195"/>
      <c r="AC31" s="195"/>
      <c r="AD31" s="199"/>
      <c r="AE31" s="202"/>
      <c r="AF31" s="204"/>
    </row>
    <row hidden="true" r="32">
      <c r="A32" s="189"/>
      <c r="B32" s="220"/>
      <c r="C32" s="221"/>
      <c r="D32" s="192" t="s">
        <v>250</v>
      </c>
      <c r="E32" s="193">
        <v>450.36</v>
      </c>
      <c r="F32" s="194"/>
      <c r="G32" s="195">
        <v>3589</v>
      </c>
      <c r="H32" s="205">
        <v>94</v>
      </c>
      <c r="I32" s="196">
        <f t="shared" si="132"/>
      </c>
      <c r="J32" s="197">
        <f t="shared" si="0"/>
      </c>
      <c r="K32" s="195">
        <v>9</v>
      </c>
      <c r="L32" s="197">
        <f t="shared" si="81"/>
      </c>
      <c r="M32" s="195">
        <v>2</v>
      </c>
      <c r="N32" s="198">
        <f t="shared" si="203"/>
      </c>
      <c r="O32" s="195">
        <v>2</v>
      </c>
      <c r="P32" s="198">
        <f t="shared" si="230"/>
      </c>
      <c r="Q32" s="199"/>
      <c r="R32" s="195"/>
      <c r="S32" s="199"/>
      <c r="T32" s="195"/>
      <c r="U32" s="200"/>
      <c r="V32" s="201"/>
      <c r="W32" s="195"/>
      <c r="X32" s="201"/>
      <c r="Y32" s="199"/>
      <c r="Z32" s="201"/>
      <c r="AA32" s="201"/>
      <c r="AB32" s="195"/>
      <c r="AC32" s="195"/>
      <c r="AD32" s="199"/>
      <c r="AE32" s="202"/>
      <c r="AF32" s="203" t="s">
        <v>251</v>
      </c>
    </row>
    <row hidden="true" r="33">
      <c r="A33" s="189"/>
      <c r="B33" s="222" t="s">
        <v>256</v>
      </c>
      <c r="C33" s="222"/>
      <c r="D33" s="222"/>
      <c r="E33" s="208">
        <f>SUM(E18:E32)</f>
      </c>
      <c r="F33" s="208">
        <f>SUM(F18:F32)</f>
      </c>
      <c r="G33" s="208">
        <f>SUM(G18:G32)</f>
      </c>
      <c r="H33" s="208">
        <f>SUM(H18:H32)</f>
      </c>
      <c r="I33" s="210">
        <f t="shared" si="132"/>
      </c>
      <c r="J33" s="211">
        <f t="shared" si="0"/>
      </c>
      <c r="K33" s="208">
        <f>SUM(K18:K32)</f>
      </c>
      <c r="L33" s="211">
        <f t="shared" si="81"/>
      </c>
      <c r="M33" s="208">
        <f>SUM(M18:M32)</f>
      </c>
      <c r="N33" s="212">
        <f t="shared" si="203"/>
      </c>
      <c r="O33" s="208">
        <f>SUM(O18:O32)</f>
      </c>
      <c r="P33" s="212">
        <f t="shared" si="230"/>
      </c>
      <c r="Q33" s="213">
        <f>M33/O33</f>
      </c>
      <c r="R33" s="208">
        <f>SUM(R18:R32)</f>
      </c>
      <c r="S33" s="213">
        <f>(O33+O33)/(K33+K33)</f>
      </c>
      <c r="T33" s="208">
        <f>SUM(T18:T32)</f>
      </c>
      <c r="U33" s="214">
        <f t="shared" ref="U33:U34" si="466">F33/T33</f>
      </c>
      <c r="V33" s="215">
        <f t="shared" ref="V33:V34" si="570">(F33+4*500)/T33</f>
      </c>
      <c r="W33" s="208">
        <f>SUM(W18:W32)</f>
      </c>
      <c r="X33" s="216">
        <f t="shared" ref="X33:X34" si="258">W33/T33</f>
      </c>
      <c r="Y33" s="213">
        <f t="shared" ref="Y33:Y34" si="362">T33/R33</f>
      </c>
      <c r="Z33" s="215">
        <f t="shared" ref="Z33:Z34" si="767">W33/F33</f>
      </c>
      <c r="AA33" s="215">
        <f>W33/(F33+COUNT(W18:W32)*500)</f>
      </c>
      <c r="AB33" s="217">
        <f>AB18+AB21+AB24+AB27+AB30</f>
      </c>
      <c r="AC33" s="217">
        <f>AC18+AC21+AC24+AC27+AC30</f>
      </c>
      <c r="AD33" s="213">
        <f t="shared" ref="AD33:AD34" si="663">AB33/T33</f>
      </c>
      <c r="AE33" s="218">
        <f>(W33-AC33)/(F33+COUNT(W18:W32))</f>
      </c>
      <c r="AF33" s="203"/>
    </row>
    <row hidden="true" r="34">
      <c r="A34" s="189"/>
      <c r="B34" s="190" t="s">
        <v>263</v>
      </c>
      <c r="C34" s="191" t="s">
        <v>264</v>
      </c>
      <c r="D34" s="192" t="s">
        <v>247</v>
      </c>
      <c r="E34" s="193">
        <v>1.21</v>
      </c>
      <c r="F34" s="194">
        <f>E34+E36+E35</f>
      </c>
      <c r="G34" s="195">
        <v>5</v>
      </c>
      <c r="H34" s="195">
        <v>0</v>
      </c>
      <c r="I34" s="196">
        <f t="shared" si="132"/>
      </c>
      <c r="J34" s="197">
        <f t="shared" si="0"/>
      </c>
      <c r="K34" s="195">
        <v>0</v>
      </c>
      <c r="L34" s="197">
        <f t="shared" si="81"/>
      </c>
      <c r="M34" s="195">
        <v>0</v>
      </c>
      <c r="N34" s="198">
        <f t="shared" si="203"/>
      </c>
      <c r="O34" s="195">
        <v>0</v>
      </c>
      <c r="P34" s="198">
        <f t="shared" si="230"/>
      </c>
      <c r="Q34" s="199">
        <f>(M34+M35+M36)/(O34+O35+O36)</f>
      </c>
      <c r="R34" s="195">
        <v>7</v>
      </c>
      <c r="S34" s="199">
        <f>(O34+O35+O36)/(K34+K35+K36)</f>
      </c>
      <c r="T34" s="195">
        <v>2</v>
      </c>
      <c r="U34" s="200">
        <f t="shared" si="466"/>
      </c>
      <c r="V34" s="201">
        <f t="shared" si="570"/>
      </c>
      <c r="W34" s="195">
        <v>2702.4000000000015</v>
      </c>
      <c r="X34" s="201">
        <f t="shared" si="258"/>
      </c>
      <c r="Y34" s="199">
        <f t="shared" si="362"/>
      </c>
      <c r="Z34" s="201">
        <f t="shared" si="767"/>
      </c>
      <c r="AA34" s="201">
        <f>W34/(F34+500)</f>
      </c>
      <c r="AB34" s="195">
        <v>0</v>
      </c>
      <c r="AC34" s="195">
        <v>0</v>
      </c>
      <c r="AD34" s="199">
        <f t="shared" si="663"/>
      </c>
      <c r="AE34" s="202">
        <f>(W34-AC34)/(F34+500)</f>
      </c>
      <c r="AF34" s="203" t="s">
        <v>265</v>
      </c>
    </row>
    <row hidden="true" r="35">
      <c r="A35" s="189"/>
      <c r="B35" s="190"/>
      <c r="C35" s="191"/>
      <c r="D35" s="192" t="s">
        <v>249</v>
      </c>
      <c r="E35" s="193">
        <v>881.85</v>
      </c>
      <c r="F35" s="194"/>
      <c r="G35" s="195">
        <v>9629</v>
      </c>
      <c r="H35" s="195">
        <v>346</v>
      </c>
      <c r="I35" s="196">
        <f t="shared" si="132"/>
      </c>
      <c r="J35" s="197">
        <f t="shared" si="0"/>
      </c>
      <c r="K35" s="195">
        <v>15</v>
      </c>
      <c r="L35" s="197">
        <f t="shared" si="81"/>
      </c>
      <c r="M35" s="195">
        <v>2</v>
      </c>
      <c r="N35" s="198">
        <f t="shared" si="203"/>
      </c>
      <c r="O35" s="195">
        <v>4</v>
      </c>
      <c r="P35" s="198">
        <f t="shared" si="230"/>
      </c>
      <c r="Q35" s="199"/>
      <c r="R35" s="195"/>
      <c r="S35" s="199"/>
      <c r="T35" s="195"/>
      <c r="U35" s="200"/>
      <c r="V35" s="201"/>
      <c r="W35" s="195"/>
      <c r="X35" s="201"/>
      <c r="Y35" s="199"/>
      <c r="Z35" s="201"/>
      <c r="AA35" s="201"/>
      <c r="AB35" s="195"/>
      <c r="AC35" s="195"/>
      <c r="AD35" s="199"/>
      <c r="AE35" s="202"/>
      <c r="AF35" s="203"/>
    </row>
    <row hidden="true" r="36">
      <c r="A36" s="189"/>
      <c r="B36" s="190"/>
      <c r="C36" s="191"/>
      <c r="D36" s="192" t="s">
        <v>250</v>
      </c>
      <c r="E36" s="193">
        <v>845.26</v>
      </c>
      <c r="F36" s="194"/>
      <c r="G36" s="195">
        <v>5375</v>
      </c>
      <c r="H36" s="205">
        <v>160</v>
      </c>
      <c r="I36" s="196">
        <f t="shared" si="132"/>
      </c>
      <c r="J36" s="197">
        <f t="shared" si="0"/>
      </c>
      <c r="K36" s="195">
        <v>8</v>
      </c>
      <c r="L36" s="197">
        <f t="shared" si="81"/>
      </c>
      <c r="M36" s="195">
        <v>0</v>
      </c>
      <c r="N36" s="198">
        <f t="shared" si="203"/>
      </c>
      <c r="O36" s="195">
        <v>2</v>
      </c>
      <c r="P36" s="198">
        <f t="shared" si="230"/>
      </c>
      <c r="Q36" s="199"/>
      <c r="R36" s="195"/>
      <c r="S36" s="199"/>
      <c r="T36" s="195"/>
      <c r="U36" s="200"/>
      <c r="V36" s="201"/>
      <c r="W36" s="195"/>
      <c r="X36" s="201"/>
      <c r="Y36" s="199"/>
      <c r="Z36" s="201"/>
      <c r="AA36" s="201"/>
      <c r="AB36" s="195"/>
      <c r="AC36" s="195"/>
      <c r="AD36" s="199"/>
      <c r="AE36" s="202"/>
      <c r="AF36" s="203" t="s">
        <v>266</v>
      </c>
    </row>
    <row hidden="true" r="37">
      <c r="A37" s="189"/>
      <c r="B37" s="190" t="s">
        <v>267</v>
      </c>
      <c r="C37" s="191" t="s">
        <v>264</v>
      </c>
      <c r="D37" s="192" t="s">
        <v>247</v>
      </c>
      <c r="E37" s="193">
        <v>0.21</v>
      </c>
      <c r="F37" s="194">
        <f>E37+E39+E38</f>
      </c>
      <c r="G37" s="195">
        <v>4</v>
      </c>
      <c r="H37" s="195">
        <v>0</v>
      </c>
      <c r="I37" s="196">
        <f t="shared" si="132"/>
      </c>
      <c r="J37" s="197">
        <f t="shared" si="0"/>
      </c>
      <c r="K37" s="195">
        <v>0</v>
      </c>
      <c r="L37" s="197">
        <f t="shared" si="81"/>
      </c>
      <c r="M37" s="195">
        <v>0</v>
      </c>
      <c r="N37" s="198">
        <f t="shared" si="203"/>
      </c>
      <c r="O37" s="195">
        <v>0</v>
      </c>
      <c r="P37" s="198">
        <f t="shared" si="230"/>
      </c>
      <c r="Q37" s="199">
        <f>(M37+M38+M39)/(O37+O38+O39)</f>
      </c>
      <c r="R37" s="195">
        <v>12</v>
      </c>
      <c r="S37" s="199">
        <f>(O37+O38+O39)/(K37+K38+K39)</f>
      </c>
      <c r="T37" s="195">
        <v>2</v>
      </c>
      <c r="U37" s="200">
        <f>F37/T37</f>
      </c>
      <c r="V37" s="201">
        <f>(F37+4*500)/T37</f>
      </c>
      <c r="W37" s="195">
        <v>2854.7999999999993</v>
      </c>
      <c r="X37" s="201">
        <f>W37/T37</f>
      </c>
      <c r="Y37" s="199">
        <f>T37/R37</f>
      </c>
      <c r="Z37" s="201">
        <f>W37/F37</f>
      </c>
      <c r="AA37" s="201">
        <f>W37/(F37+500)</f>
      </c>
      <c r="AB37" s="195">
        <v>0</v>
      </c>
      <c r="AC37" s="195">
        <v>0</v>
      </c>
      <c r="AD37" s="199">
        <f>AB37/T37</f>
      </c>
      <c r="AE37" s="202">
        <f>(W37-AC37)/(F37+500)</f>
      </c>
      <c r="AF37" s="203" t="s">
        <v>265</v>
      </c>
    </row>
    <row hidden="true" r="38">
      <c r="A38" s="189"/>
      <c r="B38" s="190"/>
      <c r="C38" s="191"/>
      <c r="D38" s="192" t="s">
        <v>249</v>
      </c>
      <c r="E38" s="193">
        <v>1191.7</v>
      </c>
      <c r="F38" s="194"/>
      <c r="G38" s="195">
        <v>12840</v>
      </c>
      <c r="H38" s="195">
        <v>463</v>
      </c>
      <c r="I38" s="196">
        <f t="shared" si="132"/>
      </c>
      <c r="J38" s="197">
        <f t="shared" si="0"/>
      </c>
      <c r="K38" s="195">
        <v>25</v>
      </c>
      <c r="L38" s="197">
        <f t="shared" si="81"/>
      </c>
      <c r="M38" s="195">
        <v>1</v>
      </c>
      <c r="N38" s="198">
        <f t="shared" si="203"/>
      </c>
      <c r="O38" s="195">
        <v>2</v>
      </c>
      <c r="P38" s="198">
        <f t="shared" si="230"/>
      </c>
      <c r="Q38" s="199"/>
      <c r="R38" s="195"/>
      <c r="S38" s="199"/>
      <c r="T38" s="195"/>
      <c r="U38" s="200"/>
      <c r="V38" s="201"/>
      <c r="W38" s="195"/>
      <c r="X38" s="201"/>
      <c r="Y38" s="199"/>
      <c r="Z38" s="201"/>
      <c r="AA38" s="201"/>
      <c r="AB38" s="195"/>
      <c r="AC38" s="195"/>
      <c r="AD38" s="199"/>
      <c r="AE38" s="202"/>
      <c r="AF38" s="203"/>
    </row>
    <row hidden="true" r="39">
      <c r="A39" s="189"/>
      <c r="B39" s="190"/>
      <c r="C39" s="191"/>
      <c r="D39" s="192" t="s">
        <v>250</v>
      </c>
      <c r="E39" s="193">
        <v>474.87</v>
      </c>
      <c r="F39" s="194"/>
      <c r="G39" s="195">
        <v>3620</v>
      </c>
      <c r="H39" s="205">
        <v>130</v>
      </c>
      <c r="I39" s="196">
        <f t="shared" si="132"/>
      </c>
      <c r="J39" s="197">
        <f t="shared" si="0"/>
      </c>
      <c r="K39" s="195">
        <v>3</v>
      </c>
      <c r="L39" s="197">
        <f t="shared" si="81"/>
      </c>
      <c r="M39" s="195">
        <v>0</v>
      </c>
      <c r="N39" s="198">
        <f t="shared" si="203"/>
      </c>
      <c r="O39" s="195">
        <v>2</v>
      </c>
      <c r="P39" s="198">
        <f t="shared" si="230"/>
      </c>
      <c r="Q39" s="199"/>
      <c r="R39" s="195"/>
      <c r="S39" s="199"/>
      <c r="T39" s="195"/>
      <c r="U39" s="200"/>
      <c r="V39" s="201"/>
      <c r="W39" s="195"/>
      <c r="X39" s="201"/>
      <c r="Y39" s="199"/>
      <c r="Z39" s="201"/>
      <c r="AA39" s="201"/>
      <c r="AB39" s="195"/>
      <c r="AC39" s="195"/>
      <c r="AD39" s="199"/>
      <c r="AE39" s="202"/>
      <c r="AF39" s="203" t="s">
        <v>266</v>
      </c>
    </row>
    <row hidden="true" r="40">
      <c r="A40" s="189"/>
      <c r="B40" s="190" t="s">
        <v>268</v>
      </c>
      <c r="C40" s="191" t="s">
        <v>264</v>
      </c>
      <c r="D40" s="192" t="s">
        <v>247</v>
      </c>
      <c r="E40" s="193">
        <v>9.57</v>
      </c>
      <c r="F40" s="194">
        <f>E40+E42+E41</f>
      </c>
      <c r="G40" s="195">
        <v>8</v>
      </c>
      <c r="H40" s="195">
        <v>0</v>
      </c>
      <c r="I40" s="196">
        <f t="shared" si="132"/>
      </c>
      <c r="J40" s="197">
        <f t="shared" si="0"/>
      </c>
      <c r="K40" s="195">
        <v>0</v>
      </c>
      <c r="L40" s="197">
        <f t="shared" si="81"/>
      </c>
      <c r="M40" s="195">
        <v>0</v>
      </c>
      <c r="N40" s="198">
        <f t="shared" si="203"/>
      </c>
      <c r="O40" s="195">
        <v>0</v>
      </c>
      <c r="P40" s="198">
        <f t="shared" si="230"/>
      </c>
      <c r="Q40" s="199">
        <f>(M40+M41+M42)/(O40+O41+O42)</f>
      </c>
      <c r="R40" s="195">
        <v>7</v>
      </c>
      <c r="S40" s="199">
        <f>(O40+O41+O42)/(K40+K41+K42)</f>
      </c>
      <c r="T40" s="195">
        <v>5</v>
      </c>
      <c r="U40" s="200">
        <f>F40/T40</f>
      </c>
      <c r="V40" s="201">
        <f>(F40+4*500)/T40</f>
      </c>
      <c r="W40" s="195">
        <v>5080.799999999999</v>
      </c>
      <c r="X40" s="201">
        <f>W40/T40</f>
      </c>
      <c r="Y40" s="199">
        <f>T40/R40</f>
      </c>
      <c r="Z40" s="201">
        <f>W40/F40</f>
      </c>
      <c r="AA40" s="201">
        <f>W40/(F40+500)</f>
      </c>
      <c r="AB40" s="195">
        <v>1</v>
      </c>
      <c r="AC40" s="195">
        <v>715.2</v>
      </c>
      <c r="AD40" s="199">
        <f>AB40/T40</f>
      </c>
      <c r="AE40" s="202">
        <f>(W40-AC40)/(F40+500)</f>
      </c>
      <c r="AF40" s="203" t="s">
        <v>265</v>
      </c>
    </row>
    <row hidden="true" r="41">
      <c r="A41" s="189"/>
      <c r="B41" s="190"/>
      <c r="C41" s="191"/>
      <c r="D41" s="192" t="s">
        <v>249</v>
      </c>
      <c r="E41" s="193">
        <v>1778.65</v>
      </c>
      <c r="F41" s="194"/>
      <c r="G41" s="195">
        <v>17583</v>
      </c>
      <c r="H41" s="195">
        <v>499</v>
      </c>
      <c r="I41" s="196">
        <f t="shared" si="132"/>
      </c>
      <c r="J41" s="197">
        <f t="shared" si="0"/>
      </c>
      <c r="K41" s="195">
        <v>20</v>
      </c>
      <c r="L41" s="197">
        <f t="shared" si="81"/>
      </c>
      <c r="M41" s="195">
        <v>3</v>
      </c>
      <c r="N41" s="198">
        <f t="shared" si="203"/>
      </c>
      <c r="O41" s="195">
        <v>5</v>
      </c>
      <c r="P41" s="198">
        <f t="shared" si="230"/>
      </c>
      <c r="Q41" s="199"/>
      <c r="R41" s="195"/>
      <c r="S41" s="199"/>
      <c r="T41" s="195"/>
      <c r="U41" s="200"/>
      <c r="V41" s="201"/>
      <c r="W41" s="195"/>
      <c r="X41" s="201"/>
      <c r="Y41" s="199"/>
      <c r="Z41" s="201"/>
      <c r="AA41" s="201"/>
      <c r="AB41" s="195"/>
      <c r="AC41" s="195"/>
      <c r="AD41" s="199"/>
      <c r="AE41" s="202"/>
      <c r="AF41" s="203"/>
    </row>
    <row hidden="true" r="42">
      <c r="A42" s="189"/>
      <c r="B42" s="190"/>
      <c r="C42" s="191"/>
      <c r="D42" s="192" t="s">
        <v>250</v>
      </c>
      <c r="E42" s="193">
        <v>373.85</v>
      </c>
      <c r="F42" s="194"/>
      <c r="G42" s="195">
        <v>2872</v>
      </c>
      <c r="H42" s="205">
        <v>158</v>
      </c>
      <c r="I42" s="196">
        <f t="shared" si="132"/>
      </c>
      <c r="J42" s="197">
        <f t="shared" si="0"/>
      </c>
      <c r="K42" s="195">
        <v>7</v>
      </c>
      <c r="L42" s="197">
        <f t="shared" si="81"/>
      </c>
      <c r="M42" s="195">
        <v>0</v>
      </c>
      <c r="N42" s="198">
        <f t="shared" si="203"/>
      </c>
      <c r="O42" s="195">
        <v>2</v>
      </c>
      <c r="P42" s="198">
        <f t="shared" si="230"/>
      </c>
      <c r="Q42" s="199"/>
      <c r="R42" s="195"/>
      <c r="S42" s="199"/>
      <c r="T42" s="195"/>
      <c r="U42" s="200"/>
      <c r="V42" s="201"/>
      <c r="W42" s="195"/>
      <c r="X42" s="201"/>
      <c r="Y42" s="199"/>
      <c r="Z42" s="201"/>
      <c r="AA42" s="201"/>
      <c r="AB42" s="195"/>
      <c r="AC42" s="195"/>
      <c r="AD42" s="199"/>
      <c r="AE42" s="202"/>
      <c r="AF42" s="203" t="s">
        <v>266</v>
      </c>
    </row>
    <row hidden="true" r="43">
      <c r="A43" s="189"/>
      <c r="B43" s="190" t="s">
        <v>269</v>
      </c>
      <c r="C43" s="191" t="s">
        <v>264</v>
      </c>
      <c r="D43" s="192" t="s">
        <v>247</v>
      </c>
      <c r="E43" s="193">
        <v>0</v>
      </c>
      <c r="F43" s="194">
        <f>E43+E45+E44</f>
      </c>
      <c r="G43" s="195">
        <v>1</v>
      </c>
      <c r="H43" s="195">
        <v>1</v>
      </c>
      <c r="I43" s="196">
        <f t="shared" si="132"/>
      </c>
      <c r="J43" s="197">
        <f t="shared" si="0"/>
      </c>
      <c r="K43" s="195">
        <v>0</v>
      </c>
      <c r="L43" s="197">
        <f t="shared" si="81"/>
      </c>
      <c r="M43" s="195">
        <v>0</v>
      </c>
      <c r="N43" s="198">
        <f t="shared" si="203"/>
      </c>
      <c r="O43" s="195">
        <v>0</v>
      </c>
      <c r="P43" s="198">
        <f t="shared" si="230"/>
      </c>
      <c r="Q43" s="199">
        <f>(M43+M44+M45)/(O43+O44+O45)</f>
      </c>
      <c r="R43" s="195">
        <v>13</v>
      </c>
      <c r="S43" s="199">
        <f>(O43+O44+O45)/(K43+K44+K45)</f>
      </c>
      <c r="T43" s="195">
        <v>5</v>
      </c>
      <c r="U43" s="200">
        <f>F43/T43</f>
      </c>
      <c r="V43" s="201">
        <f>(F43+4*500)/T43</f>
      </c>
      <c r="W43" s="195">
        <v>7473.600000000002</v>
      </c>
      <c r="X43" s="201">
        <f>W43/T43</f>
      </c>
      <c r="Y43" s="199">
        <f>T43/R43</f>
      </c>
      <c r="Z43" s="201">
        <f>W43/F43</f>
      </c>
      <c r="AA43" s="201">
        <f>W43/(F43+500)</f>
      </c>
      <c r="AB43" s="195">
        <v>1</v>
      </c>
      <c r="AC43" s="195">
        <v>494.4</v>
      </c>
      <c r="AD43" s="199">
        <f>AB43/T43</f>
      </c>
      <c r="AE43" s="202">
        <f>(W43-AC43)/(F43+500)</f>
      </c>
      <c r="AF43" s="203" t="s">
        <v>265</v>
      </c>
    </row>
    <row hidden="true" r="44">
      <c r="A44" s="189"/>
      <c r="B44" s="190"/>
      <c r="C44" s="191"/>
      <c r="D44" s="192" t="s">
        <v>249</v>
      </c>
      <c r="E44" s="193">
        <v>3186.13</v>
      </c>
      <c r="F44" s="194"/>
      <c r="G44" s="195">
        <v>35919</v>
      </c>
      <c r="H44" s="195">
        <v>787</v>
      </c>
      <c r="I44" s="196">
        <f t="shared" si="132"/>
      </c>
      <c r="J44" s="197">
        <f t="shared" si="0"/>
      </c>
      <c r="K44" s="195">
        <v>43</v>
      </c>
      <c r="L44" s="197">
        <f t="shared" si="81"/>
      </c>
      <c r="M44" s="195">
        <v>5</v>
      </c>
      <c r="N44" s="198">
        <f t="shared" si="203"/>
      </c>
      <c r="O44" s="195">
        <v>9</v>
      </c>
      <c r="P44" s="198">
        <f t="shared" si="230"/>
      </c>
      <c r="Q44" s="199"/>
      <c r="R44" s="195"/>
      <c r="S44" s="199"/>
      <c r="T44" s="195"/>
      <c r="U44" s="200"/>
      <c r="V44" s="201"/>
      <c r="W44" s="195"/>
      <c r="X44" s="201"/>
      <c r="Y44" s="199"/>
      <c r="Z44" s="201"/>
      <c r="AA44" s="201"/>
      <c r="AB44" s="195"/>
      <c r="AC44" s="195"/>
      <c r="AD44" s="199"/>
      <c r="AE44" s="202"/>
      <c r="AF44" s="203"/>
    </row>
    <row hidden="true" r="45">
      <c r="A45" s="189"/>
      <c r="B45" s="190"/>
      <c r="C45" s="191"/>
      <c r="D45" s="192" t="s">
        <v>250</v>
      </c>
      <c r="E45" s="193">
        <v>1.1</v>
      </c>
      <c r="F45" s="194"/>
      <c r="G45" s="195">
        <v>167</v>
      </c>
      <c r="H45" s="195">
        <v>9</v>
      </c>
      <c r="I45" s="196">
        <f t="shared" si="132"/>
      </c>
      <c r="J45" s="197">
        <f t="shared" si="0"/>
      </c>
      <c r="K45" s="195">
        <v>0</v>
      </c>
      <c r="L45" s="197">
        <f t="shared" si="81"/>
      </c>
      <c r="M45" s="195">
        <v>0</v>
      </c>
      <c r="N45" s="198">
        <f t="shared" si="203"/>
      </c>
      <c r="O45" s="195">
        <v>0</v>
      </c>
      <c r="P45" s="198">
        <f t="shared" si="230"/>
      </c>
      <c r="Q45" s="199"/>
      <c r="R45" s="195"/>
      <c r="S45" s="199"/>
      <c r="T45" s="195"/>
      <c r="U45" s="200"/>
      <c r="V45" s="201"/>
      <c r="W45" s="195"/>
      <c r="X45" s="201"/>
      <c r="Y45" s="199"/>
      <c r="Z45" s="201"/>
      <c r="AA45" s="201"/>
      <c r="AB45" s="195"/>
      <c r="AC45" s="195"/>
      <c r="AD45" s="199"/>
      <c r="AE45" s="202"/>
      <c r="AF45" s="203" t="s">
        <v>266</v>
      </c>
    </row>
    <row hidden="true" r="46">
      <c r="A46" s="189"/>
      <c r="B46" s="190" t="s">
        <v>270</v>
      </c>
      <c r="C46" s="191" t="s">
        <v>264</v>
      </c>
      <c r="D46" s="192" t="s">
        <v>247</v>
      </c>
      <c r="E46" s="193">
        <v>4.29</v>
      </c>
      <c r="F46" s="194">
        <f>E46+E48+E47</f>
      </c>
      <c r="G46" s="195">
        <v>2</v>
      </c>
      <c r="H46" s="195">
        <v>1</v>
      </c>
      <c r="I46" s="196">
        <f t="shared" si="132"/>
      </c>
      <c r="J46" s="197">
        <f t="shared" si="0"/>
      </c>
      <c r="K46" s="195">
        <v>0</v>
      </c>
      <c r="L46" s="197">
        <f t="shared" si="81"/>
      </c>
      <c r="M46" s="195">
        <v>0</v>
      </c>
      <c r="N46" s="198">
        <f t="shared" si="203"/>
      </c>
      <c r="O46" s="195">
        <v>0</v>
      </c>
      <c r="P46" s="198">
        <f t="shared" si="230"/>
      </c>
      <c r="Q46" s="199">
        <f>(M46+M47+M48)/(O46+O47+O48)</f>
      </c>
      <c r="R46" s="195">
        <v>12</v>
      </c>
      <c r="S46" s="199">
        <f>(O46+O47+O48)/(K46+K47+K48)</f>
      </c>
      <c r="T46" s="195">
        <v>4</v>
      </c>
      <c r="U46" s="200">
        <f>F46/T46</f>
      </c>
      <c r="V46" s="201">
        <f>(F46+4*500)/T46</f>
      </c>
      <c r="W46" s="195">
        <v>3117.4000000000015</v>
      </c>
      <c r="X46" s="201">
        <f>W46/T46</f>
      </c>
      <c r="Y46" s="199">
        <f>T46/R46</f>
      </c>
      <c r="Z46" s="201">
        <f>W46/F46</f>
      </c>
      <c r="AA46" s="201">
        <f>W46/(F46+500)</f>
      </c>
      <c r="AB46" s="195">
        <v>0</v>
      </c>
      <c r="AC46" s="195">
        <v>0</v>
      </c>
      <c r="AD46" s="199">
        <f>AB46/T46</f>
      </c>
      <c r="AE46" s="202">
        <f>(W46-AC46)/(F46+500)</f>
      </c>
      <c r="AF46" s="203" t="s">
        <v>265</v>
      </c>
    </row>
    <row hidden="true" r="47">
      <c r="A47" s="189"/>
      <c r="B47" s="190"/>
      <c r="C47" s="191"/>
      <c r="D47" s="192" t="s">
        <v>249</v>
      </c>
      <c r="E47" s="193">
        <v>3122.42</v>
      </c>
      <c r="F47" s="194"/>
      <c r="G47" s="195">
        <v>43789</v>
      </c>
      <c r="H47" s="195">
        <v>1040</v>
      </c>
      <c r="I47" s="196">
        <f t="shared" si="132"/>
      </c>
      <c r="J47" s="197">
        <f t="shared" si="0"/>
      </c>
      <c r="K47" s="195">
        <v>55</v>
      </c>
      <c r="L47" s="197">
        <f t="shared" si="81"/>
      </c>
      <c r="M47" s="195">
        <v>3</v>
      </c>
      <c r="N47" s="198">
        <f t="shared" si="203"/>
      </c>
      <c r="O47" s="195">
        <v>8</v>
      </c>
      <c r="P47" s="198">
        <f t="shared" si="230"/>
      </c>
      <c r="Q47" s="199"/>
      <c r="R47" s="195"/>
      <c r="S47" s="199"/>
      <c r="T47" s="195"/>
      <c r="U47" s="200"/>
      <c r="V47" s="201"/>
      <c r="W47" s="195"/>
      <c r="X47" s="201"/>
      <c r="Y47" s="199"/>
      <c r="Z47" s="201"/>
      <c r="AA47" s="201"/>
      <c r="AB47" s="195"/>
      <c r="AC47" s="195"/>
      <c r="AD47" s="199"/>
      <c r="AE47" s="202"/>
      <c r="AF47" s="203"/>
    </row>
    <row hidden="true" r="48">
      <c r="A48" s="189"/>
      <c r="B48" s="190"/>
      <c r="C48" s="191"/>
      <c r="D48" s="192" t="s">
        <v>250</v>
      </c>
      <c r="E48" s="193">
        <v>0</v>
      </c>
      <c r="F48" s="194"/>
      <c r="G48" s="195">
        <v>21</v>
      </c>
      <c r="H48" s="195">
        <v>0</v>
      </c>
      <c r="I48" s="196">
        <f t="shared" si="132"/>
      </c>
      <c r="J48" s="197">
        <f t="shared" si="0"/>
      </c>
      <c r="K48" s="195">
        <v>0</v>
      </c>
      <c r="L48" s="197">
        <f t="shared" si="81"/>
      </c>
      <c r="M48" s="195">
        <v>0</v>
      </c>
      <c r="N48" s="198">
        <f t="shared" si="203"/>
      </c>
      <c r="O48" s="195">
        <v>0</v>
      </c>
      <c r="P48" s="198">
        <f t="shared" si="230"/>
      </c>
      <c r="Q48" s="199"/>
      <c r="R48" s="195"/>
      <c r="S48" s="199"/>
      <c r="T48" s="195"/>
      <c r="U48" s="200"/>
      <c r="V48" s="201"/>
      <c r="W48" s="195"/>
      <c r="X48" s="201"/>
      <c r="Y48" s="199"/>
      <c r="Z48" s="201"/>
      <c r="AA48" s="201"/>
      <c r="AB48" s="195"/>
      <c r="AC48" s="195"/>
      <c r="AD48" s="199"/>
      <c r="AE48" s="202"/>
      <c r="AF48" s="203" t="s">
        <v>266</v>
      </c>
    </row>
    <row hidden="true" r="49">
      <c r="A49" s="189"/>
      <c r="B49" s="222" t="s">
        <v>256</v>
      </c>
      <c r="C49" s="222"/>
      <c r="D49" s="222"/>
      <c r="E49" s="208">
        <f>SUM(E34:E48)</f>
      </c>
      <c r="F49" s="208">
        <f>SUM(F34:F48)</f>
      </c>
      <c r="G49" s="208">
        <f>SUM(G34:G48)</f>
      </c>
      <c r="H49" s="208">
        <f>SUM(H34:H48)</f>
      </c>
      <c r="I49" s="210">
        <f t="shared" si="132"/>
      </c>
      <c r="J49" s="211">
        <f t="shared" si="0"/>
      </c>
      <c r="K49" s="208">
        <f>SUM(K34:K48)</f>
      </c>
      <c r="L49" s="211">
        <f t="shared" si="81"/>
      </c>
      <c r="M49" s="208">
        <f>SUM(M34:M48)</f>
      </c>
      <c r="N49" s="212">
        <f t="shared" si="203"/>
      </c>
      <c r="O49" s="208">
        <f>SUM(O34:O48)</f>
      </c>
      <c r="P49" s="212">
        <f t="shared" si="230"/>
      </c>
      <c r="Q49" s="213">
        <f>M49/O49</f>
      </c>
      <c r="R49" s="208">
        <f>SUM(R34:R48)</f>
      </c>
      <c r="S49" s="213">
        <f>(O49+O49)/(K49+K49)</f>
      </c>
      <c r="T49" s="208">
        <f>SUM(T34:T48)</f>
      </c>
      <c r="U49" s="214">
        <f t="shared" ref="U49:U50" si="467">F49/T49</f>
      </c>
      <c r="V49" s="215">
        <f t="shared" ref="V49:V50" si="571">(F49+4*500)/T49</f>
      </c>
      <c r="W49" s="208">
        <f>SUM(W34:W48)</f>
      </c>
      <c r="X49" s="216">
        <f t="shared" ref="X49:X50" si="259">W49/T49</f>
      </c>
      <c r="Y49" s="213">
        <f t="shared" ref="Y49:Y50" si="363">T49/R49</f>
      </c>
      <c r="Z49" s="215">
        <f t="shared" ref="Z49:Z50" si="768">W49/F49</f>
      </c>
      <c r="AA49" s="215">
        <f>W49/(F49+COUNT(W34:W48)*500)</f>
      </c>
      <c r="AB49" s="217">
        <f>AB34+AB37+AB40+AB43+AB46</f>
      </c>
      <c r="AC49" s="217">
        <f>AC34+AC37+AC40+AC43+AC46</f>
      </c>
      <c r="AD49" s="213">
        <f t="shared" ref="AD49:AD50" si="664">AB49/T49</f>
      </c>
      <c r="AE49" s="218">
        <f>(W49-AC49)/(F49+COUNT(W34:W48))</f>
      </c>
      <c r="AF49" s="219"/>
    </row>
    <row hidden="true" r="50">
      <c r="A50" s="189"/>
      <c r="B50" s="206" t="s">
        <v>271</v>
      </c>
      <c r="C50" s="221" t="s">
        <v>272</v>
      </c>
      <c r="D50" s="192" t="s">
        <v>247</v>
      </c>
      <c r="E50" s="193">
        <v>0.19</v>
      </c>
      <c r="F50" s="194">
        <f>E50+E52+E51</f>
      </c>
      <c r="G50" s="195">
        <v>2</v>
      </c>
      <c r="H50" s="195">
        <v>0</v>
      </c>
      <c r="I50" s="196">
        <f t="shared" si="132"/>
      </c>
      <c r="J50" s="197">
        <f t="shared" si="0"/>
      </c>
      <c r="K50" s="195">
        <v>0</v>
      </c>
      <c r="L50" s="197">
        <f t="shared" si="81"/>
      </c>
      <c r="M50" s="195">
        <v>0</v>
      </c>
      <c r="N50" s="198">
        <f t="shared" si="203"/>
      </c>
      <c r="O50" s="195">
        <v>0</v>
      </c>
      <c r="P50" s="198">
        <f t="shared" si="230"/>
      </c>
      <c r="Q50" s="199">
        <f>(M50+M51+M52)/(O50+O51+O52)</f>
      </c>
      <c r="R50" s="195">
        <v>11</v>
      </c>
      <c r="S50" s="199">
        <f>(O50+O51+O52)/(K50+K51+K52)</f>
      </c>
      <c r="T50" s="195">
        <v>4</v>
      </c>
      <c r="U50" s="200">
        <f t="shared" si="467"/>
      </c>
      <c r="V50" s="201">
        <f t="shared" si="571"/>
      </c>
      <c r="W50" s="195">
        <v>7773.5999999999985</v>
      </c>
      <c r="X50" s="201">
        <f t="shared" si="259"/>
      </c>
      <c r="Y50" s="199">
        <f t="shared" si="363"/>
      </c>
      <c r="Z50" s="201">
        <f t="shared" si="768"/>
      </c>
      <c r="AA50" s="201">
        <f>W50/(F50+500)</f>
      </c>
      <c r="AB50" s="195">
        <v>1</v>
      </c>
      <c r="AC50" s="195">
        <v>2011.199999999999</v>
      </c>
      <c r="AD50" s="199">
        <f t="shared" si="664"/>
      </c>
      <c r="AE50" s="202">
        <f>(W50-AC50)/(F50+500)</f>
      </c>
      <c r="AF50" s="203" t="s">
        <v>265</v>
      </c>
    </row>
    <row hidden="true" r="51">
      <c r="A51" s="189"/>
      <c r="B51" s="206"/>
      <c r="C51" s="221"/>
      <c r="D51" s="192" t="s">
        <v>249</v>
      </c>
      <c r="E51" s="193">
        <v>3637.43</v>
      </c>
      <c r="F51" s="194"/>
      <c r="G51" s="195">
        <v>49803</v>
      </c>
      <c r="H51" s="195">
        <v>1237</v>
      </c>
      <c r="I51" s="196">
        <f t="shared" si="132"/>
      </c>
      <c r="J51" s="197">
        <f t="shared" si="0"/>
      </c>
      <c r="K51" s="195">
        <v>58</v>
      </c>
      <c r="L51" s="197">
        <f t="shared" si="81"/>
      </c>
      <c r="M51" s="195">
        <v>3</v>
      </c>
      <c r="N51" s="198">
        <f t="shared" si="203"/>
      </c>
      <c r="O51" s="195">
        <v>8</v>
      </c>
      <c r="P51" s="198">
        <f t="shared" si="230"/>
      </c>
      <c r="Q51" s="199"/>
      <c r="R51" s="195"/>
      <c r="S51" s="199"/>
      <c r="T51" s="195"/>
      <c r="U51" s="200"/>
      <c r="V51" s="201"/>
      <c r="W51" s="195"/>
      <c r="X51" s="201"/>
      <c r="Y51" s="199"/>
      <c r="Z51" s="201"/>
      <c r="AA51" s="201"/>
      <c r="AB51" s="195"/>
      <c r="AC51" s="195"/>
      <c r="AD51" s="199"/>
      <c r="AE51" s="202"/>
      <c r="AF51" s="203"/>
    </row>
    <row hidden="true" r="52">
      <c r="A52" s="189"/>
      <c r="B52" s="206"/>
      <c r="C52" s="221"/>
      <c r="D52" s="192" t="s">
        <v>250</v>
      </c>
      <c r="E52" s="193">
        <v>0</v>
      </c>
      <c r="F52" s="194"/>
      <c r="G52" s="195">
        <v>13</v>
      </c>
      <c r="H52" s="195">
        <v>0</v>
      </c>
      <c r="I52" s="196">
        <f t="shared" si="132"/>
      </c>
      <c r="J52" s="197">
        <f t="shared" si="0"/>
      </c>
      <c r="K52" s="195">
        <v>0</v>
      </c>
      <c r="L52" s="197">
        <f t="shared" si="81"/>
      </c>
      <c r="M52" s="195">
        <v>0</v>
      </c>
      <c r="N52" s="198">
        <f t="shared" si="203"/>
      </c>
      <c r="O52" s="195">
        <v>0</v>
      </c>
      <c r="P52" s="198">
        <f t="shared" si="230"/>
      </c>
      <c r="Q52" s="199"/>
      <c r="R52" s="195"/>
      <c r="S52" s="199"/>
      <c r="T52" s="195"/>
      <c r="U52" s="200"/>
      <c r="V52" s="201"/>
      <c r="W52" s="195"/>
      <c r="X52" s="201"/>
      <c r="Y52" s="199"/>
      <c r="Z52" s="201"/>
      <c r="AA52" s="201"/>
      <c r="AB52" s="195"/>
      <c r="AC52" s="195"/>
      <c r="AD52" s="199"/>
      <c r="AE52" s="202"/>
      <c r="AF52" s="203" t="s">
        <v>266</v>
      </c>
    </row>
    <row hidden="true" r="53">
      <c r="A53" s="189"/>
      <c r="B53" s="190" t="s">
        <v>273</v>
      </c>
      <c r="C53" s="221" t="s">
        <v>272</v>
      </c>
      <c r="D53" s="192" t="s">
        <v>247</v>
      </c>
      <c r="E53" s="193">
        <v>0.25</v>
      </c>
      <c r="F53" s="194">
        <f>E53+E55+E54</f>
      </c>
      <c r="G53" s="195">
        <v>2</v>
      </c>
      <c r="H53" s="195">
        <v>1</v>
      </c>
      <c r="I53" s="196">
        <f t="shared" si="132"/>
      </c>
      <c r="J53" s="197">
        <f t="shared" si="0"/>
      </c>
      <c r="K53" s="195">
        <v>1</v>
      </c>
      <c r="L53" s="197">
        <f t="shared" si="81"/>
      </c>
      <c r="M53" s="195">
        <v>0</v>
      </c>
      <c r="N53" s="198">
        <f t="shared" si="203"/>
      </c>
      <c r="O53" s="195">
        <v>0</v>
      </c>
      <c r="P53" s="198">
        <f t="shared" si="230"/>
      </c>
      <c r="Q53" s="199">
        <f>(M53+M54+M55)/(O53+O54+O55)</f>
      </c>
      <c r="R53" s="195">
        <v>9</v>
      </c>
      <c r="S53" s="199">
        <f>(O53+O54+O55)/(K53+K54+K55)</f>
      </c>
      <c r="T53" s="195">
        <v>4</v>
      </c>
      <c r="U53" s="200">
        <f>F53/T53</f>
      </c>
      <c r="V53" s="201">
        <f>(F53+4*500)/T53</f>
      </c>
      <c r="W53" s="195">
        <v>4597.199999999997</v>
      </c>
      <c r="X53" s="201">
        <f>W53/T53</f>
      </c>
      <c r="Y53" s="199">
        <f>T53/R53</f>
      </c>
      <c r="Z53" s="201">
        <f>W53/F53</f>
      </c>
      <c r="AA53" s="201">
        <f>W53/(F53+500)</f>
      </c>
      <c r="AB53" s="195">
        <v>0</v>
      </c>
      <c r="AC53" s="195">
        <v>0</v>
      </c>
      <c r="AD53" s="199">
        <f>AB53/T53</f>
      </c>
      <c r="AE53" s="202">
        <f>(W53-AC53)/(F53+500)</f>
      </c>
      <c r="AF53" s="203" t="s">
        <v>265</v>
      </c>
    </row>
    <row hidden="true" r="54">
      <c r="A54" s="189"/>
      <c r="B54" s="190"/>
      <c r="C54" s="221"/>
      <c r="D54" s="192" t="s">
        <v>249</v>
      </c>
      <c r="E54" s="193">
        <v>3545.89</v>
      </c>
      <c r="F54" s="194"/>
      <c r="G54" s="195">
        <v>58292</v>
      </c>
      <c r="H54" s="195">
        <v>1513</v>
      </c>
      <c r="I54" s="196">
        <f t="shared" si="132"/>
      </c>
      <c r="J54" s="197">
        <f t="shared" si="0"/>
      </c>
      <c r="K54" s="195">
        <v>73</v>
      </c>
      <c r="L54" s="197">
        <f t="shared" si="81"/>
      </c>
      <c r="M54" s="195">
        <v>3</v>
      </c>
      <c r="N54" s="198">
        <f t="shared" si="203"/>
      </c>
      <c r="O54" s="195">
        <v>6</v>
      </c>
      <c r="P54" s="198">
        <f t="shared" si="230"/>
      </c>
      <c r="Q54" s="199"/>
      <c r="R54" s="195"/>
      <c r="S54" s="199"/>
      <c r="T54" s="195"/>
      <c r="U54" s="200"/>
      <c r="V54" s="201"/>
      <c r="W54" s="195"/>
      <c r="X54" s="201"/>
      <c r="Y54" s="199"/>
      <c r="Z54" s="201"/>
      <c r="AA54" s="201"/>
      <c r="AB54" s="195"/>
      <c r="AC54" s="195"/>
      <c r="AD54" s="199"/>
      <c r="AE54" s="202"/>
      <c r="AF54" s="203"/>
    </row>
    <row hidden="true" r="55">
      <c r="A55" s="189"/>
      <c r="B55" s="190"/>
      <c r="C55" s="221"/>
      <c r="D55" s="192" t="s">
        <v>250</v>
      </c>
      <c r="E55" s="193">
        <v>0</v>
      </c>
      <c r="F55" s="194"/>
      <c r="G55" s="195">
        <v>9</v>
      </c>
      <c r="H55" s="195">
        <v>0</v>
      </c>
      <c r="I55" s="196">
        <f t="shared" si="132"/>
      </c>
      <c r="J55" s="197">
        <f t="shared" si="0"/>
      </c>
      <c r="K55" s="195">
        <v>0</v>
      </c>
      <c r="L55" s="197">
        <f t="shared" si="81"/>
      </c>
      <c r="M55" s="195">
        <v>0</v>
      </c>
      <c r="N55" s="198">
        <f t="shared" si="203"/>
      </c>
      <c r="O55" s="195">
        <v>0</v>
      </c>
      <c r="P55" s="198">
        <f t="shared" si="230"/>
      </c>
      <c r="Q55" s="199"/>
      <c r="R55" s="195"/>
      <c r="S55" s="199"/>
      <c r="T55" s="195"/>
      <c r="U55" s="200"/>
      <c r="V55" s="201"/>
      <c r="W55" s="195"/>
      <c r="X55" s="201"/>
      <c r="Y55" s="199"/>
      <c r="Z55" s="201"/>
      <c r="AA55" s="201"/>
      <c r="AB55" s="195"/>
      <c r="AC55" s="195"/>
      <c r="AD55" s="199"/>
      <c r="AE55" s="202"/>
      <c r="AF55" s="203" t="s">
        <v>266</v>
      </c>
    </row>
    <row hidden="true" r="56">
      <c r="A56" s="189"/>
      <c r="B56" s="190" t="s">
        <v>274</v>
      </c>
      <c r="C56" s="221" t="s">
        <v>272</v>
      </c>
      <c r="D56" s="192" t="s">
        <v>247</v>
      </c>
      <c r="E56" s="193">
        <v>1.16</v>
      </c>
      <c r="F56" s="194">
        <f>E56+E58+E57</f>
      </c>
      <c r="G56" s="195">
        <v>2</v>
      </c>
      <c r="H56" s="195">
        <v>1</v>
      </c>
      <c r="I56" s="196">
        <f t="shared" si="132"/>
      </c>
      <c r="J56" s="197">
        <f t="shared" si="0"/>
      </c>
      <c r="K56" s="195">
        <v>0</v>
      </c>
      <c r="L56" s="197">
        <f t="shared" si="81"/>
      </c>
      <c r="M56" s="195">
        <v>0</v>
      </c>
      <c r="N56" s="198">
        <f t="shared" si="203"/>
      </c>
      <c r="O56" s="195">
        <v>0</v>
      </c>
      <c r="P56" s="198">
        <f t="shared" si="230"/>
      </c>
      <c r="Q56" s="199">
        <f>(M56+M57+M58)/(O56+O57+O58)</f>
      </c>
      <c r="R56" s="195">
        <v>10</v>
      </c>
      <c r="S56" s="199">
        <f>(O56+O57+O58)/(K56+K57+K58)</f>
      </c>
      <c r="T56" s="195">
        <v>3</v>
      </c>
      <c r="U56" s="200">
        <f>F56/T56</f>
      </c>
      <c r="V56" s="201">
        <f>(F56+4*500)/T56</f>
      </c>
      <c r="W56" s="195">
        <v>1459.2000000000044</v>
      </c>
      <c r="X56" s="201">
        <f>W56/T56</f>
      </c>
      <c r="Y56" s="199">
        <f>T56/R56</f>
      </c>
      <c r="Z56" s="201">
        <f>W56/F56</f>
      </c>
      <c r="AA56" s="201">
        <f>W56/(F56+500)</f>
      </c>
      <c r="AB56" s="195">
        <v>0</v>
      </c>
      <c r="AC56" s="195">
        <v>0</v>
      </c>
      <c r="AD56" s="199">
        <f>AB56/T56</f>
      </c>
      <c r="AE56" s="202">
        <f>(W56-AC56)/(F56+500)</f>
      </c>
      <c r="AF56" s="203" t="s">
        <v>265</v>
      </c>
    </row>
    <row hidden="true" r="57">
      <c r="A57" s="189"/>
      <c r="B57" s="190"/>
      <c r="C57" s="221"/>
      <c r="D57" s="192" t="s">
        <v>249</v>
      </c>
      <c r="E57" s="193">
        <v>3115.72</v>
      </c>
      <c r="F57" s="194"/>
      <c r="G57" s="195">
        <v>57076</v>
      </c>
      <c r="H57" s="195">
        <v>1461</v>
      </c>
      <c r="I57" s="196">
        <f t="shared" si="132"/>
      </c>
      <c r="J57" s="197">
        <f t="shared" si="0"/>
      </c>
      <c r="K57" s="195">
        <v>48</v>
      </c>
      <c r="L57" s="197">
        <f t="shared" si="81"/>
      </c>
      <c r="M57" s="195">
        <v>3</v>
      </c>
      <c r="N57" s="198">
        <f t="shared" si="203"/>
      </c>
      <c r="O57" s="195">
        <v>8</v>
      </c>
      <c r="P57" s="198">
        <f t="shared" si="230"/>
      </c>
      <c r="Q57" s="199"/>
      <c r="R57" s="195"/>
      <c r="S57" s="199"/>
      <c r="T57" s="195"/>
      <c r="U57" s="200"/>
      <c r="V57" s="201"/>
      <c r="W57" s="195"/>
      <c r="X57" s="201"/>
      <c r="Y57" s="199"/>
      <c r="Z57" s="201"/>
      <c r="AA57" s="201"/>
      <c r="AB57" s="195"/>
      <c r="AC57" s="195"/>
      <c r="AD57" s="199"/>
      <c r="AE57" s="202"/>
      <c r="AF57" s="203"/>
    </row>
    <row hidden="true" r="58">
      <c r="A58" s="189"/>
      <c r="B58" s="190"/>
      <c r="C58" s="221"/>
      <c r="D58" s="192" t="s">
        <v>250</v>
      </c>
      <c r="E58" s="193">
        <v>0</v>
      </c>
      <c r="F58" s="194"/>
      <c r="G58" s="195">
        <v>6</v>
      </c>
      <c r="H58" s="195">
        <v>0</v>
      </c>
      <c r="I58" s="196">
        <f t="shared" si="132"/>
      </c>
      <c r="J58" s="197">
        <f t="shared" si="0"/>
      </c>
      <c r="K58" s="195">
        <v>0</v>
      </c>
      <c r="L58" s="197">
        <f t="shared" si="81"/>
      </c>
      <c r="M58" s="195">
        <v>0</v>
      </c>
      <c r="N58" s="198">
        <f t="shared" si="203"/>
      </c>
      <c r="O58" s="195">
        <v>0</v>
      </c>
      <c r="P58" s="198">
        <f t="shared" si="230"/>
      </c>
      <c r="Q58" s="199"/>
      <c r="R58" s="195"/>
      <c r="S58" s="199"/>
      <c r="T58" s="195"/>
      <c r="U58" s="200"/>
      <c r="V58" s="201"/>
      <c r="W58" s="195"/>
      <c r="X58" s="201"/>
      <c r="Y58" s="199"/>
      <c r="Z58" s="201"/>
      <c r="AA58" s="201"/>
      <c r="AB58" s="195"/>
      <c r="AC58" s="195"/>
      <c r="AD58" s="199"/>
      <c r="AE58" s="202"/>
      <c r="AF58" s="203" t="s">
        <v>266</v>
      </c>
    </row>
    <row hidden="true" r="59">
      <c r="A59" s="189"/>
      <c r="B59" s="190" t="s">
        <v>275</v>
      </c>
      <c r="C59" s="221" t="s">
        <v>272</v>
      </c>
      <c r="D59" s="192" t="s">
        <v>247</v>
      </c>
      <c r="E59" s="193">
        <v>3.32</v>
      </c>
      <c r="F59" s="194">
        <f>E59+E61+E60</f>
      </c>
      <c r="G59" s="195">
        <v>3</v>
      </c>
      <c r="H59" s="195">
        <v>2</v>
      </c>
      <c r="I59" s="196">
        <f t="shared" si="132"/>
      </c>
      <c r="J59" s="197">
        <f t="shared" si="0"/>
      </c>
      <c r="K59" s="195">
        <v>0</v>
      </c>
      <c r="L59" s="197">
        <f t="shared" si="81"/>
      </c>
      <c r="M59" s="195">
        <v>0</v>
      </c>
      <c r="N59" s="198">
        <f t="shared" si="203"/>
      </c>
      <c r="O59" s="195">
        <v>0</v>
      </c>
      <c r="P59" s="198">
        <f t="shared" si="230"/>
      </c>
      <c r="Q59" s="199">
        <f>(M59+M60+M61)/(O59+O60+O61)</f>
      </c>
      <c r="R59" s="195">
        <v>5</v>
      </c>
      <c r="S59" s="199">
        <f>(O59+O60+O61)/(K59+K60+K61)</f>
      </c>
      <c r="T59" s="195">
        <v>2</v>
      </c>
      <c r="U59" s="200">
        <f>F59/T59</f>
      </c>
      <c r="V59" s="201">
        <f>(F59+4*500)/T59</f>
      </c>
      <c r="W59" s="195">
        <v>4418.399999999994</v>
      </c>
      <c r="X59" s="201">
        <f>W59/T59</f>
      </c>
      <c r="Y59" s="199">
        <f>T59/R59</f>
      </c>
      <c r="Z59" s="201">
        <f>W59/F59</f>
      </c>
      <c r="AA59" s="201">
        <f>W59/(F59+500)</f>
      </c>
      <c r="AB59" s="195">
        <v>0</v>
      </c>
      <c r="AC59" s="195">
        <v>0</v>
      </c>
      <c r="AD59" s="199">
        <f>AB59/T59</f>
      </c>
      <c r="AE59" s="202">
        <f>(W59-AC59)/(F59+500)</f>
      </c>
      <c r="AF59" s="203" t="s">
        <v>265</v>
      </c>
    </row>
    <row hidden="true" r="60">
      <c r="A60" s="189"/>
      <c r="B60" s="190"/>
      <c r="C60" s="221"/>
      <c r="D60" s="192" t="s">
        <v>249</v>
      </c>
      <c r="E60" s="193">
        <v>1556.66</v>
      </c>
      <c r="F60" s="194"/>
      <c r="G60" s="195">
        <v>24256</v>
      </c>
      <c r="H60" s="195">
        <v>1317</v>
      </c>
      <c r="I60" s="196">
        <f t="shared" si="132"/>
      </c>
      <c r="J60" s="197">
        <f t="shared" si="0"/>
      </c>
      <c r="K60" s="195">
        <v>27</v>
      </c>
      <c r="L60" s="197">
        <f t="shared" si="81"/>
      </c>
      <c r="M60" s="195">
        <v>2</v>
      </c>
      <c r="N60" s="198">
        <f t="shared" si="203"/>
      </c>
      <c r="O60" s="195">
        <v>5</v>
      </c>
      <c r="P60" s="198">
        <f t="shared" si="230"/>
      </c>
      <c r="Q60" s="199"/>
      <c r="R60" s="195"/>
      <c r="S60" s="199"/>
      <c r="T60" s="195"/>
      <c r="U60" s="200"/>
      <c r="V60" s="201"/>
      <c r="W60" s="195"/>
      <c r="X60" s="201"/>
      <c r="Y60" s="199"/>
      <c r="Z60" s="201"/>
      <c r="AA60" s="201"/>
      <c r="AB60" s="195"/>
      <c r="AC60" s="195"/>
      <c r="AD60" s="199"/>
      <c r="AE60" s="202"/>
      <c r="AF60" s="203"/>
    </row>
    <row hidden="true" r="61">
      <c r="A61" s="189"/>
      <c r="B61" s="190"/>
      <c r="C61" s="221"/>
      <c r="D61" s="192" t="s">
        <v>250</v>
      </c>
      <c r="E61" s="193">
        <v>0</v>
      </c>
      <c r="F61" s="194"/>
      <c r="G61" s="195">
        <v>3</v>
      </c>
      <c r="H61" s="195">
        <v>0</v>
      </c>
      <c r="I61" s="196">
        <f t="shared" si="132"/>
      </c>
      <c r="J61" s="197">
        <f t="shared" si="0"/>
      </c>
      <c r="K61" s="195">
        <v>0</v>
      </c>
      <c r="L61" s="197">
        <f t="shared" si="81"/>
      </c>
      <c r="M61" s="195">
        <v>0</v>
      </c>
      <c r="N61" s="198">
        <f t="shared" si="203"/>
      </c>
      <c r="O61" s="195">
        <v>0</v>
      </c>
      <c r="P61" s="198">
        <f t="shared" si="230"/>
      </c>
      <c r="Q61" s="199"/>
      <c r="R61" s="195"/>
      <c r="S61" s="199"/>
      <c r="T61" s="195"/>
      <c r="U61" s="200"/>
      <c r="V61" s="201"/>
      <c r="W61" s="195"/>
      <c r="X61" s="201"/>
      <c r="Y61" s="199"/>
      <c r="Z61" s="201"/>
      <c r="AA61" s="201"/>
      <c r="AB61" s="195"/>
      <c r="AC61" s="195"/>
      <c r="AD61" s="199"/>
      <c r="AE61" s="202"/>
      <c r="AF61" s="203" t="s">
        <v>266</v>
      </c>
    </row>
    <row hidden="true" r="62">
      <c r="A62" s="189"/>
      <c r="B62" s="190" t="s">
        <v>276</v>
      </c>
      <c r="C62" s="221" t="s">
        <v>272</v>
      </c>
      <c r="D62" s="192" t="s">
        <v>247</v>
      </c>
      <c r="E62" s="193">
        <v>0.01</v>
      </c>
      <c r="F62" s="194">
        <f>E62+E64+E63</f>
      </c>
      <c r="G62" s="195">
        <v>2</v>
      </c>
      <c r="H62" s="195">
        <v>0</v>
      </c>
      <c r="I62" s="196">
        <f t="shared" si="132"/>
      </c>
      <c r="J62" s="197">
        <f t="shared" si="0"/>
      </c>
      <c r="K62" s="195">
        <v>0</v>
      </c>
      <c r="L62" s="197">
        <f t="shared" si="81"/>
      </c>
      <c r="M62" s="195">
        <v>0</v>
      </c>
      <c r="N62" s="198">
        <f t="shared" si="203"/>
      </c>
      <c r="O62" s="195">
        <v>0</v>
      </c>
      <c r="P62" s="198">
        <f t="shared" si="230"/>
      </c>
      <c r="Q62" s="199">
        <f>(M62+M63+M64)/(O62+O63+O64)</f>
      </c>
      <c r="R62" s="195">
        <v>1</v>
      </c>
      <c r="S62" s="199">
        <f>(O62+O63+O64)/(K62+K63+K64)</f>
      </c>
      <c r="T62" s="195">
        <v>1</v>
      </c>
      <c r="U62" s="200">
        <f>F62/T62</f>
      </c>
      <c r="V62" s="201">
        <f>(F62+4*500)/T62</f>
      </c>
      <c r="W62" s="195">
        <v>1663.2000000000044</v>
      </c>
      <c r="X62" s="201">
        <f>W62/T62</f>
      </c>
      <c r="Y62" s="199">
        <f>T62/R62</f>
      </c>
      <c r="Z62" s="201">
        <f>W62/F62</f>
      </c>
      <c r="AA62" s="201">
        <f>W62/(F62+500)</f>
      </c>
      <c r="AB62" s="195">
        <v>0</v>
      </c>
      <c r="AC62" s="195">
        <v>0</v>
      </c>
      <c r="AD62" s="199">
        <f>AB62/T62</f>
      </c>
      <c r="AE62" s="202">
        <f>(W62-AC62)/(F62+500)</f>
      </c>
      <c r="AF62" s="203" t="s">
        <v>265</v>
      </c>
    </row>
    <row hidden="true" r="63">
      <c r="A63" s="189"/>
      <c r="B63" s="190"/>
      <c r="C63" s="221"/>
      <c r="D63" s="192" t="s">
        <v>249</v>
      </c>
      <c r="E63" s="193">
        <v>662.03</v>
      </c>
      <c r="F63" s="194"/>
      <c r="G63" s="195">
        <v>11217</v>
      </c>
      <c r="H63" s="195">
        <v>764</v>
      </c>
      <c r="I63" s="196">
        <f t="shared" si="132"/>
      </c>
      <c r="J63" s="197">
        <f t="shared" si="0"/>
      </c>
      <c r="K63" s="195">
        <v>11</v>
      </c>
      <c r="L63" s="197">
        <f>E62/K62</f>
      </c>
      <c r="M63" s="195">
        <v>1</v>
      </c>
      <c r="N63" s="198">
        <f t="shared" si="203"/>
      </c>
      <c r="O63" s="195">
        <v>1</v>
      </c>
      <c r="P63" s="198">
        <f t="shared" si="230"/>
      </c>
      <c r="Q63" s="199"/>
      <c r="R63" s="195"/>
      <c r="S63" s="199"/>
      <c r="T63" s="195"/>
      <c r="U63" s="200"/>
      <c r="V63" s="201"/>
      <c r="W63" s="195"/>
      <c r="X63" s="201"/>
      <c r="Y63" s="199"/>
      <c r="Z63" s="201"/>
      <c r="AA63" s="201"/>
      <c r="AB63" s="195"/>
      <c r="AC63" s="195"/>
      <c r="AD63" s="199"/>
      <c r="AE63" s="202"/>
      <c r="AF63" s="203"/>
    </row>
    <row hidden="true" r="64">
      <c r="A64" s="189"/>
      <c r="B64" s="190"/>
      <c r="C64" s="221"/>
      <c r="D64" s="192" t="s">
        <v>250</v>
      </c>
      <c r="E64" s="193">
        <v>0</v>
      </c>
      <c r="F64" s="194"/>
      <c r="G64" s="195">
        <v>0</v>
      </c>
      <c r="H64" s="195">
        <v>0</v>
      </c>
      <c r="I64" s="196">
        <f t="shared" si="132"/>
      </c>
      <c r="J64" s="197">
        <f t="shared" si="0"/>
      </c>
      <c r="K64" s="195">
        <v>0</v>
      </c>
      <c r="L64" s="197">
        <f t="shared" ref="L64:L66" si="82">E64/K64</f>
      </c>
      <c r="M64" s="195">
        <v>0</v>
      </c>
      <c r="N64" s="198">
        <f t="shared" si="203"/>
      </c>
      <c r="O64" s="195">
        <v>0</v>
      </c>
      <c r="P64" s="198">
        <f t="shared" si="230"/>
      </c>
      <c r="Q64" s="199"/>
      <c r="R64" s="195"/>
      <c r="S64" s="199"/>
      <c r="T64" s="195"/>
      <c r="U64" s="200"/>
      <c r="V64" s="201"/>
      <c r="W64" s="195"/>
      <c r="X64" s="201"/>
      <c r="Y64" s="199"/>
      <c r="Z64" s="201"/>
      <c r="AA64" s="201"/>
      <c r="AB64" s="195"/>
      <c r="AC64" s="195"/>
      <c r="AD64" s="199"/>
      <c r="AE64" s="202"/>
      <c r="AF64" s="203" t="s">
        <v>266</v>
      </c>
    </row>
    <row hidden="true" r="65">
      <c r="A65" s="189"/>
      <c r="B65" s="222" t="s">
        <v>256</v>
      </c>
      <c r="C65" s="222"/>
      <c r="D65" s="222"/>
      <c r="E65" s="208">
        <f>SUM(E50:E64)</f>
      </c>
      <c r="F65" s="208">
        <f>SUM(F50:F64)</f>
      </c>
      <c r="G65" s="208">
        <f>SUM(G50:G64)</f>
      </c>
      <c r="H65" s="208">
        <f>SUM(H50:H64)</f>
      </c>
      <c r="I65" s="210">
        <f t="shared" si="132"/>
      </c>
      <c r="J65" s="211">
        <f t="shared" si="0"/>
      </c>
      <c r="K65" s="208">
        <f>SUM(K50:K64)</f>
      </c>
      <c r="L65" s="211">
        <f t="shared" si="82"/>
      </c>
      <c r="M65" s="208">
        <f>SUM(M50:M64)</f>
      </c>
      <c r="N65" s="212">
        <f t="shared" si="203"/>
      </c>
      <c r="O65" s="208">
        <f>SUM(O50:O64)</f>
      </c>
      <c r="P65" s="212">
        <f t="shared" si="230"/>
      </c>
      <c r="Q65" s="213">
        <f t="shared" ref="Q65:Q66" si="176">M65/O65</f>
      </c>
      <c r="R65" s="208">
        <f>SUM(R50:R64)</f>
      </c>
      <c r="S65" s="213">
        <f t="shared" ref="S65:S66" si="54">(O65+O65)/(K65+K65)</f>
      </c>
      <c r="T65" s="208">
        <f>SUM(T50:T64)</f>
      </c>
      <c r="U65" s="214">
        <f t="shared" ref="U65:U66" si="468">F65/T65</f>
      </c>
      <c r="V65" s="215">
        <f t="shared" ref="V65:V66" si="572">(F65+4*500)/T65</f>
      </c>
      <c r="W65" s="208">
        <f>SUM(W50:W64)</f>
      </c>
      <c r="X65" s="216">
        <f t="shared" ref="X65:X66" si="260">W65/T65</f>
      </c>
      <c r="Y65" s="213">
        <f t="shared" ref="Y65:Y66" si="364">T65/R65</f>
      </c>
      <c r="Z65" s="215">
        <f t="shared" ref="Z65:Z66" si="769">W65/F65</f>
      </c>
      <c r="AA65" s="215">
        <f>W65/(F65+COUNT(W50:W64)*500)</f>
      </c>
      <c r="AB65" s="217">
        <f>AB50+AB53+AB56+AB59+AB62</f>
      </c>
      <c r="AC65" s="217">
        <f>AC50+AC53+AC56+AC59+AC62</f>
      </c>
      <c r="AD65" s="213">
        <f t="shared" ref="AD65:AD66" si="665">AB65/T65</f>
      </c>
      <c r="AE65" s="223">
        <f>(W65-AC65)/(F65+COUNT(W50:W64))</f>
      </c>
      <c r="AF65" s="224"/>
    </row>
    <row r="66">
      <c r="A66" s="189"/>
      <c r="B66" s="225" t="s">
        <v>277</v>
      </c>
      <c r="C66" s="225"/>
      <c r="D66" s="225"/>
      <c r="E66" s="226">
        <f>E17+E33+E49+E65</f>
      </c>
      <c r="F66" s="226">
        <f>F17+F33+F49+F65</f>
      </c>
      <c r="G66" s="226">
        <f>G17+G33+G49+G65</f>
      </c>
      <c r="H66" s="226">
        <f>H17+H33+H49+H65</f>
      </c>
      <c r="I66" s="227">
        <f t="shared" si="132"/>
      </c>
      <c r="J66" s="228">
        <f t="shared" si="0"/>
      </c>
      <c r="K66" s="229">
        <f>K17+K33+K49+K65</f>
      </c>
      <c r="L66" s="228">
        <f t="shared" si="82"/>
      </c>
      <c r="M66" s="229">
        <f>M17+M33+M49+M65</f>
      </c>
      <c r="N66" s="230">
        <f t="shared" si="203"/>
      </c>
      <c r="O66" s="229">
        <f>O17+O33+O49+O65</f>
      </c>
      <c r="P66" s="230">
        <f t="shared" si="230"/>
      </c>
      <c r="Q66" s="231">
        <f t="shared" si="176"/>
      </c>
      <c r="R66" s="229">
        <f>R17+R33+R49+R65</f>
      </c>
      <c r="S66" s="231">
        <f t="shared" si="54"/>
      </c>
      <c r="T66" s="229">
        <f>T17+T33+T49+T65</f>
      </c>
      <c r="U66" s="232">
        <f t="shared" si="468"/>
      </c>
      <c r="V66" s="233">
        <f t="shared" si="572"/>
      </c>
      <c r="W66" s="226">
        <f>W17+W33+W49+W65</f>
      </c>
      <c r="X66" s="233">
        <f t="shared" si="260"/>
      </c>
      <c r="Y66" s="231">
        <f t="shared" si="364"/>
      </c>
      <c r="Z66" s="233">
        <f t="shared" si="769"/>
      </c>
      <c r="AA66" s="233">
        <f>W66/(F66+COUNT(W1:W15,W18:W32,W34:W48,W50:W64)*500)</f>
      </c>
      <c r="AB66" s="229">
        <f>AB17+AB33+AB49+AB65</f>
      </c>
      <c r="AC66" s="226">
        <f>AC17+AC33+AC49+AC65</f>
      </c>
      <c r="AD66" s="231">
        <f t="shared" si="665"/>
      </c>
      <c r="AE66" s="233">
        <f>(W66-AC66)/(F66+COUNT(W2:W15,W18:W32,W34:W48,W50:W64)*500)</f>
      </c>
      <c r="AF66" s="201"/>
    </row>
    <row hidden="true" r="67">
      <c r="A67" s="178" t="s">
        <v>212</v>
      </c>
      <c r="B67" s="179" t="s">
        <v>213</v>
      </c>
      <c r="C67" s="179" t="s">
        <v>214</v>
      </c>
      <c r="D67" s="179" t="s">
        <v>215</v>
      </c>
      <c r="E67" s="180" t="s">
        <v>216</v>
      </c>
      <c r="F67" s="179" t="s">
        <v>217</v>
      </c>
      <c r="G67" s="179" t="s">
        <v>218</v>
      </c>
      <c r="H67" s="179" t="s">
        <v>219</v>
      </c>
      <c r="I67" s="181" t="s">
        <v>220</v>
      </c>
      <c r="J67" s="182" t="s">
        <v>221</v>
      </c>
      <c r="K67" s="179" t="s">
        <v>222</v>
      </c>
      <c r="L67" s="182" t="s">
        <v>223</v>
      </c>
      <c r="M67" s="179" t="s">
        <v>224</v>
      </c>
      <c r="N67" s="183" t="s">
        <v>225</v>
      </c>
      <c r="O67" s="179" t="s">
        <v>226</v>
      </c>
      <c r="P67" s="183" t="s">
        <v>227</v>
      </c>
      <c r="Q67" s="181" t="s">
        <v>228</v>
      </c>
      <c r="R67" s="184" t="s">
        <v>229</v>
      </c>
      <c r="S67" s="185" t="s">
        <v>230</v>
      </c>
      <c r="T67" s="184" t="s">
        <v>231</v>
      </c>
      <c r="U67" s="186" t="s">
        <v>232</v>
      </c>
      <c r="V67" s="187" t="s">
        <v>233</v>
      </c>
      <c r="W67" s="187" t="s">
        <v>234</v>
      </c>
      <c r="X67" s="187" t="s">
        <v>235</v>
      </c>
      <c r="Y67" s="185" t="s">
        <v>236</v>
      </c>
      <c r="Z67" s="187" t="s">
        <v>237</v>
      </c>
      <c r="AA67" s="187" t="s">
        <v>238</v>
      </c>
      <c r="AB67" s="187" t="s">
        <v>239</v>
      </c>
      <c r="AC67" s="184" t="s">
        <v>240</v>
      </c>
      <c r="AD67" s="185" t="s">
        <v>241</v>
      </c>
      <c r="AE67" s="187" t="s">
        <v>242</v>
      </c>
      <c r="AF67" s="188" t="s">
        <v>243</v>
      </c>
    </row>
    <row hidden="true" r="68">
      <c r="A68" s="189" t="s">
        <v>278</v>
      </c>
      <c r="B68" s="190" t="s">
        <v>245</v>
      </c>
      <c r="C68" s="191" t="s">
        <v>246</v>
      </c>
      <c r="D68" s="192" t="s">
        <v>247</v>
      </c>
      <c r="E68" s="193">
        <v>0.13</v>
      </c>
      <c r="F68" s="194">
        <f>E68+E70+E69</f>
      </c>
      <c r="G68" s="195">
        <v>0</v>
      </c>
      <c r="H68" s="195">
        <v>0</v>
      </c>
      <c r="I68" s="196">
        <f t="shared" ref="I68:I132" si="133">H68/G68</f>
      </c>
      <c r="J68" s="197">
        <f t="shared" ref="J68:J132" si="1">(E68/G68)*1000</f>
      </c>
      <c r="K68" s="195">
        <v>0</v>
      </c>
      <c r="L68" s="197">
        <f t="shared" ref="L68:L128" si="83">E68/K68</f>
      </c>
      <c r="M68" s="195">
        <v>0</v>
      </c>
      <c r="N68" s="198">
        <f t="shared" ref="N68:N132" si="204">E68/M68</f>
      </c>
      <c r="O68" s="195">
        <v>0</v>
      </c>
      <c r="P68" s="198">
        <f t="shared" ref="P68:P132" si="231">E68/O68</f>
      </c>
      <c r="Q68" s="199">
        <f>(M68+M69+M70)/(O68+O69+O70)</f>
      </c>
      <c r="R68" s="195">
        <v>3</v>
      </c>
      <c r="S68" s="199">
        <f>(O68+O69+O70)/(K68+K69+K70)</f>
      </c>
      <c r="T68" s="195">
        <v>2</v>
      </c>
      <c r="U68" s="200">
        <f>F68/T68</f>
      </c>
      <c r="V68" s="201">
        <f>(F68+4*500)/T68</f>
      </c>
      <c r="W68" s="195">
        <v>2786.4</v>
      </c>
      <c r="X68" s="201">
        <f>W68/T68</f>
      </c>
      <c r="Y68" s="199">
        <f>T68/R68</f>
      </c>
      <c r="Z68" s="201">
        <f>W68/F68</f>
      </c>
      <c r="AA68" s="201">
        <f>W68/(F68+500)</f>
      </c>
      <c r="AB68" s="195">
        <v>0</v>
      </c>
      <c r="AC68" s="195">
        <v>0</v>
      </c>
      <c r="AD68" s="199">
        <f>AB68/T68</f>
      </c>
      <c r="AE68" s="202">
        <f>(W68-AC68)/(F68+500)</f>
      </c>
      <c r="AF68" s="203" t="s">
        <v>265</v>
      </c>
    </row>
    <row hidden="true" r="69">
      <c r="A69" s="189"/>
      <c r="B69" s="190"/>
      <c r="C69" s="191"/>
      <c r="D69" s="192" t="s">
        <v>249</v>
      </c>
      <c r="E69" s="193">
        <v>1478</v>
      </c>
      <c r="F69" s="194"/>
      <c r="G69" s="195">
        <v>15490</v>
      </c>
      <c r="H69" s="195">
        <v>1611</v>
      </c>
      <c r="I69" s="196">
        <f t="shared" si="133"/>
      </c>
      <c r="J69" s="197">
        <f t="shared" si="1"/>
      </c>
      <c r="K69" s="195">
        <v>38</v>
      </c>
      <c r="L69" s="197">
        <f t="shared" si="83"/>
      </c>
      <c r="M69" s="195">
        <v>2</v>
      </c>
      <c r="N69" s="198">
        <f t="shared" si="204"/>
      </c>
      <c r="O69" s="195">
        <v>3</v>
      </c>
      <c r="P69" s="198">
        <f t="shared" si="231"/>
      </c>
      <c r="Q69" s="199"/>
      <c r="R69" s="195"/>
      <c r="S69" s="199"/>
      <c r="T69" s="195"/>
      <c r="U69" s="200"/>
      <c r="V69" s="201"/>
      <c r="W69" s="195"/>
      <c r="X69" s="201"/>
      <c r="Y69" s="199"/>
      <c r="Z69" s="201"/>
      <c r="AA69" s="201"/>
      <c r="AB69" s="195"/>
      <c r="AC69" s="195"/>
      <c r="AD69" s="199"/>
      <c r="AE69" s="202"/>
      <c r="AF69" s="204"/>
    </row>
    <row hidden="true" r="70">
      <c r="A70" s="189"/>
      <c r="B70" s="190"/>
      <c r="C70" s="191"/>
      <c r="D70" s="192" t="s">
        <v>250</v>
      </c>
      <c r="E70" s="193">
        <v>0</v>
      </c>
      <c r="F70" s="194"/>
      <c r="G70" s="195">
        <v>0</v>
      </c>
      <c r="H70" s="205">
        <v>0</v>
      </c>
      <c r="I70" s="196">
        <f t="shared" si="133"/>
      </c>
      <c r="J70" s="197">
        <f t="shared" si="1"/>
      </c>
      <c r="K70" s="195">
        <v>0</v>
      </c>
      <c r="L70" s="197">
        <f t="shared" si="83"/>
      </c>
      <c r="M70" s="195">
        <v>0</v>
      </c>
      <c r="N70" s="198">
        <f t="shared" si="204"/>
      </c>
      <c r="O70" s="195">
        <v>0</v>
      </c>
      <c r="P70" s="198">
        <f t="shared" si="231"/>
      </c>
      <c r="Q70" s="199"/>
      <c r="R70" s="195"/>
      <c r="S70" s="199"/>
      <c r="T70" s="195"/>
      <c r="U70" s="200"/>
      <c r="V70" s="201"/>
      <c r="W70" s="195"/>
      <c r="X70" s="201"/>
      <c r="Y70" s="199"/>
      <c r="Z70" s="201"/>
      <c r="AA70" s="201"/>
      <c r="AB70" s="195"/>
      <c r="AC70" s="195"/>
      <c r="AD70" s="199"/>
      <c r="AE70" s="202"/>
      <c r="AF70" s="203" t="s">
        <v>251</v>
      </c>
    </row>
    <row hidden="true" r="71">
      <c r="A71" s="189"/>
      <c r="B71" s="190" t="s">
        <v>252</v>
      </c>
      <c r="C71" s="191" t="s">
        <v>246</v>
      </c>
      <c r="D71" s="192" t="s">
        <v>247</v>
      </c>
      <c r="E71" s="193">
        <v>0.94</v>
      </c>
      <c r="F71" s="194">
        <f>E71+E73+E72</f>
      </c>
      <c r="G71" s="195">
        <v>3</v>
      </c>
      <c r="H71" s="195">
        <v>0</v>
      </c>
      <c r="I71" s="196">
        <f t="shared" si="133"/>
      </c>
      <c r="J71" s="197">
        <f t="shared" si="1"/>
      </c>
      <c r="K71" s="195">
        <v>0</v>
      </c>
      <c r="L71" s="197">
        <f t="shared" si="83"/>
      </c>
      <c r="M71" s="195">
        <v>0</v>
      </c>
      <c r="N71" s="198">
        <f t="shared" si="204"/>
      </c>
      <c r="O71" s="195">
        <v>0</v>
      </c>
      <c r="P71" s="198">
        <f t="shared" si="231"/>
      </c>
      <c r="Q71" s="199">
        <f>(M71+M72+M73)/(O71+O72+O73)</f>
      </c>
      <c r="R71" s="195">
        <v>5</v>
      </c>
      <c r="S71" s="199">
        <f>(O71+O72+O73)/(K71+K72+K73)</f>
      </c>
      <c r="T71" s="195">
        <v>3</v>
      </c>
      <c r="U71" s="200">
        <f>F71/T71</f>
      </c>
      <c r="V71" s="201">
        <f>(F71+4*500)/T71</f>
      </c>
      <c r="W71" s="195">
        <v>3242.4</v>
      </c>
      <c r="X71" s="201">
        <f>W71/T71</f>
      </c>
      <c r="Y71" s="199">
        <f>T71/R71</f>
      </c>
      <c r="Z71" s="201">
        <f>W71/F71</f>
      </c>
      <c r="AA71" s="201">
        <f>W71/(F71+500)</f>
      </c>
      <c r="AB71" s="195">
        <v>1</v>
      </c>
      <c r="AC71" s="195">
        <v>456</v>
      </c>
      <c r="AD71" s="199">
        <f>AB71/T71</f>
      </c>
      <c r="AE71" s="202">
        <f>(W71-AC71)/(F71+500)</f>
      </c>
      <c r="AF71" s="203" t="s">
        <v>265</v>
      </c>
    </row>
    <row hidden="true" r="72">
      <c r="A72" s="189"/>
      <c r="B72" s="190"/>
      <c r="C72" s="191"/>
      <c r="D72" s="192" t="s">
        <v>249</v>
      </c>
      <c r="E72" s="193">
        <v>3045.38</v>
      </c>
      <c r="F72" s="194"/>
      <c r="G72" s="195">
        <v>32748</v>
      </c>
      <c r="H72" s="195">
        <v>2345</v>
      </c>
      <c r="I72" s="196">
        <f t="shared" si="133"/>
      </c>
      <c r="J72" s="197">
        <f t="shared" si="1"/>
      </c>
      <c r="K72" s="195">
        <v>67</v>
      </c>
      <c r="L72" s="197">
        <f t="shared" si="83"/>
      </c>
      <c r="M72" s="195">
        <v>3</v>
      </c>
      <c r="N72" s="198">
        <f t="shared" si="204"/>
      </c>
      <c r="O72" s="195">
        <v>4</v>
      </c>
      <c r="P72" s="198">
        <f t="shared" si="231"/>
      </c>
      <c r="Q72" s="199"/>
      <c r="R72" s="195"/>
      <c r="S72" s="199"/>
      <c r="T72" s="195"/>
      <c r="U72" s="200"/>
      <c r="V72" s="201"/>
      <c r="W72" s="195"/>
      <c r="X72" s="201"/>
      <c r="Y72" s="199"/>
      <c r="Z72" s="201"/>
      <c r="AA72" s="201"/>
      <c r="AB72" s="195"/>
      <c r="AC72" s="195"/>
      <c r="AD72" s="199"/>
      <c r="AE72" s="202"/>
      <c r="AF72" s="204"/>
    </row>
    <row hidden="true" r="73">
      <c r="A73" s="189"/>
      <c r="B73" s="190"/>
      <c r="C73" s="191"/>
      <c r="D73" s="192" t="s">
        <v>250</v>
      </c>
      <c r="E73" s="193">
        <v>0</v>
      </c>
      <c r="F73" s="194"/>
      <c r="G73" s="195">
        <v>0</v>
      </c>
      <c r="H73" s="205">
        <v>0</v>
      </c>
      <c r="I73" s="196">
        <f t="shared" si="133"/>
      </c>
      <c r="J73" s="197">
        <f t="shared" si="1"/>
      </c>
      <c r="K73" s="195">
        <v>0</v>
      </c>
      <c r="L73" s="197">
        <f t="shared" si="83"/>
      </c>
      <c r="M73" s="195">
        <v>0</v>
      </c>
      <c r="N73" s="198">
        <f t="shared" si="204"/>
      </c>
      <c r="O73" s="195">
        <v>0</v>
      </c>
      <c r="P73" s="198">
        <f t="shared" si="231"/>
      </c>
      <c r="Q73" s="199"/>
      <c r="R73" s="195"/>
      <c r="S73" s="199"/>
      <c r="T73" s="195"/>
      <c r="U73" s="200"/>
      <c r="V73" s="201"/>
      <c r="W73" s="195"/>
      <c r="X73" s="201"/>
      <c r="Y73" s="199"/>
      <c r="Z73" s="201"/>
      <c r="AA73" s="201"/>
      <c r="AB73" s="195"/>
      <c r="AC73" s="195"/>
      <c r="AD73" s="199"/>
      <c r="AE73" s="202"/>
      <c r="AF73" s="203" t="s">
        <v>251</v>
      </c>
    </row>
    <row hidden="true" r="74">
      <c r="A74" s="189"/>
      <c r="B74" s="206" t="s">
        <v>253</v>
      </c>
      <c r="C74" s="191" t="s">
        <v>246</v>
      </c>
      <c r="D74" s="192" t="s">
        <v>247</v>
      </c>
      <c r="E74" s="193">
        <v>8.71</v>
      </c>
      <c r="F74" s="194">
        <f>E74+E76+E75</f>
      </c>
      <c r="G74" s="195">
        <v>14</v>
      </c>
      <c r="H74" s="195">
        <v>4</v>
      </c>
      <c r="I74" s="196">
        <f t="shared" si="133"/>
      </c>
      <c r="J74" s="197">
        <f t="shared" si="1"/>
      </c>
      <c r="K74" s="195">
        <v>1</v>
      </c>
      <c r="L74" s="197">
        <f t="shared" si="83"/>
      </c>
      <c r="M74" s="195">
        <v>0</v>
      </c>
      <c r="N74" s="198">
        <f t="shared" si="204"/>
      </c>
      <c r="O74" s="195">
        <v>0</v>
      </c>
      <c r="P74" s="198">
        <f t="shared" si="231"/>
      </c>
      <c r="Q74" s="199">
        <f>(M74+M75+M76)/(O74+O75+O76)</f>
      </c>
      <c r="R74" s="195">
        <v>2</v>
      </c>
      <c r="S74" s="199">
        <f>(O74+O75+O76)/(K74+K75+K76)</f>
      </c>
      <c r="T74" s="195">
        <v>0</v>
      </c>
      <c r="U74" s="200">
        <f>F74/T74</f>
      </c>
      <c r="V74" s="201">
        <f>(F74+4*500)/T74</f>
      </c>
      <c r="W74" s="195">
        <v>0</v>
      </c>
      <c r="X74" s="201">
        <f>W74/T74</f>
      </c>
      <c r="Y74" s="199">
        <f>T74/R74</f>
      </c>
      <c r="Z74" s="201">
        <f>W74/F74</f>
      </c>
      <c r="AA74" s="201">
        <f>W74/(F74+500)</f>
      </c>
      <c r="AB74" s="195">
        <v>0</v>
      </c>
      <c r="AC74" s="195">
        <v>0</v>
      </c>
      <c r="AD74" s="199">
        <f>AB74/T74</f>
      </c>
      <c r="AE74" s="202">
        <f>(W74-AC74)/(F74+500)</f>
      </c>
      <c r="AF74" s="203" t="s">
        <v>265</v>
      </c>
    </row>
    <row hidden="true" r="75">
      <c r="A75" s="189"/>
      <c r="B75" s="206"/>
      <c r="C75" s="191"/>
      <c r="D75" s="192" t="s">
        <v>249</v>
      </c>
      <c r="E75" s="193">
        <v>1397.83</v>
      </c>
      <c r="F75" s="194"/>
      <c r="G75" s="195">
        <v>21333</v>
      </c>
      <c r="H75" s="195">
        <v>1142</v>
      </c>
      <c r="I75" s="196">
        <f t="shared" si="133"/>
      </c>
      <c r="J75" s="197">
        <f t="shared" si="1"/>
      </c>
      <c r="K75" s="195">
        <v>43</v>
      </c>
      <c r="L75" s="197">
        <f t="shared" si="83"/>
      </c>
      <c r="M75" s="195">
        <v>0</v>
      </c>
      <c r="N75" s="198">
        <f t="shared" si="204"/>
      </c>
      <c r="O75" s="195">
        <v>1</v>
      </c>
      <c r="P75" s="198">
        <f t="shared" si="231"/>
      </c>
      <c r="Q75" s="199"/>
      <c r="R75" s="195"/>
      <c r="S75" s="199"/>
      <c r="T75" s="195"/>
      <c r="U75" s="200"/>
      <c r="V75" s="201"/>
      <c r="W75" s="195"/>
      <c r="X75" s="201"/>
      <c r="Y75" s="199"/>
      <c r="Z75" s="201"/>
      <c r="AA75" s="201"/>
      <c r="AB75" s="195"/>
      <c r="AC75" s="195"/>
      <c r="AD75" s="199"/>
      <c r="AE75" s="202"/>
      <c r="AF75" s="204"/>
    </row>
    <row hidden="true" r="76">
      <c r="A76" s="189"/>
      <c r="B76" s="206"/>
      <c r="C76" s="191"/>
      <c r="D76" s="192" t="s">
        <v>250</v>
      </c>
      <c r="E76" s="193">
        <v>0</v>
      </c>
      <c r="F76" s="194"/>
      <c r="G76" s="195">
        <v>0</v>
      </c>
      <c r="H76" s="205">
        <v>0</v>
      </c>
      <c r="I76" s="196">
        <f t="shared" si="133"/>
      </c>
      <c r="J76" s="197">
        <f t="shared" si="1"/>
      </c>
      <c r="K76" s="195">
        <v>0</v>
      </c>
      <c r="L76" s="197">
        <f t="shared" si="83"/>
      </c>
      <c r="M76" s="195">
        <v>0</v>
      </c>
      <c r="N76" s="198">
        <f t="shared" si="204"/>
      </c>
      <c r="O76" s="195">
        <v>0</v>
      </c>
      <c r="P76" s="198">
        <f t="shared" si="231"/>
      </c>
      <c r="Q76" s="199"/>
      <c r="R76" s="195"/>
      <c r="S76" s="199"/>
      <c r="T76" s="195"/>
      <c r="U76" s="200"/>
      <c r="V76" s="201"/>
      <c r="W76" s="195"/>
      <c r="X76" s="201"/>
      <c r="Y76" s="199"/>
      <c r="Z76" s="201"/>
      <c r="AA76" s="201"/>
      <c r="AB76" s="195"/>
      <c r="AC76" s="195"/>
      <c r="AD76" s="199"/>
      <c r="AE76" s="202"/>
      <c r="AF76" s="203" t="s">
        <v>251</v>
      </c>
    </row>
    <row hidden="true" r="77">
      <c r="A77" s="189"/>
      <c r="B77" s="190" t="s">
        <v>254</v>
      </c>
      <c r="C77" s="191" t="s">
        <v>246</v>
      </c>
      <c r="D77" s="192" t="s">
        <v>247</v>
      </c>
      <c r="E77" s="193">
        <v>2.42</v>
      </c>
      <c r="F77" s="194">
        <f>E77+E79+E78</f>
      </c>
      <c r="G77" s="195">
        <v>1</v>
      </c>
      <c r="H77" s="195">
        <v>0</v>
      </c>
      <c r="I77" s="196">
        <f t="shared" si="133"/>
      </c>
      <c r="J77" s="197">
        <f t="shared" si="1"/>
      </c>
      <c r="K77" s="195">
        <v>0</v>
      </c>
      <c r="L77" s="197">
        <f t="shared" si="83"/>
      </c>
      <c r="M77" s="195">
        <v>0</v>
      </c>
      <c r="N77" s="198">
        <f t="shared" si="204"/>
      </c>
      <c r="O77" s="195">
        <v>0</v>
      </c>
      <c r="P77" s="198">
        <f t="shared" si="231"/>
      </c>
      <c r="Q77" s="199">
        <f>(M77+M78+M79)/(O77+O78+O79)</f>
      </c>
      <c r="R77" s="195">
        <v>7</v>
      </c>
      <c r="S77" s="199">
        <f>(O77+O78+O79)/(K77+K78+K79)</f>
      </c>
      <c r="T77" s="195">
        <v>1</v>
      </c>
      <c r="U77" s="200">
        <f>F77/T77</f>
      </c>
      <c r="V77" s="201">
        <f>(F77+4*500)/T77</f>
      </c>
      <c r="W77" s="195">
        <v>715.1999999999998</v>
      </c>
      <c r="X77" s="201">
        <f>W77/T77</f>
      </c>
      <c r="Y77" s="199">
        <f>T77/R77</f>
      </c>
      <c r="Z77" s="201">
        <f>W77/F77</f>
      </c>
      <c r="AA77" s="201">
        <f>W77/(F77+500)</f>
      </c>
      <c r="AB77" s="195">
        <v>1</v>
      </c>
      <c r="AC77" s="195">
        <v>715.2</v>
      </c>
      <c r="AD77" s="199">
        <f>AB77/T77</f>
      </c>
      <c r="AE77" s="202">
        <f>(W77-AC77)/(F77+500)</f>
      </c>
      <c r="AF77" s="203" t="s">
        <v>265</v>
      </c>
    </row>
    <row hidden="true" r="78">
      <c r="A78" s="189"/>
      <c r="B78" s="190"/>
      <c r="C78" s="191"/>
      <c r="D78" s="192" t="s">
        <v>249</v>
      </c>
      <c r="E78" s="193">
        <v>1282.37</v>
      </c>
      <c r="F78" s="194"/>
      <c r="G78" s="195">
        <v>11730</v>
      </c>
      <c r="H78" s="195">
        <v>502</v>
      </c>
      <c r="I78" s="196">
        <f t="shared" si="133"/>
      </c>
      <c r="J78" s="197">
        <f t="shared" si="1"/>
      </c>
      <c r="K78" s="195">
        <v>24</v>
      </c>
      <c r="L78" s="197">
        <f t="shared" si="83"/>
      </c>
      <c r="M78" s="195">
        <v>0</v>
      </c>
      <c r="N78" s="198">
        <f t="shared" si="204"/>
      </c>
      <c r="O78" s="195">
        <v>2</v>
      </c>
      <c r="P78" s="198">
        <f t="shared" si="231"/>
      </c>
      <c r="Q78" s="199"/>
      <c r="R78" s="195"/>
      <c r="S78" s="199"/>
      <c r="T78" s="195"/>
      <c r="U78" s="200"/>
      <c r="V78" s="201"/>
      <c r="W78" s="195"/>
      <c r="X78" s="201"/>
      <c r="Y78" s="199"/>
      <c r="Z78" s="201"/>
      <c r="AA78" s="201"/>
      <c r="AB78" s="195"/>
      <c r="AC78" s="195"/>
      <c r="AD78" s="199"/>
      <c r="AE78" s="202"/>
      <c r="AF78" s="204"/>
    </row>
    <row hidden="true" r="79">
      <c r="A79" s="189"/>
      <c r="B79" s="190"/>
      <c r="C79" s="191"/>
      <c r="D79" s="192" t="s">
        <v>250</v>
      </c>
      <c r="E79" s="193">
        <v>892.94</v>
      </c>
      <c r="F79" s="194"/>
      <c r="G79" s="195">
        <v>5245</v>
      </c>
      <c r="H79" s="205">
        <v>126</v>
      </c>
      <c r="I79" s="196">
        <f t="shared" si="133"/>
      </c>
      <c r="J79" s="197">
        <f t="shared" si="1"/>
      </c>
      <c r="K79" s="195">
        <v>8</v>
      </c>
      <c r="L79" s="197">
        <f t="shared" si="83"/>
      </c>
      <c r="M79" s="195">
        <v>0</v>
      </c>
      <c r="N79" s="198">
        <f t="shared" si="204"/>
      </c>
      <c r="O79" s="195">
        <v>2</v>
      </c>
      <c r="P79" s="198">
        <f t="shared" si="231"/>
      </c>
      <c r="Q79" s="199"/>
      <c r="R79" s="195"/>
      <c r="S79" s="199"/>
      <c r="T79" s="195"/>
      <c r="U79" s="200"/>
      <c r="V79" s="201"/>
      <c r="W79" s="195"/>
      <c r="X79" s="201"/>
      <c r="Y79" s="199"/>
      <c r="Z79" s="201"/>
      <c r="AA79" s="201"/>
      <c r="AB79" s="195"/>
      <c r="AC79" s="195"/>
      <c r="AD79" s="199"/>
      <c r="AE79" s="202"/>
      <c r="AF79" s="203" t="s">
        <v>251</v>
      </c>
    </row>
    <row hidden="true" r="80">
      <c r="A80" s="189"/>
      <c r="B80" s="190" t="s">
        <v>255</v>
      </c>
      <c r="C80" s="191" t="s">
        <v>246</v>
      </c>
      <c r="D80" s="192" t="s">
        <v>247</v>
      </c>
      <c r="E80" s="193">
        <v>0.55</v>
      </c>
      <c r="F80" s="194">
        <f>E80+E82+E81</f>
      </c>
      <c r="G80" s="195">
        <v>1</v>
      </c>
      <c r="H80" s="195">
        <v>0</v>
      </c>
      <c r="I80" s="196">
        <f t="shared" si="133"/>
      </c>
      <c r="J80" s="197">
        <f t="shared" si="1"/>
      </c>
      <c r="K80" s="195">
        <v>0</v>
      </c>
      <c r="L80" s="197">
        <f t="shared" si="83"/>
      </c>
      <c r="M80" s="195">
        <v>0</v>
      </c>
      <c r="N80" s="198">
        <f t="shared" si="204"/>
      </c>
      <c r="O80" s="195">
        <v>0</v>
      </c>
      <c r="P80" s="198">
        <f t="shared" si="231"/>
      </c>
      <c r="Q80" s="199">
        <f>(M80+M81+M82)/(O80+O81+O82)</f>
      </c>
      <c r="R80" s="195">
        <v>6</v>
      </c>
      <c r="S80" s="199">
        <f>(O80+O81+O82)/(K80+K81+K82)</f>
      </c>
      <c r="T80" s="195">
        <v>0</v>
      </c>
      <c r="U80" s="200">
        <f>F80/T80</f>
      </c>
      <c r="V80" s="201">
        <f>(F80+4*500)/T80</f>
      </c>
      <c r="W80" s="195">
        <v>0</v>
      </c>
      <c r="X80" s="201">
        <f>W80/T80</f>
      </c>
      <c r="Y80" s="199">
        <f>T80/R80</f>
      </c>
      <c r="Z80" s="201">
        <f>W80/F80</f>
      </c>
      <c r="AA80" s="201">
        <f>W80/(F80+500)</f>
      </c>
      <c r="AB80" s="195">
        <v>0</v>
      </c>
      <c r="AC80" s="195">
        <v>0</v>
      </c>
      <c r="AD80" s="199">
        <f>AB80/T80</f>
      </c>
      <c r="AE80" s="202">
        <f>(W80-AC80)/(F80+500)</f>
      </c>
      <c r="AF80" s="203" t="s">
        <v>265</v>
      </c>
    </row>
    <row hidden="true" r="81">
      <c r="A81" s="189"/>
      <c r="B81" s="190"/>
      <c r="C81" s="191"/>
      <c r="D81" s="192" t="s">
        <v>249</v>
      </c>
      <c r="E81" s="193">
        <v>1356.96</v>
      </c>
      <c r="F81" s="194"/>
      <c r="G81" s="195">
        <v>10305</v>
      </c>
      <c r="H81" s="195">
        <v>369</v>
      </c>
      <c r="I81" s="196">
        <f t="shared" si="133"/>
      </c>
      <c r="J81" s="197">
        <f t="shared" si="1"/>
      </c>
      <c r="K81" s="195">
        <v>20</v>
      </c>
      <c r="L81" s="197">
        <f t="shared" si="83"/>
      </c>
      <c r="M81" s="195">
        <v>0</v>
      </c>
      <c r="N81" s="198">
        <f t="shared" si="204"/>
      </c>
      <c r="O81" s="195">
        <v>3</v>
      </c>
      <c r="P81" s="198">
        <f t="shared" si="231"/>
      </c>
      <c r="Q81" s="199"/>
      <c r="R81" s="195"/>
      <c r="S81" s="199"/>
      <c r="T81" s="195"/>
      <c r="U81" s="200"/>
      <c r="V81" s="201"/>
      <c r="W81" s="195"/>
      <c r="X81" s="201"/>
      <c r="Y81" s="199"/>
      <c r="Z81" s="201"/>
      <c r="AA81" s="201"/>
      <c r="AB81" s="195"/>
      <c r="AC81" s="195"/>
      <c r="AD81" s="199"/>
      <c r="AE81" s="202"/>
      <c r="AF81" s="204"/>
    </row>
    <row hidden="true" r="82">
      <c r="A82" s="189"/>
      <c r="B82" s="190"/>
      <c r="C82" s="191"/>
      <c r="D82" s="192" t="s">
        <v>250</v>
      </c>
      <c r="E82" s="193">
        <v>166.89</v>
      </c>
      <c r="F82" s="194"/>
      <c r="G82" s="195">
        <v>1369</v>
      </c>
      <c r="H82" s="205">
        <v>38</v>
      </c>
      <c r="I82" s="196">
        <f t="shared" si="133"/>
      </c>
      <c r="J82" s="197">
        <f t="shared" si="1"/>
      </c>
      <c r="K82" s="195">
        <v>3</v>
      </c>
      <c r="L82" s="197">
        <f t="shared" si="83"/>
      </c>
      <c r="M82" s="195">
        <v>0</v>
      </c>
      <c r="N82" s="198">
        <f t="shared" si="204"/>
      </c>
      <c r="O82" s="195">
        <v>0</v>
      </c>
      <c r="P82" s="198">
        <f t="shared" si="231"/>
      </c>
      <c r="Q82" s="199"/>
      <c r="R82" s="195"/>
      <c r="S82" s="199"/>
      <c r="T82" s="195"/>
      <c r="U82" s="200"/>
      <c r="V82" s="201"/>
      <c r="W82" s="195"/>
      <c r="X82" s="201"/>
      <c r="Y82" s="199"/>
      <c r="Z82" s="201"/>
      <c r="AA82" s="201"/>
      <c r="AB82" s="195"/>
      <c r="AC82" s="195"/>
      <c r="AD82" s="199"/>
      <c r="AE82" s="202"/>
      <c r="AF82" s="203" t="s">
        <v>251</v>
      </c>
    </row>
    <row hidden="true" r="83">
      <c r="A83" s="189"/>
      <c r="B83" s="207" t="s">
        <v>256</v>
      </c>
      <c r="C83" s="207"/>
      <c r="D83" s="207"/>
      <c r="E83" s="208">
        <f>SUM(E68:E82)</f>
      </c>
      <c r="F83" s="209">
        <f>SUM(F68:F82)</f>
      </c>
      <c r="G83" s="208">
        <f>SUM(G68:G82)</f>
      </c>
      <c r="H83" s="208">
        <f>SUM(H68:H82)</f>
      </c>
      <c r="I83" s="210">
        <f t="shared" si="133"/>
      </c>
      <c r="J83" s="211">
        <f t="shared" si="1"/>
      </c>
      <c r="K83" s="208">
        <f>SUM(K68:K82)</f>
      </c>
      <c r="L83" s="211">
        <f t="shared" si="83"/>
      </c>
      <c r="M83" s="208">
        <f>SUM(M68:M82)</f>
      </c>
      <c r="N83" s="212">
        <f t="shared" si="204"/>
      </c>
      <c r="O83" s="208">
        <f>SUM(O68:O82)</f>
      </c>
      <c r="P83" s="212">
        <f t="shared" si="231"/>
      </c>
      <c r="Q83" s="213">
        <f>M83/O83</f>
      </c>
      <c r="R83" s="209">
        <f>SUM(R68:R82)</f>
      </c>
      <c r="S83" s="213">
        <f>(O83+O83)/(K83+K83)</f>
      </c>
      <c r="T83" s="209">
        <f>SUM(T68:T82)</f>
      </c>
      <c r="U83" s="214">
        <f t="shared" ref="U83:U84" si="469">F83/T83</f>
      </c>
      <c r="V83" s="215">
        <f t="shared" ref="V83:V84" si="573">(F83+4*500)/T83</f>
      </c>
      <c r="W83" s="209">
        <f>SUM(W68:W82)</f>
      </c>
      <c r="X83" s="216">
        <f t="shared" ref="X83:X84" si="261">W83/T83</f>
      </c>
      <c r="Y83" s="213">
        <f t="shared" ref="Y83:Y84" si="365">T83/R83</f>
      </c>
      <c r="Z83" s="215">
        <f t="shared" ref="Z83:Z84" si="770">W83/F83</f>
      </c>
      <c r="AA83" s="215">
        <f>W83/(F83+COUNT(W68:W82)*500)</f>
      </c>
      <c r="AB83" s="217">
        <f>AB68+AB71+AB74+AB77+AB80</f>
      </c>
      <c r="AC83" s="217">
        <f>AC68+AC71+AC74+AC77+AC80</f>
      </c>
      <c r="AD83" s="213">
        <f t="shared" ref="AD83:AD84" si="666">AB83/T83</f>
      </c>
      <c r="AE83" s="218">
        <f>(W83-AC83)/(F83+COUNT(W68:W82))</f>
      </c>
      <c r="AF83" s="219"/>
    </row>
    <row hidden="true" r="84">
      <c r="A84" s="189"/>
      <c r="B84" s="220" t="s">
        <v>257</v>
      </c>
      <c r="C84" s="221" t="s">
        <v>258</v>
      </c>
      <c r="D84" s="192" t="s">
        <v>247</v>
      </c>
      <c r="E84" s="193">
        <v>0</v>
      </c>
      <c r="F84" s="194">
        <f>E84+E86+E85</f>
      </c>
      <c r="G84" s="195">
        <v>0</v>
      </c>
      <c r="H84" s="195">
        <v>0</v>
      </c>
      <c r="I84" s="196">
        <f t="shared" si="133"/>
      </c>
      <c r="J84" s="197">
        <f t="shared" si="1"/>
      </c>
      <c r="K84" s="195">
        <v>0</v>
      </c>
      <c r="L84" s="197">
        <f t="shared" si="83"/>
      </c>
      <c r="M84" s="195">
        <v>0</v>
      </c>
      <c r="N84" s="198">
        <f t="shared" si="204"/>
      </c>
      <c r="O84" s="195">
        <v>0</v>
      </c>
      <c r="P84" s="198">
        <f t="shared" si="231"/>
      </c>
      <c r="Q84" s="199">
        <f>(M84+M85+M86)/(O84+O85+O86)</f>
      </c>
      <c r="R84" s="195">
        <v>5</v>
      </c>
      <c r="S84" s="199">
        <f>(O84+O85+O86)/(K84+K85+K86)</f>
      </c>
      <c r="T84" s="195">
        <v>3</v>
      </c>
      <c r="U84" s="200">
        <f t="shared" si="469"/>
      </c>
      <c r="V84" s="201">
        <f t="shared" si="573"/>
      </c>
      <c r="W84" s="195">
        <v>4147.200000000001</v>
      </c>
      <c r="X84" s="201">
        <f t="shared" si="261"/>
      </c>
      <c r="Y84" s="199">
        <f t="shared" si="365"/>
      </c>
      <c r="Z84" s="201">
        <f t="shared" si="770"/>
      </c>
      <c r="AA84" s="201">
        <f>W84/(F84+500)</f>
      </c>
      <c r="AB84" s="195">
        <v>1</v>
      </c>
      <c r="AC84" s="195">
        <v>1691.9999999999998</v>
      </c>
      <c r="AD84" s="199">
        <f t="shared" si="666"/>
      </c>
      <c r="AE84" s="202">
        <f>(W84-AC84)/(F84+500)</f>
      </c>
      <c r="AF84" s="203" t="s">
        <v>265</v>
      </c>
    </row>
    <row hidden="true" r="85">
      <c r="A85" s="189"/>
      <c r="B85" s="220"/>
      <c r="C85" s="221"/>
      <c r="D85" s="192" t="s">
        <v>249</v>
      </c>
      <c r="E85" s="193">
        <v>975.63</v>
      </c>
      <c r="F85" s="194"/>
      <c r="G85" s="195">
        <v>11147</v>
      </c>
      <c r="H85" s="195">
        <v>339</v>
      </c>
      <c r="I85" s="196">
        <f t="shared" si="133"/>
      </c>
      <c r="J85" s="197">
        <f t="shared" si="1"/>
      </c>
      <c r="K85" s="195">
        <v>18</v>
      </c>
      <c r="L85" s="197">
        <f t="shared" si="83"/>
      </c>
      <c r="M85" s="195">
        <v>2</v>
      </c>
      <c r="N85" s="198">
        <f t="shared" si="204"/>
      </c>
      <c r="O85" s="195">
        <v>3</v>
      </c>
      <c r="P85" s="198">
        <f t="shared" si="231"/>
      </c>
      <c r="Q85" s="199"/>
      <c r="R85" s="195"/>
      <c r="S85" s="199"/>
      <c r="T85" s="195"/>
      <c r="U85" s="200"/>
      <c r="V85" s="201"/>
      <c r="W85" s="195"/>
      <c r="X85" s="201"/>
      <c r="Y85" s="199"/>
      <c r="Z85" s="201"/>
      <c r="AA85" s="201"/>
      <c r="AB85" s="195"/>
      <c r="AC85" s="195"/>
      <c r="AD85" s="199"/>
      <c r="AE85" s="202"/>
      <c r="AF85" s="204"/>
    </row>
    <row hidden="true" r="86">
      <c r="A86" s="189"/>
      <c r="B86" s="220"/>
      <c r="C86" s="221"/>
      <c r="D86" s="192" t="s">
        <v>250</v>
      </c>
      <c r="E86" s="193">
        <v>0</v>
      </c>
      <c r="F86" s="194"/>
      <c r="G86" s="195">
        <v>0</v>
      </c>
      <c r="H86" s="205">
        <v>0</v>
      </c>
      <c r="I86" s="196">
        <f t="shared" si="133"/>
      </c>
      <c r="J86" s="197">
        <f t="shared" si="1"/>
      </c>
      <c r="K86" s="195">
        <v>0</v>
      </c>
      <c r="L86" s="197">
        <f t="shared" si="83"/>
      </c>
      <c r="M86" s="195">
        <v>0</v>
      </c>
      <c r="N86" s="198">
        <f t="shared" si="204"/>
      </c>
      <c r="O86" s="195">
        <v>0</v>
      </c>
      <c r="P86" s="198">
        <f t="shared" si="231"/>
      </c>
      <c r="Q86" s="199"/>
      <c r="R86" s="195"/>
      <c r="S86" s="199"/>
      <c r="T86" s="195"/>
      <c r="U86" s="200"/>
      <c r="V86" s="201"/>
      <c r="W86" s="195"/>
      <c r="X86" s="201"/>
      <c r="Y86" s="199"/>
      <c r="Z86" s="201"/>
      <c r="AA86" s="201"/>
      <c r="AB86" s="195"/>
      <c r="AC86" s="195"/>
      <c r="AD86" s="199"/>
      <c r="AE86" s="202"/>
      <c r="AF86" s="203" t="s">
        <v>251</v>
      </c>
    </row>
    <row hidden="true" r="87">
      <c r="A87" s="189"/>
      <c r="B87" s="220" t="s">
        <v>259</v>
      </c>
      <c r="C87" s="221" t="s">
        <v>258</v>
      </c>
      <c r="D87" s="192" t="s">
        <v>247</v>
      </c>
      <c r="E87" s="193">
        <v>0</v>
      </c>
      <c r="F87" s="194">
        <f>E87+E89+E88</f>
      </c>
      <c r="G87" s="195">
        <v>0</v>
      </c>
      <c r="H87" s="195">
        <v>0</v>
      </c>
      <c r="I87" s="196">
        <f t="shared" si="133"/>
      </c>
      <c r="J87" s="197">
        <f t="shared" si="1"/>
      </c>
      <c r="K87" s="195">
        <v>0</v>
      </c>
      <c r="L87" s="197">
        <f t="shared" si="83"/>
      </c>
      <c r="M87" s="195">
        <v>0</v>
      </c>
      <c r="N87" s="198">
        <f t="shared" si="204"/>
      </c>
      <c r="O87" s="195">
        <v>0</v>
      </c>
      <c r="P87" s="198">
        <f t="shared" si="231"/>
      </c>
      <c r="Q87" s="199">
        <f>(M87+M88+M89)/(O87+O88+O89)</f>
      </c>
      <c r="R87" s="195">
        <v>3</v>
      </c>
      <c r="S87" s="199">
        <f>(O87+O88+O89)/(K87+K88+K89)</f>
      </c>
      <c r="T87" s="195">
        <v>0</v>
      </c>
      <c r="U87" s="200">
        <f>F87/T87</f>
      </c>
      <c r="V87" s="201">
        <f>(F87+4*500)/T87</f>
      </c>
      <c r="W87" s="195">
        <v>0</v>
      </c>
      <c r="X87" s="201">
        <f>W87/T87</f>
      </c>
      <c r="Y87" s="199">
        <f>T87/R87</f>
      </c>
      <c r="Z87" s="201">
        <f>W87/F87</f>
      </c>
      <c r="AA87" s="201">
        <f>W87/(F87+500)</f>
      </c>
      <c r="AB87" s="195">
        <v>0</v>
      </c>
      <c r="AC87" s="195">
        <v>0</v>
      </c>
      <c r="AD87" s="199">
        <f>AB87/T87</f>
      </c>
      <c r="AE87" s="202">
        <f>(W87-AC87)/(F87+500)</f>
      </c>
      <c r="AF87" s="203" t="s">
        <v>265</v>
      </c>
    </row>
    <row hidden="true" r="88">
      <c r="A88" s="189"/>
      <c r="B88" s="220"/>
      <c r="C88" s="221"/>
      <c r="D88" s="192" t="s">
        <v>249</v>
      </c>
      <c r="E88" s="193">
        <v>1564.19</v>
      </c>
      <c r="F88" s="194"/>
      <c r="G88" s="195">
        <v>18948</v>
      </c>
      <c r="H88" s="195">
        <v>680</v>
      </c>
      <c r="I88" s="196">
        <f t="shared" si="133"/>
      </c>
      <c r="J88" s="197">
        <f t="shared" si="1"/>
      </c>
      <c r="K88" s="195">
        <v>39</v>
      </c>
      <c r="L88" s="197">
        <f t="shared" si="83"/>
      </c>
      <c r="M88" s="195">
        <v>0</v>
      </c>
      <c r="N88" s="198">
        <f t="shared" si="204"/>
      </c>
      <c r="O88" s="195">
        <v>3</v>
      </c>
      <c r="P88" s="198">
        <f t="shared" si="231"/>
      </c>
      <c r="Q88" s="199"/>
      <c r="R88" s="195"/>
      <c r="S88" s="199"/>
      <c r="T88" s="195"/>
      <c r="U88" s="200"/>
      <c r="V88" s="201"/>
      <c r="W88" s="195"/>
      <c r="X88" s="201"/>
      <c r="Y88" s="199"/>
      <c r="Z88" s="201"/>
      <c r="AA88" s="201"/>
      <c r="AB88" s="195"/>
      <c r="AC88" s="195"/>
      <c r="AD88" s="199"/>
      <c r="AE88" s="202"/>
      <c r="AF88" s="204"/>
    </row>
    <row hidden="true" r="89">
      <c r="A89" s="189"/>
      <c r="B89" s="220"/>
      <c r="C89" s="221"/>
      <c r="D89" s="192" t="s">
        <v>250</v>
      </c>
      <c r="E89" s="193">
        <v>0</v>
      </c>
      <c r="F89" s="194"/>
      <c r="G89" s="195">
        <v>0</v>
      </c>
      <c r="H89" s="205">
        <v>0</v>
      </c>
      <c r="I89" s="196">
        <f t="shared" si="133"/>
      </c>
      <c r="J89" s="197">
        <f t="shared" si="1"/>
      </c>
      <c r="K89" s="195">
        <v>0</v>
      </c>
      <c r="L89" s="197">
        <f t="shared" si="83"/>
      </c>
      <c r="M89" s="195">
        <v>0</v>
      </c>
      <c r="N89" s="198">
        <f t="shared" si="204"/>
      </c>
      <c r="O89" s="195">
        <v>0</v>
      </c>
      <c r="P89" s="198">
        <f t="shared" si="231"/>
      </c>
      <c r="Q89" s="199"/>
      <c r="R89" s="195"/>
      <c r="S89" s="199"/>
      <c r="T89" s="195"/>
      <c r="U89" s="200"/>
      <c r="V89" s="201"/>
      <c r="W89" s="195"/>
      <c r="X89" s="201"/>
      <c r="Y89" s="199"/>
      <c r="Z89" s="201"/>
      <c r="AA89" s="201"/>
      <c r="AB89" s="195"/>
      <c r="AC89" s="195"/>
      <c r="AD89" s="199"/>
      <c r="AE89" s="202"/>
      <c r="AF89" s="203" t="s">
        <v>251</v>
      </c>
    </row>
    <row hidden="true" r="90">
      <c r="A90" s="189"/>
      <c r="B90" s="220" t="s">
        <v>260</v>
      </c>
      <c r="C90" s="221" t="s">
        <v>258</v>
      </c>
      <c r="D90" s="192" t="s">
        <v>247</v>
      </c>
      <c r="E90" s="193">
        <v>0</v>
      </c>
      <c r="F90" s="194">
        <f>E90+E92+E91</f>
      </c>
      <c r="G90" s="195">
        <v>0</v>
      </c>
      <c r="H90" s="195">
        <v>0</v>
      </c>
      <c r="I90" s="196">
        <f t="shared" si="133"/>
      </c>
      <c r="J90" s="197">
        <f t="shared" si="1"/>
      </c>
      <c r="K90" s="195">
        <v>0</v>
      </c>
      <c r="L90" s="197">
        <f t="shared" si="83"/>
      </c>
      <c r="M90" s="195">
        <v>0</v>
      </c>
      <c r="N90" s="198">
        <f t="shared" si="204"/>
      </c>
      <c r="O90" s="195">
        <v>0</v>
      </c>
      <c r="P90" s="198">
        <f t="shared" si="231"/>
      </c>
      <c r="Q90" s="199">
        <f>(M90+M91+M92)/(O90+O91+O92)</f>
      </c>
      <c r="R90" s="195">
        <v>8</v>
      </c>
      <c r="S90" s="199">
        <f>(O90+O91+O92)/(K90+K91+K92)</f>
      </c>
      <c r="T90" s="195">
        <v>7</v>
      </c>
      <c r="U90" s="200">
        <f>F90/T90</f>
      </c>
      <c r="V90" s="201">
        <f>(F90+4*500)/T90</f>
      </c>
      <c r="W90" s="195">
        <v>4054.7999999999993</v>
      </c>
      <c r="X90" s="201">
        <f>W90/T90</f>
      </c>
      <c r="Y90" s="199">
        <f>T90/R90</f>
      </c>
      <c r="Z90" s="201">
        <f>W90/F90</f>
      </c>
      <c r="AA90" s="201">
        <f>W90/(F90+500)</f>
      </c>
      <c r="AB90" s="195">
        <v>0</v>
      </c>
      <c r="AC90" s="195">
        <v>0</v>
      </c>
      <c r="AD90" s="199">
        <f>AB90/T90</f>
      </c>
      <c r="AE90" s="202">
        <f>(W90-AC90)/(F90+500)</f>
      </c>
      <c r="AF90" s="203" t="s">
        <v>265</v>
      </c>
    </row>
    <row hidden="true" r="91">
      <c r="A91" s="189"/>
      <c r="B91" s="220"/>
      <c r="C91" s="221"/>
      <c r="D91" s="192" t="s">
        <v>249</v>
      </c>
      <c r="E91" s="193">
        <v>1032.77</v>
      </c>
      <c r="F91" s="194"/>
      <c r="G91" s="195">
        <v>12996</v>
      </c>
      <c r="H91" s="195">
        <v>530</v>
      </c>
      <c r="I91" s="196">
        <f t="shared" si="133"/>
      </c>
      <c r="J91" s="197">
        <f t="shared" si="1"/>
      </c>
      <c r="K91" s="195">
        <v>35</v>
      </c>
      <c r="L91" s="197">
        <f t="shared" si="83"/>
      </c>
      <c r="M91" s="195">
        <v>0</v>
      </c>
      <c r="N91" s="198">
        <f t="shared" si="204"/>
      </c>
      <c r="O91" s="195">
        <v>2</v>
      </c>
      <c r="P91" s="198">
        <f t="shared" si="231"/>
      </c>
      <c r="Q91" s="199"/>
      <c r="R91" s="195"/>
      <c r="S91" s="199"/>
      <c r="T91" s="195"/>
      <c r="U91" s="200"/>
      <c r="V91" s="201"/>
      <c r="W91" s="195"/>
      <c r="X91" s="201"/>
      <c r="Y91" s="199"/>
      <c r="Z91" s="201"/>
      <c r="AA91" s="201"/>
      <c r="AB91" s="195"/>
      <c r="AC91" s="195"/>
      <c r="AD91" s="199"/>
      <c r="AE91" s="202"/>
      <c r="AF91" s="204"/>
    </row>
    <row hidden="true" r="92">
      <c r="A92" s="189"/>
      <c r="B92" s="220"/>
      <c r="C92" s="221"/>
      <c r="D92" s="192" t="s">
        <v>250</v>
      </c>
      <c r="E92" s="193">
        <v>0</v>
      </c>
      <c r="F92" s="194"/>
      <c r="G92" s="195">
        <v>0</v>
      </c>
      <c r="H92" s="205">
        <v>0</v>
      </c>
      <c r="I92" s="196">
        <f t="shared" si="133"/>
      </c>
      <c r="J92" s="197">
        <f t="shared" si="1"/>
      </c>
      <c r="K92" s="195">
        <v>0</v>
      </c>
      <c r="L92" s="197">
        <f t="shared" si="83"/>
      </c>
      <c r="M92" s="195">
        <v>0</v>
      </c>
      <c r="N92" s="198">
        <f t="shared" si="204"/>
      </c>
      <c r="O92" s="195">
        <v>0</v>
      </c>
      <c r="P92" s="198">
        <f t="shared" si="231"/>
      </c>
      <c r="Q92" s="199"/>
      <c r="R92" s="195"/>
      <c r="S92" s="199"/>
      <c r="T92" s="195"/>
      <c r="U92" s="200"/>
      <c r="V92" s="201"/>
      <c r="W92" s="195"/>
      <c r="X92" s="201"/>
      <c r="Y92" s="199"/>
      <c r="Z92" s="201"/>
      <c r="AA92" s="201"/>
      <c r="AB92" s="195"/>
      <c r="AC92" s="195"/>
      <c r="AD92" s="199"/>
      <c r="AE92" s="202"/>
      <c r="AF92" s="203" t="s">
        <v>251</v>
      </c>
    </row>
    <row hidden="true" r="93">
      <c r="A93" s="189"/>
      <c r="B93" s="220" t="s">
        <v>261</v>
      </c>
      <c r="C93" s="221" t="s">
        <v>258</v>
      </c>
      <c r="D93" s="192" t="s">
        <v>247</v>
      </c>
      <c r="E93" s="193">
        <v>0</v>
      </c>
      <c r="F93" s="194">
        <f>E93+E95+E94</f>
      </c>
      <c r="G93" s="195">
        <v>0</v>
      </c>
      <c r="H93" s="195">
        <v>0</v>
      </c>
      <c r="I93" s="196">
        <f t="shared" si="133"/>
      </c>
      <c r="J93" s="197">
        <f t="shared" si="1"/>
      </c>
      <c r="K93" s="195">
        <v>0</v>
      </c>
      <c r="L93" s="197">
        <f t="shared" si="83"/>
      </c>
      <c r="M93" s="195">
        <v>0</v>
      </c>
      <c r="N93" s="198">
        <f t="shared" si="204"/>
      </c>
      <c r="O93" s="195">
        <v>0</v>
      </c>
      <c r="P93" s="198">
        <f t="shared" si="231"/>
      </c>
      <c r="Q93" s="199">
        <f>(M93+M94+M95)/(O93+O94+O95)</f>
      </c>
      <c r="R93" s="195">
        <v>1</v>
      </c>
      <c r="S93" s="199">
        <f>(O93+O94+O95)/(K93+K94+K95)</f>
      </c>
      <c r="T93" s="195">
        <v>0</v>
      </c>
      <c r="U93" s="200">
        <f>F93/T93</f>
      </c>
      <c r="V93" s="201">
        <f>(F93+4*500)/T93</f>
      </c>
      <c r="W93" s="195">
        <v>0</v>
      </c>
      <c r="X93" s="201">
        <f>W93/T93</f>
      </c>
      <c r="Y93" s="199">
        <f>T93/R93</f>
      </c>
      <c r="Z93" s="201">
        <f>W93/F93</f>
      </c>
      <c r="AA93" s="201">
        <f>W93/(F93+500)</f>
      </c>
      <c r="AB93" s="195">
        <v>0</v>
      </c>
      <c r="AC93" s="195">
        <v>0</v>
      </c>
      <c r="AD93" s="199">
        <f>AB93/T93</f>
      </c>
      <c r="AE93" s="202">
        <f>(W93-AC93)/(F93+500)</f>
      </c>
      <c r="AF93" s="203" t="s">
        <v>265</v>
      </c>
    </row>
    <row hidden="true" r="94">
      <c r="A94" s="189"/>
      <c r="B94" s="220"/>
      <c r="C94" s="221"/>
      <c r="D94" s="192" t="s">
        <v>249</v>
      </c>
      <c r="E94" s="193">
        <v>856.74</v>
      </c>
      <c r="F94" s="194"/>
      <c r="G94" s="195">
        <v>9471</v>
      </c>
      <c r="H94" s="195">
        <v>374</v>
      </c>
      <c r="I94" s="196">
        <f t="shared" si="133"/>
      </c>
      <c r="J94" s="197">
        <f t="shared" si="1"/>
      </c>
      <c r="K94" s="195">
        <v>11</v>
      </c>
      <c r="L94" s="197">
        <f t="shared" si="83"/>
      </c>
      <c r="M94" s="195">
        <v>1</v>
      </c>
      <c r="N94" s="198">
        <f t="shared" si="204"/>
      </c>
      <c r="O94" s="195">
        <v>1</v>
      </c>
      <c r="P94" s="198">
        <f t="shared" si="231"/>
      </c>
      <c r="Q94" s="199"/>
      <c r="R94" s="195"/>
      <c r="S94" s="199"/>
      <c r="T94" s="195"/>
      <c r="U94" s="200"/>
      <c r="V94" s="201"/>
      <c r="W94" s="195"/>
      <c r="X94" s="201"/>
      <c r="Y94" s="199"/>
      <c r="Z94" s="201"/>
      <c r="AA94" s="201"/>
      <c r="AB94" s="195"/>
      <c r="AC94" s="195"/>
      <c r="AD94" s="199"/>
      <c r="AE94" s="202"/>
      <c r="AF94" s="204"/>
    </row>
    <row hidden="true" r="95">
      <c r="A95" s="189"/>
      <c r="B95" s="220"/>
      <c r="C95" s="221"/>
      <c r="D95" s="192" t="s">
        <v>250</v>
      </c>
      <c r="E95" s="193">
        <v>0</v>
      </c>
      <c r="F95" s="194"/>
      <c r="G95" s="195">
        <v>0</v>
      </c>
      <c r="H95" s="205">
        <v>0</v>
      </c>
      <c r="I95" s="196">
        <f t="shared" si="133"/>
      </c>
      <c r="J95" s="197">
        <f t="shared" si="1"/>
      </c>
      <c r="K95" s="195">
        <v>0</v>
      </c>
      <c r="L95" s="197">
        <f t="shared" si="83"/>
      </c>
      <c r="M95" s="195">
        <v>0</v>
      </c>
      <c r="N95" s="198">
        <f t="shared" si="204"/>
      </c>
      <c r="O95" s="195">
        <v>0</v>
      </c>
      <c r="P95" s="198">
        <f t="shared" si="231"/>
      </c>
      <c r="Q95" s="199"/>
      <c r="R95" s="195"/>
      <c r="S95" s="199"/>
      <c r="T95" s="195"/>
      <c r="U95" s="200"/>
      <c r="V95" s="201"/>
      <c r="W95" s="195"/>
      <c r="X95" s="201"/>
      <c r="Y95" s="199"/>
      <c r="Z95" s="201"/>
      <c r="AA95" s="201"/>
      <c r="AB95" s="195"/>
      <c r="AC95" s="195"/>
      <c r="AD95" s="199"/>
      <c r="AE95" s="202"/>
      <c r="AF95" s="203" t="s">
        <v>251</v>
      </c>
    </row>
    <row hidden="true" r="96">
      <c r="A96" s="189"/>
      <c r="B96" s="220" t="s">
        <v>262</v>
      </c>
      <c r="C96" s="221" t="s">
        <v>258</v>
      </c>
      <c r="D96" s="192" t="s">
        <v>247</v>
      </c>
      <c r="E96" s="193">
        <v>0</v>
      </c>
      <c r="F96" s="194">
        <f>E96+E98+E97</f>
      </c>
      <c r="G96" s="195">
        <v>0</v>
      </c>
      <c r="H96" s="195">
        <v>0</v>
      </c>
      <c r="I96" s="196">
        <f t="shared" si="133"/>
      </c>
      <c r="J96" s="197">
        <f t="shared" si="1"/>
      </c>
      <c r="K96" s="195">
        <v>0</v>
      </c>
      <c r="L96" s="197">
        <f t="shared" si="83"/>
      </c>
      <c r="M96" s="195">
        <v>0</v>
      </c>
      <c r="N96" s="198">
        <f t="shared" si="204"/>
      </c>
      <c r="O96" s="195">
        <v>0</v>
      </c>
      <c r="P96" s="198">
        <f t="shared" si="231"/>
      </c>
      <c r="Q96" s="199">
        <f>(M96+M97+M98)/(O96+O97+O98)</f>
      </c>
      <c r="R96" s="195">
        <v>1</v>
      </c>
      <c r="S96" s="199">
        <f>(O96+O97+O98)/(K96+K97+K98)</f>
      </c>
      <c r="T96" s="195">
        <v>0</v>
      </c>
      <c r="U96" s="200">
        <f>F96/T96</f>
      </c>
      <c r="V96" s="201">
        <f>(F96+4*500)/T96</f>
      </c>
      <c r="W96" s="195">
        <v>0</v>
      </c>
      <c r="X96" s="201">
        <f>W96/T96</f>
      </c>
      <c r="Y96" s="199">
        <f>T96/R96</f>
      </c>
      <c r="Z96" s="201">
        <f>W96/F96</f>
      </c>
      <c r="AA96" s="201">
        <f>W96/(F96+500)</f>
      </c>
      <c r="AB96" s="195">
        <v>0</v>
      </c>
      <c r="AC96" s="195">
        <v>0</v>
      </c>
      <c r="AD96" s="199">
        <f>AB96/T96</f>
      </c>
      <c r="AE96" s="202">
        <f>(W96-AC96)/(F96+500)</f>
      </c>
      <c r="AF96" s="203" t="s">
        <v>265</v>
      </c>
    </row>
    <row hidden="true" r="97">
      <c r="A97" s="189"/>
      <c r="B97" s="220"/>
      <c r="C97" s="221"/>
      <c r="D97" s="192" t="s">
        <v>249</v>
      </c>
      <c r="E97" s="193">
        <v>615.51</v>
      </c>
      <c r="F97" s="194"/>
      <c r="G97" s="195">
        <v>6368</v>
      </c>
      <c r="H97" s="195">
        <v>249</v>
      </c>
      <c r="I97" s="196">
        <f t="shared" si="133"/>
      </c>
      <c r="J97" s="197">
        <f t="shared" si="1"/>
      </c>
      <c r="K97" s="195">
        <v>7</v>
      </c>
      <c r="L97" s="197">
        <f t="shared" si="83"/>
      </c>
      <c r="M97" s="195">
        <v>0</v>
      </c>
      <c r="N97" s="198">
        <f t="shared" si="204"/>
      </c>
      <c r="O97" s="195">
        <v>1</v>
      </c>
      <c r="P97" s="198">
        <f t="shared" si="231"/>
      </c>
      <c r="Q97" s="199"/>
      <c r="R97" s="195"/>
      <c r="S97" s="199"/>
      <c r="T97" s="195"/>
      <c r="U97" s="200"/>
      <c r="V97" s="201"/>
      <c r="W97" s="195"/>
      <c r="X97" s="201"/>
      <c r="Y97" s="199"/>
      <c r="Z97" s="201"/>
      <c r="AA97" s="201"/>
      <c r="AB97" s="195"/>
      <c r="AC97" s="195"/>
      <c r="AD97" s="199"/>
      <c r="AE97" s="202"/>
      <c r="AF97" s="204"/>
    </row>
    <row hidden="true" r="98">
      <c r="A98" s="189"/>
      <c r="B98" s="220"/>
      <c r="C98" s="221"/>
      <c r="D98" s="192" t="s">
        <v>250</v>
      </c>
      <c r="E98" s="193">
        <v>0</v>
      </c>
      <c r="F98" s="194"/>
      <c r="G98" s="195">
        <v>0</v>
      </c>
      <c r="H98" s="205">
        <v>0</v>
      </c>
      <c r="I98" s="196">
        <f t="shared" si="133"/>
      </c>
      <c r="J98" s="197">
        <f t="shared" si="1"/>
      </c>
      <c r="K98" s="195">
        <v>0</v>
      </c>
      <c r="L98" s="197">
        <f t="shared" si="83"/>
      </c>
      <c r="M98" s="195">
        <v>0</v>
      </c>
      <c r="N98" s="198">
        <f t="shared" si="204"/>
      </c>
      <c r="O98" s="195">
        <v>0</v>
      </c>
      <c r="P98" s="198">
        <f t="shared" si="231"/>
      </c>
      <c r="Q98" s="199"/>
      <c r="R98" s="195"/>
      <c r="S98" s="199"/>
      <c r="T98" s="195"/>
      <c r="U98" s="200"/>
      <c r="V98" s="201"/>
      <c r="W98" s="195"/>
      <c r="X98" s="201"/>
      <c r="Y98" s="199"/>
      <c r="Z98" s="201"/>
      <c r="AA98" s="201"/>
      <c r="AB98" s="195"/>
      <c r="AC98" s="195"/>
      <c r="AD98" s="199"/>
      <c r="AE98" s="202"/>
      <c r="AF98" s="203" t="s">
        <v>251</v>
      </c>
    </row>
    <row hidden="true" r="99">
      <c r="A99" s="189"/>
      <c r="B99" s="222" t="s">
        <v>256</v>
      </c>
      <c r="C99" s="222"/>
      <c r="D99" s="222"/>
      <c r="E99" s="208">
        <f>SUM(E84:E98)</f>
      </c>
      <c r="F99" s="208">
        <f>SUM(F84:F98)</f>
      </c>
      <c r="G99" s="208">
        <f>SUM(G84:G98)</f>
      </c>
      <c r="H99" s="208">
        <f>SUM(H84:H98)</f>
      </c>
      <c r="I99" s="210">
        <f t="shared" si="133"/>
      </c>
      <c r="J99" s="211">
        <f t="shared" si="1"/>
      </c>
      <c r="K99" s="208">
        <f>SUM(K84:K98)</f>
      </c>
      <c r="L99" s="211">
        <f t="shared" si="83"/>
      </c>
      <c r="M99" s="208">
        <f>SUM(M84:M98)</f>
      </c>
      <c r="N99" s="212">
        <f t="shared" si="204"/>
      </c>
      <c r="O99" s="208">
        <f>SUM(O84:O98)</f>
      </c>
      <c r="P99" s="212">
        <f t="shared" si="231"/>
      </c>
      <c r="Q99" s="213">
        <f>M99/O99</f>
      </c>
      <c r="R99" s="208">
        <f>SUM(R84:R98)</f>
      </c>
      <c r="S99" s="213">
        <f>(O99+O99)/(K99+K99)</f>
      </c>
      <c r="T99" s="208">
        <f>SUM(T84:T98)</f>
      </c>
      <c r="U99" s="214">
        <f t="shared" ref="U99:U100" si="470">F99/T99</f>
      </c>
      <c r="V99" s="215">
        <f t="shared" ref="V99:V100" si="574">(F99+4*500)/T99</f>
      </c>
      <c r="W99" s="208">
        <f>SUM(W84:W98)</f>
      </c>
      <c r="X99" s="216">
        <f t="shared" ref="X99:X100" si="262">W99/T99</f>
      </c>
      <c r="Y99" s="213">
        <f t="shared" ref="Y99:Y100" si="366">T99/R99</f>
      </c>
      <c r="Z99" s="215">
        <f t="shared" ref="Z99:Z100" si="771">W99/F99</f>
      </c>
      <c r="AA99" s="215">
        <f>W99/(F99+COUNT(W84:W98)*500)</f>
      </c>
      <c r="AB99" s="217">
        <f>AB84+AB87+AB90+AB93+AB96</f>
      </c>
      <c r="AC99" s="217">
        <f>AC84+AC87+AC90+AC93+AC96</f>
      </c>
      <c r="AD99" s="213">
        <f t="shared" ref="AD99:AD100" si="667">AB99/T99</f>
      </c>
      <c r="AE99" s="218">
        <f>(W99-AC99)/(F99+COUNT(W84:W98))</f>
      </c>
      <c r="AF99" s="203"/>
    </row>
    <row hidden="true" r="100">
      <c r="A100" s="189"/>
      <c r="B100" s="190" t="s">
        <v>263</v>
      </c>
      <c r="C100" s="191" t="s">
        <v>264</v>
      </c>
      <c r="D100" s="192" t="s">
        <v>247</v>
      </c>
      <c r="E100" s="193">
        <v>0</v>
      </c>
      <c r="F100" s="194">
        <f>E100+E102+E101</f>
      </c>
      <c r="G100" s="195">
        <v>0</v>
      </c>
      <c r="H100" s="195">
        <v>0</v>
      </c>
      <c r="I100" s="196">
        <f t="shared" si="133"/>
      </c>
      <c r="J100" s="197">
        <f t="shared" si="1"/>
      </c>
      <c r="K100" s="195">
        <v>0</v>
      </c>
      <c r="L100" s="197">
        <f t="shared" si="83"/>
      </c>
      <c r="M100" s="195">
        <v>0</v>
      </c>
      <c r="N100" s="198">
        <f t="shared" si="204"/>
      </c>
      <c r="O100" s="195">
        <v>0</v>
      </c>
      <c r="P100" s="198">
        <f t="shared" si="231"/>
      </c>
      <c r="Q100" s="199">
        <f>(M100+M101+M102)/(O100+O101+O102)</f>
      </c>
      <c r="R100" s="195">
        <v>4</v>
      </c>
      <c r="S100" s="199">
        <f>(O100+O101+O102)/(K100+K101+K102)</f>
      </c>
      <c r="T100" s="195">
        <v>1</v>
      </c>
      <c r="U100" s="200">
        <f t="shared" si="470"/>
      </c>
      <c r="V100" s="201">
        <f t="shared" si="574"/>
      </c>
      <c r="W100" s="195">
        <v>2011.2000000000007</v>
      </c>
      <c r="X100" s="201">
        <f t="shared" si="262"/>
      </c>
      <c r="Y100" s="199">
        <f t="shared" si="366"/>
      </c>
      <c r="Z100" s="201">
        <f t="shared" si="771"/>
      </c>
      <c r="AA100" s="201">
        <f>W100/(F100+500)</f>
      </c>
      <c r="AB100" s="195">
        <v>0</v>
      </c>
      <c r="AC100" s="195">
        <v>0</v>
      </c>
      <c r="AD100" s="199">
        <f t="shared" si="667"/>
      </c>
      <c r="AE100" s="202">
        <f>(W100-AC100)/(F100+500)</f>
      </c>
      <c r="AF100" s="201" t="s">
        <v>248</v>
      </c>
    </row>
    <row hidden="true" r="101">
      <c r="A101" s="189"/>
      <c r="B101" s="190"/>
      <c r="C101" s="191"/>
      <c r="D101" s="192" t="s">
        <v>249</v>
      </c>
      <c r="E101" s="193">
        <v>614.82</v>
      </c>
      <c r="F101" s="194"/>
      <c r="G101" s="195">
        <v>6380</v>
      </c>
      <c r="H101" s="195">
        <v>170</v>
      </c>
      <c r="I101" s="196">
        <f t="shared" si="133"/>
      </c>
      <c r="J101" s="197">
        <f t="shared" si="1"/>
      </c>
      <c r="K101" s="195">
        <v>14</v>
      </c>
      <c r="L101" s="197">
        <f t="shared" si="83"/>
      </c>
      <c r="M101" s="195">
        <v>1</v>
      </c>
      <c r="N101" s="198">
        <f t="shared" si="204"/>
      </c>
      <c r="O101" s="195">
        <v>3</v>
      </c>
      <c r="P101" s="198">
        <f t="shared" si="231"/>
      </c>
      <c r="Q101" s="199"/>
      <c r="R101" s="195"/>
      <c r="S101" s="199"/>
      <c r="T101" s="195"/>
      <c r="U101" s="200"/>
      <c r="V101" s="201"/>
      <c r="W101" s="195"/>
      <c r="X101" s="201"/>
      <c r="Y101" s="199"/>
      <c r="Z101" s="201"/>
      <c r="AA101" s="201"/>
      <c r="AB101" s="195"/>
      <c r="AC101" s="195"/>
      <c r="AD101" s="199"/>
      <c r="AE101" s="202"/>
      <c r="AF101" s="203"/>
    </row>
    <row hidden="true" r="102">
      <c r="A102" s="189"/>
      <c r="B102" s="190"/>
      <c r="C102" s="191"/>
      <c r="D102" s="192" t="s">
        <v>250</v>
      </c>
      <c r="E102" s="193">
        <v>0</v>
      </c>
      <c r="F102" s="194"/>
      <c r="G102" s="195">
        <v>2</v>
      </c>
      <c r="H102" s="205">
        <v>0</v>
      </c>
      <c r="I102" s="196">
        <f t="shared" si="133"/>
      </c>
      <c r="J102" s="197">
        <f t="shared" si="1"/>
      </c>
      <c r="K102" s="195">
        <v>0</v>
      </c>
      <c r="L102" s="197">
        <f t="shared" si="83"/>
      </c>
      <c r="M102" s="195">
        <v>0</v>
      </c>
      <c r="N102" s="198">
        <f t="shared" si="204"/>
      </c>
      <c r="O102" s="195">
        <v>0</v>
      </c>
      <c r="P102" s="198">
        <f t="shared" si="231"/>
      </c>
      <c r="Q102" s="199"/>
      <c r="R102" s="195"/>
      <c r="S102" s="199"/>
      <c r="T102" s="195"/>
      <c r="U102" s="200"/>
      <c r="V102" s="201"/>
      <c r="W102" s="195"/>
      <c r="X102" s="201"/>
      <c r="Y102" s="199"/>
      <c r="Z102" s="201"/>
      <c r="AA102" s="201"/>
      <c r="AB102" s="195"/>
      <c r="AC102" s="195"/>
      <c r="AD102" s="199"/>
      <c r="AE102" s="202"/>
      <c r="AF102" s="203" t="s">
        <v>266</v>
      </c>
    </row>
    <row hidden="true" r="103">
      <c r="A103" s="189"/>
      <c r="B103" s="190" t="s">
        <v>267</v>
      </c>
      <c r="C103" s="191" t="s">
        <v>264</v>
      </c>
      <c r="D103" s="192" t="s">
        <v>247</v>
      </c>
      <c r="E103" s="193">
        <v>0</v>
      </c>
      <c r="F103" s="194">
        <f>E103+E105+E104</f>
      </c>
      <c r="G103" s="195">
        <v>0</v>
      </c>
      <c r="H103" s="195">
        <v>0</v>
      </c>
      <c r="I103" s="196">
        <f t="shared" si="133"/>
      </c>
      <c r="J103" s="197">
        <f t="shared" si="1"/>
      </c>
      <c r="K103" s="195">
        <v>0</v>
      </c>
      <c r="L103" s="197">
        <f t="shared" si="83"/>
      </c>
      <c r="M103" s="195">
        <v>0</v>
      </c>
      <c r="N103" s="198">
        <f t="shared" si="204"/>
      </c>
      <c r="O103" s="195">
        <v>0</v>
      </c>
      <c r="P103" s="198">
        <f t="shared" si="231"/>
      </c>
      <c r="Q103" s="199">
        <f>(M103+M104+M105)/(O103+O104+O105)</f>
      </c>
      <c r="R103" s="195">
        <v>3</v>
      </c>
      <c r="S103" s="199">
        <f>(O103+O104+O105)/(K103+K104+K105)</f>
      </c>
      <c r="T103" s="195">
        <v>1</v>
      </c>
      <c r="U103" s="200">
        <f>F103/T103</f>
      </c>
      <c r="V103" s="201">
        <f>(F103+4*500)/T103</f>
      </c>
      <c r="W103" s="195">
        <v>1692</v>
      </c>
      <c r="X103" s="201">
        <f>W103/T103</f>
      </c>
      <c r="Y103" s="199">
        <f>T103/R103</f>
      </c>
      <c r="Z103" s="201">
        <f>W103/F103</f>
      </c>
      <c r="AA103" s="201">
        <f>W103/(F103+500)</f>
      </c>
      <c r="AB103" s="195">
        <v>0</v>
      </c>
      <c r="AC103" s="195">
        <v>0</v>
      </c>
      <c r="AD103" s="199">
        <f>AB103/T103</f>
      </c>
      <c r="AE103" s="202">
        <f>(W103-AC103)/(F103+500)</f>
      </c>
      <c r="AF103" s="201" t="s">
        <v>248</v>
      </c>
    </row>
    <row hidden="true" r="104">
      <c r="A104" s="189"/>
      <c r="B104" s="190"/>
      <c r="C104" s="191"/>
      <c r="D104" s="192" t="s">
        <v>249</v>
      </c>
      <c r="E104" s="193">
        <v>768.68</v>
      </c>
      <c r="F104" s="194"/>
      <c r="G104" s="195">
        <v>9729</v>
      </c>
      <c r="H104" s="195">
        <v>393</v>
      </c>
      <c r="I104" s="196">
        <f t="shared" si="133"/>
      </c>
      <c r="J104" s="197">
        <f t="shared" si="1"/>
      </c>
      <c r="K104" s="195">
        <v>14</v>
      </c>
      <c r="L104" s="197">
        <f t="shared" si="83"/>
      </c>
      <c r="M104" s="195">
        <v>0</v>
      </c>
      <c r="N104" s="198">
        <f t="shared" si="204"/>
      </c>
      <c r="O104" s="195">
        <v>4</v>
      </c>
      <c r="P104" s="198">
        <f t="shared" si="231"/>
      </c>
      <c r="Q104" s="199"/>
      <c r="R104" s="195"/>
      <c r="S104" s="199"/>
      <c r="T104" s="195"/>
      <c r="U104" s="200"/>
      <c r="V104" s="201"/>
      <c r="W104" s="195"/>
      <c r="X104" s="201"/>
      <c r="Y104" s="199"/>
      <c r="Z104" s="201"/>
      <c r="AA104" s="201"/>
      <c r="AB104" s="195"/>
      <c r="AC104" s="195"/>
      <c r="AD104" s="199"/>
      <c r="AE104" s="202"/>
      <c r="AF104" s="203"/>
    </row>
    <row hidden="true" r="105">
      <c r="A105" s="189"/>
      <c r="B105" s="190"/>
      <c r="C105" s="191"/>
      <c r="D105" s="192" t="s">
        <v>250</v>
      </c>
      <c r="E105" s="193">
        <v>56.03</v>
      </c>
      <c r="F105" s="194"/>
      <c r="G105" s="195">
        <v>111</v>
      </c>
      <c r="H105" s="205">
        <v>2</v>
      </c>
      <c r="I105" s="196">
        <f t="shared" si="133"/>
      </c>
      <c r="J105" s="197">
        <f t="shared" si="1"/>
      </c>
      <c r="K105" s="195">
        <v>0</v>
      </c>
      <c r="L105" s="197">
        <f t="shared" si="83"/>
      </c>
      <c r="M105" s="195">
        <v>0</v>
      </c>
      <c r="N105" s="198">
        <f t="shared" si="204"/>
      </c>
      <c r="O105" s="195">
        <v>0</v>
      </c>
      <c r="P105" s="198">
        <f t="shared" si="231"/>
      </c>
      <c r="Q105" s="199"/>
      <c r="R105" s="195"/>
      <c r="S105" s="199"/>
      <c r="T105" s="195"/>
      <c r="U105" s="200"/>
      <c r="V105" s="201"/>
      <c r="W105" s="195"/>
      <c r="X105" s="201"/>
      <c r="Y105" s="199"/>
      <c r="Z105" s="201"/>
      <c r="AA105" s="201"/>
      <c r="AB105" s="195"/>
      <c r="AC105" s="195"/>
      <c r="AD105" s="199"/>
      <c r="AE105" s="202"/>
      <c r="AF105" s="203" t="s">
        <v>266</v>
      </c>
    </row>
    <row hidden="true" r="106">
      <c r="A106" s="189"/>
      <c r="B106" s="190" t="s">
        <v>268</v>
      </c>
      <c r="C106" s="191" t="s">
        <v>264</v>
      </c>
      <c r="D106" s="192" t="s">
        <v>247</v>
      </c>
      <c r="E106" s="193">
        <v>0</v>
      </c>
      <c r="F106" s="194">
        <f>E106+E108+E107</f>
      </c>
      <c r="G106" s="195">
        <v>0</v>
      </c>
      <c r="H106" s="195">
        <v>0</v>
      </c>
      <c r="I106" s="196">
        <f t="shared" si="133"/>
      </c>
      <c r="J106" s="197">
        <f t="shared" si="1"/>
      </c>
      <c r="K106" s="195">
        <v>0</v>
      </c>
      <c r="L106" s="197">
        <f t="shared" si="83"/>
      </c>
      <c r="M106" s="195">
        <v>0</v>
      </c>
      <c r="N106" s="198">
        <f t="shared" si="204"/>
      </c>
      <c r="O106" s="195">
        <v>0</v>
      </c>
      <c r="P106" s="198">
        <f t="shared" si="231"/>
      </c>
      <c r="Q106" s="199">
        <f>(M106+M107+M108)/(O106+O107+O108)</f>
      </c>
      <c r="R106" s="195">
        <v>1</v>
      </c>
      <c r="S106" s="199">
        <f>(O106+O107+O108)/(K106+K107+K108)</f>
      </c>
      <c r="T106" s="195">
        <v>0</v>
      </c>
      <c r="U106" s="200">
        <f>F106/T106</f>
      </c>
      <c r="V106" s="201">
        <f>(F106+4*500)/T106</f>
      </c>
      <c r="W106" s="195">
        <v>0</v>
      </c>
      <c r="X106" s="201">
        <f>W106/T106</f>
      </c>
      <c r="Y106" s="199">
        <f>T106/R106</f>
      </c>
      <c r="Z106" s="201">
        <f>W106/F106</f>
      </c>
      <c r="AA106" s="201">
        <f>W106/(F106+500)</f>
      </c>
      <c r="AB106" s="195">
        <v>0</v>
      </c>
      <c r="AC106" s="195">
        <v>0</v>
      </c>
      <c r="AD106" s="199">
        <f>AB106/T106</f>
      </c>
      <c r="AE106" s="202">
        <f>(W106-AC106)/(F106+500)</f>
      </c>
      <c r="AF106" s="201" t="s">
        <v>248</v>
      </c>
    </row>
    <row hidden="true" r="107">
      <c r="A107" s="189"/>
      <c r="B107" s="190"/>
      <c r="C107" s="191"/>
      <c r="D107" s="192" t="s">
        <v>249</v>
      </c>
      <c r="E107" s="193">
        <v>365.54</v>
      </c>
      <c r="F107" s="194"/>
      <c r="G107" s="195">
        <v>5375</v>
      </c>
      <c r="H107" s="195">
        <v>223</v>
      </c>
      <c r="I107" s="196">
        <f t="shared" si="133"/>
      </c>
      <c r="J107" s="197">
        <f t="shared" si="1"/>
      </c>
      <c r="K107" s="195">
        <v>14</v>
      </c>
      <c r="L107" s="197">
        <f t="shared" si="83"/>
      </c>
      <c r="M107" s="195">
        <v>0</v>
      </c>
      <c r="N107" s="198">
        <f t="shared" si="204"/>
      </c>
      <c r="O107" s="195">
        <v>0</v>
      </c>
      <c r="P107" s="198">
        <f t="shared" si="231"/>
      </c>
      <c r="Q107" s="199"/>
      <c r="R107" s="195"/>
      <c r="S107" s="199"/>
      <c r="T107" s="195"/>
      <c r="U107" s="200"/>
      <c r="V107" s="201"/>
      <c r="W107" s="195"/>
      <c r="X107" s="201"/>
      <c r="Y107" s="199"/>
      <c r="Z107" s="201"/>
      <c r="AA107" s="201"/>
      <c r="AB107" s="195"/>
      <c r="AC107" s="195"/>
      <c r="AD107" s="199"/>
      <c r="AE107" s="202"/>
      <c r="AF107" s="203"/>
    </row>
    <row hidden="true" r="108">
      <c r="A108" s="189"/>
      <c r="B108" s="190"/>
      <c r="C108" s="191"/>
      <c r="D108" s="192" t="s">
        <v>250</v>
      </c>
      <c r="E108" s="193">
        <v>499.1</v>
      </c>
      <c r="F108" s="194"/>
      <c r="G108" s="195">
        <v>3180</v>
      </c>
      <c r="H108" s="205">
        <v>97</v>
      </c>
      <c r="I108" s="196">
        <f t="shared" si="133"/>
      </c>
      <c r="J108" s="197">
        <f t="shared" si="1"/>
      </c>
      <c r="K108" s="195">
        <v>0</v>
      </c>
      <c r="L108" s="197">
        <f t="shared" si="83"/>
      </c>
      <c r="M108" s="195">
        <v>0</v>
      </c>
      <c r="N108" s="198">
        <f t="shared" si="204"/>
      </c>
      <c r="O108" s="195">
        <v>0</v>
      </c>
      <c r="P108" s="198">
        <f t="shared" si="231"/>
      </c>
      <c r="Q108" s="199"/>
      <c r="R108" s="195"/>
      <c r="S108" s="199"/>
      <c r="T108" s="195"/>
      <c r="U108" s="200"/>
      <c r="V108" s="201"/>
      <c r="W108" s="195"/>
      <c r="X108" s="201"/>
      <c r="Y108" s="199"/>
      <c r="Z108" s="201"/>
      <c r="AA108" s="201"/>
      <c r="AB108" s="195"/>
      <c r="AC108" s="195"/>
      <c r="AD108" s="199"/>
      <c r="AE108" s="202"/>
      <c r="AF108" s="203" t="s">
        <v>266</v>
      </c>
    </row>
    <row hidden="true" r="109">
      <c r="A109" s="189"/>
      <c r="B109" s="190" t="s">
        <v>269</v>
      </c>
      <c r="C109" s="191" t="s">
        <v>264</v>
      </c>
      <c r="D109" s="192" t="s">
        <v>247</v>
      </c>
      <c r="E109" s="193">
        <v>0</v>
      </c>
      <c r="F109" s="194">
        <f>E109+E111+E110</f>
      </c>
      <c r="G109" s="195">
        <v>0</v>
      </c>
      <c r="H109" s="195">
        <v>0</v>
      </c>
      <c r="I109" s="196">
        <f t="shared" si="133"/>
      </c>
      <c r="J109" s="197">
        <f t="shared" si="1"/>
      </c>
      <c r="K109" s="195">
        <v>0</v>
      </c>
      <c r="L109" s="197">
        <f t="shared" si="83"/>
      </c>
      <c r="M109" s="195">
        <v>0</v>
      </c>
      <c r="N109" s="198">
        <f t="shared" si="204"/>
      </c>
      <c r="O109" s="195">
        <v>0</v>
      </c>
      <c r="P109" s="198">
        <f t="shared" si="231"/>
      </c>
      <c r="Q109" s="199">
        <f>(M109+M110+M111)/(O109+O110+O111)</f>
      </c>
      <c r="R109" s="195">
        <v>4</v>
      </c>
      <c r="S109" s="199">
        <f>(O109+O110+O111)/(K109+K110+K111)</f>
      </c>
      <c r="T109" s="195">
        <v>2</v>
      </c>
      <c r="U109" s="200">
        <f>F109/T109</f>
      </c>
      <c r="V109" s="201">
        <f>(F109+4*500)/T109</f>
      </c>
      <c r="W109" s="195">
        <v>3355.2000000000007</v>
      </c>
      <c r="X109" s="201">
        <f>W109/T109</f>
      </c>
      <c r="Y109" s="199">
        <f>T109/R109</f>
      </c>
      <c r="Z109" s="201">
        <f>W109/F109</f>
      </c>
      <c r="AA109" s="201">
        <f>W109/(F109+500)</f>
      </c>
      <c r="AB109" s="195">
        <v>0</v>
      </c>
      <c r="AC109" s="195">
        <v>0</v>
      </c>
      <c r="AD109" s="199">
        <f>AB109/T109</f>
      </c>
      <c r="AE109" s="202">
        <f>(W109-AC109)/(F109+500)</f>
      </c>
      <c r="AF109" s="201" t="s">
        <v>248</v>
      </c>
    </row>
    <row hidden="true" r="110">
      <c r="A110" s="189"/>
      <c r="B110" s="190"/>
      <c r="C110" s="191"/>
      <c r="D110" s="192" t="s">
        <v>249</v>
      </c>
      <c r="E110" s="193">
        <v>511.25</v>
      </c>
      <c r="F110" s="194"/>
      <c r="G110" s="195">
        <v>6360</v>
      </c>
      <c r="H110" s="195">
        <v>310</v>
      </c>
      <c r="I110" s="196">
        <f t="shared" si="133"/>
      </c>
      <c r="J110" s="197">
        <f t="shared" si="1"/>
      </c>
      <c r="K110" s="195">
        <v>6</v>
      </c>
      <c r="L110" s="197">
        <f t="shared" si="83"/>
      </c>
      <c r="M110" s="195">
        <v>1</v>
      </c>
      <c r="N110" s="198">
        <f t="shared" si="204"/>
      </c>
      <c r="O110" s="195">
        <v>1</v>
      </c>
      <c r="P110" s="198">
        <f t="shared" si="231"/>
      </c>
      <c r="Q110" s="199"/>
      <c r="R110" s="195"/>
      <c r="S110" s="199"/>
      <c r="T110" s="195"/>
      <c r="U110" s="200"/>
      <c r="V110" s="201"/>
      <c r="W110" s="195"/>
      <c r="X110" s="201"/>
      <c r="Y110" s="199"/>
      <c r="Z110" s="201"/>
      <c r="AA110" s="201"/>
      <c r="AB110" s="195"/>
      <c r="AC110" s="195"/>
      <c r="AD110" s="199"/>
      <c r="AE110" s="202"/>
      <c r="AF110" s="203"/>
    </row>
    <row hidden="true" r="111">
      <c r="A111" s="189"/>
      <c r="B111" s="190"/>
      <c r="C111" s="191"/>
      <c r="D111" s="192" t="s">
        <v>250</v>
      </c>
      <c r="E111" s="193">
        <v>298.93</v>
      </c>
      <c r="F111" s="194"/>
      <c r="G111" s="195">
        <v>2179</v>
      </c>
      <c r="H111" s="195">
        <v>103</v>
      </c>
      <c r="I111" s="196">
        <f t="shared" si="133"/>
      </c>
      <c r="J111" s="197">
        <f t="shared" si="1"/>
      </c>
      <c r="K111" s="195">
        <v>1</v>
      </c>
      <c r="L111" s="197">
        <f t="shared" si="83"/>
      </c>
      <c r="M111" s="195">
        <v>1</v>
      </c>
      <c r="N111" s="198">
        <f t="shared" si="204"/>
      </c>
      <c r="O111" s="195">
        <v>3</v>
      </c>
      <c r="P111" s="198">
        <f t="shared" si="231"/>
      </c>
      <c r="Q111" s="199"/>
      <c r="R111" s="195"/>
      <c r="S111" s="199"/>
      <c r="T111" s="195"/>
      <c r="U111" s="200"/>
      <c r="V111" s="201"/>
      <c r="W111" s="195"/>
      <c r="X111" s="201"/>
      <c r="Y111" s="199"/>
      <c r="Z111" s="201"/>
      <c r="AA111" s="201"/>
      <c r="AB111" s="195"/>
      <c r="AC111" s="195"/>
      <c r="AD111" s="199"/>
      <c r="AE111" s="202"/>
      <c r="AF111" s="203" t="s">
        <v>266</v>
      </c>
    </row>
    <row hidden="true" r="112">
      <c r="A112" s="189"/>
      <c r="B112" s="190" t="s">
        <v>270</v>
      </c>
      <c r="C112" s="191" t="s">
        <v>264</v>
      </c>
      <c r="D112" s="192" t="s">
        <v>247</v>
      </c>
      <c r="E112" s="193">
        <v>0</v>
      </c>
      <c r="F112" s="194">
        <f>E112+E114+E113</f>
      </c>
      <c r="G112" s="195">
        <v>0</v>
      </c>
      <c r="H112" s="195">
        <v>0</v>
      </c>
      <c r="I112" s="196">
        <f t="shared" si="133"/>
      </c>
      <c r="J112" s="197">
        <f t="shared" si="1"/>
      </c>
      <c r="K112" s="195">
        <v>0</v>
      </c>
      <c r="L112" s="197">
        <f t="shared" si="83"/>
      </c>
      <c r="M112" s="195">
        <v>0</v>
      </c>
      <c r="N112" s="198">
        <f t="shared" si="204"/>
      </c>
      <c r="O112" s="195">
        <v>0</v>
      </c>
      <c r="P112" s="198">
        <f t="shared" si="231"/>
      </c>
      <c r="Q112" s="199">
        <f>(M112+M113+M114)/(O112+O113+O114)</f>
      </c>
      <c r="R112" s="195">
        <v>3</v>
      </c>
      <c r="S112" s="199">
        <f>(O112+O113+O114)/(K112+K113+K114)</f>
      </c>
      <c r="T112" s="195">
        <v>0</v>
      </c>
      <c r="U112" s="200">
        <f>F112/T112</f>
      </c>
      <c r="V112" s="201">
        <f>(F112+4*500)/T112</f>
      </c>
      <c r="W112" s="195">
        <v>0</v>
      </c>
      <c r="X112" s="201">
        <f>W112/T112</f>
      </c>
      <c r="Y112" s="199">
        <f>T112/R112</f>
      </c>
      <c r="Z112" s="201">
        <f>W112/F112</f>
      </c>
      <c r="AA112" s="201">
        <f>W112/(F112+500)</f>
      </c>
      <c r="AB112" s="195">
        <v>0</v>
      </c>
      <c r="AC112" s="195">
        <v>0</v>
      </c>
      <c r="AD112" s="199">
        <f>AB112/T112</f>
      </c>
      <c r="AE112" s="202">
        <f>(W112-AC112)/(F112+500)</f>
      </c>
      <c r="AF112" s="201" t="s">
        <v>248</v>
      </c>
    </row>
    <row hidden="true" r="113">
      <c r="A113" s="189"/>
      <c r="B113" s="190"/>
      <c r="C113" s="191"/>
      <c r="D113" s="192" t="s">
        <v>249</v>
      </c>
      <c r="E113" s="193">
        <v>682.88</v>
      </c>
      <c r="F113" s="194"/>
      <c r="G113" s="195">
        <v>8909</v>
      </c>
      <c r="H113" s="195">
        <v>385</v>
      </c>
      <c r="I113" s="196">
        <f t="shared" si="133"/>
      </c>
      <c r="J113" s="197">
        <f t="shared" si="1"/>
      </c>
      <c r="K113" s="195">
        <v>12</v>
      </c>
      <c r="L113" s="197">
        <f t="shared" si="83"/>
      </c>
      <c r="M113" s="195">
        <v>0</v>
      </c>
      <c r="N113" s="198">
        <f t="shared" si="204"/>
      </c>
      <c r="O113" s="195">
        <v>1</v>
      </c>
      <c r="P113" s="198">
        <f t="shared" si="231"/>
      </c>
      <c r="Q113" s="199"/>
      <c r="R113" s="195"/>
      <c r="S113" s="199"/>
      <c r="T113" s="195"/>
      <c r="U113" s="200"/>
      <c r="V113" s="201"/>
      <c r="W113" s="195"/>
      <c r="X113" s="201"/>
      <c r="Y113" s="199"/>
      <c r="Z113" s="201"/>
      <c r="AA113" s="201"/>
      <c r="AB113" s="195"/>
      <c r="AC113" s="195"/>
      <c r="AD113" s="199"/>
      <c r="AE113" s="202"/>
      <c r="AF113" s="203"/>
    </row>
    <row hidden="true" r="114">
      <c r="A114" s="189"/>
      <c r="B114" s="190"/>
      <c r="C114" s="191"/>
      <c r="D114" s="192" t="s">
        <v>250</v>
      </c>
      <c r="E114" s="193">
        <v>677.7</v>
      </c>
      <c r="F114" s="194"/>
      <c r="G114" s="195">
        <v>2044</v>
      </c>
      <c r="H114" s="195">
        <v>66</v>
      </c>
      <c r="I114" s="196">
        <f t="shared" si="133"/>
      </c>
      <c r="J114" s="197">
        <f t="shared" si="1"/>
      </c>
      <c r="K114" s="195">
        <v>6</v>
      </c>
      <c r="L114" s="197">
        <f t="shared" si="83"/>
      </c>
      <c r="M114" s="195">
        <v>0</v>
      </c>
      <c r="N114" s="198">
        <f t="shared" si="204"/>
      </c>
      <c r="O114" s="195">
        <v>1</v>
      </c>
      <c r="P114" s="198">
        <f t="shared" si="231"/>
      </c>
      <c r="Q114" s="199"/>
      <c r="R114" s="195"/>
      <c r="S114" s="199"/>
      <c r="T114" s="195"/>
      <c r="U114" s="200"/>
      <c r="V114" s="201"/>
      <c r="W114" s="195"/>
      <c r="X114" s="201"/>
      <c r="Y114" s="199"/>
      <c r="Z114" s="201"/>
      <c r="AA114" s="201"/>
      <c r="AB114" s="195"/>
      <c r="AC114" s="195"/>
      <c r="AD114" s="199"/>
      <c r="AE114" s="202"/>
      <c r="AF114" s="203" t="s">
        <v>266</v>
      </c>
    </row>
    <row hidden="true" r="115">
      <c r="A115" s="189"/>
      <c r="B115" s="222" t="s">
        <v>256</v>
      </c>
      <c r="C115" s="222"/>
      <c r="D115" s="222"/>
      <c r="E115" s="208">
        <f>SUM(E100:E114)</f>
      </c>
      <c r="F115" s="208">
        <f>SUM(F100:F114)</f>
      </c>
      <c r="G115" s="208">
        <f>SUM(G100:G114)</f>
      </c>
      <c r="H115" s="208">
        <f>SUM(H100:H114)</f>
      </c>
      <c r="I115" s="210">
        <f t="shared" si="133"/>
      </c>
      <c r="J115" s="211">
        <f t="shared" si="1"/>
      </c>
      <c r="K115" s="208">
        <f>SUM(K100:K114)</f>
      </c>
      <c r="L115" s="211">
        <f t="shared" si="83"/>
      </c>
      <c r="M115" s="208">
        <f>SUM(M100:M114)</f>
      </c>
      <c r="N115" s="212">
        <f t="shared" si="204"/>
      </c>
      <c r="O115" s="208">
        <f>SUM(O100:O114)</f>
      </c>
      <c r="P115" s="212">
        <f t="shared" si="231"/>
      </c>
      <c r="Q115" s="213">
        <f>M115/O115</f>
      </c>
      <c r="R115" s="208">
        <f>SUM(R100:R114)</f>
      </c>
      <c r="S115" s="213">
        <f>(O115+O115)/(K115+K115)</f>
      </c>
      <c r="T115" s="208">
        <f>SUM(T100:T114)</f>
      </c>
      <c r="U115" s="214">
        <f t="shared" ref="U115:U116" si="471">F115/T115</f>
      </c>
      <c r="V115" s="215">
        <f t="shared" ref="V115:V116" si="575">(F115+4*500)/T115</f>
      </c>
      <c r="W115" s="208">
        <f>SUM(W100:W114)</f>
      </c>
      <c r="X115" s="216">
        <f t="shared" ref="X115:X116" si="263">W115/T115</f>
      </c>
      <c r="Y115" s="213">
        <f t="shared" ref="Y115:Y116" si="367">T115/R115</f>
      </c>
      <c r="Z115" s="215">
        <f t="shared" ref="Z115:Z116" si="772">W115/F115</f>
      </c>
      <c r="AA115" s="215">
        <f>W115/(F115+COUNT(W100:W114)*500)</f>
      </c>
      <c r="AB115" s="217">
        <f>AB100+AB103+AB106+AB109+AB112</f>
      </c>
      <c r="AC115" s="217">
        <f>AC100+AC103+AC106+AC109+AC112</f>
      </c>
      <c r="AD115" s="213">
        <f t="shared" ref="AD115:AD116" si="668">AB115/T115</f>
      </c>
      <c r="AE115" s="218">
        <f>(W115-AC115)/(F115+COUNT(W100:W114))</f>
      </c>
      <c r="AF115" s="219"/>
    </row>
    <row hidden="true" r="116">
      <c r="A116" s="189"/>
      <c r="B116" s="206" t="s">
        <v>271</v>
      </c>
      <c r="C116" s="221" t="s">
        <v>272</v>
      </c>
      <c r="D116" s="192" t="s">
        <v>247</v>
      </c>
      <c r="E116" s="193">
        <v>0</v>
      </c>
      <c r="F116" s="194">
        <f>E116+E118+E117</f>
      </c>
      <c r="G116" s="195">
        <v>0</v>
      </c>
      <c r="H116" s="195">
        <v>0</v>
      </c>
      <c r="I116" s="196">
        <f t="shared" si="133"/>
      </c>
      <c r="J116" s="197">
        <f t="shared" si="1"/>
      </c>
      <c r="K116" s="195">
        <v>0</v>
      </c>
      <c r="L116" s="197">
        <f t="shared" si="83"/>
      </c>
      <c r="M116" s="195">
        <v>0</v>
      </c>
      <c r="N116" s="198">
        <f t="shared" si="204"/>
      </c>
      <c r="O116" s="195">
        <v>0</v>
      </c>
      <c r="P116" s="198">
        <f t="shared" si="231"/>
      </c>
      <c r="Q116" s="199">
        <f>(M116+M117+M118)/(O116+O117+O118)</f>
      </c>
      <c r="R116" s="195">
        <v>5</v>
      </c>
      <c r="S116" s="199">
        <f>(O116+O117+O118)/(K116+K117+K118)</f>
      </c>
      <c r="T116" s="195">
        <v>0</v>
      </c>
      <c r="U116" s="200">
        <f t="shared" si="471"/>
      </c>
      <c r="V116" s="201">
        <f t="shared" si="575"/>
      </c>
      <c r="W116" s="195">
        <v>0</v>
      </c>
      <c r="X116" s="201">
        <f t="shared" si="263"/>
      </c>
      <c r="Y116" s="199">
        <f t="shared" si="367"/>
      </c>
      <c r="Z116" s="201">
        <f t="shared" si="772"/>
      </c>
      <c r="AA116" s="201">
        <f>W116/(F116+500)</f>
      </c>
      <c r="AB116" s="195">
        <v>0</v>
      </c>
      <c r="AC116" s="195">
        <v>0</v>
      </c>
      <c r="AD116" s="199">
        <f t="shared" si="668"/>
      </c>
      <c r="AE116" s="202">
        <f>(W116-AC116)/(F116+500)</f>
      </c>
      <c r="AF116" s="201" t="s">
        <v>248</v>
      </c>
    </row>
    <row hidden="true" r="117">
      <c r="A117" s="189"/>
      <c r="B117" s="206"/>
      <c r="C117" s="221"/>
      <c r="D117" s="192" t="s">
        <v>249</v>
      </c>
      <c r="E117" s="193">
        <v>457.28</v>
      </c>
      <c r="F117" s="194"/>
      <c r="G117" s="195">
        <v>7091</v>
      </c>
      <c r="H117" s="195">
        <v>342</v>
      </c>
      <c r="I117" s="196">
        <f t="shared" si="133"/>
      </c>
      <c r="J117" s="197">
        <f t="shared" si="1"/>
      </c>
      <c r="K117" s="195">
        <v>15</v>
      </c>
      <c r="L117" s="197">
        <f t="shared" si="83"/>
      </c>
      <c r="M117" s="195">
        <v>0</v>
      </c>
      <c r="N117" s="198">
        <f t="shared" si="204"/>
      </c>
      <c r="O117" s="195">
        <v>1</v>
      </c>
      <c r="P117" s="198">
        <f t="shared" si="231"/>
      </c>
      <c r="Q117" s="199"/>
      <c r="R117" s="195"/>
      <c r="S117" s="199"/>
      <c r="T117" s="195"/>
      <c r="U117" s="200"/>
      <c r="V117" s="201"/>
      <c r="W117" s="195"/>
      <c r="X117" s="201"/>
      <c r="Y117" s="199"/>
      <c r="Z117" s="201"/>
      <c r="AA117" s="201"/>
      <c r="AB117" s="195"/>
      <c r="AC117" s="195"/>
      <c r="AD117" s="199"/>
      <c r="AE117" s="202"/>
      <c r="AF117" s="203"/>
    </row>
    <row hidden="true" r="118">
      <c r="A118" s="189"/>
      <c r="B118" s="206"/>
      <c r="C118" s="221"/>
      <c r="D118" s="192" t="s">
        <v>250</v>
      </c>
      <c r="E118" s="193">
        <v>316.07</v>
      </c>
      <c r="F118" s="194"/>
      <c r="G118" s="195">
        <v>1070</v>
      </c>
      <c r="H118" s="195">
        <v>28</v>
      </c>
      <c r="I118" s="196">
        <f t="shared" si="133"/>
      </c>
      <c r="J118" s="197">
        <f t="shared" si="1"/>
      </c>
      <c r="K118" s="195">
        <v>5</v>
      </c>
      <c r="L118" s="197">
        <f t="shared" si="83"/>
      </c>
      <c r="M118" s="195">
        <v>0</v>
      </c>
      <c r="N118" s="198">
        <f t="shared" si="204"/>
      </c>
      <c r="O118" s="195">
        <v>2</v>
      </c>
      <c r="P118" s="198">
        <f t="shared" si="231"/>
      </c>
      <c r="Q118" s="199"/>
      <c r="R118" s="195"/>
      <c r="S118" s="199"/>
      <c r="T118" s="195"/>
      <c r="U118" s="200"/>
      <c r="V118" s="201"/>
      <c r="W118" s="195"/>
      <c r="X118" s="201"/>
      <c r="Y118" s="199"/>
      <c r="Z118" s="201"/>
      <c r="AA118" s="201"/>
      <c r="AB118" s="195"/>
      <c r="AC118" s="195"/>
      <c r="AD118" s="199"/>
      <c r="AE118" s="202"/>
      <c r="AF118" s="203" t="s">
        <v>266</v>
      </c>
    </row>
    <row hidden="true" r="119">
      <c r="A119" s="189"/>
      <c r="B119" s="190" t="s">
        <v>273</v>
      </c>
      <c r="C119" s="221" t="s">
        <v>272</v>
      </c>
      <c r="D119" s="192" t="s">
        <v>247</v>
      </c>
      <c r="E119" s="193">
        <v>0</v>
      </c>
      <c r="F119" s="194">
        <f>E119+E121+E120</f>
      </c>
      <c r="G119" s="195">
        <v>0</v>
      </c>
      <c r="H119" s="195">
        <v>0</v>
      </c>
      <c r="I119" s="196">
        <f t="shared" si="133"/>
      </c>
      <c r="J119" s="197">
        <f t="shared" si="1"/>
      </c>
      <c r="K119" s="195">
        <v>0</v>
      </c>
      <c r="L119" s="197">
        <f t="shared" si="83"/>
      </c>
      <c r="M119" s="195">
        <v>0</v>
      </c>
      <c r="N119" s="198">
        <f t="shared" si="204"/>
      </c>
      <c r="O119" s="195">
        <v>0</v>
      </c>
      <c r="P119" s="198">
        <f t="shared" si="231"/>
      </c>
      <c r="Q119" s="199">
        <f>(M119+M120+M121)/(O119+O120+O121)</f>
      </c>
      <c r="R119" s="195">
        <v>2</v>
      </c>
      <c r="S119" s="199">
        <f>(O119+O120+O121)/(K119+K120+K121)</f>
      </c>
      <c r="T119" s="195">
        <v>2</v>
      </c>
      <c r="U119" s="200">
        <f>F119/T119</f>
      </c>
      <c r="V119" s="201">
        <f>(F119+4*500)/T119</f>
      </c>
      <c r="W119" s="195">
        <v>3422.399999999998</v>
      </c>
      <c r="X119" s="201">
        <f>W119/T119</f>
      </c>
      <c r="Y119" s="199">
        <f>T119/R119</f>
      </c>
      <c r="Z119" s="201">
        <f>W119/F119</f>
      </c>
      <c r="AA119" s="201">
        <f>W119/(F119+500)</f>
      </c>
      <c r="AB119" s="195">
        <v>1</v>
      </c>
      <c r="AC119" s="195">
        <v>2011.1999999999998</v>
      </c>
      <c r="AD119" s="199">
        <f>AB119/T119</f>
      </c>
      <c r="AE119" s="202">
        <f>(W119-AC119)/(F119+500)</f>
      </c>
      <c r="AF119" s="201" t="s">
        <v>248</v>
      </c>
    </row>
    <row hidden="true" r="120">
      <c r="A120" s="189"/>
      <c r="B120" s="190"/>
      <c r="C120" s="221"/>
      <c r="D120" s="192" t="s">
        <v>249</v>
      </c>
      <c r="E120" s="193">
        <v>449.1</v>
      </c>
      <c r="F120" s="194"/>
      <c r="G120" s="195">
        <v>6141</v>
      </c>
      <c r="H120" s="195">
        <v>333</v>
      </c>
      <c r="I120" s="196">
        <f t="shared" si="133"/>
      </c>
      <c r="J120" s="197">
        <f t="shared" si="1"/>
      </c>
      <c r="K120" s="195">
        <v>10</v>
      </c>
      <c r="L120" s="197">
        <f t="shared" si="83"/>
      </c>
      <c r="M120" s="195">
        <v>0</v>
      </c>
      <c r="N120" s="198">
        <f t="shared" si="204"/>
      </c>
      <c r="O120" s="195">
        <v>0</v>
      </c>
      <c r="P120" s="198">
        <f t="shared" si="231"/>
      </c>
      <c r="Q120" s="199"/>
      <c r="R120" s="195"/>
      <c r="S120" s="199"/>
      <c r="T120" s="195"/>
      <c r="U120" s="200"/>
      <c r="V120" s="201"/>
      <c r="W120" s="195"/>
      <c r="X120" s="201"/>
      <c r="Y120" s="199"/>
      <c r="Z120" s="201"/>
      <c r="AA120" s="201"/>
      <c r="AB120" s="195"/>
      <c r="AC120" s="195"/>
      <c r="AD120" s="199"/>
      <c r="AE120" s="202"/>
      <c r="AF120" s="203"/>
    </row>
    <row hidden="true" r="121">
      <c r="A121" s="189"/>
      <c r="B121" s="190"/>
      <c r="C121" s="221"/>
      <c r="D121" s="192" t="s">
        <v>250</v>
      </c>
      <c r="E121" s="193">
        <v>0</v>
      </c>
      <c r="F121" s="194"/>
      <c r="G121" s="195">
        <v>20</v>
      </c>
      <c r="H121" s="195">
        <v>0</v>
      </c>
      <c r="I121" s="196">
        <f t="shared" si="133"/>
      </c>
      <c r="J121" s="197">
        <f t="shared" si="1"/>
      </c>
      <c r="K121" s="195">
        <v>0</v>
      </c>
      <c r="L121" s="197">
        <f t="shared" si="83"/>
      </c>
      <c r="M121" s="195">
        <v>0</v>
      </c>
      <c r="N121" s="198">
        <f t="shared" si="204"/>
      </c>
      <c r="O121" s="195">
        <v>0</v>
      </c>
      <c r="P121" s="198">
        <f t="shared" si="231"/>
      </c>
      <c r="Q121" s="199"/>
      <c r="R121" s="195"/>
      <c r="S121" s="199"/>
      <c r="T121" s="195"/>
      <c r="U121" s="200"/>
      <c r="V121" s="201"/>
      <c r="W121" s="195"/>
      <c r="X121" s="201"/>
      <c r="Y121" s="199"/>
      <c r="Z121" s="201"/>
      <c r="AA121" s="201"/>
      <c r="AB121" s="195"/>
      <c r="AC121" s="195"/>
      <c r="AD121" s="199"/>
      <c r="AE121" s="202"/>
      <c r="AF121" s="203" t="s">
        <v>266</v>
      </c>
    </row>
    <row hidden="true" r="122">
      <c r="A122" s="189"/>
      <c r="B122" s="190" t="s">
        <v>274</v>
      </c>
      <c r="C122" s="221" t="s">
        <v>272</v>
      </c>
      <c r="D122" s="192" t="s">
        <v>247</v>
      </c>
      <c r="E122" s="193">
        <v>0</v>
      </c>
      <c r="F122" s="194">
        <f>E122+E124+E123</f>
      </c>
      <c r="G122" s="195">
        <v>0</v>
      </c>
      <c r="H122" s="195">
        <v>0</v>
      </c>
      <c r="I122" s="196">
        <f t="shared" si="133"/>
      </c>
      <c r="J122" s="197">
        <f t="shared" si="1"/>
      </c>
      <c r="K122" s="195">
        <v>0</v>
      </c>
      <c r="L122" s="197">
        <f t="shared" si="83"/>
      </c>
      <c r="M122" s="195">
        <v>0</v>
      </c>
      <c r="N122" s="198">
        <f t="shared" si="204"/>
      </c>
      <c r="O122" s="195">
        <v>0</v>
      </c>
      <c r="P122" s="198">
        <f t="shared" si="231"/>
      </c>
      <c r="Q122" s="199">
        <f>(M122+M123+M124)/(O122+O123+O124)</f>
      </c>
      <c r="R122" s="195">
        <v>1</v>
      </c>
      <c r="S122" s="199">
        <f>(O122+O123+O124)/(K122+K123+K124)</f>
      </c>
      <c r="T122" s="195">
        <v>1</v>
      </c>
      <c r="U122" s="200">
        <f>F122/T122</f>
      </c>
      <c r="V122" s="201">
        <f>(F122+4*500)/T122</f>
      </c>
      <c r="W122" s="195">
        <v>1692</v>
      </c>
      <c r="X122" s="201">
        <f>W122/T122</f>
      </c>
      <c r="Y122" s="199">
        <f>T122/R122</f>
      </c>
      <c r="Z122" s="201">
        <f>W122/F122</f>
      </c>
      <c r="AA122" s="201">
        <f>W122/(F122+500)</f>
      </c>
      <c r="AB122" s="195">
        <v>0</v>
      </c>
      <c r="AC122" s="195">
        <v>0</v>
      </c>
      <c r="AD122" s="199">
        <f>AB122/T122</f>
      </c>
      <c r="AE122" s="202">
        <f>(W122-AC122)/(F122+500)</f>
      </c>
      <c r="AF122" s="201" t="s">
        <v>248</v>
      </c>
    </row>
    <row hidden="true" r="123">
      <c r="A123" s="189"/>
      <c r="B123" s="190"/>
      <c r="C123" s="221"/>
      <c r="D123" s="192" t="s">
        <v>249</v>
      </c>
      <c r="E123" s="193">
        <v>709.21</v>
      </c>
      <c r="F123" s="194"/>
      <c r="G123" s="195">
        <v>9225</v>
      </c>
      <c r="H123" s="195">
        <v>548</v>
      </c>
      <c r="I123" s="196">
        <f t="shared" si="133"/>
      </c>
      <c r="J123" s="197">
        <f t="shared" si="1"/>
      </c>
      <c r="K123" s="195">
        <v>16</v>
      </c>
      <c r="L123" s="197">
        <f t="shared" si="83"/>
      </c>
      <c r="M123" s="195">
        <v>1</v>
      </c>
      <c r="N123" s="198">
        <f t="shared" si="204"/>
      </c>
      <c r="O123" s="195">
        <v>1</v>
      </c>
      <c r="P123" s="198">
        <f t="shared" si="231"/>
      </c>
      <c r="Q123" s="199"/>
      <c r="R123" s="195"/>
      <c r="S123" s="199"/>
      <c r="T123" s="195"/>
      <c r="U123" s="200"/>
      <c r="V123" s="201"/>
      <c r="W123" s="195"/>
      <c r="X123" s="201"/>
      <c r="Y123" s="199"/>
      <c r="Z123" s="201"/>
      <c r="AA123" s="201"/>
      <c r="AB123" s="195"/>
      <c r="AC123" s="195"/>
      <c r="AD123" s="199"/>
      <c r="AE123" s="202"/>
      <c r="AF123" s="203"/>
    </row>
    <row hidden="true" r="124">
      <c r="A124" s="189"/>
      <c r="B124" s="190"/>
      <c r="C124" s="221"/>
      <c r="D124" s="192" t="s">
        <v>250</v>
      </c>
      <c r="E124" s="193">
        <v>0</v>
      </c>
      <c r="F124" s="194"/>
      <c r="G124" s="195">
        <v>0</v>
      </c>
      <c r="H124" s="195">
        <v>1</v>
      </c>
      <c r="I124" s="196">
        <f t="shared" si="133"/>
      </c>
      <c r="J124" s="197">
        <f t="shared" si="1"/>
      </c>
      <c r="K124" s="195">
        <v>0</v>
      </c>
      <c r="L124" s="197">
        <f t="shared" si="83"/>
      </c>
      <c r="M124" s="195">
        <v>0</v>
      </c>
      <c r="N124" s="198">
        <f t="shared" si="204"/>
      </c>
      <c r="O124" s="195">
        <v>0</v>
      </c>
      <c r="P124" s="198">
        <f t="shared" si="231"/>
      </c>
      <c r="Q124" s="199"/>
      <c r="R124" s="195"/>
      <c r="S124" s="199"/>
      <c r="T124" s="195"/>
      <c r="U124" s="200"/>
      <c r="V124" s="201"/>
      <c r="W124" s="195"/>
      <c r="X124" s="201"/>
      <c r="Y124" s="199"/>
      <c r="Z124" s="201"/>
      <c r="AA124" s="201"/>
      <c r="AB124" s="195"/>
      <c r="AC124" s="195"/>
      <c r="AD124" s="199"/>
      <c r="AE124" s="202"/>
      <c r="AF124" s="203" t="s">
        <v>266</v>
      </c>
    </row>
    <row hidden="true" r="125">
      <c r="A125" s="189"/>
      <c r="B125" s="190" t="s">
        <v>275</v>
      </c>
      <c r="C125" s="221" t="s">
        <v>272</v>
      </c>
      <c r="D125" s="192" t="s">
        <v>247</v>
      </c>
      <c r="E125" s="193">
        <v>0</v>
      </c>
      <c r="F125" s="194">
        <f>E125+E127+E126</f>
      </c>
      <c r="G125" s="195">
        <v>0</v>
      </c>
      <c r="H125" s="195">
        <v>0</v>
      </c>
      <c r="I125" s="196">
        <f t="shared" si="133"/>
      </c>
      <c r="J125" s="197">
        <f t="shared" si="1"/>
      </c>
      <c r="K125" s="195">
        <v>0</v>
      </c>
      <c r="L125" s="197">
        <f t="shared" si="83"/>
      </c>
      <c r="M125" s="195">
        <v>0</v>
      </c>
      <c r="N125" s="198">
        <f t="shared" si="204"/>
      </c>
      <c r="O125" s="195">
        <v>0</v>
      </c>
      <c r="P125" s="198">
        <f t="shared" si="231"/>
      </c>
      <c r="Q125" s="199">
        <f>(M125+M126+M127)/(O125+O126+O127)</f>
      </c>
      <c r="R125" s="195">
        <v>2</v>
      </c>
      <c r="S125" s="199">
        <f>(O125+O126+O127)/(K125+K126+K127)</f>
      </c>
      <c r="T125" s="195">
        <v>0</v>
      </c>
      <c r="U125" s="200">
        <f>F125/T125</f>
      </c>
      <c r="V125" s="201">
        <f>(F125+4*500)/T125</f>
      </c>
      <c r="W125" s="195">
        <v>0</v>
      </c>
      <c r="X125" s="201">
        <f>W125/T125</f>
      </c>
      <c r="Y125" s="199">
        <f>T125/R125</f>
      </c>
      <c r="Z125" s="201">
        <f>W125/F125</f>
      </c>
      <c r="AA125" s="201">
        <f>W125/(F125+500)</f>
      </c>
      <c r="AB125" s="195">
        <v>0</v>
      </c>
      <c r="AC125" s="195">
        <v>0</v>
      </c>
      <c r="AD125" s="199">
        <f>AB125/T125</f>
      </c>
      <c r="AE125" s="202">
        <f>(W125-AC125)/(F125+500)</f>
      </c>
      <c r="AF125" s="201" t="s">
        <v>248</v>
      </c>
    </row>
    <row hidden="true" r="126">
      <c r="A126" s="189"/>
      <c r="B126" s="190"/>
      <c r="C126" s="221"/>
      <c r="D126" s="192" t="s">
        <v>249</v>
      </c>
      <c r="E126" s="193">
        <v>711.46</v>
      </c>
      <c r="F126" s="194"/>
      <c r="G126" s="195">
        <v>8138</v>
      </c>
      <c r="H126" s="195">
        <v>579</v>
      </c>
      <c r="I126" s="196">
        <f t="shared" si="133"/>
      </c>
      <c r="J126" s="197">
        <f t="shared" si="1"/>
      </c>
      <c r="K126" s="195">
        <v>11</v>
      </c>
      <c r="L126" s="197">
        <f t="shared" si="83"/>
      </c>
      <c r="M126" s="195">
        <v>0</v>
      </c>
      <c r="N126" s="198">
        <f t="shared" si="204"/>
      </c>
      <c r="O126" s="195">
        <v>1</v>
      </c>
      <c r="P126" s="198">
        <f t="shared" si="231"/>
      </c>
      <c r="Q126" s="199"/>
      <c r="R126" s="195"/>
      <c r="S126" s="199"/>
      <c r="T126" s="195"/>
      <c r="U126" s="200"/>
      <c r="V126" s="201"/>
      <c r="W126" s="195"/>
      <c r="X126" s="201"/>
      <c r="Y126" s="199"/>
      <c r="Z126" s="201"/>
      <c r="AA126" s="201"/>
      <c r="AB126" s="195"/>
      <c r="AC126" s="195"/>
      <c r="AD126" s="199"/>
      <c r="AE126" s="202"/>
      <c r="AF126" s="203"/>
    </row>
    <row hidden="true" r="127">
      <c r="A127" s="189"/>
      <c r="B127" s="190"/>
      <c r="C127" s="221"/>
      <c r="D127" s="192" t="s">
        <v>250</v>
      </c>
      <c r="E127" s="193">
        <v>0</v>
      </c>
      <c r="F127" s="194"/>
      <c r="G127" s="195">
        <v>2</v>
      </c>
      <c r="H127" s="195">
        <v>0</v>
      </c>
      <c r="I127" s="196">
        <f t="shared" si="133"/>
      </c>
      <c r="J127" s="197">
        <f t="shared" si="1"/>
      </c>
      <c r="K127" s="195">
        <v>0</v>
      </c>
      <c r="L127" s="197">
        <f t="shared" si="83"/>
      </c>
      <c r="M127" s="195">
        <v>0</v>
      </c>
      <c r="N127" s="198">
        <f t="shared" si="204"/>
      </c>
      <c r="O127" s="195">
        <v>0</v>
      </c>
      <c r="P127" s="198">
        <f t="shared" si="231"/>
      </c>
      <c r="Q127" s="199"/>
      <c r="R127" s="195"/>
      <c r="S127" s="199"/>
      <c r="T127" s="195"/>
      <c r="U127" s="200"/>
      <c r="V127" s="201"/>
      <c r="W127" s="195"/>
      <c r="X127" s="201"/>
      <c r="Y127" s="199"/>
      <c r="Z127" s="201"/>
      <c r="AA127" s="201"/>
      <c r="AB127" s="195"/>
      <c r="AC127" s="195"/>
      <c r="AD127" s="199"/>
      <c r="AE127" s="202"/>
      <c r="AF127" s="203" t="s">
        <v>266</v>
      </c>
    </row>
    <row hidden="true" r="128">
      <c r="A128" s="189"/>
      <c r="B128" s="190" t="s">
        <v>276</v>
      </c>
      <c r="C128" s="221" t="s">
        <v>272</v>
      </c>
      <c r="D128" s="192" t="s">
        <v>247</v>
      </c>
      <c r="E128" s="193">
        <v>0</v>
      </c>
      <c r="F128" s="194">
        <f>E128+E130+E129</f>
      </c>
      <c r="G128" s="195">
        <v>0</v>
      </c>
      <c r="H128" s="195">
        <v>0</v>
      </c>
      <c r="I128" s="196">
        <f t="shared" si="133"/>
      </c>
      <c r="J128" s="197">
        <f t="shared" si="1"/>
      </c>
      <c r="K128" s="195">
        <v>0</v>
      </c>
      <c r="L128" s="197">
        <f t="shared" si="83"/>
      </c>
      <c r="M128" s="195">
        <v>0</v>
      </c>
      <c r="N128" s="198">
        <f t="shared" si="204"/>
      </c>
      <c r="O128" s="195">
        <v>0</v>
      </c>
      <c r="P128" s="198">
        <f t="shared" si="231"/>
      </c>
      <c r="Q128" s="199">
        <f>(M128+M129+M130)/(O128+O129+O130)</f>
      </c>
      <c r="R128" s="195">
        <v>0</v>
      </c>
      <c r="S128" s="199">
        <f>(O128+O129+O130)/(K128+K129+K130)</f>
      </c>
      <c r="T128" s="195">
        <v>0</v>
      </c>
      <c r="U128" s="200">
        <f>F128/T128</f>
      </c>
      <c r="V128" s="201">
        <f>(F128+4*500)/T128</f>
      </c>
      <c r="W128" s="195">
        <v>0</v>
      </c>
      <c r="X128" s="201">
        <f>W128/T128</f>
      </c>
      <c r="Y128" s="199">
        <f>T128/R128</f>
      </c>
      <c r="Z128" s="201">
        <f>W128/F128</f>
      </c>
      <c r="AA128" s="201">
        <f>W128/(F128+500)</f>
      </c>
      <c r="AB128" s="195">
        <v>0</v>
      </c>
      <c r="AC128" s="195">
        <v>0</v>
      </c>
      <c r="AD128" s="199">
        <f>AB128/T128</f>
      </c>
      <c r="AE128" s="202">
        <f>(W128-AC128)/(F128+500)</f>
      </c>
      <c r="AF128" s="201" t="s">
        <v>248</v>
      </c>
    </row>
    <row hidden="true" r="129">
      <c r="A129" s="189"/>
      <c r="B129" s="190"/>
      <c r="C129" s="221"/>
      <c r="D129" s="192" t="s">
        <v>249</v>
      </c>
      <c r="E129" s="193">
        <v>220.64</v>
      </c>
      <c r="F129" s="194"/>
      <c r="G129" s="195">
        <v>3131</v>
      </c>
      <c r="H129" s="195">
        <v>244</v>
      </c>
      <c r="I129" s="196">
        <f t="shared" si="133"/>
      </c>
      <c r="J129" s="197">
        <f t="shared" si="1"/>
      </c>
      <c r="K129" s="195">
        <v>5</v>
      </c>
      <c r="L129" s="197">
        <f>E128/K128</f>
      </c>
      <c r="M129" s="195">
        <v>0</v>
      </c>
      <c r="N129" s="198">
        <f t="shared" si="204"/>
      </c>
      <c r="O129" s="195">
        <v>0</v>
      </c>
      <c r="P129" s="198">
        <f t="shared" si="231"/>
      </c>
      <c r="Q129" s="199"/>
      <c r="R129" s="195"/>
      <c r="S129" s="199"/>
      <c r="T129" s="195"/>
      <c r="U129" s="200"/>
      <c r="V129" s="201"/>
      <c r="W129" s="195"/>
      <c r="X129" s="201"/>
      <c r="Y129" s="199"/>
      <c r="Z129" s="201"/>
      <c r="AA129" s="201"/>
      <c r="AB129" s="195"/>
      <c r="AC129" s="195"/>
      <c r="AD129" s="199"/>
      <c r="AE129" s="202"/>
      <c r="AF129" s="203"/>
    </row>
    <row hidden="true" r="130">
      <c r="A130" s="189"/>
      <c r="B130" s="190"/>
      <c r="C130" s="221"/>
      <c r="D130" s="192" t="s">
        <v>250</v>
      </c>
      <c r="E130" s="193">
        <v>0</v>
      </c>
      <c r="F130" s="194"/>
      <c r="G130" s="195">
        <v>0</v>
      </c>
      <c r="H130" s="195">
        <v>0</v>
      </c>
      <c r="I130" s="196">
        <f t="shared" si="133"/>
      </c>
      <c r="J130" s="197">
        <f t="shared" si="1"/>
      </c>
      <c r="K130" s="195">
        <v>0</v>
      </c>
      <c r="L130" s="197">
        <f t="shared" ref="L130:L132" si="84">E130/K130</f>
      </c>
      <c r="M130" s="195">
        <v>0</v>
      </c>
      <c r="N130" s="198">
        <f t="shared" si="204"/>
      </c>
      <c r="O130" s="195">
        <v>0</v>
      </c>
      <c r="P130" s="198">
        <f t="shared" si="231"/>
      </c>
      <c r="Q130" s="199"/>
      <c r="R130" s="195"/>
      <c r="S130" s="199"/>
      <c r="T130" s="195"/>
      <c r="U130" s="200"/>
      <c r="V130" s="201"/>
      <c r="W130" s="195"/>
      <c r="X130" s="201"/>
      <c r="Y130" s="199"/>
      <c r="Z130" s="201"/>
      <c r="AA130" s="201"/>
      <c r="AB130" s="195"/>
      <c r="AC130" s="195"/>
      <c r="AD130" s="199"/>
      <c r="AE130" s="202"/>
      <c r="AF130" s="203" t="s">
        <v>266</v>
      </c>
    </row>
    <row hidden="true" r="131">
      <c r="A131" s="189"/>
      <c r="B131" s="222" t="s">
        <v>256</v>
      </c>
      <c r="C131" s="222"/>
      <c r="D131" s="222"/>
      <c r="E131" s="208">
        <f>SUM(E116:E130)</f>
      </c>
      <c r="F131" s="208">
        <f>SUM(F116:F130)</f>
      </c>
      <c r="G131" s="208">
        <f>SUM(G116:G130)</f>
      </c>
      <c r="H131" s="208">
        <f>SUM(H116:H130)</f>
      </c>
      <c r="I131" s="210">
        <f t="shared" si="133"/>
      </c>
      <c r="J131" s="211">
        <f t="shared" si="1"/>
      </c>
      <c r="K131" s="208">
        <f>SUM(K116:K130)</f>
      </c>
      <c r="L131" s="211">
        <f t="shared" si="84"/>
      </c>
      <c r="M131" s="208">
        <f>SUM(M116:M130)</f>
      </c>
      <c r="N131" s="212">
        <f t="shared" si="204"/>
      </c>
      <c r="O131" s="208">
        <f>SUM(O116:O130)</f>
      </c>
      <c r="P131" s="212">
        <f t="shared" si="231"/>
      </c>
      <c r="Q131" s="213">
        <f t="shared" ref="Q131:Q132" si="177">M131/O131</f>
      </c>
      <c r="R131" s="208">
        <f>SUM(R116:R130)</f>
      </c>
      <c r="S131" s="213">
        <f t="shared" ref="S131:S132" si="55">(O131+O131)/(K131+K131)</f>
      </c>
      <c r="T131" s="208">
        <f>SUM(T116:T130)</f>
      </c>
      <c r="U131" s="214">
        <f t="shared" ref="U131:U132" si="472">F131/T131</f>
      </c>
      <c r="V131" s="215">
        <f t="shared" ref="V131:V132" si="576">(F131+4*500)/T131</f>
      </c>
      <c r="W131" s="208">
        <f>SUM(W116:W130)</f>
      </c>
      <c r="X131" s="216">
        <f t="shared" ref="X131:X132" si="264">W131/T131</f>
      </c>
      <c r="Y131" s="213">
        <f t="shared" ref="Y131:Y132" si="368">T131/R131</f>
      </c>
      <c r="Z131" s="215">
        <f t="shared" ref="Z131:Z132" si="773">W131/F131</f>
      </c>
      <c r="AA131" s="215">
        <f>W131/(F131+COUNT(W116:W130)*500)</f>
      </c>
      <c r="AB131" s="217">
        <f>AB116+AB119+AB122+AB125+AB128</f>
      </c>
      <c r="AC131" s="217">
        <f>AC116+AC119+AC122+AC125+AC128</f>
      </c>
      <c r="AD131" s="213">
        <f t="shared" ref="AD131:AD132" si="669">AB131/T131</f>
      </c>
      <c r="AE131" s="223">
        <f>(W131-AC131)/(F131+COUNT(W116:W130))</f>
      </c>
      <c r="AF131" s="224"/>
    </row>
    <row r="132">
      <c r="A132" s="189"/>
      <c r="B132" s="225" t="s">
        <v>277</v>
      </c>
      <c r="C132" s="225"/>
      <c r="D132" s="225"/>
      <c r="E132" s="226">
        <f>E83+E99+E115+E131</f>
      </c>
      <c r="F132" s="226">
        <f>F83+F99+F115+F131</f>
      </c>
      <c r="G132" s="226">
        <f>G83+G99+G115+G131</f>
      </c>
      <c r="H132" s="226">
        <f>H83+H99+H115+H131</f>
      </c>
      <c r="I132" s="227">
        <f t="shared" si="133"/>
      </c>
      <c r="J132" s="228">
        <f t="shared" si="1"/>
      </c>
      <c r="K132" s="229">
        <f>K83+K99+K115+K131</f>
      </c>
      <c r="L132" s="228">
        <f t="shared" si="84"/>
      </c>
      <c r="M132" s="229">
        <f>M83+M99+M115+M131</f>
      </c>
      <c r="N132" s="230">
        <f t="shared" si="204"/>
      </c>
      <c r="O132" s="229">
        <f>O83+O99+O115+O131</f>
      </c>
      <c r="P132" s="230">
        <f t="shared" si="231"/>
      </c>
      <c r="Q132" s="231">
        <f t="shared" si="177"/>
      </c>
      <c r="R132" s="229">
        <f>R83+R99+R115+R131</f>
      </c>
      <c r="S132" s="231">
        <f t="shared" si="55"/>
      </c>
      <c r="T132" s="229">
        <f>T83+T99+T115+T131</f>
      </c>
      <c r="U132" s="232">
        <f t="shared" si="472"/>
      </c>
      <c r="V132" s="233">
        <f t="shared" si="576"/>
      </c>
      <c r="W132" s="226">
        <f>W83+W99+W115+W131</f>
      </c>
      <c r="X132" s="233">
        <f t="shared" si="264"/>
      </c>
      <c r="Y132" s="231">
        <f t="shared" si="368"/>
      </c>
      <c r="Z132" s="233">
        <f t="shared" si="773"/>
      </c>
      <c r="AA132" s="233">
        <f>W132/(F132+COUNT(W67:W81,W84:W98,W100:W114,W116:W130)*500)</f>
      </c>
      <c r="AB132" s="229">
        <f>AB83+AB99+AB115+AB131</f>
      </c>
      <c r="AC132" s="226">
        <f>AC83+AC99+AC115+AC131</f>
      </c>
      <c r="AD132" s="231">
        <f t="shared" si="669"/>
      </c>
      <c r="AE132" s="233">
        <f>(W132-AC132)/(F132+COUNT(W68:W81,W84:W98,W100:W114,W116:W130)*500)</f>
      </c>
      <c r="AF132" s="201"/>
    </row>
    <row hidden="true" r="133">
      <c r="A133" s="178" t="s">
        <v>212</v>
      </c>
      <c r="B133" s="179" t="s">
        <v>213</v>
      </c>
      <c r="C133" s="179" t="s">
        <v>214</v>
      </c>
      <c r="D133" s="179" t="s">
        <v>215</v>
      </c>
      <c r="E133" s="180" t="s">
        <v>216</v>
      </c>
      <c r="F133" s="179" t="s">
        <v>217</v>
      </c>
      <c r="G133" s="179" t="s">
        <v>218</v>
      </c>
      <c r="H133" s="179" t="s">
        <v>219</v>
      </c>
      <c r="I133" s="181" t="s">
        <v>220</v>
      </c>
      <c r="J133" s="182" t="s">
        <v>221</v>
      </c>
      <c r="K133" s="179" t="s">
        <v>222</v>
      </c>
      <c r="L133" s="182" t="s">
        <v>223</v>
      </c>
      <c r="M133" s="179" t="s">
        <v>224</v>
      </c>
      <c r="N133" s="183" t="s">
        <v>225</v>
      </c>
      <c r="O133" s="179" t="s">
        <v>226</v>
      </c>
      <c r="P133" s="183" t="s">
        <v>227</v>
      </c>
      <c r="Q133" s="181" t="s">
        <v>228</v>
      </c>
      <c r="R133" s="184" t="s">
        <v>229</v>
      </c>
      <c r="S133" s="185" t="s">
        <v>230</v>
      </c>
      <c r="T133" s="184" t="s">
        <v>231</v>
      </c>
      <c r="U133" s="186" t="s">
        <v>232</v>
      </c>
      <c r="V133" s="187" t="s">
        <v>233</v>
      </c>
      <c r="W133" s="187" t="s">
        <v>234</v>
      </c>
      <c r="X133" s="187" t="s">
        <v>235</v>
      </c>
      <c r="Y133" s="185" t="s">
        <v>236</v>
      </c>
      <c r="Z133" s="187" t="s">
        <v>237</v>
      </c>
      <c r="AA133" s="187" t="s">
        <v>238</v>
      </c>
      <c r="AB133" s="187" t="s">
        <v>239</v>
      </c>
      <c r="AC133" s="184" t="s">
        <v>240</v>
      </c>
      <c r="AD133" s="185" t="s">
        <v>241</v>
      </c>
      <c r="AE133" s="187" t="s">
        <v>242</v>
      </c>
      <c r="AF133" s="188" t="s">
        <v>243</v>
      </c>
    </row>
    <row hidden="true" r="134">
      <c r="A134" s="189" t="s">
        <v>279</v>
      </c>
      <c r="B134" s="190" t="s">
        <v>245</v>
      </c>
      <c r="C134" s="191" t="s">
        <v>246</v>
      </c>
      <c r="D134" s="192" t="s">
        <v>247</v>
      </c>
      <c r="E134" s="193">
        <v>0</v>
      </c>
      <c r="F134" s="194">
        <f>E134+E136+E135</f>
      </c>
      <c r="G134" s="195">
        <v>0</v>
      </c>
      <c r="H134" s="195">
        <v>0</v>
      </c>
      <c r="I134" s="196">
        <f t="shared" ref="I134:I198" si="134">H134/G134</f>
      </c>
      <c r="J134" s="197">
        <f t="shared" ref="J134:J198" si="2">(E134/G134)*1000</f>
      </c>
      <c r="K134" s="195">
        <v>0</v>
      </c>
      <c r="L134" s="197">
        <f t="shared" ref="L134:L194" si="85">E134/K134</f>
      </c>
      <c r="M134" s="195">
        <v>0</v>
      </c>
      <c r="N134" s="198">
        <f t="shared" ref="N134:N198" si="205">E134/M134</f>
      </c>
      <c r="O134" s="195">
        <v>0</v>
      </c>
      <c r="P134" s="198">
        <f t="shared" ref="P134:P198" si="232">E134/O134</f>
      </c>
      <c r="Q134" s="199">
        <f>(M134+M135+M136)/(O134+O135+O136)</f>
      </c>
      <c r="R134" s="195">
        <v>2</v>
      </c>
      <c r="S134" s="199">
        <f>(O134+O135+O136)/(K134+K135+K136)</f>
      </c>
      <c r="T134" s="195">
        <v>1</v>
      </c>
      <c r="U134" s="200">
        <f>F134/T134</f>
      </c>
      <c r="V134" s="201">
        <f>(F134+4*500)/T134</f>
      </c>
      <c r="W134" s="195">
        <v>1663.2</v>
      </c>
      <c r="X134" s="201">
        <f>W134/T134</f>
      </c>
      <c r="Y134" s="199">
        <f>T134/R134</f>
      </c>
      <c r="Z134" s="201">
        <f>W134/F134</f>
      </c>
      <c r="AA134" s="201">
        <f>W134/(F134+500)</f>
      </c>
      <c r="AB134" s="195">
        <v>0</v>
      </c>
      <c r="AC134" s="195">
        <v>0</v>
      </c>
      <c r="AD134" s="199">
        <f>AB134/T134</f>
      </c>
      <c r="AE134" s="202">
        <f>(W134-AC134)/(F134+500)</f>
      </c>
      <c r="AF134" s="203" t="s">
        <v>265</v>
      </c>
    </row>
    <row hidden="true" r="135">
      <c r="A135" s="189"/>
      <c r="B135" s="190"/>
      <c r="C135" s="191"/>
      <c r="D135" s="192" t="s">
        <v>249</v>
      </c>
      <c r="E135" s="193">
        <v>821.54</v>
      </c>
      <c r="F135" s="194"/>
      <c r="G135" s="195">
        <v>7642</v>
      </c>
      <c r="H135" s="195">
        <v>780</v>
      </c>
      <c r="I135" s="196">
        <f t="shared" si="134"/>
      </c>
      <c r="J135" s="197">
        <f t="shared" si="2"/>
      </c>
      <c r="K135" s="195">
        <v>16</v>
      </c>
      <c r="L135" s="197">
        <f t="shared" si="85"/>
      </c>
      <c r="M135" s="195">
        <v>1</v>
      </c>
      <c r="N135" s="198">
        <f t="shared" si="205"/>
      </c>
      <c r="O135" s="195">
        <v>2</v>
      </c>
      <c r="P135" s="198">
        <f t="shared" si="232"/>
      </c>
      <c r="Q135" s="199"/>
      <c r="R135" s="195"/>
      <c r="S135" s="199"/>
      <c r="T135" s="195"/>
      <c r="U135" s="200"/>
      <c r="V135" s="201"/>
      <c r="W135" s="195"/>
      <c r="X135" s="201"/>
      <c r="Y135" s="199"/>
      <c r="Z135" s="201"/>
      <c r="AA135" s="201"/>
      <c r="AB135" s="195"/>
      <c r="AC135" s="195"/>
      <c r="AD135" s="199"/>
      <c r="AE135" s="202"/>
      <c r="AF135" s="204"/>
    </row>
    <row hidden="true" r="136">
      <c r="A136" s="189"/>
      <c r="B136" s="190"/>
      <c r="C136" s="191"/>
      <c r="D136" s="192" t="s">
        <v>250</v>
      </c>
      <c r="E136" s="193">
        <v>0</v>
      </c>
      <c r="F136" s="194"/>
      <c r="G136" s="195">
        <v>0</v>
      </c>
      <c r="H136" s="205">
        <v>0</v>
      </c>
      <c r="I136" s="196">
        <f t="shared" si="134"/>
      </c>
      <c r="J136" s="197">
        <f t="shared" si="2"/>
      </c>
      <c r="K136" s="195">
        <v>0</v>
      </c>
      <c r="L136" s="197">
        <f t="shared" si="85"/>
      </c>
      <c r="M136" s="195">
        <v>0</v>
      </c>
      <c r="N136" s="198">
        <f t="shared" si="205"/>
      </c>
      <c r="O136" s="195">
        <v>0</v>
      </c>
      <c r="P136" s="198">
        <f t="shared" si="232"/>
      </c>
      <c r="Q136" s="199"/>
      <c r="R136" s="195"/>
      <c r="S136" s="199"/>
      <c r="T136" s="195"/>
      <c r="U136" s="200"/>
      <c r="V136" s="201"/>
      <c r="W136" s="195"/>
      <c r="X136" s="201"/>
      <c r="Y136" s="199"/>
      <c r="Z136" s="201"/>
      <c r="AA136" s="201"/>
      <c r="AB136" s="195"/>
      <c r="AC136" s="195"/>
      <c r="AD136" s="199"/>
      <c r="AE136" s="202"/>
      <c r="AF136" s="203" t="s">
        <v>251</v>
      </c>
    </row>
    <row hidden="true" r="137">
      <c r="A137" s="189"/>
      <c r="B137" s="190" t="s">
        <v>252</v>
      </c>
      <c r="C137" s="191" t="s">
        <v>246</v>
      </c>
      <c r="D137" s="192" t="s">
        <v>247</v>
      </c>
      <c r="E137" s="193">
        <v>0</v>
      </c>
      <c r="F137" s="194">
        <f>E137+E139+E138</f>
      </c>
      <c r="G137" s="195">
        <v>0</v>
      </c>
      <c r="H137" s="195">
        <v>0</v>
      </c>
      <c r="I137" s="196">
        <f t="shared" si="134"/>
      </c>
      <c r="J137" s="197">
        <f t="shared" si="2"/>
      </c>
      <c r="K137" s="195">
        <v>0</v>
      </c>
      <c r="L137" s="197">
        <f t="shared" si="85"/>
      </c>
      <c r="M137" s="195">
        <v>0</v>
      </c>
      <c r="N137" s="198">
        <f t="shared" si="205"/>
      </c>
      <c r="O137" s="195">
        <v>0</v>
      </c>
      <c r="P137" s="198">
        <f t="shared" si="232"/>
      </c>
      <c r="Q137" s="199">
        <f>(M137+M138+M139)/(O137+O138+O139)</f>
      </c>
      <c r="R137" s="195">
        <v>0</v>
      </c>
      <c r="S137" s="199">
        <f>(O137+O138+O139)/(K137+K138+K139)</f>
      </c>
      <c r="T137" s="195">
        <v>0</v>
      </c>
      <c r="U137" s="200">
        <f>F137/T137</f>
      </c>
      <c r="V137" s="201">
        <f>(F137+4*500)/T137</f>
      </c>
      <c r="W137" s="195">
        <v>0</v>
      </c>
      <c r="X137" s="201">
        <f>W137/T137</f>
      </c>
      <c r="Y137" s="199">
        <f>T137/R137</f>
      </c>
      <c r="Z137" s="201">
        <f>W137/F137</f>
      </c>
      <c r="AA137" s="201">
        <f>W137/(F137+500)</f>
      </c>
      <c r="AB137" s="195">
        <v>0</v>
      </c>
      <c r="AC137" s="195">
        <v>0</v>
      </c>
      <c r="AD137" s="199">
        <f>AB137/T137</f>
      </c>
      <c r="AE137" s="202">
        <f>(W137-AC137)/(F137+500)</f>
      </c>
      <c r="AF137" s="203" t="s">
        <v>265</v>
      </c>
    </row>
    <row hidden="true" r="138">
      <c r="A138" s="189"/>
      <c r="B138" s="190"/>
      <c r="C138" s="191"/>
      <c r="D138" s="192" t="s">
        <v>249</v>
      </c>
      <c r="E138" s="193">
        <v>906.03</v>
      </c>
      <c r="F138" s="194"/>
      <c r="G138" s="195">
        <v>11541</v>
      </c>
      <c r="H138" s="195">
        <v>818</v>
      </c>
      <c r="I138" s="196">
        <f t="shared" si="134"/>
      </c>
      <c r="J138" s="197">
        <f t="shared" si="2"/>
      </c>
      <c r="K138" s="195">
        <v>19</v>
      </c>
      <c r="L138" s="197">
        <f t="shared" si="85"/>
      </c>
      <c r="M138" s="195">
        <v>0</v>
      </c>
      <c r="N138" s="198">
        <f t="shared" si="205"/>
      </c>
      <c r="O138" s="195">
        <v>0</v>
      </c>
      <c r="P138" s="198">
        <f t="shared" si="232"/>
      </c>
      <c r="Q138" s="199"/>
      <c r="R138" s="195"/>
      <c r="S138" s="199"/>
      <c r="T138" s="195"/>
      <c r="U138" s="200"/>
      <c r="V138" s="201"/>
      <c r="W138" s="195"/>
      <c r="X138" s="201"/>
      <c r="Y138" s="199"/>
      <c r="Z138" s="201"/>
      <c r="AA138" s="201"/>
      <c r="AB138" s="195"/>
      <c r="AC138" s="195"/>
      <c r="AD138" s="199"/>
      <c r="AE138" s="202"/>
      <c r="AF138" s="204"/>
    </row>
    <row hidden="true" r="139">
      <c r="A139" s="189"/>
      <c r="B139" s="190"/>
      <c r="C139" s="191"/>
      <c r="D139" s="192" t="s">
        <v>250</v>
      </c>
      <c r="E139" s="193">
        <v>0</v>
      </c>
      <c r="F139" s="194"/>
      <c r="G139" s="195">
        <v>0</v>
      </c>
      <c r="H139" s="205">
        <v>0</v>
      </c>
      <c r="I139" s="196">
        <f t="shared" si="134"/>
      </c>
      <c r="J139" s="197">
        <f t="shared" si="2"/>
      </c>
      <c r="K139" s="195">
        <v>0</v>
      </c>
      <c r="L139" s="197">
        <f t="shared" si="85"/>
      </c>
      <c r="M139" s="195">
        <v>0</v>
      </c>
      <c r="N139" s="198">
        <f t="shared" si="205"/>
      </c>
      <c r="O139" s="195">
        <v>0</v>
      </c>
      <c r="P139" s="198">
        <f t="shared" si="232"/>
      </c>
      <c r="Q139" s="199"/>
      <c r="R139" s="195"/>
      <c r="S139" s="199"/>
      <c r="T139" s="195"/>
      <c r="U139" s="200"/>
      <c r="V139" s="201"/>
      <c r="W139" s="195"/>
      <c r="X139" s="201"/>
      <c r="Y139" s="199"/>
      <c r="Z139" s="201"/>
      <c r="AA139" s="201"/>
      <c r="AB139" s="195"/>
      <c r="AC139" s="195"/>
      <c r="AD139" s="199"/>
      <c r="AE139" s="202"/>
      <c r="AF139" s="203" t="s">
        <v>251</v>
      </c>
    </row>
    <row hidden="true" r="140">
      <c r="A140" s="189"/>
      <c r="B140" s="206" t="s">
        <v>253</v>
      </c>
      <c r="C140" s="191" t="s">
        <v>246</v>
      </c>
      <c r="D140" s="192" t="s">
        <v>247</v>
      </c>
      <c r="E140" s="193">
        <v>0</v>
      </c>
      <c r="F140" s="194">
        <f>E140+E142+E141</f>
      </c>
      <c r="G140" s="195">
        <v>0</v>
      </c>
      <c r="H140" s="195">
        <v>0</v>
      </c>
      <c r="I140" s="196">
        <f t="shared" si="134"/>
      </c>
      <c r="J140" s="197">
        <f t="shared" si="2"/>
      </c>
      <c r="K140" s="195">
        <v>0</v>
      </c>
      <c r="L140" s="197">
        <f t="shared" si="85"/>
      </c>
      <c r="M140" s="195">
        <v>0</v>
      </c>
      <c r="N140" s="198">
        <f t="shared" si="205"/>
      </c>
      <c r="O140" s="195">
        <v>0</v>
      </c>
      <c r="P140" s="198">
        <f t="shared" si="232"/>
      </c>
      <c r="Q140" s="199">
        <f>(M140+M141+M142)/(O140+O141+O142)</f>
      </c>
      <c r="R140" s="195">
        <v>3</v>
      </c>
      <c r="S140" s="199">
        <f>(O140+O141+O142)/(K140+K141+K142)</f>
      </c>
      <c r="T140" s="195">
        <v>0</v>
      </c>
      <c r="U140" s="200">
        <f>F140/T140</f>
      </c>
      <c r="V140" s="201">
        <f>(F140+4*500)/T140</f>
      </c>
      <c r="W140" s="195">
        <v>0</v>
      </c>
      <c r="X140" s="201">
        <f>W140/T140</f>
      </c>
      <c r="Y140" s="199">
        <f>T140/R140</f>
      </c>
      <c r="Z140" s="201">
        <f>W140/F140</f>
      </c>
      <c r="AA140" s="201">
        <f>W140/(F140+500)</f>
      </c>
      <c r="AB140" s="195">
        <v>0</v>
      </c>
      <c r="AC140" s="195">
        <v>0</v>
      </c>
      <c r="AD140" s="199">
        <f>AB140/T140</f>
      </c>
      <c r="AE140" s="202">
        <f>(W140-AC140)/(F140+500)</f>
      </c>
      <c r="AF140" s="203" t="s">
        <v>265</v>
      </c>
    </row>
    <row hidden="true" r="141">
      <c r="A141" s="189"/>
      <c r="B141" s="206"/>
      <c r="C141" s="191"/>
      <c r="D141" s="192" t="s">
        <v>249</v>
      </c>
      <c r="E141" s="193">
        <v>573.18</v>
      </c>
      <c r="F141" s="194"/>
      <c r="G141" s="195">
        <v>6680</v>
      </c>
      <c r="H141" s="195">
        <v>387</v>
      </c>
      <c r="I141" s="196">
        <f t="shared" si="134"/>
      </c>
      <c r="J141" s="197">
        <f t="shared" si="2"/>
      </c>
      <c r="K141" s="195">
        <v>11</v>
      </c>
      <c r="L141" s="197">
        <f t="shared" si="85"/>
      </c>
      <c r="M141" s="195">
        <v>0</v>
      </c>
      <c r="N141" s="198">
        <f t="shared" si="205"/>
      </c>
      <c r="O141" s="195">
        <v>0</v>
      </c>
      <c r="P141" s="198">
        <f t="shared" si="232"/>
      </c>
      <c r="Q141" s="199"/>
      <c r="R141" s="195"/>
      <c r="S141" s="199"/>
      <c r="T141" s="195"/>
      <c r="U141" s="200"/>
      <c r="V141" s="201"/>
      <c r="W141" s="195"/>
      <c r="X141" s="201"/>
      <c r="Y141" s="199"/>
      <c r="Z141" s="201"/>
      <c r="AA141" s="201"/>
      <c r="AB141" s="195"/>
      <c r="AC141" s="195"/>
      <c r="AD141" s="199"/>
      <c r="AE141" s="202"/>
      <c r="AF141" s="204"/>
    </row>
    <row hidden="true" r="142">
      <c r="A142" s="189"/>
      <c r="B142" s="206"/>
      <c r="C142" s="191"/>
      <c r="D142" s="192" t="s">
        <v>250</v>
      </c>
      <c r="E142" s="193">
        <v>220.07</v>
      </c>
      <c r="F142" s="194"/>
      <c r="G142" s="195">
        <v>880</v>
      </c>
      <c r="H142" s="205">
        <v>63</v>
      </c>
      <c r="I142" s="196">
        <f t="shared" si="134"/>
      </c>
      <c r="J142" s="197">
        <f t="shared" si="2"/>
      </c>
      <c r="K142" s="195">
        <v>4</v>
      </c>
      <c r="L142" s="197">
        <f t="shared" si="85"/>
      </c>
      <c r="M142" s="195">
        <v>0</v>
      </c>
      <c r="N142" s="198">
        <f t="shared" si="205"/>
      </c>
      <c r="O142" s="195">
        <v>2</v>
      </c>
      <c r="P142" s="198">
        <f t="shared" si="232"/>
      </c>
      <c r="Q142" s="199"/>
      <c r="R142" s="195"/>
      <c r="S142" s="199"/>
      <c r="T142" s="195"/>
      <c r="U142" s="200"/>
      <c r="V142" s="201"/>
      <c r="W142" s="195"/>
      <c r="X142" s="201"/>
      <c r="Y142" s="199"/>
      <c r="Z142" s="201"/>
      <c r="AA142" s="201"/>
      <c r="AB142" s="195"/>
      <c r="AC142" s="195"/>
      <c r="AD142" s="199"/>
      <c r="AE142" s="202"/>
      <c r="AF142" s="203" t="s">
        <v>251</v>
      </c>
    </row>
    <row hidden="true" r="143">
      <c r="A143" s="189"/>
      <c r="B143" s="190" t="s">
        <v>254</v>
      </c>
      <c r="C143" s="191" t="s">
        <v>246</v>
      </c>
      <c r="D143" s="192" t="s">
        <v>247</v>
      </c>
      <c r="E143" s="193">
        <v>0</v>
      </c>
      <c r="F143" s="194">
        <f>E143+E145+E144</f>
      </c>
      <c r="G143" s="195">
        <v>0</v>
      </c>
      <c r="H143" s="195">
        <v>0</v>
      </c>
      <c r="I143" s="196">
        <f t="shared" si="134"/>
      </c>
      <c r="J143" s="197">
        <f t="shared" si="2"/>
      </c>
      <c r="K143" s="195">
        <v>0</v>
      </c>
      <c r="L143" s="197">
        <f t="shared" si="85"/>
      </c>
      <c r="M143" s="195">
        <v>0</v>
      </c>
      <c r="N143" s="198">
        <f t="shared" si="205"/>
      </c>
      <c r="O143" s="195">
        <v>0</v>
      </c>
      <c r="P143" s="198">
        <f t="shared" si="232"/>
      </c>
      <c r="Q143" s="199">
        <f>(M143+M144+M145)/(O143+O144+O145)</f>
      </c>
      <c r="R143" s="195">
        <v>6</v>
      </c>
      <c r="S143" s="199">
        <f>(O143+O144+O145)/(K143+K144+K145)</f>
      </c>
      <c r="T143" s="195">
        <v>2</v>
      </c>
      <c r="U143" s="200">
        <f>F143/T143</f>
      </c>
      <c r="V143" s="201">
        <f>(F143+4*500)/T143</f>
      </c>
      <c r="W143" s="195">
        <v>4922.400000000001</v>
      </c>
      <c r="X143" s="201">
        <f>W143/T143</f>
      </c>
      <c r="Y143" s="199">
        <f>T143/R143</f>
      </c>
      <c r="Z143" s="201">
        <f>W143/F143</f>
      </c>
      <c r="AA143" s="201">
        <f>W143/(F143+500)</f>
      </c>
      <c r="AB143" s="195">
        <v>0</v>
      </c>
      <c r="AC143" s="195">
        <v>0</v>
      </c>
      <c r="AD143" s="199">
        <f>AB143/T143</f>
      </c>
      <c r="AE143" s="202">
        <f>(W143-AC143)/(F143+500)</f>
      </c>
      <c r="AF143" s="203" t="s">
        <v>265</v>
      </c>
    </row>
    <row hidden="true" r="144">
      <c r="A144" s="189"/>
      <c r="B144" s="190"/>
      <c r="C144" s="191"/>
      <c r="D144" s="192" t="s">
        <v>249</v>
      </c>
      <c r="E144" s="193">
        <v>910.76</v>
      </c>
      <c r="F144" s="194"/>
      <c r="G144" s="195">
        <v>11957</v>
      </c>
      <c r="H144" s="195">
        <v>513</v>
      </c>
      <c r="I144" s="196">
        <f t="shared" si="134"/>
      </c>
      <c r="J144" s="197">
        <f t="shared" si="2"/>
      </c>
      <c r="K144" s="195">
        <v>21</v>
      </c>
      <c r="L144" s="197">
        <f t="shared" si="85"/>
      </c>
      <c r="M144" s="195">
        <v>0</v>
      </c>
      <c r="N144" s="198">
        <f t="shared" si="205"/>
      </c>
      <c r="O144" s="195">
        <v>4</v>
      </c>
      <c r="P144" s="198">
        <f t="shared" si="232"/>
      </c>
      <c r="Q144" s="199"/>
      <c r="R144" s="195"/>
      <c r="S144" s="199"/>
      <c r="T144" s="195"/>
      <c r="U144" s="200"/>
      <c r="V144" s="201"/>
      <c r="W144" s="195"/>
      <c r="X144" s="201"/>
      <c r="Y144" s="199"/>
      <c r="Z144" s="201"/>
      <c r="AA144" s="201"/>
      <c r="AB144" s="195"/>
      <c r="AC144" s="195"/>
      <c r="AD144" s="199"/>
      <c r="AE144" s="202"/>
      <c r="AF144" s="204"/>
    </row>
    <row hidden="true" r="145">
      <c r="A145" s="189"/>
      <c r="B145" s="190"/>
      <c r="C145" s="191"/>
      <c r="D145" s="192" t="s">
        <v>250</v>
      </c>
      <c r="E145" s="193">
        <v>359.04</v>
      </c>
      <c r="F145" s="194"/>
      <c r="G145" s="195">
        <v>1722</v>
      </c>
      <c r="H145" s="205">
        <v>116</v>
      </c>
      <c r="I145" s="196">
        <f t="shared" si="134"/>
      </c>
      <c r="J145" s="197">
        <f t="shared" si="2"/>
      </c>
      <c r="K145" s="195">
        <v>2</v>
      </c>
      <c r="L145" s="197">
        <f t="shared" si="85"/>
      </c>
      <c r="M145" s="195">
        <v>1</v>
      </c>
      <c r="N145" s="198">
        <f t="shared" si="205"/>
      </c>
      <c r="O145" s="195">
        <v>1</v>
      </c>
      <c r="P145" s="198">
        <f t="shared" si="232"/>
      </c>
      <c r="Q145" s="199"/>
      <c r="R145" s="195"/>
      <c r="S145" s="199"/>
      <c r="T145" s="195"/>
      <c r="U145" s="200"/>
      <c r="V145" s="201"/>
      <c r="W145" s="195"/>
      <c r="X145" s="201"/>
      <c r="Y145" s="199"/>
      <c r="Z145" s="201"/>
      <c r="AA145" s="201"/>
      <c r="AB145" s="195"/>
      <c r="AC145" s="195"/>
      <c r="AD145" s="199"/>
      <c r="AE145" s="202"/>
      <c r="AF145" s="203" t="s">
        <v>251</v>
      </c>
    </row>
    <row hidden="true" r="146">
      <c r="A146" s="189"/>
      <c r="B146" s="190" t="s">
        <v>255</v>
      </c>
      <c r="C146" s="191" t="s">
        <v>246</v>
      </c>
      <c r="D146" s="192" t="s">
        <v>247</v>
      </c>
      <c r="E146" s="193">
        <v>0</v>
      </c>
      <c r="F146" s="194">
        <f>E146+E148+E147</f>
      </c>
      <c r="G146" s="195">
        <v>0</v>
      </c>
      <c r="H146" s="195">
        <v>0</v>
      </c>
      <c r="I146" s="196">
        <f t="shared" si="134"/>
      </c>
      <c r="J146" s="197">
        <f t="shared" si="2"/>
      </c>
      <c r="K146" s="195">
        <v>0</v>
      </c>
      <c r="L146" s="197">
        <f t="shared" si="85"/>
      </c>
      <c r="M146" s="195">
        <v>0</v>
      </c>
      <c r="N146" s="198">
        <f t="shared" si="205"/>
      </c>
      <c r="O146" s="195">
        <v>0</v>
      </c>
      <c r="P146" s="198">
        <f t="shared" si="232"/>
      </c>
      <c r="Q146" s="199">
        <f>(M146+M147+M148)/(O146+O147+O148)</f>
      </c>
      <c r="R146" s="195">
        <v>4</v>
      </c>
      <c r="S146" s="199">
        <f>(O146+O147+O148)/(K146+K147+K148)</f>
      </c>
      <c r="T146" s="195">
        <v>1</v>
      </c>
      <c r="U146" s="200">
        <f>F146/T146</f>
      </c>
      <c r="V146" s="201">
        <f>(F146+4*500)/T146</f>
      </c>
      <c r="W146" s="195">
        <v>715.1999999999998</v>
      </c>
      <c r="X146" s="201">
        <f>W146/T146</f>
      </c>
      <c r="Y146" s="199">
        <f>T146/R146</f>
      </c>
      <c r="Z146" s="201">
        <f>W146/F146</f>
      </c>
      <c r="AA146" s="201">
        <f>W146/(F146+500)</f>
      </c>
      <c r="AB146" s="195">
        <v>0</v>
      </c>
      <c r="AC146" s="195">
        <v>0</v>
      </c>
      <c r="AD146" s="199">
        <f>AB146/T146</f>
      </c>
      <c r="AE146" s="202">
        <f>(W146-AC146)/(F146+500)</f>
      </c>
      <c r="AF146" s="203" t="s">
        <v>265</v>
      </c>
    </row>
    <row hidden="true" r="147">
      <c r="A147" s="189"/>
      <c r="B147" s="190"/>
      <c r="C147" s="191"/>
      <c r="D147" s="192" t="s">
        <v>249</v>
      </c>
      <c r="E147" s="193">
        <v>1431.13</v>
      </c>
      <c r="F147" s="194"/>
      <c r="G147" s="195">
        <v>12663</v>
      </c>
      <c r="H147" s="195">
        <v>459</v>
      </c>
      <c r="I147" s="196">
        <f t="shared" si="134"/>
      </c>
      <c r="J147" s="197">
        <f t="shared" si="2"/>
      </c>
      <c r="K147" s="195">
        <v>24</v>
      </c>
      <c r="L147" s="197">
        <f t="shared" si="85"/>
      </c>
      <c r="M147" s="195">
        <v>2</v>
      </c>
      <c r="N147" s="198">
        <f t="shared" si="205"/>
      </c>
      <c r="O147" s="195">
        <v>4</v>
      </c>
      <c r="P147" s="198">
        <f t="shared" si="232"/>
      </c>
      <c r="Q147" s="199"/>
      <c r="R147" s="195"/>
      <c r="S147" s="199"/>
      <c r="T147" s="195"/>
      <c r="U147" s="200"/>
      <c r="V147" s="201"/>
      <c r="W147" s="195"/>
      <c r="X147" s="201"/>
      <c r="Y147" s="199"/>
      <c r="Z147" s="201"/>
      <c r="AA147" s="201"/>
      <c r="AB147" s="195"/>
      <c r="AC147" s="195"/>
      <c r="AD147" s="199"/>
      <c r="AE147" s="202"/>
      <c r="AF147" s="204"/>
    </row>
    <row hidden="true" r="148">
      <c r="A148" s="189"/>
      <c r="B148" s="190"/>
      <c r="C148" s="191"/>
      <c r="D148" s="192" t="s">
        <v>250</v>
      </c>
      <c r="E148" s="193">
        <v>892.33</v>
      </c>
      <c r="F148" s="194"/>
      <c r="G148" s="195">
        <v>3386</v>
      </c>
      <c r="H148" s="205">
        <v>147</v>
      </c>
      <c r="I148" s="196">
        <f t="shared" si="134"/>
      </c>
      <c r="J148" s="197">
        <f t="shared" si="2"/>
      </c>
      <c r="K148" s="195">
        <v>1</v>
      </c>
      <c r="L148" s="197">
        <f t="shared" si="85"/>
      </c>
      <c r="M148" s="195">
        <v>0</v>
      </c>
      <c r="N148" s="198">
        <f t="shared" si="205"/>
      </c>
      <c r="O148" s="195">
        <v>0</v>
      </c>
      <c r="P148" s="198">
        <f t="shared" si="232"/>
      </c>
      <c r="Q148" s="199"/>
      <c r="R148" s="195"/>
      <c r="S148" s="199"/>
      <c r="T148" s="195"/>
      <c r="U148" s="200"/>
      <c r="V148" s="201"/>
      <c r="W148" s="195"/>
      <c r="X148" s="201"/>
      <c r="Y148" s="199"/>
      <c r="Z148" s="201"/>
      <c r="AA148" s="201"/>
      <c r="AB148" s="195"/>
      <c r="AC148" s="195"/>
      <c r="AD148" s="199"/>
      <c r="AE148" s="202"/>
      <c r="AF148" s="203" t="s">
        <v>251</v>
      </c>
    </row>
    <row hidden="true" r="149">
      <c r="A149" s="189"/>
      <c r="B149" s="207" t="s">
        <v>256</v>
      </c>
      <c r="C149" s="207"/>
      <c r="D149" s="207"/>
      <c r="E149" s="208">
        <f>SUM(E134:E148)</f>
      </c>
      <c r="F149" s="209">
        <f>SUM(F134:F148)</f>
      </c>
      <c r="G149" s="208">
        <f>SUM(G134:G148)</f>
      </c>
      <c r="H149" s="208">
        <f>SUM(H134:H148)</f>
      </c>
      <c r="I149" s="210">
        <f t="shared" si="134"/>
      </c>
      <c r="J149" s="211">
        <f t="shared" si="2"/>
      </c>
      <c r="K149" s="208">
        <f>SUM(K134:K148)</f>
      </c>
      <c r="L149" s="211">
        <f t="shared" si="85"/>
      </c>
      <c r="M149" s="208">
        <f>SUM(M134:M148)</f>
      </c>
      <c r="N149" s="212">
        <f t="shared" si="205"/>
      </c>
      <c r="O149" s="208">
        <f>SUM(O134:O148)</f>
      </c>
      <c r="P149" s="212">
        <f t="shared" si="232"/>
      </c>
      <c r="Q149" s="213">
        <f>M149/O149</f>
      </c>
      <c r="R149" s="209">
        <f>SUM(R134:R148)</f>
      </c>
      <c r="S149" s="213">
        <f>(O149+O149)/(K149+K149)</f>
      </c>
      <c r="T149" s="209">
        <f>SUM(T134:T148)</f>
      </c>
      <c r="U149" s="214">
        <f t="shared" ref="U149:U150" si="473">F149/T149</f>
      </c>
      <c r="V149" s="215">
        <f t="shared" ref="V149:V150" si="577">(F149+4*500)/T149</f>
      </c>
      <c r="W149" s="209">
        <f>SUM(W134:W148)</f>
      </c>
      <c r="X149" s="216">
        <f t="shared" ref="X149:X150" si="265">W149/T149</f>
      </c>
      <c r="Y149" s="213">
        <f t="shared" ref="Y149:Y150" si="369">T149/R149</f>
      </c>
      <c r="Z149" s="215">
        <f t="shared" ref="Z149:Z150" si="774">W149/F149</f>
      </c>
      <c r="AA149" s="215">
        <f>W149/(F149+COUNT(W134:W148)*500)</f>
      </c>
      <c r="AB149" s="217">
        <f>AB134+AB137+AB140+AB143+AB146</f>
      </c>
      <c r="AC149" s="217">
        <f>AC134+AC137+AC140+AC143+AC146</f>
      </c>
      <c r="AD149" s="213">
        <f t="shared" ref="AD149:AD150" si="670">AB149/T149</f>
      </c>
      <c r="AE149" s="218">
        <f>(W149-AC149)/(F149+COUNT(W134:W148))</f>
      </c>
      <c r="AF149" s="219"/>
    </row>
    <row hidden="true" r="150">
      <c r="A150" s="189"/>
      <c r="B150" s="220" t="s">
        <v>257</v>
      </c>
      <c r="C150" s="221" t="s">
        <v>258</v>
      </c>
      <c r="D150" s="192" t="s">
        <v>247</v>
      </c>
      <c r="E150" s="193">
        <v>0</v>
      </c>
      <c r="F150" s="194">
        <f>E150+E152+E151</f>
      </c>
      <c r="G150" s="195">
        <v>0</v>
      </c>
      <c r="H150" s="195">
        <v>0</v>
      </c>
      <c r="I150" s="196">
        <f t="shared" si="134"/>
      </c>
      <c r="J150" s="197">
        <f t="shared" si="2"/>
      </c>
      <c r="K150" s="195">
        <v>0</v>
      </c>
      <c r="L150" s="197">
        <f t="shared" si="85"/>
      </c>
      <c r="M150" s="195">
        <v>0</v>
      </c>
      <c r="N150" s="198">
        <f t="shared" si="205"/>
      </c>
      <c r="O150" s="195">
        <v>0</v>
      </c>
      <c r="P150" s="198">
        <f t="shared" si="232"/>
      </c>
      <c r="Q150" s="199">
        <f>(M150+M151+M152)/(O150+O151+O152)</f>
      </c>
      <c r="R150" s="195">
        <v>2</v>
      </c>
      <c r="S150" s="199">
        <f>(O150+O151+O152)/(K150+K151+K152)</f>
      </c>
      <c r="T150" s="195">
        <v>1</v>
      </c>
      <c r="U150" s="200">
        <f t="shared" si="473"/>
      </c>
      <c r="V150" s="201">
        <f t="shared" si="577"/>
      </c>
      <c r="W150" s="195">
        <v>385.1999999999998</v>
      </c>
      <c r="X150" s="201">
        <f t="shared" si="265"/>
      </c>
      <c r="Y150" s="199">
        <f t="shared" si="369"/>
      </c>
      <c r="Z150" s="201">
        <f t="shared" si="774"/>
      </c>
      <c r="AA150" s="201">
        <f>W150/(F150+500)</f>
      </c>
      <c r="AB150" s="195">
        <v>0</v>
      </c>
      <c r="AC150" s="195">
        <v>0</v>
      </c>
      <c r="AD150" s="199">
        <f t="shared" si="670"/>
      </c>
      <c r="AE150" s="202">
        <f>(W150-AC150)/(F150+500)</f>
      </c>
      <c r="AF150" s="203" t="s">
        <v>265</v>
      </c>
    </row>
    <row hidden="true" r="151">
      <c r="A151" s="189"/>
      <c r="B151" s="220"/>
      <c r="C151" s="221"/>
      <c r="D151" s="192" t="s">
        <v>249</v>
      </c>
      <c r="E151" s="193">
        <v>948.7</v>
      </c>
      <c r="F151" s="194"/>
      <c r="G151" s="195">
        <v>9803</v>
      </c>
      <c r="H151" s="195">
        <v>315</v>
      </c>
      <c r="I151" s="196">
        <f t="shared" si="134"/>
      </c>
      <c r="J151" s="197">
        <f t="shared" si="2"/>
      </c>
      <c r="K151" s="195">
        <v>9</v>
      </c>
      <c r="L151" s="197">
        <f t="shared" si="85"/>
      </c>
      <c r="M151" s="195">
        <v>0</v>
      </c>
      <c r="N151" s="198">
        <f t="shared" si="205"/>
      </c>
      <c r="O151" s="195">
        <v>0</v>
      </c>
      <c r="P151" s="198">
        <f t="shared" si="232"/>
      </c>
      <c r="Q151" s="199"/>
      <c r="R151" s="195"/>
      <c r="S151" s="199"/>
      <c r="T151" s="195"/>
      <c r="U151" s="200"/>
      <c r="V151" s="201"/>
      <c r="W151" s="195"/>
      <c r="X151" s="201"/>
      <c r="Y151" s="199"/>
      <c r="Z151" s="201"/>
      <c r="AA151" s="201"/>
      <c r="AB151" s="195"/>
      <c r="AC151" s="195"/>
      <c r="AD151" s="199"/>
      <c r="AE151" s="202"/>
      <c r="AF151" s="204"/>
    </row>
    <row hidden="true" r="152">
      <c r="A152" s="189"/>
      <c r="B152" s="220"/>
      <c r="C152" s="221"/>
      <c r="D152" s="192" t="s">
        <v>250</v>
      </c>
      <c r="E152" s="193">
        <v>343.59</v>
      </c>
      <c r="F152" s="194"/>
      <c r="G152" s="195">
        <v>1431</v>
      </c>
      <c r="H152" s="205">
        <v>121</v>
      </c>
      <c r="I152" s="196">
        <f t="shared" si="134"/>
      </c>
      <c r="J152" s="197">
        <f t="shared" si="2"/>
      </c>
      <c r="K152" s="195">
        <v>5</v>
      </c>
      <c r="L152" s="197">
        <f t="shared" si="85"/>
      </c>
      <c r="M152" s="195">
        <v>0</v>
      </c>
      <c r="N152" s="198">
        <f t="shared" si="205"/>
      </c>
      <c r="O152" s="195">
        <v>1</v>
      </c>
      <c r="P152" s="198">
        <f t="shared" si="232"/>
      </c>
      <c r="Q152" s="199"/>
      <c r="R152" s="195"/>
      <c r="S152" s="199"/>
      <c r="T152" s="195"/>
      <c r="U152" s="200"/>
      <c r="V152" s="201"/>
      <c r="W152" s="195"/>
      <c r="X152" s="201"/>
      <c r="Y152" s="199"/>
      <c r="Z152" s="201"/>
      <c r="AA152" s="201"/>
      <c r="AB152" s="195"/>
      <c r="AC152" s="195"/>
      <c r="AD152" s="199"/>
      <c r="AE152" s="202"/>
      <c r="AF152" s="203" t="s">
        <v>251</v>
      </c>
    </row>
    <row hidden="true" r="153">
      <c r="A153" s="189"/>
      <c r="B153" s="220" t="s">
        <v>259</v>
      </c>
      <c r="C153" s="221" t="s">
        <v>258</v>
      </c>
      <c r="D153" s="192" t="s">
        <v>247</v>
      </c>
      <c r="E153" s="193">
        <v>0</v>
      </c>
      <c r="F153" s="194">
        <f>E153+E155+E154</f>
      </c>
      <c r="G153" s="195">
        <v>0</v>
      </c>
      <c r="H153" s="195">
        <v>0</v>
      </c>
      <c r="I153" s="196">
        <f t="shared" si="134"/>
      </c>
      <c r="J153" s="197">
        <f t="shared" si="2"/>
      </c>
      <c r="K153" s="195">
        <v>0</v>
      </c>
      <c r="L153" s="197">
        <f t="shared" si="85"/>
      </c>
      <c r="M153" s="195">
        <v>0</v>
      </c>
      <c r="N153" s="198">
        <f t="shared" si="205"/>
      </c>
      <c r="O153" s="195">
        <v>0</v>
      </c>
      <c r="P153" s="198">
        <f t="shared" si="232"/>
      </c>
      <c r="Q153" s="199">
        <f>(M153+M154+M155)/(O153+O154+O155)</f>
      </c>
      <c r="R153" s="195">
        <v>1</v>
      </c>
      <c r="S153" s="199">
        <f>(O153+O154+O155)/(K153+K154+K155)</f>
      </c>
      <c r="T153" s="195">
        <v>1</v>
      </c>
      <c r="U153" s="200">
        <f>F153/T153</f>
      </c>
      <c r="V153" s="201">
        <f>(F153+4*500)/T153</f>
      </c>
      <c r="W153" s="195">
        <v>1663.2000000000007</v>
      </c>
      <c r="X153" s="201">
        <f>W153/T153</f>
      </c>
      <c r="Y153" s="199">
        <f>T153/R153</f>
      </c>
      <c r="Z153" s="201">
        <f>W153/F153</f>
      </c>
      <c r="AA153" s="201">
        <f>W153/(F153+500)</f>
      </c>
      <c r="AB153" s="195">
        <v>0</v>
      </c>
      <c r="AC153" s="195">
        <v>0</v>
      </c>
      <c r="AD153" s="199">
        <f>AB153/T153</f>
      </c>
      <c r="AE153" s="202">
        <f>(W153-AC153)/(F153+500)</f>
      </c>
      <c r="AF153" s="203" t="s">
        <v>265</v>
      </c>
    </row>
    <row hidden="true" r="154">
      <c r="A154" s="189"/>
      <c r="B154" s="220"/>
      <c r="C154" s="221"/>
      <c r="D154" s="192" t="s">
        <v>249</v>
      </c>
      <c r="E154" s="193">
        <v>807.4</v>
      </c>
      <c r="F154" s="194"/>
      <c r="G154" s="195">
        <v>7875</v>
      </c>
      <c r="H154" s="195">
        <v>305</v>
      </c>
      <c r="I154" s="196">
        <f t="shared" si="134"/>
      </c>
      <c r="J154" s="197">
        <f t="shared" si="2"/>
      </c>
      <c r="K154" s="195">
        <v>14</v>
      </c>
      <c r="L154" s="197">
        <f t="shared" si="85"/>
      </c>
      <c r="M154" s="195">
        <v>2</v>
      </c>
      <c r="N154" s="198">
        <f t="shared" si="205"/>
      </c>
      <c r="O154" s="195">
        <v>2</v>
      </c>
      <c r="P154" s="198">
        <f t="shared" si="232"/>
      </c>
      <c r="Q154" s="199"/>
      <c r="R154" s="195"/>
      <c r="S154" s="199"/>
      <c r="T154" s="195"/>
      <c r="U154" s="200"/>
      <c r="V154" s="201"/>
      <c r="W154" s="195"/>
      <c r="X154" s="201"/>
      <c r="Y154" s="199"/>
      <c r="Z154" s="201"/>
      <c r="AA154" s="201"/>
      <c r="AB154" s="195"/>
      <c r="AC154" s="195"/>
      <c r="AD154" s="199"/>
      <c r="AE154" s="202"/>
      <c r="AF154" s="204"/>
    </row>
    <row hidden="true" r="155">
      <c r="A155" s="189"/>
      <c r="B155" s="220"/>
      <c r="C155" s="221"/>
      <c r="D155" s="192" t="s">
        <v>250</v>
      </c>
      <c r="E155" s="193">
        <v>490.31</v>
      </c>
      <c r="F155" s="194"/>
      <c r="G155" s="195">
        <v>1905</v>
      </c>
      <c r="H155" s="205">
        <v>82</v>
      </c>
      <c r="I155" s="196">
        <f t="shared" si="134"/>
      </c>
      <c r="J155" s="197">
        <f t="shared" si="2"/>
      </c>
      <c r="K155" s="195">
        <v>0</v>
      </c>
      <c r="L155" s="197">
        <f t="shared" si="85"/>
      </c>
      <c r="M155" s="195">
        <v>0</v>
      </c>
      <c r="N155" s="198">
        <f t="shared" si="205"/>
      </c>
      <c r="O155" s="195">
        <v>0</v>
      </c>
      <c r="P155" s="198">
        <f t="shared" si="232"/>
      </c>
      <c r="Q155" s="199"/>
      <c r="R155" s="195"/>
      <c r="S155" s="199"/>
      <c r="T155" s="195"/>
      <c r="U155" s="200"/>
      <c r="V155" s="201"/>
      <c r="W155" s="195"/>
      <c r="X155" s="201"/>
      <c r="Y155" s="199"/>
      <c r="Z155" s="201"/>
      <c r="AA155" s="201"/>
      <c r="AB155" s="195"/>
      <c r="AC155" s="195"/>
      <c r="AD155" s="199"/>
      <c r="AE155" s="202"/>
      <c r="AF155" s="203" t="s">
        <v>251</v>
      </c>
    </row>
    <row hidden="true" r="156">
      <c r="A156" s="189"/>
      <c r="B156" s="220" t="s">
        <v>260</v>
      </c>
      <c r="C156" s="221" t="s">
        <v>258</v>
      </c>
      <c r="D156" s="192" t="s">
        <v>247</v>
      </c>
      <c r="E156" s="193">
        <v>0</v>
      </c>
      <c r="F156" s="194">
        <f>E156+E158+E157</f>
      </c>
      <c r="G156" s="195">
        <v>0</v>
      </c>
      <c r="H156" s="195">
        <v>0</v>
      </c>
      <c r="I156" s="196">
        <f t="shared" si="134"/>
      </c>
      <c r="J156" s="197">
        <f t="shared" si="2"/>
      </c>
      <c r="K156" s="195">
        <v>0</v>
      </c>
      <c r="L156" s="197">
        <f t="shared" si="85"/>
      </c>
      <c r="M156" s="195">
        <v>0</v>
      </c>
      <c r="N156" s="198">
        <f t="shared" si="205"/>
      </c>
      <c r="O156" s="195">
        <v>0</v>
      </c>
      <c r="P156" s="198">
        <f t="shared" si="232"/>
      </c>
      <c r="Q156" s="199">
        <f>(M156+M157+M158)/(O156+O157+O158)</f>
      </c>
      <c r="R156" s="195">
        <v>2</v>
      </c>
      <c r="S156" s="199">
        <f>(O156+O157+O158)/(K156+K157+K158)</f>
      </c>
      <c r="T156" s="195">
        <v>1</v>
      </c>
      <c r="U156" s="200">
        <f>F156/T156</f>
      </c>
      <c r="V156" s="201">
        <f>(F156+4*500)/T156</f>
      </c>
      <c r="W156" s="195">
        <v>396</v>
      </c>
      <c r="X156" s="201">
        <f>W156/T156</f>
      </c>
      <c r="Y156" s="199">
        <f>T156/R156</f>
      </c>
      <c r="Z156" s="201">
        <f>W156/F156</f>
      </c>
      <c r="AA156" s="201">
        <f>W156/(F156+500)</f>
      </c>
      <c r="AB156" s="195">
        <v>1</v>
      </c>
      <c r="AC156" s="195">
        <v>396</v>
      </c>
      <c r="AD156" s="199">
        <f>AB156/T156</f>
      </c>
      <c r="AE156" s="202">
        <f>(W156-AC156)/(F156+500)</f>
      </c>
      <c r="AF156" s="203" t="s">
        <v>265</v>
      </c>
    </row>
    <row hidden="true" r="157">
      <c r="A157" s="189"/>
      <c r="B157" s="220"/>
      <c r="C157" s="221"/>
      <c r="D157" s="192" t="s">
        <v>249</v>
      </c>
      <c r="E157" s="193">
        <v>357.61</v>
      </c>
      <c r="F157" s="194"/>
      <c r="G157" s="195">
        <v>3903</v>
      </c>
      <c r="H157" s="195">
        <v>161</v>
      </c>
      <c r="I157" s="196">
        <f t="shared" si="134"/>
      </c>
      <c r="J157" s="197">
        <f t="shared" si="2"/>
      </c>
      <c r="K157" s="195">
        <v>3</v>
      </c>
      <c r="L157" s="197">
        <f t="shared" si="85"/>
      </c>
      <c r="M157" s="195">
        <v>0</v>
      </c>
      <c r="N157" s="198">
        <f t="shared" si="205"/>
      </c>
      <c r="O157" s="195">
        <v>1</v>
      </c>
      <c r="P157" s="198">
        <f t="shared" si="232"/>
      </c>
      <c r="Q157" s="199"/>
      <c r="R157" s="195"/>
      <c r="S157" s="199"/>
      <c r="T157" s="195"/>
      <c r="U157" s="200"/>
      <c r="V157" s="201"/>
      <c r="W157" s="195"/>
      <c r="X157" s="201"/>
      <c r="Y157" s="199"/>
      <c r="Z157" s="201"/>
      <c r="AA157" s="201"/>
      <c r="AB157" s="195"/>
      <c r="AC157" s="195"/>
      <c r="AD157" s="199"/>
      <c r="AE157" s="202"/>
      <c r="AF157" s="204"/>
    </row>
    <row hidden="true" r="158">
      <c r="A158" s="189"/>
      <c r="B158" s="220"/>
      <c r="C158" s="221"/>
      <c r="D158" s="192" t="s">
        <v>250</v>
      </c>
      <c r="E158" s="193">
        <v>326.17</v>
      </c>
      <c r="F158" s="194"/>
      <c r="G158" s="195">
        <v>1314</v>
      </c>
      <c r="H158" s="205">
        <v>63</v>
      </c>
      <c r="I158" s="196">
        <f t="shared" si="134"/>
      </c>
      <c r="J158" s="197">
        <f t="shared" si="2"/>
      </c>
      <c r="K158" s="195">
        <v>5</v>
      </c>
      <c r="L158" s="197">
        <f t="shared" si="85"/>
      </c>
      <c r="M158" s="195">
        <v>1</v>
      </c>
      <c r="N158" s="198">
        <f t="shared" si="205"/>
      </c>
      <c r="O158" s="195">
        <v>1</v>
      </c>
      <c r="P158" s="198">
        <f t="shared" si="232"/>
      </c>
      <c r="Q158" s="199"/>
      <c r="R158" s="195"/>
      <c r="S158" s="199"/>
      <c r="T158" s="195"/>
      <c r="U158" s="200"/>
      <c r="V158" s="201"/>
      <c r="W158" s="195"/>
      <c r="X158" s="201"/>
      <c r="Y158" s="199"/>
      <c r="Z158" s="201"/>
      <c r="AA158" s="201"/>
      <c r="AB158" s="195"/>
      <c r="AC158" s="195"/>
      <c r="AD158" s="199"/>
      <c r="AE158" s="202"/>
      <c r="AF158" s="203" t="s">
        <v>251</v>
      </c>
    </row>
    <row hidden="true" r="159">
      <c r="A159" s="189"/>
      <c r="B159" s="220" t="s">
        <v>261</v>
      </c>
      <c r="C159" s="221" t="s">
        <v>258</v>
      </c>
      <c r="D159" s="192" t="s">
        <v>247</v>
      </c>
      <c r="E159" s="193">
        <v>0</v>
      </c>
      <c r="F159" s="194">
        <f>E159+E161+E160</f>
      </c>
      <c r="G159" s="195">
        <v>0</v>
      </c>
      <c r="H159" s="195">
        <v>0</v>
      </c>
      <c r="I159" s="196">
        <f t="shared" si="134"/>
      </c>
      <c r="J159" s="197">
        <f t="shared" si="2"/>
      </c>
      <c r="K159" s="195">
        <v>0</v>
      </c>
      <c r="L159" s="197">
        <f t="shared" si="85"/>
      </c>
      <c r="M159" s="195">
        <v>0</v>
      </c>
      <c r="N159" s="198">
        <f t="shared" si="205"/>
      </c>
      <c r="O159" s="195">
        <v>0</v>
      </c>
      <c r="P159" s="198">
        <f t="shared" si="232"/>
      </c>
      <c r="Q159" s="199">
        <f>(M159+M160+M161)/(O159+O160+O161)</f>
      </c>
      <c r="R159" s="195">
        <v>5</v>
      </c>
      <c r="S159" s="199">
        <f>(O159+O160+O161)/(K159+K160+K161)</f>
      </c>
      <c r="T159" s="195">
        <v>2</v>
      </c>
      <c r="U159" s="200">
        <f>F159/T159</f>
      </c>
      <c r="V159" s="201">
        <f>(F159+4*500)/T159</f>
      </c>
      <c r="W159" s="195">
        <v>1135.199999999999</v>
      </c>
      <c r="X159" s="201">
        <f>W159/T159</f>
      </c>
      <c r="Y159" s="199">
        <f>T159/R159</f>
      </c>
      <c r="Z159" s="201">
        <f>W159/F159</f>
      </c>
      <c r="AA159" s="201">
        <f>W159/(F159+500)</f>
      </c>
      <c r="AB159" s="195">
        <v>0</v>
      </c>
      <c r="AC159" s="195">
        <v>0</v>
      </c>
      <c r="AD159" s="199">
        <f>AB159/T159</f>
      </c>
      <c r="AE159" s="202">
        <f>(W159-AC159)/(F159+500)</f>
      </c>
      <c r="AF159" s="203" t="s">
        <v>265</v>
      </c>
    </row>
    <row hidden="true" r="160">
      <c r="A160" s="189"/>
      <c r="B160" s="220"/>
      <c r="C160" s="221"/>
      <c r="D160" s="192" t="s">
        <v>249</v>
      </c>
      <c r="E160" s="193">
        <v>320.57</v>
      </c>
      <c r="F160" s="194"/>
      <c r="G160" s="195">
        <v>4002</v>
      </c>
      <c r="H160" s="195">
        <v>188</v>
      </c>
      <c r="I160" s="196">
        <f t="shared" si="134"/>
      </c>
      <c r="J160" s="197">
        <f t="shared" si="2"/>
      </c>
      <c r="K160" s="195">
        <v>4</v>
      </c>
      <c r="L160" s="197">
        <f t="shared" si="85"/>
      </c>
      <c r="M160" s="195">
        <v>0</v>
      </c>
      <c r="N160" s="198">
        <f t="shared" si="205"/>
      </c>
      <c r="O160" s="195">
        <v>0</v>
      </c>
      <c r="P160" s="198">
        <f t="shared" si="232"/>
      </c>
      <c r="Q160" s="199"/>
      <c r="R160" s="195"/>
      <c r="S160" s="199"/>
      <c r="T160" s="195"/>
      <c r="U160" s="200"/>
      <c r="V160" s="201"/>
      <c r="W160" s="195"/>
      <c r="X160" s="201"/>
      <c r="Y160" s="199"/>
      <c r="Z160" s="201"/>
      <c r="AA160" s="201"/>
      <c r="AB160" s="195"/>
      <c r="AC160" s="195"/>
      <c r="AD160" s="199"/>
      <c r="AE160" s="202"/>
      <c r="AF160" s="204"/>
    </row>
    <row hidden="true" r="161">
      <c r="A161" s="189"/>
      <c r="B161" s="220"/>
      <c r="C161" s="221"/>
      <c r="D161" s="192" t="s">
        <v>250</v>
      </c>
      <c r="E161" s="193">
        <v>550.8</v>
      </c>
      <c r="F161" s="194"/>
      <c r="G161" s="195">
        <v>2138</v>
      </c>
      <c r="H161" s="205">
        <v>90</v>
      </c>
      <c r="I161" s="196">
        <f t="shared" si="134"/>
      </c>
      <c r="J161" s="197">
        <f t="shared" si="2"/>
      </c>
      <c r="K161" s="195">
        <v>7</v>
      </c>
      <c r="L161" s="197">
        <f t="shared" si="85"/>
      </c>
      <c r="M161" s="195">
        <v>1</v>
      </c>
      <c r="N161" s="198">
        <f t="shared" si="205"/>
      </c>
      <c r="O161" s="195">
        <v>3</v>
      </c>
      <c r="P161" s="198">
        <f t="shared" si="232"/>
      </c>
      <c r="Q161" s="199"/>
      <c r="R161" s="195"/>
      <c r="S161" s="199"/>
      <c r="T161" s="195"/>
      <c r="U161" s="200"/>
      <c r="V161" s="201"/>
      <c r="W161" s="195"/>
      <c r="X161" s="201"/>
      <c r="Y161" s="199"/>
      <c r="Z161" s="201"/>
      <c r="AA161" s="201"/>
      <c r="AB161" s="195"/>
      <c r="AC161" s="195"/>
      <c r="AD161" s="199"/>
      <c r="AE161" s="202"/>
      <c r="AF161" s="203" t="s">
        <v>251</v>
      </c>
    </row>
    <row hidden="true" r="162">
      <c r="A162" s="189"/>
      <c r="B162" s="220" t="s">
        <v>262</v>
      </c>
      <c r="C162" s="221" t="s">
        <v>258</v>
      </c>
      <c r="D162" s="192" t="s">
        <v>247</v>
      </c>
      <c r="E162" s="193">
        <v>0</v>
      </c>
      <c r="F162" s="194">
        <f>E162+E164+E163</f>
      </c>
      <c r="G162" s="195">
        <v>0</v>
      </c>
      <c r="H162" s="195">
        <v>0</v>
      </c>
      <c r="I162" s="196">
        <f t="shared" si="134"/>
      </c>
      <c r="J162" s="197">
        <f t="shared" si="2"/>
      </c>
      <c r="K162" s="195">
        <v>0</v>
      </c>
      <c r="L162" s="197">
        <f t="shared" si="85"/>
      </c>
      <c r="M162" s="195">
        <v>0</v>
      </c>
      <c r="N162" s="198">
        <f t="shared" si="205"/>
      </c>
      <c r="O162" s="195">
        <v>0</v>
      </c>
      <c r="P162" s="198">
        <f t="shared" si="232"/>
      </c>
      <c r="Q162" s="199">
        <f>(M162+M163+M164)/(O162+O163+O164)</f>
      </c>
      <c r="R162" s="195">
        <v>14</v>
      </c>
      <c r="S162" s="199">
        <f>(O162+O163+O164)/(K162+K163+K164)</f>
      </c>
      <c r="T162" s="195">
        <v>6</v>
      </c>
      <c r="U162" s="200">
        <f>F162/T162</f>
      </c>
      <c r="V162" s="201">
        <f>(F162+4*500)/T162</f>
      </c>
      <c r="W162" s="195">
        <v>3654</v>
      </c>
      <c r="X162" s="201">
        <f>W162/T162</f>
      </c>
      <c r="Y162" s="199">
        <f>T162/R162</f>
      </c>
      <c r="Z162" s="201">
        <f>W162/F162</f>
      </c>
      <c r="AA162" s="201">
        <f>W162/(F162+500)</f>
      </c>
      <c r="AB162" s="195">
        <v>4</v>
      </c>
      <c r="AC162" s="195">
        <v>1687.1999999999998</v>
      </c>
      <c r="AD162" s="199">
        <f>AB162/T162</f>
      </c>
      <c r="AE162" s="202">
        <f>(W162-AC162)/(F162+500)</f>
      </c>
      <c r="AF162" s="203" t="s">
        <v>265</v>
      </c>
    </row>
    <row hidden="true" r="163">
      <c r="A163" s="189"/>
      <c r="B163" s="220"/>
      <c r="C163" s="221"/>
      <c r="D163" s="192" t="s">
        <v>249</v>
      </c>
      <c r="E163" s="193">
        <v>302.63</v>
      </c>
      <c r="F163" s="194"/>
      <c r="G163" s="195">
        <v>3729</v>
      </c>
      <c r="H163" s="195">
        <v>187</v>
      </c>
      <c r="I163" s="196">
        <f t="shared" si="134"/>
      </c>
      <c r="J163" s="197">
        <f t="shared" si="2"/>
      </c>
      <c r="K163" s="195">
        <v>5</v>
      </c>
      <c r="L163" s="197">
        <f t="shared" si="85"/>
      </c>
      <c r="M163" s="195">
        <v>1</v>
      </c>
      <c r="N163" s="198">
        <f t="shared" si="205"/>
      </c>
      <c r="O163" s="195">
        <v>2</v>
      </c>
      <c r="P163" s="198">
        <f t="shared" si="232"/>
      </c>
      <c r="Q163" s="199"/>
      <c r="R163" s="195"/>
      <c r="S163" s="199"/>
      <c r="T163" s="195"/>
      <c r="U163" s="200"/>
      <c r="V163" s="201"/>
      <c r="W163" s="195"/>
      <c r="X163" s="201"/>
      <c r="Y163" s="199"/>
      <c r="Z163" s="201"/>
      <c r="AA163" s="201"/>
      <c r="AB163" s="195"/>
      <c r="AC163" s="195"/>
      <c r="AD163" s="199"/>
      <c r="AE163" s="202"/>
      <c r="AF163" s="204"/>
    </row>
    <row hidden="true" r="164">
      <c r="A164" s="189"/>
      <c r="B164" s="220"/>
      <c r="C164" s="221"/>
      <c r="D164" s="192" t="s">
        <v>250</v>
      </c>
      <c r="E164" s="193">
        <v>2176.71</v>
      </c>
      <c r="F164" s="194"/>
      <c r="G164" s="195">
        <v>9571</v>
      </c>
      <c r="H164" s="205">
        <v>216</v>
      </c>
      <c r="I164" s="196">
        <f t="shared" si="134"/>
      </c>
      <c r="J164" s="197">
        <f t="shared" si="2"/>
      </c>
      <c r="K164" s="195">
        <v>7</v>
      </c>
      <c r="L164" s="197">
        <f t="shared" si="85"/>
      </c>
      <c r="M164" s="195">
        <v>2</v>
      </c>
      <c r="N164" s="198">
        <f t="shared" si="205"/>
      </c>
      <c r="O164" s="195">
        <v>6</v>
      </c>
      <c r="P164" s="198">
        <f t="shared" si="232"/>
      </c>
      <c r="Q164" s="199"/>
      <c r="R164" s="195"/>
      <c r="S164" s="199"/>
      <c r="T164" s="195"/>
      <c r="U164" s="200"/>
      <c r="V164" s="201"/>
      <c r="W164" s="195"/>
      <c r="X164" s="201"/>
      <c r="Y164" s="199"/>
      <c r="Z164" s="201"/>
      <c r="AA164" s="201"/>
      <c r="AB164" s="195"/>
      <c r="AC164" s="195"/>
      <c r="AD164" s="199"/>
      <c r="AE164" s="202"/>
      <c r="AF164" s="203" t="s">
        <v>251</v>
      </c>
    </row>
    <row hidden="true" r="165">
      <c r="A165" s="189"/>
      <c r="B165" s="222" t="s">
        <v>256</v>
      </c>
      <c r="C165" s="222"/>
      <c r="D165" s="222"/>
      <c r="E165" s="208">
        <f>SUM(E150:E164)</f>
      </c>
      <c r="F165" s="208">
        <f>SUM(F150:F164)</f>
      </c>
      <c r="G165" s="208">
        <f>SUM(G150:G164)</f>
      </c>
      <c r="H165" s="208">
        <f>SUM(H150:H164)</f>
      </c>
      <c r="I165" s="210">
        <f t="shared" si="134"/>
      </c>
      <c r="J165" s="211">
        <f t="shared" si="2"/>
      </c>
      <c r="K165" s="208">
        <f>SUM(K150:K164)</f>
      </c>
      <c r="L165" s="211">
        <f t="shared" si="85"/>
      </c>
      <c r="M165" s="208">
        <f>SUM(M150:M164)</f>
      </c>
      <c r="N165" s="212">
        <f t="shared" si="205"/>
      </c>
      <c r="O165" s="208">
        <f>SUM(O150:O164)</f>
      </c>
      <c r="P165" s="212">
        <f t="shared" si="232"/>
      </c>
      <c r="Q165" s="213">
        <f>M165/O165</f>
      </c>
      <c r="R165" s="208">
        <f>SUM(R150:R164)</f>
      </c>
      <c r="S165" s="213">
        <f>(O165+O165)/(K165+K165)</f>
      </c>
      <c r="T165" s="208">
        <f>SUM(T150:T164)</f>
      </c>
      <c r="U165" s="214">
        <f t="shared" ref="U165:U166" si="474">F165/T165</f>
      </c>
      <c r="V165" s="215">
        <f t="shared" ref="V165:V166" si="578">(F165+4*500)/T165</f>
      </c>
      <c r="W165" s="208">
        <f>SUM(W150:W164)</f>
      </c>
      <c r="X165" s="216">
        <f t="shared" ref="X165:X166" si="266">W165/T165</f>
      </c>
      <c r="Y165" s="213">
        <f t="shared" ref="Y165:Y166" si="370">T165/R165</f>
      </c>
      <c r="Z165" s="215">
        <f t="shared" ref="Z165:Z166" si="775">W165/F165</f>
      </c>
      <c r="AA165" s="215">
        <f>W165/(F165+COUNT(W150:W164)*500)</f>
      </c>
      <c r="AB165" s="217">
        <f>AB150+AB153+AB156+AB159+AB162</f>
      </c>
      <c r="AC165" s="217">
        <f>AC150+AC153+AC156+AC159+AC162</f>
      </c>
      <c r="AD165" s="213">
        <f t="shared" ref="AD165:AD166" si="671">AB165/T165</f>
      </c>
      <c r="AE165" s="218">
        <f>(W165-AC165)/(F165+COUNT(W150:W164))</f>
      </c>
      <c r="AF165" s="203"/>
    </row>
    <row hidden="true" r="166">
      <c r="A166" s="189"/>
      <c r="B166" s="190" t="s">
        <v>263</v>
      </c>
      <c r="C166" s="191" t="s">
        <v>264</v>
      </c>
      <c r="D166" s="192" t="s">
        <v>247</v>
      </c>
      <c r="E166" s="193">
        <v>0</v>
      </c>
      <c r="F166" s="194">
        <f>E166+E168+E167</f>
      </c>
      <c r="G166" s="195">
        <v>0</v>
      </c>
      <c r="H166" s="195">
        <v>0</v>
      </c>
      <c r="I166" s="196">
        <f t="shared" si="134"/>
      </c>
      <c r="J166" s="197">
        <f t="shared" si="2"/>
      </c>
      <c r="K166" s="195">
        <v>0</v>
      </c>
      <c r="L166" s="197">
        <f t="shared" si="85"/>
      </c>
      <c r="M166" s="195">
        <v>0</v>
      </c>
      <c r="N166" s="198">
        <f t="shared" si="205"/>
      </c>
      <c r="O166" s="195">
        <v>0</v>
      </c>
      <c r="P166" s="198">
        <f t="shared" si="232"/>
      </c>
      <c r="Q166" s="199">
        <f>(M166+M167+M168)/(O166+O167+O168)</f>
      </c>
      <c r="R166" s="195">
        <v>8</v>
      </c>
      <c r="S166" s="199">
        <f>(O166+O167+O168)/(K166+K167+K168)</f>
      </c>
      <c r="T166" s="195">
        <v>3</v>
      </c>
      <c r="U166" s="200">
        <f t="shared" si="474"/>
      </c>
      <c r="V166" s="201">
        <f t="shared" si="578"/>
      </c>
      <c r="W166" s="195">
        <v>6258.4</v>
      </c>
      <c r="X166" s="201">
        <f t="shared" si="266"/>
      </c>
      <c r="Y166" s="199">
        <f t="shared" si="370"/>
      </c>
      <c r="Z166" s="201">
        <f t="shared" si="775"/>
      </c>
      <c r="AA166" s="201">
        <f>W166/(F166+500)</f>
      </c>
      <c r="AB166" s="195">
        <v>1</v>
      </c>
      <c r="AC166" s="195">
        <v>2911.2</v>
      </c>
      <c r="AD166" s="199">
        <f t="shared" si="671"/>
      </c>
      <c r="AE166" s="202">
        <f>(W166-AC166)/(F166+500)</f>
      </c>
      <c r="AF166" s="201" t="s">
        <v>248</v>
      </c>
    </row>
    <row hidden="true" r="167">
      <c r="A167" s="189"/>
      <c r="B167" s="190"/>
      <c r="C167" s="191"/>
      <c r="D167" s="192" t="s">
        <v>249</v>
      </c>
      <c r="E167" s="193">
        <v>458.48</v>
      </c>
      <c r="F167" s="194"/>
      <c r="G167" s="195">
        <v>4705</v>
      </c>
      <c r="H167" s="195">
        <v>172</v>
      </c>
      <c r="I167" s="196">
        <f t="shared" si="134"/>
      </c>
      <c r="J167" s="197">
        <f t="shared" si="2"/>
      </c>
      <c r="K167" s="195">
        <v>7</v>
      </c>
      <c r="L167" s="197">
        <f t="shared" si="85"/>
      </c>
      <c r="M167" s="195">
        <v>0</v>
      </c>
      <c r="N167" s="198">
        <f t="shared" si="205"/>
      </c>
      <c r="O167" s="195">
        <v>0</v>
      </c>
      <c r="P167" s="198">
        <f t="shared" si="232"/>
      </c>
      <c r="Q167" s="199"/>
      <c r="R167" s="195"/>
      <c r="S167" s="199"/>
      <c r="T167" s="195"/>
      <c r="U167" s="200"/>
      <c r="V167" s="201"/>
      <c r="W167" s="195"/>
      <c r="X167" s="201"/>
      <c r="Y167" s="199"/>
      <c r="Z167" s="201"/>
      <c r="AA167" s="201"/>
      <c r="AB167" s="195"/>
      <c r="AC167" s="195"/>
      <c r="AD167" s="199"/>
      <c r="AE167" s="202"/>
      <c r="AF167" s="203"/>
    </row>
    <row hidden="true" r="168">
      <c r="A168" s="189"/>
      <c r="B168" s="190"/>
      <c r="C168" s="191"/>
      <c r="D168" s="192" t="s">
        <v>250</v>
      </c>
      <c r="E168" s="193">
        <v>1948.02</v>
      </c>
      <c r="F168" s="194"/>
      <c r="G168" s="195">
        <v>12171</v>
      </c>
      <c r="H168" s="205">
        <v>238</v>
      </c>
      <c r="I168" s="196">
        <f t="shared" si="134"/>
      </c>
      <c r="J168" s="197">
        <f t="shared" si="2"/>
      </c>
      <c r="K168" s="195">
        <v>3</v>
      </c>
      <c r="L168" s="197">
        <f t="shared" si="85"/>
      </c>
      <c r="M168" s="195">
        <v>2</v>
      </c>
      <c r="N168" s="198">
        <f t="shared" si="205"/>
      </c>
      <c r="O168" s="195">
        <v>5</v>
      </c>
      <c r="P168" s="198">
        <f t="shared" si="232"/>
      </c>
      <c r="Q168" s="199"/>
      <c r="R168" s="195"/>
      <c r="S168" s="199"/>
      <c r="T168" s="195"/>
      <c r="U168" s="200"/>
      <c r="V168" s="201"/>
      <c r="W168" s="195"/>
      <c r="X168" s="201"/>
      <c r="Y168" s="199"/>
      <c r="Z168" s="201"/>
      <c r="AA168" s="201"/>
      <c r="AB168" s="195"/>
      <c r="AC168" s="195"/>
      <c r="AD168" s="199"/>
      <c r="AE168" s="202"/>
      <c r="AF168" s="203" t="s">
        <v>266</v>
      </c>
    </row>
    <row hidden="true" r="169">
      <c r="A169" s="189"/>
      <c r="B169" s="190" t="s">
        <v>267</v>
      </c>
      <c r="C169" s="191" t="s">
        <v>264</v>
      </c>
      <c r="D169" s="192" t="s">
        <v>247</v>
      </c>
      <c r="E169" s="193">
        <v>0</v>
      </c>
      <c r="F169" s="194">
        <f>E169+E171+E170</f>
      </c>
      <c r="G169" s="195">
        <v>0</v>
      </c>
      <c r="H169" s="195">
        <v>0</v>
      </c>
      <c r="I169" s="196">
        <f t="shared" si="134"/>
      </c>
      <c r="J169" s="197">
        <f t="shared" si="2"/>
      </c>
      <c r="K169" s="195">
        <v>0</v>
      </c>
      <c r="L169" s="197">
        <f t="shared" si="85"/>
      </c>
      <c r="M169" s="195">
        <v>0</v>
      </c>
      <c r="N169" s="198">
        <f t="shared" si="205"/>
      </c>
      <c r="O169" s="195">
        <v>0</v>
      </c>
      <c r="P169" s="198">
        <f t="shared" si="232"/>
      </c>
      <c r="Q169" s="199">
        <f>(M169+M170+M171)/(O169+O170+O171)</f>
      </c>
      <c r="R169" s="195">
        <v>5</v>
      </c>
      <c r="S169" s="199">
        <f>(O169+O170+O171)/(K169+K170+K171)</f>
      </c>
      <c r="T169" s="195">
        <v>1</v>
      </c>
      <c r="U169" s="200">
        <f>F169/T169</f>
      </c>
      <c r="V169" s="201">
        <f>(F169+4*500)/T169</f>
      </c>
      <c r="W169" s="195">
        <v>598.7999999999993</v>
      </c>
      <c r="X169" s="201">
        <f>W169/T169</f>
      </c>
      <c r="Y169" s="199">
        <f>T169/R169</f>
      </c>
      <c r="Z169" s="201">
        <f>W169/F169</f>
      </c>
      <c r="AA169" s="201">
        <f>W169/(F169+500)</f>
      </c>
      <c r="AB169" s="195">
        <v>1</v>
      </c>
      <c r="AC169" s="195">
        <v>598.8</v>
      </c>
      <c r="AD169" s="199">
        <f>AB169/T169</f>
      </c>
      <c r="AE169" s="202">
        <f>(W169-AC169)/(F169+500)</f>
      </c>
      <c r="AF169" s="201" t="s">
        <v>248</v>
      </c>
    </row>
    <row hidden="true" r="170">
      <c r="A170" s="189"/>
      <c r="B170" s="190"/>
      <c r="C170" s="191"/>
      <c r="D170" s="192" t="s">
        <v>249</v>
      </c>
      <c r="E170" s="193">
        <v>254.96</v>
      </c>
      <c r="F170" s="194"/>
      <c r="G170" s="195">
        <v>2800</v>
      </c>
      <c r="H170" s="195">
        <v>121</v>
      </c>
      <c r="I170" s="196">
        <f t="shared" si="134"/>
      </c>
      <c r="J170" s="197">
        <f t="shared" si="2"/>
      </c>
      <c r="K170" s="195">
        <v>5</v>
      </c>
      <c r="L170" s="197">
        <f t="shared" si="85"/>
      </c>
      <c r="M170" s="195">
        <v>0</v>
      </c>
      <c r="N170" s="198">
        <f t="shared" si="205"/>
      </c>
      <c r="O170" s="195">
        <v>0</v>
      </c>
      <c r="P170" s="198">
        <f t="shared" si="232"/>
      </c>
      <c r="Q170" s="199"/>
      <c r="R170" s="195"/>
      <c r="S170" s="199"/>
      <c r="T170" s="195"/>
      <c r="U170" s="200"/>
      <c r="V170" s="201"/>
      <c r="W170" s="195"/>
      <c r="X170" s="201"/>
      <c r="Y170" s="199"/>
      <c r="Z170" s="201"/>
      <c r="AA170" s="201"/>
      <c r="AB170" s="195"/>
      <c r="AC170" s="195"/>
      <c r="AD170" s="199"/>
      <c r="AE170" s="202"/>
      <c r="AF170" s="203"/>
    </row>
    <row hidden="true" r="171">
      <c r="A171" s="189"/>
      <c r="B171" s="190"/>
      <c r="C171" s="191"/>
      <c r="D171" s="192" t="s">
        <v>250</v>
      </c>
      <c r="E171" s="193">
        <v>1566.69</v>
      </c>
      <c r="F171" s="194"/>
      <c r="G171" s="195">
        <v>9645</v>
      </c>
      <c r="H171" s="205">
        <v>184</v>
      </c>
      <c r="I171" s="196">
        <f t="shared" si="134"/>
      </c>
      <c r="J171" s="197">
        <f t="shared" si="2"/>
      </c>
      <c r="K171" s="195">
        <v>4</v>
      </c>
      <c r="L171" s="197">
        <f t="shared" si="85"/>
      </c>
      <c r="M171" s="195">
        <v>0</v>
      </c>
      <c r="N171" s="198">
        <f t="shared" si="205"/>
      </c>
      <c r="O171" s="195">
        <v>3</v>
      </c>
      <c r="P171" s="198">
        <f t="shared" si="232"/>
      </c>
      <c r="Q171" s="199"/>
      <c r="R171" s="195"/>
      <c r="S171" s="199"/>
      <c r="T171" s="195"/>
      <c r="U171" s="200"/>
      <c r="V171" s="201"/>
      <c r="W171" s="195"/>
      <c r="X171" s="201"/>
      <c r="Y171" s="199"/>
      <c r="Z171" s="201"/>
      <c r="AA171" s="201"/>
      <c r="AB171" s="195"/>
      <c r="AC171" s="195"/>
      <c r="AD171" s="199"/>
      <c r="AE171" s="202"/>
      <c r="AF171" s="203" t="s">
        <v>266</v>
      </c>
    </row>
    <row hidden="true" r="172">
      <c r="A172" s="189"/>
      <c r="B172" s="190" t="s">
        <v>268</v>
      </c>
      <c r="C172" s="191" t="s">
        <v>264</v>
      </c>
      <c r="D172" s="192" t="s">
        <v>247</v>
      </c>
      <c r="E172" s="193">
        <v>0</v>
      </c>
      <c r="F172" s="194">
        <f>E172+E174+E173</f>
      </c>
      <c r="G172" s="195">
        <v>0</v>
      </c>
      <c r="H172" s="195">
        <v>0</v>
      </c>
      <c r="I172" s="196">
        <f t="shared" si="134"/>
      </c>
      <c r="J172" s="197">
        <f t="shared" si="2"/>
      </c>
      <c r="K172" s="195">
        <v>0</v>
      </c>
      <c r="L172" s="197">
        <f t="shared" si="85"/>
      </c>
      <c r="M172" s="195">
        <v>0</v>
      </c>
      <c r="N172" s="198">
        <f t="shared" si="205"/>
      </c>
      <c r="O172" s="195">
        <v>0</v>
      </c>
      <c r="P172" s="198">
        <f t="shared" si="232"/>
      </c>
      <c r="Q172" s="199">
        <f>(M172+M173+M174)/(O172+O173+O174)</f>
      </c>
      <c r="R172" s="195">
        <v>5</v>
      </c>
      <c r="S172" s="199">
        <f>(O172+O173+O174)/(K172+K173+K174)</f>
      </c>
      <c r="T172" s="195">
        <v>1</v>
      </c>
      <c r="U172" s="200">
        <f>F172/T172</f>
      </c>
      <c r="V172" s="201">
        <f>(F172+4*500)/T172</f>
      </c>
      <c r="W172" s="195">
        <v>763.2000000000007</v>
      </c>
      <c r="X172" s="201">
        <f>W172/T172</f>
      </c>
      <c r="Y172" s="199">
        <f>T172/R172</f>
      </c>
      <c r="Z172" s="201">
        <f>W172/F172</f>
      </c>
      <c r="AA172" s="201">
        <f>W172/(F172+500)</f>
      </c>
      <c r="AB172" s="195">
        <v>1</v>
      </c>
      <c r="AC172" s="195">
        <v>763.2</v>
      </c>
      <c r="AD172" s="199">
        <f>AB172/T172</f>
      </c>
      <c r="AE172" s="202">
        <f>(W172-AC172)/(F172+500)</f>
      </c>
      <c r="AF172" s="201" t="s">
        <v>248</v>
      </c>
    </row>
    <row hidden="true" r="173">
      <c r="A173" s="189"/>
      <c r="B173" s="190"/>
      <c r="C173" s="191"/>
      <c r="D173" s="192" t="s">
        <v>249</v>
      </c>
      <c r="E173" s="193">
        <v>179.31</v>
      </c>
      <c r="F173" s="194"/>
      <c r="G173" s="195">
        <v>2299</v>
      </c>
      <c r="H173" s="195">
        <v>111</v>
      </c>
      <c r="I173" s="196">
        <f t="shared" si="134"/>
      </c>
      <c r="J173" s="197">
        <f t="shared" si="2"/>
      </c>
      <c r="K173" s="195">
        <v>2</v>
      </c>
      <c r="L173" s="197">
        <f t="shared" si="85"/>
      </c>
      <c r="M173" s="195">
        <v>0</v>
      </c>
      <c r="N173" s="198">
        <f t="shared" si="205"/>
      </c>
      <c r="O173" s="195">
        <v>0</v>
      </c>
      <c r="P173" s="198">
        <f t="shared" si="232"/>
      </c>
      <c r="Q173" s="199"/>
      <c r="R173" s="195"/>
      <c r="S173" s="199"/>
      <c r="T173" s="195"/>
      <c r="U173" s="200"/>
      <c r="V173" s="201"/>
      <c r="W173" s="195"/>
      <c r="X173" s="201"/>
      <c r="Y173" s="199"/>
      <c r="Z173" s="201"/>
      <c r="AA173" s="201"/>
      <c r="AB173" s="195"/>
      <c r="AC173" s="195"/>
      <c r="AD173" s="199"/>
      <c r="AE173" s="202"/>
      <c r="AF173" s="203"/>
    </row>
    <row hidden="true" r="174">
      <c r="A174" s="189"/>
      <c r="B174" s="190"/>
      <c r="C174" s="191"/>
      <c r="D174" s="192" t="s">
        <v>250</v>
      </c>
      <c r="E174" s="193">
        <v>602.91</v>
      </c>
      <c r="F174" s="194"/>
      <c r="G174" s="195">
        <v>4189</v>
      </c>
      <c r="H174" s="205">
        <v>83</v>
      </c>
      <c r="I174" s="196">
        <f t="shared" si="134"/>
      </c>
      <c r="J174" s="197">
        <f t="shared" si="2"/>
      </c>
      <c r="K174" s="195">
        <v>3</v>
      </c>
      <c r="L174" s="197">
        <f t="shared" si="85"/>
      </c>
      <c r="M174" s="195">
        <v>1</v>
      </c>
      <c r="N174" s="198">
        <f t="shared" si="205"/>
      </c>
      <c r="O174" s="195">
        <v>4</v>
      </c>
      <c r="P174" s="198">
        <f t="shared" si="232"/>
      </c>
      <c r="Q174" s="199"/>
      <c r="R174" s="195"/>
      <c r="S174" s="199"/>
      <c r="T174" s="195"/>
      <c r="U174" s="200"/>
      <c r="V174" s="201"/>
      <c r="W174" s="195"/>
      <c r="X174" s="201"/>
      <c r="Y174" s="199"/>
      <c r="Z174" s="201"/>
      <c r="AA174" s="201"/>
      <c r="AB174" s="195"/>
      <c r="AC174" s="195"/>
      <c r="AD174" s="199"/>
      <c r="AE174" s="202"/>
      <c r="AF174" s="203" t="s">
        <v>266</v>
      </c>
    </row>
    <row hidden="true" r="175">
      <c r="A175" s="189"/>
      <c r="B175" s="190" t="s">
        <v>269</v>
      </c>
      <c r="C175" s="191" t="s">
        <v>264</v>
      </c>
      <c r="D175" s="192" t="s">
        <v>247</v>
      </c>
      <c r="E175" s="193">
        <v>0</v>
      </c>
      <c r="F175" s="194">
        <f>E175+E177+E176</f>
      </c>
      <c r="G175" s="195">
        <v>0</v>
      </c>
      <c r="H175" s="195">
        <v>0</v>
      </c>
      <c r="I175" s="196">
        <f t="shared" si="134"/>
      </c>
      <c r="J175" s="197">
        <f t="shared" si="2"/>
      </c>
      <c r="K175" s="195">
        <v>0</v>
      </c>
      <c r="L175" s="197">
        <f t="shared" si="85"/>
      </c>
      <c r="M175" s="195">
        <v>0</v>
      </c>
      <c r="N175" s="198">
        <f t="shared" si="205"/>
      </c>
      <c r="O175" s="195">
        <v>0</v>
      </c>
      <c r="P175" s="198">
        <f t="shared" si="232"/>
      </c>
      <c r="Q175" s="199">
        <f>(M175+M176+M177)/(O175+O176+O177)</f>
      </c>
      <c r="R175" s="195">
        <v>2</v>
      </c>
      <c r="S175" s="199">
        <f>(O175+O176+O177)/(K175+K176+K177)</f>
      </c>
      <c r="T175" s="195">
        <v>0</v>
      </c>
      <c r="U175" s="200">
        <f>F175/T175</f>
      </c>
      <c r="V175" s="201">
        <f>(F175+4*500)/T175</f>
      </c>
      <c r="W175" s="195">
        <v>0</v>
      </c>
      <c r="X175" s="201">
        <f>W175/T175</f>
      </c>
      <c r="Y175" s="199">
        <f>T175/R175</f>
      </c>
      <c r="Z175" s="201">
        <f>W175/F175</f>
      </c>
      <c r="AA175" s="201">
        <f>W175/(F175+500)</f>
      </c>
      <c r="AB175" s="195">
        <v>0</v>
      </c>
      <c r="AC175" s="195">
        <v>0</v>
      </c>
      <c r="AD175" s="199">
        <f>AB175/T175</f>
      </c>
      <c r="AE175" s="202">
        <f>(W175-AC175)/(F175+500)</f>
      </c>
      <c r="AF175" s="201" t="s">
        <v>248</v>
      </c>
    </row>
    <row hidden="true" r="176">
      <c r="A176" s="189"/>
      <c r="B176" s="190"/>
      <c r="C176" s="191"/>
      <c r="D176" s="192" t="s">
        <v>249</v>
      </c>
      <c r="E176" s="193">
        <v>416.24</v>
      </c>
      <c r="F176" s="194"/>
      <c r="G176" s="195">
        <v>5926</v>
      </c>
      <c r="H176" s="195">
        <v>158</v>
      </c>
      <c r="I176" s="196">
        <f t="shared" si="134"/>
      </c>
      <c r="J176" s="197">
        <f t="shared" si="2"/>
      </c>
      <c r="K176" s="195">
        <v>4</v>
      </c>
      <c r="L176" s="197">
        <f t="shared" si="85"/>
      </c>
      <c r="M176" s="195">
        <v>0</v>
      </c>
      <c r="N176" s="198">
        <f t="shared" si="205"/>
      </c>
      <c r="O176" s="195">
        <v>0</v>
      </c>
      <c r="P176" s="198">
        <f t="shared" si="232"/>
      </c>
      <c r="Q176" s="199"/>
      <c r="R176" s="195"/>
      <c r="S176" s="199"/>
      <c r="T176" s="195"/>
      <c r="U176" s="200"/>
      <c r="V176" s="201"/>
      <c r="W176" s="195"/>
      <c r="X176" s="201"/>
      <c r="Y176" s="199"/>
      <c r="Z176" s="201"/>
      <c r="AA176" s="201"/>
      <c r="AB176" s="195"/>
      <c r="AC176" s="195"/>
      <c r="AD176" s="199"/>
      <c r="AE176" s="202"/>
      <c r="AF176" s="203"/>
    </row>
    <row hidden="true" r="177">
      <c r="A177" s="189"/>
      <c r="B177" s="190"/>
      <c r="C177" s="191"/>
      <c r="D177" s="192" t="s">
        <v>250</v>
      </c>
      <c r="E177" s="193">
        <v>491.16</v>
      </c>
      <c r="F177" s="194"/>
      <c r="G177" s="195">
        <v>2645</v>
      </c>
      <c r="H177" s="195">
        <v>86</v>
      </c>
      <c r="I177" s="196">
        <f t="shared" si="134"/>
      </c>
      <c r="J177" s="197">
        <f t="shared" si="2"/>
      </c>
      <c r="K177" s="195">
        <v>6</v>
      </c>
      <c r="L177" s="197">
        <f t="shared" si="85"/>
      </c>
      <c r="M177" s="195">
        <v>0</v>
      </c>
      <c r="N177" s="198">
        <f t="shared" si="205"/>
      </c>
      <c r="O177" s="195">
        <v>1</v>
      </c>
      <c r="P177" s="198">
        <f t="shared" si="232"/>
      </c>
      <c r="Q177" s="199"/>
      <c r="R177" s="195"/>
      <c r="S177" s="199"/>
      <c r="T177" s="195"/>
      <c r="U177" s="200"/>
      <c r="V177" s="201"/>
      <c r="W177" s="195"/>
      <c r="X177" s="201"/>
      <c r="Y177" s="199"/>
      <c r="Z177" s="201"/>
      <c r="AA177" s="201"/>
      <c r="AB177" s="195"/>
      <c r="AC177" s="195"/>
      <c r="AD177" s="199"/>
      <c r="AE177" s="202"/>
      <c r="AF177" s="203" t="s">
        <v>266</v>
      </c>
    </row>
    <row hidden="true" r="178">
      <c r="A178" s="189"/>
      <c r="B178" s="190" t="s">
        <v>270</v>
      </c>
      <c r="C178" s="191" t="s">
        <v>264</v>
      </c>
      <c r="D178" s="192" t="s">
        <v>247</v>
      </c>
      <c r="E178" s="193">
        <v>0</v>
      </c>
      <c r="F178" s="194">
        <f>E178+E180+E179</f>
      </c>
      <c r="G178" s="195">
        <v>0</v>
      </c>
      <c r="H178" s="195">
        <v>0</v>
      </c>
      <c r="I178" s="196">
        <f t="shared" si="134"/>
      </c>
      <c r="J178" s="197">
        <f t="shared" si="2"/>
      </c>
      <c r="K178" s="195">
        <v>0</v>
      </c>
      <c r="L178" s="197">
        <f t="shared" si="85"/>
      </c>
      <c r="M178" s="195">
        <v>0</v>
      </c>
      <c r="N178" s="198">
        <f t="shared" si="205"/>
      </c>
      <c r="O178" s="195">
        <v>0</v>
      </c>
      <c r="P178" s="198">
        <f t="shared" si="232"/>
      </c>
      <c r="Q178" s="199">
        <f>(M178+M179+M180)/(O178+O179+O180)</f>
      </c>
      <c r="R178" s="195">
        <v>1</v>
      </c>
      <c r="S178" s="199">
        <f>(O178+O179+O180)/(K178+K179+K180)</f>
      </c>
      <c r="T178" s="195">
        <v>0</v>
      </c>
      <c r="U178" s="200">
        <f>F178/T178</f>
      </c>
      <c r="V178" s="201">
        <f>(F178+4*500)/T178</f>
      </c>
      <c r="W178" s="195">
        <v>0</v>
      </c>
      <c r="X178" s="201">
        <f>W178/T178</f>
      </c>
      <c r="Y178" s="199">
        <f>T178/R178</f>
      </c>
      <c r="Z178" s="201">
        <f>W178/F178</f>
      </c>
      <c r="AA178" s="201">
        <f>W178/(F178+500)</f>
      </c>
      <c r="AB178" s="195">
        <v>0</v>
      </c>
      <c r="AC178" s="195">
        <v>0</v>
      </c>
      <c r="AD178" s="199">
        <f>AB178/T178</f>
      </c>
      <c r="AE178" s="202">
        <f>(W178-AC178)/(F178+500)</f>
      </c>
      <c r="AF178" s="201" t="s">
        <v>248</v>
      </c>
    </row>
    <row hidden="true" r="179">
      <c r="A179" s="189"/>
      <c r="B179" s="190"/>
      <c r="C179" s="191"/>
      <c r="D179" s="192" t="s">
        <v>249</v>
      </c>
      <c r="E179" s="193">
        <v>475.46</v>
      </c>
      <c r="F179" s="194"/>
      <c r="G179" s="195">
        <v>5528</v>
      </c>
      <c r="H179" s="195">
        <v>153</v>
      </c>
      <c r="I179" s="196">
        <f t="shared" si="134"/>
      </c>
      <c r="J179" s="197">
        <f t="shared" si="2"/>
      </c>
      <c r="K179" s="195">
        <v>13</v>
      </c>
      <c r="L179" s="197">
        <f t="shared" si="85"/>
      </c>
      <c r="M179" s="195">
        <v>0</v>
      </c>
      <c r="N179" s="198">
        <f t="shared" si="205"/>
      </c>
      <c r="O179" s="195">
        <v>1</v>
      </c>
      <c r="P179" s="198">
        <f t="shared" si="232"/>
      </c>
      <c r="Q179" s="199"/>
      <c r="R179" s="195"/>
      <c r="S179" s="199"/>
      <c r="T179" s="195"/>
      <c r="U179" s="200"/>
      <c r="V179" s="201"/>
      <c r="W179" s="195"/>
      <c r="X179" s="201"/>
      <c r="Y179" s="199"/>
      <c r="Z179" s="201"/>
      <c r="AA179" s="201"/>
      <c r="AB179" s="195"/>
      <c r="AC179" s="195"/>
      <c r="AD179" s="199"/>
      <c r="AE179" s="202"/>
      <c r="AF179" s="203"/>
    </row>
    <row hidden="true" r="180">
      <c r="A180" s="189"/>
      <c r="B180" s="190"/>
      <c r="C180" s="191"/>
      <c r="D180" s="192" t="s">
        <v>250</v>
      </c>
      <c r="E180" s="193">
        <v>362.71</v>
      </c>
      <c r="F180" s="194"/>
      <c r="G180" s="195">
        <v>1610</v>
      </c>
      <c r="H180" s="195">
        <v>57</v>
      </c>
      <c r="I180" s="196">
        <f t="shared" si="134"/>
      </c>
      <c r="J180" s="197">
        <f t="shared" si="2"/>
      </c>
      <c r="K180" s="195">
        <v>3</v>
      </c>
      <c r="L180" s="197">
        <f t="shared" si="85"/>
      </c>
      <c r="M180" s="195">
        <v>0</v>
      </c>
      <c r="N180" s="198">
        <f t="shared" si="205"/>
      </c>
      <c r="O180" s="195">
        <v>0</v>
      </c>
      <c r="P180" s="198">
        <f t="shared" si="232"/>
      </c>
      <c r="Q180" s="199"/>
      <c r="R180" s="195"/>
      <c r="S180" s="199"/>
      <c r="T180" s="195"/>
      <c r="U180" s="200"/>
      <c r="V180" s="201"/>
      <c r="W180" s="195"/>
      <c r="X180" s="201"/>
      <c r="Y180" s="199"/>
      <c r="Z180" s="201"/>
      <c r="AA180" s="201"/>
      <c r="AB180" s="195"/>
      <c r="AC180" s="195"/>
      <c r="AD180" s="199"/>
      <c r="AE180" s="202"/>
      <c r="AF180" s="203" t="s">
        <v>266</v>
      </c>
    </row>
    <row hidden="true" r="181">
      <c r="A181" s="189"/>
      <c r="B181" s="222" t="s">
        <v>256</v>
      </c>
      <c r="C181" s="222"/>
      <c r="D181" s="222"/>
      <c r="E181" s="208">
        <f>SUM(E166:E180)</f>
      </c>
      <c r="F181" s="208">
        <f>SUM(F166:F180)</f>
      </c>
      <c r="G181" s="208">
        <f>SUM(G166:G180)</f>
      </c>
      <c r="H181" s="208">
        <f>SUM(H166:H180)</f>
      </c>
      <c r="I181" s="210">
        <f t="shared" si="134"/>
      </c>
      <c r="J181" s="211">
        <f t="shared" si="2"/>
      </c>
      <c r="K181" s="208">
        <f>SUM(K166:K180)</f>
      </c>
      <c r="L181" s="211">
        <f t="shared" si="85"/>
      </c>
      <c r="M181" s="208">
        <f>SUM(M166:M180)</f>
      </c>
      <c r="N181" s="212">
        <f t="shared" si="205"/>
      </c>
      <c r="O181" s="208">
        <f>SUM(O166:O180)</f>
      </c>
      <c r="P181" s="212">
        <f t="shared" si="232"/>
      </c>
      <c r="Q181" s="213">
        <f>M181/O181</f>
      </c>
      <c r="R181" s="208">
        <f>SUM(R166:R180)</f>
      </c>
      <c r="S181" s="213">
        <f>(O181+O181)/(K181+K181)</f>
      </c>
      <c r="T181" s="208">
        <f>SUM(T166:T180)</f>
      </c>
      <c r="U181" s="214">
        <f t="shared" ref="U181:U182" si="475">F181/T181</f>
      </c>
      <c r="V181" s="215">
        <f t="shared" ref="V181:V182" si="579">(F181+4*500)/T181</f>
      </c>
      <c r="W181" s="208">
        <f>SUM(W166:W180)</f>
      </c>
      <c r="X181" s="216">
        <f t="shared" ref="X181:X182" si="267">W181/T181</f>
      </c>
      <c r="Y181" s="213">
        <f t="shared" ref="Y181:Y182" si="371">T181/R181</f>
      </c>
      <c r="Z181" s="215">
        <f t="shared" ref="Z181:Z182" si="776">W181/F181</f>
      </c>
      <c r="AA181" s="215">
        <f>W181/(F181+COUNT(W166:W180)*500)</f>
      </c>
      <c r="AB181" s="217">
        <f>AB166+AB169+AB172+AB175+AB178</f>
      </c>
      <c r="AC181" s="217">
        <f>AC166+AC169+AC172+AC175+AC178</f>
      </c>
      <c r="AD181" s="213">
        <f t="shared" ref="AD181:AD182" si="672">AB181/T181</f>
      </c>
      <c r="AE181" s="218">
        <f>(W181-AC181)/(F181+COUNT(W166:W180))</f>
      </c>
      <c r="AF181" s="219"/>
    </row>
    <row hidden="true" r="182">
      <c r="A182" s="189"/>
      <c r="B182" s="206" t="s">
        <v>271</v>
      </c>
      <c r="C182" s="221" t="s">
        <v>272</v>
      </c>
      <c r="D182" s="192" t="s">
        <v>247</v>
      </c>
      <c r="E182" s="193">
        <v>0</v>
      </c>
      <c r="F182" s="194">
        <f>E182+E184+E183</f>
      </c>
      <c r="G182" s="195">
        <v>0</v>
      </c>
      <c r="H182" s="195">
        <v>0</v>
      </c>
      <c r="I182" s="196">
        <f t="shared" si="134"/>
      </c>
      <c r="J182" s="197">
        <f t="shared" si="2"/>
      </c>
      <c r="K182" s="195">
        <v>0</v>
      </c>
      <c r="L182" s="197">
        <f t="shared" si="85"/>
      </c>
      <c r="M182" s="195">
        <v>0</v>
      </c>
      <c r="N182" s="198">
        <f t="shared" si="205"/>
      </c>
      <c r="O182" s="195">
        <v>0</v>
      </c>
      <c r="P182" s="198">
        <f t="shared" si="232"/>
      </c>
      <c r="Q182" s="199">
        <f>(M182+M183+M184)/(O182+O183+O184)</f>
      </c>
      <c r="R182" s="195">
        <v>8</v>
      </c>
      <c r="S182" s="199">
        <f>(O182+O183+O184)/(K182+K183+K184)</f>
      </c>
      <c r="T182" s="195">
        <v>3</v>
      </c>
      <c r="U182" s="200">
        <f t="shared" si="475"/>
      </c>
      <c r="V182" s="201">
        <f t="shared" si="579"/>
      </c>
      <c r="W182" s="195">
        <v>4569.600000000002</v>
      </c>
      <c r="X182" s="201">
        <f t="shared" si="267"/>
      </c>
      <c r="Y182" s="199">
        <f t="shared" si="371"/>
      </c>
      <c r="Z182" s="201">
        <f t="shared" si="776"/>
      </c>
      <c r="AA182" s="201">
        <f>W182/(F182+500)</f>
      </c>
      <c r="AB182" s="195">
        <v>0</v>
      </c>
      <c r="AC182" s="195">
        <v>0</v>
      </c>
      <c r="AD182" s="199">
        <f t="shared" si="672"/>
      </c>
      <c r="AE182" s="202">
        <f>(W182-AC182)/(F182+500)</f>
      </c>
      <c r="AF182" s="201" t="s">
        <v>248</v>
      </c>
    </row>
    <row hidden="true" r="183">
      <c r="A183" s="189"/>
      <c r="B183" s="206"/>
      <c r="C183" s="221"/>
      <c r="D183" s="192" t="s">
        <v>249</v>
      </c>
      <c r="E183" s="193">
        <v>721.43</v>
      </c>
      <c r="F183" s="194"/>
      <c r="G183" s="195">
        <v>5690</v>
      </c>
      <c r="H183" s="195">
        <v>194</v>
      </c>
      <c r="I183" s="196">
        <f t="shared" si="134"/>
      </c>
      <c r="J183" s="197">
        <f t="shared" si="2"/>
      </c>
      <c r="K183" s="195">
        <v>8</v>
      </c>
      <c r="L183" s="197">
        <f t="shared" si="85"/>
      </c>
      <c r="M183" s="195">
        <v>1</v>
      </c>
      <c r="N183" s="198">
        <f t="shared" si="205"/>
      </c>
      <c r="O183" s="195">
        <v>2</v>
      </c>
      <c r="P183" s="198">
        <f t="shared" si="232"/>
      </c>
      <c r="Q183" s="199"/>
      <c r="R183" s="195"/>
      <c r="S183" s="199"/>
      <c r="T183" s="195"/>
      <c r="U183" s="200"/>
      <c r="V183" s="201"/>
      <c r="W183" s="195"/>
      <c r="X183" s="201"/>
      <c r="Y183" s="199"/>
      <c r="Z183" s="201"/>
      <c r="AA183" s="201"/>
      <c r="AB183" s="195"/>
      <c r="AC183" s="195"/>
      <c r="AD183" s="199"/>
      <c r="AE183" s="202"/>
      <c r="AF183" s="203"/>
    </row>
    <row hidden="true" r="184">
      <c r="A184" s="189"/>
      <c r="B184" s="206"/>
      <c r="C184" s="221"/>
      <c r="D184" s="192" t="s">
        <v>250</v>
      </c>
      <c r="E184" s="193">
        <v>407.26</v>
      </c>
      <c r="F184" s="194"/>
      <c r="G184" s="195">
        <v>1739</v>
      </c>
      <c r="H184" s="195">
        <v>59</v>
      </c>
      <c r="I184" s="196">
        <f t="shared" si="134"/>
      </c>
      <c r="J184" s="197">
        <f t="shared" si="2"/>
      </c>
      <c r="K184" s="195">
        <v>3</v>
      </c>
      <c r="L184" s="197">
        <f t="shared" si="85"/>
      </c>
      <c r="M184" s="195">
        <v>0</v>
      </c>
      <c r="N184" s="198">
        <f t="shared" si="205"/>
      </c>
      <c r="O184" s="195">
        <v>2</v>
      </c>
      <c r="P184" s="198">
        <f t="shared" si="232"/>
      </c>
      <c r="Q184" s="199"/>
      <c r="R184" s="195"/>
      <c r="S184" s="199"/>
      <c r="T184" s="195"/>
      <c r="U184" s="200"/>
      <c r="V184" s="201"/>
      <c r="W184" s="195"/>
      <c r="X184" s="201"/>
      <c r="Y184" s="199"/>
      <c r="Z184" s="201"/>
      <c r="AA184" s="201"/>
      <c r="AB184" s="195"/>
      <c r="AC184" s="195"/>
      <c r="AD184" s="199"/>
      <c r="AE184" s="202"/>
      <c r="AF184" s="203" t="s">
        <v>266</v>
      </c>
    </row>
    <row hidden="true" r="185">
      <c r="A185" s="189"/>
      <c r="B185" s="190" t="s">
        <v>273</v>
      </c>
      <c r="C185" s="221" t="s">
        <v>272</v>
      </c>
      <c r="D185" s="192" t="s">
        <v>247</v>
      </c>
      <c r="E185" s="193">
        <v>0</v>
      </c>
      <c r="F185" s="194">
        <f>E185+E187+E186</f>
      </c>
      <c r="G185" s="195">
        <v>0</v>
      </c>
      <c r="H185" s="195">
        <v>0</v>
      </c>
      <c r="I185" s="196">
        <f t="shared" si="134"/>
      </c>
      <c r="J185" s="197">
        <f t="shared" si="2"/>
      </c>
      <c r="K185" s="195">
        <v>0</v>
      </c>
      <c r="L185" s="197">
        <f t="shared" si="85"/>
      </c>
      <c r="M185" s="195">
        <v>0</v>
      </c>
      <c r="N185" s="198">
        <f t="shared" si="205"/>
      </c>
      <c r="O185" s="195">
        <v>0</v>
      </c>
      <c r="P185" s="198">
        <f t="shared" si="232"/>
      </c>
      <c r="Q185" s="199">
        <f>(M185+M186+M187)/(O185+O186+O187)</f>
      </c>
      <c r="R185" s="195">
        <v>11</v>
      </c>
      <c r="S185" s="199">
        <f>(O185+O186+O187)/(K185+K186+K187)</f>
      </c>
      <c r="T185" s="195">
        <v>2</v>
      </c>
      <c r="U185" s="200">
        <f>F185/T185</f>
      </c>
      <c r="V185" s="201">
        <f>(F185+4*500)/T185</f>
      </c>
      <c r="W185" s="195">
        <v>1219.199999999997</v>
      </c>
      <c r="X185" s="201">
        <f>W185/T185</f>
      </c>
      <c r="Y185" s="199">
        <f>T185/R185</f>
      </c>
      <c r="Z185" s="201">
        <f>W185/F185</f>
      </c>
      <c r="AA185" s="201">
        <f>W185/(F185+500)</f>
      </c>
      <c r="AB185" s="195">
        <v>1</v>
      </c>
      <c r="AC185" s="195">
        <v>598.8000000000002</v>
      </c>
      <c r="AD185" s="199">
        <f>AB185/T185</f>
      </c>
      <c r="AE185" s="202">
        <f>(W185-AC185)/(F185+500)</f>
      </c>
      <c r="AF185" s="201" t="s">
        <v>248</v>
      </c>
    </row>
    <row hidden="true" r="186">
      <c r="A186" s="189"/>
      <c r="B186" s="190"/>
      <c r="C186" s="221"/>
      <c r="D186" s="192" t="s">
        <v>249</v>
      </c>
      <c r="E186" s="193">
        <v>1211.4</v>
      </c>
      <c r="F186" s="194"/>
      <c r="G186" s="195">
        <v>10258</v>
      </c>
      <c r="H186" s="195">
        <v>381</v>
      </c>
      <c r="I186" s="196">
        <f t="shared" si="134"/>
      </c>
      <c r="J186" s="197">
        <f t="shared" si="2"/>
      </c>
      <c r="K186" s="195">
        <v>9</v>
      </c>
      <c r="L186" s="197">
        <f t="shared" si="85"/>
      </c>
      <c r="M186" s="195">
        <v>1</v>
      </c>
      <c r="N186" s="198">
        <f t="shared" si="205"/>
      </c>
      <c r="O186" s="195">
        <v>1</v>
      </c>
      <c r="P186" s="198">
        <f t="shared" si="232"/>
      </c>
      <c r="Q186" s="199"/>
      <c r="R186" s="195"/>
      <c r="S186" s="199"/>
      <c r="T186" s="195"/>
      <c r="U186" s="200"/>
      <c r="V186" s="201"/>
      <c r="W186" s="195"/>
      <c r="X186" s="201"/>
      <c r="Y186" s="199"/>
      <c r="Z186" s="201"/>
      <c r="AA186" s="201"/>
      <c r="AB186" s="195"/>
      <c r="AC186" s="195"/>
      <c r="AD186" s="199"/>
      <c r="AE186" s="202"/>
      <c r="AF186" s="203"/>
    </row>
    <row hidden="true" r="187">
      <c r="A187" s="189"/>
      <c r="B187" s="190"/>
      <c r="C187" s="221"/>
      <c r="D187" s="192" t="s">
        <v>250</v>
      </c>
      <c r="E187" s="193">
        <v>1351.74</v>
      </c>
      <c r="F187" s="194"/>
      <c r="G187" s="195">
        <v>4642</v>
      </c>
      <c r="H187" s="195">
        <v>115</v>
      </c>
      <c r="I187" s="196">
        <f t="shared" si="134"/>
      </c>
      <c r="J187" s="197">
        <f t="shared" si="2"/>
      </c>
      <c r="K187" s="195">
        <v>12</v>
      </c>
      <c r="L187" s="197">
        <f t="shared" si="85"/>
      </c>
      <c r="M187" s="195">
        <v>2</v>
      </c>
      <c r="N187" s="198">
        <f t="shared" si="205"/>
      </c>
      <c r="O187" s="195">
        <v>3</v>
      </c>
      <c r="P187" s="198">
        <f t="shared" si="232"/>
      </c>
      <c r="Q187" s="199"/>
      <c r="R187" s="195"/>
      <c r="S187" s="199"/>
      <c r="T187" s="195"/>
      <c r="U187" s="200"/>
      <c r="V187" s="201"/>
      <c r="W187" s="195"/>
      <c r="X187" s="201"/>
      <c r="Y187" s="199"/>
      <c r="Z187" s="201"/>
      <c r="AA187" s="201"/>
      <c r="AB187" s="195"/>
      <c r="AC187" s="195"/>
      <c r="AD187" s="199"/>
      <c r="AE187" s="202"/>
      <c r="AF187" s="203" t="s">
        <v>266</v>
      </c>
    </row>
    <row hidden="true" r="188">
      <c r="A188" s="189"/>
      <c r="B188" s="190" t="s">
        <v>274</v>
      </c>
      <c r="C188" s="221" t="s">
        <v>272</v>
      </c>
      <c r="D188" s="192" t="s">
        <v>247</v>
      </c>
      <c r="E188" s="193">
        <v>0</v>
      </c>
      <c r="F188" s="194">
        <f>E188+E190+E189</f>
      </c>
      <c r="G188" s="195">
        <v>0</v>
      </c>
      <c r="H188" s="195">
        <v>0</v>
      </c>
      <c r="I188" s="196">
        <f t="shared" si="134"/>
      </c>
      <c r="J188" s="197">
        <f t="shared" si="2"/>
      </c>
      <c r="K188" s="195">
        <v>0</v>
      </c>
      <c r="L188" s="197">
        <f t="shared" si="85"/>
      </c>
      <c r="M188" s="195">
        <v>0</v>
      </c>
      <c r="N188" s="198">
        <f t="shared" si="205"/>
      </c>
      <c r="O188" s="195">
        <v>0</v>
      </c>
      <c r="P188" s="198">
        <f t="shared" si="232"/>
      </c>
      <c r="Q188" s="199">
        <f>(M188+M189+M190)/(O188+O189+O190)</f>
      </c>
      <c r="R188" s="195">
        <v>5</v>
      </c>
      <c r="S188" s="199">
        <f>(O188+O189+O190)/(K188+K189+K190)</f>
      </c>
      <c r="T188" s="195">
        <v>2</v>
      </c>
      <c r="U188" s="200">
        <f>F188/T188</f>
      </c>
      <c r="V188" s="201">
        <f>(F188+4*500)/T188</f>
      </c>
      <c r="W188" s="195">
        <v>3170.4000000000015</v>
      </c>
      <c r="X188" s="201">
        <f>W188/T188</f>
      </c>
      <c r="Y188" s="199">
        <f>T188/R188</f>
      </c>
      <c r="Z188" s="201">
        <f>W188/F188</f>
      </c>
      <c r="AA188" s="201">
        <f>W188/(F188+500)</f>
      </c>
      <c r="AB188" s="195">
        <v>0</v>
      </c>
      <c r="AC188" s="195">
        <v>0</v>
      </c>
      <c r="AD188" s="199">
        <f>AB188/T188</f>
      </c>
      <c r="AE188" s="202">
        <f>(W188-AC188)/(F188+500)</f>
      </c>
      <c r="AF188" s="201" t="s">
        <v>248</v>
      </c>
    </row>
    <row hidden="true" r="189">
      <c r="A189" s="189"/>
      <c r="B189" s="190"/>
      <c r="C189" s="221"/>
      <c r="D189" s="192" t="s">
        <v>249</v>
      </c>
      <c r="E189" s="193">
        <v>759.46</v>
      </c>
      <c r="F189" s="194"/>
      <c r="G189" s="195">
        <v>7602</v>
      </c>
      <c r="H189" s="195">
        <v>342</v>
      </c>
      <c r="I189" s="196">
        <f t="shared" si="134"/>
      </c>
      <c r="J189" s="197">
        <f t="shared" si="2"/>
      </c>
      <c r="K189" s="195">
        <v>7</v>
      </c>
      <c r="L189" s="197">
        <f t="shared" si="85"/>
      </c>
      <c r="M189" s="195">
        <v>0</v>
      </c>
      <c r="N189" s="198">
        <f t="shared" si="205"/>
      </c>
      <c r="O189" s="195">
        <v>0</v>
      </c>
      <c r="P189" s="198">
        <f t="shared" si="232"/>
      </c>
      <c r="Q189" s="199"/>
      <c r="R189" s="195"/>
      <c r="S189" s="199"/>
      <c r="T189" s="195"/>
      <c r="U189" s="200"/>
      <c r="V189" s="201"/>
      <c r="W189" s="195"/>
      <c r="X189" s="201"/>
      <c r="Y189" s="199"/>
      <c r="Z189" s="201"/>
      <c r="AA189" s="201"/>
      <c r="AB189" s="195"/>
      <c r="AC189" s="195"/>
      <c r="AD189" s="199"/>
      <c r="AE189" s="202"/>
      <c r="AF189" s="203"/>
    </row>
    <row hidden="true" r="190">
      <c r="A190" s="189"/>
      <c r="B190" s="190"/>
      <c r="C190" s="221"/>
      <c r="D190" s="192" t="s">
        <v>250</v>
      </c>
      <c r="E190" s="193">
        <v>920.46</v>
      </c>
      <c r="F190" s="194"/>
      <c r="G190" s="195">
        <v>3238</v>
      </c>
      <c r="H190" s="195">
        <v>97</v>
      </c>
      <c r="I190" s="196">
        <f t="shared" si="134"/>
      </c>
      <c r="J190" s="197">
        <f t="shared" si="2"/>
      </c>
      <c r="K190" s="195">
        <v>9</v>
      </c>
      <c r="L190" s="197">
        <f t="shared" si="85"/>
      </c>
      <c r="M190" s="195">
        <v>2</v>
      </c>
      <c r="N190" s="198">
        <f t="shared" si="205"/>
      </c>
      <c r="O190" s="195">
        <v>3</v>
      </c>
      <c r="P190" s="198">
        <f t="shared" si="232"/>
      </c>
      <c r="Q190" s="199"/>
      <c r="R190" s="195"/>
      <c r="S190" s="199"/>
      <c r="T190" s="195"/>
      <c r="U190" s="200"/>
      <c r="V190" s="201"/>
      <c r="W190" s="195"/>
      <c r="X190" s="201"/>
      <c r="Y190" s="199"/>
      <c r="Z190" s="201"/>
      <c r="AA190" s="201"/>
      <c r="AB190" s="195"/>
      <c r="AC190" s="195"/>
      <c r="AD190" s="199"/>
      <c r="AE190" s="202"/>
      <c r="AF190" s="203" t="s">
        <v>266</v>
      </c>
    </row>
    <row hidden="true" r="191">
      <c r="A191" s="189"/>
      <c r="B191" s="190" t="s">
        <v>275</v>
      </c>
      <c r="C191" s="221" t="s">
        <v>272</v>
      </c>
      <c r="D191" s="192" t="s">
        <v>247</v>
      </c>
      <c r="E191" s="193">
        <v>0</v>
      </c>
      <c r="F191" s="194">
        <f>E191+E193+E192</f>
      </c>
      <c r="G191" s="195">
        <v>0</v>
      </c>
      <c r="H191" s="195">
        <v>0</v>
      </c>
      <c r="I191" s="196">
        <f t="shared" si="134"/>
      </c>
      <c r="J191" s="197">
        <f t="shared" si="2"/>
      </c>
      <c r="K191" s="195">
        <v>0</v>
      </c>
      <c r="L191" s="197">
        <f t="shared" si="85"/>
      </c>
      <c r="M191" s="195">
        <v>0</v>
      </c>
      <c r="N191" s="198">
        <f t="shared" si="205"/>
      </c>
      <c r="O191" s="195">
        <v>0</v>
      </c>
      <c r="P191" s="198">
        <f t="shared" si="232"/>
      </c>
      <c r="Q191" s="199">
        <f>(M191+M192+M193)/(O191+O192+O193)</f>
      </c>
      <c r="R191" s="195">
        <v>5</v>
      </c>
      <c r="S191" s="199">
        <f>(O191+O192+O193)/(K191+K192+K193)</f>
      </c>
      <c r="T191" s="195">
        <v>1</v>
      </c>
      <c r="U191" s="200">
        <f>F191/T191</f>
      </c>
      <c r="V191" s="201">
        <f>(F191+4*500)/T191</f>
      </c>
      <c r="W191" s="195">
        <v>2088</v>
      </c>
      <c r="X191" s="201">
        <f>W191/T191</f>
      </c>
      <c r="Y191" s="199">
        <f>T191/R191</f>
      </c>
      <c r="Z191" s="201">
        <f>W191/F191</f>
      </c>
      <c r="AA191" s="201">
        <f>W191/(F191+500)</f>
      </c>
      <c r="AB191" s="195">
        <v>0</v>
      </c>
      <c r="AC191" s="195">
        <v>0</v>
      </c>
      <c r="AD191" s="199">
        <f>AB191/T191</f>
      </c>
      <c r="AE191" s="202">
        <f>(W191-AC191)/(F191+500)</f>
      </c>
      <c r="AF191" s="201" t="s">
        <v>248</v>
      </c>
    </row>
    <row hidden="true" r="192">
      <c r="A192" s="189"/>
      <c r="B192" s="190"/>
      <c r="C192" s="221"/>
      <c r="D192" s="192" t="s">
        <v>249</v>
      </c>
      <c r="E192" s="193">
        <v>569.26</v>
      </c>
      <c r="F192" s="194"/>
      <c r="G192" s="195">
        <v>5008</v>
      </c>
      <c r="H192" s="195">
        <v>357</v>
      </c>
      <c r="I192" s="196">
        <f t="shared" si="134"/>
      </c>
      <c r="J192" s="197">
        <f t="shared" si="2"/>
      </c>
      <c r="K192" s="195">
        <v>8</v>
      </c>
      <c r="L192" s="197">
        <f t="shared" si="85"/>
      </c>
      <c r="M192" s="195">
        <v>0</v>
      </c>
      <c r="N192" s="198">
        <f t="shared" si="205"/>
      </c>
      <c r="O192" s="195">
        <v>1</v>
      </c>
      <c r="P192" s="198">
        <f t="shared" si="232"/>
      </c>
      <c r="Q192" s="199"/>
      <c r="R192" s="195"/>
      <c r="S192" s="199"/>
      <c r="T192" s="195"/>
      <c r="U192" s="200"/>
      <c r="V192" s="201"/>
      <c r="W192" s="195"/>
      <c r="X192" s="201"/>
      <c r="Y192" s="199"/>
      <c r="Z192" s="201"/>
      <c r="AA192" s="201"/>
      <c r="AB192" s="195"/>
      <c r="AC192" s="195"/>
      <c r="AD192" s="199"/>
      <c r="AE192" s="202"/>
      <c r="AF192" s="203"/>
    </row>
    <row hidden="true" r="193">
      <c r="A193" s="189"/>
      <c r="B193" s="190"/>
      <c r="C193" s="221"/>
      <c r="D193" s="192" t="s">
        <v>250</v>
      </c>
      <c r="E193" s="193">
        <v>585.97</v>
      </c>
      <c r="F193" s="194"/>
      <c r="G193" s="195">
        <v>2297</v>
      </c>
      <c r="H193" s="195">
        <v>122</v>
      </c>
      <c r="I193" s="196">
        <f t="shared" si="134"/>
      </c>
      <c r="J193" s="197">
        <f t="shared" si="2"/>
      </c>
      <c r="K193" s="195">
        <v>3</v>
      </c>
      <c r="L193" s="197">
        <f t="shared" si="85"/>
      </c>
      <c r="M193" s="195">
        <v>1</v>
      </c>
      <c r="N193" s="198">
        <f t="shared" si="205"/>
      </c>
      <c r="O193" s="195">
        <v>1</v>
      </c>
      <c r="P193" s="198">
        <f t="shared" si="232"/>
      </c>
      <c r="Q193" s="199"/>
      <c r="R193" s="195"/>
      <c r="S193" s="199"/>
      <c r="T193" s="195"/>
      <c r="U193" s="200"/>
      <c r="V193" s="201"/>
      <c r="W193" s="195"/>
      <c r="X193" s="201"/>
      <c r="Y193" s="199"/>
      <c r="Z193" s="201"/>
      <c r="AA193" s="201"/>
      <c r="AB193" s="195"/>
      <c r="AC193" s="195"/>
      <c r="AD193" s="199"/>
      <c r="AE193" s="202"/>
      <c r="AF193" s="203" t="s">
        <v>266</v>
      </c>
    </row>
    <row hidden="true" r="194">
      <c r="A194" s="189"/>
      <c r="B194" s="190" t="s">
        <v>276</v>
      </c>
      <c r="C194" s="221" t="s">
        <v>272</v>
      </c>
      <c r="D194" s="192" t="s">
        <v>247</v>
      </c>
      <c r="E194" s="193">
        <v>0</v>
      </c>
      <c r="F194" s="194">
        <f>E194+E196+E195</f>
      </c>
      <c r="G194" s="195">
        <v>0</v>
      </c>
      <c r="H194" s="195">
        <v>0</v>
      </c>
      <c r="I194" s="196">
        <f t="shared" si="134"/>
      </c>
      <c r="J194" s="197">
        <f t="shared" si="2"/>
      </c>
      <c r="K194" s="195">
        <v>0</v>
      </c>
      <c r="L194" s="197">
        <f t="shared" si="85"/>
      </c>
      <c r="M194" s="195">
        <v>0</v>
      </c>
      <c r="N194" s="198">
        <f t="shared" si="205"/>
      </c>
      <c r="O194" s="195">
        <v>0</v>
      </c>
      <c r="P194" s="198">
        <f t="shared" si="232"/>
      </c>
      <c r="Q194" s="199">
        <f>(M194+M195+M196)/(O194+O195+O196)</f>
      </c>
      <c r="R194" s="195">
        <v>4</v>
      </c>
      <c r="S194" s="199">
        <f>(O194+O195+O196)/(K194+K195+K196)</f>
      </c>
      <c r="T194" s="195">
        <v>1</v>
      </c>
      <c r="U194" s="200">
        <f>F194/T194</f>
      </c>
      <c r="V194" s="201">
        <f>(F194+4*500)/T194</f>
      </c>
      <c r="W194" s="195">
        <v>620.4000000000015</v>
      </c>
      <c r="X194" s="201">
        <f>W194/T194</f>
      </c>
      <c r="Y194" s="199">
        <f>T194/R194</f>
      </c>
      <c r="Z194" s="201">
        <f>W194/F194</f>
      </c>
      <c r="AA194" s="201">
        <f>W194/(F194+500)</f>
      </c>
      <c r="AB194" s="195">
        <v>0</v>
      </c>
      <c r="AC194" s="195">
        <v>0</v>
      </c>
      <c r="AD194" s="199">
        <f>AB194/T194</f>
      </c>
      <c r="AE194" s="202">
        <f>(W194-AC194)/(F194+500)</f>
      </c>
      <c r="AF194" s="201" t="s">
        <v>248</v>
      </c>
    </row>
    <row hidden="true" r="195">
      <c r="A195" s="189"/>
      <c r="B195" s="190"/>
      <c r="C195" s="221"/>
      <c r="D195" s="192" t="s">
        <v>249</v>
      </c>
      <c r="E195" s="193">
        <v>249.47</v>
      </c>
      <c r="F195" s="194"/>
      <c r="G195" s="195">
        <v>2407</v>
      </c>
      <c r="H195" s="195">
        <v>225</v>
      </c>
      <c r="I195" s="196">
        <f t="shared" si="134"/>
      </c>
      <c r="J195" s="197">
        <f t="shared" si="2"/>
      </c>
      <c r="K195" s="195">
        <v>9</v>
      </c>
      <c r="L195" s="197">
        <f>E194/K194</f>
      </c>
      <c r="M195" s="195">
        <v>1</v>
      </c>
      <c r="N195" s="198">
        <f t="shared" si="205"/>
      </c>
      <c r="O195" s="195">
        <v>3</v>
      </c>
      <c r="P195" s="198">
        <f t="shared" si="232"/>
      </c>
      <c r="Q195" s="199"/>
      <c r="R195" s="195"/>
      <c r="S195" s="199"/>
      <c r="T195" s="195"/>
      <c r="U195" s="200"/>
      <c r="V195" s="201"/>
      <c r="W195" s="195"/>
      <c r="X195" s="201"/>
      <c r="Y195" s="199"/>
      <c r="Z195" s="201"/>
      <c r="AA195" s="201"/>
      <c r="AB195" s="195"/>
      <c r="AC195" s="195"/>
      <c r="AD195" s="199"/>
      <c r="AE195" s="202"/>
      <c r="AF195" s="203"/>
    </row>
    <row hidden="true" r="196">
      <c r="A196" s="189"/>
      <c r="B196" s="190"/>
      <c r="C196" s="221"/>
      <c r="D196" s="192" t="s">
        <v>250</v>
      </c>
      <c r="E196" s="193">
        <v>1.65</v>
      </c>
      <c r="F196" s="194"/>
      <c r="G196" s="195">
        <v>36</v>
      </c>
      <c r="H196" s="195">
        <v>4</v>
      </c>
      <c r="I196" s="196">
        <f t="shared" si="134"/>
      </c>
      <c r="J196" s="197">
        <f t="shared" si="2"/>
      </c>
      <c r="K196" s="195">
        <v>0</v>
      </c>
      <c r="L196" s="197">
        <f t="shared" ref="L196:L198" si="86">E196/K196</f>
      </c>
      <c r="M196" s="195">
        <v>0</v>
      </c>
      <c r="N196" s="198">
        <f t="shared" si="205"/>
      </c>
      <c r="O196" s="195">
        <v>0</v>
      </c>
      <c r="P196" s="198">
        <f t="shared" si="232"/>
      </c>
      <c r="Q196" s="199"/>
      <c r="R196" s="195"/>
      <c r="S196" s="199"/>
      <c r="T196" s="195"/>
      <c r="U196" s="200"/>
      <c r="V196" s="201"/>
      <c r="W196" s="195"/>
      <c r="X196" s="201"/>
      <c r="Y196" s="199"/>
      <c r="Z196" s="201"/>
      <c r="AA196" s="201"/>
      <c r="AB196" s="195"/>
      <c r="AC196" s="195"/>
      <c r="AD196" s="199"/>
      <c r="AE196" s="202"/>
      <c r="AF196" s="203" t="s">
        <v>266</v>
      </c>
    </row>
    <row hidden="true" r="197">
      <c r="A197" s="189"/>
      <c r="B197" s="222" t="s">
        <v>256</v>
      </c>
      <c r="C197" s="222"/>
      <c r="D197" s="222"/>
      <c r="E197" s="208">
        <f>SUM(E182:E196)</f>
      </c>
      <c r="F197" s="208">
        <f>SUM(F182:F196)</f>
      </c>
      <c r="G197" s="208">
        <f>SUM(G182:G196)</f>
      </c>
      <c r="H197" s="208">
        <f>SUM(H182:H196)</f>
      </c>
      <c r="I197" s="210">
        <f t="shared" si="134"/>
      </c>
      <c r="J197" s="211">
        <f t="shared" si="2"/>
      </c>
      <c r="K197" s="208">
        <f>SUM(K182:K196)</f>
      </c>
      <c r="L197" s="211">
        <f t="shared" si="86"/>
      </c>
      <c r="M197" s="208">
        <f>SUM(M182:M196)</f>
      </c>
      <c r="N197" s="212">
        <f t="shared" si="205"/>
      </c>
      <c r="O197" s="208">
        <f>SUM(O182:O196)</f>
      </c>
      <c r="P197" s="212">
        <f t="shared" si="232"/>
      </c>
      <c r="Q197" s="213">
        <f t="shared" ref="Q197:Q198" si="178">M197/O197</f>
      </c>
      <c r="R197" s="208">
        <f>SUM(R182:R196)</f>
      </c>
      <c r="S197" s="213">
        <f t="shared" ref="S197:S198" si="56">(O197+O197)/(K197+K197)</f>
      </c>
      <c r="T197" s="208">
        <f>SUM(T182:T196)</f>
      </c>
      <c r="U197" s="214">
        <f t="shared" ref="U197:U198" si="476">F197/T197</f>
      </c>
      <c r="V197" s="215">
        <f t="shared" ref="V197:V198" si="580">(F197+4*500)/T197</f>
      </c>
      <c r="W197" s="208">
        <f>SUM(W182:W196)</f>
      </c>
      <c r="X197" s="216">
        <f t="shared" ref="X197:X198" si="268">W197/T197</f>
      </c>
      <c r="Y197" s="213">
        <f t="shared" ref="Y197:Y198" si="372">T197/R197</f>
      </c>
      <c r="Z197" s="215">
        <f t="shared" ref="Z197:Z198" si="777">W197/F197</f>
      </c>
      <c r="AA197" s="215">
        <f>W197/(F197+COUNT(W182:W196)*500)</f>
      </c>
      <c r="AB197" s="217">
        <f>AB182+AB185+AB188+AB191+AB194</f>
      </c>
      <c r="AC197" s="217">
        <f>AC182+AC185+AC188+AC191+AC194</f>
      </c>
      <c r="AD197" s="213">
        <f t="shared" ref="AD197:AD198" si="673">AB197/T197</f>
      </c>
      <c r="AE197" s="223">
        <f>(W197-AC197)/(F197+COUNT(W182:W196))</f>
      </c>
      <c r="AF197" s="224"/>
    </row>
    <row r="198">
      <c r="A198" s="189"/>
      <c r="B198" s="225" t="s">
        <v>277</v>
      </c>
      <c r="C198" s="225"/>
      <c r="D198" s="225"/>
      <c r="E198" s="226">
        <f>E149+E165+E181+E197</f>
      </c>
      <c r="F198" s="226">
        <f>F149+F165+F181+F197</f>
      </c>
      <c r="G198" s="226">
        <f>G149+G165+G181+G197</f>
      </c>
      <c r="H198" s="226">
        <f>H149+H165+H181+H197</f>
      </c>
      <c r="I198" s="227">
        <f t="shared" si="134"/>
      </c>
      <c r="J198" s="228">
        <f t="shared" si="2"/>
      </c>
      <c r="K198" s="229">
        <f>K149+K165+K181+K197</f>
      </c>
      <c r="L198" s="228">
        <f t="shared" si="86"/>
      </c>
      <c r="M198" s="229">
        <f>M149+M165+M181+M197</f>
      </c>
      <c r="N198" s="230">
        <f t="shared" si="205"/>
      </c>
      <c r="O198" s="229">
        <f>O149+O165+O181+O197</f>
      </c>
      <c r="P198" s="230">
        <f t="shared" si="232"/>
      </c>
      <c r="Q198" s="231">
        <f t="shared" si="178"/>
      </c>
      <c r="R198" s="229">
        <f>R149+R165+R181+R197</f>
      </c>
      <c r="S198" s="231">
        <f t="shared" si="56"/>
      </c>
      <c r="T198" s="229">
        <f>T149+T165+T181+T197</f>
      </c>
      <c r="U198" s="232">
        <f t="shared" si="476"/>
      </c>
      <c r="V198" s="233">
        <f t="shared" si="580"/>
      </c>
      <c r="W198" s="226">
        <f>W149+W165+W181+W197</f>
      </c>
      <c r="X198" s="233">
        <f t="shared" si="268"/>
      </c>
      <c r="Y198" s="231">
        <f t="shared" si="372"/>
      </c>
      <c r="Z198" s="233">
        <f t="shared" si="777"/>
      </c>
      <c r="AA198" s="233">
        <f>W198/(F198+COUNT(W133:W147,W150:W164,W166:W180,W182:W196)*500)</f>
      </c>
      <c r="AB198" s="229">
        <f>AB149+AB165+AB181+AB197</f>
      </c>
      <c r="AC198" s="226">
        <f>AC149+AC165+AC181+AC197</f>
      </c>
      <c r="AD198" s="231">
        <f t="shared" si="673"/>
      </c>
      <c r="AE198" s="233">
        <f>(W198-AC198)/(F198+COUNT(W134:W147,W150:W164,W166:W180,W182:W196)*500)</f>
      </c>
      <c r="AF198" s="201"/>
    </row>
    <row hidden="true" r="199">
      <c r="A199" s="178" t="s">
        <v>212</v>
      </c>
      <c r="B199" s="179" t="s">
        <v>213</v>
      </c>
      <c r="C199" s="179" t="s">
        <v>214</v>
      </c>
      <c r="D199" s="179" t="s">
        <v>215</v>
      </c>
      <c r="E199" s="180" t="s">
        <v>216</v>
      </c>
      <c r="F199" s="179" t="s">
        <v>217</v>
      </c>
      <c r="G199" s="179" t="s">
        <v>218</v>
      </c>
      <c r="H199" s="179" t="s">
        <v>219</v>
      </c>
      <c r="I199" s="181" t="s">
        <v>220</v>
      </c>
      <c r="J199" s="182" t="s">
        <v>221</v>
      </c>
      <c r="K199" s="179" t="s">
        <v>222</v>
      </c>
      <c r="L199" s="182" t="s">
        <v>223</v>
      </c>
      <c r="M199" s="179" t="s">
        <v>224</v>
      </c>
      <c r="N199" s="183" t="s">
        <v>225</v>
      </c>
      <c r="O199" s="179" t="s">
        <v>226</v>
      </c>
      <c r="P199" s="183" t="s">
        <v>227</v>
      </c>
      <c r="Q199" s="181" t="s">
        <v>228</v>
      </c>
      <c r="R199" s="184" t="s">
        <v>229</v>
      </c>
      <c r="S199" s="185" t="s">
        <v>230</v>
      </c>
      <c r="T199" s="184" t="s">
        <v>231</v>
      </c>
      <c r="U199" s="186" t="s">
        <v>232</v>
      </c>
      <c r="V199" s="187" t="s">
        <v>233</v>
      </c>
      <c r="W199" s="187" t="s">
        <v>234</v>
      </c>
      <c r="X199" s="187" t="s">
        <v>235</v>
      </c>
      <c r="Y199" s="185" t="s">
        <v>236</v>
      </c>
      <c r="Z199" s="187" t="s">
        <v>237</v>
      </c>
      <c r="AA199" s="187" t="s">
        <v>238</v>
      </c>
      <c r="AB199" s="187" t="s">
        <v>239</v>
      </c>
      <c r="AC199" s="184" t="s">
        <v>240</v>
      </c>
      <c r="AD199" s="185" t="s">
        <v>241</v>
      </c>
      <c r="AE199" s="187" t="s">
        <v>242</v>
      </c>
      <c r="AF199" s="188" t="s">
        <v>243</v>
      </c>
    </row>
    <row hidden="true" r="200">
      <c r="A200" s="189" t="s">
        <v>280</v>
      </c>
      <c r="B200" s="190" t="s">
        <v>245</v>
      </c>
      <c r="C200" s="191" t="s">
        <v>246</v>
      </c>
      <c r="D200" s="192" t="s">
        <v>247</v>
      </c>
      <c r="E200" s="193">
        <v>0</v>
      </c>
      <c r="F200" s="194">
        <f>E200+E202+E201</f>
      </c>
      <c r="G200" s="195">
        <v>0</v>
      </c>
      <c r="H200" s="195">
        <v>0</v>
      </c>
      <c r="I200" s="196">
        <f t="shared" ref="I200:I264" si="135">H200/G200</f>
      </c>
      <c r="J200" s="197">
        <f t="shared" ref="J200:J264" si="3">(E200/G200)*1000</f>
      </c>
      <c r="K200" s="195">
        <v>0</v>
      </c>
      <c r="L200" s="197">
        <f t="shared" ref="L200:L260" si="87">E200/K200</f>
      </c>
      <c r="M200" s="195">
        <v>0</v>
      </c>
      <c r="N200" s="198">
        <f t="shared" ref="N200:N264" si="206">E200/M200</f>
      </c>
      <c r="O200" s="195">
        <v>0</v>
      </c>
      <c r="P200" s="198">
        <f t="shared" ref="P200:P264" si="233">E200/O200</f>
      </c>
      <c r="Q200" s="199">
        <f>(M200+M201+M202)/(O200+O201+O202)</f>
      </c>
      <c r="R200" s="195">
        <v>1</v>
      </c>
      <c r="S200" s="199">
        <f>(O200+O201+O202)/(K200+K201+K202)</f>
      </c>
      <c r="T200" s="195">
        <v>0</v>
      </c>
      <c r="U200" s="200">
        <f>F200/T200</f>
      </c>
      <c r="V200" s="201">
        <f>(F200+4*500)/T200</f>
      </c>
      <c r="W200" s="195">
        <v>0</v>
      </c>
      <c r="X200" s="201">
        <f>W200/T200</f>
      </c>
      <c r="Y200" s="199">
        <f>T200/R200</f>
      </c>
      <c r="Z200" s="201">
        <f>W200/F200</f>
      </c>
      <c r="AA200" s="201">
        <f>W200/(F200+500)</f>
      </c>
      <c r="AB200" s="195">
        <v>0</v>
      </c>
      <c r="AC200" s="195">
        <v>0</v>
      </c>
      <c r="AD200" s="199">
        <f>AB200/T200</f>
      </c>
      <c r="AE200" s="202">
        <f>(W200-AC200)/(F200+500)</f>
      </c>
      <c r="AF200" s="203" t="s">
        <v>265</v>
      </c>
    </row>
    <row hidden="true" r="201">
      <c r="A201" s="189"/>
      <c r="B201" s="190"/>
      <c r="C201" s="191"/>
      <c r="D201" s="192" t="s">
        <v>249</v>
      </c>
      <c r="E201" s="193">
        <v>702.91</v>
      </c>
      <c r="F201" s="194"/>
      <c r="G201" s="195">
        <v>6842</v>
      </c>
      <c r="H201" s="195">
        <v>705</v>
      </c>
      <c r="I201" s="196">
        <f t="shared" si="135"/>
      </c>
      <c r="J201" s="197">
        <f t="shared" si="3"/>
      </c>
      <c r="K201" s="195">
        <v>15</v>
      </c>
      <c r="L201" s="197">
        <f t="shared" si="87"/>
      </c>
      <c r="M201" s="195">
        <v>0</v>
      </c>
      <c r="N201" s="198">
        <f t="shared" si="206"/>
      </c>
      <c r="O201" s="195">
        <v>0</v>
      </c>
      <c r="P201" s="198">
        <f t="shared" si="233"/>
      </c>
      <c r="Q201" s="199"/>
      <c r="R201" s="195"/>
      <c r="S201" s="199"/>
      <c r="T201" s="195"/>
      <c r="U201" s="200"/>
      <c r="V201" s="201"/>
      <c r="W201" s="195"/>
      <c r="X201" s="201"/>
      <c r="Y201" s="199"/>
      <c r="Z201" s="201"/>
      <c r="AA201" s="201"/>
      <c r="AB201" s="195"/>
      <c r="AC201" s="195"/>
      <c r="AD201" s="199"/>
      <c r="AE201" s="202"/>
      <c r="AF201" s="204"/>
    </row>
    <row hidden="true" r="202">
      <c r="A202" s="189"/>
      <c r="B202" s="190"/>
      <c r="C202" s="191"/>
      <c r="D202" s="192" t="s">
        <v>250</v>
      </c>
      <c r="E202" s="193">
        <v>492.56</v>
      </c>
      <c r="F202" s="194"/>
      <c r="G202" s="195">
        <v>1672</v>
      </c>
      <c r="H202" s="205">
        <v>128</v>
      </c>
      <c r="I202" s="196">
        <f t="shared" si="135"/>
      </c>
      <c r="J202" s="197">
        <f t="shared" si="3"/>
      </c>
      <c r="K202" s="195">
        <v>5</v>
      </c>
      <c r="L202" s="197">
        <f t="shared" si="87"/>
      </c>
      <c r="M202" s="195">
        <v>0</v>
      </c>
      <c r="N202" s="198">
        <f t="shared" si="206"/>
      </c>
      <c r="O202" s="195">
        <v>1</v>
      </c>
      <c r="P202" s="198">
        <f t="shared" si="233"/>
      </c>
      <c r="Q202" s="199"/>
      <c r="R202" s="195"/>
      <c r="S202" s="199"/>
      <c r="T202" s="195"/>
      <c r="U202" s="200"/>
      <c r="V202" s="201"/>
      <c r="W202" s="195"/>
      <c r="X202" s="201"/>
      <c r="Y202" s="199"/>
      <c r="Z202" s="201"/>
      <c r="AA202" s="201"/>
      <c r="AB202" s="195"/>
      <c r="AC202" s="195"/>
      <c r="AD202" s="199"/>
      <c r="AE202" s="202"/>
      <c r="AF202" s="203" t="s">
        <v>251</v>
      </c>
    </row>
    <row hidden="true" r="203">
      <c r="A203" s="189"/>
      <c r="B203" s="190" t="s">
        <v>252</v>
      </c>
      <c r="C203" s="191" t="s">
        <v>246</v>
      </c>
      <c r="D203" s="192" t="s">
        <v>247</v>
      </c>
      <c r="E203" s="193">
        <v>0</v>
      </c>
      <c r="F203" s="194">
        <f>E203+E205+E204</f>
      </c>
      <c r="G203" s="195">
        <v>0</v>
      </c>
      <c r="H203" s="195">
        <v>0</v>
      </c>
      <c r="I203" s="196">
        <f t="shared" si="135"/>
      </c>
      <c r="J203" s="197">
        <f t="shared" si="3"/>
      </c>
      <c r="K203" s="195">
        <v>0</v>
      </c>
      <c r="L203" s="197">
        <f t="shared" si="87"/>
      </c>
      <c r="M203" s="195">
        <v>0</v>
      </c>
      <c r="N203" s="198">
        <f t="shared" si="206"/>
      </c>
      <c r="O203" s="195">
        <v>0</v>
      </c>
      <c r="P203" s="198">
        <f t="shared" si="233"/>
      </c>
      <c r="Q203" s="199">
        <f>(M203+M204+M205)/(O203+O204+O205)</f>
      </c>
      <c r="R203" s="195">
        <v>1</v>
      </c>
      <c r="S203" s="199">
        <f>(O203+O204+O205)/(K203+K204+K205)</f>
      </c>
      <c r="T203" s="195">
        <v>1</v>
      </c>
      <c r="U203" s="200">
        <f>F203/T203</f>
      </c>
      <c r="V203" s="201">
        <f>(F203+4*500)/T203</f>
      </c>
      <c r="W203" s="195">
        <v>571.2</v>
      </c>
      <c r="X203" s="201">
        <f>W203/T203</f>
      </c>
      <c r="Y203" s="199">
        <f>T203/R203</f>
      </c>
      <c r="Z203" s="201">
        <f>W203/F203</f>
      </c>
      <c r="AA203" s="201">
        <f>W203/(F203+500)</f>
      </c>
      <c r="AB203" s="195">
        <v>0</v>
      </c>
      <c r="AC203" s="195">
        <v>0</v>
      </c>
      <c r="AD203" s="199">
        <f>AB203/T203</f>
      </c>
      <c r="AE203" s="202">
        <f>(W203-AC203)/(F203+500)</f>
      </c>
      <c r="AF203" s="203" t="s">
        <v>265</v>
      </c>
    </row>
    <row hidden="true" r="204">
      <c r="A204" s="189"/>
      <c r="B204" s="190"/>
      <c r="C204" s="191"/>
      <c r="D204" s="192" t="s">
        <v>249</v>
      </c>
      <c r="E204" s="193">
        <v>411.83</v>
      </c>
      <c r="F204" s="194"/>
      <c r="G204" s="195">
        <v>5616</v>
      </c>
      <c r="H204" s="195">
        <v>441</v>
      </c>
      <c r="I204" s="196">
        <f t="shared" si="135"/>
      </c>
      <c r="J204" s="197">
        <f t="shared" si="3"/>
      </c>
      <c r="K204" s="195">
        <v>18</v>
      </c>
      <c r="L204" s="197">
        <f t="shared" si="87"/>
      </c>
      <c r="M204" s="195">
        <v>0</v>
      </c>
      <c r="N204" s="198">
        <f t="shared" si="206"/>
      </c>
      <c r="O204" s="195">
        <v>0</v>
      </c>
      <c r="P204" s="198">
        <f t="shared" si="233"/>
      </c>
      <c r="Q204" s="199"/>
      <c r="R204" s="195"/>
      <c r="S204" s="199"/>
      <c r="T204" s="195"/>
      <c r="U204" s="200"/>
      <c r="V204" s="201"/>
      <c r="W204" s="195"/>
      <c r="X204" s="201"/>
      <c r="Y204" s="199"/>
      <c r="Z204" s="201"/>
      <c r="AA204" s="201"/>
      <c r="AB204" s="195"/>
      <c r="AC204" s="195"/>
      <c r="AD204" s="199"/>
      <c r="AE204" s="202"/>
      <c r="AF204" s="204"/>
    </row>
    <row hidden="true" r="205">
      <c r="A205" s="189"/>
      <c r="B205" s="190"/>
      <c r="C205" s="191"/>
      <c r="D205" s="192" t="s">
        <v>250</v>
      </c>
      <c r="E205" s="193">
        <v>1272.32</v>
      </c>
      <c r="F205" s="194"/>
      <c r="G205" s="195">
        <v>6050</v>
      </c>
      <c r="H205" s="205">
        <v>220</v>
      </c>
      <c r="I205" s="196">
        <f t="shared" si="135"/>
      </c>
      <c r="J205" s="197">
        <f t="shared" si="3"/>
      </c>
      <c r="K205" s="195">
        <v>16</v>
      </c>
      <c r="L205" s="197">
        <f t="shared" si="87"/>
      </c>
      <c r="M205" s="195">
        <v>1</v>
      </c>
      <c r="N205" s="198">
        <f t="shared" si="206"/>
      </c>
      <c r="O205" s="195">
        <v>1</v>
      </c>
      <c r="P205" s="198">
        <f t="shared" si="233"/>
      </c>
      <c r="Q205" s="199"/>
      <c r="R205" s="195"/>
      <c r="S205" s="199"/>
      <c r="T205" s="195"/>
      <c r="U205" s="200"/>
      <c r="V205" s="201"/>
      <c r="W205" s="195"/>
      <c r="X205" s="201"/>
      <c r="Y205" s="199"/>
      <c r="Z205" s="201"/>
      <c r="AA205" s="201"/>
      <c r="AB205" s="195"/>
      <c r="AC205" s="195"/>
      <c r="AD205" s="199"/>
      <c r="AE205" s="202"/>
      <c r="AF205" s="203" t="s">
        <v>251</v>
      </c>
    </row>
    <row hidden="true" r="206">
      <c r="A206" s="189"/>
      <c r="B206" s="206" t="s">
        <v>253</v>
      </c>
      <c r="C206" s="191" t="s">
        <v>246</v>
      </c>
      <c r="D206" s="192" t="s">
        <v>247</v>
      </c>
      <c r="E206" s="193">
        <v>0</v>
      </c>
      <c r="F206" s="194">
        <f>E206+E208+E207</f>
      </c>
      <c r="G206" s="195">
        <v>0</v>
      </c>
      <c r="H206" s="195">
        <v>0</v>
      </c>
      <c r="I206" s="196">
        <f t="shared" si="135"/>
      </c>
      <c r="J206" s="197">
        <f t="shared" si="3"/>
      </c>
      <c r="K206" s="195">
        <v>0</v>
      </c>
      <c r="L206" s="197">
        <f t="shared" si="87"/>
      </c>
      <c r="M206" s="195">
        <v>0</v>
      </c>
      <c r="N206" s="198">
        <f t="shared" si="206"/>
      </c>
      <c r="O206" s="195">
        <v>0</v>
      </c>
      <c r="P206" s="198">
        <f t="shared" si="233"/>
      </c>
      <c r="Q206" s="199">
        <f>(M206+M207+M208)/(O206+O207+O208)</f>
      </c>
      <c r="R206" s="195">
        <v>3</v>
      </c>
      <c r="S206" s="199">
        <f>(O206+O207+O208)/(K206+K207+K208)</f>
      </c>
      <c r="T206" s="195">
        <v>0</v>
      </c>
      <c r="U206" s="200">
        <f>F206/T206</f>
      </c>
      <c r="V206" s="201">
        <f>(F206+4*500)/T206</f>
      </c>
      <c r="W206" s="195">
        <v>0</v>
      </c>
      <c r="X206" s="201">
        <f>W206/T206</f>
      </c>
      <c r="Y206" s="199">
        <f>T206/R206</f>
      </c>
      <c r="Z206" s="201">
        <f>W206/F206</f>
      </c>
      <c r="AA206" s="201">
        <f>W206/(F206+500)</f>
      </c>
      <c r="AB206" s="195">
        <v>0</v>
      </c>
      <c r="AC206" s="195">
        <v>0</v>
      </c>
      <c r="AD206" s="199">
        <f>AB206/T206</f>
      </c>
      <c r="AE206" s="202">
        <f>(W206-AC206)/(F206+500)</f>
      </c>
      <c r="AF206" s="203" t="s">
        <v>265</v>
      </c>
    </row>
    <row hidden="true" r="207">
      <c r="A207" s="189"/>
      <c r="B207" s="206"/>
      <c r="C207" s="191"/>
      <c r="D207" s="192" t="s">
        <v>249</v>
      </c>
      <c r="E207" s="193">
        <v>726.39</v>
      </c>
      <c r="F207" s="194"/>
      <c r="G207" s="195">
        <v>6654</v>
      </c>
      <c r="H207" s="195">
        <v>389</v>
      </c>
      <c r="I207" s="196">
        <f t="shared" si="135"/>
      </c>
      <c r="J207" s="197">
        <f t="shared" si="3"/>
      </c>
      <c r="K207" s="195">
        <v>13</v>
      </c>
      <c r="L207" s="197">
        <f t="shared" si="87"/>
      </c>
      <c r="M207" s="195">
        <v>0</v>
      </c>
      <c r="N207" s="198">
        <f t="shared" si="206"/>
      </c>
      <c r="O207" s="195">
        <v>1</v>
      </c>
      <c r="P207" s="198">
        <f t="shared" si="233"/>
      </c>
      <c r="Q207" s="199"/>
      <c r="R207" s="195"/>
      <c r="S207" s="199"/>
      <c r="T207" s="195"/>
      <c r="U207" s="200"/>
      <c r="V207" s="201"/>
      <c r="W207" s="195"/>
      <c r="X207" s="201"/>
      <c r="Y207" s="199"/>
      <c r="Z207" s="201"/>
      <c r="AA207" s="201"/>
      <c r="AB207" s="195"/>
      <c r="AC207" s="195"/>
      <c r="AD207" s="199"/>
      <c r="AE207" s="202"/>
      <c r="AF207" s="204"/>
    </row>
    <row hidden="true" r="208">
      <c r="A208" s="189"/>
      <c r="B208" s="206"/>
      <c r="C208" s="191"/>
      <c r="D208" s="192" t="s">
        <v>250</v>
      </c>
      <c r="E208" s="193">
        <v>931.33</v>
      </c>
      <c r="F208" s="194"/>
      <c r="G208" s="195">
        <v>4571</v>
      </c>
      <c r="H208" s="205">
        <v>118</v>
      </c>
      <c r="I208" s="196">
        <f t="shared" si="135"/>
      </c>
      <c r="J208" s="197">
        <f t="shared" si="3"/>
      </c>
      <c r="K208" s="195">
        <v>3</v>
      </c>
      <c r="L208" s="197">
        <f t="shared" si="87"/>
      </c>
      <c r="M208" s="195">
        <v>0</v>
      </c>
      <c r="N208" s="198">
        <f t="shared" si="206"/>
      </c>
      <c r="O208" s="195">
        <v>2</v>
      </c>
      <c r="P208" s="198">
        <f t="shared" si="233"/>
      </c>
      <c r="Q208" s="199"/>
      <c r="R208" s="195"/>
      <c r="S208" s="199"/>
      <c r="T208" s="195"/>
      <c r="U208" s="200"/>
      <c r="V208" s="201"/>
      <c r="W208" s="195"/>
      <c r="X208" s="201"/>
      <c r="Y208" s="199"/>
      <c r="Z208" s="201"/>
      <c r="AA208" s="201"/>
      <c r="AB208" s="195"/>
      <c r="AC208" s="195"/>
      <c r="AD208" s="199"/>
      <c r="AE208" s="202"/>
      <c r="AF208" s="203" t="s">
        <v>251</v>
      </c>
    </row>
    <row hidden="true" r="209">
      <c r="A209" s="189"/>
      <c r="B209" s="190" t="s">
        <v>254</v>
      </c>
      <c r="C209" s="191" t="s">
        <v>246</v>
      </c>
      <c r="D209" s="192" t="s">
        <v>247</v>
      </c>
      <c r="E209" s="193">
        <v>0</v>
      </c>
      <c r="F209" s="194">
        <f>E209+E211+E210</f>
      </c>
      <c r="G209" s="195">
        <v>0</v>
      </c>
      <c r="H209" s="195">
        <v>0</v>
      </c>
      <c r="I209" s="196">
        <f t="shared" si="135"/>
      </c>
      <c r="J209" s="197">
        <f t="shared" si="3"/>
      </c>
      <c r="K209" s="195">
        <v>0</v>
      </c>
      <c r="L209" s="197">
        <f t="shared" si="87"/>
      </c>
      <c r="M209" s="195">
        <v>0</v>
      </c>
      <c r="N209" s="198">
        <f t="shared" si="206"/>
      </c>
      <c r="O209" s="195">
        <v>0</v>
      </c>
      <c r="P209" s="198">
        <f t="shared" si="233"/>
      </c>
      <c r="Q209" s="199">
        <f>(M209+M210+M211)/(O209+O210+O211)</f>
      </c>
      <c r="R209" s="195">
        <v>6</v>
      </c>
      <c r="S209" s="199">
        <f>(O209+O210+O211)/(K209+K210+K211)</f>
      </c>
      <c r="T209" s="195">
        <v>1</v>
      </c>
      <c r="U209" s="200">
        <f>F209/T209</f>
      </c>
      <c r="V209" s="201">
        <f>(F209+4*500)/T209</f>
      </c>
      <c r="W209" s="195">
        <v>1663.2</v>
      </c>
      <c r="X209" s="201">
        <f>W209/T209</f>
      </c>
      <c r="Y209" s="199">
        <f>T209/R209</f>
      </c>
      <c r="Z209" s="201">
        <f>W209/F209</f>
      </c>
      <c r="AA209" s="201">
        <f>W209/(F209+500)</f>
      </c>
      <c r="AB209" s="195">
        <v>1</v>
      </c>
      <c r="AC209" s="195">
        <v>1663.2</v>
      </c>
      <c r="AD209" s="199">
        <f>AB209/T209</f>
      </c>
      <c r="AE209" s="202">
        <f>(W209-AC209)/(F209+500)</f>
      </c>
      <c r="AF209" s="203" t="s">
        <v>265</v>
      </c>
    </row>
    <row hidden="true" r="210">
      <c r="A210" s="189"/>
      <c r="B210" s="190"/>
      <c r="C210" s="191"/>
      <c r="D210" s="192" t="s">
        <v>249</v>
      </c>
      <c r="E210" s="193">
        <v>958.72</v>
      </c>
      <c r="F210" s="194"/>
      <c r="G210" s="195">
        <v>8268</v>
      </c>
      <c r="H210" s="195">
        <v>355</v>
      </c>
      <c r="I210" s="196">
        <f t="shared" si="135"/>
      </c>
      <c r="J210" s="197">
        <f t="shared" si="3"/>
      </c>
      <c r="K210" s="195">
        <v>16</v>
      </c>
      <c r="L210" s="197">
        <f t="shared" si="87"/>
      </c>
      <c r="M210" s="195">
        <v>0</v>
      </c>
      <c r="N210" s="198">
        <f t="shared" si="206"/>
      </c>
      <c r="O210" s="195">
        <v>1</v>
      </c>
      <c r="P210" s="198">
        <f t="shared" si="233"/>
      </c>
      <c r="Q210" s="199"/>
      <c r="R210" s="195"/>
      <c r="S210" s="199"/>
      <c r="T210" s="195"/>
      <c r="U210" s="200"/>
      <c r="V210" s="201"/>
      <c r="W210" s="195"/>
      <c r="X210" s="201"/>
      <c r="Y210" s="199"/>
      <c r="Z210" s="201"/>
      <c r="AA210" s="201"/>
      <c r="AB210" s="195"/>
      <c r="AC210" s="195"/>
      <c r="AD210" s="199"/>
      <c r="AE210" s="202"/>
      <c r="AF210" s="204"/>
    </row>
    <row hidden="true" r="211">
      <c r="A211" s="189"/>
      <c r="B211" s="190"/>
      <c r="C211" s="191"/>
      <c r="D211" s="192" t="s">
        <v>250</v>
      </c>
      <c r="E211" s="193">
        <v>797.02</v>
      </c>
      <c r="F211" s="194"/>
      <c r="G211" s="195">
        <v>3488</v>
      </c>
      <c r="H211" s="205">
        <v>110</v>
      </c>
      <c r="I211" s="196">
        <f t="shared" si="135"/>
      </c>
      <c r="J211" s="197">
        <f t="shared" si="3"/>
      </c>
      <c r="K211" s="195">
        <v>6</v>
      </c>
      <c r="L211" s="197">
        <f t="shared" si="87"/>
      </c>
      <c r="M211" s="195">
        <v>1</v>
      </c>
      <c r="N211" s="198">
        <f t="shared" si="206"/>
      </c>
      <c r="O211" s="195">
        <v>4</v>
      </c>
      <c r="P211" s="198">
        <f t="shared" si="233"/>
      </c>
      <c r="Q211" s="199"/>
      <c r="R211" s="195"/>
      <c r="S211" s="199"/>
      <c r="T211" s="195"/>
      <c r="U211" s="200"/>
      <c r="V211" s="201"/>
      <c r="W211" s="195"/>
      <c r="X211" s="201"/>
      <c r="Y211" s="199"/>
      <c r="Z211" s="201"/>
      <c r="AA211" s="201"/>
      <c r="AB211" s="195"/>
      <c r="AC211" s="195"/>
      <c r="AD211" s="199"/>
      <c r="AE211" s="202"/>
      <c r="AF211" s="203" t="s">
        <v>251</v>
      </c>
    </row>
    <row hidden="true" r="212">
      <c r="A212" s="189"/>
      <c r="B212" s="190" t="s">
        <v>255</v>
      </c>
      <c r="C212" s="191" t="s">
        <v>246</v>
      </c>
      <c r="D212" s="192" t="s">
        <v>247</v>
      </c>
      <c r="E212" s="193">
        <v>0</v>
      </c>
      <c r="F212" s="194">
        <f>E212+E214+E213</f>
      </c>
      <c r="G212" s="195">
        <v>0</v>
      </c>
      <c r="H212" s="195">
        <v>0</v>
      </c>
      <c r="I212" s="196">
        <f t="shared" si="135"/>
      </c>
      <c r="J212" s="197">
        <f t="shared" si="3"/>
      </c>
      <c r="K212" s="195">
        <v>0</v>
      </c>
      <c r="L212" s="197">
        <f t="shared" si="87"/>
      </c>
      <c r="M212" s="195">
        <v>0</v>
      </c>
      <c r="N212" s="198">
        <f t="shared" si="206"/>
      </c>
      <c r="O212" s="195">
        <v>0</v>
      </c>
      <c r="P212" s="198">
        <f t="shared" si="233"/>
      </c>
      <c r="Q212" s="199">
        <f>(M212+M213+M214)/(O212+O213+O214)</f>
      </c>
      <c r="R212" s="195">
        <v>7</v>
      </c>
      <c r="S212" s="199">
        <f>(O212+O213+O214)/(K212+K213+K214)</f>
      </c>
      <c r="T212" s="195">
        <v>3</v>
      </c>
      <c r="U212" s="200">
        <f>F212/T212</f>
      </c>
      <c r="V212" s="201">
        <f>(F212+4*500)/T212</f>
      </c>
      <c r="W212" s="195">
        <v>6825.6</v>
      </c>
      <c r="X212" s="201">
        <f>W212/T212</f>
      </c>
      <c r="Y212" s="199">
        <f>T212/R212</f>
      </c>
      <c r="Z212" s="201">
        <f>W212/F212</f>
      </c>
      <c r="AA212" s="201">
        <f>W212/(F212+500)</f>
      </c>
      <c r="AB212" s="195">
        <v>1</v>
      </c>
      <c r="AC212" s="195">
        <v>2407.2</v>
      </c>
      <c r="AD212" s="199">
        <f>AB212/T212</f>
      </c>
      <c r="AE212" s="202">
        <f>(W212-AC212)/(F212+500)</f>
      </c>
      <c r="AF212" s="203" t="s">
        <v>265</v>
      </c>
    </row>
    <row hidden="true" r="213">
      <c r="A213" s="189"/>
      <c r="B213" s="190"/>
      <c r="C213" s="191"/>
      <c r="D213" s="192" t="s">
        <v>249</v>
      </c>
      <c r="E213" s="193">
        <v>993.2</v>
      </c>
      <c r="F213" s="194"/>
      <c r="G213" s="195">
        <v>6701</v>
      </c>
      <c r="H213" s="195">
        <v>271</v>
      </c>
      <c r="I213" s="196">
        <f t="shared" si="135"/>
      </c>
      <c r="J213" s="197">
        <f t="shared" si="3"/>
      </c>
      <c r="K213" s="195">
        <v>14</v>
      </c>
      <c r="L213" s="197">
        <f t="shared" si="87"/>
      </c>
      <c r="M213" s="195">
        <v>3</v>
      </c>
      <c r="N213" s="198">
        <f t="shared" si="206"/>
      </c>
      <c r="O213" s="195">
        <v>3</v>
      </c>
      <c r="P213" s="198">
        <f t="shared" si="233"/>
      </c>
      <c r="Q213" s="199"/>
      <c r="R213" s="195"/>
      <c r="S213" s="199"/>
      <c r="T213" s="195"/>
      <c r="U213" s="200"/>
      <c r="V213" s="201"/>
      <c r="W213" s="195"/>
      <c r="X213" s="201"/>
      <c r="Y213" s="199"/>
      <c r="Z213" s="201"/>
      <c r="AA213" s="201"/>
      <c r="AB213" s="195"/>
      <c r="AC213" s="195"/>
      <c r="AD213" s="199"/>
      <c r="AE213" s="202"/>
      <c r="AF213" s="204"/>
    </row>
    <row hidden="true" r="214">
      <c r="A214" s="189"/>
      <c r="B214" s="190"/>
      <c r="C214" s="191"/>
      <c r="D214" s="192" t="s">
        <v>250</v>
      </c>
      <c r="E214" s="193">
        <v>911.08</v>
      </c>
      <c r="F214" s="194"/>
      <c r="G214" s="195">
        <v>4166</v>
      </c>
      <c r="H214" s="205">
        <v>79</v>
      </c>
      <c r="I214" s="196">
        <f t="shared" si="135"/>
      </c>
      <c r="J214" s="197">
        <f t="shared" si="3"/>
      </c>
      <c r="K214" s="195">
        <v>5</v>
      </c>
      <c r="L214" s="197">
        <f t="shared" si="87"/>
      </c>
      <c r="M214" s="195">
        <v>0</v>
      </c>
      <c r="N214" s="198">
        <f t="shared" si="206"/>
      </c>
      <c r="O214" s="195">
        <v>1</v>
      </c>
      <c r="P214" s="198">
        <f t="shared" si="233"/>
      </c>
      <c r="Q214" s="199"/>
      <c r="R214" s="195"/>
      <c r="S214" s="199"/>
      <c r="T214" s="195"/>
      <c r="U214" s="200"/>
      <c r="V214" s="201"/>
      <c r="W214" s="195"/>
      <c r="X214" s="201"/>
      <c r="Y214" s="199"/>
      <c r="Z214" s="201"/>
      <c r="AA214" s="201"/>
      <c r="AB214" s="195"/>
      <c r="AC214" s="195"/>
      <c r="AD214" s="199"/>
      <c r="AE214" s="202"/>
      <c r="AF214" s="203" t="s">
        <v>251</v>
      </c>
    </row>
    <row hidden="true" r="215">
      <c r="A215" s="189"/>
      <c r="B215" s="207" t="s">
        <v>256</v>
      </c>
      <c r="C215" s="207"/>
      <c r="D215" s="207"/>
      <c r="E215" s="208">
        <f>SUM(E200:E214)</f>
      </c>
      <c r="F215" s="209">
        <f>SUM(F200:F214)</f>
      </c>
      <c r="G215" s="208">
        <f>SUM(G200:G214)</f>
      </c>
      <c r="H215" s="208">
        <f>SUM(H200:H214)</f>
      </c>
      <c r="I215" s="210">
        <f t="shared" si="135"/>
      </c>
      <c r="J215" s="211">
        <f t="shared" si="3"/>
      </c>
      <c r="K215" s="208">
        <f>SUM(K200:K214)</f>
      </c>
      <c r="L215" s="211">
        <f t="shared" si="87"/>
      </c>
      <c r="M215" s="208">
        <f>SUM(M200:M214)</f>
      </c>
      <c r="N215" s="212">
        <f t="shared" si="206"/>
      </c>
      <c r="O215" s="208">
        <f>SUM(O200:O214)</f>
      </c>
      <c r="P215" s="212">
        <f t="shared" si="233"/>
      </c>
      <c r="Q215" s="213">
        <f>M215/O215</f>
      </c>
      <c r="R215" s="209">
        <f>SUM(R200:R214)</f>
      </c>
      <c r="S215" s="213">
        <f>(O215+O215)/(K215+K215)</f>
      </c>
      <c r="T215" s="209">
        <f>SUM(T200:T214)</f>
      </c>
      <c r="U215" s="214">
        <f t="shared" ref="U215:U216" si="477">F215/T215</f>
      </c>
      <c r="V215" s="215">
        <f t="shared" ref="V215:V216" si="581">(F215+4*500)/T215</f>
      </c>
      <c r="W215" s="209">
        <f>SUM(W200:W214)</f>
      </c>
      <c r="X215" s="216">
        <f t="shared" ref="X215:X216" si="269">W215/T215</f>
      </c>
      <c r="Y215" s="213">
        <f t="shared" ref="Y215:Y216" si="373">T215/R215</f>
      </c>
      <c r="Z215" s="215">
        <f t="shared" ref="Z215:Z216" si="778">W215/F215</f>
      </c>
      <c r="AA215" s="215">
        <f>W215/(F215+COUNT(W200:W214)*500)</f>
      </c>
      <c r="AB215" s="217">
        <f>AB200+AB203+AB206+AB209+AB212</f>
      </c>
      <c r="AC215" s="217">
        <f>AC200+AC203+AC206+AC209+AC212</f>
      </c>
      <c r="AD215" s="213">
        <f t="shared" ref="AD215:AD216" si="674">AB215/T215</f>
      </c>
      <c r="AE215" s="218">
        <f>(W215-AC215)/(F215+COUNT(W200:W214))</f>
      </c>
      <c r="AF215" s="219"/>
    </row>
    <row hidden="true" r="216">
      <c r="A216" s="189"/>
      <c r="B216" s="220" t="s">
        <v>257</v>
      </c>
      <c r="C216" s="191" t="s">
        <v>264</v>
      </c>
      <c r="D216" s="192" t="s">
        <v>247</v>
      </c>
      <c r="E216" s="193">
        <v>0</v>
      </c>
      <c r="F216" s="194">
        <f>E216+E218+E217</f>
      </c>
      <c r="G216" s="195">
        <v>0</v>
      </c>
      <c r="H216" s="195">
        <v>0</v>
      </c>
      <c r="I216" s="196">
        <f t="shared" si="135"/>
      </c>
      <c r="J216" s="197">
        <f t="shared" si="3"/>
      </c>
      <c r="K216" s="195">
        <v>0</v>
      </c>
      <c r="L216" s="197">
        <f t="shared" si="87"/>
      </c>
      <c r="M216" s="195">
        <v>0</v>
      </c>
      <c r="N216" s="198">
        <f t="shared" si="206"/>
      </c>
      <c r="O216" s="195">
        <v>0</v>
      </c>
      <c r="P216" s="198">
        <f t="shared" si="233"/>
      </c>
      <c r="Q216" s="199">
        <f>(M216+M217+M218)/(O216+O217+O218)</f>
      </c>
      <c r="R216" s="195">
        <v>4</v>
      </c>
      <c r="S216" s="199">
        <f>(O216+O217+O218)/(K216+K217+K218)</f>
      </c>
      <c r="T216" s="195">
        <v>3</v>
      </c>
      <c r="U216" s="200">
        <f t="shared" si="477"/>
      </c>
      <c r="V216" s="201">
        <f t="shared" si="581"/>
      </c>
      <c r="W216" s="195">
        <v>1148.5200000000004</v>
      </c>
      <c r="X216" s="201">
        <f t="shared" si="269"/>
      </c>
      <c r="Y216" s="199">
        <f t="shared" si="373"/>
      </c>
      <c r="Z216" s="201">
        <f t="shared" si="778"/>
      </c>
      <c r="AA216" s="201">
        <f>W216/(F216+500)</f>
      </c>
      <c r="AB216" s="195">
        <v>0</v>
      </c>
      <c r="AC216" s="195">
        <v>0</v>
      </c>
      <c r="AD216" s="199">
        <f t="shared" si="674"/>
      </c>
      <c r="AE216" s="202">
        <f>(W216-AC216)/(F216+500)</f>
      </c>
      <c r="AF216" s="203" t="s">
        <v>265</v>
      </c>
    </row>
    <row hidden="true" r="217">
      <c r="A217" s="189"/>
      <c r="B217" s="220"/>
      <c r="C217" s="191"/>
      <c r="D217" s="192" t="s">
        <v>249</v>
      </c>
      <c r="E217" s="193">
        <v>1815.27</v>
      </c>
      <c r="F217" s="194"/>
      <c r="G217" s="195">
        <v>12403</v>
      </c>
      <c r="H217" s="195">
        <v>359</v>
      </c>
      <c r="I217" s="196">
        <f t="shared" si="135"/>
      </c>
      <c r="J217" s="197">
        <f t="shared" si="3"/>
      </c>
      <c r="K217" s="195">
        <v>29</v>
      </c>
      <c r="L217" s="197">
        <f t="shared" si="87"/>
      </c>
      <c r="M217" s="195">
        <v>0</v>
      </c>
      <c r="N217" s="198">
        <f t="shared" si="206"/>
      </c>
      <c r="O217" s="195">
        <v>1</v>
      </c>
      <c r="P217" s="198">
        <f t="shared" si="233"/>
      </c>
      <c r="Q217" s="199"/>
      <c r="R217" s="195"/>
      <c r="S217" s="199"/>
      <c r="T217" s="195"/>
      <c r="U217" s="200"/>
      <c r="V217" s="201"/>
      <c r="W217" s="195"/>
      <c r="X217" s="201"/>
      <c r="Y217" s="199"/>
      <c r="Z217" s="201"/>
      <c r="AA217" s="201"/>
      <c r="AB217" s="195"/>
      <c r="AC217" s="195"/>
      <c r="AD217" s="199"/>
      <c r="AE217" s="202"/>
      <c r="AF217" s="204"/>
    </row>
    <row hidden="true" r="218">
      <c r="A218" s="189"/>
      <c r="B218" s="220"/>
      <c r="C218" s="191"/>
      <c r="D218" s="192" t="s">
        <v>250</v>
      </c>
      <c r="E218" s="193">
        <v>470.81</v>
      </c>
      <c r="F218" s="194"/>
      <c r="G218" s="195">
        <v>1666</v>
      </c>
      <c r="H218" s="205">
        <v>38</v>
      </c>
      <c r="I218" s="196">
        <f t="shared" si="135"/>
      </c>
      <c r="J218" s="197">
        <f t="shared" si="3"/>
      </c>
      <c r="K218" s="195">
        <v>2</v>
      </c>
      <c r="L218" s="197">
        <f t="shared" si="87"/>
      </c>
      <c r="M218" s="195">
        <v>1</v>
      </c>
      <c r="N218" s="198">
        <f t="shared" si="206"/>
      </c>
      <c r="O218" s="195">
        <v>1</v>
      </c>
      <c r="P218" s="198">
        <f t="shared" si="233"/>
      </c>
      <c r="Q218" s="199"/>
      <c r="R218" s="195"/>
      <c r="S218" s="199"/>
      <c r="T218" s="195"/>
      <c r="U218" s="200"/>
      <c r="V218" s="201"/>
      <c r="W218" s="195"/>
      <c r="X218" s="201"/>
      <c r="Y218" s="199"/>
      <c r="Z218" s="201"/>
      <c r="AA218" s="201"/>
      <c r="AB218" s="195"/>
      <c r="AC218" s="195"/>
      <c r="AD218" s="199"/>
      <c r="AE218" s="202"/>
      <c r="AF218" s="203" t="s">
        <v>251</v>
      </c>
    </row>
    <row hidden="true" r="219">
      <c r="A219" s="189"/>
      <c r="B219" s="220" t="s">
        <v>259</v>
      </c>
      <c r="C219" s="191" t="s">
        <v>264</v>
      </c>
      <c r="D219" s="192" t="s">
        <v>247</v>
      </c>
      <c r="E219" s="193">
        <v>0</v>
      </c>
      <c r="F219" s="194">
        <f>E219+E221+E220</f>
      </c>
      <c r="G219" s="195">
        <v>0</v>
      </c>
      <c r="H219" s="195">
        <v>0</v>
      </c>
      <c r="I219" s="196">
        <f t="shared" si="135"/>
      </c>
      <c r="J219" s="197">
        <f t="shared" si="3"/>
      </c>
      <c r="K219" s="195">
        <v>0</v>
      </c>
      <c r="L219" s="197">
        <f t="shared" si="87"/>
      </c>
      <c r="M219" s="195">
        <v>0</v>
      </c>
      <c r="N219" s="198">
        <f t="shared" si="206"/>
      </c>
      <c r="O219" s="195">
        <v>0</v>
      </c>
      <c r="P219" s="198">
        <f t="shared" si="233"/>
      </c>
      <c r="Q219" s="199">
        <f>(M219+M220+M221)/(O219+O220+O221)</f>
      </c>
      <c r="R219" s="195">
        <v>2</v>
      </c>
      <c r="S219" s="199">
        <f>(O219+O220+O221)/(K219+K220+K221)</f>
      </c>
      <c r="T219" s="195">
        <v>2</v>
      </c>
      <c r="U219" s="200">
        <f>F219/T219</f>
      </c>
      <c r="V219" s="201">
        <f>(F219+4*500)/T219</f>
      </c>
      <c r="W219" s="195">
        <v>2149.199999999999</v>
      </c>
      <c r="X219" s="201">
        <f>W219/T219</f>
      </c>
      <c r="Y219" s="199">
        <f>T219/R219</f>
      </c>
      <c r="Z219" s="201">
        <f>W219/F219</f>
      </c>
      <c r="AA219" s="201">
        <f>W219/(F219+500)</f>
      </c>
      <c r="AB219" s="195">
        <v>0</v>
      </c>
      <c r="AC219" s="195">
        <v>0</v>
      </c>
      <c r="AD219" s="199">
        <f>AB219/T219</f>
      </c>
      <c r="AE219" s="202">
        <f>(W219-AC219)/(F219+500)</f>
      </c>
      <c r="AF219" s="203" t="s">
        <v>265</v>
      </c>
    </row>
    <row hidden="true" r="220">
      <c r="A220" s="189"/>
      <c r="B220" s="220"/>
      <c r="C220" s="191"/>
      <c r="D220" s="192" t="s">
        <v>249</v>
      </c>
      <c r="E220" s="193">
        <v>1003.86</v>
      </c>
      <c r="F220" s="194"/>
      <c r="G220" s="195">
        <v>9553</v>
      </c>
      <c r="H220" s="195">
        <v>303</v>
      </c>
      <c r="I220" s="196">
        <f t="shared" si="135"/>
      </c>
      <c r="J220" s="197">
        <f t="shared" si="3"/>
      </c>
      <c r="K220" s="195">
        <v>14</v>
      </c>
      <c r="L220" s="197">
        <f t="shared" si="87"/>
      </c>
      <c r="M220" s="195">
        <v>1</v>
      </c>
      <c r="N220" s="198">
        <f t="shared" si="206"/>
      </c>
      <c r="O220" s="195">
        <v>1</v>
      </c>
      <c r="P220" s="198">
        <f t="shared" si="233"/>
      </c>
      <c r="Q220" s="199"/>
      <c r="R220" s="195"/>
      <c r="S220" s="199"/>
      <c r="T220" s="195"/>
      <c r="U220" s="200"/>
      <c r="V220" s="201"/>
      <c r="W220" s="195"/>
      <c r="X220" s="201"/>
      <c r="Y220" s="199"/>
      <c r="Z220" s="201"/>
      <c r="AA220" s="201"/>
      <c r="AB220" s="195"/>
      <c r="AC220" s="195"/>
      <c r="AD220" s="199"/>
      <c r="AE220" s="202"/>
      <c r="AF220" s="204"/>
    </row>
    <row hidden="true" r="221">
      <c r="A221" s="189"/>
      <c r="B221" s="220"/>
      <c r="C221" s="191"/>
      <c r="D221" s="192" t="s">
        <v>250</v>
      </c>
      <c r="E221" s="193">
        <v>467.37</v>
      </c>
      <c r="F221" s="194"/>
      <c r="G221" s="195">
        <v>1803</v>
      </c>
      <c r="H221" s="205">
        <v>45</v>
      </c>
      <c r="I221" s="196">
        <f t="shared" si="135"/>
      </c>
      <c r="J221" s="197">
        <f t="shared" si="3"/>
      </c>
      <c r="K221" s="195">
        <v>1</v>
      </c>
      <c r="L221" s="197">
        <f t="shared" si="87"/>
      </c>
      <c r="M221" s="195">
        <v>0</v>
      </c>
      <c r="N221" s="198">
        <f t="shared" si="206"/>
      </c>
      <c r="O221" s="195">
        <v>0</v>
      </c>
      <c r="P221" s="198">
        <f t="shared" si="233"/>
      </c>
      <c r="Q221" s="199"/>
      <c r="R221" s="195"/>
      <c r="S221" s="199"/>
      <c r="T221" s="195"/>
      <c r="U221" s="200"/>
      <c r="V221" s="201"/>
      <c r="W221" s="195"/>
      <c r="X221" s="201"/>
      <c r="Y221" s="199"/>
      <c r="Z221" s="201"/>
      <c r="AA221" s="201"/>
      <c r="AB221" s="195"/>
      <c r="AC221" s="195"/>
      <c r="AD221" s="199"/>
      <c r="AE221" s="202"/>
      <c r="AF221" s="203" t="s">
        <v>251</v>
      </c>
    </row>
    <row hidden="true" r="222">
      <c r="A222" s="189"/>
      <c r="B222" s="220" t="s">
        <v>260</v>
      </c>
      <c r="C222" s="191" t="s">
        <v>264</v>
      </c>
      <c r="D222" s="192" t="s">
        <v>247</v>
      </c>
      <c r="E222" s="193">
        <v>0</v>
      </c>
      <c r="F222" s="194">
        <f>E222+E224+E223</f>
      </c>
      <c r="G222" s="195">
        <v>0</v>
      </c>
      <c r="H222" s="195">
        <v>0</v>
      </c>
      <c r="I222" s="196">
        <f t="shared" si="135"/>
      </c>
      <c r="J222" s="197">
        <f t="shared" si="3"/>
      </c>
      <c r="K222" s="195">
        <v>0</v>
      </c>
      <c r="L222" s="197">
        <f t="shared" si="87"/>
      </c>
      <c r="M222" s="195">
        <v>0</v>
      </c>
      <c r="N222" s="198">
        <f t="shared" si="206"/>
      </c>
      <c r="O222" s="195">
        <v>0</v>
      </c>
      <c r="P222" s="198">
        <f t="shared" si="233"/>
      </c>
      <c r="Q222" s="199">
        <f>(M222+M223+M224)/(O222+O223+O224)</f>
      </c>
      <c r="R222" s="195">
        <v>3</v>
      </c>
      <c r="S222" s="199">
        <f>(O222+O223+O224)/(K222+K223+K224)</f>
      </c>
      <c r="T222" s="195">
        <v>1</v>
      </c>
      <c r="U222" s="200">
        <f>F222/T222</f>
      </c>
      <c r="V222" s="201">
        <f>(F222+4*500)/T222</f>
      </c>
      <c r="W222" s="195">
        <v>2911.2000000000007</v>
      </c>
      <c r="X222" s="201">
        <f>W222/T222</f>
      </c>
      <c r="Y222" s="199">
        <f>T222/R222</f>
      </c>
      <c r="Z222" s="201">
        <f>W222/F222</f>
      </c>
      <c r="AA222" s="201">
        <f>W222/(F222+500)</f>
      </c>
      <c r="AB222" s="195">
        <v>1</v>
      </c>
      <c r="AC222" s="195">
        <v>2911.2000000000007</v>
      </c>
      <c r="AD222" s="199">
        <f>AB222/T222</f>
      </c>
      <c r="AE222" s="202">
        <f>(W222-AC222)/(F222+500)</f>
      </c>
      <c r="AF222" s="203" t="s">
        <v>265</v>
      </c>
    </row>
    <row hidden="true" r="223">
      <c r="A223" s="189"/>
      <c r="B223" s="220"/>
      <c r="C223" s="191"/>
      <c r="D223" s="192" t="s">
        <v>249</v>
      </c>
      <c r="E223" s="193">
        <v>1136.51</v>
      </c>
      <c r="F223" s="194"/>
      <c r="G223" s="195">
        <v>8696</v>
      </c>
      <c r="H223" s="195">
        <v>296</v>
      </c>
      <c r="I223" s="196">
        <f t="shared" si="135"/>
      </c>
      <c r="J223" s="197">
        <f t="shared" si="3"/>
      </c>
      <c r="K223" s="195">
        <v>18</v>
      </c>
      <c r="L223" s="197">
        <f t="shared" si="87"/>
      </c>
      <c r="M223" s="195">
        <v>0</v>
      </c>
      <c r="N223" s="198">
        <f t="shared" si="206"/>
      </c>
      <c r="O223" s="195">
        <v>2</v>
      </c>
      <c r="P223" s="198">
        <f t="shared" si="233"/>
      </c>
      <c r="Q223" s="199"/>
      <c r="R223" s="195"/>
      <c r="S223" s="199"/>
      <c r="T223" s="195"/>
      <c r="U223" s="200"/>
      <c r="V223" s="201"/>
      <c r="W223" s="195"/>
      <c r="X223" s="201"/>
      <c r="Y223" s="199"/>
      <c r="Z223" s="201"/>
      <c r="AA223" s="201"/>
      <c r="AB223" s="195"/>
      <c r="AC223" s="195"/>
      <c r="AD223" s="199"/>
      <c r="AE223" s="202"/>
      <c r="AF223" s="204"/>
    </row>
    <row hidden="true" r="224">
      <c r="A224" s="189"/>
      <c r="B224" s="220"/>
      <c r="C224" s="191"/>
      <c r="D224" s="192" t="s">
        <v>250</v>
      </c>
      <c r="E224" s="193">
        <v>391.48</v>
      </c>
      <c r="F224" s="194"/>
      <c r="G224" s="195">
        <v>1320</v>
      </c>
      <c r="H224" s="205">
        <v>50</v>
      </c>
      <c r="I224" s="196">
        <f t="shared" si="135"/>
      </c>
      <c r="J224" s="197">
        <f t="shared" si="3"/>
      </c>
      <c r="K224" s="195">
        <v>4</v>
      </c>
      <c r="L224" s="197">
        <f t="shared" si="87"/>
      </c>
      <c r="M224" s="195">
        <v>1</v>
      </c>
      <c r="N224" s="198">
        <f t="shared" si="206"/>
      </c>
      <c r="O224" s="195">
        <v>1</v>
      </c>
      <c r="P224" s="198">
        <f t="shared" si="233"/>
      </c>
      <c r="Q224" s="199"/>
      <c r="R224" s="195"/>
      <c r="S224" s="199"/>
      <c r="T224" s="195"/>
      <c r="U224" s="200"/>
      <c r="V224" s="201"/>
      <c r="W224" s="195"/>
      <c r="X224" s="201"/>
      <c r="Y224" s="199"/>
      <c r="Z224" s="201"/>
      <c r="AA224" s="201"/>
      <c r="AB224" s="195"/>
      <c r="AC224" s="195"/>
      <c r="AD224" s="199"/>
      <c r="AE224" s="202"/>
      <c r="AF224" s="203" t="s">
        <v>251</v>
      </c>
    </row>
    <row hidden="true" r="225">
      <c r="A225" s="189"/>
      <c r="B225" s="220" t="s">
        <v>261</v>
      </c>
      <c r="C225" s="191" t="s">
        <v>264</v>
      </c>
      <c r="D225" s="192" t="s">
        <v>247</v>
      </c>
      <c r="E225" s="193">
        <v>0</v>
      </c>
      <c r="F225" s="194">
        <f>E225+E227+E226</f>
      </c>
      <c r="G225" s="195">
        <v>0</v>
      </c>
      <c r="H225" s="195">
        <v>0</v>
      </c>
      <c r="I225" s="196">
        <f t="shared" si="135"/>
      </c>
      <c r="J225" s="197">
        <f t="shared" si="3"/>
      </c>
      <c r="K225" s="195">
        <v>0</v>
      </c>
      <c r="L225" s="197">
        <f t="shared" si="87"/>
      </c>
      <c r="M225" s="195">
        <v>0</v>
      </c>
      <c r="N225" s="198">
        <f t="shared" si="206"/>
      </c>
      <c r="O225" s="195">
        <v>0</v>
      </c>
      <c r="P225" s="198">
        <f t="shared" si="233"/>
      </c>
      <c r="Q225" s="199">
        <f>(M225+M226+M227)/(O225+O226+O227)</f>
      </c>
      <c r="R225" s="195">
        <v>7</v>
      </c>
      <c r="S225" s="199">
        <f>(O225+O226+O227)/(K225+K226+K227)</f>
      </c>
      <c r="T225" s="195">
        <v>3</v>
      </c>
      <c r="U225" s="200">
        <f>F225/T225</f>
      </c>
      <c r="V225" s="201">
        <f>(F225+4*500)/T225</f>
      </c>
      <c r="W225" s="195">
        <v>3683.999999999998</v>
      </c>
      <c r="X225" s="201">
        <f>W225/T225</f>
      </c>
      <c r="Y225" s="199">
        <f>T225/R225</f>
      </c>
      <c r="Z225" s="201">
        <f>W225/F225</f>
      </c>
      <c r="AA225" s="201">
        <f>W225/(F225+500)</f>
      </c>
      <c r="AB225" s="195">
        <v>1</v>
      </c>
      <c r="AC225" s="195">
        <v>928.7999999999993</v>
      </c>
      <c r="AD225" s="199">
        <f>AB225/T225</f>
      </c>
      <c r="AE225" s="202">
        <f>(W225-AC225)/(F225+500)</f>
      </c>
      <c r="AF225" s="203" t="s">
        <v>265</v>
      </c>
    </row>
    <row hidden="true" r="226">
      <c r="A226" s="189"/>
      <c r="B226" s="220"/>
      <c r="C226" s="191"/>
      <c r="D226" s="192" t="s">
        <v>249</v>
      </c>
      <c r="E226" s="193">
        <v>1012.42</v>
      </c>
      <c r="F226" s="194"/>
      <c r="G226" s="195">
        <v>7085</v>
      </c>
      <c r="H226" s="195">
        <v>223</v>
      </c>
      <c r="I226" s="196">
        <f t="shared" si="135"/>
      </c>
      <c r="J226" s="197">
        <f t="shared" si="3"/>
      </c>
      <c r="K226" s="195">
        <v>10</v>
      </c>
      <c r="L226" s="197">
        <f t="shared" si="87"/>
      </c>
      <c r="M226" s="195">
        <v>3</v>
      </c>
      <c r="N226" s="198">
        <f t="shared" si="206"/>
      </c>
      <c r="O226" s="195">
        <v>5</v>
      </c>
      <c r="P226" s="198">
        <f t="shared" si="233"/>
      </c>
      <c r="Q226" s="199"/>
      <c r="R226" s="195"/>
      <c r="S226" s="199"/>
      <c r="T226" s="195"/>
      <c r="U226" s="200"/>
      <c r="V226" s="201"/>
      <c r="W226" s="195"/>
      <c r="X226" s="201"/>
      <c r="Y226" s="199"/>
      <c r="Z226" s="201"/>
      <c r="AA226" s="201"/>
      <c r="AB226" s="195">
        <v>1</v>
      </c>
      <c r="AC226" s="195">
        <v>928.7999999999993</v>
      </c>
      <c r="AD226" s="199"/>
      <c r="AE226" s="202"/>
      <c r="AF226" s="204"/>
    </row>
    <row hidden="true" r="227">
      <c r="A227" s="189"/>
      <c r="B227" s="220"/>
      <c r="C227" s="191"/>
      <c r="D227" s="192" t="s">
        <v>250</v>
      </c>
      <c r="E227" s="193">
        <v>685.93</v>
      </c>
      <c r="F227" s="194"/>
      <c r="G227" s="195">
        <v>2496</v>
      </c>
      <c r="H227" s="205">
        <v>63</v>
      </c>
      <c r="I227" s="196">
        <f t="shared" si="135"/>
      </c>
      <c r="J227" s="197">
        <f t="shared" si="3"/>
      </c>
      <c r="K227" s="195">
        <v>5</v>
      </c>
      <c r="L227" s="197">
        <f t="shared" si="87"/>
      </c>
      <c r="M227" s="195">
        <v>0</v>
      </c>
      <c r="N227" s="198">
        <f t="shared" si="206"/>
      </c>
      <c r="O227" s="195">
        <v>2</v>
      </c>
      <c r="P227" s="198">
        <f t="shared" si="233"/>
      </c>
      <c r="Q227" s="199"/>
      <c r="R227" s="195"/>
      <c r="S227" s="199"/>
      <c r="T227" s="195"/>
      <c r="U227" s="200"/>
      <c r="V227" s="201"/>
      <c r="W227" s="195"/>
      <c r="X227" s="201"/>
      <c r="Y227" s="199"/>
      <c r="Z227" s="201"/>
      <c r="AA227" s="201"/>
      <c r="AB227" s="195">
        <v>1</v>
      </c>
      <c r="AC227" s="195">
        <v>928.7999999999993</v>
      </c>
      <c r="AD227" s="199"/>
      <c r="AE227" s="202"/>
      <c r="AF227" s="203" t="s">
        <v>251</v>
      </c>
    </row>
    <row hidden="true" r="228">
      <c r="A228" s="189"/>
      <c r="B228" s="220" t="s">
        <v>262</v>
      </c>
      <c r="C228" s="191" t="s">
        <v>264</v>
      </c>
      <c r="D228" s="192" t="s">
        <v>247</v>
      </c>
      <c r="E228" s="193">
        <v>0</v>
      </c>
      <c r="F228" s="194">
        <f>E228+E230+E229</f>
      </c>
      <c r="G228" s="195">
        <v>0</v>
      </c>
      <c r="H228" s="195">
        <v>0</v>
      </c>
      <c r="I228" s="196">
        <f t="shared" si="135"/>
      </c>
      <c r="J228" s="197">
        <f t="shared" si="3"/>
      </c>
      <c r="K228" s="195">
        <v>0</v>
      </c>
      <c r="L228" s="197">
        <f t="shared" si="87"/>
      </c>
      <c r="M228" s="195">
        <v>0</v>
      </c>
      <c r="N228" s="198">
        <f t="shared" si="206"/>
      </c>
      <c r="O228" s="195">
        <v>0</v>
      </c>
      <c r="P228" s="198">
        <f t="shared" si="233"/>
      </c>
      <c r="Q228" s="199">
        <f>(M228+M229+M230)/(O228+O229+O230)</f>
      </c>
      <c r="R228" s="195">
        <v>7</v>
      </c>
      <c r="S228" s="199">
        <f>(O228+O229+O230)/(K228+K229+K230)</f>
      </c>
      <c r="T228" s="195">
        <v>4</v>
      </c>
      <c r="U228" s="200">
        <f>F228/T228</f>
      </c>
      <c r="V228" s="201">
        <f>(F228+4*500)/T228</f>
      </c>
      <c r="W228" s="195">
        <v>7850.4000000000015</v>
      </c>
      <c r="X228" s="201">
        <f>W228/T228</f>
      </c>
      <c r="Y228" s="199">
        <f>T228/R228</f>
      </c>
      <c r="Z228" s="201">
        <f>W228/F228</f>
      </c>
      <c r="AA228" s="201">
        <f>W228/(F228+500)</f>
      </c>
      <c r="AB228" s="195">
        <v>0</v>
      </c>
      <c r="AC228" s="195">
        <v>0</v>
      </c>
      <c r="AD228" s="199">
        <f>AB228/T228</f>
      </c>
      <c r="AE228" s="202">
        <f>(W228-AC228)/(F228+500)</f>
      </c>
      <c r="AF228" s="203" t="s">
        <v>265</v>
      </c>
    </row>
    <row hidden="true" r="229">
      <c r="A229" s="189"/>
      <c r="B229" s="220"/>
      <c r="C229" s="191"/>
      <c r="D229" s="192" t="s">
        <v>249</v>
      </c>
      <c r="E229" s="193">
        <v>2082.67</v>
      </c>
      <c r="F229" s="194"/>
      <c r="G229" s="195">
        <v>14430</v>
      </c>
      <c r="H229" s="195">
        <v>395</v>
      </c>
      <c r="I229" s="196">
        <f t="shared" si="135"/>
      </c>
      <c r="J229" s="197">
        <f t="shared" si="3"/>
      </c>
      <c r="K229" s="195">
        <v>23</v>
      </c>
      <c r="L229" s="197">
        <f t="shared" si="87"/>
      </c>
      <c r="M229" s="195">
        <v>4</v>
      </c>
      <c r="N229" s="198">
        <f t="shared" si="206"/>
      </c>
      <c r="O229" s="195">
        <v>5</v>
      </c>
      <c r="P229" s="198">
        <f t="shared" si="233"/>
      </c>
      <c r="Q229" s="199"/>
      <c r="R229" s="195"/>
      <c r="S229" s="199"/>
      <c r="T229" s="195"/>
      <c r="U229" s="200"/>
      <c r="V229" s="201"/>
      <c r="W229" s="195"/>
      <c r="X229" s="201"/>
      <c r="Y229" s="199"/>
      <c r="Z229" s="201"/>
      <c r="AA229" s="201"/>
      <c r="AB229" s="195"/>
      <c r="AC229" s="195"/>
      <c r="AD229" s="199"/>
      <c r="AE229" s="202"/>
      <c r="AF229" s="204"/>
    </row>
    <row hidden="true" r="230">
      <c r="A230" s="189"/>
      <c r="B230" s="220"/>
      <c r="C230" s="191"/>
      <c r="D230" s="192" t="s">
        <v>250</v>
      </c>
      <c r="E230" s="193">
        <v>314.91</v>
      </c>
      <c r="F230" s="194"/>
      <c r="G230" s="195">
        <v>1167</v>
      </c>
      <c r="H230" s="205">
        <v>47</v>
      </c>
      <c r="I230" s="196">
        <f t="shared" si="135"/>
      </c>
      <c r="J230" s="197">
        <f t="shared" si="3"/>
      </c>
      <c r="K230" s="195">
        <v>2</v>
      </c>
      <c r="L230" s="197">
        <f t="shared" si="87"/>
      </c>
      <c r="M230" s="195">
        <v>0</v>
      </c>
      <c r="N230" s="198">
        <f t="shared" si="206"/>
      </c>
      <c r="O230" s="195">
        <v>0</v>
      </c>
      <c r="P230" s="198">
        <f t="shared" si="233"/>
      </c>
      <c r="Q230" s="199"/>
      <c r="R230" s="195"/>
      <c r="S230" s="199"/>
      <c r="T230" s="195"/>
      <c r="U230" s="200"/>
      <c r="V230" s="201"/>
      <c r="W230" s="195"/>
      <c r="X230" s="201"/>
      <c r="Y230" s="199"/>
      <c r="Z230" s="201"/>
      <c r="AA230" s="201"/>
      <c r="AB230" s="195"/>
      <c r="AC230" s="195"/>
      <c r="AD230" s="199"/>
      <c r="AE230" s="202"/>
      <c r="AF230" s="203" t="s">
        <v>251</v>
      </c>
    </row>
    <row hidden="true" r="231">
      <c r="A231" s="189"/>
      <c r="B231" s="222" t="s">
        <v>256</v>
      </c>
      <c r="C231" s="222"/>
      <c r="D231" s="222"/>
      <c r="E231" s="208">
        <f>SUM(E216:E230)</f>
      </c>
      <c r="F231" s="208">
        <f>SUM(F216:F230)</f>
      </c>
      <c r="G231" s="208">
        <f>SUM(G216:G230)</f>
      </c>
      <c r="H231" s="208">
        <f>SUM(H216:H230)</f>
      </c>
      <c r="I231" s="210">
        <f t="shared" si="135"/>
      </c>
      <c r="J231" s="211">
        <f t="shared" si="3"/>
      </c>
      <c r="K231" s="208">
        <f>SUM(K216:K230)</f>
      </c>
      <c r="L231" s="211">
        <f t="shared" si="87"/>
      </c>
      <c r="M231" s="208">
        <f>SUM(M216:M230)</f>
      </c>
      <c r="N231" s="212">
        <f t="shared" si="206"/>
      </c>
      <c r="O231" s="208">
        <f>SUM(O216:O230)</f>
      </c>
      <c r="P231" s="212">
        <f t="shared" si="233"/>
      </c>
      <c r="Q231" s="213">
        <f>M231/O231</f>
      </c>
      <c r="R231" s="208">
        <f>SUM(R216:R230)</f>
      </c>
      <c r="S231" s="213">
        <f>(O231+O231)/(K231+K231)</f>
      </c>
      <c r="T231" s="208">
        <f>SUM(T216:T230)</f>
      </c>
      <c r="U231" s="214">
        <f t="shared" ref="U231:U232" si="478">F231/T231</f>
      </c>
      <c r="V231" s="215">
        <f t="shared" ref="V231:V232" si="582">(F231+4*500)/T231</f>
      </c>
      <c r="W231" s="208">
        <f>SUM(W216:W230)</f>
      </c>
      <c r="X231" s="216">
        <f t="shared" ref="X231:X232" si="270">W231/T231</f>
      </c>
      <c r="Y231" s="213">
        <f t="shared" ref="Y231:Y232" si="374">T231/R231</f>
      </c>
      <c r="Z231" s="215">
        <f t="shared" ref="Z231:Z232" si="779">W231/F231</f>
      </c>
      <c r="AA231" s="215">
        <f>W231/(F231+COUNT(W216:W230)*500)</f>
      </c>
      <c r="AB231" s="217">
        <f>AB216+AB219+AB222+AB225+AB228</f>
      </c>
      <c r="AC231" s="217">
        <f>AC216+AC219+AC222+AC225+AC228</f>
      </c>
      <c r="AD231" s="213">
        <f t="shared" ref="AD231:AD232" si="675">AB231/T231</f>
      </c>
      <c r="AE231" s="218">
        <f>(W231-AC231)/(F231+COUNT(W216:W230))</f>
      </c>
      <c r="AF231" s="203"/>
    </row>
    <row hidden="true" r="232">
      <c r="A232" s="189"/>
      <c r="B232" s="190" t="s">
        <v>263</v>
      </c>
      <c r="C232" s="221" t="s">
        <v>272</v>
      </c>
      <c r="D232" s="192" t="s">
        <v>247</v>
      </c>
      <c r="E232" s="193">
        <v>0</v>
      </c>
      <c r="F232" s="194">
        <f>E232+E234+E233</f>
      </c>
      <c r="G232" s="195">
        <v>0</v>
      </c>
      <c r="H232" s="195">
        <v>0</v>
      </c>
      <c r="I232" s="196">
        <f t="shared" si="135"/>
      </c>
      <c r="J232" s="197">
        <f t="shared" si="3"/>
      </c>
      <c r="K232" s="195">
        <v>0</v>
      </c>
      <c r="L232" s="197">
        <f t="shared" si="87"/>
      </c>
      <c r="M232" s="195">
        <v>0</v>
      </c>
      <c r="N232" s="198">
        <f t="shared" si="206"/>
      </c>
      <c r="O232" s="195">
        <v>0</v>
      </c>
      <c r="P232" s="198">
        <f t="shared" si="233"/>
      </c>
      <c r="Q232" s="199">
        <f>(M232+M233+M234)/(O232+O233+O234)</f>
      </c>
      <c r="R232" s="195">
        <v>6</v>
      </c>
      <c r="S232" s="199">
        <f>(O232+O233+O234)/(K232+K233+K234)</f>
      </c>
      <c r="T232" s="195">
        <v>2</v>
      </c>
      <c r="U232" s="200">
        <f t="shared" si="478"/>
      </c>
      <c r="V232" s="201">
        <f t="shared" si="582"/>
      </c>
      <c r="W232" s="195">
        <v>3326.4000000000015</v>
      </c>
      <c r="X232" s="201">
        <f t="shared" si="270"/>
      </c>
      <c r="Y232" s="199">
        <f t="shared" si="374"/>
      </c>
      <c r="Z232" s="201">
        <f t="shared" si="779"/>
      </c>
      <c r="AA232" s="201">
        <f>W232/(F232+500)</f>
      </c>
      <c r="AB232" s="195">
        <v>0</v>
      </c>
      <c r="AC232" s="195">
        <v>0</v>
      </c>
      <c r="AD232" s="199">
        <f t="shared" si="675"/>
      </c>
      <c r="AE232" s="202">
        <f>(W232-AC232)/(F232+500)</f>
      </c>
      <c r="AF232" s="201" t="s">
        <v>248</v>
      </c>
    </row>
    <row hidden="true" r="233">
      <c r="A233" s="189"/>
      <c r="B233" s="190"/>
      <c r="C233" s="221"/>
      <c r="D233" s="192" t="s">
        <v>249</v>
      </c>
      <c r="E233" s="193">
        <v>2866.97</v>
      </c>
      <c r="F233" s="194"/>
      <c r="G233" s="195">
        <v>25796</v>
      </c>
      <c r="H233" s="195">
        <v>749</v>
      </c>
      <c r="I233" s="196">
        <f t="shared" si="135"/>
      </c>
      <c r="J233" s="197">
        <f t="shared" si="3"/>
      </c>
      <c r="K233" s="195">
        <v>31</v>
      </c>
      <c r="L233" s="197">
        <f t="shared" si="87"/>
      </c>
      <c r="M233" s="195">
        <v>2</v>
      </c>
      <c r="N233" s="198">
        <f t="shared" si="206"/>
      </c>
      <c r="O233" s="195">
        <v>4</v>
      </c>
      <c r="P233" s="198">
        <f t="shared" si="233"/>
      </c>
      <c r="Q233" s="199"/>
      <c r="R233" s="195"/>
      <c r="S233" s="199"/>
      <c r="T233" s="195"/>
      <c r="U233" s="200"/>
      <c r="V233" s="201"/>
      <c r="W233" s="195"/>
      <c r="X233" s="201"/>
      <c r="Y233" s="199"/>
      <c r="Z233" s="201"/>
      <c r="AA233" s="201"/>
      <c r="AB233" s="195"/>
      <c r="AC233" s="195"/>
      <c r="AD233" s="199"/>
      <c r="AE233" s="202"/>
      <c r="AF233" s="203"/>
    </row>
    <row hidden="true" r="234">
      <c r="A234" s="189"/>
      <c r="B234" s="190"/>
      <c r="C234" s="221"/>
      <c r="D234" s="192" t="s">
        <v>250</v>
      </c>
      <c r="E234" s="193">
        <v>145.61</v>
      </c>
      <c r="F234" s="194"/>
      <c r="G234" s="195">
        <v>487</v>
      </c>
      <c r="H234" s="205">
        <v>24</v>
      </c>
      <c r="I234" s="196">
        <f t="shared" si="135"/>
      </c>
      <c r="J234" s="197">
        <f t="shared" si="3"/>
      </c>
      <c r="K234" s="195">
        <v>1</v>
      </c>
      <c r="L234" s="197">
        <f t="shared" si="87"/>
      </c>
      <c r="M234" s="195">
        <v>0</v>
      </c>
      <c r="N234" s="198">
        <f t="shared" si="206"/>
      </c>
      <c r="O234" s="195">
        <v>1</v>
      </c>
      <c r="P234" s="198">
        <f t="shared" si="233"/>
      </c>
      <c r="Q234" s="199"/>
      <c r="R234" s="195"/>
      <c r="S234" s="199"/>
      <c r="T234" s="195"/>
      <c r="U234" s="200"/>
      <c r="V234" s="201"/>
      <c r="W234" s="195"/>
      <c r="X234" s="201"/>
      <c r="Y234" s="199"/>
      <c r="Z234" s="201"/>
      <c r="AA234" s="201"/>
      <c r="AB234" s="195"/>
      <c r="AC234" s="195"/>
      <c r="AD234" s="199"/>
      <c r="AE234" s="202"/>
      <c r="AF234" s="203" t="s">
        <v>251</v>
      </c>
    </row>
    <row hidden="true" r="235">
      <c r="A235" s="189"/>
      <c r="B235" s="190" t="s">
        <v>267</v>
      </c>
      <c r="C235" s="221" t="s">
        <v>272</v>
      </c>
      <c r="D235" s="192" t="s">
        <v>247</v>
      </c>
      <c r="E235" s="193">
        <v>0</v>
      </c>
      <c r="F235" s="194">
        <f>E235+E237+E236</f>
      </c>
      <c r="G235" s="195">
        <v>0</v>
      </c>
      <c r="H235" s="195">
        <v>0</v>
      </c>
      <c r="I235" s="196">
        <f t="shared" si="135"/>
      </c>
      <c r="J235" s="197">
        <f t="shared" si="3"/>
      </c>
      <c r="K235" s="195">
        <v>0</v>
      </c>
      <c r="L235" s="197">
        <f t="shared" si="87"/>
      </c>
      <c r="M235" s="195">
        <v>0</v>
      </c>
      <c r="N235" s="198">
        <f t="shared" si="206"/>
      </c>
      <c r="O235" s="195">
        <v>0</v>
      </c>
      <c r="P235" s="198">
        <f t="shared" si="233"/>
      </c>
      <c r="Q235" s="199">
        <f>(M235+M236+M237)/(O235+O236+O237)</f>
      </c>
      <c r="R235" s="195">
        <v>6</v>
      </c>
      <c r="S235" s="199">
        <f>(O235+O236+O237)/(K235+K236+K237)</f>
      </c>
      <c r="T235" s="195">
        <v>1</v>
      </c>
      <c r="U235" s="200">
        <f>F235/T235</f>
      </c>
      <c r="V235" s="201">
        <f>(F235+4*500)/T235</f>
      </c>
      <c r="W235" s="195">
        <v>1692</v>
      </c>
      <c r="X235" s="201">
        <f>W235/T235</f>
      </c>
      <c r="Y235" s="199">
        <f>T235/R235</f>
      </c>
      <c r="Z235" s="201">
        <f>W235/F235</f>
      </c>
      <c r="AA235" s="201">
        <f>W235/(F235+500)</f>
      </c>
      <c r="AB235" s="195">
        <v>0</v>
      </c>
      <c r="AC235" s="195">
        <v>0</v>
      </c>
      <c r="AD235" s="199">
        <f>AB235/T235</f>
      </c>
      <c r="AE235" s="202">
        <f>(W235-AC235)/(F235+500)</f>
      </c>
      <c r="AF235" s="201" t="s">
        <v>248</v>
      </c>
    </row>
    <row hidden="true" r="236">
      <c r="A236" s="189"/>
      <c r="B236" s="190"/>
      <c r="C236" s="221"/>
      <c r="D236" s="192" t="s">
        <v>249</v>
      </c>
      <c r="E236" s="193">
        <v>2449.36</v>
      </c>
      <c r="F236" s="194"/>
      <c r="G236" s="195">
        <v>18191</v>
      </c>
      <c r="H236" s="195">
        <v>550</v>
      </c>
      <c r="I236" s="196">
        <f t="shared" si="135"/>
      </c>
      <c r="J236" s="197">
        <f t="shared" si="3"/>
      </c>
      <c r="K236" s="195">
        <v>30</v>
      </c>
      <c r="L236" s="197">
        <f t="shared" si="87"/>
      </c>
      <c r="M236" s="195">
        <v>0</v>
      </c>
      <c r="N236" s="198">
        <f t="shared" si="206"/>
      </c>
      <c r="O236" s="195">
        <v>5</v>
      </c>
      <c r="P236" s="198">
        <f t="shared" si="233"/>
      </c>
      <c r="Q236" s="199"/>
      <c r="R236" s="195"/>
      <c r="S236" s="199"/>
      <c r="T236" s="195"/>
      <c r="U236" s="200"/>
      <c r="V236" s="201"/>
      <c r="W236" s="195"/>
      <c r="X236" s="201"/>
      <c r="Y236" s="199"/>
      <c r="Z236" s="201"/>
      <c r="AA236" s="201"/>
      <c r="AB236" s="195"/>
      <c r="AC236" s="195"/>
      <c r="AD236" s="199"/>
      <c r="AE236" s="202"/>
      <c r="AF236" s="203"/>
    </row>
    <row hidden="true" r="237">
      <c r="A237" s="189"/>
      <c r="B237" s="190"/>
      <c r="C237" s="221"/>
      <c r="D237" s="192" t="s">
        <v>250</v>
      </c>
      <c r="E237" s="193">
        <v>83.14</v>
      </c>
      <c r="F237" s="194"/>
      <c r="G237" s="195">
        <v>378</v>
      </c>
      <c r="H237" s="205">
        <v>12</v>
      </c>
      <c r="I237" s="196">
        <f t="shared" si="135"/>
      </c>
      <c r="J237" s="197">
        <f t="shared" si="3"/>
      </c>
      <c r="K237" s="195">
        <v>0</v>
      </c>
      <c r="L237" s="197">
        <f t="shared" si="87"/>
      </c>
      <c r="M237" s="195">
        <v>0</v>
      </c>
      <c r="N237" s="198">
        <f t="shared" si="206"/>
      </c>
      <c r="O237" s="195">
        <v>0</v>
      </c>
      <c r="P237" s="198">
        <f t="shared" si="233"/>
      </c>
      <c r="Q237" s="199"/>
      <c r="R237" s="195"/>
      <c r="S237" s="199"/>
      <c r="T237" s="195"/>
      <c r="U237" s="200"/>
      <c r="V237" s="201"/>
      <c r="W237" s="195"/>
      <c r="X237" s="201"/>
      <c r="Y237" s="199"/>
      <c r="Z237" s="201"/>
      <c r="AA237" s="201"/>
      <c r="AB237" s="195"/>
      <c r="AC237" s="195"/>
      <c r="AD237" s="199"/>
      <c r="AE237" s="202"/>
      <c r="AF237" s="203" t="s">
        <v>266</v>
      </c>
    </row>
    <row hidden="true" r="238">
      <c r="A238" s="189"/>
      <c r="B238" s="190" t="s">
        <v>268</v>
      </c>
      <c r="C238" s="221" t="s">
        <v>272</v>
      </c>
      <c r="D238" s="192" t="s">
        <v>247</v>
      </c>
      <c r="E238" s="193">
        <v>0</v>
      </c>
      <c r="F238" s="194">
        <f>E238+E240+E239</f>
      </c>
      <c r="G238" s="195">
        <v>0</v>
      </c>
      <c r="H238" s="195">
        <v>0</v>
      </c>
      <c r="I238" s="196">
        <f t="shared" si="135"/>
      </c>
      <c r="J238" s="197">
        <f t="shared" si="3"/>
      </c>
      <c r="K238" s="195">
        <v>0</v>
      </c>
      <c r="L238" s="197">
        <f t="shared" si="87"/>
      </c>
      <c r="M238" s="195">
        <v>0</v>
      </c>
      <c r="N238" s="198">
        <f t="shared" si="206"/>
      </c>
      <c r="O238" s="195">
        <v>0</v>
      </c>
      <c r="P238" s="198">
        <f t="shared" si="233"/>
      </c>
      <c r="Q238" s="199">
        <f>(M238+M239+M240)/(O238+O239+O240)</f>
      </c>
      <c r="R238" s="195">
        <v>1</v>
      </c>
      <c r="S238" s="199">
        <f>(O238+O239+O240)/(K238+K239+K240)</f>
      </c>
      <c r="T238" s="195">
        <v>1</v>
      </c>
      <c r="U238" s="200">
        <f>F238/T238</f>
      </c>
      <c r="V238" s="201">
        <f>(F238+4*500)/T238</f>
      </c>
      <c r="W238" s="195">
        <v>396</v>
      </c>
      <c r="X238" s="201">
        <f>W238/T238</f>
      </c>
      <c r="Y238" s="199">
        <f>T238/R238</f>
      </c>
      <c r="Z238" s="201">
        <f>W238/F238</f>
      </c>
      <c r="AA238" s="201">
        <f>W238/(F238+500)</f>
      </c>
      <c r="AB238" s="195">
        <v>0</v>
      </c>
      <c r="AC238" s="195">
        <v>0</v>
      </c>
      <c r="AD238" s="199">
        <f>AB238/T238</f>
      </c>
      <c r="AE238" s="202">
        <f>(W238-AC238)/(F238+500)</f>
      </c>
      <c r="AF238" s="201" t="s">
        <v>248</v>
      </c>
    </row>
    <row hidden="true" r="239">
      <c r="A239" s="189"/>
      <c r="B239" s="190"/>
      <c r="C239" s="221"/>
      <c r="D239" s="192" t="s">
        <v>249</v>
      </c>
      <c r="E239" s="193">
        <v>1135.21</v>
      </c>
      <c r="F239" s="194"/>
      <c r="G239" s="195">
        <v>10390</v>
      </c>
      <c r="H239" s="195">
        <v>366</v>
      </c>
      <c r="I239" s="196">
        <f t="shared" si="135"/>
      </c>
      <c r="J239" s="197">
        <f t="shared" si="3"/>
      </c>
      <c r="K239" s="195">
        <v>13</v>
      </c>
      <c r="L239" s="197">
        <f t="shared" si="87"/>
      </c>
      <c r="M239" s="195">
        <v>1</v>
      </c>
      <c r="N239" s="198">
        <f t="shared" si="206"/>
      </c>
      <c r="O239" s="195">
        <v>1</v>
      </c>
      <c r="P239" s="198">
        <f t="shared" si="233"/>
      </c>
      <c r="Q239" s="199"/>
      <c r="R239" s="195"/>
      <c r="S239" s="199"/>
      <c r="T239" s="195"/>
      <c r="U239" s="200"/>
      <c r="V239" s="201"/>
      <c r="W239" s="195"/>
      <c r="X239" s="201"/>
      <c r="Y239" s="199"/>
      <c r="Z239" s="201"/>
      <c r="AA239" s="201"/>
      <c r="AB239" s="195"/>
      <c r="AC239" s="195"/>
      <c r="AD239" s="199"/>
      <c r="AE239" s="202"/>
      <c r="AF239" s="203"/>
    </row>
    <row hidden="true" r="240">
      <c r="A240" s="189"/>
      <c r="B240" s="190"/>
      <c r="C240" s="221"/>
      <c r="D240" s="192" t="s">
        <v>250</v>
      </c>
      <c r="E240" s="193">
        <v>43.9</v>
      </c>
      <c r="F240" s="194"/>
      <c r="G240" s="195">
        <v>203</v>
      </c>
      <c r="H240" s="205">
        <v>7</v>
      </c>
      <c r="I240" s="196">
        <f t="shared" si="135"/>
      </c>
      <c r="J240" s="197">
        <f t="shared" si="3"/>
      </c>
      <c r="K240" s="195">
        <v>0</v>
      </c>
      <c r="L240" s="197">
        <f t="shared" si="87"/>
      </c>
      <c r="M240" s="195">
        <v>0</v>
      </c>
      <c r="N240" s="198">
        <f t="shared" si="206"/>
      </c>
      <c r="O240" s="195">
        <v>0</v>
      </c>
      <c r="P240" s="198">
        <f t="shared" si="233"/>
      </c>
      <c r="Q240" s="199"/>
      <c r="R240" s="195"/>
      <c r="S240" s="199"/>
      <c r="T240" s="195"/>
      <c r="U240" s="200"/>
      <c r="V240" s="201"/>
      <c r="W240" s="195"/>
      <c r="X240" s="201"/>
      <c r="Y240" s="199"/>
      <c r="Z240" s="201"/>
      <c r="AA240" s="201"/>
      <c r="AB240" s="195"/>
      <c r="AC240" s="195"/>
      <c r="AD240" s="199"/>
      <c r="AE240" s="202"/>
      <c r="AF240" s="203" t="s">
        <v>266</v>
      </c>
    </row>
    <row hidden="true" r="241">
      <c r="A241" s="189"/>
      <c r="B241" s="190" t="s">
        <v>269</v>
      </c>
      <c r="C241" s="221" t="s">
        <v>272</v>
      </c>
      <c r="D241" s="192" t="s">
        <v>247</v>
      </c>
      <c r="E241" s="193">
        <v>0</v>
      </c>
      <c r="F241" s="194">
        <f>E241+E243+E242</f>
      </c>
      <c r="G241" s="195">
        <v>0</v>
      </c>
      <c r="H241" s="195">
        <v>0</v>
      </c>
      <c r="I241" s="196">
        <f t="shared" si="135"/>
      </c>
      <c r="J241" s="197">
        <f t="shared" si="3"/>
      </c>
      <c r="K241" s="195">
        <v>0</v>
      </c>
      <c r="L241" s="197">
        <f t="shared" si="87"/>
      </c>
      <c r="M241" s="195">
        <v>0</v>
      </c>
      <c r="N241" s="198">
        <f t="shared" si="206"/>
      </c>
      <c r="O241" s="195">
        <v>0</v>
      </c>
      <c r="P241" s="198">
        <f t="shared" si="233"/>
      </c>
      <c r="Q241" s="199">
        <f>(M241+M242+M243)/(O241+O242+O243)</f>
      </c>
      <c r="R241" s="195">
        <v>3</v>
      </c>
      <c r="S241" s="199">
        <f>(O241+O242+O243)/(K241+K242+K243)</f>
      </c>
      <c r="T241" s="195">
        <v>2</v>
      </c>
      <c r="U241" s="200">
        <f>F241/T241</f>
      </c>
      <c r="V241" s="201">
        <f>(F241+4*500)/T241</f>
      </c>
      <c r="W241" s="195">
        <v>2059.199999999997</v>
      </c>
      <c r="X241" s="201">
        <f>W241/T241</f>
      </c>
      <c r="Y241" s="199">
        <f>T241/R241</f>
      </c>
      <c r="Z241" s="201">
        <f>W241/F241</f>
      </c>
      <c r="AA241" s="201">
        <f>W241/(F241+500)</f>
      </c>
      <c r="AB241" s="195">
        <v>1</v>
      </c>
      <c r="AC241" s="195">
        <v>715.2000000000007</v>
      </c>
      <c r="AD241" s="199">
        <f>AB241/T241</f>
      </c>
      <c r="AE241" s="202">
        <f>(W241-AC241)/(F241+500)</f>
      </c>
      <c r="AF241" s="201" t="s">
        <v>248</v>
      </c>
    </row>
    <row hidden="true" r="242">
      <c r="A242" s="189"/>
      <c r="B242" s="190"/>
      <c r="C242" s="221"/>
      <c r="D242" s="192" t="s">
        <v>249</v>
      </c>
      <c r="E242" s="193">
        <v>2046.32</v>
      </c>
      <c r="F242" s="194"/>
      <c r="G242" s="195">
        <v>22509</v>
      </c>
      <c r="H242" s="195">
        <v>918</v>
      </c>
      <c r="I242" s="196">
        <f t="shared" si="135"/>
      </c>
      <c r="J242" s="197">
        <f t="shared" si="3"/>
      </c>
      <c r="K242" s="195">
        <v>29</v>
      </c>
      <c r="L242" s="197">
        <f t="shared" si="87"/>
      </c>
      <c r="M242" s="195">
        <v>2</v>
      </c>
      <c r="N242" s="198">
        <f t="shared" si="206"/>
      </c>
      <c r="O242" s="195">
        <v>3</v>
      </c>
      <c r="P242" s="198">
        <f t="shared" si="233"/>
      </c>
      <c r="Q242" s="199"/>
      <c r="R242" s="195"/>
      <c r="S242" s="199"/>
      <c r="T242" s="195"/>
      <c r="U242" s="200"/>
      <c r="V242" s="201"/>
      <c r="W242" s="195"/>
      <c r="X242" s="201"/>
      <c r="Y242" s="199"/>
      <c r="Z242" s="201"/>
      <c r="AA242" s="201"/>
      <c r="AB242" s="195"/>
      <c r="AC242" s="195"/>
      <c r="AD242" s="199"/>
      <c r="AE242" s="202"/>
      <c r="AF242" s="203"/>
    </row>
    <row hidden="true" r="243">
      <c r="A243" s="189"/>
      <c r="B243" s="190"/>
      <c r="C243" s="221"/>
      <c r="D243" s="192" t="s">
        <v>250</v>
      </c>
      <c r="E243" s="193">
        <v>27.61</v>
      </c>
      <c r="F243" s="194"/>
      <c r="G243" s="195">
        <v>249</v>
      </c>
      <c r="H243" s="195">
        <v>9</v>
      </c>
      <c r="I243" s="196">
        <f t="shared" si="135"/>
      </c>
      <c r="J243" s="197">
        <f t="shared" si="3"/>
      </c>
      <c r="K243" s="195">
        <v>0</v>
      </c>
      <c r="L243" s="197">
        <f t="shared" si="87"/>
      </c>
      <c r="M243" s="195">
        <v>0</v>
      </c>
      <c r="N243" s="198">
        <f t="shared" si="206"/>
      </c>
      <c r="O243" s="195">
        <v>0</v>
      </c>
      <c r="P243" s="198">
        <f t="shared" si="233"/>
      </c>
      <c r="Q243" s="199"/>
      <c r="R243" s="195"/>
      <c r="S243" s="199"/>
      <c r="T243" s="195"/>
      <c r="U243" s="200"/>
      <c r="V243" s="201"/>
      <c r="W243" s="195"/>
      <c r="X243" s="201"/>
      <c r="Y243" s="199"/>
      <c r="Z243" s="201"/>
      <c r="AA243" s="201"/>
      <c r="AB243" s="195"/>
      <c r="AC243" s="195"/>
      <c r="AD243" s="199"/>
      <c r="AE243" s="202"/>
      <c r="AF243" s="203" t="s">
        <v>266</v>
      </c>
    </row>
    <row hidden="true" r="244">
      <c r="A244" s="189"/>
      <c r="B244" s="190" t="s">
        <v>270</v>
      </c>
      <c r="C244" s="221" t="s">
        <v>272</v>
      </c>
      <c r="D244" s="192" t="s">
        <v>247</v>
      </c>
      <c r="E244" s="193">
        <v>0</v>
      </c>
      <c r="F244" s="194">
        <f>E244+E246+E245</f>
      </c>
      <c r="G244" s="195">
        <v>0</v>
      </c>
      <c r="H244" s="195">
        <v>0</v>
      </c>
      <c r="I244" s="196">
        <f t="shared" si="135"/>
      </c>
      <c r="J244" s="197">
        <f t="shared" si="3"/>
      </c>
      <c r="K244" s="195">
        <v>0</v>
      </c>
      <c r="L244" s="197">
        <f t="shared" si="87"/>
      </c>
      <c r="M244" s="195">
        <v>0</v>
      </c>
      <c r="N244" s="198">
        <f t="shared" si="206"/>
      </c>
      <c r="O244" s="195">
        <v>0</v>
      </c>
      <c r="P244" s="198">
        <f t="shared" si="233"/>
      </c>
      <c r="Q244" s="199">
        <f>(M244+M245+M246)/(O244+O245+O246)</f>
      </c>
      <c r="R244" s="195">
        <v>5</v>
      </c>
      <c r="S244" s="199">
        <f>(O244+O245+O246)/(K244+K245+K246)</f>
      </c>
      <c r="T244" s="195">
        <v>1</v>
      </c>
      <c r="U244" s="200">
        <f>F244/T244</f>
      </c>
      <c r="V244" s="201">
        <f>(F244+4*500)/T244</f>
      </c>
      <c r="W244" s="195">
        <v>2088</v>
      </c>
      <c r="X244" s="201">
        <f>W244/T244</f>
      </c>
      <c r="Y244" s="199">
        <f>T244/R244</f>
      </c>
      <c r="Z244" s="201">
        <f>W244/F244</f>
      </c>
      <c r="AA244" s="201">
        <f>W244/(F244+500)</f>
      </c>
      <c r="AB244" s="195">
        <v>0</v>
      </c>
      <c r="AC244" s="195">
        <v>0</v>
      </c>
      <c r="AD244" s="199">
        <f>AB244/T244</f>
      </c>
      <c r="AE244" s="202">
        <f>(W244-AC244)/(F244+500)</f>
      </c>
      <c r="AF244" s="201" t="s">
        <v>248</v>
      </c>
    </row>
    <row hidden="true" r="245">
      <c r="A245" s="189"/>
      <c r="B245" s="190"/>
      <c r="C245" s="221"/>
      <c r="D245" s="192" t="s">
        <v>249</v>
      </c>
      <c r="E245" s="193">
        <v>1411.07</v>
      </c>
      <c r="F245" s="194"/>
      <c r="G245" s="195">
        <v>147920</v>
      </c>
      <c r="H245" s="195">
        <v>494</v>
      </c>
      <c r="I245" s="196">
        <f t="shared" si="135"/>
      </c>
      <c r="J245" s="197">
        <f t="shared" si="3"/>
      </c>
      <c r="K245" s="195">
        <v>12</v>
      </c>
      <c r="L245" s="197">
        <f t="shared" si="87"/>
      </c>
      <c r="M245" s="195">
        <v>1</v>
      </c>
      <c r="N245" s="198">
        <f t="shared" si="206"/>
      </c>
      <c r="O245" s="195">
        <v>3</v>
      </c>
      <c r="P245" s="198">
        <f t="shared" si="233"/>
      </c>
      <c r="Q245" s="199"/>
      <c r="R245" s="195"/>
      <c r="S245" s="199"/>
      <c r="T245" s="195"/>
      <c r="U245" s="200"/>
      <c r="V245" s="201"/>
      <c r="W245" s="195"/>
      <c r="X245" s="201"/>
      <c r="Y245" s="199"/>
      <c r="Z245" s="201"/>
      <c r="AA245" s="201"/>
      <c r="AB245" s="195"/>
      <c r="AC245" s="195"/>
      <c r="AD245" s="199"/>
      <c r="AE245" s="202"/>
      <c r="AF245" s="203"/>
    </row>
    <row hidden="true" r="246">
      <c r="A246" s="189"/>
      <c r="B246" s="190"/>
      <c r="C246" s="221"/>
      <c r="D246" s="192" t="s">
        <v>250</v>
      </c>
      <c r="E246" s="193">
        <v>44.61</v>
      </c>
      <c r="F246" s="194"/>
      <c r="G246" s="195">
        <v>211</v>
      </c>
      <c r="H246" s="195">
        <v>15</v>
      </c>
      <c r="I246" s="196">
        <f t="shared" si="135"/>
      </c>
      <c r="J246" s="197">
        <f t="shared" si="3"/>
      </c>
      <c r="K246" s="195">
        <v>0</v>
      </c>
      <c r="L246" s="197">
        <f t="shared" si="87"/>
      </c>
      <c r="M246" s="195">
        <v>0</v>
      </c>
      <c r="N246" s="198">
        <f t="shared" si="206"/>
      </c>
      <c r="O246" s="195">
        <v>1</v>
      </c>
      <c r="P246" s="198">
        <f t="shared" si="233"/>
      </c>
      <c r="Q246" s="199"/>
      <c r="R246" s="195"/>
      <c r="S246" s="199"/>
      <c r="T246" s="195"/>
      <c r="U246" s="200"/>
      <c r="V246" s="201"/>
      <c r="W246" s="195"/>
      <c r="X246" s="201"/>
      <c r="Y246" s="199"/>
      <c r="Z246" s="201"/>
      <c r="AA246" s="201"/>
      <c r="AB246" s="195"/>
      <c r="AC246" s="195"/>
      <c r="AD246" s="199"/>
      <c r="AE246" s="202"/>
      <c r="AF246" s="203" t="s">
        <v>266</v>
      </c>
    </row>
    <row hidden="true" r="247">
      <c r="A247" s="189"/>
      <c r="B247" s="222" t="s">
        <v>256</v>
      </c>
      <c r="C247" s="222"/>
      <c r="D247" s="222"/>
      <c r="E247" s="208">
        <f>SUM(E232:E246)</f>
      </c>
      <c r="F247" s="208">
        <f>SUM(F232:F246)</f>
      </c>
      <c r="G247" s="208">
        <f>SUM(G232:G246)</f>
      </c>
      <c r="H247" s="208">
        <f>SUM(H232:H246)</f>
      </c>
      <c r="I247" s="210">
        <f t="shared" si="135"/>
      </c>
      <c r="J247" s="211">
        <f t="shared" si="3"/>
      </c>
      <c r="K247" s="208">
        <f>SUM(K232:K246)</f>
      </c>
      <c r="L247" s="211">
        <f t="shared" si="87"/>
      </c>
      <c r="M247" s="208">
        <f>SUM(M232:M246)</f>
      </c>
      <c r="N247" s="212">
        <f t="shared" si="206"/>
      </c>
      <c r="O247" s="208">
        <f>SUM(O232:O246)</f>
      </c>
      <c r="P247" s="212">
        <f t="shared" si="233"/>
      </c>
      <c r="Q247" s="213">
        <f>M247/O247</f>
      </c>
      <c r="R247" s="208">
        <f>SUM(R232:R246)</f>
      </c>
      <c r="S247" s="213">
        <f>(O247+O247)/(K247+K247)</f>
      </c>
      <c r="T247" s="208">
        <f>SUM(T232:T246)</f>
      </c>
      <c r="U247" s="214">
        <f t="shared" ref="U247:U248" si="479">F247/T247</f>
      </c>
      <c r="V247" s="215">
        <f t="shared" ref="V247:V248" si="583">(F247+4*500)/T247</f>
      </c>
      <c r="W247" s="208">
        <f>SUM(W232:W246)</f>
      </c>
      <c r="X247" s="216">
        <f t="shared" ref="X247:X248" si="271">W247/T247</f>
      </c>
      <c r="Y247" s="213">
        <f t="shared" ref="Y247:Y248" si="375">T247/R247</f>
      </c>
      <c r="Z247" s="215">
        <f t="shared" ref="Z247:Z248" si="780">W247/F247</f>
      </c>
      <c r="AA247" s="215">
        <f>W247/(F247+COUNT(W232:W246)*500)</f>
      </c>
      <c r="AB247" s="217">
        <f>AB232+AB235+AB238+AB241+AB244</f>
      </c>
      <c r="AC247" s="217">
        <f>AC232+AC235+AC238+AC241+AC244</f>
      </c>
      <c r="AD247" s="213">
        <f t="shared" ref="AD247:AD248" si="676">AB247/T247</f>
      </c>
      <c r="AE247" s="218">
        <f>(W247-AC247)/(F247+COUNT(W232:W246))</f>
      </c>
      <c r="AF247" s="219"/>
    </row>
    <row hidden="true" r="248">
      <c r="A248" s="189"/>
      <c r="B248" s="206" t="s">
        <v>271</v>
      </c>
      <c r="C248" s="221" t="s">
        <v>258</v>
      </c>
      <c r="D248" s="192" t="s">
        <v>247</v>
      </c>
      <c r="E248" s="193">
        <v>0</v>
      </c>
      <c r="F248" s="194">
        <f>E248+E250+E249</f>
      </c>
      <c r="G248" s="195">
        <v>0</v>
      </c>
      <c r="H248" s="195">
        <v>0</v>
      </c>
      <c r="I248" s="196">
        <f t="shared" si="135"/>
      </c>
      <c r="J248" s="197">
        <f t="shared" si="3"/>
      </c>
      <c r="K248" s="195">
        <v>0</v>
      </c>
      <c r="L248" s="197">
        <f t="shared" si="87"/>
      </c>
      <c r="M248" s="195">
        <v>0</v>
      </c>
      <c r="N248" s="198">
        <f t="shared" si="206"/>
      </c>
      <c r="O248" s="195">
        <v>0</v>
      </c>
      <c r="P248" s="198">
        <f t="shared" si="233"/>
      </c>
      <c r="Q248" s="199">
        <f>(M248+M249+M250)/(O248+O249+O250)</f>
      </c>
      <c r="R248" s="195">
        <v>3</v>
      </c>
      <c r="S248" s="199">
        <f>(O248+O249+O250)/(K248+K249+K250)</f>
      </c>
      <c r="T248" s="195">
        <v>0</v>
      </c>
      <c r="U248" s="200">
        <f t="shared" si="479"/>
      </c>
      <c r="V248" s="201">
        <f t="shared" si="583"/>
      </c>
      <c r="W248" s="195">
        <v>0</v>
      </c>
      <c r="X248" s="201">
        <f t="shared" si="271"/>
      </c>
      <c r="Y248" s="199">
        <f t="shared" si="375"/>
      </c>
      <c r="Z248" s="201">
        <f t="shared" si="780"/>
      </c>
      <c r="AA248" s="201">
        <f>W248/(F248+500)</f>
      </c>
      <c r="AB248" s="195">
        <v>0</v>
      </c>
      <c r="AC248" s="195">
        <v>0</v>
      </c>
      <c r="AD248" s="199">
        <f t="shared" si="676"/>
      </c>
      <c r="AE248" s="202">
        <f>(W248-AC248)/(F248+500)</f>
      </c>
      <c r="AF248" s="201" t="s">
        <v>248</v>
      </c>
    </row>
    <row hidden="true" r="249">
      <c r="A249" s="189"/>
      <c r="B249" s="206"/>
      <c r="C249" s="221"/>
      <c r="D249" s="192" t="s">
        <v>249</v>
      </c>
      <c r="E249" s="193">
        <v>1193.51</v>
      </c>
      <c r="F249" s="194"/>
      <c r="G249" s="195">
        <v>12403</v>
      </c>
      <c r="H249" s="195">
        <v>402</v>
      </c>
      <c r="I249" s="196">
        <f t="shared" si="135"/>
      </c>
      <c r="J249" s="197">
        <f t="shared" si="3"/>
      </c>
      <c r="K249" s="195">
        <v>11</v>
      </c>
      <c r="L249" s="197">
        <f t="shared" si="87"/>
      </c>
      <c r="M249" s="195">
        <v>0</v>
      </c>
      <c r="N249" s="198">
        <f t="shared" si="206"/>
      </c>
      <c r="O249" s="195">
        <v>1</v>
      </c>
      <c r="P249" s="198">
        <f t="shared" si="233"/>
      </c>
      <c r="Q249" s="199"/>
      <c r="R249" s="195"/>
      <c r="S249" s="199"/>
      <c r="T249" s="195"/>
      <c r="U249" s="200"/>
      <c r="V249" s="201"/>
      <c r="W249" s="195"/>
      <c r="X249" s="201"/>
      <c r="Y249" s="199"/>
      <c r="Z249" s="201"/>
      <c r="AA249" s="201"/>
      <c r="AB249" s="195"/>
      <c r="AC249" s="195"/>
      <c r="AD249" s="199"/>
      <c r="AE249" s="202"/>
      <c r="AF249" s="203"/>
    </row>
    <row hidden="true" r="250">
      <c r="A250" s="189"/>
      <c r="B250" s="206"/>
      <c r="C250" s="221"/>
      <c r="D250" s="192" t="s">
        <v>250</v>
      </c>
      <c r="E250" s="193">
        <v>259.87</v>
      </c>
      <c r="F250" s="194"/>
      <c r="G250" s="195">
        <v>763</v>
      </c>
      <c r="H250" s="195">
        <v>14</v>
      </c>
      <c r="I250" s="196">
        <f t="shared" si="135"/>
      </c>
      <c r="J250" s="197">
        <f t="shared" si="3"/>
      </c>
      <c r="K250" s="195">
        <v>1</v>
      </c>
      <c r="L250" s="197">
        <f t="shared" si="87"/>
      </c>
      <c r="M250" s="195">
        <v>0</v>
      </c>
      <c r="N250" s="198">
        <f t="shared" si="206"/>
      </c>
      <c r="O250" s="195">
        <v>0</v>
      </c>
      <c r="P250" s="198">
        <f t="shared" si="233"/>
      </c>
      <c r="Q250" s="199"/>
      <c r="R250" s="195"/>
      <c r="S250" s="199"/>
      <c r="T250" s="195"/>
      <c r="U250" s="200"/>
      <c r="V250" s="201"/>
      <c r="W250" s="195"/>
      <c r="X250" s="201"/>
      <c r="Y250" s="199"/>
      <c r="Z250" s="201"/>
      <c r="AA250" s="201"/>
      <c r="AB250" s="195"/>
      <c r="AC250" s="195"/>
      <c r="AD250" s="199"/>
      <c r="AE250" s="202"/>
      <c r="AF250" s="203" t="s">
        <v>266</v>
      </c>
    </row>
    <row hidden="true" r="251">
      <c r="A251" s="189"/>
      <c r="B251" s="190" t="s">
        <v>273</v>
      </c>
      <c r="C251" s="221" t="s">
        <v>258</v>
      </c>
      <c r="D251" s="192" t="s">
        <v>247</v>
      </c>
      <c r="E251" s="193">
        <v>0</v>
      </c>
      <c r="F251" s="194">
        <f>E251+E253+E252</f>
      </c>
      <c r="G251" s="195">
        <v>0</v>
      </c>
      <c r="H251" s="195">
        <v>0</v>
      </c>
      <c r="I251" s="196">
        <f t="shared" si="135"/>
      </c>
      <c r="J251" s="197">
        <f t="shared" si="3"/>
      </c>
      <c r="K251" s="195">
        <v>0</v>
      </c>
      <c r="L251" s="197">
        <f t="shared" si="87"/>
      </c>
      <c r="M251" s="195">
        <v>0</v>
      </c>
      <c r="N251" s="198">
        <f t="shared" si="206"/>
      </c>
      <c r="O251" s="195">
        <v>0</v>
      </c>
      <c r="P251" s="198">
        <f t="shared" si="233"/>
      </c>
      <c r="Q251" s="199">
        <f>(M251+M252+M253)/(O251+O252+O253)</f>
      </c>
      <c r="R251" s="195">
        <v>8</v>
      </c>
      <c r="S251" s="199">
        <f>(O251+O252+O253)/(K251+K252+K253)</f>
      </c>
      <c r="T251" s="195">
        <v>2</v>
      </c>
      <c r="U251" s="200">
        <f>F251/T251</f>
      </c>
      <c r="V251" s="201">
        <f>(F251+4*500)/T251</f>
      </c>
      <c r="W251" s="195">
        <v>1314</v>
      </c>
      <c r="X251" s="201">
        <f>W251/T251</f>
      </c>
      <c r="Y251" s="199">
        <f>T251/R251</f>
      </c>
      <c r="Z251" s="201">
        <f>W251/F251</f>
      </c>
      <c r="AA251" s="201">
        <f>W251/(F251+500)</f>
      </c>
      <c r="AB251" s="195">
        <v>1</v>
      </c>
      <c r="AC251" s="195">
        <v>598.7999999999993</v>
      </c>
      <c r="AD251" s="199">
        <f>AB251/T251</f>
      </c>
      <c r="AE251" s="202">
        <f>(W251-AC251)/(F251+500)</f>
      </c>
      <c r="AF251" s="201" t="s">
        <v>248</v>
      </c>
    </row>
    <row hidden="true" r="252">
      <c r="A252" s="189"/>
      <c r="B252" s="190"/>
      <c r="C252" s="221"/>
      <c r="D252" s="192" t="s">
        <v>249</v>
      </c>
      <c r="E252" s="193">
        <v>1420.19</v>
      </c>
      <c r="F252" s="194"/>
      <c r="G252" s="195">
        <v>12129</v>
      </c>
      <c r="H252" s="195">
        <v>570</v>
      </c>
      <c r="I252" s="196">
        <f t="shared" si="135"/>
      </c>
      <c r="J252" s="197">
        <f t="shared" si="3"/>
      </c>
      <c r="K252" s="195">
        <v>14</v>
      </c>
      <c r="L252" s="197">
        <f t="shared" si="87"/>
      </c>
      <c r="M252" s="195">
        <v>1</v>
      </c>
      <c r="N252" s="198">
        <f t="shared" si="206"/>
      </c>
      <c r="O252" s="195">
        <v>1</v>
      </c>
      <c r="P252" s="198">
        <f t="shared" si="233"/>
      </c>
      <c r="Q252" s="199"/>
      <c r="R252" s="195"/>
      <c r="S252" s="199"/>
      <c r="T252" s="195"/>
      <c r="U252" s="200"/>
      <c r="V252" s="201"/>
      <c r="W252" s="195"/>
      <c r="X252" s="201"/>
      <c r="Y252" s="199"/>
      <c r="Z252" s="201"/>
      <c r="AA252" s="201"/>
      <c r="AB252" s="195"/>
      <c r="AC252" s="195"/>
      <c r="AD252" s="199"/>
      <c r="AE252" s="202"/>
      <c r="AF252" s="203"/>
    </row>
    <row hidden="true" r="253">
      <c r="A253" s="189"/>
      <c r="B253" s="190"/>
      <c r="C253" s="221"/>
      <c r="D253" s="192" t="s">
        <v>250</v>
      </c>
      <c r="E253" s="193">
        <v>1458.23</v>
      </c>
      <c r="F253" s="194"/>
      <c r="G253" s="195">
        <v>7420</v>
      </c>
      <c r="H253" s="195">
        <v>156</v>
      </c>
      <c r="I253" s="196">
        <f t="shared" si="135"/>
      </c>
      <c r="J253" s="197">
        <f t="shared" si="3"/>
      </c>
      <c r="K253" s="195">
        <v>3</v>
      </c>
      <c r="L253" s="197">
        <f t="shared" si="87"/>
      </c>
      <c r="M253" s="195">
        <v>1</v>
      </c>
      <c r="N253" s="198">
        <f t="shared" si="206"/>
      </c>
      <c r="O253" s="195">
        <v>3</v>
      </c>
      <c r="P253" s="198">
        <f t="shared" si="233"/>
      </c>
      <c r="Q253" s="199"/>
      <c r="R253" s="195"/>
      <c r="S253" s="199"/>
      <c r="T253" s="195"/>
      <c r="U253" s="200"/>
      <c r="V253" s="201"/>
      <c r="W253" s="195"/>
      <c r="X253" s="201"/>
      <c r="Y253" s="199"/>
      <c r="Z253" s="201"/>
      <c r="AA253" s="201"/>
      <c r="AB253" s="195"/>
      <c r="AC253" s="195"/>
      <c r="AD253" s="199"/>
      <c r="AE253" s="202"/>
      <c r="AF253" s="203" t="s">
        <v>266</v>
      </c>
    </row>
    <row hidden="true" r="254">
      <c r="A254" s="189"/>
      <c r="B254" s="190" t="s">
        <v>274</v>
      </c>
      <c r="C254" s="221" t="s">
        <v>258</v>
      </c>
      <c r="D254" s="192" t="s">
        <v>247</v>
      </c>
      <c r="E254" s="193">
        <v>0</v>
      </c>
      <c r="F254" s="194">
        <f>E254+E256+E255</f>
      </c>
      <c r="G254" s="195">
        <v>0</v>
      </c>
      <c r="H254" s="195">
        <v>0</v>
      </c>
      <c r="I254" s="196">
        <f t="shared" si="135"/>
      </c>
      <c r="J254" s="197">
        <f t="shared" si="3"/>
      </c>
      <c r="K254" s="195">
        <v>0</v>
      </c>
      <c r="L254" s="197">
        <f t="shared" si="87"/>
      </c>
      <c r="M254" s="195">
        <v>0</v>
      </c>
      <c r="N254" s="198">
        <f t="shared" si="206"/>
      </c>
      <c r="O254" s="195">
        <v>0</v>
      </c>
      <c r="P254" s="198">
        <f t="shared" si="233"/>
      </c>
      <c r="Q254" s="199">
        <f>(M254+M255+M256)/(O254+O255+O256)</f>
      </c>
      <c r="R254" s="195">
        <v>5</v>
      </c>
      <c r="S254" s="199">
        <f>(O254+O255+O256)/(K254+K255+K256)</f>
      </c>
      <c r="T254" s="195">
        <v>3</v>
      </c>
      <c r="U254" s="200">
        <f>F254/T254</f>
      </c>
      <c r="V254" s="201">
        <f>(F254+4*500)/T254</f>
      </c>
      <c r="W254" s="195">
        <v>4365.5999999999985</v>
      </c>
      <c r="X254" s="201">
        <f>W254/T254</f>
      </c>
      <c r="Y254" s="199">
        <f>T254/R254</f>
      </c>
      <c r="Z254" s="201">
        <f>W254/F254</f>
      </c>
      <c r="AA254" s="201">
        <f>W254/(F254+500)</f>
      </c>
      <c r="AB254" s="195">
        <v>1</v>
      </c>
      <c r="AC254" s="195">
        <v>1663.2000000000007</v>
      </c>
      <c r="AD254" s="199">
        <f>AB254/T254</f>
      </c>
      <c r="AE254" s="202">
        <f>(W254-AC254)/(F254+500)</f>
      </c>
      <c r="AF254" s="201" t="s">
        <v>248</v>
      </c>
    </row>
    <row hidden="true" r="255">
      <c r="A255" s="189"/>
      <c r="B255" s="190"/>
      <c r="C255" s="221"/>
      <c r="D255" s="192" t="s">
        <v>249</v>
      </c>
      <c r="E255" s="193">
        <v>1064.55</v>
      </c>
      <c r="F255" s="194"/>
      <c r="G255" s="195">
        <v>8432</v>
      </c>
      <c r="H255" s="195">
        <v>540</v>
      </c>
      <c r="I255" s="196">
        <f t="shared" si="135"/>
      </c>
      <c r="J255" s="197">
        <f t="shared" si="3"/>
      </c>
      <c r="K255" s="195">
        <v>25</v>
      </c>
      <c r="L255" s="197">
        <f t="shared" si="87"/>
      </c>
      <c r="M255" s="195">
        <v>3</v>
      </c>
      <c r="N255" s="198">
        <f t="shared" si="206"/>
      </c>
      <c r="O255" s="195">
        <v>4</v>
      </c>
      <c r="P255" s="198">
        <f t="shared" si="233"/>
      </c>
      <c r="Q255" s="199"/>
      <c r="R255" s="195"/>
      <c r="S255" s="199"/>
      <c r="T255" s="195"/>
      <c r="U255" s="200"/>
      <c r="V255" s="201"/>
      <c r="W255" s="195"/>
      <c r="X255" s="201"/>
      <c r="Y255" s="199"/>
      <c r="Z255" s="201"/>
      <c r="AA255" s="201"/>
      <c r="AB255" s="195"/>
      <c r="AC255" s="195"/>
      <c r="AD255" s="199"/>
      <c r="AE255" s="202"/>
      <c r="AF255" s="203"/>
    </row>
    <row hidden="true" r="256">
      <c r="A256" s="189"/>
      <c r="B256" s="190"/>
      <c r="C256" s="221"/>
      <c r="D256" s="192" t="s">
        <v>250</v>
      </c>
      <c r="E256" s="193">
        <v>890.74</v>
      </c>
      <c r="F256" s="194"/>
      <c r="G256" s="195">
        <v>3910</v>
      </c>
      <c r="H256" s="195">
        <v>86</v>
      </c>
      <c r="I256" s="196">
        <f t="shared" si="135"/>
      </c>
      <c r="J256" s="197">
        <f t="shared" si="3"/>
      </c>
      <c r="K256" s="195">
        <v>1</v>
      </c>
      <c r="L256" s="197">
        <f t="shared" si="87"/>
      </c>
      <c r="M256" s="195">
        <v>0</v>
      </c>
      <c r="N256" s="198">
        <f t="shared" si="206"/>
      </c>
      <c r="O256" s="195">
        <v>1</v>
      </c>
      <c r="P256" s="198">
        <f t="shared" si="233"/>
      </c>
      <c r="Q256" s="199"/>
      <c r="R256" s="195"/>
      <c r="S256" s="199"/>
      <c r="T256" s="195"/>
      <c r="U256" s="200"/>
      <c r="V256" s="201"/>
      <c r="W256" s="195"/>
      <c r="X256" s="201"/>
      <c r="Y256" s="199"/>
      <c r="Z256" s="201"/>
      <c r="AA256" s="201"/>
      <c r="AB256" s="195"/>
      <c r="AC256" s="195"/>
      <c r="AD256" s="199"/>
      <c r="AE256" s="202"/>
      <c r="AF256" s="203" t="s">
        <v>266</v>
      </c>
    </row>
    <row hidden="true" r="257">
      <c r="A257" s="189"/>
      <c r="B257" s="190" t="s">
        <v>275</v>
      </c>
      <c r="C257" s="221" t="s">
        <v>258</v>
      </c>
      <c r="D257" s="192" t="s">
        <v>247</v>
      </c>
      <c r="E257" s="193">
        <v>0</v>
      </c>
      <c r="F257" s="194">
        <f>E257+E259+E258</f>
      </c>
      <c r="G257" s="195">
        <v>0</v>
      </c>
      <c r="H257" s="195">
        <v>0</v>
      </c>
      <c r="I257" s="196">
        <f t="shared" si="135"/>
      </c>
      <c r="J257" s="197">
        <f t="shared" si="3"/>
      </c>
      <c r="K257" s="195">
        <v>0</v>
      </c>
      <c r="L257" s="197">
        <f t="shared" si="87"/>
      </c>
      <c r="M257" s="195">
        <v>0</v>
      </c>
      <c r="N257" s="198">
        <f t="shared" si="206"/>
      </c>
      <c r="O257" s="195">
        <v>0</v>
      </c>
      <c r="P257" s="198">
        <f t="shared" si="233"/>
      </c>
      <c r="Q257" s="199">
        <f>(M257+M258+M259)/(O257+O258+O259)</f>
      </c>
      <c r="R257" s="195">
        <v>5</v>
      </c>
      <c r="S257" s="199">
        <f>(O257+O258+O259)/(K257+K258+K259)</f>
      </c>
      <c r="T257" s="195">
        <v>1</v>
      </c>
      <c r="U257" s="200">
        <f>F257/T257</f>
      </c>
      <c r="V257" s="201">
        <f>(F257+4*500)/T257</f>
      </c>
      <c r="W257" s="195">
        <v>1344</v>
      </c>
      <c r="X257" s="201">
        <f>W257/T257</f>
      </c>
      <c r="Y257" s="199">
        <f>T257/R257</f>
      </c>
      <c r="Z257" s="201">
        <f>W257/F257</f>
      </c>
      <c r="AA257" s="201">
        <f>W257/(F257+500)</f>
      </c>
      <c r="AB257" s="195">
        <v>1</v>
      </c>
      <c r="AC257" s="195">
        <v>1344</v>
      </c>
      <c r="AD257" s="199">
        <f>AB257/T257</f>
      </c>
      <c r="AE257" s="202">
        <f>(W257-AC257)/(F257+500)</f>
      </c>
      <c r="AF257" s="201" t="s">
        <v>248</v>
      </c>
    </row>
    <row hidden="true" r="258">
      <c r="A258" s="189"/>
      <c r="B258" s="190"/>
      <c r="C258" s="221"/>
      <c r="D258" s="192" t="s">
        <v>249</v>
      </c>
      <c r="E258" s="193">
        <v>1144.12</v>
      </c>
      <c r="F258" s="194"/>
      <c r="G258" s="195">
        <v>10762</v>
      </c>
      <c r="H258" s="195">
        <v>738</v>
      </c>
      <c r="I258" s="196">
        <f t="shared" si="135"/>
      </c>
      <c r="J258" s="197">
        <f t="shared" si="3"/>
      </c>
      <c r="K258" s="195">
        <v>19</v>
      </c>
      <c r="L258" s="197">
        <f t="shared" si="87"/>
      </c>
      <c r="M258" s="195">
        <v>1</v>
      </c>
      <c r="N258" s="198">
        <f t="shared" si="206"/>
      </c>
      <c r="O258" s="195">
        <v>2</v>
      </c>
      <c r="P258" s="198">
        <f t="shared" si="233"/>
      </c>
      <c r="Q258" s="199"/>
      <c r="R258" s="195"/>
      <c r="S258" s="199"/>
      <c r="T258" s="195"/>
      <c r="U258" s="200"/>
      <c r="V258" s="201"/>
      <c r="W258" s="195"/>
      <c r="X258" s="201"/>
      <c r="Y258" s="199"/>
      <c r="Z258" s="201"/>
      <c r="AA258" s="201"/>
      <c r="AB258" s="195"/>
      <c r="AC258" s="195"/>
      <c r="AD258" s="199"/>
      <c r="AE258" s="202"/>
      <c r="AF258" s="203"/>
    </row>
    <row hidden="true" r="259">
      <c r="A259" s="189"/>
      <c r="B259" s="190"/>
      <c r="C259" s="221"/>
      <c r="D259" s="192" t="s">
        <v>250</v>
      </c>
      <c r="E259" s="193">
        <v>475.9</v>
      </c>
      <c r="F259" s="194"/>
      <c r="G259" s="195">
        <v>2044</v>
      </c>
      <c r="H259" s="195">
        <v>86</v>
      </c>
      <c r="I259" s="196">
        <f t="shared" si="135"/>
      </c>
      <c r="J259" s="197">
        <f t="shared" si="3"/>
      </c>
      <c r="K259" s="195">
        <v>3</v>
      </c>
      <c r="L259" s="197">
        <f t="shared" si="87"/>
      </c>
      <c r="M259" s="195">
        <v>0</v>
      </c>
      <c r="N259" s="198">
        <f t="shared" si="206"/>
      </c>
      <c r="O259" s="195">
        <v>0</v>
      </c>
      <c r="P259" s="198">
        <f t="shared" si="233"/>
      </c>
      <c r="Q259" s="199"/>
      <c r="R259" s="195"/>
      <c r="S259" s="199"/>
      <c r="T259" s="195"/>
      <c r="U259" s="200"/>
      <c r="V259" s="201"/>
      <c r="W259" s="195"/>
      <c r="X259" s="201"/>
      <c r="Y259" s="199"/>
      <c r="Z259" s="201"/>
      <c r="AA259" s="201"/>
      <c r="AB259" s="195"/>
      <c r="AC259" s="195"/>
      <c r="AD259" s="199"/>
      <c r="AE259" s="202"/>
      <c r="AF259" s="203" t="s">
        <v>266</v>
      </c>
    </row>
    <row hidden="true" r="260">
      <c r="A260" s="189"/>
      <c r="B260" s="190" t="s">
        <v>276</v>
      </c>
      <c r="C260" s="221" t="s">
        <v>258</v>
      </c>
      <c r="D260" s="192" t="s">
        <v>247</v>
      </c>
      <c r="E260" s="193">
        <v>0</v>
      </c>
      <c r="F260" s="194">
        <f>E260+E262+E261</f>
      </c>
      <c r="G260" s="195">
        <v>0</v>
      </c>
      <c r="H260" s="195">
        <v>0</v>
      </c>
      <c r="I260" s="196">
        <f t="shared" si="135"/>
      </c>
      <c r="J260" s="197">
        <f t="shared" si="3"/>
      </c>
      <c r="K260" s="195">
        <v>0</v>
      </c>
      <c r="L260" s="197">
        <f t="shared" si="87"/>
      </c>
      <c r="M260" s="195">
        <v>0</v>
      </c>
      <c r="N260" s="198">
        <f t="shared" si="206"/>
      </c>
      <c r="O260" s="195">
        <v>0</v>
      </c>
      <c r="P260" s="198">
        <f t="shared" si="233"/>
      </c>
      <c r="Q260" s="199">
        <f>(M260+M261+M262)/(O260+O261+O262)</f>
      </c>
      <c r="R260" s="195">
        <v>2</v>
      </c>
      <c r="S260" s="199">
        <f>(O260+O261+O262)/(K260+K261+K262)</f>
      </c>
      <c r="T260" s="195">
        <v>1</v>
      </c>
      <c r="U260" s="200">
        <f>F260/T260</f>
      </c>
      <c r="V260" s="201">
        <f>(F260+4*500)/T260</f>
      </c>
      <c r="W260" s="195">
        <v>444</v>
      </c>
      <c r="X260" s="201">
        <f>W260/T260</f>
      </c>
      <c r="Y260" s="199">
        <f>T260/R260</f>
      </c>
      <c r="Z260" s="201">
        <f>W260/F260</f>
      </c>
      <c r="AA260" s="201">
        <f>W260/(F260+500)</f>
      </c>
      <c r="AB260" s="195">
        <v>0</v>
      </c>
      <c r="AC260" s="195">
        <v>0</v>
      </c>
      <c r="AD260" s="199">
        <f>AB260/T260</f>
      </c>
      <c r="AE260" s="202">
        <f>(W260-AC260)/(F260+500)</f>
      </c>
      <c r="AF260" s="201" t="s">
        <v>248</v>
      </c>
    </row>
    <row hidden="true" r="261">
      <c r="A261" s="189"/>
      <c r="B261" s="190"/>
      <c r="C261" s="221"/>
      <c r="D261" s="192" t="s">
        <v>249</v>
      </c>
      <c r="E261" s="193">
        <v>621.21</v>
      </c>
      <c r="F261" s="194"/>
      <c r="G261" s="195">
        <v>6864</v>
      </c>
      <c r="H261" s="195">
        <v>404</v>
      </c>
      <c r="I261" s="196">
        <f t="shared" si="135"/>
      </c>
      <c r="J261" s="197">
        <f t="shared" si="3"/>
      </c>
      <c r="K261" s="195">
        <v>8</v>
      </c>
      <c r="L261" s="197">
        <f>E260/K260</f>
      </c>
      <c r="M261" s="195">
        <v>1</v>
      </c>
      <c r="N261" s="198">
        <f t="shared" si="206"/>
      </c>
      <c r="O261" s="195">
        <v>1</v>
      </c>
      <c r="P261" s="198">
        <f t="shared" si="233"/>
      </c>
      <c r="Q261" s="199"/>
      <c r="R261" s="195"/>
      <c r="S261" s="199"/>
      <c r="T261" s="195"/>
      <c r="U261" s="200"/>
      <c r="V261" s="201"/>
      <c r="W261" s="195"/>
      <c r="X261" s="201"/>
      <c r="Y261" s="199"/>
      <c r="Z261" s="201"/>
      <c r="AA261" s="201"/>
      <c r="AB261" s="195"/>
      <c r="AC261" s="195"/>
      <c r="AD261" s="199"/>
      <c r="AE261" s="202"/>
      <c r="AF261" s="203"/>
    </row>
    <row hidden="true" r="262">
      <c r="A262" s="189"/>
      <c r="B262" s="190"/>
      <c r="C262" s="221"/>
      <c r="D262" s="192" t="s">
        <v>250</v>
      </c>
      <c r="E262" s="193">
        <v>9.94</v>
      </c>
      <c r="F262" s="194"/>
      <c r="G262" s="195">
        <v>95</v>
      </c>
      <c r="H262" s="195">
        <v>14</v>
      </c>
      <c r="I262" s="196">
        <f t="shared" si="135"/>
      </c>
      <c r="J262" s="197">
        <f t="shared" si="3"/>
      </c>
      <c r="K262" s="195">
        <v>1</v>
      </c>
      <c r="L262" s="197">
        <f t="shared" ref="L262:L264" si="88">E262/K262</f>
      </c>
      <c r="M262" s="195">
        <v>0</v>
      </c>
      <c r="N262" s="198">
        <f t="shared" si="206"/>
      </c>
      <c r="O262" s="195">
        <v>0</v>
      </c>
      <c r="P262" s="198">
        <f t="shared" si="233"/>
      </c>
      <c r="Q262" s="199"/>
      <c r="R262" s="195"/>
      <c r="S262" s="199"/>
      <c r="T262" s="195"/>
      <c r="U262" s="200"/>
      <c r="V262" s="201"/>
      <c r="W262" s="195"/>
      <c r="X262" s="201"/>
      <c r="Y262" s="199"/>
      <c r="Z262" s="201"/>
      <c r="AA262" s="201"/>
      <c r="AB262" s="195"/>
      <c r="AC262" s="195"/>
      <c r="AD262" s="199"/>
      <c r="AE262" s="202"/>
      <c r="AF262" s="203" t="s">
        <v>266</v>
      </c>
    </row>
    <row hidden="true" r="263">
      <c r="A263" s="189"/>
      <c r="B263" s="222" t="s">
        <v>256</v>
      </c>
      <c r="C263" s="222"/>
      <c r="D263" s="222"/>
      <c r="E263" s="208">
        <f>SUM(E248:E262)</f>
      </c>
      <c r="F263" s="208">
        <f>SUM(F248:F262)</f>
      </c>
      <c r="G263" s="208">
        <f>SUM(G248:G262)</f>
      </c>
      <c r="H263" s="208">
        <f>SUM(H248:H262)</f>
      </c>
      <c r="I263" s="210">
        <f t="shared" si="135"/>
      </c>
      <c r="J263" s="211">
        <f t="shared" si="3"/>
      </c>
      <c r="K263" s="208">
        <f>SUM(K248:K262)</f>
      </c>
      <c r="L263" s="211">
        <f t="shared" si="88"/>
      </c>
      <c r="M263" s="208">
        <f>SUM(M248:M262)</f>
      </c>
      <c r="N263" s="212">
        <f t="shared" si="206"/>
      </c>
      <c r="O263" s="208">
        <f>SUM(O248:O262)</f>
      </c>
      <c r="P263" s="212">
        <f t="shared" si="233"/>
      </c>
      <c r="Q263" s="213">
        <f t="shared" ref="Q263:Q264" si="179">M263/O263</f>
      </c>
      <c r="R263" s="208">
        <f>SUM(R248:R262)</f>
      </c>
      <c r="S263" s="213">
        <f t="shared" ref="S263:S264" si="57">(O263+O263)/(K263+K263)</f>
      </c>
      <c r="T263" s="208">
        <f>SUM(T248:T262)</f>
      </c>
      <c r="U263" s="214">
        <f t="shared" ref="U263:U264" si="480">F263/T263</f>
      </c>
      <c r="V263" s="215">
        <f t="shared" ref="V263:V264" si="584">(F263+4*500)/T263</f>
      </c>
      <c r="W263" s="208">
        <f>SUM(W248:W262)</f>
      </c>
      <c r="X263" s="216">
        <f t="shared" ref="X263:X264" si="272">W263/T263</f>
      </c>
      <c r="Y263" s="213">
        <f t="shared" ref="Y263:Y264" si="376">T263/R263</f>
      </c>
      <c r="Z263" s="215">
        <f t="shared" ref="Z263:Z264" si="781">W263/F263</f>
      </c>
      <c r="AA263" s="215">
        <f>W263/(F263+COUNT(W248:W262)*500)</f>
      </c>
      <c r="AB263" s="217">
        <f>AB248+AB251+AB254+AB257+AB260</f>
      </c>
      <c r="AC263" s="217">
        <f>AC248+AC251+AC254+AC257+AC260</f>
      </c>
      <c r="AD263" s="213">
        <f t="shared" ref="AD263:AD264" si="677">AB263/T263</f>
      </c>
      <c r="AE263" s="223">
        <f>(W263-AC263)/(F263+COUNT(W248:W262))</f>
      </c>
      <c r="AF263" s="224"/>
    </row>
    <row r="264">
      <c r="A264" s="189"/>
      <c r="B264" s="225" t="s">
        <v>277</v>
      </c>
      <c r="C264" s="225"/>
      <c r="D264" s="225"/>
      <c r="E264" s="226">
        <f>E215+E231+E247+E263</f>
      </c>
      <c r="F264" s="226">
        <f>F215+F231+F247+F263</f>
      </c>
      <c r="G264" s="226">
        <f>G215+G231+G247+G263</f>
      </c>
      <c r="H264" s="226">
        <f>H215+H231+H247+H263</f>
      </c>
      <c r="I264" s="227">
        <f t="shared" si="135"/>
      </c>
      <c r="J264" s="228">
        <f t="shared" si="3"/>
      </c>
      <c r="K264" s="229">
        <f>K215+K231+K247+K263</f>
      </c>
      <c r="L264" s="228">
        <f t="shared" si="88"/>
      </c>
      <c r="M264" s="229">
        <f>M215+M231+M247+M263</f>
      </c>
      <c r="N264" s="230">
        <f t="shared" si="206"/>
      </c>
      <c r="O264" s="229">
        <f>O215+O231+O247+O263</f>
      </c>
      <c r="P264" s="230">
        <f t="shared" si="233"/>
      </c>
      <c r="Q264" s="231">
        <f t="shared" si="179"/>
      </c>
      <c r="R264" s="229">
        <f>R215+R231+R247+R263</f>
      </c>
      <c r="S264" s="231">
        <f t="shared" si="57"/>
      </c>
      <c r="T264" s="229">
        <f>T215+T231+T247+T263</f>
      </c>
      <c r="U264" s="232">
        <f t="shared" si="480"/>
      </c>
      <c r="V264" s="233">
        <f t="shared" si="584"/>
      </c>
      <c r="W264" s="226">
        <f>W215+W231+W247+W263</f>
      </c>
      <c r="X264" s="233">
        <f t="shared" si="272"/>
      </c>
      <c r="Y264" s="231">
        <f t="shared" si="376"/>
      </c>
      <c r="Z264" s="233">
        <f t="shared" si="781"/>
      </c>
      <c r="AA264" s="233">
        <f>W264/(F264+COUNT(W199:W213,W216:W230,W232:W246,W248:W262)*500)</f>
      </c>
      <c r="AB264" s="229">
        <f>AB215+AB231+AB247+AB263</f>
      </c>
      <c r="AC264" s="226">
        <f>AC215+AC231+AC247+AC263</f>
      </c>
      <c r="AD264" s="231">
        <f t="shared" si="677"/>
      </c>
      <c r="AE264" s="233">
        <f>(W264-AC264)/(F264+COUNT(W200:W213,W216:W230,W232:W246,W248:W262)*500)</f>
      </c>
      <c r="AF264" s="201"/>
    </row>
    <row hidden="true" r="265">
      <c r="A265" s="178" t="s">
        <v>212</v>
      </c>
      <c r="B265" s="179" t="s">
        <v>213</v>
      </c>
      <c r="C265" s="179" t="s">
        <v>214</v>
      </c>
      <c r="D265" s="179" t="s">
        <v>215</v>
      </c>
      <c r="E265" s="180" t="s">
        <v>216</v>
      </c>
      <c r="F265" s="179" t="s">
        <v>217</v>
      </c>
      <c r="G265" s="179" t="s">
        <v>218</v>
      </c>
      <c r="H265" s="179" t="s">
        <v>219</v>
      </c>
      <c r="I265" s="181" t="s">
        <v>220</v>
      </c>
      <c r="J265" s="182" t="s">
        <v>221</v>
      </c>
      <c r="K265" s="179" t="s">
        <v>222</v>
      </c>
      <c r="L265" s="182" t="s">
        <v>223</v>
      </c>
      <c r="M265" s="179" t="s">
        <v>224</v>
      </c>
      <c r="N265" s="183" t="s">
        <v>225</v>
      </c>
      <c r="O265" s="179" t="s">
        <v>226</v>
      </c>
      <c r="P265" s="183" t="s">
        <v>227</v>
      </c>
      <c r="Q265" s="181" t="s">
        <v>228</v>
      </c>
      <c r="R265" s="184" t="s">
        <v>229</v>
      </c>
      <c r="S265" s="185" t="s">
        <v>230</v>
      </c>
      <c r="T265" s="184" t="s">
        <v>231</v>
      </c>
      <c r="U265" s="186" t="s">
        <v>232</v>
      </c>
      <c r="V265" s="187" t="s">
        <v>233</v>
      </c>
      <c r="W265" s="187" t="s">
        <v>234</v>
      </c>
      <c r="X265" s="187" t="s">
        <v>235</v>
      </c>
      <c r="Y265" s="185" t="s">
        <v>236</v>
      </c>
      <c r="Z265" s="187" t="s">
        <v>237</v>
      </c>
      <c r="AA265" s="187" t="s">
        <v>238</v>
      </c>
      <c r="AB265" s="187" t="s">
        <v>239</v>
      </c>
      <c r="AC265" s="184" t="s">
        <v>240</v>
      </c>
      <c r="AD265" s="185" t="s">
        <v>241</v>
      </c>
      <c r="AE265" s="187" t="s">
        <v>242</v>
      </c>
      <c r="AF265" s="188" t="s">
        <v>243</v>
      </c>
    </row>
    <row hidden="true" r="266">
      <c r="A266" s="189" t="s">
        <v>281</v>
      </c>
      <c r="B266" s="190" t="s">
        <v>245</v>
      </c>
      <c r="C266" s="191" t="s">
        <v>246</v>
      </c>
      <c r="D266" s="192" t="s">
        <v>247</v>
      </c>
      <c r="E266" s="193">
        <v>0</v>
      </c>
      <c r="F266" s="194">
        <f>E266+E268+E267</f>
      </c>
      <c r="G266" s="195">
        <v>0</v>
      </c>
      <c r="H266" s="195">
        <v>0</v>
      </c>
      <c r="I266" s="196">
        <f t="shared" ref="I266:I330" si="136">H266/G266</f>
      </c>
      <c r="J266" s="197">
        <f t="shared" ref="J266:J330" si="4">(E266/G266)*1000</f>
      </c>
      <c r="K266" s="195">
        <v>0</v>
      </c>
      <c r="L266" s="197">
        <f t="shared" ref="L266:L326" si="89">E266/K266</f>
      </c>
      <c r="M266" s="195">
        <v>0</v>
      </c>
      <c r="N266" s="198">
        <f t="shared" ref="N266:N330" si="207">E266/M266</f>
      </c>
      <c r="O266" s="195">
        <v>0</v>
      </c>
      <c r="P266" s="198">
        <f t="shared" ref="P266:P330" si="234">E266/O266</f>
      </c>
      <c r="Q266" s="199">
        <f>(M266+M267+M268)/(O266+O267+O268)</f>
      </c>
      <c r="R266" s="195">
        <v>4</v>
      </c>
      <c r="S266" s="199">
        <f>(O266+O267+O268)/(K266+K267+K268)</f>
      </c>
      <c r="T266" s="195">
        <v>1</v>
      </c>
      <c r="U266" s="200">
        <f>F266/T266</f>
      </c>
      <c r="V266" s="201">
        <f>(F266+4*500)/T266</f>
      </c>
      <c r="W266" s="195">
        <v>2407.2</v>
      </c>
      <c r="X266" s="201">
        <f>W266/T266</f>
      </c>
      <c r="Y266" s="199">
        <f>T266/R266</f>
      </c>
      <c r="Z266" s="201">
        <f>W266/F266</f>
      </c>
      <c r="AA266" s="201">
        <f>W266/(F266+500)</f>
      </c>
      <c r="AB266" s="195">
        <v>0</v>
      </c>
      <c r="AC266" s="195">
        <v>0</v>
      </c>
      <c r="AD266" s="199">
        <f>AB266/T266</f>
      </c>
      <c r="AE266" s="202">
        <f>(W266-AC266)/(F266+500)</f>
      </c>
      <c r="AF266" s="203" t="s">
        <v>265</v>
      </c>
    </row>
    <row hidden="true" r="267">
      <c r="A267" s="189"/>
      <c r="B267" s="190"/>
      <c r="C267" s="191"/>
      <c r="D267" s="192" t="s">
        <v>249</v>
      </c>
      <c r="E267" s="193">
        <v>1128.67</v>
      </c>
      <c r="F267" s="194"/>
      <c r="G267" s="195">
        <v>9691</v>
      </c>
      <c r="H267" s="195">
        <v>744</v>
      </c>
      <c r="I267" s="196">
        <f t="shared" si="136"/>
      </c>
      <c r="J267" s="197">
        <f t="shared" si="4"/>
      </c>
      <c r="K267" s="195">
        <v>24</v>
      </c>
      <c r="L267" s="197">
        <f t="shared" si="89"/>
      </c>
      <c r="M267" s="195">
        <v>1</v>
      </c>
      <c r="N267" s="198">
        <f t="shared" si="207"/>
      </c>
      <c r="O267" s="195">
        <v>2</v>
      </c>
      <c r="P267" s="198">
        <f t="shared" si="234"/>
      </c>
      <c r="Q267" s="199"/>
      <c r="R267" s="195"/>
      <c r="S267" s="199"/>
      <c r="T267" s="195"/>
      <c r="U267" s="200"/>
      <c r="V267" s="201"/>
      <c r="W267" s="195"/>
      <c r="X267" s="201"/>
      <c r="Y267" s="199"/>
      <c r="Z267" s="201"/>
      <c r="AA267" s="201"/>
      <c r="AB267" s="195"/>
      <c r="AC267" s="195"/>
      <c r="AD267" s="199"/>
      <c r="AE267" s="202"/>
      <c r="AF267" s="204"/>
    </row>
    <row hidden="true" r="268">
      <c r="A268" s="189"/>
      <c r="B268" s="190"/>
      <c r="C268" s="191"/>
      <c r="D268" s="192" t="s">
        <v>250</v>
      </c>
      <c r="E268" s="193">
        <v>294.46</v>
      </c>
      <c r="F268" s="194"/>
      <c r="G268" s="195">
        <v>1398</v>
      </c>
      <c r="H268" s="205">
        <v>57</v>
      </c>
      <c r="I268" s="196">
        <f t="shared" si="136"/>
      </c>
      <c r="J268" s="197">
        <f t="shared" si="4"/>
      </c>
      <c r="K268" s="195">
        <v>3</v>
      </c>
      <c r="L268" s="197">
        <f t="shared" si="89"/>
      </c>
      <c r="M268" s="195">
        <v>0</v>
      </c>
      <c r="N268" s="198">
        <f t="shared" si="207"/>
      </c>
      <c r="O268" s="195">
        <v>0</v>
      </c>
      <c r="P268" s="198">
        <f t="shared" si="234"/>
      </c>
      <c r="Q268" s="199"/>
      <c r="R268" s="195"/>
      <c r="S268" s="199"/>
      <c r="T268" s="195"/>
      <c r="U268" s="200"/>
      <c r="V268" s="201"/>
      <c r="W268" s="195"/>
      <c r="X268" s="201"/>
      <c r="Y268" s="199"/>
      <c r="Z268" s="201"/>
      <c r="AA268" s="201"/>
      <c r="AB268" s="195"/>
      <c r="AC268" s="195"/>
      <c r="AD268" s="199"/>
      <c r="AE268" s="202"/>
      <c r="AF268" s="203" t="s">
        <v>251</v>
      </c>
    </row>
    <row hidden="true" r="269">
      <c r="A269" s="189"/>
      <c r="B269" s="190" t="s">
        <v>252</v>
      </c>
      <c r="C269" s="191" t="s">
        <v>246</v>
      </c>
      <c r="D269" s="192" t="s">
        <v>247</v>
      </c>
      <c r="E269" s="193">
        <v>0</v>
      </c>
      <c r="F269" s="194">
        <f>E269+E271+E270</f>
      </c>
      <c r="G269" s="195">
        <v>0</v>
      </c>
      <c r="H269" s="195">
        <v>0</v>
      </c>
      <c r="I269" s="196">
        <f t="shared" si="136"/>
      </c>
      <c r="J269" s="197">
        <f t="shared" si="4"/>
      </c>
      <c r="K269" s="195">
        <v>0</v>
      </c>
      <c r="L269" s="197">
        <f t="shared" si="89"/>
      </c>
      <c r="M269" s="195">
        <v>0</v>
      </c>
      <c r="N269" s="198">
        <f t="shared" si="207"/>
      </c>
      <c r="O269" s="195">
        <v>0</v>
      </c>
      <c r="P269" s="198">
        <f t="shared" si="234"/>
      </c>
      <c r="Q269" s="199">
        <f>(M269+M270+M271)/(O269+O270+O271)</f>
      </c>
      <c r="R269" s="195">
        <v>7</v>
      </c>
      <c r="S269" s="199">
        <f>(O269+O270+O271)/(K269+K270+K271)</f>
      </c>
      <c r="T269" s="195">
        <v>5</v>
      </c>
      <c r="U269" s="200">
        <f>F269/T269</f>
      </c>
      <c r="V269" s="201">
        <f>(F269+4*500)/T269</f>
      </c>
      <c r="W269" s="195">
        <v>4113.6</v>
      </c>
      <c r="X269" s="201">
        <f>W269/T269</f>
      </c>
      <c r="Y269" s="199">
        <f>T269/R269</f>
      </c>
      <c r="Z269" s="201">
        <f>W269/F269</f>
      </c>
      <c r="AA269" s="201">
        <f>W269/(F269+500)</f>
      </c>
      <c r="AB269" s="195">
        <v>0</v>
      </c>
      <c r="AC269" s="195">
        <v>0</v>
      </c>
      <c r="AD269" s="199">
        <f>AB269/T269</f>
      </c>
      <c r="AE269" s="202">
        <f>(W269-AC269)/(F269+500)</f>
      </c>
      <c r="AF269" s="203" t="s">
        <v>265</v>
      </c>
    </row>
    <row hidden="true" r="270">
      <c r="A270" s="189"/>
      <c r="B270" s="190"/>
      <c r="C270" s="191"/>
      <c r="D270" s="192" t="s">
        <v>249</v>
      </c>
      <c r="E270" s="193">
        <v>1998.22</v>
      </c>
      <c r="F270" s="194"/>
      <c r="G270" s="195">
        <v>15169</v>
      </c>
      <c r="H270" s="195">
        <v>817</v>
      </c>
      <c r="I270" s="196">
        <f t="shared" si="136"/>
      </c>
      <c r="J270" s="197">
        <f t="shared" si="4"/>
      </c>
      <c r="K270" s="195">
        <v>36</v>
      </c>
      <c r="L270" s="197">
        <f t="shared" si="89"/>
      </c>
      <c r="M270" s="195">
        <v>3</v>
      </c>
      <c r="N270" s="198">
        <f t="shared" si="207"/>
      </c>
      <c r="O270" s="195">
        <v>5</v>
      </c>
      <c r="P270" s="198">
        <f t="shared" si="234"/>
      </c>
      <c r="Q270" s="199"/>
      <c r="R270" s="195"/>
      <c r="S270" s="199"/>
      <c r="T270" s="195"/>
      <c r="U270" s="200"/>
      <c r="V270" s="201"/>
      <c r="W270" s="195"/>
      <c r="X270" s="201"/>
      <c r="Y270" s="199"/>
      <c r="Z270" s="201"/>
      <c r="AA270" s="201"/>
      <c r="AB270" s="195"/>
      <c r="AC270" s="195"/>
      <c r="AD270" s="199"/>
      <c r="AE270" s="202"/>
      <c r="AF270" s="204"/>
    </row>
    <row hidden="true" r="271">
      <c r="A271" s="189"/>
      <c r="B271" s="190"/>
      <c r="C271" s="191"/>
      <c r="D271" s="192" t="s">
        <v>250</v>
      </c>
      <c r="E271" s="193">
        <v>466.33</v>
      </c>
      <c r="F271" s="194"/>
      <c r="G271" s="195">
        <v>1675</v>
      </c>
      <c r="H271" s="205">
        <v>52</v>
      </c>
      <c r="I271" s="196">
        <f t="shared" si="136"/>
      </c>
      <c r="J271" s="197">
        <f t="shared" si="4"/>
      </c>
      <c r="K271" s="195">
        <v>2</v>
      </c>
      <c r="L271" s="197">
        <f t="shared" si="89"/>
      </c>
      <c r="M271" s="195">
        <v>0</v>
      </c>
      <c r="N271" s="198">
        <f t="shared" si="207"/>
      </c>
      <c r="O271" s="195">
        <v>0</v>
      </c>
      <c r="P271" s="198">
        <f t="shared" si="234"/>
      </c>
      <c r="Q271" s="199"/>
      <c r="R271" s="195"/>
      <c r="S271" s="199"/>
      <c r="T271" s="195"/>
      <c r="U271" s="200"/>
      <c r="V271" s="201"/>
      <c r="W271" s="195"/>
      <c r="X271" s="201"/>
      <c r="Y271" s="199"/>
      <c r="Z271" s="201"/>
      <c r="AA271" s="201"/>
      <c r="AB271" s="195"/>
      <c r="AC271" s="195"/>
      <c r="AD271" s="199"/>
      <c r="AE271" s="202"/>
      <c r="AF271" s="203" t="s">
        <v>251</v>
      </c>
    </row>
    <row hidden="true" r="272">
      <c r="A272" s="189"/>
      <c r="B272" s="206" t="s">
        <v>253</v>
      </c>
      <c r="C272" s="191" t="s">
        <v>246</v>
      </c>
      <c r="D272" s="192" t="s">
        <v>247</v>
      </c>
      <c r="E272" s="193">
        <v>0</v>
      </c>
      <c r="F272" s="194">
        <f>E272+E274+E273</f>
      </c>
      <c r="G272" s="195">
        <v>0</v>
      </c>
      <c r="H272" s="195">
        <v>0</v>
      </c>
      <c r="I272" s="196">
        <f t="shared" si="136"/>
      </c>
      <c r="J272" s="197">
        <f t="shared" si="4"/>
      </c>
      <c r="K272" s="195">
        <v>0</v>
      </c>
      <c r="L272" s="197">
        <f t="shared" si="89"/>
      </c>
      <c r="M272" s="195">
        <v>0</v>
      </c>
      <c r="N272" s="198">
        <f t="shared" si="207"/>
      </c>
      <c r="O272" s="195">
        <v>0</v>
      </c>
      <c r="P272" s="198">
        <f t="shared" si="234"/>
      </c>
      <c r="Q272" s="199">
        <f>(M272+M273+M274)/(O272+O273+O274)</f>
      </c>
      <c r="R272" s="195">
        <v>15</v>
      </c>
      <c r="S272" s="199">
        <f>(O272+O273+O274)/(K272+K273+K274)</f>
      </c>
      <c r="T272" s="195">
        <v>5</v>
      </c>
      <c r="U272" s="200">
        <f>F272/T272</f>
      </c>
      <c r="V272" s="201">
        <f>(F272+4*500)/T272</f>
      </c>
      <c r="W272" s="195">
        <v>6220.8</v>
      </c>
      <c r="X272" s="201">
        <f>W272/T272</f>
      </c>
      <c r="Y272" s="199">
        <f>T272/R272</f>
      </c>
      <c r="Z272" s="201">
        <f>W272/F272</f>
      </c>
      <c r="AA272" s="201">
        <f>W272/(F272+500)</f>
      </c>
      <c r="AB272" s="195">
        <v>2</v>
      </c>
      <c r="AC272" s="195">
        <v>2991.6</v>
      </c>
      <c r="AD272" s="199">
        <f>AB272/T272</f>
      </c>
      <c r="AE272" s="202">
        <f>(W272-AC272)/(F272+500)</f>
      </c>
      <c r="AF272" s="203" t="s">
        <v>265</v>
      </c>
    </row>
    <row hidden="true" r="273">
      <c r="A273" s="189"/>
      <c r="B273" s="206"/>
      <c r="C273" s="191"/>
      <c r="D273" s="192" t="s">
        <v>249</v>
      </c>
      <c r="E273" s="193">
        <v>2633.83</v>
      </c>
      <c r="F273" s="194"/>
      <c r="G273" s="195">
        <v>22733</v>
      </c>
      <c r="H273" s="195">
        <v>1185</v>
      </c>
      <c r="I273" s="196">
        <f t="shared" si="136"/>
      </c>
      <c r="J273" s="197">
        <f t="shared" si="4"/>
      </c>
      <c r="K273" s="195">
        <v>58</v>
      </c>
      <c r="L273" s="197">
        <f t="shared" si="89"/>
      </c>
      <c r="M273" s="195">
        <v>4</v>
      </c>
      <c r="N273" s="198">
        <f t="shared" si="207"/>
      </c>
      <c r="O273" s="195">
        <v>8</v>
      </c>
      <c r="P273" s="198">
        <f t="shared" si="234"/>
      </c>
      <c r="Q273" s="199"/>
      <c r="R273" s="195"/>
      <c r="S273" s="199"/>
      <c r="T273" s="195"/>
      <c r="U273" s="200"/>
      <c r="V273" s="201"/>
      <c r="W273" s="195"/>
      <c r="X273" s="201"/>
      <c r="Y273" s="199"/>
      <c r="Z273" s="201"/>
      <c r="AA273" s="201"/>
      <c r="AB273" s="195"/>
      <c r="AC273" s="195"/>
      <c r="AD273" s="199"/>
      <c r="AE273" s="202"/>
      <c r="AF273" s="204"/>
    </row>
    <row hidden="true" r="274">
      <c r="A274" s="189"/>
      <c r="B274" s="206"/>
      <c r="C274" s="191"/>
      <c r="D274" s="192" t="s">
        <v>250</v>
      </c>
      <c r="E274" s="193">
        <v>314.77</v>
      </c>
      <c r="F274" s="194"/>
      <c r="G274" s="195">
        <v>1182</v>
      </c>
      <c r="H274" s="205">
        <v>34</v>
      </c>
      <c r="I274" s="196">
        <f t="shared" si="136"/>
      </c>
      <c r="J274" s="197">
        <f t="shared" si="4"/>
      </c>
      <c r="K274" s="195">
        <v>1</v>
      </c>
      <c r="L274" s="197">
        <f t="shared" si="89"/>
      </c>
      <c r="M274" s="195">
        <v>0</v>
      </c>
      <c r="N274" s="198">
        <f t="shared" si="207"/>
      </c>
      <c r="O274" s="195">
        <v>1</v>
      </c>
      <c r="P274" s="198">
        <f t="shared" si="234"/>
      </c>
      <c r="Q274" s="199"/>
      <c r="R274" s="195"/>
      <c r="S274" s="199"/>
      <c r="T274" s="195"/>
      <c r="U274" s="200"/>
      <c r="V274" s="201"/>
      <c r="W274" s="195"/>
      <c r="X274" s="201"/>
      <c r="Y274" s="199"/>
      <c r="Z274" s="201"/>
      <c r="AA274" s="201"/>
      <c r="AB274" s="195"/>
      <c r="AC274" s="195"/>
      <c r="AD274" s="199"/>
      <c r="AE274" s="202"/>
      <c r="AF274" s="203" t="s">
        <v>251</v>
      </c>
    </row>
    <row hidden="true" r="275">
      <c r="A275" s="189"/>
      <c r="B275" s="190" t="s">
        <v>254</v>
      </c>
      <c r="C275" s="191" t="s">
        <v>246</v>
      </c>
      <c r="D275" s="192" t="s">
        <v>247</v>
      </c>
      <c r="E275" s="193">
        <v>0</v>
      </c>
      <c r="F275" s="194">
        <f>E275+E277+E276</f>
      </c>
      <c r="G275" s="195">
        <v>0</v>
      </c>
      <c r="H275" s="195">
        <v>0</v>
      </c>
      <c r="I275" s="196">
        <f t="shared" si="136"/>
      </c>
      <c r="J275" s="197">
        <f t="shared" si="4"/>
      </c>
      <c r="K275" s="195">
        <v>0</v>
      </c>
      <c r="L275" s="197">
        <f t="shared" si="89"/>
      </c>
      <c r="M275" s="195">
        <v>0</v>
      </c>
      <c r="N275" s="198">
        <f t="shared" si="207"/>
      </c>
      <c r="O275" s="195">
        <v>0</v>
      </c>
      <c r="P275" s="198">
        <f t="shared" si="234"/>
      </c>
      <c r="Q275" s="199">
        <f>(M275+M276+M277)/(O275+O276+O277)</f>
      </c>
      <c r="R275" s="195">
        <v>4</v>
      </c>
      <c r="S275" s="199">
        <f>(O275+O276+O277)/(K275+K276+K277)</f>
      </c>
      <c r="T275" s="195">
        <v>2</v>
      </c>
      <c r="U275" s="200">
        <f>F275/T275</f>
      </c>
      <c r="V275" s="201">
        <f>(F275+4*500)/T275</f>
      </c>
      <c r="W275" s="195">
        <v>2383.199999999999</v>
      </c>
      <c r="X275" s="201">
        <f>W275/T275</f>
      </c>
      <c r="Y275" s="199">
        <f>T275/R275</f>
      </c>
      <c r="Z275" s="201">
        <f>W275/F275</f>
      </c>
      <c r="AA275" s="201">
        <f>W275/(F275+500)</f>
      </c>
      <c r="AB275" s="195">
        <v>1</v>
      </c>
      <c r="AC275" s="195">
        <v>2011.2000000000003</v>
      </c>
      <c r="AD275" s="199">
        <f>AB275/T275</f>
      </c>
      <c r="AE275" s="202">
        <f>(W275-AC275)/(F275+500)</f>
      </c>
      <c r="AF275" s="203" t="s">
        <v>265</v>
      </c>
    </row>
    <row hidden="true" r="276">
      <c r="A276" s="189"/>
      <c r="B276" s="190"/>
      <c r="C276" s="191"/>
      <c r="D276" s="192" t="s">
        <v>249</v>
      </c>
      <c r="E276" s="193">
        <v>2824.14</v>
      </c>
      <c r="F276" s="194"/>
      <c r="G276" s="195">
        <v>21929</v>
      </c>
      <c r="H276" s="195">
        <v>1028</v>
      </c>
      <c r="I276" s="196">
        <f t="shared" si="136"/>
      </c>
      <c r="J276" s="197">
        <f t="shared" si="4"/>
      </c>
      <c r="K276" s="195">
        <v>50</v>
      </c>
      <c r="L276" s="197">
        <f t="shared" si="89"/>
      </c>
      <c r="M276" s="195">
        <v>2</v>
      </c>
      <c r="N276" s="198">
        <f t="shared" si="207"/>
      </c>
      <c r="O276" s="195">
        <v>3</v>
      </c>
      <c r="P276" s="198">
        <f t="shared" si="234"/>
      </c>
      <c r="Q276" s="199"/>
      <c r="R276" s="195"/>
      <c r="S276" s="199"/>
      <c r="T276" s="195"/>
      <c r="U276" s="200"/>
      <c r="V276" s="201"/>
      <c r="W276" s="195"/>
      <c r="X276" s="201"/>
      <c r="Y276" s="199"/>
      <c r="Z276" s="201"/>
      <c r="AA276" s="201"/>
      <c r="AB276" s="195"/>
      <c r="AC276" s="195"/>
      <c r="AD276" s="199"/>
      <c r="AE276" s="202"/>
      <c r="AF276" s="204"/>
    </row>
    <row hidden="true" r="277">
      <c r="A277" s="189"/>
      <c r="B277" s="190"/>
      <c r="C277" s="191"/>
      <c r="D277" s="192" t="s">
        <v>250</v>
      </c>
      <c r="E277" s="193">
        <v>203.14</v>
      </c>
      <c r="F277" s="194"/>
      <c r="G277" s="195">
        <v>788</v>
      </c>
      <c r="H277" s="205">
        <v>14</v>
      </c>
      <c r="I277" s="196">
        <f t="shared" si="136"/>
      </c>
      <c r="J277" s="197">
        <f t="shared" si="4"/>
      </c>
      <c r="K277" s="195">
        <v>2</v>
      </c>
      <c r="L277" s="197">
        <f t="shared" si="89"/>
      </c>
      <c r="M277" s="195">
        <v>0</v>
      </c>
      <c r="N277" s="198">
        <f t="shared" si="207"/>
      </c>
      <c r="O277" s="195">
        <v>0</v>
      </c>
      <c r="P277" s="198">
        <f t="shared" si="234"/>
      </c>
      <c r="Q277" s="199"/>
      <c r="R277" s="195"/>
      <c r="S277" s="199"/>
      <c r="T277" s="195"/>
      <c r="U277" s="200"/>
      <c r="V277" s="201"/>
      <c r="W277" s="195"/>
      <c r="X277" s="201"/>
      <c r="Y277" s="199"/>
      <c r="Z277" s="201"/>
      <c r="AA277" s="201"/>
      <c r="AB277" s="195"/>
      <c r="AC277" s="195"/>
      <c r="AD277" s="199"/>
      <c r="AE277" s="202"/>
      <c r="AF277" s="203" t="s">
        <v>251</v>
      </c>
    </row>
    <row hidden="true" r="278">
      <c r="A278" s="189"/>
      <c r="B278" s="190" t="s">
        <v>255</v>
      </c>
      <c r="C278" s="191" t="s">
        <v>246</v>
      </c>
      <c r="D278" s="192" t="s">
        <v>247</v>
      </c>
      <c r="E278" s="193">
        <v>0</v>
      </c>
      <c r="F278" s="194">
        <f>E278+E280+E279</f>
      </c>
      <c r="G278" s="195">
        <v>0</v>
      </c>
      <c r="H278" s="195">
        <v>0</v>
      </c>
      <c r="I278" s="196">
        <f t="shared" si="136"/>
      </c>
      <c r="J278" s="197">
        <f t="shared" si="4"/>
      </c>
      <c r="K278" s="195">
        <v>0</v>
      </c>
      <c r="L278" s="197">
        <f t="shared" si="89"/>
      </c>
      <c r="M278" s="195">
        <v>0</v>
      </c>
      <c r="N278" s="198">
        <f t="shared" si="207"/>
      </c>
      <c r="O278" s="195">
        <v>0</v>
      </c>
      <c r="P278" s="198">
        <f t="shared" si="234"/>
      </c>
      <c r="Q278" s="199">
        <f>(M278+M279+M280)/(O278+O279+O280)</f>
      </c>
      <c r="R278" s="195">
        <v>5</v>
      </c>
      <c r="S278" s="199">
        <f>(O278+O279+O280)/(K278+K279+K280)</f>
      </c>
      <c r="T278" s="195">
        <v>3</v>
      </c>
      <c r="U278" s="200">
        <f>F278/T278</f>
      </c>
      <c r="V278" s="201">
        <f>(F278+4*500)/T278</f>
      </c>
      <c r="W278" s="195">
        <v>1677.6000000000022</v>
      </c>
      <c r="X278" s="201">
        <f>W278/T278</f>
      </c>
      <c r="Y278" s="199">
        <f>T278/R278</f>
      </c>
      <c r="Z278" s="201">
        <f>W278/F278</f>
      </c>
      <c r="AA278" s="201">
        <f>W278/(F278+500)</f>
      </c>
      <c r="AB278" s="195">
        <v>1</v>
      </c>
      <c r="AC278" s="195">
        <v>396</v>
      </c>
      <c r="AD278" s="199">
        <f>AB278/T278</f>
      </c>
      <c r="AE278" s="202">
        <f>(W278-AC278)/(F278+500)</f>
      </c>
      <c r="AF278" s="203" t="s">
        <v>265</v>
      </c>
    </row>
    <row hidden="true" r="279">
      <c r="A279" s="189"/>
      <c r="B279" s="190"/>
      <c r="C279" s="191"/>
      <c r="D279" s="192" t="s">
        <v>249</v>
      </c>
      <c r="E279" s="193">
        <v>2631.67</v>
      </c>
      <c r="F279" s="194"/>
      <c r="G279" s="195">
        <v>17686</v>
      </c>
      <c r="H279" s="195">
        <v>582</v>
      </c>
      <c r="I279" s="196">
        <f t="shared" si="136"/>
      </c>
      <c r="J279" s="197">
        <f t="shared" si="4"/>
      </c>
      <c r="K279" s="195">
        <v>38</v>
      </c>
      <c r="L279" s="197">
        <f t="shared" si="89"/>
      </c>
      <c r="M279" s="195">
        <v>1</v>
      </c>
      <c r="N279" s="198">
        <f t="shared" si="207"/>
      </c>
      <c r="O279" s="195">
        <v>3</v>
      </c>
      <c r="P279" s="198">
        <f t="shared" si="234"/>
      </c>
      <c r="Q279" s="199"/>
      <c r="R279" s="195"/>
      <c r="S279" s="199"/>
      <c r="T279" s="195"/>
      <c r="U279" s="200"/>
      <c r="V279" s="201"/>
      <c r="W279" s="195"/>
      <c r="X279" s="201"/>
      <c r="Y279" s="199"/>
      <c r="Z279" s="201"/>
      <c r="AA279" s="201"/>
      <c r="AB279" s="195">
        <v>1</v>
      </c>
      <c r="AC279" s="195">
        <v>396</v>
      </c>
      <c r="AD279" s="199"/>
      <c r="AE279" s="202"/>
      <c r="AF279" s="204"/>
    </row>
    <row hidden="true" r="280">
      <c r="A280" s="189"/>
      <c r="B280" s="190"/>
      <c r="C280" s="191"/>
      <c r="D280" s="192" t="s">
        <v>250</v>
      </c>
      <c r="E280" s="193">
        <v>302.45</v>
      </c>
      <c r="F280" s="194"/>
      <c r="G280" s="195">
        <v>781</v>
      </c>
      <c r="H280" s="205">
        <v>34</v>
      </c>
      <c r="I280" s="196">
        <f t="shared" si="136"/>
      </c>
      <c r="J280" s="197">
        <f t="shared" si="4"/>
      </c>
      <c r="K280" s="195">
        <v>2</v>
      </c>
      <c r="L280" s="197">
        <f t="shared" si="89"/>
      </c>
      <c r="M280" s="195">
        <v>1</v>
      </c>
      <c r="N280" s="198">
        <f t="shared" si="207"/>
      </c>
      <c r="O280" s="195">
        <v>1</v>
      </c>
      <c r="P280" s="198">
        <f t="shared" si="234"/>
      </c>
      <c r="Q280" s="199"/>
      <c r="R280" s="195"/>
      <c r="S280" s="199"/>
      <c r="T280" s="195"/>
      <c r="U280" s="200"/>
      <c r="V280" s="201"/>
      <c r="W280" s="195"/>
      <c r="X280" s="201"/>
      <c r="Y280" s="199"/>
      <c r="Z280" s="201"/>
      <c r="AA280" s="201"/>
      <c r="AB280" s="195">
        <v>1</v>
      </c>
      <c r="AC280" s="195">
        <v>396</v>
      </c>
      <c r="AD280" s="199"/>
      <c r="AE280" s="202"/>
      <c r="AF280" s="203" t="s">
        <v>251</v>
      </c>
    </row>
    <row hidden="true" r="281">
      <c r="A281" s="189"/>
      <c r="B281" s="207" t="s">
        <v>256</v>
      </c>
      <c r="C281" s="207"/>
      <c r="D281" s="207"/>
      <c r="E281" s="208">
        <f>SUM(E266:E280)</f>
      </c>
      <c r="F281" s="209">
        <f>SUM(F266:F280)</f>
      </c>
      <c r="G281" s="208">
        <f>SUM(G266:G280)</f>
      </c>
      <c r="H281" s="208">
        <f>SUM(H266:H280)</f>
      </c>
      <c r="I281" s="210">
        <f t="shared" si="136"/>
      </c>
      <c r="J281" s="211">
        <f t="shared" si="4"/>
      </c>
      <c r="K281" s="208">
        <f>SUM(K266:K280)</f>
      </c>
      <c r="L281" s="211">
        <f t="shared" si="89"/>
      </c>
      <c r="M281" s="208">
        <f>SUM(M266:M280)</f>
      </c>
      <c r="N281" s="212">
        <f t="shared" si="207"/>
      </c>
      <c r="O281" s="208">
        <f>SUM(O266:O280)</f>
      </c>
      <c r="P281" s="212">
        <f t="shared" si="234"/>
      </c>
      <c r="Q281" s="213">
        <f>M281/O281</f>
      </c>
      <c r="R281" s="209">
        <f>SUM(R266:R280)</f>
      </c>
      <c r="S281" s="213">
        <f>(O281+O281)/(K281+K281)</f>
      </c>
      <c r="T281" s="209">
        <f>SUM(T266:T280)</f>
      </c>
      <c r="U281" s="214">
        <f t="shared" ref="U281:U282" si="481">F281/T281</f>
      </c>
      <c r="V281" s="215">
        <f t="shared" ref="V281:V282" si="585">(F281+4*500)/T281</f>
      </c>
      <c r="W281" s="209">
        <f>SUM(W266:W280)</f>
      </c>
      <c r="X281" s="216">
        <f t="shared" ref="X281:X282" si="273">W281/T281</f>
      </c>
      <c r="Y281" s="213">
        <f t="shared" ref="Y281:Y282" si="377">T281/R281</f>
      </c>
      <c r="Z281" s="215">
        <f t="shared" ref="Z281:Z282" si="782">W281/F281</f>
      </c>
      <c r="AA281" s="215">
        <f>W281/(F281+COUNT(W266:W280)*500)</f>
      </c>
      <c r="AB281" s="217">
        <f>AB266+AB269+AB272+AB275+AB278</f>
      </c>
      <c r="AC281" s="217">
        <f>AC266+AC269+AC272+AC275+AC278</f>
      </c>
      <c r="AD281" s="213">
        <f t="shared" ref="AD281:AD282" si="678">AB281/T281</f>
      </c>
      <c r="AE281" s="218">
        <f>(W281-AC281)/(F281+COUNT(W266:W280))</f>
      </c>
      <c r="AF281" s="219"/>
    </row>
    <row hidden="true" r="282">
      <c r="A282" s="189"/>
      <c r="B282" s="220" t="s">
        <v>257</v>
      </c>
      <c r="C282" s="191" t="s">
        <v>264</v>
      </c>
      <c r="D282" s="192" t="s">
        <v>247</v>
      </c>
      <c r="E282" s="193">
        <v>0</v>
      </c>
      <c r="F282" s="194">
        <f>E282+E284+E283</f>
      </c>
      <c r="G282" s="195">
        <v>0</v>
      </c>
      <c r="H282" s="195">
        <v>0</v>
      </c>
      <c r="I282" s="196">
        <f t="shared" si="136"/>
      </c>
      <c r="J282" s="197">
        <f t="shared" si="4"/>
      </c>
      <c r="K282" s="195">
        <v>0</v>
      </c>
      <c r="L282" s="197">
        <f t="shared" si="89"/>
      </c>
      <c r="M282" s="195">
        <v>0</v>
      </c>
      <c r="N282" s="198">
        <f t="shared" si="207"/>
      </c>
      <c r="O282" s="195">
        <v>0</v>
      </c>
      <c r="P282" s="198">
        <f t="shared" si="234"/>
      </c>
      <c r="Q282" s="199">
        <f>(M282+M283+M284)/(O282+O283+O284)</f>
      </c>
      <c r="R282" s="195">
        <v>6</v>
      </c>
      <c r="S282" s="199">
        <f>(O282+O283+O284)/(K282+K283+K284)</f>
      </c>
      <c r="T282" s="195">
        <v>3</v>
      </c>
      <c r="U282" s="200">
        <f t="shared" si="481"/>
      </c>
      <c r="V282" s="201">
        <f t="shared" si="585"/>
      </c>
      <c r="W282" s="195">
        <v>3774</v>
      </c>
      <c r="X282" s="201">
        <f t="shared" si="273"/>
      </c>
      <c r="Y282" s="199">
        <f t="shared" si="377"/>
      </c>
      <c r="Z282" s="201">
        <f t="shared" si="782"/>
      </c>
      <c r="AA282" s="201">
        <f>W282/(F282+500)</f>
      </c>
      <c r="AB282" s="195">
        <v>2</v>
      </c>
      <c r="AC282" s="195">
        <v>1366.8000000000002</v>
      </c>
      <c r="AD282" s="199">
        <f t="shared" si="678"/>
      </c>
      <c r="AE282" s="202">
        <f>(W282-AC282)/(F282+500)</f>
      </c>
      <c r="AF282" s="203" t="s">
        <v>265</v>
      </c>
    </row>
    <row hidden="true" r="283">
      <c r="A283" s="189"/>
      <c r="B283" s="220"/>
      <c r="C283" s="191"/>
      <c r="D283" s="192" t="s">
        <v>249</v>
      </c>
      <c r="E283" s="193">
        <v>1986</v>
      </c>
      <c r="F283" s="194"/>
      <c r="G283" s="195">
        <v>15639</v>
      </c>
      <c r="H283" s="195">
        <v>319</v>
      </c>
      <c r="I283" s="196">
        <f t="shared" si="136"/>
      </c>
      <c r="J283" s="197">
        <f t="shared" si="4"/>
      </c>
      <c r="K283" s="195">
        <v>23</v>
      </c>
      <c r="L283" s="197">
        <f t="shared" si="89"/>
      </c>
      <c r="M283" s="195">
        <v>2</v>
      </c>
      <c r="N283" s="198">
        <f t="shared" si="207"/>
      </c>
      <c r="O283" s="195">
        <v>2</v>
      </c>
      <c r="P283" s="198">
        <f t="shared" si="234"/>
      </c>
      <c r="Q283" s="199"/>
      <c r="R283" s="195"/>
      <c r="S283" s="199"/>
      <c r="T283" s="195"/>
      <c r="U283" s="200"/>
      <c r="V283" s="201"/>
      <c r="W283" s="195"/>
      <c r="X283" s="201"/>
      <c r="Y283" s="199"/>
      <c r="Z283" s="201"/>
      <c r="AA283" s="201"/>
      <c r="AB283" s="195">
        <v>2</v>
      </c>
      <c r="AC283" s="195">
        <v>1366.8000000000002</v>
      </c>
      <c r="AD283" s="199"/>
      <c r="AE283" s="202"/>
      <c r="AF283" s="204"/>
    </row>
    <row hidden="true" r="284">
      <c r="A284" s="189"/>
      <c r="B284" s="220"/>
      <c r="C284" s="191"/>
      <c r="D284" s="192" t="s">
        <v>250</v>
      </c>
      <c r="E284" s="193">
        <v>267.24</v>
      </c>
      <c r="F284" s="194"/>
      <c r="G284" s="195">
        <v>756</v>
      </c>
      <c r="H284" s="205">
        <v>26</v>
      </c>
      <c r="I284" s="196">
        <f t="shared" si="136"/>
      </c>
      <c r="J284" s="197">
        <f t="shared" si="4"/>
      </c>
      <c r="K284" s="195">
        <v>3</v>
      </c>
      <c r="L284" s="197">
        <f t="shared" si="89"/>
      </c>
      <c r="M284" s="195">
        <v>0</v>
      </c>
      <c r="N284" s="198">
        <f t="shared" si="207"/>
      </c>
      <c r="O284" s="195">
        <v>0</v>
      </c>
      <c r="P284" s="198">
        <f t="shared" si="234"/>
      </c>
      <c r="Q284" s="199"/>
      <c r="R284" s="195"/>
      <c r="S284" s="199"/>
      <c r="T284" s="195"/>
      <c r="U284" s="200"/>
      <c r="V284" s="201"/>
      <c r="W284" s="195"/>
      <c r="X284" s="201"/>
      <c r="Y284" s="199"/>
      <c r="Z284" s="201"/>
      <c r="AA284" s="201"/>
      <c r="AB284" s="195">
        <v>2</v>
      </c>
      <c r="AC284" s="195">
        <v>1366.8000000000002</v>
      </c>
      <c r="AD284" s="199"/>
      <c r="AE284" s="202"/>
      <c r="AF284" s="203" t="s">
        <v>251</v>
      </c>
    </row>
    <row hidden="true" r="285">
      <c r="A285" s="189"/>
      <c r="B285" s="220" t="s">
        <v>259</v>
      </c>
      <c r="C285" s="191" t="s">
        <v>264</v>
      </c>
      <c r="D285" s="192" t="s">
        <v>247</v>
      </c>
      <c r="E285" s="193">
        <v>0</v>
      </c>
      <c r="F285" s="194">
        <f>E285+E287+E286</f>
      </c>
      <c r="G285" s="195">
        <v>0</v>
      </c>
      <c r="H285" s="195">
        <v>0</v>
      </c>
      <c r="I285" s="196">
        <f t="shared" si="136"/>
      </c>
      <c r="J285" s="197">
        <f t="shared" si="4"/>
      </c>
      <c r="K285" s="195">
        <v>0</v>
      </c>
      <c r="L285" s="197">
        <f t="shared" si="89"/>
      </c>
      <c r="M285" s="195">
        <v>0</v>
      </c>
      <c r="N285" s="198">
        <f t="shared" si="207"/>
      </c>
      <c r="O285" s="195">
        <v>0</v>
      </c>
      <c r="P285" s="198">
        <f t="shared" si="234"/>
      </c>
      <c r="Q285" s="199">
        <f>(M285+M286+M287)/(O285+O286+O287)</f>
      </c>
      <c r="R285" s="195">
        <v>4</v>
      </c>
      <c r="S285" s="199">
        <f>(O285+O286+O287)/(K285+K286+K287)</f>
      </c>
      <c r="T285" s="195">
        <v>0</v>
      </c>
      <c r="U285" s="200">
        <f>F285/T285</f>
      </c>
      <c r="V285" s="201">
        <f>(F285+4*500)/T285</f>
      </c>
      <c r="W285" s="195">
        <v>0</v>
      </c>
      <c r="X285" s="201">
        <f>W285/T285</f>
      </c>
      <c r="Y285" s="199">
        <f>T285/R285</f>
      </c>
      <c r="Z285" s="201">
        <f>W285/F285</f>
      </c>
      <c r="AA285" s="201">
        <f>W285/(F285+500)</f>
      </c>
      <c r="AB285" s="195">
        <v>0</v>
      </c>
      <c r="AC285" s="195">
        <v>0</v>
      </c>
      <c r="AD285" s="199">
        <f>AB285/T285</f>
      </c>
      <c r="AE285" s="202">
        <f>(W285-AC285)/(F285+500)</f>
      </c>
      <c r="AF285" s="203" t="s">
        <v>265</v>
      </c>
    </row>
    <row hidden="true" r="286">
      <c r="A286" s="189"/>
      <c r="B286" s="220"/>
      <c r="C286" s="191"/>
      <c r="D286" s="192" t="s">
        <v>249</v>
      </c>
      <c r="E286" s="193">
        <v>1309.02</v>
      </c>
      <c r="F286" s="194"/>
      <c r="G286" s="195">
        <v>12237</v>
      </c>
      <c r="H286" s="195">
        <v>277</v>
      </c>
      <c r="I286" s="196">
        <f t="shared" si="136"/>
      </c>
      <c r="J286" s="197">
        <f t="shared" si="4"/>
      </c>
      <c r="K286" s="195">
        <v>12</v>
      </c>
      <c r="L286" s="197">
        <f t="shared" si="89"/>
      </c>
      <c r="M286" s="195">
        <v>0</v>
      </c>
      <c r="N286" s="198">
        <f t="shared" si="207"/>
      </c>
      <c r="O286" s="195">
        <v>2</v>
      </c>
      <c r="P286" s="198">
        <f t="shared" si="234"/>
      </c>
      <c r="Q286" s="199"/>
      <c r="R286" s="195"/>
      <c r="S286" s="199"/>
      <c r="T286" s="195"/>
      <c r="U286" s="200"/>
      <c r="V286" s="201"/>
      <c r="W286" s="195"/>
      <c r="X286" s="201"/>
      <c r="Y286" s="199"/>
      <c r="Z286" s="201"/>
      <c r="AA286" s="201"/>
      <c r="AB286" s="195"/>
      <c r="AC286" s="195"/>
      <c r="AD286" s="199"/>
      <c r="AE286" s="202"/>
      <c r="AF286" s="204"/>
    </row>
    <row hidden="true" r="287">
      <c r="A287" s="189"/>
      <c r="B287" s="220"/>
      <c r="C287" s="191"/>
      <c r="D287" s="192" t="s">
        <v>250</v>
      </c>
      <c r="E287" s="193">
        <v>272.04</v>
      </c>
      <c r="F287" s="194"/>
      <c r="G287" s="195">
        <v>1057</v>
      </c>
      <c r="H287" s="205">
        <v>40</v>
      </c>
      <c r="I287" s="196">
        <f t="shared" si="136"/>
      </c>
      <c r="J287" s="197">
        <f t="shared" si="4"/>
      </c>
      <c r="K287" s="195">
        <v>2</v>
      </c>
      <c r="L287" s="197">
        <f t="shared" si="89"/>
      </c>
      <c r="M287" s="195">
        <v>0</v>
      </c>
      <c r="N287" s="198">
        <f t="shared" si="207"/>
      </c>
      <c r="O287" s="195">
        <v>2</v>
      </c>
      <c r="P287" s="198">
        <f t="shared" si="234"/>
      </c>
      <c r="Q287" s="199"/>
      <c r="R287" s="195"/>
      <c r="S287" s="199"/>
      <c r="T287" s="195"/>
      <c r="U287" s="200"/>
      <c r="V287" s="201"/>
      <c r="W287" s="195"/>
      <c r="X287" s="201"/>
      <c r="Y287" s="199"/>
      <c r="Z287" s="201"/>
      <c r="AA287" s="201"/>
      <c r="AB287" s="195"/>
      <c r="AC287" s="195"/>
      <c r="AD287" s="199"/>
      <c r="AE287" s="202"/>
      <c r="AF287" s="203" t="s">
        <v>251</v>
      </c>
    </row>
    <row hidden="true" r="288">
      <c r="A288" s="189"/>
      <c r="B288" s="220" t="s">
        <v>260</v>
      </c>
      <c r="C288" s="191" t="s">
        <v>264</v>
      </c>
      <c r="D288" s="192" t="s">
        <v>247</v>
      </c>
      <c r="E288" s="193">
        <v>0</v>
      </c>
      <c r="F288" s="194">
        <f>E288+E290+E289</f>
      </c>
      <c r="G288" s="195">
        <v>0</v>
      </c>
      <c r="H288" s="195">
        <v>0</v>
      </c>
      <c r="I288" s="196">
        <f t="shared" si="136"/>
      </c>
      <c r="J288" s="197">
        <f t="shared" si="4"/>
      </c>
      <c r="K288" s="195">
        <v>0</v>
      </c>
      <c r="L288" s="197">
        <f t="shared" si="89"/>
      </c>
      <c r="M288" s="195">
        <v>0</v>
      </c>
      <c r="N288" s="198">
        <f t="shared" si="207"/>
      </c>
      <c r="O288" s="195">
        <v>0</v>
      </c>
      <c r="P288" s="198">
        <f t="shared" si="234"/>
      </c>
      <c r="Q288" s="199">
        <f>(M288+M289+M290)/(O288+O289+O290)</f>
      </c>
      <c r="R288" s="195">
        <v>8</v>
      </c>
      <c r="S288" s="199">
        <f>(O288+O289+O290)/(K288+K289+K290)</f>
      </c>
      <c r="T288" s="195">
        <v>5</v>
      </c>
      <c r="U288" s="200">
        <f>F288/T288</f>
      </c>
      <c r="V288" s="201">
        <f>(F288+4*500)/T288</f>
      </c>
      <c r="W288" s="195">
        <v>4935.399999999998</v>
      </c>
      <c r="X288" s="201">
        <f>W288/T288</f>
      </c>
      <c r="Y288" s="199">
        <f>T288/R288</f>
      </c>
      <c r="Z288" s="201">
        <f>W288/F288</f>
      </c>
      <c r="AA288" s="201">
        <f>W288/(F288+500)</f>
      </c>
      <c r="AB288" s="195">
        <v>0</v>
      </c>
      <c r="AC288" s="195">
        <v>0</v>
      </c>
      <c r="AD288" s="199">
        <f>AB288/T288</f>
      </c>
      <c r="AE288" s="202">
        <f>(W288-AC288)/(F288+500)</f>
      </c>
      <c r="AF288" s="203" t="s">
        <v>265</v>
      </c>
    </row>
    <row hidden="true" r="289">
      <c r="A289" s="189"/>
      <c r="B289" s="220"/>
      <c r="C289" s="191"/>
      <c r="D289" s="192" t="s">
        <v>249</v>
      </c>
      <c r="E289" s="193">
        <v>1429.43</v>
      </c>
      <c r="F289" s="194"/>
      <c r="G289" s="195">
        <v>12428</v>
      </c>
      <c r="H289" s="195">
        <v>264</v>
      </c>
      <c r="I289" s="196">
        <f t="shared" si="136"/>
      </c>
      <c r="J289" s="197">
        <f t="shared" si="4"/>
      </c>
      <c r="K289" s="195">
        <v>21</v>
      </c>
      <c r="L289" s="197">
        <f t="shared" si="89"/>
      </c>
      <c r="M289" s="195">
        <v>2</v>
      </c>
      <c r="N289" s="198">
        <f t="shared" si="207"/>
      </c>
      <c r="O289" s="195">
        <v>3</v>
      </c>
      <c r="P289" s="198">
        <f t="shared" si="234"/>
      </c>
      <c r="Q289" s="199"/>
      <c r="R289" s="195"/>
      <c r="S289" s="199"/>
      <c r="T289" s="195"/>
      <c r="U289" s="200"/>
      <c r="V289" s="201"/>
      <c r="W289" s="195"/>
      <c r="X289" s="201"/>
      <c r="Y289" s="199"/>
      <c r="Z289" s="201"/>
      <c r="AA289" s="201"/>
      <c r="AB289" s="195"/>
      <c r="AC289" s="195"/>
      <c r="AD289" s="199"/>
      <c r="AE289" s="202"/>
      <c r="AF289" s="204"/>
    </row>
    <row hidden="true" r="290">
      <c r="A290" s="189"/>
      <c r="B290" s="220"/>
      <c r="C290" s="191"/>
      <c r="D290" s="192" t="s">
        <v>250</v>
      </c>
      <c r="E290" s="193">
        <v>767.08</v>
      </c>
      <c r="F290" s="194"/>
      <c r="G290" s="195">
        <v>2891</v>
      </c>
      <c r="H290" s="205">
        <v>89</v>
      </c>
      <c r="I290" s="196">
        <f t="shared" si="136"/>
      </c>
      <c r="J290" s="197">
        <f t="shared" si="4"/>
      </c>
      <c r="K290" s="195">
        <v>4</v>
      </c>
      <c r="L290" s="197">
        <f t="shared" si="89"/>
      </c>
      <c r="M290" s="195">
        <v>1</v>
      </c>
      <c r="N290" s="198">
        <f t="shared" si="207"/>
      </c>
      <c r="O290" s="195">
        <v>3</v>
      </c>
      <c r="P290" s="198">
        <f t="shared" si="234"/>
      </c>
      <c r="Q290" s="199"/>
      <c r="R290" s="195"/>
      <c r="S290" s="199"/>
      <c r="T290" s="195"/>
      <c r="U290" s="200"/>
      <c r="V290" s="201"/>
      <c r="W290" s="195"/>
      <c r="X290" s="201"/>
      <c r="Y290" s="199"/>
      <c r="Z290" s="201"/>
      <c r="AA290" s="201"/>
      <c r="AB290" s="195"/>
      <c r="AC290" s="195"/>
      <c r="AD290" s="199"/>
      <c r="AE290" s="202"/>
      <c r="AF290" s="203" t="s">
        <v>251</v>
      </c>
    </row>
    <row hidden="true" r="291">
      <c r="A291" s="189"/>
      <c r="B291" s="220" t="s">
        <v>261</v>
      </c>
      <c r="C291" s="191" t="s">
        <v>264</v>
      </c>
      <c r="D291" s="192" t="s">
        <v>247</v>
      </c>
      <c r="E291" s="193">
        <v>0</v>
      </c>
      <c r="F291" s="194">
        <f>E291+E293+E292</f>
      </c>
      <c r="G291" s="195">
        <v>0</v>
      </c>
      <c r="H291" s="195">
        <v>0</v>
      </c>
      <c r="I291" s="196">
        <f t="shared" si="136"/>
      </c>
      <c r="J291" s="197">
        <f t="shared" si="4"/>
      </c>
      <c r="K291" s="195">
        <v>0</v>
      </c>
      <c r="L291" s="197">
        <f t="shared" si="89"/>
      </c>
      <c r="M291" s="195">
        <v>0</v>
      </c>
      <c r="N291" s="198">
        <f t="shared" si="207"/>
      </c>
      <c r="O291" s="195">
        <v>0</v>
      </c>
      <c r="P291" s="198">
        <f t="shared" si="234"/>
      </c>
      <c r="Q291" s="199">
        <f>(M291+M292+M293)/(O291+O292+O293)</f>
      </c>
      <c r="R291" s="195">
        <v>5</v>
      </c>
      <c r="S291" s="199">
        <f>(O291+O292+O293)/(K291+K292+K293)</f>
      </c>
      <c r="T291" s="195">
        <v>2</v>
      </c>
      <c r="U291" s="200">
        <f>F291/T291</f>
      </c>
      <c r="V291" s="201">
        <f>(F291+4*500)/T291</f>
      </c>
      <c r="W291" s="195">
        <v>2702.4000000000015</v>
      </c>
      <c r="X291" s="201">
        <f>W291/T291</f>
      </c>
      <c r="Y291" s="199">
        <f>T291/R291</f>
      </c>
      <c r="Z291" s="201">
        <f>W291/F291</f>
      </c>
      <c r="AA291" s="201">
        <f>W291/(F291+500)</f>
      </c>
      <c r="AB291" s="195">
        <v>0</v>
      </c>
      <c r="AC291" s="195">
        <v>0</v>
      </c>
      <c r="AD291" s="199">
        <f>AB291/T291</f>
      </c>
      <c r="AE291" s="202">
        <f>(W291-AC291)/(F291+500)</f>
      </c>
      <c r="AF291" s="203" t="s">
        <v>265</v>
      </c>
    </row>
    <row hidden="true" r="292">
      <c r="A292" s="189"/>
      <c r="B292" s="220"/>
      <c r="C292" s="191"/>
      <c r="D292" s="192" t="s">
        <v>249</v>
      </c>
      <c r="E292" s="193">
        <v>1343.08</v>
      </c>
      <c r="F292" s="194"/>
      <c r="G292" s="195">
        <v>10970</v>
      </c>
      <c r="H292" s="195">
        <v>242</v>
      </c>
      <c r="I292" s="196">
        <f t="shared" si="136"/>
      </c>
      <c r="J292" s="197">
        <f t="shared" si="4"/>
      </c>
      <c r="K292" s="195">
        <v>15</v>
      </c>
      <c r="L292" s="197">
        <f t="shared" si="89"/>
      </c>
      <c r="M292" s="195">
        <v>1</v>
      </c>
      <c r="N292" s="198">
        <f t="shared" si="207"/>
      </c>
      <c r="O292" s="195">
        <v>3</v>
      </c>
      <c r="P292" s="198">
        <f t="shared" si="234"/>
      </c>
      <c r="Q292" s="199"/>
      <c r="R292" s="195"/>
      <c r="S292" s="199"/>
      <c r="T292" s="195"/>
      <c r="U292" s="200"/>
      <c r="V292" s="201"/>
      <c r="W292" s="195"/>
      <c r="X292" s="201"/>
      <c r="Y292" s="199"/>
      <c r="Z292" s="201"/>
      <c r="AA292" s="201"/>
      <c r="AB292" s="195"/>
      <c r="AC292" s="195"/>
      <c r="AD292" s="199"/>
      <c r="AE292" s="202"/>
      <c r="AF292" s="204"/>
    </row>
    <row hidden="true" r="293">
      <c r="A293" s="189"/>
      <c r="B293" s="220"/>
      <c r="C293" s="191"/>
      <c r="D293" s="192" t="s">
        <v>250</v>
      </c>
      <c r="E293" s="193">
        <v>518.63</v>
      </c>
      <c r="F293" s="194"/>
      <c r="G293" s="195">
        <v>2159</v>
      </c>
      <c r="H293" s="205">
        <v>84</v>
      </c>
      <c r="I293" s="196">
        <f t="shared" si="136"/>
      </c>
      <c r="J293" s="197">
        <f t="shared" si="4"/>
      </c>
      <c r="K293" s="195">
        <v>0</v>
      </c>
      <c r="L293" s="197">
        <f t="shared" si="89"/>
      </c>
      <c r="M293" s="195">
        <v>0</v>
      </c>
      <c r="N293" s="198">
        <f t="shared" si="207"/>
      </c>
      <c r="O293" s="195">
        <v>1</v>
      </c>
      <c r="P293" s="198">
        <f t="shared" si="234"/>
      </c>
      <c r="Q293" s="199"/>
      <c r="R293" s="195"/>
      <c r="S293" s="199"/>
      <c r="T293" s="195"/>
      <c r="U293" s="200"/>
      <c r="V293" s="201"/>
      <c r="W293" s="195"/>
      <c r="X293" s="201"/>
      <c r="Y293" s="199"/>
      <c r="Z293" s="201"/>
      <c r="AA293" s="201"/>
      <c r="AB293" s="195"/>
      <c r="AC293" s="195"/>
      <c r="AD293" s="199"/>
      <c r="AE293" s="202"/>
      <c r="AF293" s="203" t="s">
        <v>251</v>
      </c>
    </row>
    <row hidden="true" r="294">
      <c r="A294" s="189"/>
      <c r="B294" s="220" t="s">
        <v>262</v>
      </c>
      <c r="C294" s="191" t="s">
        <v>264</v>
      </c>
      <c r="D294" s="192" t="s">
        <v>247</v>
      </c>
      <c r="E294" s="193">
        <v>0</v>
      </c>
      <c r="F294" s="194">
        <f>E294+E296+E295</f>
      </c>
      <c r="G294" s="195">
        <v>0</v>
      </c>
      <c r="H294" s="195">
        <v>0</v>
      </c>
      <c r="I294" s="196">
        <f t="shared" si="136"/>
      </c>
      <c r="J294" s="197">
        <f t="shared" si="4"/>
      </c>
      <c r="K294" s="195">
        <v>0</v>
      </c>
      <c r="L294" s="197">
        <f t="shared" si="89"/>
      </c>
      <c r="M294" s="195">
        <v>0</v>
      </c>
      <c r="N294" s="198">
        <f t="shared" si="207"/>
      </c>
      <c r="O294" s="195">
        <v>0</v>
      </c>
      <c r="P294" s="198">
        <f t="shared" si="234"/>
      </c>
      <c r="Q294" s="199">
        <f>(M294+M295+M296)/(O294+O295+O296)</f>
      </c>
      <c r="R294" s="195">
        <v>4</v>
      </c>
      <c r="S294" s="199">
        <f>(O294+O295+O296)/(K294+K295+K296)</f>
      </c>
      <c r="T294" s="195">
        <v>1</v>
      </c>
      <c r="U294" s="200">
        <f>F294/T294</f>
      </c>
      <c r="V294" s="201">
        <f>(F294+4*500)/T294</f>
      </c>
      <c r="W294" s="195">
        <v>396</v>
      </c>
      <c r="X294" s="201">
        <f>W294/T294</f>
      </c>
      <c r="Y294" s="199">
        <f>T294/R294</f>
      </c>
      <c r="Z294" s="201">
        <f>W294/F294</f>
      </c>
      <c r="AA294" s="201">
        <f>W294/(F294+500)</f>
      </c>
      <c r="AB294" s="195">
        <v>0</v>
      </c>
      <c r="AC294" s="195">
        <v>0</v>
      </c>
      <c r="AD294" s="199">
        <f>AB294/T294</f>
      </c>
      <c r="AE294" s="202">
        <f>(W294-AC294)/(F294+500)</f>
      </c>
      <c r="AF294" s="203" t="s">
        <v>265</v>
      </c>
    </row>
    <row hidden="true" r="295">
      <c r="A295" s="189"/>
      <c r="B295" s="220"/>
      <c r="C295" s="191"/>
      <c r="D295" s="192" t="s">
        <v>249</v>
      </c>
      <c r="E295" s="193">
        <v>2049.13</v>
      </c>
      <c r="F295" s="194"/>
      <c r="G295" s="195">
        <v>18894</v>
      </c>
      <c r="H295" s="195">
        <v>345</v>
      </c>
      <c r="I295" s="196">
        <f t="shared" si="136"/>
      </c>
      <c r="J295" s="197">
        <f t="shared" si="4"/>
      </c>
      <c r="K295" s="195">
        <v>25</v>
      </c>
      <c r="L295" s="197">
        <f t="shared" si="89"/>
      </c>
      <c r="M295" s="195">
        <v>1</v>
      </c>
      <c r="N295" s="198">
        <f t="shared" si="207"/>
      </c>
      <c r="O295" s="195">
        <v>4</v>
      </c>
      <c r="P295" s="198">
        <f t="shared" si="234"/>
      </c>
      <c r="Q295" s="199"/>
      <c r="R295" s="195"/>
      <c r="S295" s="199"/>
      <c r="T295" s="195"/>
      <c r="U295" s="200"/>
      <c r="V295" s="201"/>
      <c r="W295" s="195"/>
      <c r="X295" s="201"/>
      <c r="Y295" s="199"/>
      <c r="Z295" s="201"/>
      <c r="AA295" s="201"/>
      <c r="AB295" s="195"/>
      <c r="AC295" s="195"/>
      <c r="AD295" s="199"/>
      <c r="AE295" s="202"/>
      <c r="AF295" s="204"/>
    </row>
    <row hidden="true" r="296">
      <c r="A296" s="189"/>
      <c r="B296" s="220"/>
      <c r="C296" s="191"/>
      <c r="D296" s="192" t="s">
        <v>250</v>
      </c>
      <c r="E296" s="193">
        <v>308.86</v>
      </c>
      <c r="F296" s="194"/>
      <c r="G296" s="195">
        <v>915</v>
      </c>
      <c r="H296" s="205">
        <v>25</v>
      </c>
      <c r="I296" s="196">
        <f t="shared" si="136"/>
      </c>
      <c r="J296" s="197">
        <f t="shared" si="4"/>
      </c>
      <c r="K296" s="195">
        <v>2</v>
      </c>
      <c r="L296" s="197">
        <f t="shared" si="89"/>
      </c>
      <c r="M296" s="195">
        <v>0</v>
      </c>
      <c r="N296" s="198">
        <f t="shared" si="207"/>
      </c>
      <c r="O296" s="195">
        <v>0</v>
      </c>
      <c r="P296" s="198">
        <f t="shared" si="234"/>
      </c>
      <c r="Q296" s="199"/>
      <c r="R296" s="195"/>
      <c r="S296" s="199"/>
      <c r="T296" s="195"/>
      <c r="U296" s="200"/>
      <c r="V296" s="201"/>
      <c r="W296" s="195"/>
      <c r="X296" s="201"/>
      <c r="Y296" s="199"/>
      <c r="Z296" s="201"/>
      <c r="AA296" s="201"/>
      <c r="AB296" s="195"/>
      <c r="AC296" s="195"/>
      <c r="AD296" s="199"/>
      <c r="AE296" s="202"/>
      <c r="AF296" s="203" t="s">
        <v>251</v>
      </c>
    </row>
    <row hidden="true" r="297">
      <c r="A297" s="189"/>
      <c r="B297" s="222" t="s">
        <v>256</v>
      </c>
      <c r="C297" s="222"/>
      <c r="D297" s="222"/>
      <c r="E297" s="208">
        <f>SUM(E282:E296)</f>
      </c>
      <c r="F297" s="208">
        <f>SUM(F282:F296)</f>
      </c>
      <c r="G297" s="208">
        <f>SUM(G282:G296)</f>
      </c>
      <c r="H297" s="208">
        <f>SUM(H282:H296)</f>
      </c>
      <c r="I297" s="210">
        <f t="shared" si="136"/>
      </c>
      <c r="J297" s="211">
        <f t="shared" si="4"/>
      </c>
      <c r="K297" s="208">
        <f>SUM(K282:K296)</f>
      </c>
      <c r="L297" s="211">
        <f t="shared" si="89"/>
      </c>
      <c r="M297" s="208">
        <f>SUM(M282:M296)</f>
      </c>
      <c r="N297" s="212">
        <f t="shared" si="207"/>
      </c>
      <c r="O297" s="208">
        <f>SUM(O282:O296)</f>
      </c>
      <c r="P297" s="212">
        <f t="shared" si="234"/>
      </c>
      <c r="Q297" s="213">
        <f>M297/O297</f>
      </c>
      <c r="R297" s="208">
        <f>SUM(R282:R296)</f>
      </c>
      <c r="S297" s="213">
        <f>(O297+O297)/(K297+K297)</f>
      </c>
      <c r="T297" s="208">
        <f>SUM(T282:T296)</f>
      </c>
      <c r="U297" s="214">
        <f t="shared" ref="U297:U298" si="482">F297/T297</f>
      </c>
      <c r="V297" s="215">
        <f t="shared" ref="V297:V298" si="586">(F297+4*500)/T297</f>
      </c>
      <c r="W297" s="208">
        <f>SUM(W282:W296)</f>
      </c>
      <c r="X297" s="216">
        <f t="shared" ref="X297:X298" si="274">W297/T297</f>
      </c>
      <c r="Y297" s="213">
        <f t="shared" ref="Y297:Y298" si="378">T297/R297</f>
      </c>
      <c r="Z297" s="215">
        <f t="shared" ref="Z297:Z298" si="783">W297/F297</f>
      </c>
      <c r="AA297" s="215">
        <f>W297/(F297+COUNT(W282:W296)*500)</f>
      </c>
      <c r="AB297" s="217">
        <f>AB282+AB285+AB288+AB291+AB294</f>
      </c>
      <c r="AC297" s="217">
        <f>AC282+AC285+AC288+AC291+AC294</f>
      </c>
      <c r="AD297" s="213">
        <f t="shared" ref="AD297:AD298" si="679">AB297/T297</f>
      </c>
      <c r="AE297" s="218">
        <f>(W297-AC297)/(F297+COUNT(W282:W296))</f>
      </c>
      <c r="AF297" s="203"/>
    </row>
    <row hidden="true" r="298">
      <c r="A298" s="189"/>
      <c r="B298" s="190" t="s">
        <v>263</v>
      </c>
      <c r="C298" s="221" t="s">
        <v>272</v>
      </c>
      <c r="D298" s="192" t="s">
        <v>247</v>
      </c>
      <c r="E298" s="193">
        <v>0</v>
      </c>
      <c r="F298" s="194">
        <f>E298+E300+E299</f>
      </c>
      <c r="G298" s="195">
        <v>0</v>
      </c>
      <c r="H298" s="195">
        <v>0</v>
      </c>
      <c r="I298" s="196">
        <f t="shared" si="136"/>
      </c>
      <c r="J298" s="197">
        <f t="shared" si="4"/>
      </c>
      <c r="K298" s="195">
        <v>0</v>
      </c>
      <c r="L298" s="197">
        <f t="shared" si="89"/>
      </c>
      <c r="M298" s="195">
        <v>0</v>
      </c>
      <c r="N298" s="198">
        <f t="shared" si="207"/>
      </c>
      <c r="O298" s="195">
        <v>0</v>
      </c>
      <c r="P298" s="198">
        <f t="shared" si="234"/>
      </c>
      <c r="Q298" s="199">
        <f>(M298+M299+M300)/(O298+O299+O300)</f>
      </c>
      <c r="R298" s="195">
        <v>4</v>
      </c>
      <c r="S298" s="199">
        <f>(O298+O299+O300)/(K298+K299+K300)</f>
      </c>
      <c r="T298" s="195">
        <v>3</v>
      </c>
      <c r="U298" s="200">
        <f t="shared" si="482"/>
      </c>
      <c r="V298" s="201">
        <f t="shared" si="586"/>
      </c>
      <c r="W298" s="195">
        <v>2630.399999999998</v>
      </c>
      <c r="X298" s="201">
        <f t="shared" si="274"/>
      </c>
      <c r="Y298" s="199">
        <f t="shared" si="378"/>
      </c>
      <c r="Z298" s="201">
        <f t="shared" si="783"/>
      </c>
      <c r="AA298" s="201">
        <f>W298/(F298+500)</f>
      </c>
      <c r="AB298" s="195">
        <v>0</v>
      </c>
      <c r="AC298" s="195">
        <v>0</v>
      </c>
      <c r="AD298" s="199">
        <f t="shared" si="679"/>
      </c>
      <c r="AE298" s="202">
        <f>(W298-AC298)/(F298+500)</f>
      </c>
      <c r="AF298" s="201" t="s">
        <v>248</v>
      </c>
    </row>
    <row hidden="true" r="299">
      <c r="A299" s="189"/>
      <c r="B299" s="190"/>
      <c r="C299" s="221"/>
      <c r="D299" s="192" t="s">
        <v>249</v>
      </c>
      <c r="E299" s="193">
        <v>1117.93</v>
      </c>
      <c r="F299" s="194"/>
      <c r="G299" s="195">
        <v>11411</v>
      </c>
      <c r="H299" s="195">
        <v>255</v>
      </c>
      <c r="I299" s="196">
        <f t="shared" si="136"/>
      </c>
      <c r="J299" s="197">
        <f t="shared" si="4"/>
      </c>
      <c r="K299" s="195">
        <v>11</v>
      </c>
      <c r="L299" s="197">
        <f t="shared" si="89"/>
      </c>
      <c r="M299" s="195">
        <v>1</v>
      </c>
      <c r="N299" s="198">
        <f t="shared" si="207"/>
      </c>
      <c r="O299" s="195">
        <v>2</v>
      </c>
      <c r="P299" s="198">
        <f t="shared" si="234"/>
      </c>
      <c r="Q299" s="199"/>
      <c r="R299" s="195"/>
      <c r="S299" s="199"/>
      <c r="T299" s="195"/>
      <c r="U299" s="200"/>
      <c r="V299" s="201"/>
      <c r="W299" s="195"/>
      <c r="X299" s="201"/>
      <c r="Y299" s="199"/>
      <c r="Z299" s="201"/>
      <c r="AA299" s="201"/>
      <c r="AB299" s="195"/>
      <c r="AC299" s="195"/>
      <c r="AD299" s="199"/>
      <c r="AE299" s="202"/>
      <c r="AF299" s="203"/>
    </row>
    <row hidden="true" r="300">
      <c r="A300" s="189"/>
      <c r="B300" s="190"/>
      <c r="C300" s="221"/>
      <c r="D300" s="192" t="s">
        <v>250</v>
      </c>
      <c r="E300" s="193">
        <v>128.77</v>
      </c>
      <c r="F300" s="194"/>
      <c r="G300" s="195">
        <v>466</v>
      </c>
      <c r="H300" s="205">
        <v>27</v>
      </c>
      <c r="I300" s="196">
        <f t="shared" si="136"/>
      </c>
      <c r="J300" s="197">
        <f t="shared" si="4"/>
      </c>
      <c r="K300" s="195">
        <v>0</v>
      </c>
      <c r="L300" s="197">
        <f t="shared" si="89"/>
      </c>
      <c r="M300" s="195">
        <v>0</v>
      </c>
      <c r="N300" s="198">
        <f t="shared" si="207"/>
      </c>
      <c r="O300" s="195">
        <v>0</v>
      </c>
      <c r="P300" s="198">
        <f t="shared" si="234"/>
      </c>
      <c r="Q300" s="199"/>
      <c r="R300" s="195"/>
      <c r="S300" s="199"/>
      <c r="T300" s="195"/>
      <c r="U300" s="200"/>
      <c r="V300" s="201"/>
      <c r="W300" s="195"/>
      <c r="X300" s="201"/>
      <c r="Y300" s="199"/>
      <c r="Z300" s="201"/>
      <c r="AA300" s="201"/>
      <c r="AB300" s="195"/>
      <c r="AC300" s="195"/>
      <c r="AD300" s="199"/>
      <c r="AE300" s="202"/>
      <c r="AF300" s="203" t="s">
        <v>251</v>
      </c>
    </row>
    <row hidden="true" r="301">
      <c r="A301" s="189"/>
      <c r="B301" s="190" t="s">
        <v>267</v>
      </c>
      <c r="C301" s="221" t="s">
        <v>272</v>
      </c>
      <c r="D301" s="192" t="s">
        <v>247</v>
      </c>
      <c r="E301" s="193">
        <v>0</v>
      </c>
      <c r="F301" s="194">
        <f>E301+E303+E302</f>
      </c>
      <c r="G301" s="195">
        <v>0</v>
      </c>
      <c r="H301" s="195">
        <v>0</v>
      </c>
      <c r="I301" s="196">
        <f t="shared" si="136"/>
      </c>
      <c r="J301" s="197">
        <f t="shared" si="4"/>
      </c>
      <c r="K301" s="195">
        <v>0</v>
      </c>
      <c r="L301" s="197">
        <f t="shared" si="89"/>
      </c>
      <c r="M301" s="195">
        <v>0</v>
      </c>
      <c r="N301" s="198">
        <f t="shared" si="207"/>
      </c>
      <c r="O301" s="195">
        <v>0</v>
      </c>
      <c r="P301" s="198">
        <f t="shared" si="234"/>
      </c>
      <c r="Q301" s="199">
        <f>(M301+M302+M303)/(O301+O302+O303)</f>
      </c>
      <c r="R301" s="195">
        <v>2</v>
      </c>
      <c r="S301" s="199">
        <f>(O301+O302+O303)/(K301+K302+K303)</f>
      </c>
      <c r="T301" s="195">
        <v>1</v>
      </c>
      <c r="U301" s="200">
        <f>F301/T301</f>
      </c>
      <c r="V301" s="201">
        <f>(F301+4*500)/T301</f>
      </c>
      <c r="W301" s="195">
        <v>396</v>
      </c>
      <c r="X301" s="201">
        <f>W301/T301</f>
      </c>
      <c r="Y301" s="199">
        <f>T301/R301</f>
      </c>
      <c r="Z301" s="201">
        <f>W301/F301</f>
      </c>
      <c r="AA301" s="201">
        <f>W301/(F301+500)</f>
      </c>
      <c r="AB301" s="195">
        <v>0</v>
      </c>
      <c r="AC301" s="195">
        <v>0</v>
      </c>
      <c r="AD301" s="199">
        <f>AB301/T301</f>
      </c>
      <c r="AE301" s="202">
        <f>(W301-AC301)/(F301+500)</f>
      </c>
      <c r="AF301" s="201" t="s">
        <v>248</v>
      </c>
    </row>
    <row hidden="true" r="302">
      <c r="A302" s="189"/>
      <c r="B302" s="190"/>
      <c r="C302" s="221"/>
      <c r="D302" s="192" t="s">
        <v>249</v>
      </c>
      <c r="E302" s="193">
        <v>485.43</v>
      </c>
      <c r="F302" s="194"/>
      <c r="G302" s="195">
        <v>5138</v>
      </c>
      <c r="H302" s="195">
        <v>133</v>
      </c>
      <c r="I302" s="196">
        <f t="shared" si="136"/>
      </c>
      <c r="J302" s="197">
        <f t="shared" si="4"/>
      </c>
      <c r="K302" s="195">
        <v>5</v>
      </c>
      <c r="L302" s="197">
        <f t="shared" si="89"/>
      </c>
      <c r="M302" s="195">
        <v>1</v>
      </c>
      <c r="N302" s="198">
        <f t="shared" si="207"/>
      </c>
      <c r="O302" s="195">
        <v>2</v>
      </c>
      <c r="P302" s="198">
        <f t="shared" si="234"/>
      </c>
      <c r="Q302" s="199"/>
      <c r="R302" s="195"/>
      <c r="S302" s="199"/>
      <c r="T302" s="195"/>
      <c r="U302" s="200"/>
      <c r="V302" s="201"/>
      <c r="W302" s="195"/>
      <c r="X302" s="201"/>
      <c r="Y302" s="199"/>
      <c r="Z302" s="201"/>
      <c r="AA302" s="201"/>
      <c r="AB302" s="195"/>
      <c r="AC302" s="195"/>
      <c r="AD302" s="199"/>
      <c r="AE302" s="202"/>
      <c r="AF302" s="203"/>
    </row>
    <row hidden="true" r="303">
      <c r="A303" s="189"/>
      <c r="B303" s="190"/>
      <c r="C303" s="221"/>
      <c r="D303" s="192" t="s">
        <v>250</v>
      </c>
      <c r="E303" s="193">
        <v>160.55</v>
      </c>
      <c r="F303" s="194"/>
      <c r="G303" s="195">
        <v>516</v>
      </c>
      <c r="H303" s="205">
        <v>15</v>
      </c>
      <c r="I303" s="196">
        <f t="shared" si="136"/>
      </c>
      <c r="J303" s="197">
        <f t="shared" si="4"/>
      </c>
      <c r="K303" s="195">
        <v>1</v>
      </c>
      <c r="L303" s="197">
        <f t="shared" si="89"/>
      </c>
      <c r="M303" s="195">
        <v>0</v>
      </c>
      <c r="N303" s="198">
        <f t="shared" si="207"/>
      </c>
      <c r="O303" s="195">
        <v>0</v>
      </c>
      <c r="P303" s="198">
        <f t="shared" si="234"/>
      </c>
      <c r="Q303" s="199"/>
      <c r="R303" s="195"/>
      <c r="S303" s="199"/>
      <c r="T303" s="195"/>
      <c r="U303" s="200"/>
      <c r="V303" s="201"/>
      <c r="W303" s="195"/>
      <c r="X303" s="201"/>
      <c r="Y303" s="199"/>
      <c r="Z303" s="201"/>
      <c r="AA303" s="201"/>
      <c r="AB303" s="195"/>
      <c r="AC303" s="195"/>
      <c r="AD303" s="199"/>
      <c r="AE303" s="202"/>
      <c r="AF303" s="203" t="s">
        <v>266</v>
      </c>
    </row>
    <row hidden="true" r="304">
      <c r="A304" s="189"/>
      <c r="B304" s="190" t="s">
        <v>268</v>
      </c>
      <c r="C304" s="221" t="s">
        <v>272</v>
      </c>
      <c r="D304" s="192" t="s">
        <v>247</v>
      </c>
      <c r="E304" s="193">
        <v>0</v>
      </c>
      <c r="F304" s="194">
        <f>E304+E306+E305</f>
      </c>
      <c r="G304" s="195">
        <v>0</v>
      </c>
      <c r="H304" s="195">
        <v>0</v>
      </c>
      <c r="I304" s="196">
        <f t="shared" si="136"/>
      </c>
      <c r="J304" s="197">
        <f t="shared" si="4"/>
      </c>
      <c r="K304" s="195">
        <v>0</v>
      </c>
      <c r="L304" s="197">
        <f t="shared" si="89"/>
      </c>
      <c r="M304" s="195">
        <v>0</v>
      </c>
      <c r="N304" s="198">
        <f t="shared" si="207"/>
      </c>
      <c r="O304" s="195">
        <v>0</v>
      </c>
      <c r="P304" s="198">
        <f t="shared" si="234"/>
      </c>
      <c r="Q304" s="199">
        <f>(M304+M305+M306)/(O304+O305+O306)</f>
      </c>
      <c r="R304" s="195">
        <v>4</v>
      </c>
      <c r="S304" s="199">
        <f>(O304+O305+O306)/(K304+K305+K306)</f>
      </c>
      <c r="T304" s="195">
        <v>1</v>
      </c>
      <c r="U304" s="200">
        <f>F304/T304</f>
      </c>
      <c r="V304" s="201">
        <f>(F304+4*500)/T304</f>
      </c>
      <c r="W304" s="195">
        <v>1344</v>
      </c>
      <c r="X304" s="201">
        <f>W304/T304</f>
      </c>
      <c r="Y304" s="199">
        <f>T304/R304</f>
      </c>
      <c r="Z304" s="201">
        <f>W304/F304</f>
      </c>
      <c r="AA304" s="201">
        <f>W304/(F304+500)</f>
      </c>
      <c r="AB304" s="195">
        <v>0</v>
      </c>
      <c r="AC304" s="195">
        <v>0</v>
      </c>
      <c r="AD304" s="199">
        <f>AB304/T304</f>
      </c>
      <c r="AE304" s="202">
        <f>(W304-AC304)/(F304+500)</f>
      </c>
      <c r="AF304" s="201" t="s">
        <v>248</v>
      </c>
    </row>
    <row hidden="true" r="305">
      <c r="A305" s="189"/>
      <c r="B305" s="190"/>
      <c r="C305" s="221"/>
      <c r="D305" s="192" t="s">
        <v>249</v>
      </c>
      <c r="E305" s="193">
        <v>818.1</v>
      </c>
      <c r="F305" s="194"/>
      <c r="G305" s="195">
        <v>8642</v>
      </c>
      <c r="H305" s="195">
        <v>434</v>
      </c>
      <c r="I305" s="196">
        <f t="shared" si="136"/>
      </c>
      <c r="J305" s="197">
        <f t="shared" si="4"/>
      </c>
      <c r="K305" s="195">
        <v>14</v>
      </c>
      <c r="L305" s="197">
        <f t="shared" si="89"/>
      </c>
      <c r="M305" s="195">
        <v>1</v>
      </c>
      <c r="N305" s="198">
        <f t="shared" si="207"/>
      </c>
      <c r="O305" s="195">
        <v>2</v>
      </c>
      <c r="P305" s="198">
        <f t="shared" si="234"/>
      </c>
      <c r="Q305" s="199"/>
      <c r="R305" s="195"/>
      <c r="S305" s="199"/>
      <c r="T305" s="195"/>
      <c r="U305" s="200"/>
      <c r="V305" s="201"/>
      <c r="W305" s="195"/>
      <c r="X305" s="201"/>
      <c r="Y305" s="199"/>
      <c r="Z305" s="201"/>
      <c r="AA305" s="201"/>
      <c r="AB305" s="195"/>
      <c r="AC305" s="195"/>
      <c r="AD305" s="199"/>
      <c r="AE305" s="202"/>
      <c r="AF305" s="203"/>
    </row>
    <row hidden="true" r="306">
      <c r="A306" s="189"/>
      <c r="B306" s="190"/>
      <c r="C306" s="221"/>
      <c r="D306" s="192" t="s">
        <v>250</v>
      </c>
      <c r="E306" s="193">
        <v>163.27</v>
      </c>
      <c r="F306" s="194"/>
      <c r="G306" s="195">
        <v>570</v>
      </c>
      <c r="H306" s="205">
        <v>23</v>
      </c>
      <c r="I306" s="196">
        <f t="shared" si="136"/>
      </c>
      <c r="J306" s="197">
        <f t="shared" si="4"/>
      </c>
      <c r="K306" s="195">
        <v>2</v>
      </c>
      <c r="L306" s="197">
        <f t="shared" si="89"/>
      </c>
      <c r="M306" s="195">
        <v>0</v>
      </c>
      <c r="N306" s="198">
        <f t="shared" si="207"/>
      </c>
      <c r="O306" s="195">
        <v>0</v>
      </c>
      <c r="P306" s="198">
        <f t="shared" si="234"/>
      </c>
      <c r="Q306" s="199"/>
      <c r="R306" s="195"/>
      <c r="S306" s="199"/>
      <c r="T306" s="195"/>
      <c r="U306" s="200"/>
      <c r="V306" s="201"/>
      <c r="W306" s="195"/>
      <c r="X306" s="201"/>
      <c r="Y306" s="199"/>
      <c r="Z306" s="201"/>
      <c r="AA306" s="201"/>
      <c r="AB306" s="195"/>
      <c r="AC306" s="195"/>
      <c r="AD306" s="199"/>
      <c r="AE306" s="202"/>
      <c r="AF306" s="203" t="s">
        <v>266</v>
      </c>
    </row>
    <row hidden="true" r="307">
      <c r="A307" s="189"/>
      <c r="B307" s="190" t="s">
        <v>269</v>
      </c>
      <c r="C307" s="221" t="s">
        <v>272</v>
      </c>
      <c r="D307" s="192" t="s">
        <v>247</v>
      </c>
      <c r="E307" s="193">
        <v>0</v>
      </c>
      <c r="F307" s="194">
        <f>E307+E309+E308</f>
      </c>
      <c r="G307" s="195">
        <v>0</v>
      </c>
      <c r="H307" s="195">
        <v>0</v>
      </c>
      <c r="I307" s="196">
        <f t="shared" si="136"/>
      </c>
      <c r="J307" s="197">
        <f t="shared" si="4"/>
      </c>
      <c r="K307" s="195">
        <v>0</v>
      </c>
      <c r="L307" s="197">
        <f t="shared" si="89"/>
      </c>
      <c r="M307" s="195">
        <v>0</v>
      </c>
      <c r="N307" s="198">
        <f t="shared" si="207"/>
      </c>
      <c r="O307" s="195">
        <v>0</v>
      </c>
      <c r="P307" s="198">
        <f t="shared" si="234"/>
      </c>
      <c r="Q307" s="199">
        <f>(M307+M308+M309)/(O307+O308+O309)</f>
      </c>
      <c r="R307" s="195">
        <v>2</v>
      </c>
      <c r="S307" s="199">
        <f>(O307+O308+O309)/(K307+K308+K309)</f>
      </c>
      <c r="T307" s="195">
        <v>1</v>
      </c>
      <c r="U307" s="200">
        <f>F307/T307</f>
      </c>
      <c r="V307" s="201">
        <f>(F307+4*500)/T307</f>
      </c>
      <c r="W307" s="195">
        <v>2088</v>
      </c>
      <c r="X307" s="201">
        <f>W307/T307</f>
      </c>
      <c r="Y307" s="199">
        <f>T307/R307</f>
      </c>
      <c r="Z307" s="201">
        <f>W307/F307</f>
      </c>
      <c r="AA307" s="201">
        <f>W307/(F307+500)</f>
      </c>
      <c r="AB307" s="195">
        <v>0</v>
      </c>
      <c r="AC307" s="195">
        <v>0</v>
      </c>
      <c r="AD307" s="199">
        <f>AB307/T307</f>
      </c>
      <c r="AE307" s="202">
        <f>(W307-AC307)/(F307+500)</f>
      </c>
      <c r="AF307" s="201" t="s">
        <v>248</v>
      </c>
    </row>
    <row hidden="true" r="308">
      <c r="A308" s="189"/>
      <c r="B308" s="190"/>
      <c r="C308" s="221"/>
      <c r="D308" s="192" t="s">
        <v>249</v>
      </c>
      <c r="E308" s="193">
        <v>847.73</v>
      </c>
      <c r="F308" s="194"/>
      <c r="G308" s="195">
        <v>8931</v>
      </c>
      <c r="H308" s="195">
        <v>464</v>
      </c>
      <c r="I308" s="196">
        <f t="shared" si="136"/>
      </c>
      <c r="J308" s="197">
        <f t="shared" si="4"/>
      </c>
      <c r="K308" s="195">
        <v>8</v>
      </c>
      <c r="L308" s="197">
        <f t="shared" si="89"/>
      </c>
      <c r="M308" s="195">
        <v>1</v>
      </c>
      <c r="N308" s="198">
        <f t="shared" si="207"/>
      </c>
      <c r="O308" s="195">
        <v>2</v>
      </c>
      <c r="P308" s="198">
        <f t="shared" si="234"/>
      </c>
      <c r="Q308" s="199"/>
      <c r="R308" s="195"/>
      <c r="S308" s="199"/>
      <c r="T308" s="195"/>
      <c r="U308" s="200"/>
      <c r="V308" s="201"/>
      <c r="W308" s="195"/>
      <c r="X308" s="201"/>
      <c r="Y308" s="199"/>
      <c r="Z308" s="201"/>
      <c r="AA308" s="201"/>
      <c r="AB308" s="195"/>
      <c r="AC308" s="195"/>
      <c r="AD308" s="199"/>
      <c r="AE308" s="202"/>
      <c r="AF308" s="203"/>
    </row>
    <row hidden="true" r="309">
      <c r="A309" s="189"/>
      <c r="B309" s="190"/>
      <c r="C309" s="221"/>
      <c r="D309" s="192" t="s">
        <v>250</v>
      </c>
      <c r="E309" s="193">
        <v>133.66</v>
      </c>
      <c r="F309" s="194"/>
      <c r="G309" s="195">
        <v>435</v>
      </c>
      <c r="H309" s="195">
        <v>14</v>
      </c>
      <c r="I309" s="196">
        <f t="shared" si="136"/>
      </c>
      <c r="J309" s="197">
        <f t="shared" si="4"/>
      </c>
      <c r="K309" s="195">
        <v>0</v>
      </c>
      <c r="L309" s="197">
        <f t="shared" si="89"/>
      </c>
      <c r="M309" s="195">
        <v>0</v>
      </c>
      <c r="N309" s="198">
        <f t="shared" si="207"/>
      </c>
      <c r="O309" s="195">
        <v>1</v>
      </c>
      <c r="P309" s="198">
        <f t="shared" si="234"/>
      </c>
      <c r="Q309" s="199"/>
      <c r="R309" s="195"/>
      <c r="S309" s="199"/>
      <c r="T309" s="195"/>
      <c r="U309" s="200"/>
      <c r="V309" s="201"/>
      <c r="W309" s="195"/>
      <c r="X309" s="201"/>
      <c r="Y309" s="199"/>
      <c r="Z309" s="201"/>
      <c r="AA309" s="201"/>
      <c r="AB309" s="195"/>
      <c r="AC309" s="195"/>
      <c r="AD309" s="199"/>
      <c r="AE309" s="202"/>
      <c r="AF309" s="203" t="s">
        <v>266</v>
      </c>
    </row>
    <row hidden="true" r="310">
      <c r="A310" s="189"/>
      <c r="B310" s="190" t="s">
        <v>270</v>
      </c>
      <c r="C310" s="221" t="s">
        <v>272</v>
      </c>
      <c r="D310" s="192" t="s">
        <v>247</v>
      </c>
      <c r="E310" s="193">
        <v>0</v>
      </c>
      <c r="F310" s="194">
        <f>E310+E312+E311</f>
      </c>
      <c r="G310" s="195">
        <v>0</v>
      </c>
      <c r="H310" s="195">
        <v>0</v>
      </c>
      <c r="I310" s="196">
        <f t="shared" si="136"/>
      </c>
      <c r="J310" s="197">
        <f t="shared" si="4"/>
      </c>
      <c r="K310" s="195">
        <v>0</v>
      </c>
      <c r="L310" s="197">
        <f t="shared" si="89"/>
      </c>
      <c r="M310" s="195">
        <v>0</v>
      </c>
      <c r="N310" s="198">
        <f t="shared" si="207"/>
      </c>
      <c r="O310" s="195">
        <v>0</v>
      </c>
      <c r="P310" s="198">
        <f t="shared" si="234"/>
      </c>
      <c r="Q310" s="199">
        <f>(M310+M311+M312)/(O310+O311+O312)</f>
      </c>
      <c r="R310" s="195">
        <v>6</v>
      </c>
      <c r="S310" s="199">
        <f>(O310+O311+O312)/(K310+K311+K312)</f>
      </c>
      <c r="T310" s="195">
        <v>3</v>
      </c>
      <c r="U310" s="200">
        <f>F310/T310</f>
      </c>
      <c r="V310" s="201">
        <f>(F310+4*500)/T310</f>
      </c>
      <c r="W310" s="195">
        <v>1838.4000000000015</v>
      </c>
      <c r="X310" s="201">
        <f>W310/T310</f>
      </c>
      <c r="Y310" s="199">
        <f>T310/R310</f>
      </c>
      <c r="Z310" s="201">
        <f>W310/F310</f>
      </c>
      <c r="AA310" s="201">
        <f>W310/(F310+500)</f>
      </c>
      <c r="AB310" s="195">
        <v>1</v>
      </c>
      <c r="AC310" s="195">
        <v>456</v>
      </c>
      <c r="AD310" s="199">
        <f>AB310/T310</f>
      </c>
      <c r="AE310" s="202">
        <f>(W310-AC310)/(F310+500)</f>
      </c>
      <c r="AF310" s="201" t="s">
        <v>248</v>
      </c>
    </row>
    <row hidden="true" r="311">
      <c r="A311" s="189"/>
      <c r="B311" s="190"/>
      <c r="C311" s="221"/>
      <c r="D311" s="192" t="s">
        <v>249</v>
      </c>
      <c r="E311" s="193">
        <v>1128.85</v>
      </c>
      <c r="F311" s="194"/>
      <c r="G311" s="195">
        <v>10681</v>
      </c>
      <c r="H311" s="195">
        <v>677</v>
      </c>
      <c r="I311" s="196">
        <f t="shared" si="136"/>
      </c>
      <c r="J311" s="197">
        <f t="shared" si="4"/>
      </c>
      <c r="K311" s="195">
        <v>18</v>
      </c>
      <c r="L311" s="197">
        <f t="shared" si="89"/>
      </c>
      <c r="M311" s="195">
        <v>1</v>
      </c>
      <c r="N311" s="198">
        <f t="shared" si="207"/>
      </c>
      <c r="O311" s="195">
        <v>1</v>
      </c>
      <c r="P311" s="198">
        <f t="shared" si="234"/>
      </c>
      <c r="Q311" s="199"/>
      <c r="R311" s="195"/>
      <c r="S311" s="199"/>
      <c r="T311" s="195"/>
      <c r="U311" s="200"/>
      <c r="V311" s="201"/>
      <c r="W311" s="195"/>
      <c r="X311" s="201"/>
      <c r="Y311" s="199"/>
      <c r="Z311" s="201"/>
      <c r="AA311" s="201"/>
      <c r="AB311" s="195"/>
      <c r="AC311" s="195"/>
      <c r="AD311" s="199"/>
      <c r="AE311" s="202"/>
      <c r="AF311" s="203"/>
    </row>
    <row hidden="true" r="312">
      <c r="A312" s="189"/>
      <c r="B312" s="190"/>
      <c r="C312" s="221"/>
      <c r="D312" s="192" t="s">
        <v>250</v>
      </c>
      <c r="E312" s="193">
        <v>175.48</v>
      </c>
      <c r="F312" s="194"/>
      <c r="G312" s="195">
        <v>486</v>
      </c>
      <c r="H312" s="195">
        <v>20</v>
      </c>
      <c r="I312" s="196">
        <f t="shared" si="136"/>
      </c>
      <c r="J312" s="197">
        <f t="shared" si="4"/>
      </c>
      <c r="K312" s="195">
        <v>0</v>
      </c>
      <c r="L312" s="197">
        <f t="shared" si="89"/>
      </c>
      <c r="M312" s="195">
        <v>0</v>
      </c>
      <c r="N312" s="198">
        <f t="shared" si="207"/>
      </c>
      <c r="O312" s="195">
        <v>0</v>
      </c>
      <c r="P312" s="198">
        <f t="shared" si="234"/>
      </c>
      <c r="Q312" s="199"/>
      <c r="R312" s="195"/>
      <c r="S312" s="199"/>
      <c r="T312" s="195"/>
      <c r="U312" s="200"/>
      <c r="V312" s="201"/>
      <c r="W312" s="195"/>
      <c r="X312" s="201"/>
      <c r="Y312" s="199"/>
      <c r="Z312" s="201"/>
      <c r="AA312" s="201"/>
      <c r="AB312" s="195"/>
      <c r="AC312" s="195"/>
      <c r="AD312" s="199"/>
      <c r="AE312" s="202"/>
      <c r="AF312" s="203" t="s">
        <v>266</v>
      </c>
    </row>
    <row hidden="true" r="313">
      <c r="A313" s="189"/>
      <c r="B313" s="222" t="s">
        <v>256</v>
      </c>
      <c r="C313" s="222"/>
      <c r="D313" s="222"/>
      <c r="E313" s="208">
        <f>SUM(E298:E312)</f>
      </c>
      <c r="F313" s="208">
        <f>SUM(F298:F312)</f>
      </c>
      <c r="G313" s="208">
        <f>SUM(G298:G312)</f>
      </c>
      <c r="H313" s="208">
        <f>SUM(H298:H312)</f>
      </c>
      <c r="I313" s="210">
        <f t="shared" si="136"/>
      </c>
      <c r="J313" s="211">
        <f t="shared" si="4"/>
      </c>
      <c r="K313" s="208">
        <f>SUM(K298:K312)</f>
      </c>
      <c r="L313" s="211">
        <f t="shared" si="89"/>
      </c>
      <c r="M313" s="208">
        <f>SUM(M298:M312)</f>
      </c>
      <c r="N313" s="212">
        <f t="shared" si="207"/>
      </c>
      <c r="O313" s="208">
        <f>SUM(O298:O312)</f>
      </c>
      <c r="P313" s="212">
        <f t="shared" si="234"/>
      </c>
      <c r="Q313" s="213">
        <f>M313/O313</f>
      </c>
      <c r="R313" s="208">
        <f>SUM(R298:R312)</f>
      </c>
      <c r="S313" s="213">
        <f>(O313+O313)/(K313+K313)</f>
      </c>
      <c r="T313" s="208">
        <f>SUM(T298:T312)</f>
      </c>
      <c r="U313" s="214">
        <f t="shared" ref="U313:U314" si="483">F313/T313</f>
      </c>
      <c r="V313" s="215">
        <f t="shared" ref="V313:V314" si="587">(F313+4*500)/T313</f>
      </c>
      <c r="W313" s="208">
        <f>SUM(W298:W312)</f>
      </c>
      <c r="X313" s="216">
        <f t="shared" ref="X313:X314" si="275">W313/T313</f>
      </c>
      <c r="Y313" s="213">
        <f t="shared" ref="Y313:Y314" si="379">T313/R313</f>
      </c>
      <c r="Z313" s="215">
        <f t="shared" ref="Z313:Z314" si="784">W313/F313</f>
      </c>
      <c r="AA313" s="215">
        <f>W313/(F313+COUNT(W298:W312)*500)</f>
      </c>
      <c r="AB313" s="217">
        <f>AB298+AB301+AB304+AB307+AB310</f>
      </c>
      <c r="AC313" s="217">
        <f>AC298+AC301+AC304+AC307+AC310</f>
      </c>
      <c r="AD313" s="213">
        <f t="shared" ref="AD313:AD314" si="680">AB313/T313</f>
      </c>
      <c r="AE313" s="218">
        <f>(W313-AC313)/(F313+COUNT(W298:W312))</f>
      </c>
      <c r="AF313" s="219"/>
    </row>
    <row hidden="true" r="314">
      <c r="A314" s="189"/>
      <c r="B314" s="206" t="s">
        <v>271</v>
      </c>
      <c r="C314" s="221" t="s">
        <v>258</v>
      </c>
      <c r="D314" s="192" t="s">
        <v>247</v>
      </c>
      <c r="E314" s="193">
        <v>0</v>
      </c>
      <c r="F314" s="194">
        <f>E314+E316+E315</f>
      </c>
      <c r="G314" s="195">
        <v>0</v>
      </c>
      <c r="H314" s="195">
        <v>0</v>
      </c>
      <c r="I314" s="196">
        <f t="shared" si="136"/>
      </c>
      <c r="J314" s="197">
        <f t="shared" si="4"/>
      </c>
      <c r="K314" s="195">
        <v>0</v>
      </c>
      <c r="L314" s="197">
        <f t="shared" si="89"/>
      </c>
      <c r="M314" s="195">
        <v>0</v>
      </c>
      <c r="N314" s="198">
        <f t="shared" si="207"/>
      </c>
      <c r="O314" s="195">
        <v>0</v>
      </c>
      <c r="P314" s="198">
        <f t="shared" si="234"/>
      </c>
      <c r="Q314" s="199">
        <f>(M314+M315+M316)/(O314+O315+O316)</f>
      </c>
      <c r="R314" s="195">
        <v>23</v>
      </c>
      <c r="S314" s="199">
        <f>(O314+O315+O316)/(K314+K315+K316)</f>
      </c>
      <c r="T314" s="195">
        <v>12</v>
      </c>
      <c r="U314" s="200">
        <f t="shared" si="483"/>
      </c>
      <c r="V314" s="201">
        <f t="shared" si="587"/>
      </c>
      <c r="W314" s="195">
        <v>8074.5999999999985</v>
      </c>
      <c r="X314" s="201">
        <f t="shared" si="275"/>
      </c>
      <c r="Y314" s="199">
        <f t="shared" si="379"/>
      </c>
      <c r="Z314" s="201">
        <f t="shared" si="784"/>
      </c>
      <c r="AA314" s="201">
        <f>W314/(F314+500)</f>
      </c>
      <c r="AB314" s="195">
        <v>7</v>
      </c>
      <c r="AC314" s="195">
        <v>3864.999999999998</v>
      </c>
      <c r="AD314" s="199">
        <f t="shared" si="680"/>
      </c>
      <c r="AE314" s="202">
        <f>(W314-AC314)/(F314+500)</f>
      </c>
      <c r="AF314" s="201" t="s">
        <v>248</v>
      </c>
    </row>
    <row hidden="true" r="315">
      <c r="A315" s="189"/>
      <c r="B315" s="206"/>
      <c r="C315" s="221"/>
      <c r="D315" s="192" t="s">
        <v>249</v>
      </c>
      <c r="E315" s="193">
        <v>1648.92</v>
      </c>
      <c r="F315" s="194"/>
      <c r="G315" s="195">
        <v>18299</v>
      </c>
      <c r="H315" s="195">
        <v>1147</v>
      </c>
      <c r="I315" s="196">
        <f t="shared" si="136"/>
      </c>
      <c r="J315" s="197">
        <f t="shared" si="4"/>
      </c>
      <c r="K315" s="195">
        <v>40</v>
      </c>
      <c r="L315" s="197">
        <f t="shared" si="89"/>
      </c>
      <c r="M315" s="195">
        <v>1</v>
      </c>
      <c r="N315" s="198">
        <f t="shared" si="207"/>
      </c>
      <c r="O315" s="195">
        <v>2</v>
      </c>
      <c r="P315" s="198">
        <f t="shared" si="234"/>
      </c>
      <c r="Q315" s="199"/>
      <c r="R315" s="195"/>
      <c r="S315" s="199"/>
      <c r="T315" s="195"/>
      <c r="U315" s="200"/>
      <c r="V315" s="201"/>
      <c r="W315" s="195"/>
      <c r="X315" s="201"/>
      <c r="Y315" s="199"/>
      <c r="Z315" s="201"/>
      <c r="AA315" s="201"/>
      <c r="AB315" s="195"/>
      <c r="AC315" s="195"/>
      <c r="AD315" s="199"/>
      <c r="AE315" s="202"/>
      <c r="AF315" s="203"/>
    </row>
    <row hidden="true" r="316">
      <c r="A316" s="189"/>
      <c r="B316" s="206"/>
      <c r="C316" s="221"/>
      <c r="D316" s="192" t="s">
        <v>250</v>
      </c>
      <c r="E316" s="193">
        <v>1477.92</v>
      </c>
      <c r="F316" s="194"/>
      <c r="G316" s="195">
        <v>6544</v>
      </c>
      <c r="H316" s="195">
        <v>126</v>
      </c>
      <c r="I316" s="196">
        <f t="shared" si="136"/>
      </c>
      <c r="J316" s="197">
        <f t="shared" si="4"/>
      </c>
      <c r="K316" s="195">
        <v>6</v>
      </c>
      <c r="L316" s="197">
        <f t="shared" si="89"/>
      </c>
      <c r="M316" s="195">
        <v>3</v>
      </c>
      <c r="N316" s="198">
        <f t="shared" si="207"/>
      </c>
      <c r="O316" s="195">
        <v>7</v>
      </c>
      <c r="P316" s="198">
        <f t="shared" si="234"/>
      </c>
      <c r="Q316" s="199"/>
      <c r="R316" s="195"/>
      <c r="S316" s="199"/>
      <c r="T316" s="195"/>
      <c r="U316" s="200"/>
      <c r="V316" s="201"/>
      <c r="W316" s="195"/>
      <c r="X316" s="201"/>
      <c r="Y316" s="199"/>
      <c r="Z316" s="201"/>
      <c r="AA316" s="201"/>
      <c r="AB316" s="195"/>
      <c r="AC316" s="195"/>
      <c r="AD316" s="199"/>
      <c r="AE316" s="202"/>
      <c r="AF316" s="203" t="s">
        <v>266</v>
      </c>
    </row>
    <row hidden="true" r="317">
      <c r="A317" s="189"/>
      <c r="B317" s="190" t="s">
        <v>273</v>
      </c>
      <c r="C317" s="221" t="s">
        <v>258</v>
      </c>
      <c r="D317" s="192" t="s">
        <v>247</v>
      </c>
      <c r="E317" s="193">
        <v>0</v>
      </c>
      <c r="F317" s="194">
        <f>E317+E319+E318</f>
      </c>
      <c r="G317" s="195">
        <v>0</v>
      </c>
      <c r="H317" s="195">
        <v>0</v>
      </c>
      <c r="I317" s="196">
        <f t="shared" si="136"/>
      </c>
      <c r="J317" s="197">
        <f t="shared" si="4"/>
      </c>
      <c r="K317" s="195">
        <v>0</v>
      </c>
      <c r="L317" s="197">
        <f t="shared" si="89"/>
      </c>
      <c r="M317" s="195">
        <v>0</v>
      </c>
      <c r="N317" s="198">
        <f t="shared" si="207"/>
      </c>
      <c r="O317" s="195">
        <v>0</v>
      </c>
      <c r="P317" s="198">
        <f t="shared" si="234"/>
      </c>
      <c r="Q317" s="199">
        <f>(M317+M318+M319)/(O317+O318+O319)</f>
      </c>
      <c r="R317" s="195">
        <v>20</v>
      </c>
      <c r="S317" s="199">
        <f>(O317+O318+O319)/(K317+K318+K319)</f>
      </c>
      <c r="T317" s="195">
        <v>8</v>
      </c>
      <c r="U317" s="200">
        <f>F317/T317</f>
      </c>
      <c r="V317" s="201">
        <f>(F317+4*500)/T317</f>
      </c>
      <c r="W317" s="195">
        <v>10484.400000000001</v>
      </c>
      <c r="X317" s="201">
        <f>W317/T317</f>
      </c>
      <c r="Y317" s="199">
        <f>T317/R317</f>
      </c>
      <c r="Z317" s="201">
        <f>W317/F317</f>
      </c>
      <c r="AA317" s="201">
        <f>W317/(F317+500)</f>
      </c>
      <c r="AB317" s="195">
        <v>2</v>
      </c>
      <c r="AC317" s="195">
        <v>3674.4000000000015</v>
      </c>
      <c r="AD317" s="199">
        <f>AB317/T317</f>
      </c>
      <c r="AE317" s="202">
        <f>(W317-AC317)/(F317+500)</f>
      </c>
      <c r="AF317" s="201" t="s">
        <v>248</v>
      </c>
    </row>
    <row hidden="true" r="318">
      <c r="A318" s="189"/>
      <c r="B318" s="190"/>
      <c r="C318" s="221"/>
      <c r="D318" s="192" t="s">
        <v>249</v>
      </c>
      <c r="E318" s="193">
        <v>2494.28</v>
      </c>
      <c r="F318" s="194"/>
      <c r="G318" s="195">
        <v>27574</v>
      </c>
      <c r="H318" s="195">
        <v>1607</v>
      </c>
      <c r="I318" s="196">
        <f t="shared" si="136"/>
      </c>
      <c r="J318" s="197">
        <f t="shared" si="4"/>
      </c>
      <c r="K318" s="195">
        <v>51</v>
      </c>
      <c r="L318" s="197">
        <f t="shared" si="89"/>
      </c>
      <c r="M318" s="195">
        <v>3</v>
      </c>
      <c r="N318" s="198">
        <f t="shared" si="207"/>
      </c>
      <c r="O318" s="195">
        <v>7</v>
      </c>
      <c r="P318" s="198">
        <f t="shared" si="234"/>
      </c>
      <c r="Q318" s="199"/>
      <c r="R318" s="195"/>
      <c r="S318" s="199"/>
      <c r="T318" s="195"/>
      <c r="U318" s="200"/>
      <c r="V318" s="201"/>
      <c r="W318" s="195"/>
      <c r="X318" s="201"/>
      <c r="Y318" s="199"/>
      <c r="Z318" s="201"/>
      <c r="AA318" s="201"/>
      <c r="AB318" s="195"/>
      <c r="AC318" s="195"/>
      <c r="AD318" s="199"/>
      <c r="AE318" s="202"/>
      <c r="AF318" s="203"/>
    </row>
    <row hidden="true" r="319">
      <c r="A319" s="189"/>
      <c r="B319" s="190"/>
      <c r="C319" s="221"/>
      <c r="D319" s="192" t="s">
        <v>250</v>
      </c>
      <c r="E319" s="193">
        <v>3494.62</v>
      </c>
      <c r="F319" s="194"/>
      <c r="G319" s="195">
        <v>13107</v>
      </c>
      <c r="H319" s="195">
        <v>314</v>
      </c>
      <c r="I319" s="196">
        <f t="shared" si="136"/>
      </c>
      <c r="J319" s="197">
        <f t="shared" si="4"/>
      </c>
      <c r="K319" s="195">
        <v>7</v>
      </c>
      <c r="L319" s="197">
        <f t="shared" si="89"/>
      </c>
      <c r="M319" s="195">
        <v>2</v>
      </c>
      <c r="N319" s="198">
        <f t="shared" si="207"/>
      </c>
      <c r="O319" s="195">
        <v>5</v>
      </c>
      <c r="P319" s="198">
        <f t="shared" si="234"/>
      </c>
      <c r="Q319" s="199"/>
      <c r="R319" s="195"/>
      <c r="S319" s="199"/>
      <c r="T319" s="195"/>
      <c r="U319" s="200"/>
      <c r="V319" s="201"/>
      <c r="W319" s="195"/>
      <c r="X319" s="201"/>
      <c r="Y319" s="199"/>
      <c r="Z319" s="201"/>
      <c r="AA319" s="201"/>
      <c r="AB319" s="195"/>
      <c r="AC319" s="195"/>
      <c r="AD319" s="199"/>
      <c r="AE319" s="202"/>
      <c r="AF319" s="203" t="s">
        <v>266</v>
      </c>
    </row>
    <row hidden="true" r="320">
      <c r="A320" s="189"/>
      <c r="B320" s="190" t="s">
        <v>274</v>
      </c>
      <c r="C320" s="221" t="s">
        <v>258</v>
      </c>
      <c r="D320" s="192" t="s">
        <v>247</v>
      </c>
      <c r="E320" s="193">
        <v>0</v>
      </c>
      <c r="F320" s="194">
        <f>E320+E322+E321</f>
      </c>
      <c r="G320" s="195">
        <v>0</v>
      </c>
      <c r="H320" s="195">
        <v>0</v>
      </c>
      <c r="I320" s="196">
        <f t="shared" si="136"/>
      </c>
      <c r="J320" s="197">
        <f t="shared" si="4"/>
      </c>
      <c r="K320" s="195">
        <v>0</v>
      </c>
      <c r="L320" s="197">
        <f t="shared" si="89"/>
      </c>
      <c r="M320" s="195">
        <v>0</v>
      </c>
      <c r="N320" s="198">
        <f t="shared" si="207"/>
      </c>
      <c r="O320" s="195">
        <v>0</v>
      </c>
      <c r="P320" s="198">
        <f t="shared" si="234"/>
      </c>
      <c r="Q320" s="199">
        <f>(M320+M321+M322)/(O320+O321+O322)</f>
      </c>
      <c r="R320" s="195">
        <v>10</v>
      </c>
      <c r="S320" s="199">
        <f>(O320+O321+O322)/(K320+K321+K322)</f>
      </c>
      <c r="T320" s="195">
        <v>3</v>
      </c>
      <c r="U320" s="200">
        <f>F320/T320</f>
      </c>
      <c r="V320" s="201">
        <f>(F320+4*500)/T320</f>
      </c>
      <c r="W320" s="195">
        <v>4982.199999999997</v>
      </c>
      <c r="X320" s="201">
        <f>W320/T320</f>
      </c>
      <c r="Y320" s="199">
        <f>T320/R320</f>
      </c>
      <c r="Z320" s="201">
        <f>W320/F320</f>
      </c>
      <c r="AA320" s="201">
        <f>W320/(F320+500)</f>
      </c>
      <c r="AB320" s="195">
        <v>0</v>
      </c>
      <c r="AC320" s="195">
        <v>0</v>
      </c>
      <c r="AD320" s="199">
        <f>AB320/T320</f>
      </c>
      <c r="AE320" s="202">
        <f>(W320-AC320)/(F320+500)</f>
      </c>
      <c r="AF320" s="201" t="s">
        <v>248</v>
      </c>
    </row>
    <row hidden="true" r="321">
      <c r="A321" s="189"/>
      <c r="B321" s="190"/>
      <c r="C321" s="221"/>
      <c r="D321" s="192" t="s">
        <v>249</v>
      </c>
      <c r="E321" s="193">
        <v>2781.34</v>
      </c>
      <c r="F321" s="194"/>
      <c r="G321" s="195">
        <v>28593</v>
      </c>
      <c r="H321" s="195">
        <v>1480</v>
      </c>
      <c r="I321" s="196">
        <f t="shared" si="136"/>
      </c>
      <c r="J321" s="197">
        <f t="shared" si="4"/>
      </c>
      <c r="K321" s="195">
        <v>39</v>
      </c>
      <c r="L321" s="197">
        <f t="shared" si="89"/>
      </c>
      <c r="M321" s="195">
        <v>1</v>
      </c>
      <c r="N321" s="198">
        <f t="shared" si="207"/>
      </c>
      <c r="O321" s="195">
        <v>2</v>
      </c>
      <c r="P321" s="198">
        <f t="shared" si="234"/>
      </c>
      <c r="Q321" s="199"/>
      <c r="R321" s="195"/>
      <c r="S321" s="199"/>
      <c r="T321" s="195"/>
      <c r="U321" s="200"/>
      <c r="V321" s="201"/>
      <c r="W321" s="195"/>
      <c r="X321" s="201"/>
      <c r="Y321" s="199"/>
      <c r="Z321" s="201"/>
      <c r="AA321" s="201"/>
      <c r="AB321" s="195"/>
      <c r="AC321" s="195"/>
      <c r="AD321" s="199"/>
      <c r="AE321" s="202"/>
      <c r="AF321" s="203"/>
    </row>
    <row hidden="true" r="322">
      <c r="A322" s="189"/>
      <c r="B322" s="190"/>
      <c r="C322" s="221"/>
      <c r="D322" s="192" t="s">
        <v>250</v>
      </c>
      <c r="E322" s="193">
        <v>1557.78</v>
      </c>
      <c r="F322" s="194"/>
      <c r="G322" s="195">
        <v>7451</v>
      </c>
      <c r="H322" s="195">
        <v>188</v>
      </c>
      <c r="I322" s="196">
        <f t="shared" si="136"/>
      </c>
      <c r="J322" s="197">
        <f t="shared" si="4"/>
      </c>
      <c r="K322" s="195">
        <v>5</v>
      </c>
      <c r="L322" s="197">
        <f t="shared" si="89"/>
      </c>
      <c r="M322" s="195">
        <v>1</v>
      </c>
      <c r="N322" s="198">
        <f t="shared" si="207"/>
      </c>
      <c r="O322" s="195">
        <v>4</v>
      </c>
      <c r="P322" s="198">
        <f t="shared" si="234"/>
      </c>
      <c r="Q322" s="199"/>
      <c r="R322" s="195"/>
      <c r="S322" s="199"/>
      <c r="T322" s="195"/>
      <c r="U322" s="200"/>
      <c r="V322" s="201"/>
      <c r="W322" s="195"/>
      <c r="X322" s="201"/>
      <c r="Y322" s="199"/>
      <c r="Z322" s="201"/>
      <c r="AA322" s="201"/>
      <c r="AB322" s="195"/>
      <c r="AC322" s="195"/>
      <c r="AD322" s="199"/>
      <c r="AE322" s="202"/>
      <c r="AF322" s="203" t="s">
        <v>266</v>
      </c>
    </row>
    <row hidden="true" r="323">
      <c r="A323" s="189"/>
      <c r="B323" s="190" t="s">
        <v>275</v>
      </c>
      <c r="C323" s="221" t="s">
        <v>258</v>
      </c>
      <c r="D323" s="192" t="s">
        <v>247</v>
      </c>
      <c r="E323" s="193">
        <v>0</v>
      </c>
      <c r="F323" s="194">
        <f>E323+E325+E324</f>
      </c>
      <c r="G323" s="195">
        <v>0</v>
      </c>
      <c r="H323" s="195">
        <v>0</v>
      </c>
      <c r="I323" s="196">
        <f t="shared" si="136"/>
      </c>
      <c r="J323" s="197">
        <f t="shared" si="4"/>
      </c>
      <c r="K323" s="195">
        <v>0</v>
      </c>
      <c r="L323" s="197">
        <f t="shared" si="89"/>
      </c>
      <c r="M323" s="195">
        <v>0</v>
      </c>
      <c r="N323" s="198">
        <f t="shared" si="207"/>
      </c>
      <c r="O323" s="195">
        <v>0</v>
      </c>
      <c r="P323" s="198">
        <f t="shared" si="234"/>
      </c>
      <c r="Q323" s="199">
        <f>(M323+M324+M325)/(O323+O324+O325)</f>
      </c>
      <c r="R323" s="195">
        <v>11</v>
      </c>
      <c r="S323" s="199">
        <f>(O323+O324+O325)/(K323+K324+K325)</f>
      </c>
      <c r="T323" s="195">
        <v>5</v>
      </c>
      <c r="U323" s="200">
        <f>F323/T323</f>
      </c>
      <c r="V323" s="201">
        <f>(F323+4*500)/T323</f>
      </c>
      <c r="W323" s="195">
        <v>6534</v>
      </c>
      <c r="X323" s="201">
        <f>W323/T323</f>
      </c>
      <c r="Y323" s="199">
        <f>T323/R323</f>
      </c>
      <c r="Z323" s="201">
        <f>W323/F323</f>
      </c>
      <c r="AA323" s="201">
        <f>W323/(F323+500)</f>
      </c>
      <c r="AB323" s="195">
        <v>0</v>
      </c>
      <c r="AC323" s="195">
        <v>0</v>
      </c>
      <c r="AD323" s="199">
        <f>AB323/T323</f>
      </c>
      <c r="AE323" s="202">
        <f>(W323-AC323)/(F323+500)</f>
      </c>
      <c r="AF323" s="201" t="s">
        <v>248</v>
      </c>
    </row>
    <row hidden="true" r="324">
      <c r="A324" s="189"/>
      <c r="B324" s="190"/>
      <c r="C324" s="221"/>
      <c r="D324" s="192" t="s">
        <v>249</v>
      </c>
      <c r="E324" s="193">
        <v>1331.94</v>
      </c>
      <c r="F324" s="194"/>
      <c r="G324" s="195">
        <v>14753</v>
      </c>
      <c r="H324" s="195">
        <v>975</v>
      </c>
      <c r="I324" s="196">
        <f t="shared" si="136"/>
      </c>
      <c r="J324" s="197">
        <f t="shared" si="4"/>
      </c>
      <c r="K324" s="195">
        <v>24</v>
      </c>
      <c r="L324" s="197">
        <f t="shared" si="89"/>
      </c>
      <c r="M324" s="195">
        <v>3</v>
      </c>
      <c r="N324" s="198">
        <f t="shared" si="207"/>
      </c>
      <c r="O324" s="195">
        <v>5</v>
      </c>
      <c r="P324" s="198">
        <f t="shared" si="234"/>
      </c>
      <c r="Q324" s="199"/>
      <c r="R324" s="195"/>
      <c r="S324" s="199"/>
      <c r="T324" s="195"/>
      <c r="U324" s="200"/>
      <c r="V324" s="201"/>
      <c r="W324" s="195"/>
      <c r="X324" s="201"/>
      <c r="Y324" s="199"/>
      <c r="Z324" s="201"/>
      <c r="AA324" s="201"/>
      <c r="AB324" s="195"/>
      <c r="AC324" s="195"/>
      <c r="AD324" s="199"/>
      <c r="AE324" s="202"/>
      <c r="AF324" s="203"/>
    </row>
    <row hidden="true" r="325">
      <c r="A325" s="189"/>
      <c r="B325" s="190"/>
      <c r="C325" s="221"/>
      <c r="D325" s="192" t="s">
        <v>250</v>
      </c>
      <c r="E325" s="193">
        <v>461.48</v>
      </c>
      <c r="F325" s="194"/>
      <c r="G325" s="195">
        <v>1640</v>
      </c>
      <c r="H325" s="195">
        <v>92</v>
      </c>
      <c r="I325" s="196">
        <f t="shared" si="136"/>
      </c>
      <c r="J325" s="197">
        <f t="shared" si="4"/>
      </c>
      <c r="K325" s="195">
        <v>4</v>
      </c>
      <c r="L325" s="197">
        <f t="shared" si="89"/>
      </c>
      <c r="M325" s="195">
        <v>0</v>
      </c>
      <c r="N325" s="198">
        <f t="shared" si="207"/>
      </c>
      <c r="O325" s="195">
        <v>5</v>
      </c>
      <c r="P325" s="198">
        <f t="shared" si="234"/>
      </c>
      <c r="Q325" s="199"/>
      <c r="R325" s="195"/>
      <c r="S325" s="199"/>
      <c r="T325" s="195"/>
      <c r="U325" s="200"/>
      <c r="V325" s="201"/>
      <c r="W325" s="195"/>
      <c r="X325" s="201"/>
      <c r="Y325" s="199"/>
      <c r="Z325" s="201"/>
      <c r="AA325" s="201"/>
      <c r="AB325" s="195"/>
      <c r="AC325" s="195"/>
      <c r="AD325" s="199"/>
      <c r="AE325" s="202"/>
      <c r="AF325" s="203" t="s">
        <v>266</v>
      </c>
    </row>
    <row hidden="true" r="326">
      <c r="A326" s="189"/>
      <c r="B326" s="190" t="s">
        <v>276</v>
      </c>
      <c r="C326" s="221" t="s">
        <v>258</v>
      </c>
      <c r="D326" s="192" t="s">
        <v>247</v>
      </c>
      <c r="E326" s="193">
        <v>0</v>
      </c>
      <c r="F326" s="194">
        <f>E326+E328+E327</f>
      </c>
      <c r="G326" s="195">
        <v>0</v>
      </c>
      <c r="H326" s="195">
        <v>0</v>
      </c>
      <c r="I326" s="196">
        <f t="shared" si="136"/>
      </c>
      <c r="J326" s="197">
        <f t="shared" si="4"/>
      </c>
      <c r="K326" s="195">
        <v>0</v>
      </c>
      <c r="L326" s="197">
        <f t="shared" si="89"/>
      </c>
      <c r="M326" s="195">
        <v>0</v>
      </c>
      <c r="N326" s="198">
        <f t="shared" si="207"/>
      </c>
      <c r="O326" s="195">
        <v>0</v>
      </c>
      <c r="P326" s="198">
        <f t="shared" si="234"/>
      </c>
      <c r="Q326" s="199">
        <f>(M326+M327+M328)/(O326+O327+O328)</f>
      </c>
      <c r="R326" s="195">
        <v>5</v>
      </c>
      <c r="S326" s="199">
        <f>(O326+O327+O328)/(K326+K327+K328)</f>
      </c>
      <c r="T326" s="195">
        <v>3</v>
      </c>
      <c r="U326" s="200">
        <f>F326/T326</f>
      </c>
      <c r="V326" s="201">
        <f>(F326+4*500)/T326</f>
      </c>
      <c r="W326" s="195">
        <v>858</v>
      </c>
      <c r="X326" s="201">
        <f>W326/T326</f>
      </c>
      <c r="Y326" s="199">
        <f>T326/R326</f>
      </c>
      <c r="Z326" s="201">
        <f>W326/F326</f>
      </c>
      <c r="AA326" s="201">
        <f>W326/(F326+500)</f>
      </c>
      <c r="AB326" s="195">
        <v>0</v>
      </c>
      <c r="AC326" s="195">
        <v>0</v>
      </c>
      <c r="AD326" s="199">
        <f>AB326/T326</f>
      </c>
      <c r="AE326" s="202">
        <f>(W326-AC326)/(F326+500)</f>
      </c>
      <c r="AF326" s="201" t="s">
        <v>248</v>
      </c>
    </row>
    <row hidden="true" r="327">
      <c r="A327" s="189"/>
      <c r="B327" s="190"/>
      <c r="C327" s="221"/>
      <c r="D327" s="192" t="s">
        <v>249</v>
      </c>
      <c r="E327" s="193">
        <v>440.35</v>
      </c>
      <c r="F327" s="194"/>
      <c r="G327" s="195">
        <v>5241</v>
      </c>
      <c r="H327" s="195">
        <v>389</v>
      </c>
      <c r="I327" s="196">
        <f t="shared" si="136"/>
      </c>
      <c r="J327" s="197">
        <f t="shared" si="4"/>
      </c>
      <c r="K327" s="195">
        <v>12</v>
      </c>
      <c r="L327" s="197">
        <f>E326/K326</f>
      </c>
      <c r="M327" s="195">
        <v>1</v>
      </c>
      <c r="N327" s="198">
        <f t="shared" si="207"/>
      </c>
      <c r="O327" s="195">
        <v>0</v>
      </c>
      <c r="P327" s="198">
        <f t="shared" si="234"/>
      </c>
      <c r="Q327" s="199"/>
      <c r="R327" s="195"/>
      <c r="S327" s="199"/>
      <c r="T327" s="195"/>
      <c r="U327" s="200"/>
      <c r="V327" s="201"/>
      <c r="W327" s="195"/>
      <c r="X327" s="201"/>
      <c r="Y327" s="199"/>
      <c r="Z327" s="201"/>
      <c r="AA327" s="201"/>
      <c r="AB327" s="195"/>
      <c r="AC327" s="195"/>
      <c r="AD327" s="199"/>
      <c r="AE327" s="202"/>
      <c r="AF327" s="203"/>
    </row>
    <row hidden="true" r="328">
      <c r="A328" s="189"/>
      <c r="B328" s="190"/>
      <c r="C328" s="221"/>
      <c r="D328" s="192" t="s">
        <v>250</v>
      </c>
      <c r="E328" s="193">
        <v>71.66</v>
      </c>
      <c r="F328" s="194"/>
      <c r="G328" s="195">
        <v>327</v>
      </c>
      <c r="H328" s="195">
        <v>27</v>
      </c>
      <c r="I328" s="196">
        <f t="shared" si="136"/>
      </c>
      <c r="J328" s="197">
        <f t="shared" si="4"/>
      </c>
      <c r="K328" s="195">
        <v>0</v>
      </c>
      <c r="L328" s="197">
        <f t="shared" ref="L328:L330" si="90">E328/K328</f>
      </c>
      <c r="M328" s="195">
        <v>0</v>
      </c>
      <c r="N328" s="198">
        <f t="shared" si="207"/>
      </c>
      <c r="O328" s="195">
        <v>1</v>
      </c>
      <c r="P328" s="198">
        <f t="shared" si="234"/>
      </c>
      <c r="Q328" s="199"/>
      <c r="R328" s="195"/>
      <c r="S328" s="199"/>
      <c r="T328" s="195"/>
      <c r="U328" s="200"/>
      <c r="V328" s="201"/>
      <c r="W328" s="195"/>
      <c r="X328" s="201"/>
      <c r="Y328" s="199"/>
      <c r="Z328" s="201"/>
      <c r="AA328" s="201"/>
      <c r="AB328" s="195"/>
      <c r="AC328" s="195"/>
      <c r="AD328" s="199"/>
      <c r="AE328" s="202"/>
      <c r="AF328" s="203" t="s">
        <v>266</v>
      </c>
    </row>
    <row hidden="true" r="329">
      <c r="A329" s="189"/>
      <c r="B329" s="222" t="s">
        <v>256</v>
      </c>
      <c r="C329" s="222"/>
      <c r="D329" s="222"/>
      <c r="E329" s="208">
        <f>SUM(E314:E328)</f>
      </c>
      <c r="F329" s="208">
        <f>SUM(F314:F328)</f>
      </c>
      <c r="G329" s="208">
        <f>SUM(G314:G328)</f>
      </c>
      <c r="H329" s="208">
        <f>SUM(H314:H328)</f>
      </c>
      <c r="I329" s="210">
        <f t="shared" si="136"/>
      </c>
      <c r="J329" s="211">
        <f t="shared" si="4"/>
      </c>
      <c r="K329" s="208">
        <f>SUM(K314:K328)</f>
      </c>
      <c r="L329" s="211">
        <f t="shared" si="90"/>
      </c>
      <c r="M329" s="208">
        <f>SUM(M314:M328)</f>
      </c>
      <c r="N329" s="212">
        <f t="shared" si="207"/>
      </c>
      <c r="O329" s="208">
        <f>SUM(O314:O328)</f>
      </c>
      <c r="P329" s="212">
        <f t="shared" si="234"/>
      </c>
      <c r="Q329" s="213">
        <f t="shared" ref="Q329:Q330" si="180">M329/O329</f>
      </c>
      <c r="R329" s="208">
        <f>SUM(R314:R328)</f>
      </c>
      <c r="S329" s="213">
        <f t="shared" ref="S329:S330" si="58">(O329+O329)/(K329+K329)</f>
      </c>
      <c r="T329" s="208">
        <f>SUM(T314:T328)</f>
      </c>
      <c r="U329" s="214">
        <f t="shared" ref="U329:U330" si="484">F329/T329</f>
      </c>
      <c r="V329" s="215">
        <f t="shared" ref="V329:V330" si="588">(F329+4*500)/T329</f>
      </c>
      <c r="W329" s="208">
        <f>SUM(W314:W328)</f>
      </c>
      <c r="X329" s="216">
        <f t="shared" ref="X329:X330" si="276">W329/T329</f>
      </c>
      <c r="Y329" s="213">
        <f t="shared" ref="Y329:Y330" si="380">T329/R329</f>
      </c>
      <c r="Z329" s="215">
        <f t="shared" ref="Z329:Z330" si="785">W329/F329</f>
      </c>
      <c r="AA329" s="215">
        <f>W329/(F329+COUNT(W314:W328)*500)</f>
      </c>
      <c r="AB329" s="217">
        <f>AB314+AB317+AB320+AB323+AB326</f>
      </c>
      <c r="AC329" s="217">
        <f>AC314+AC317+AC320+AC323+AC326</f>
      </c>
      <c r="AD329" s="213">
        <f t="shared" ref="AD329:AD330" si="681">AB329/T329</f>
      </c>
      <c r="AE329" s="223">
        <f>(W329-AC329)/(F329+COUNT(W314:W328))</f>
      </c>
      <c r="AF329" s="224"/>
    </row>
    <row r="330">
      <c r="A330" s="189"/>
      <c r="B330" s="225" t="s">
        <v>277</v>
      </c>
      <c r="C330" s="225"/>
      <c r="D330" s="225"/>
      <c r="E330" s="226">
        <f>E281+E297+E313+E329</f>
      </c>
      <c r="F330" s="226">
        <f>F281+F297+F313+F329</f>
      </c>
      <c r="G330" s="226">
        <f>G281+G297+G313+G329</f>
      </c>
      <c r="H330" s="226">
        <f>H281+H297+H313+H329</f>
      </c>
      <c r="I330" s="227">
        <f t="shared" si="136"/>
      </c>
      <c r="J330" s="228">
        <f t="shared" si="4"/>
      </c>
      <c r="K330" s="229">
        <f>K281+K297+K313+K329</f>
      </c>
      <c r="L330" s="228">
        <f t="shared" si="90"/>
      </c>
      <c r="M330" s="229">
        <f>M281+M297+M313+M329</f>
      </c>
      <c r="N330" s="230">
        <f t="shared" si="207"/>
      </c>
      <c r="O330" s="229">
        <f>O281+O297+O313+O329</f>
      </c>
      <c r="P330" s="230">
        <f t="shared" si="234"/>
      </c>
      <c r="Q330" s="231">
        <f t="shared" si="180"/>
      </c>
      <c r="R330" s="229">
        <f>R281+R297+R313+R329</f>
      </c>
      <c r="S330" s="231">
        <f t="shared" si="58"/>
      </c>
      <c r="T330" s="229">
        <f>T281+T297+T313+T329</f>
      </c>
      <c r="U330" s="232">
        <f t="shared" si="484"/>
      </c>
      <c r="V330" s="233">
        <f t="shared" si="588"/>
      </c>
      <c r="W330" s="226">
        <f>W281+W297+W313+W329</f>
      </c>
      <c r="X330" s="233">
        <f t="shared" si="276"/>
      </c>
      <c r="Y330" s="231">
        <f t="shared" si="380"/>
      </c>
      <c r="Z330" s="233">
        <f t="shared" si="785"/>
      </c>
      <c r="AA330" s="233">
        <f>W330/(F330+COUNT(W265:W279,W282:W296,W298:W312,W314:W328)*500)</f>
      </c>
      <c r="AB330" s="229">
        <f>AB281+AB297+AB313+AB329</f>
      </c>
      <c r="AC330" s="226">
        <f>AC281+AC297+AC313+AC329</f>
      </c>
      <c r="AD330" s="231">
        <f t="shared" si="681"/>
      </c>
      <c r="AE330" s="233">
        <f>(W330-AC330)/(F330+COUNT(W266:W279,W282:W296,W298:W312,W314:W328)*500)</f>
      </c>
      <c r="AF330" s="201"/>
    </row>
    <row hidden="true" r="331">
      <c r="A331" s="178" t="s">
        <v>212</v>
      </c>
      <c r="B331" s="179" t="s">
        <v>213</v>
      </c>
      <c r="C331" s="179" t="s">
        <v>214</v>
      </c>
      <c r="D331" s="179" t="s">
        <v>215</v>
      </c>
      <c r="E331" s="180" t="s">
        <v>216</v>
      </c>
      <c r="F331" s="179" t="s">
        <v>217</v>
      </c>
      <c r="G331" s="179" t="s">
        <v>218</v>
      </c>
      <c r="H331" s="179" t="s">
        <v>219</v>
      </c>
      <c r="I331" s="181" t="s">
        <v>220</v>
      </c>
      <c r="J331" s="182" t="s">
        <v>221</v>
      </c>
      <c r="K331" s="179" t="s">
        <v>222</v>
      </c>
      <c r="L331" s="182" t="s">
        <v>223</v>
      </c>
      <c r="M331" s="179" t="s">
        <v>224</v>
      </c>
      <c r="N331" s="183" t="s">
        <v>225</v>
      </c>
      <c r="O331" s="179" t="s">
        <v>226</v>
      </c>
      <c r="P331" s="183" t="s">
        <v>227</v>
      </c>
      <c r="Q331" s="181" t="s">
        <v>228</v>
      </c>
      <c r="R331" s="184" t="s">
        <v>229</v>
      </c>
      <c r="S331" s="185" t="s">
        <v>230</v>
      </c>
      <c r="T331" s="184" t="s">
        <v>231</v>
      </c>
      <c r="U331" s="186" t="s">
        <v>232</v>
      </c>
      <c r="V331" s="187" t="s">
        <v>233</v>
      </c>
      <c r="W331" s="187" t="s">
        <v>234</v>
      </c>
      <c r="X331" s="187" t="s">
        <v>235</v>
      </c>
      <c r="Y331" s="185" t="s">
        <v>236</v>
      </c>
      <c r="Z331" s="187" t="s">
        <v>237</v>
      </c>
      <c r="AA331" s="187" t="s">
        <v>238</v>
      </c>
      <c r="AB331" s="187" t="s">
        <v>239</v>
      </c>
      <c r="AC331" s="184" t="s">
        <v>240</v>
      </c>
      <c r="AD331" s="185" t="s">
        <v>241</v>
      </c>
      <c r="AE331" s="187" t="s">
        <v>242</v>
      </c>
      <c r="AF331" s="188" t="s">
        <v>243</v>
      </c>
    </row>
    <row hidden="true" r="332">
      <c r="A332" s="189" t="s">
        <v>282</v>
      </c>
      <c r="B332" s="190" t="s">
        <v>245</v>
      </c>
      <c r="C332" s="191" t="s">
        <v>246</v>
      </c>
      <c r="D332" s="192" t="s">
        <v>247</v>
      </c>
      <c r="E332" s="193">
        <v>0</v>
      </c>
      <c r="F332" s="194">
        <f>E332+E334+E333</f>
      </c>
      <c r="G332" s="195">
        <v>0</v>
      </c>
      <c r="H332" s="195">
        <v>0</v>
      </c>
      <c r="I332" s="196">
        <f t="shared" ref="I332:I393" si="137">H332/G332</f>
      </c>
      <c r="J332" s="197">
        <f t="shared" ref="J332:J393" si="5">(E332/G332)*1000</f>
      </c>
      <c r="K332" s="195">
        <v>0</v>
      </c>
      <c r="L332" s="197">
        <f t="shared" ref="L332:L389" si="91">E332/K332</f>
      </c>
      <c r="M332" s="195">
        <v>0</v>
      </c>
      <c r="N332" s="198">
        <f t="shared" ref="N332:N393" si="208">E332/M332</f>
      </c>
      <c r="O332" s="195">
        <v>0</v>
      </c>
      <c r="P332" s="198">
        <f t="shared" ref="P332:P393" si="235">E332/O332</f>
      </c>
      <c r="Q332" s="199">
        <f>(M332+M333+M334)/(O332+O333+O334)</f>
      </c>
      <c r="R332" s="195">
        <v>7</v>
      </c>
      <c r="S332" s="199">
        <f>(O332+O333+O334)/(K332+K333+K334)</f>
      </c>
      <c r="T332" s="195">
        <v>1</v>
      </c>
      <c r="U332" s="200">
        <f>F332/T332</f>
      </c>
      <c r="V332" s="201">
        <f>(F332+4*500)/T332</f>
      </c>
      <c r="W332" s="195">
        <v>775.2</v>
      </c>
      <c r="X332" s="201">
        <f>W332/T332</f>
      </c>
      <c r="Y332" s="199">
        <f>T332/R332</f>
      </c>
      <c r="Z332" s="201">
        <f>W332/F332</f>
      </c>
      <c r="AA332" s="201">
        <f>W332/(F332+500)</f>
      </c>
      <c r="AB332" s="195">
        <v>0</v>
      </c>
      <c r="AC332" s="195">
        <v>0</v>
      </c>
      <c r="AD332" s="199">
        <f>AB332/T332</f>
      </c>
      <c r="AE332" s="202">
        <f>(W332-AC332)/(F332+500)</f>
      </c>
      <c r="AF332" s="203" t="s">
        <v>265</v>
      </c>
    </row>
    <row hidden="true" r="333">
      <c r="A333" s="189"/>
      <c r="B333" s="190"/>
      <c r="C333" s="191"/>
      <c r="D333" s="192" t="s">
        <v>249</v>
      </c>
      <c r="E333" s="193">
        <v>1450.33</v>
      </c>
      <c r="F333" s="194"/>
      <c r="G333" s="195">
        <v>13171</v>
      </c>
      <c r="H333" s="195">
        <v>1000</v>
      </c>
      <c r="I333" s="196">
        <f t="shared" si="137"/>
      </c>
      <c r="J333" s="197">
        <f t="shared" si="5"/>
      </c>
      <c r="K333" s="195">
        <v>34</v>
      </c>
      <c r="L333" s="197">
        <f t="shared" si="91"/>
      </c>
      <c r="M333" s="195">
        <v>1</v>
      </c>
      <c r="N333" s="198">
        <f t="shared" si="208"/>
      </c>
      <c r="O333" s="195">
        <v>4</v>
      </c>
      <c r="P333" s="198">
        <f t="shared" si="235"/>
      </c>
      <c r="Q333" s="199"/>
      <c r="R333" s="195"/>
      <c r="S333" s="199"/>
      <c r="T333" s="195"/>
      <c r="U333" s="200"/>
      <c r="V333" s="201"/>
      <c r="W333" s="195"/>
      <c r="X333" s="201"/>
      <c r="Y333" s="199"/>
      <c r="Z333" s="201"/>
      <c r="AA333" s="201"/>
      <c r="AB333" s="195"/>
      <c r="AC333" s="195"/>
      <c r="AD333" s="199"/>
      <c r="AE333" s="202"/>
      <c r="AF333" s="204"/>
    </row>
    <row hidden="true" r="334">
      <c r="A334" s="189"/>
      <c r="B334" s="190"/>
      <c r="C334" s="191"/>
      <c r="D334" s="192" t="s">
        <v>250</v>
      </c>
      <c r="E334" s="193">
        <v>105.75</v>
      </c>
      <c r="F334" s="194"/>
      <c r="G334" s="195">
        <v>486</v>
      </c>
      <c r="H334" s="205">
        <v>30</v>
      </c>
      <c r="I334" s="196">
        <f t="shared" si="137"/>
      </c>
      <c r="J334" s="197">
        <f t="shared" si="5"/>
      </c>
      <c r="K334" s="195">
        <v>0</v>
      </c>
      <c r="L334" s="197">
        <f t="shared" si="91"/>
      </c>
      <c r="M334" s="195">
        <v>0</v>
      </c>
      <c r="N334" s="198">
        <f t="shared" si="208"/>
      </c>
      <c r="O334" s="195">
        <v>0</v>
      </c>
      <c r="P334" s="198">
        <f t="shared" si="235"/>
      </c>
      <c r="Q334" s="199"/>
      <c r="R334" s="195"/>
      <c r="S334" s="199"/>
      <c r="T334" s="195"/>
      <c r="U334" s="200"/>
      <c r="V334" s="201"/>
      <c r="W334" s="195"/>
      <c r="X334" s="201"/>
      <c r="Y334" s="199"/>
      <c r="Z334" s="201"/>
      <c r="AA334" s="201"/>
      <c r="AB334" s="195"/>
      <c r="AC334" s="195"/>
      <c r="AD334" s="199"/>
      <c r="AE334" s="202"/>
      <c r="AF334" s="203" t="s">
        <v>251</v>
      </c>
    </row>
    <row hidden="true" r="335">
      <c r="A335" s="189"/>
      <c r="B335" s="190" t="s">
        <v>252</v>
      </c>
      <c r="C335" s="191" t="s">
        <v>246</v>
      </c>
      <c r="D335" s="192" t="s">
        <v>247</v>
      </c>
      <c r="E335" s="193">
        <v>0</v>
      </c>
      <c r="F335" s="194">
        <f>E335+E337+E336</f>
      </c>
      <c r="G335" s="195">
        <v>0</v>
      </c>
      <c r="H335" s="195">
        <v>0</v>
      </c>
      <c r="I335" s="196">
        <f t="shared" si="137"/>
      </c>
      <c r="J335" s="197">
        <f t="shared" si="5"/>
      </c>
      <c r="K335" s="195">
        <v>0</v>
      </c>
      <c r="L335" s="197">
        <f t="shared" si="91"/>
      </c>
      <c r="M335" s="195">
        <v>0</v>
      </c>
      <c r="N335" s="198">
        <f t="shared" si="208"/>
      </c>
      <c r="O335" s="195">
        <v>0</v>
      </c>
      <c r="P335" s="198">
        <f t="shared" si="235"/>
      </c>
      <c r="Q335" s="199">
        <f>(M335+M336+M337)/(O335+O336+O337)</f>
      </c>
      <c r="R335" s="195">
        <v>9</v>
      </c>
      <c r="S335" s="199">
        <f>(O335+O336+O337)/(K335+K336+K337)</f>
      </c>
      <c r="T335" s="195">
        <v>5</v>
      </c>
      <c r="U335" s="200">
        <f>F335/T335</f>
      </c>
      <c r="V335" s="201">
        <f>(F335+4*500)/T335</f>
      </c>
      <c r="W335" s="195">
        <v>3908.4000000000005</v>
      </c>
      <c r="X335" s="201">
        <f>W335/T335</f>
      </c>
      <c r="Y335" s="199">
        <f>T335/R335</f>
      </c>
      <c r="Z335" s="201">
        <f>W335/F335</f>
      </c>
      <c r="AA335" s="201">
        <f>W335/(F335+500)</f>
      </c>
      <c r="AB335" s="195">
        <v>1</v>
      </c>
      <c r="AC335" s="195">
        <v>691.2</v>
      </c>
      <c r="AD335" s="199">
        <f>AB335/T335</f>
      </c>
      <c r="AE335" s="202">
        <f>(W335-AC335)/(F335+500)</f>
      </c>
      <c r="AF335" s="203" t="s">
        <v>265</v>
      </c>
    </row>
    <row hidden="true" r="336">
      <c r="A336" s="189"/>
      <c r="B336" s="190"/>
      <c r="C336" s="191"/>
      <c r="D336" s="192" t="s">
        <v>249</v>
      </c>
      <c r="E336" s="193">
        <v>2008.63</v>
      </c>
      <c r="F336" s="194"/>
      <c r="G336" s="195">
        <v>19369</v>
      </c>
      <c r="H336" s="195">
        <v>1075</v>
      </c>
      <c r="I336" s="196">
        <f t="shared" si="137"/>
      </c>
      <c r="J336" s="197">
        <f t="shared" si="5"/>
      </c>
      <c r="K336" s="195">
        <v>41</v>
      </c>
      <c r="L336" s="197">
        <f t="shared" si="91"/>
      </c>
      <c r="M336" s="195">
        <v>4</v>
      </c>
      <c r="N336" s="198">
        <f t="shared" si="208"/>
      </c>
      <c r="O336" s="195">
        <v>7</v>
      </c>
      <c r="P336" s="198">
        <f t="shared" si="235"/>
      </c>
      <c r="Q336" s="199"/>
      <c r="R336" s="195"/>
      <c r="S336" s="199"/>
      <c r="T336" s="195"/>
      <c r="U336" s="200"/>
      <c r="V336" s="201"/>
      <c r="W336" s="195"/>
      <c r="X336" s="201"/>
      <c r="Y336" s="199"/>
      <c r="Z336" s="201"/>
      <c r="AA336" s="201"/>
      <c r="AB336" s="195"/>
      <c r="AC336" s="195"/>
      <c r="AD336" s="199"/>
      <c r="AE336" s="202"/>
      <c r="AF336" s="204"/>
    </row>
    <row hidden="true" r="337">
      <c r="A337" s="189"/>
      <c r="B337" s="190"/>
      <c r="C337" s="191"/>
      <c r="D337" s="192" t="s">
        <v>250</v>
      </c>
      <c r="E337" s="193">
        <v>190.96</v>
      </c>
      <c r="F337" s="194"/>
      <c r="G337" s="195">
        <v>620</v>
      </c>
      <c r="H337" s="205">
        <v>95</v>
      </c>
      <c r="I337" s="196">
        <f t="shared" si="137"/>
      </c>
      <c r="J337" s="197">
        <f t="shared" si="5"/>
      </c>
      <c r="K337" s="195">
        <v>2</v>
      </c>
      <c r="L337" s="197">
        <f t="shared" si="91"/>
      </c>
      <c r="M337" s="195">
        <v>0</v>
      </c>
      <c r="N337" s="198">
        <f t="shared" si="208"/>
      </c>
      <c r="O337" s="195">
        <v>0</v>
      </c>
      <c r="P337" s="198">
        <f t="shared" si="235"/>
      </c>
      <c r="Q337" s="199"/>
      <c r="R337" s="195"/>
      <c r="S337" s="199"/>
      <c r="T337" s="195"/>
      <c r="U337" s="200"/>
      <c r="V337" s="201"/>
      <c r="W337" s="195"/>
      <c r="X337" s="201"/>
      <c r="Y337" s="199"/>
      <c r="Z337" s="201"/>
      <c r="AA337" s="201"/>
      <c r="AB337" s="195"/>
      <c r="AC337" s="195"/>
      <c r="AD337" s="199"/>
      <c r="AE337" s="202"/>
      <c r="AF337" s="203" t="s">
        <v>251</v>
      </c>
    </row>
    <row hidden="true" r="338">
      <c r="A338" s="189"/>
      <c r="B338" s="206" t="s">
        <v>253</v>
      </c>
      <c r="C338" s="191" t="s">
        <v>246</v>
      </c>
      <c r="D338" s="192" t="s">
        <v>247</v>
      </c>
      <c r="E338" s="193">
        <v>0</v>
      </c>
      <c r="F338" s="194">
        <f>E338+E340+E339</f>
      </c>
      <c r="G338" s="195">
        <v>0</v>
      </c>
      <c r="H338" s="195">
        <v>0</v>
      </c>
      <c r="I338" s="196">
        <f t="shared" si="137"/>
      </c>
      <c r="J338" s="197">
        <f t="shared" si="5"/>
      </c>
      <c r="K338" s="195">
        <v>0</v>
      </c>
      <c r="L338" s="197">
        <f t="shared" si="91"/>
      </c>
      <c r="M338" s="195">
        <v>0</v>
      </c>
      <c r="N338" s="198">
        <f t="shared" si="208"/>
      </c>
      <c r="O338" s="195">
        <v>0</v>
      </c>
      <c r="P338" s="198">
        <f t="shared" si="235"/>
      </c>
      <c r="Q338" s="199">
        <f>(M338+M339+M340)/(O338+O339+O340)</f>
      </c>
      <c r="R338" s="195">
        <v>4</v>
      </c>
      <c r="S338" s="199">
        <f>(O338+O339+O340)/(K338+K339+K340)</f>
      </c>
      <c r="T338" s="195">
        <v>2</v>
      </c>
      <c r="U338" s="200">
        <f>F338/T338</f>
      </c>
      <c r="V338" s="201">
        <f>(F338+4*500)/T338</f>
      </c>
      <c r="W338" s="195">
        <v>4574.4</v>
      </c>
      <c r="X338" s="201">
        <f>W338/T338</f>
      </c>
      <c r="Y338" s="199">
        <f>T338/R338</f>
      </c>
      <c r="Z338" s="201">
        <f>W338/F338</f>
      </c>
      <c r="AA338" s="201">
        <f>W338/(F338+500)</f>
      </c>
      <c r="AB338" s="195">
        <v>0</v>
      </c>
      <c r="AC338" s="195">
        <v>0</v>
      </c>
      <c r="AD338" s="199">
        <f>AB338/T338</f>
      </c>
      <c r="AE338" s="202">
        <f>(W338-AC338)/(F338+500)</f>
      </c>
      <c r="AF338" s="203" t="s">
        <v>265</v>
      </c>
    </row>
    <row hidden="true" r="339">
      <c r="A339" s="189"/>
      <c r="B339" s="206"/>
      <c r="C339" s="191"/>
      <c r="D339" s="192" t="s">
        <v>249</v>
      </c>
      <c r="E339" s="193">
        <v>1709.17</v>
      </c>
      <c r="F339" s="194"/>
      <c r="G339" s="195">
        <v>16848</v>
      </c>
      <c r="H339" s="195">
        <v>722</v>
      </c>
      <c r="I339" s="196">
        <f t="shared" si="137"/>
      </c>
      <c r="J339" s="197">
        <f t="shared" si="5"/>
      </c>
      <c r="K339" s="195">
        <v>32</v>
      </c>
      <c r="L339" s="197">
        <f t="shared" si="91"/>
      </c>
      <c r="M339" s="195">
        <v>1</v>
      </c>
      <c r="N339" s="198">
        <f t="shared" si="208"/>
      </c>
      <c r="O339" s="195">
        <v>3</v>
      </c>
      <c r="P339" s="198">
        <f t="shared" si="235"/>
      </c>
      <c r="Q339" s="199"/>
      <c r="R339" s="195"/>
      <c r="S339" s="199"/>
      <c r="T339" s="195"/>
      <c r="U339" s="200"/>
      <c r="V339" s="201"/>
      <c r="W339" s="195"/>
      <c r="X339" s="201"/>
      <c r="Y339" s="199"/>
      <c r="Z339" s="201"/>
      <c r="AA339" s="201"/>
      <c r="AB339" s="195"/>
      <c r="AC339" s="195"/>
      <c r="AD339" s="199"/>
      <c r="AE339" s="202"/>
      <c r="AF339" s="204"/>
    </row>
    <row hidden="true" r="340">
      <c r="A340" s="189"/>
      <c r="B340" s="206"/>
      <c r="C340" s="191"/>
      <c r="D340" s="192" t="s">
        <v>250</v>
      </c>
      <c r="E340" s="193">
        <v>109.59</v>
      </c>
      <c r="F340" s="194"/>
      <c r="G340" s="195">
        <v>494</v>
      </c>
      <c r="H340" s="205">
        <v>45</v>
      </c>
      <c r="I340" s="196">
        <f t="shared" si="137"/>
      </c>
      <c r="J340" s="197">
        <f t="shared" si="5"/>
      </c>
      <c r="K340" s="195">
        <v>1</v>
      </c>
      <c r="L340" s="197">
        <f t="shared" si="91"/>
      </c>
      <c r="M340" s="195">
        <v>0</v>
      </c>
      <c r="N340" s="198">
        <f t="shared" si="208"/>
      </c>
      <c r="O340" s="195">
        <v>0</v>
      </c>
      <c r="P340" s="198">
        <f t="shared" si="235"/>
      </c>
      <c r="Q340" s="199"/>
      <c r="R340" s="195"/>
      <c r="S340" s="199"/>
      <c r="T340" s="195"/>
      <c r="U340" s="200"/>
      <c r="V340" s="201"/>
      <c r="W340" s="195"/>
      <c r="X340" s="201"/>
      <c r="Y340" s="199"/>
      <c r="Z340" s="201"/>
      <c r="AA340" s="201"/>
      <c r="AB340" s="195"/>
      <c r="AC340" s="195"/>
      <c r="AD340" s="199"/>
      <c r="AE340" s="202"/>
      <c r="AF340" s="203" t="s">
        <v>251</v>
      </c>
    </row>
    <row hidden="true" r="341">
      <c r="A341" s="189"/>
      <c r="B341" s="190" t="s">
        <v>254</v>
      </c>
      <c r="C341" s="191" t="s">
        <v>246</v>
      </c>
      <c r="D341" s="192" t="s">
        <v>247</v>
      </c>
      <c r="E341" s="193">
        <v>0</v>
      </c>
      <c r="F341" s="194">
        <f>E341+E343+E342</f>
      </c>
      <c r="G341" s="195">
        <v>0</v>
      </c>
      <c r="H341" s="195">
        <v>0</v>
      </c>
      <c r="I341" s="196">
        <f t="shared" si="137"/>
      </c>
      <c r="J341" s="197">
        <f t="shared" si="5"/>
      </c>
      <c r="K341" s="195">
        <v>0</v>
      </c>
      <c r="L341" s="197">
        <f t="shared" si="91"/>
      </c>
      <c r="M341" s="195">
        <v>0</v>
      </c>
      <c r="N341" s="198">
        <f t="shared" si="208"/>
      </c>
      <c r="O341" s="195">
        <v>0</v>
      </c>
      <c r="P341" s="198">
        <f t="shared" si="235"/>
      </c>
      <c r="Q341" s="199">
        <f>(M341+M342+M343)/(O341+O342+O343)</f>
      </c>
      <c r="R341" s="195">
        <v>2</v>
      </c>
      <c r="S341" s="199">
        <f>(O341+O342+O343)/(K341+K342+K343)</f>
      </c>
      <c r="T341" s="195">
        <v>1</v>
      </c>
      <c r="U341" s="200">
        <f>F341/T341</f>
      </c>
      <c r="V341" s="201">
        <f>(F341+4*500)/T341</f>
      </c>
      <c r="W341" s="195">
        <v>775.2000000000007</v>
      </c>
      <c r="X341" s="201">
        <f>W341/T341</f>
      </c>
      <c r="Y341" s="199">
        <f>T341/R341</f>
      </c>
      <c r="Z341" s="201">
        <f>W341/F341</f>
      </c>
      <c r="AA341" s="201">
        <f>W341/(F341+500)</f>
      </c>
      <c r="AB341" s="195">
        <v>0</v>
      </c>
      <c r="AC341" s="195">
        <v>0</v>
      </c>
      <c r="AD341" s="199">
        <f>AB341/T341</f>
      </c>
      <c r="AE341" s="202">
        <f>(W341-AC341)/(F341+500)</f>
      </c>
      <c r="AF341" s="203" t="s">
        <v>265</v>
      </c>
    </row>
    <row hidden="true" r="342">
      <c r="A342" s="189"/>
      <c r="B342" s="190"/>
      <c r="C342" s="191"/>
      <c r="D342" s="192" t="s">
        <v>249</v>
      </c>
      <c r="E342" s="193">
        <v>2400.04</v>
      </c>
      <c r="F342" s="194"/>
      <c r="G342" s="195">
        <v>17216</v>
      </c>
      <c r="H342" s="195">
        <v>537</v>
      </c>
      <c r="I342" s="196">
        <f t="shared" si="137"/>
      </c>
      <c r="J342" s="197">
        <f t="shared" si="5"/>
      </c>
      <c r="K342" s="195">
        <v>31</v>
      </c>
      <c r="L342" s="197">
        <f t="shared" si="91"/>
      </c>
      <c r="M342" s="195">
        <v>1</v>
      </c>
      <c r="N342" s="198">
        <f t="shared" si="208"/>
      </c>
      <c r="O342" s="195">
        <v>2</v>
      </c>
      <c r="P342" s="198">
        <f t="shared" si="235"/>
      </c>
      <c r="Q342" s="199"/>
      <c r="R342" s="195"/>
      <c r="S342" s="199"/>
      <c r="T342" s="195"/>
      <c r="U342" s="200"/>
      <c r="V342" s="201"/>
      <c r="W342" s="195"/>
      <c r="X342" s="201"/>
      <c r="Y342" s="199"/>
      <c r="Z342" s="201"/>
      <c r="AA342" s="201"/>
      <c r="AB342" s="195"/>
      <c r="AC342" s="195"/>
      <c r="AD342" s="199"/>
      <c r="AE342" s="202"/>
      <c r="AF342" s="204"/>
    </row>
    <row hidden="true" r="343">
      <c r="A343" s="189"/>
      <c r="B343" s="190"/>
      <c r="C343" s="191"/>
      <c r="D343" s="192" t="s">
        <v>250</v>
      </c>
      <c r="E343" s="193">
        <v>74.8</v>
      </c>
      <c r="F343" s="194"/>
      <c r="G343" s="195">
        <v>362</v>
      </c>
      <c r="H343" s="205">
        <v>27</v>
      </c>
      <c r="I343" s="196">
        <f t="shared" si="137"/>
      </c>
      <c r="J343" s="197">
        <f t="shared" si="5"/>
      </c>
      <c r="K343" s="195">
        <v>0</v>
      </c>
      <c r="L343" s="197">
        <f t="shared" si="91"/>
      </c>
      <c r="M343" s="195">
        <v>0</v>
      </c>
      <c r="N343" s="198">
        <f t="shared" si="208"/>
      </c>
      <c r="O343" s="195">
        <v>0</v>
      </c>
      <c r="P343" s="198">
        <f t="shared" si="235"/>
      </c>
      <c r="Q343" s="199"/>
      <c r="R343" s="195"/>
      <c r="S343" s="199"/>
      <c r="T343" s="195"/>
      <c r="U343" s="200"/>
      <c r="V343" s="201"/>
      <c r="W343" s="195"/>
      <c r="X343" s="201"/>
      <c r="Y343" s="199"/>
      <c r="Z343" s="201"/>
      <c r="AA343" s="201"/>
      <c r="AB343" s="195"/>
      <c r="AC343" s="195"/>
      <c r="AD343" s="199"/>
      <c r="AE343" s="202"/>
      <c r="AF343" s="203" t="s">
        <v>251</v>
      </c>
    </row>
    <row hidden="true" r="344">
      <c r="A344" s="189"/>
      <c r="B344" s="190" t="s">
        <v>255</v>
      </c>
      <c r="C344" s="191" t="s">
        <v>246</v>
      </c>
      <c r="D344" s="192" t="s">
        <v>247</v>
      </c>
      <c r="E344" s="193">
        <v>0</v>
      </c>
      <c r="F344" s="194">
        <f>E344+E346+E345</f>
      </c>
      <c r="G344" s="195">
        <v>0</v>
      </c>
      <c r="H344" s="195">
        <v>0</v>
      </c>
      <c r="I344" s="196">
        <f t="shared" si="137"/>
      </c>
      <c r="J344" s="197">
        <f t="shared" si="5"/>
      </c>
      <c r="K344" s="195">
        <v>0</v>
      </c>
      <c r="L344" s="197">
        <f t="shared" si="91"/>
      </c>
      <c r="M344" s="195">
        <v>0</v>
      </c>
      <c r="N344" s="198">
        <f t="shared" si="208"/>
      </c>
      <c r="O344" s="195">
        <v>0</v>
      </c>
      <c r="P344" s="198">
        <f t="shared" si="235"/>
      </c>
      <c r="Q344" s="199">
        <f>(M344+M345+M346)/(O344+O345+O346)</f>
      </c>
      <c r="R344" s="195">
        <v>4</v>
      </c>
      <c r="S344" s="199">
        <f>(O344+O345+O346)/(K344+K345+K346)</f>
      </c>
      <c r="T344" s="195">
        <v>3</v>
      </c>
      <c r="U344" s="200">
        <f>F344/T344</f>
      </c>
      <c r="V344" s="201">
        <f>(F344+4*500)/T344</f>
      </c>
      <c r="W344" s="195">
        <v>6081.5999999999985</v>
      </c>
      <c r="X344" s="201">
        <f>W344/T344</f>
      </c>
      <c r="Y344" s="199">
        <f>T344/R344</f>
      </c>
      <c r="Z344" s="201">
        <f>W344/F344</f>
      </c>
      <c r="AA344" s="201">
        <f>W344/(F344+500)</f>
      </c>
      <c r="AB344" s="195">
        <v>0</v>
      </c>
      <c r="AC344" s="195">
        <v>0</v>
      </c>
      <c r="AD344" s="199">
        <f>AB344/T344</f>
      </c>
      <c r="AE344" s="202">
        <f>(W344-AC344)/(F344+500)</f>
      </c>
      <c r="AF344" s="203" t="s">
        <v>265</v>
      </c>
    </row>
    <row hidden="true" r="345">
      <c r="A345" s="189"/>
      <c r="B345" s="190"/>
      <c r="C345" s="191"/>
      <c r="D345" s="192" t="s">
        <v>249</v>
      </c>
      <c r="E345" s="193">
        <v>2306.5</v>
      </c>
      <c r="F345" s="194"/>
      <c r="G345" s="195">
        <v>14775</v>
      </c>
      <c r="H345" s="195">
        <v>483</v>
      </c>
      <c r="I345" s="196">
        <f t="shared" si="137"/>
      </c>
      <c r="J345" s="197">
        <f t="shared" si="5"/>
      </c>
      <c r="K345" s="195">
        <v>29</v>
      </c>
      <c r="L345" s="197">
        <f t="shared" si="91"/>
      </c>
      <c r="M345" s="195">
        <v>2</v>
      </c>
      <c r="N345" s="198">
        <f t="shared" si="208"/>
      </c>
      <c r="O345" s="195">
        <v>2</v>
      </c>
      <c r="P345" s="198">
        <f t="shared" si="235"/>
      </c>
      <c r="Q345" s="199"/>
      <c r="R345" s="195"/>
      <c r="S345" s="199"/>
      <c r="T345" s="195"/>
      <c r="U345" s="200"/>
      <c r="V345" s="201"/>
      <c r="W345" s="195"/>
      <c r="X345" s="201"/>
      <c r="Y345" s="199"/>
      <c r="Z345" s="201"/>
      <c r="AA345" s="201"/>
      <c r="AB345" s="195"/>
      <c r="AC345" s="195"/>
      <c r="AD345" s="199"/>
      <c r="AE345" s="202"/>
      <c r="AF345" s="204"/>
    </row>
    <row hidden="true" r="346">
      <c r="A346" s="189"/>
      <c r="B346" s="190"/>
      <c r="C346" s="191"/>
      <c r="D346" s="192" t="s">
        <v>250</v>
      </c>
      <c r="E346" s="193">
        <v>167.78</v>
      </c>
      <c r="F346" s="194"/>
      <c r="G346" s="195">
        <v>437</v>
      </c>
      <c r="H346" s="205">
        <v>22</v>
      </c>
      <c r="I346" s="196">
        <f t="shared" si="137"/>
      </c>
      <c r="J346" s="197">
        <f t="shared" si="5"/>
      </c>
      <c r="K346" s="195">
        <v>0</v>
      </c>
      <c r="L346" s="197">
        <f t="shared" si="91"/>
      </c>
      <c r="M346" s="195">
        <v>0</v>
      </c>
      <c r="N346" s="198">
        <f t="shared" si="208"/>
      </c>
      <c r="O346" s="195">
        <v>0</v>
      </c>
      <c r="P346" s="198">
        <f t="shared" si="235"/>
      </c>
      <c r="Q346" s="199"/>
      <c r="R346" s="195"/>
      <c r="S346" s="199"/>
      <c r="T346" s="195"/>
      <c r="U346" s="200"/>
      <c r="V346" s="201"/>
      <c r="W346" s="195"/>
      <c r="X346" s="201"/>
      <c r="Y346" s="199"/>
      <c r="Z346" s="201"/>
      <c r="AA346" s="201"/>
      <c r="AB346" s="195"/>
      <c r="AC346" s="195"/>
      <c r="AD346" s="199"/>
      <c r="AE346" s="202"/>
      <c r="AF346" s="203" t="s">
        <v>251</v>
      </c>
    </row>
    <row hidden="true" r="347">
      <c r="A347" s="189"/>
      <c r="B347" s="207" t="s">
        <v>256</v>
      </c>
      <c r="C347" s="207"/>
      <c r="D347" s="207"/>
      <c r="E347" s="208">
        <f>SUM(E332:E346)</f>
      </c>
      <c r="F347" s="209">
        <f>SUM(F332:F346)</f>
      </c>
      <c r="G347" s="208">
        <f>SUM(G332:G346)</f>
      </c>
      <c r="H347" s="208">
        <f>SUM(H332:H346)</f>
      </c>
      <c r="I347" s="210">
        <f t="shared" si="137"/>
      </c>
      <c r="J347" s="211">
        <f t="shared" si="5"/>
      </c>
      <c r="K347" s="208">
        <f>SUM(K332:K346)</f>
      </c>
      <c r="L347" s="211">
        <f t="shared" si="91"/>
      </c>
      <c r="M347" s="208">
        <f>SUM(M332:M346)</f>
      </c>
      <c r="N347" s="212">
        <f t="shared" si="208"/>
      </c>
      <c r="O347" s="208">
        <f>SUM(O332:O346)</f>
      </c>
      <c r="P347" s="212">
        <f t="shared" si="235"/>
      </c>
      <c r="Q347" s="213">
        <f>M347/O347</f>
      </c>
      <c r="R347" s="209">
        <f>SUM(R332:R346)</f>
      </c>
      <c r="S347" s="213">
        <f>(O347+O347)/(K347+K347)</f>
      </c>
      <c r="T347" s="209">
        <f>SUM(T332:T346)</f>
      </c>
      <c r="U347" s="214">
        <f t="shared" ref="U347:U348" si="485">F347/T347</f>
      </c>
      <c r="V347" s="215">
        <f t="shared" ref="V347:V348" si="589">(F347+4*500)/T347</f>
      </c>
      <c r="W347" s="209">
        <f>SUM(W332:W346)</f>
      </c>
      <c r="X347" s="216">
        <f t="shared" ref="X347:X348" si="277">W347/T347</f>
      </c>
      <c r="Y347" s="213">
        <f t="shared" ref="Y347:Y348" si="381">T347/R347</f>
      </c>
      <c r="Z347" s="215">
        <f t="shared" ref="Z347:Z348" si="786">W347/F347</f>
      </c>
      <c r="AA347" s="215">
        <f>W347/(F347+COUNT(W332:W346)*500)</f>
      </c>
      <c r="AB347" s="217">
        <f>AB332+AB335+AB338+AB341+AB344</f>
      </c>
      <c r="AC347" s="217">
        <f>AC332+AC335+AC338+AC341+AC344</f>
      </c>
      <c r="AD347" s="213">
        <f t="shared" ref="AD347:AD348" si="682">AB347/T347</f>
      </c>
      <c r="AE347" s="218">
        <f>(W347-AC347)/(F347+COUNT(W332:W346))</f>
      </c>
      <c r="AF347" s="219"/>
    </row>
    <row hidden="true" r="348">
      <c r="A348" s="189"/>
      <c r="B348" s="220" t="s">
        <v>259</v>
      </c>
      <c r="C348" s="191" t="s">
        <v>264</v>
      </c>
      <c r="D348" s="192" t="s">
        <v>247</v>
      </c>
      <c r="E348" s="193">
        <v>0</v>
      </c>
      <c r="F348" s="194">
        <f>E348+E350+E349</f>
      </c>
      <c r="G348" s="195">
        <v>0</v>
      </c>
      <c r="H348" s="195">
        <v>0</v>
      </c>
      <c r="I348" s="196">
        <f t="shared" si="137"/>
      </c>
      <c r="J348" s="197">
        <f t="shared" si="5"/>
      </c>
      <c r="K348" s="195">
        <v>0</v>
      </c>
      <c r="L348" s="197">
        <f t="shared" si="91"/>
      </c>
      <c r="M348" s="195">
        <v>0</v>
      </c>
      <c r="N348" s="198">
        <f t="shared" si="208"/>
      </c>
      <c r="O348" s="195">
        <v>0</v>
      </c>
      <c r="P348" s="198">
        <f t="shared" si="235"/>
      </c>
      <c r="Q348" s="199">
        <f>(M348+M349+M350)/(O348+O349+O350)</f>
      </c>
      <c r="R348" s="195">
        <v>8</v>
      </c>
      <c r="S348" s="199">
        <f>(O348+O349+O350)/(K348+K349+K350)</f>
      </c>
      <c r="T348" s="195">
        <v>3</v>
      </c>
      <c r="U348" s="200">
        <f t="shared" si="485"/>
      </c>
      <c r="V348" s="201">
        <f t="shared" si="589"/>
      </c>
      <c r="W348" s="195">
        <v>4686</v>
      </c>
      <c r="X348" s="201">
        <f t="shared" si="277"/>
      </c>
      <c r="Y348" s="199">
        <f t="shared" si="381"/>
      </c>
      <c r="Z348" s="201">
        <f t="shared" si="786"/>
      </c>
      <c r="AA348" s="201">
        <f>W348/(F348+500)</f>
      </c>
      <c r="AB348" s="195">
        <v>0</v>
      </c>
      <c r="AC348" s="195">
        <v>0</v>
      </c>
      <c r="AD348" s="199">
        <f t="shared" si="682"/>
      </c>
      <c r="AE348" s="202">
        <f>(W348-AC348)/(F348+500)</f>
      </c>
      <c r="AF348" s="203" t="s">
        <v>265</v>
      </c>
    </row>
    <row hidden="true" r="349">
      <c r="A349" s="189"/>
      <c r="B349" s="220"/>
      <c r="C349" s="191"/>
      <c r="D349" s="192" t="s">
        <v>249</v>
      </c>
      <c r="E349" s="193">
        <v>1532.06</v>
      </c>
      <c r="F349" s="194"/>
      <c r="G349" s="195">
        <v>12101</v>
      </c>
      <c r="H349" s="195">
        <v>315</v>
      </c>
      <c r="I349" s="196">
        <f t="shared" si="137"/>
      </c>
      <c r="J349" s="197">
        <f t="shared" si="5"/>
      </c>
      <c r="K349" s="195">
        <v>17</v>
      </c>
      <c r="L349" s="197">
        <f t="shared" si="91"/>
      </c>
      <c r="M349" s="195">
        <v>2</v>
      </c>
      <c r="N349" s="198">
        <f t="shared" si="208"/>
      </c>
      <c r="O349" s="195">
        <v>5</v>
      </c>
      <c r="P349" s="198">
        <f t="shared" si="235"/>
      </c>
      <c r="Q349" s="199"/>
      <c r="R349" s="195"/>
      <c r="S349" s="199"/>
      <c r="T349" s="195"/>
      <c r="U349" s="200"/>
      <c r="V349" s="201"/>
      <c r="W349" s="195"/>
      <c r="X349" s="201"/>
      <c r="Y349" s="199"/>
      <c r="Z349" s="201"/>
      <c r="AA349" s="201"/>
      <c r="AB349" s="195"/>
      <c r="AC349" s="195"/>
      <c r="AD349" s="199"/>
      <c r="AE349" s="202"/>
      <c r="AF349" s="204"/>
    </row>
    <row hidden="true" r="350">
      <c r="A350" s="189"/>
      <c r="B350" s="220"/>
      <c r="C350" s="191"/>
      <c r="D350" s="192" t="s">
        <v>250</v>
      </c>
      <c r="E350" s="193">
        <v>796.6</v>
      </c>
      <c r="F350" s="194"/>
      <c r="G350" s="195">
        <v>2765</v>
      </c>
      <c r="H350" s="205">
        <v>72</v>
      </c>
      <c r="I350" s="196">
        <f t="shared" si="137"/>
      </c>
      <c r="J350" s="197">
        <f t="shared" si="5"/>
      </c>
      <c r="K350" s="195">
        <v>1</v>
      </c>
      <c r="L350" s="197">
        <f t="shared" si="91"/>
      </c>
      <c r="M350" s="195">
        <v>1</v>
      </c>
      <c r="N350" s="198">
        <f t="shared" si="208"/>
      </c>
      <c r="O350" s="195">
        <v>1</v>
      </c>
      <c r="P350" s="198">
        <f t="shared" si="235"/>
      </c>
      <c r="Q350" s="199"/>
      <c r="R350" s="195"/>
      <c r="S350" s="199"/>
      <c r="T350" s="195"/>
      <c r="U350" s="200"/>
      <c r="V350" s="201"/>
      <c r="W350" s="195"/>
      <c r="X350" s="201"/>
      <c r="Y350" s="199"/>
      <c r="Z350" s="201"/>
      <c r="AA350" s="201"/>
      <c r="AB350" s="195"/>
      <c r="AC350" s="195"/>
      <c r="AD350" s="199"/>
      <c r="AE350" s="202"/>
      <c r="AF350" s="203" t="s">
        <v>251</v>
      </c>
    </row>
    <row hidden="true" r="351">
      <c r="A351" s="189"/>
      <c r="B351" s="220" t="s">
        <v>260</v>
      </c>
      <c r="C351" s="191" t="s">
        <v>264</v>
      </c>
      <c r="D351" s="192" t="s">
        <v>247</v>
      </c>
      <c r="E351" s="193">
        <v>0</v>
      </c>
      <c r="F351" s="194">
        <f>E351+E353+E352</f>
      </c>
      <c r="G351" s="195">
        <v>0</v>
      </c>
      <c r="H351" s="195">
        <v>0</v>
      </c>
      <c r="I351" s="196">
        <f t="shared" si="137"/>
      </c>
      <c r="J351" s="197">
        <f t="shared" si="5"/>
      </c>
      <c r="K351" s="195">
        <v>0</v>
      </c>
      <c r="L351" s="197">
        <f t="shared" si="91"/>
      </c>
      <c r="M351" s="195">
        <v>0</v>
      </c>
      <c r="N351" s="198">
        <f t="shared" si="208"/>
      </c>
      <c r="O351" s="195">
        <v>0</v>
      </c>
      <c r="P351" s="198">
        <f t="shared" si="235"/>
      </c>
      <c r="Q351" s="199">
        <f>(M351+M352+M353)/(O351+O352+O353)</f>
      </c>
      <c r="R351" s="195">
        <v>6</v>
      </c>
      <c r="S351" s="199">
        <f>(O351+O352+O353)/(K351+K352+K353)</f>
      </c>
      <c r="T351" s="195">
        <v>3</v>
      </c>
      <c r="U351" s="200">
        <f>F351/T351</f>
      </c>
      <c r="V351" s="201">
        <f>(F351+4*500)/T351</f>
      </c>
      <c r="W351" s="195">
        <v>3006</v>
      </c>
      <c r="X351" s="201">
        <f>W351/T351</f>
      </c>
      <c r="Y351" s="199">
        <f>T351/R351</f>
      </c>
      <c r="Z351" s="201">
        <f>W351/F351</f>
      </c>
      <c r="AA351" s="201">
        <f>W351/(F351+500)</f>
      </c>
      <c r="AB351" s="195">
        <v>3</v>
      </c>
      <c r="AC351" s="195">
        <v>3006</v>
      </c>
      <c r="AD351" s="199">
        <f>AB351/T351</f>
      </c>
      <c r="AE351" s="202">
        <f>(W351-AC351)/(F351+500)</f>
      </c>
      <c r="AF351" s="203" t="s">
        <v>265</v>
      </c>
    </row>
    <row hidden="true" r="352">
      <c r="A352" s="189"/>
      <c r="B352" s="220"/>
      <c r="C352" s="191"/>
      <c r="D352" s="192" t="s">
        <v>249</v>
      </c>
      <c r="E352" s="193">
        <v>1525.09</v>
      </c>
      <c r="F352" s="194"/>
      <c r="G352" s="195">
        <v>12397</v>
      </c>
      <c r="H352" s="195">
        <v>433</v>
      </c>
      <c r="I352" s="196">
        <f t="shared" si="137"/>
      </c>
      <c r="J352" s="197">
        <f t="shared" si="5"/>
      </c>
      <c r="K352" s="195">
        <v>17</v>
      </c>
      <c r="L352" s="197">
        <f t="shared" si="91"/>
      </c>
      <c r="M352" s="195">
        <v>1</v>
      </c>
      <c r="N352" s="198">
        <f t="shared" si="208"/>
      </c>
      <c r="O352" s="195">
        <v>3</v>
      </c>
      <c r="P352" s="198">
        <f t="shared" si="235"/>
      </c>
      <c r="Q352" s="199"/>
      <c r="R352" s="195"/>
      <c r="S352" s="199"/>
      <c r="T352" s="195"/>
      <c r="U352" s="200"/>
      <c r="V352" s="201"/>
      <c r="W352" s="195"/>
      <c r="X352" s="201"/>
      <c r="Y352" s="199"/>
      <c r="Z352" s="201"/>
      <c r="AA352" s="201"/>
      <c r="AB352" s="195"/>
      <c r="AC352" s="195"/>
      <c r="AD352" s="199"/>
      <c r="AE352" s="202"/>
      <c r="AF352" s="204"/>
    </row>
    <row hidden="true" r="353">
      <c r="A353" s="189"/>
      <c r="B353" s="220"/>
      <c r="C353" s="191"/>
      <c r="D353" s="192" t="s">
        <v>250</v>
      </c>
      <c r="E353" s="193">
        <v>575.49</v>
      </c>
      <c r="F353" s="194"/>
      <c r="G353" s="195">
        <v>2186</v>
      </c>
      <c r="H353" s="205">
        <v>58</v>
      </c>
      <c r="I353" s="196">
        <f t="shared" si="137"/>
      </c>
      <c r="J353" s="197">
        <f t="shared" si="5"/>
      </c>
      <c r="K353" s="195">
        <v>1</v>
      </c>
      <c r="L353" s="197">
        <f t="shared" si="91"/>
      </c>
      <c r="M353" s="195">
        <v>0</v>
      </c>
      <c r="N353" s="198">
        <f t="shared" si="208"/>
      </c>
      <c r="O353" s="195">
        <v>1</v>
      </c>
      <c r="P353" s="198">
        <f t="shared" si="235"/>
      </c>
      <c r="Q353" s="199"/>
      <c r="R353" s="195"/>
      <c r="S353" s="199"/>
      <c r="T353" s="195"/>
      <c r="U353" s="200"/>
      <c r="V353" s="201"/>
      <c r="W353" s="195"/>
      <c r="X353" s="201"/>
      <c r="Y353" s="199"/>
      <c r="Z353" s="201"/>
      <c r="AA353" s="201"/>
      <c r="AB353" s="195"/>
      <c r="AC353" s="195"/>
      <c r="AD353" s="199"/>
      <c r="AE353" s="202"/>
      <c r="AF353" s="203" t="s">
        <v>251</v>
      </c>
    </row>
    <row hidden="true" r="354">
      <c r="A354" s="189"/>
      <c r="B354" s="220" t="s">
        <v>261</v>
      </c>
      <c r="C354" s="191" t="s">
        <v>264</v>
      </c>
      <c r="D354" s="192" t="s">
        <v>247</v>
      </c>
      <c r="E354" s="193">
        <v>0</v>
      </c>
      <c r="F354" s="194">
        <f>E354+E356+E355</f>
      </c>
      <c r="G354" s="195">
        <v>0</v>
      </c>
      <c r="H354" s="195">
        <v>0</v>
      </c>
      <c r="I354" s="196">
        <f t="shared" si="137"/>
      </c>
      <c r="J354" s="197">
        <f t="shared" si="5"/>
      </c>
      <c r="K354" s="195">
        <v>0</v>
      </c>
      <c r="L354" s="197">
        <f t="shared" si="91"/>
      </c>
      <c r="M354" s="195">
        <v>0</v>
      </c>
      <c r="N354" s="198">
        <f t="shared" si="208"/>
      </c>
      <c r="O354" s="195">
        <v>0</v>
      </c>
      <c r="P354" s="198">
        <f t="shared" si="235"/>
      </c>
      <c r="Q354" s="199">
        <f>(M354+M355+M356)/(O354+O355+O356)</f>
      </c>
      <c r="R354" s="195">
        <v>1</v>
      </c>
      <c r="S354" s="199">
        <f>(O354+O355+O356)/(K354+K355+K356)</f>
      </c>
      <c r="T354" s="195">
        <v>0</v>
      </c>
      <c r="U354" s="200">
        <f>F354/T354</f>
      </c>
      <c r="V354" s="201">
        <f>(F354+4*500)/T354</f>
      </c>
      <c r="W354" s="195">
        <v>0</v>
      </c>
      <c r="X354" s="201">
        <f>W354/T354</f>
      </c>
      <c r="Y354" s="199">
        <f>T354/R354</f>
      </c>
      <c r="Z354" s="201">
        <f>W354/F354</f>
      </c>
      <c r="AA354" s="201">
        <f>W354/(F354+500)</f>
      </c>
      <c r="AB354" s="195">
        <v>0</v>
      </c>
      <c r="AC354" s="195">
        <v>0</v>
      </c>
      <c r="AD354" s="199">
        <f>AB354/T354</f>
      </c>
      <c r="AE354" s="202">
        <f>(W354-AC354)/(F354+500)</f>
      </c>
      <c r="AF354" s="203" t="s">
        <v>265</v>
      </c>
    </row>
    <row hidden="true" r="355">
      <c r="A355" s="189"/>
      <c r="B355" s="220"/>
      <c r="C355" s="191"/>
      <c r="D355" s="192" t="s">
        <v>249</v>
      </c>
      <c r="E355" s="193">
        <v>1579.1</v>
      </c>
      <c r="F355" s="194"/>
      <c r="G355" s="195">
        <v>13717</v>
      </c>
      <c r="H355" s="195">
        <v>461</v>
      </c>
      <c r="I355" s="196">
        <f t="shared" si="137"/>
      </c>
      <c r="J355" s="197">
        <f t="shared" si="5"/>
      </c>
      <c r="K355" s="195">
        <v>25</v>
      </c>
      <c r="L355" s="197">
        <f t="shared" si="91"/>
      </c>
      <c r="M355" s="195">
        <v>1</v>
      </c>
      <c r="N355" s="198">
        <f t="shared" si="208"/>
      </c>
      <c r="O355" s="195">
        <v>2</v>
      </c>
      <c r="P355" s="198">
        <f t="shared" si="235"/>
      </c>
      <c r="Q355" s="199"/>
      <c r="R355" s="195"/>
      <c r="S355" s="199"/>
      <c r="T355" s="195"/>
      <c r="U355" s="200"/>
      <c r="V355" s="201"/>
      <c r="W355" s="195"/>
      <c r="X355" s="201"/>
      <c r="Y355" s="199"/>
      <c r="Z355" s="201"/>
      <c r="AA355" s="201"/>
      <c r="AB355" s="195"/>
      <c r="AC355" s="195"/>
      <c r="AD355" s="199"/>
      <c r="AE355" s="202"/>
      <c r="AF355" s="204"/>
    </row>
    <row hidden="true" r="356">
      <c r="A356" s="189"/>
      <c r="B356" s="220"/>
      <c r="C356" s="191"/>
      <c r="D356" s="192" t="s">
        <v>250</v>
      </c>
      <c r="E356" s="193">
        <v>199.87</v>
      </c>
      <c r="F356" s="194"/>
      <c r="G356" s="195">
        <v>780</v>
      </c>
      <c r="H356" s="205">
        <v>24</v>
      </c>
      <c r="I356" s="196">
        <f t="shared" si="137"/>
      </c>
      <c r="J356" s="197">
        <f t="shared" si="5"/>
      </c>
      <c r="K356" s="195">
        <v>2</v>
      </c>
      <c r="L356" s="197">
        <f t="shared" si="91"/>
      </c>
      <c r="M356" s="195">
        <v>0</v>
      </c>
      <c r="N356" s="198">
        <f t="shared" si="208"/>
      </c>
      <c r="O356" s="195">
        <v>0</v>
      </c>
      <c r="P356" s="198">
        <f t="shared" si="235"/>
      </c>
      <c r="Q356" s="199"/>
      <c r="R356" s="195"/>
      <c r="S356" s="199"/>
      <c r="T356" s="195"/>
      <c r="U356" s="200"/>
      <c r="V356" s="201"/>
      <c r="W356" s="195"/>
      <c r="X356" s="201"/>
      <c r="Y356" s="199"/>
      <c r="Z356" s="201"/>
      <c r="AA356" s="201"/>
      <c r="AB356" s="195"/>
      <c r="AC356" s="195"/>
      <c r="AD356" s="199"/>
      <c r="AE356" s="202"/>
      <c r="AF356" s="203" t="s">
        <v>251</v>
      </c>
    </row>
    <row hidden="true" r="357">
      <c r="A357" s="189"/>
      <c r="B357" s="220" t="s">
        <v>262</v>
      </c>
      <c r="C357" s="191" t="s">
        <v>264</v>
      </c>
      <c r="D357" s="192" t="s">
        <v>247</v>
      </c>
      <c r="E357" s="193">
        <v>0</v>
      </c>
      <c r="F357" s="194">
        <f>E357+E359+E358</f>
      </c>
      <c r="G357" s="195">
        <v>0</v>
      </c>
      <c r="H357" s="195">
        <v>0</v>
      </c>
      <c r="I357" s="196">
        <f t="shared" si="137"/>
      </c>
      <c r="J357" s="197">
        <f t="shared" si="5"/>
      </c>
      <c r="K357" s="195">
        <v>0</v>
      </c>
      <c r="L357" s="197">
        <f t="shared" si="91"/>
      </c>
      <c r="M357" s="195">
        <v>0</v>
      </c>
      <c r="N357" s="198">
        <f t="shared" si="208"/>
      </c>
      <c r="O357" s="195">
        <v>0</v>
      </c>
      <c r="P357" s="198">
        <f t="shared" si="235"/>
      </c>
      <c r="Q357" s="199">
        <f>(M357+M358+M359)/(O357+O358+O359)</f>
      </c>
      <c r="R357" s="195">
        <v>1</v>
      </c>
      <c r="S357" s="199">
        <f>(O357+O358+O359)/(K357+K358+K359)</f>
      </c>
      <c r="T357" s="195">
        <v>1</v>
      </c>
      <c r="U357" s="200">
        <f>F357/T357</f>
      </c>
      <c r="V357" s="201">
        <f>(F357+4*500)/T357</f>
      </c>
      <c r="W357" s="195">
        <v>546</v>
      </c>
      <c r="X357" s="201">
        <f>W357/T357</f>
      </c>
      <c r="Y357" s="199">
        <f>T357/R357</f>
      </c>
      <c r="Z357" s="201">
        <f>W357/F357</f>
      </c>
      <c r="AA357" s="201">
        <f>W357/(F357+500)</f>
      </c>
      <c r="AB357" s="195">
        <v>1</v>
      </c>
      <c r="AC357" s="195">
        <v>546</v>
      </c>
      <c r="AD357" s="199">
        <f>AB357/T357</f>
      </c>
      <c r="AE357" s="202">
        <f>(W357-AC357)/(F357+500)</f>
      </c>
      <c r="AF357" s="203" t="s">
        <v>265</v>
      </c>
    </row>
    <row hidden="true" r="358">
      <c r="A358" s="189"/>
      <c r="B358" s="220"/>
      <c r="C358" s="191"/>
      <c r="D358" s="192" t="s">
        <v>249</v>
      </c>
      <c r="E358" s="193">
        <v>1079.27</v>
      </c>
      <c r="F358" s="194"/>
      <c r="G358" s="195">
        <v>7992</v>
      </c>
      <c r="H358" s="195">
        <v>310</v>
      </c>
      <c r="I358" s="196">
        <f t="shared" si="137"/>
      </c>
      <c r="J358" s="197">
        <f t="shared" si="5"/>
      </c>
      <c r="K358" s="195">
        <v>21</v>
      </c>
      <c r="L358" s="197">
        <f t="shared" si="91"/>
      </c>
      <c r="M358" s="195">
        <v>1</v>
      </c>
      <c r="N358" s="198">
        <f t="shared" si="208"/>
      </c>
      <c r="O358" s="195">
        <v>1</v>
      </c>
      <c r="P358" s="198">
        <f t="shared" si="235"/>
      </c>
      <c r="Q358" s="199"/>
      <c r="R358" s="195"/>
      <c r="S358" s="199"/>
      <c r="T358" s="195"/>
      <c r="U358" s="200"/>
      <c r="V358" s="201"/>
      <c r="W358" s="195"/>
      <c r="X358" s="201"/>
      <c r="Y358" s="199"/>
      <c r="Z358" s="201"/>
      <c r="AA358" s="201"/>
      <c r="AB358" s="195"/>
      <c r="AC358" s="195"/>
      <c r="AD358" s="199"/>
      <c r="AE358" s="202"/>
      <c r="AF358" s="204"/>
    </row>
    <row hidden="true" r="359">
      <c r="A359" s="189"/>
      <c r="B359" s="220"/>
      <c r="C359" s="191"/>
      <c r="D359" s="192" t="s">
        <v>250</v>
      </c>
      <c r="E359" s="193">
        <v>443.35</v>
      </c>
      <c r="F359" s="194"/>
      <c r="G359" s="195">
        <v>1472</v>
      </c>
      <c r="H359" s="205">
        <v>45</v>
      </c>
      <c r="I359" s="196">
        <f t="shared" si="137"/>
      </c>
      <c r="J359" s="197">
        <f t="shared" si="5"/>
      </c>
      <c r="K359" s="195">
        <v>0</v>
      </c>
      <c r="L359" s="197">
        <f t="shared" si="91"/>
      </c>
      <c r="M359" s="195">
        <v>0</v>
      </c>
      <c r="N359" s="198">
        <f t="shared" si="208"/>
      </c>
      <c r="O359" s="195">
        <v>0</v>
      </c>
      <c r="P359" s="198">
        <f t="shared" si="235"/>
      </c>
      <c r="Q359" s="199"/>
      <c r="R359" s="195"/>
      <c r="S359" s="199"/>
      <c r="T359" s="195"/>
      <c r="U359" s="200"/>
      <c r="V359" s="201"/>
      <c r="W359" s="195"/>
      <c r="X359" s="201"/>
      <c r="Y359" s="199"/>
      <c r="Z359" s="201"/>
      <c r="AA359" s="201"/>
      <c r="AB359" s="195"/>
      <c r="AC359" s="195"/>
      <c r="AD359" s="199"/>
      <c r="AE359" s="202"/>
      <c r="AF359" s="203" t="s">
        <v>251</v>
      </c>
    </row>
    <row hidden="true" r="360">
      <c r="A360" s="189"/>
      <c r="B360" s="222" t="s">
        <v>256</v>
      </c>
      <c r="C360" s="222"/>
      <c r="D360" s="222"/>
      <c r="E360" s="208">
        <f>SUM(E348:E359)</f>
      </c>
      <c r="F360" s="208">
        <f>SUM(F348:F359)</f>
      </c>
      <c r="G360" s="208">
        <f>SUM(G348:G359)</f>
      </c>
      <c r="H360" s="208">
        <f>SUM(H348:H359)</f>
      </c>
      <c r="I360" s="210">
        <f t="shared" si="137"/>
      </c>
      <c r="J360" s="211">
        <f t="shared" si="5"/>
      </c>
      <c r="K360" s="208">
        <f>SUM(K348:K359)</f>
      </c>
      <c r="L360" s="211">
        <f t="shared" si="91"/>
      </c>
      <c r="M360" s="208">
        <f>SUM(M348:M359)</f>
      </c>
      <c r="N360" s="212">
        <f t="shared" si="208"/>
      </c>
      <c r="O360" s="208">
        <f>SUM(O348:O359)</f>
      </c>
      <c r="P360" s="212">
        <f t="shared" si="235"/>
      </c>
      <c r="Q360" s="213">
        <f>M360/O360</f>
      </c>
      <c r="R360" s="208">
        <f>SUM(R348:R359)</f>
      </c>
      <c r="S360" s="213">
        <f>(O360+O360)/(K360+K360)</f>
      </c>
      <c r="T360" s="208">
        <f>SUM(T348:T359)</f>
      </c>
      <c r="U360" s="214">
        <f t="shared" ref="U360:U361" si="486">F360/T360</f>
      </c>
      <c r="V360" s="215">
        <f t="shared" ref="V360:V361" si="590">(F360+4*500)/T360</f>
      </c>
      <c r="W360" s="208">
        <f>SUM(W348:W359)</f>
      </c>
      <c r="X360" s="216">
        <f t="shared" ref="X360:X361" si="278">W360/T360</f>
      </c>
      <c r="Y360" s="213">
        <f t="shared" ref="Y360:Y361" si="382">T360/R360</f>
      </c>
      <c r="Z360" s="215">
        <f t="shared" ref="Z360:Z361" si="787">W360/F360</f>
      </c>
      <c r="AA360" s="215">
        <f>W360/(F360+COUNT(W348:W359)*500)</f>
      </c>
      <c r="AB360" s="217">
        <f>AB348+AB351+AB354+AB357</f>
      </c>
      <c r="AC360" s="217">
        <f>AC348+AC351+AC354+AC357</f>
      </c>
      <c r="AD360" s="213">
        <f t="shared" ref="AD360:AD361" si="683">AB360/T360</f>
      </c>
      <c r="AE360" s="218">
        <f>(W360-AC360)/(F360+COUNT(W348:W359))</f>
      </c>
      <c r="AF360" s="203"/>
    </row>
    <row hidden="true" r="361">
      <c r="A361" s="189"/>
      <c r="B361" s="190" t="s">
        <v>263</v>
      </c>
      <c r="C361" s="221" t="s">
        <v>272</v>
      </c>
      <c r="D361" s="192" t="s">
        <v>247</v>
      </c>
      <c r="E361" s="193">
        <v>0</v>
      </c>
      <c r="F361" s="194">
        <f>E361+E363+E362</f>
      </c>
      <c r="G361" s="195">
        <v>0</v>
      </c>
      <c r="H361" s="195">
        <v>0</v>
      </c>
      <c r="I361" s="196">
        <f t="shared" si="137"/>
      </c>
      <c r="J361" s="197">
        <f t="shared" si="5"/>
      </c>
      <c r="K361" s="195">
        <v>0</v>
      </c>
      <c r="L361" s="197">
        <f t="shared" si="91"/>
      </c>
      <c r="M361" s="195">
        <v>0</v>
      </c>
      <c r="N361" s="198">
        <f t="shared" si="208"/>
      </c>
      <c r="O361" s="195">
        <v>0</v>
      </c>
      <c r="P361" s="198">
        <f t="shared" si="235"/>
      </c>
      <c r="Q361" s="199">
        <f>(M361+M362+M363)/(O361+O362+O363)</f>
      </c>
      <c r="R361" s="195">
        <v>3</v>
      </c>
      <c r="S361" s="199">
        <f>(O361+O362+O363)/(K361+K362+K363)</f>
      </c>
      <c r="T361" s="195">
        <v>1</v>
      </c>
      <c r="U361" s="200">
        <f t="shared" si="486"/>
      </c>
      <c r="V361" s="201">
        <f t="shared" si="590"/>
      </c>
      <c r="W361" s="195">
        <v>1663.2000000000007</v>
      </c>
      <c r="X361" s="201">
        <f t="shared" si="278"/>
      </c>
      <c r="Y361" s="199">
        <f t="shared" si="382"/>
      </c>
      <c r="Z361" s="201">
        <f t="shared" si="787"/>
      </c>
      <c r="AA361" s="201">
        <f>W361/(F361+500)</f>
      </c>
      <c r="AB361" s="195">
        <v>0</v>
      </c>
      <c r="AC361" s="195">
        <v>0</v>
      </c>
      <c r="AD361" s="199">
        <f t="shared" si="683"/>
      </c>
      <c r="AE361" s="202">
        <f>(W361-AC361)/(F361+500)</f>
      </c>
      <c r="AF361" s="201" t="s">
        <v>248</v>
      </c>
    </row>
    <row hidden="true" r="362">
      <c r="A362" s="189"/>
      <c r="B362" s="190"/>
      <c r="C362" s="221"/>
      <c r="D362" s="192" t="s">
        <v>249</v>
      </c>
      <c r="E362" s="193">
        <v>1078.63</v>
      </c>
      <c r="F362" s="194"/>
      <c r="G362" s="195">
        <v>10281</v>
      </c>
      <c r="H362" s="195">
        <v>421</v>
      </c>
      <c r="I362" s="196">
        <f t="shared" si="137"/>
      </c>
      <c r="J362" s="197">
        <f t="shared" si="5"/>
      </c>
      <c r="K362" s="195">
        <v>26</v>
      </c>
      <c r="L362" s="197">
        <f t="shared" si="91"/>
      </c>
      <c r="M362" s="195">
        <v>1</v>
      </c>
      <c r="N362" s="198">
        <f t="shared" si="208"/>
      </c>
      <c r="O362" s="195">
        <v>1</v>
      </c>
      <c r="P362" s="198">
        <f t="shared" si="235"/>
      </c>
      <c r="Q362" s="199"/>
      <c r="R362" s="195"/>
      <c r="S362" s="199"/>
      <c r="T362" s="195"/>
      <c r="U362" s="200"/>
      <c r="V362" s="201"/>
      <c r="W362" s="195"/>
      <c r="X362" s="201"/>
      <c r="Y362" s="199"/>
      <c r="Z362" s="201"/>
      <c r="AA362" s="201"/>
      <c r="AB362" s="195"/>
      <c r="AC362" s="195"/>
      <c r="AD362" s="199"/>
      <c r="AE362" s="202"/>
      <c r="AF362" s="203"/>
    </row>
    <row hidden="true" r="363">
      <c r="A363" s="189"/>
      <c r="B363" s="190"/>
      <c r="C363" s="221"/>
      <c r="D363" s="192" t="s">
        <v>250</v>
      </c>
      <c r="E363" s="193">
        <v>531.09</v>
      </c>
      <c r="F363" s="194"/>
      <c r="G363" s="195">
        <v>1828</v>
      </c>
      <c r="H363" s="205">
        <v>64</v>
      </c>
      <c r="I363" s="196">
        <f t="shared" si="137"/>
      </c>
      <c r="J363" s="197">
        <f t="shared" si="5"/>
      </c>
      <c r="K363" s="195">
        <v>0</v>
      </c>
      <c r="L363" s="197">
        <f t="shared" si="91"/>
      </c>
      <c r="M363" s="195">
        <v>0</v>
      </c>
      <c r="N363" s="198">
        <f t="shared" si="208"/>
      </c>
      <c r="O363" s="195">
        <v>0</v>
      </c>
      <c r="P363" s="198">
        <f t="shared" si="235"/>
      </c>
      <c r="Q363" s="199"/>
      <c r="R363" s="195"/>
      <c r="S363" s="199"/>
      <c r="T363" s="195"/>
      <c r="U363" s="200"/>
      <c r="V363" s="201"/>
      <c r="W363" s="195"/>
      <c r="X363" s="201"/>
      <c r="Y363" s="199"/>
      <c r="Z363" s="201"/>
      <c r="AA363" s="201"/>
      <c r="AB363" s="195"/>
      <c r="AC363" s="195"/>
      <c r="AD363" s="199"/>
      <c r="AE363" s="202"/>
      <c r="AF363" s="203" t="s">
        <v>251</v>
      </c>
    </row>
    <row hidden="true" r="364">
      <c r="A364" s="189"/>
      <c r="B364" s="190" t="s">
        <v>267</v>
      </c>
      <c r="C364" s="221" t="s">
        <v>272</v>
      </c>
      <c r="D364" s="192" t="s">
        <v>247</v>
      </c>
      <c r="E364" s="193">
        <v>0</v>
      </c>
      <c r="F364" s="194">
        <f>E364+E366+E365</f>
      </c>
      <c r="G364" s="195">
        <v>0</v>
      </c>
      <c r="H364" s="195">
        <v>0</v>
      </c>
      <c r="I364" s="196">
        <f t="shared" si="137"/>
      </c>
      <c r="J364" s="197">
        <f t="shared" si="5"/>
      </c>
      <c r="K364" s="195">
        <v>0</v>
      </c>
      <c r="L364" s="197">
        <f t="shared" si="91"/>
      </c>
      <c r="M364" s="195">
        <v>0</v>
      </c>
      <c r="N364" s="198">
        <f t="shared" si="208"/>
      </c>
      <c r="O364" s="195">
        <v>0</v>
      </c>
      <c r="P364" s="198">
        <f t="shared" si="235"/>
      </c>
      <c r="Q364" s="199">
        <f>(M364+M365+M366)/(O364+O365+O366)</f>
      </c>
      <c r="R364" s="195">
        <v>7</v>
      </c>
      <c r="S364" s="199">
        <f>(O364+O365+O366)/(K364+K365+K366)</f>
      </c>
      <c r="T364" s="195">
        <v>0</v>
      </c>
      <c r="U364" s="200">
        <f>F364/T364</f>
      </c>
      <c r="V364" s="201">
        <f>(F364+4*500)/T364</f>
      </c>
      <c r="W364" s="195">
        <v>0</v>
      </c>
      <c r="X364" s="201">
        <f>W364/T364</f>
      </c>
      <c r="Y364" s="199">
        <f>T364/R364</f>
      </c>
      <c r="Z364" s="201">
        <f>W364/F364</f>
      </c>
      <c r="AA364" s="201">
        <f>W364/(F364+500)</f>
      </c>
      <c r="AB364" s="195">
        <v>0</v>
      </c>
      <c r="AC364" s="195">
        <v>0</v>
      </c>
      <c r="AD364" s="199">
        <f>AB364/T364</f>
      </c>
      <c r="AE364" s="202">
        <f>(W364-AC364)/(F364+500)</f>
      </c>
      <c r="AF364" s="201" t="s">
        <v>248</v>
      </c>
    </row>
    <row hidden="true" r="365">
      <c r="A365" s="189"/>
      <c r="B365" s="190"/>
      <c r="C365" s="221"/>
      <c r="D365" s="192" t="s">
        <v>249</v>
      </c>
      <c r="E365" s="193">
        <v>416.18</v>
      </c>
      <c r="F365" s="194"/>
      <c r="G365" s="195">
        <v>3811</v>
      </c>
      <c r="H365" s="195">
        <v>141</v>
      </c>
      <c r="I365" s="196">
        <f t="shared" si="137"/>
      </c>
      <c r="J365" s="197">
        <f t="shared" si="5"/>
      </c>
      <c r="K365" s="195">
        <v>10</v>
      </c>
      <c r="L365" s="197">
        <f t="shared" si="91"/>
      </c>
      <c r="M365" s="195">
        <v>0</v>
      </c>
      <c r="N365" s="198">
        <f t="shared" si="208"/>
      </c>
      <c r="O365" s="195">
        <v>1</v>
      </c>
      <c r="P365" s="198">
        <f t="shared" si="235"/>
      </c>
      <c r="Q365" s="199"/>
      <c r="R365" s="195"/>
      <c r="S365" s="199"/>
      <c r="T365" s="195"/>
      <c r="U365" s="200"/>
      <c r="V365" s="201"/>
      <c r="W365" s="195"/>
      <c r="X365" s="201"/>
      <c r="Y365" s="199"/>
      <c r="Z365" s="201"/>
      <c r="AA365" s="201"/>
      <c r="AB365" s="195"/>
      <c r="AC365" s="195"/>
      <c r="AD365" s="199"/>
      <c r="AE365" s="202"/>
      <c r="AF365" s="203"/>
    </row>
    <row hidden="true" r="366">
      <c r="A366" s="189"/>
      <c r="B366" s="190"/>
      <c r="C366" s="221"/>
      <c r="D366" s="192" t="s">
        <v>250</v>
      </c>
      <c r="E366" s="193">
        <v>272.03</v>
      </c>
      <c r="F366" s="194"/>
      <c r="G366" s="195">
        <v>1232</v>
      </c>
      <c r="H366" s="205">
        <v>40</v>
      </c>
      <c r="I366" s="196">
        <f t="shared" si="137"/>
      </c>
      <c r="J366" s="197">
        <f t="shared" si="5"/>
      </c>
      <c r="K366" s="195">
        <v>0</v>
      </c>
      <c r="L366" s="197">
        <f t="shared" si="91"/>
      </c>
      <c r="M366" s="195">
        <v>0</v>
      </c>
      <c r="N366" s="198">
        <f t="shared" si="208"/>
      </c>
      <c r="O366" s="195">
        <v>0</v>
      </c>
      <c r="P366" s="198">
        <f t="shared" si="235"/>
      </c>
      <c r="Q366" s="199"/>
      <c r="R366" s="195"/>
      <c r="S366" s="199"/>
      <c r="T366" s="195"/>
      <c r="U366" s="200"/>
      <c r="V366" s="201"/>
      <c r="W366" s="195"/>
      <c r="X366" s="201"/>
      <c r="Y366" s="199"/>
      <c r="Z366" s="201"/>
      <c r="AA366" s="201"/>
      <c r="AB366" s="195"/>
      <c r="AC366" s="195"/>
      <c r="AD366" s="199"/>
      <c r="AE366" s="202"/>
      <c r="AF366" s="203" t="s">
        <v>266</v>
      </c>
    </row>
    <row hidden="true" r="367">
      <c r="A367" s="189"/>
      <c r="B367" s="190" t="s">
        <v>268</v>
      </c>
      <c r="C367" s="221" t="s">
        <v>272</v>
      </c>
      <c r="D367" s="192" t="s">
        <v>247</v>
      </c>
      <c r="E367" s="193">
        <v>0</v>
      </c>
      <c r="F367" s="194">
        <f>E367+E369+E368</f>
      </c>
      <c r="G367" s="195">
        <v>0</v>
      </c>
      <c r="H367" s="195">
        <v>0</v>
      </c>
      <c r="I367" s="196">
        <f t="shared" si="137"/>
      </c>
      <c r="J367" s="197">
        <f t="shared" si="5"/>
      </c>
      <c r="K367" s="195">
        <v>0</v>
      </c>
      <c r="L367" s="197">
        <f t="shared" si="91"/>
      </c>
      <c r="M367" s="195">
        <v>0</v>
      </c>
      <c r="N367" s="198">
        <f t="shared" si="208"/>
      </c>
      <c r="O367" s="195">
        <v>0</v>
      </c>
      <c r="P367" s="198">
        <f t="shared" si="235"/>
      </c>
      <c r="Q367" s="199">
        <f>(M367+M368+M369)/(O367+O368+O369)</f>
      </c>
      <c r="R367" s="195">
        <v>3</v>
      </c>
      <c r="S367" s="199">
        <f>(O367+O368+O369)/(K367+K368+K369)</f>
      </c>
      <c r="T367" s="195">
        <v>0</v>
      </c>
      <c r="U367" s="200">
        <f>F367/T367</f>
      </c>
      <c r="V367" s="201">
        <f>(F367+4*500)/T367</f>
      </c>
      <c r="W367" s="195">
        <v>0</v>
      </c>
      <c r="X367" s="201">
        <f>W367/T367</f>
      </c>
      <c r="Y367" s="199">
        <f>T367/R367</f>
      </c>
      <c r="Z367" s="201">
        <f>W367/F367</f>
      </c>
      <c r="AA367" s="201">
        <f>W367/(F367+500)</f>
      </c>
      <c r="AB367" s="195">
        <v>0</v>
      </c>
      <c r="AC367" s="195">
        <v>0</v>
      </c>
      <c r="AD367" s="199">
        <f>AB367/T367</f>
      </c>
      <c r="AE367" s="202">
        <f>(W367-AC367)/(F367+500)</f>
      </c>
      <c r="AF367" s="201" t="s">
        <v>248</v>
      </c>
    </row>
    <row hidden="true" r="368">
      <c r="A368" s="189"/>
      <c r="B368" s="190"/>
      <c r="C368" s="221"/>
      <c r="D368" s="192" t="s">
        <v>249</v>
      </c>
      <c r="E368" s="193">
        <v>735.69</v>
      </c>
      <c r="F368" s="194"/>
      <c r="G368" s="195">
        <v>7379</v>
      </c>
      <c r="H368" s="195">
        <v>297</v>
      </c>
      <c r="I368" s="196">
        <f t="shared" si="137"/>
      </c>
      <c r="J368" s="197">
        <f t="shared" si="5"/>
      </c>
      <c r="K368" s="195">
        <v>13</v>
      </c>
      <c r="L368" s="197">
        <f t="shared" si="91"/>
      </c>
      <c r="M368" s="195">
        <v>0</v>
      </c>
      <c r="N368" s="198">
        <f t="shared" si="208"/>
      </c>
      <c r="O368" s="195">
        <v>2</v>
      </c>
      <c r="P368" s="198">
        <f t="shared" si="235"/>
      </c>
      <c r="Q368" s="199"/>
      <c r="R368" s="195"/>
      <c r="S368" s="199"/>
      <c r="T368" s="195"/>
      <c r="U368" s="200"/>
      <c r="V368" s="201"/>
      <c r="W368" s="195"/>
      <c r="X368" s="201"/>
      <c r="Y368" s="199"/>
      <c r="Z368" s="201"/>
      <c r="AA368" s="201"/>
      <c r="AB368" s="195"/>
      <c r="AC368" s="195"/>
      <c r="AD368" s="199"/>
      <c r="AE368" s="202"/>
      <c r="AF368" s="203"/>
    </row>
    <row hidden="true" r="369">
      <c r="A369" s="189"/>
      <c r="B369" s="190"/>
      <c r="C369" s="221"/>
      <c r="D369" s="192" t="s">
        <v>250</v>
      </c>
      <c r="E369" s="193">
        <v>139.86</v>
      </c>
      <c r="F369" s="194"/>
      <c r="G369" s="195">
        <v>582</v>
      </c>
      <c r="H369" s="205">
        <v>13</v>
      </c>
      <c r="I369" s="196">
        <f t="shared" si="137"/>
      </c>
      <c r="J369" s="197">
        <f t="shared" si="5"/>
      </c>
      <c r="K369" s="195">
        <v>1</v>
      </c>
      <c r="L369" s="197">
        <f t="shared" si="91"/>
      </c>
      <c r="M369" s="195">
        <v>0</v>
      </c>
      <c r="N369" s="198">
        <f t="shared" si="208"/>
      </c>
      <c r="O369" s="195">
        <v>1</v>
      </c>
      <c r="P369" s="198">
        <f t="shared" si="235"/>
      </c>
      <c r="Q369" s="199"/>
      <c r="R369" s="195"/>
      <c r="S369" s="199"/>
      <c r="T369" s="195"/>
      <c r="U369" s="200"/>
      <c r="V369" s="201"/>
      <c r="W369" s="195"/>
      <c r="X369" s="201"/>
      <c r="Y369" s="199"/>
      <c r="Z369" s="201"/>
      <c r="AA369" s="201"/>
      <c r="AB369" s="195"/>
      <c r="AC369" s="195"/>
      <c r="AD369" s="199"/>
      <c r="AE369" s="202"/>
      <c r="AF369" s="203" t="s">
        <v>266</v>
      </c>
    </row>
    <row hidden="true" r="370">
      <c r="A370" s="189"/>
      <c r="B370" s="190" t="s">
        <v>269</v>
      </c>
      <c r="C370" s="221" t="s">
        <v>272</v>
      </c>
      <c r="D370" s="192" t="s">
        <v>247</v>
      </c>
      <c r="E370" s="193">
        <v>0</v>
      </c>
      <c r="F370" s="194">
        <f>E370+E372+E371</f>
      </c>
      <c r="G370" s="195">
        <v>0</v>
      </c>
      <c r="H370" s="195">
        <v>0</v>
      </c>
      <c r="I370" s="196">
        <f t="shared" si="137"/>
      </c>
      <c r="J370" s="197">
        <f t="shared" si="5"/>
      </c>
      <c r="K370" s="195">
        <v>0</v>
      </c>
      <c r="L370" s="197">
        <f t="shared" si="91"/>
      </c>
      <c r="M370" s="195">
        <v>0</v>
      </c>
      <c r="N370" s="198">
        <f t="shared" si="208"/>
      </c>
      <c r="O370" s="195">
        <v>0</v>
      </c>
      <c r="P370" s="198">
        <f t="shared" si="235"/>
      </c>
      <c r="Q370" s="199">
        <f>(M370+M371+M372)/(O370+O371+O372)</f>
      </c>
      <c r="R370" s="195">
        <v>1</v>
      </c>
      <c r="S370" s="199">
        <f>(O370+O371+O372)/(K370+K371+K372)</f>
      </c>
      <c r="T370" s="195">
        <v>1</v>
      </c>
      <c r="U370" s="200">
        <f>F370/T370</f>
      </c>
      <c r="V370" s="201">
        <f>(F370+4*500)/T370</f>
      </c>
      <c r="W370" s="195">
        <v>1411.2000000000007</v>
      </c>
      <c r="X370" s="201">
        <f>W370/T370</f>
      </c>
      <c r="Y370" s="199">
        <f>T370/R370</f>
      </c>
      <c r="Z370" s="201">
        <f>W370/F370</f>
      </c>
      <c r="AA370" s="201">
        <f>W370/(F370+500)</f>
      </c>
      <c r="AB370" s="195">
        <v>0</v>
      </c>
      <c r="AC370" s="195">
        <v>0</v>
      </c>
      <c r="AD370" s="199">
        <f>AB370/T370</f>
      </c>
      <c r="AE370" s="202">
        <f>(W370-AC370)/(F370+500)</f>
      </c>
      <c r="AF370" s="201" t="s">
        <v>248</v>
      </c>
    </row>
    <row hidden="true" r="371">
      <c r="A371" s="189"/>
      <c r="B371" s="190"/>
      <c r="C371" s="221"/>
      <c r="D371" s="192" t="s">
        <v>249</v>
      </c>
      <c r="E371" s="193">
        <v>591.04</v>
      </c>
      <c r="F371" s="194"/>
      <c r="G371" s="195">
        <v>5405</v>
      </c>
      <c r="H371" s="195">
        <v>203</v>
      </c>
      <c r="I371" s="196">
        <f t="shared" si="137"/>
      </c>
      <c r="J371" s="197">
        <f t="shared" si="5"/>
      </c>
      <c r="K371" s="195">
        <v>6</v>
      </c>
      <c r="L371" s="197">
        <f t="shared" si="91"/>
      </c>
      <c r="M371" s="195">
        <v>0</v>
      </c>
      <c r="N371" s="198">
        <f t="shared" si="208"/>
      </c>
      <c r="O371" s="195">
        <v>0</v>
      </c>
      <c r="P371" s="198">
        <f t="shared" si="235"/>
      </c>
      <c r="Q371" s="199"/>
      <c r="R371" s="195"/>
      <c r="S371" s="199"/>
      <c r="T371" s="195"/>
      <c r="U371" s="200"/>
      <c r="V371" s="201"/>
      <c r="W371" s="195"/>
      <c r="X371" s="201"/>
      <c r="Y371" s="199"/>
      <c r="Z371" s="201"/>
      <c r="AA371" s="201"/>
      <c r="AB371" s="195"/>
      <c r="AC371" s="195"/>
      <c r="AD371" s="199"/>
      <c r="AE371" s="202"/>
      <c r="AF371" s="203"/>
    </row>
    <row hidden="true" r="372">
      <c r="A372" s="189"/>
      <c r="B372" s="190"/>
      <c r="C372" s="221"/>
      <c r="D372" s="192" t="s">
        <v>250</v>
      </c>
      <c r="E372" s="193">
        <v>142.79</v>
      </c>
      <c r="F372" s="194"/>
      <c r="G372" s="195">
        <v>567</v>
      </c>
      <c r="H372" s="195">
        <v>20</v>
      </c>
      <c r="I372" s="196">
        <f t="shared" si="137"/>
      </c>
      <c r="J372" s="197">
        <f t="shared" si="5"/>
      </c>
      <c r="K372" s="195">
        <v>0</v>
      </c>
      <c r="L372" s="197">
        <f t="shared" si="91"/>
      </c>
      <c r="M372" s="195">
        <v>0</v>
      </c>
      <c r="N372" s="198">
        <f t="shared" si="208"/>
      </c>
      <c r="O372" s="195">
        <v>0</v>
      </c>
      <c r="P372" s="198">
        <f t="shared" si="235"/>
      </c>
      <c r="Q372" s="199"/>
      <c r="R372" s="195"/>
      <c r="S372" s="199"/>
      <c r="T372" s="195"/>
      <c r="U372" s="200"/>
      <c r="V372" s="201"/>
      <c r="W372" s="195"/>
      <c r="X372" s="201"/>
      <c r="Y372" s="199"/>
      <c r="Z372" s="201"/>
      <c r="AA372" s="201"/>
      <c r="AB372" s="195"/>
      <c r="AC372" s="195"/>
      <c r="AD372" s="199"/>
      <c r="AE372" s="202"/>
      <c r="AF372" s="203" t="s">
        <v>266</v>
      </c>
    </row>
    <row hidden="true" r="373">
      <c r="A373" s="189"/>
      <c r="B373" s="190" t="s">
        <v>270</v>
      </c>
      <c r="C373" s="221" t="s">
        <v>272</v>
      </c>
      <c r="D373" s="192" t="s">
        <v>247</v>
      </c>
      <c r="E373" s="193">
        <v>0</v>
      </c>
      <c r="F373" s="194">
        <f>E373+E375+E374</f>
      </c>
      <c r="G373" s="195">
        <v>0</v>
      </c>
      <c r="H373" s="195">
        <v>0</v>
      </c>
      <c r="I373" s="196">
        <f t="shared" si="137"/>
      </c>
      <c r="J373" s="197">
        <f t="shared" si="5"/>
      </c>
      <c r="K373" s="195">
        <v>0</v>
      </c>
      <c r="L373" s="197">
        <f t="shared" si="91"/>
      </c>
      <c r="M373" s="195">
        <v>0</v>
      </c>
      <c r="N373" s="198">
        <f t="shared" si="208"/>
      </c>
      <c r="O373" s="195">
        <v>0</v>
      </c>
      <c r="P373" s="198">
        <f t="shared" si="235"/>
      </c>
      <c r="Q373" s="199">
        <f>(M373+M374+M375)/(O373+O374+O375)</f>
      </c>
      <c r="R373" s="195">
        <v>6</v>
      </c>
      <c r="S373" s="199">
        <f>(O373+O374+O375)/(K373+K374+K375)</f>
      </c>
      <c r="T373" s="195">
        <v>1</v>
      </c>
      <c r="U373" s="200">
        <f>F373/T373</f>
      </c>
      <c r="V373" s="201">
        <f>(F373+4*500)/T373</f>
      </c>
      <c r="W373" s="195">
        <v>1663.2000000000007</v>
      </c>
      <c r="X373" s="201">
        <f>W373/T373</f>
      </c>
      <c r="Y373" s="199">
        <f>T373/R373</f>
      </c>
      <c r="Z373" s="201">
        <f>W373/F373</f>
      </c>
      <c r="AA373" s="201">
        <f>W373/(F373+500)</f>
      </c>
      <c r="AB373" s="195">
        <v>1</v>
      </c>
      <c r="AC373" s="195">
        <v>1663.2</v>
      </c>
      <c r="AD373" s="199">
        <f>AB373/T373</f>
      </c>
      <c r="AE373" s="202">
        <f>(W373-AC373)/(F373+500)</f>
      </c>
      <c r="AF373" s="201" t="s">
        <v>248</v>
      </c>
    </row>
    <row hidden="true" r="374">
      <c r="A374" s="189"/>
      <c r="B374" s="190"/>
      <c r="C374" s="221"/>
      <c r="D374" s="192" t="s">
        <v>249</v>
      </c>
      <c r="E374" s="193">
        <v>1311.68</v>
      </c>
      <c r="F374" s="194"/>
      <c r="G374" s="195">
        <v>10305</v>
      </c>
      <c r="H374" s="195">
        <v>363</v>
      </c>
      <c r="I374" s="196">
        <f t="shared" si="137"/>
      </c>
      <c r="J374" s="197">
        <f t="shared" si="5"/>
      </c>
      <c r="K374" s="195">
        <v>23</v>
      </c>
      <c r="L374" s="197">
        <f t="shared" si="91"/>
      </c>
      <c r="M374" s="195">
        <v>1</v>
      </c>
      <c r="N374" s="198">
        <f t="shared" si="208"/>
      </c>
      <c r="O374" s="195">
        <v>3</v>
      </c>
      <c r="P374" s="198">
        <f t="shared" si="235"/>
      </c>
      <c r="Q374" s="199"/>
      <c r="R374" s="195"/>
      <c r="S374" s="199"/>
      <c r="T374" s="195"/>
      <c r="U374" s="200"/>
      <c r="V374" s="201"/>
      <c r="W374" s="195"/>
      <c r="X374" s="201"/>
      <c r="Y374" s="199"/>
      <c r="Z374" s="201"/>
      <c r="AA374" s="201"/>
      <c r="AB374" s="195"/>
      <c r="AC374" s="195"/>
      <c r="AD374" s="199"/>
      <c r="AE374" s="202"/>
      <c r="AF374" s="203"/>
    </row>
    <row hidden="true" r="375">
      <c r="A375" s="189"/>
      <c r="B375" s="190"/>
      <c r="C375" s="221"/>
      <c r="D375" s="192" t="s">
        <v>250</v>
      </c>
      <c r="E375" s="193">
        <v>264.44</v>
      </c>
      <c r="F375" s="194"/>
      <c r="G375" s="195">
        <v>966</v>
      </c>
      <c r="H375" s="195">
        <v>29</v>
      </c>
      <c r="I375" s="196">
        <f t="shared" si="137"/>
      </c>
      <c r="J375" s="197">
        <f t="shared" si="5"/>
      </c>
      <c r="K375" s="195">
        <v>5</v>
      </c>
      <c r="L375" s="197">
        <f t="shared" si="91"/>
      </c>
      <c r="M375" s="195">
        <v>0</v>
      </c>
      <c r="N375" s="198">
        <f t="shared" si="208"/>
      </c>
      <c r="O375" s="195">
        <v>0</v>
      </c>
      <c r="P375" s="198">
        <f t="shared" si="235"/>
      </c>
      <c r="Q375" s="199"/>
      <c r="R375" s="195"/>
      <c r="S375" s="199"/>
      <c r="T375" s="195"/>
      <c r="U375" s="200"/>
      <c r="V375" s="201"/>
      <c r="W375" s="195"/>
      <c r="X375" s="201"/>
      <c r="Y375" s="199"/>
      <c r="Z375" s="201"/>
      <c r="AA375" s="201"/>
      <c r="AB375" s="195"/>
      <c r="AC375" s="195"/>
      <c r="AD375" s="199"/>
      <c r="AE375" s="202"/>
      <c r="AF375" s="203" t="s">
        <v>266</v>
      </c>
    </row>
    <row hidden="true" r="376">
      <c r="A376" s="189"/>
      <c r="B376" s="222" t="s">
        <v>256</v>
      </c>
      <c r="C376" s="222"/>
      <c r="D376" s="222"/>
      <c r="E376" s="208">
        <f>SUM(E361:E375)</f>
      </c>
      <c r="F376" s="208">
        <f>SUM(F361:F375)</f>
      </c>
      <c r="G376" s="208">
        <f>SUM(G361:G375)</f>
      </c>
      <c r="H376" s="208">
        <f>SUM(H361:H375)</f>
      </c>
      <c r="I376" s="210">
        <f t="shared" si="137"/>
      </c>
      <c r="J376" s="211">
        <f t="shared" si="5"/>
      </c>
      <c r="K376" s="208">
        <f>SUM(K361:K375)</f>
      </c>
      <c r="L376" s="211">
        <f t="shared" si="91"/>
      </c>
      <c r="M376" s="208">
        <f>SUM(M361:M375)</f>
      </c>
      <c r="N376" s="212">
        <f t="shared" si="208"/>
      </c>
      <c r="O376" s="208">
        <f>SUM(O361:O375)</f>
      </c>
      <c r="P376" s="212">
        <f t="shared" si="235"/>
      </c>
      <c r="Q376" s="213">
        <f>M376/O376</f>
      </c>
      <c r="R376" s="208">
        <f>SUM(R361:R375)</f>
      </c>
      <c r="S376" s="213">
        <f>(O376+O376)/(K376+K376)</f>
      </c>
      <c r="T376" s="208">
        <f>SUM(T361:T375)</f>
      </c>
      <c r="U376" s="214">
        <f t="shared" ref="U376:U377" si="487">F376/T376</f>
      </c>
      <c r="V376" s="215">
        <f t="shared" ref="V376:V377" si="591">(F376+4*500)/T376</f>
      </c>
      <c r="W376" s="208">
        <f>SUM(W361:W375)</f>
      </c>
      <c r="X376" s="216">
        <f t="shared" ref="X376:X377" si="279">W376/T376</f>
      </c>
      <c r="Y376" s="213">
        <f t="shared" ref="Y376:Y377" si="383">T376/R376</f>
      </c>
      <c r="Z376" s="215">
        <f t="shared" ref="Z376:Z377" si="788">W376/F376</f>
      </c>
      <c r="AA376" s="215">
        <f>W376/(F376+COUNT(W361:W375)*500)</f>
      </c>
      <c r="AB376" s="217">
        <f>AB361+AB364+AB367+AB370+AB373</f>
      </c>
      <c r="AC376" s="217">
        <f>AC361+AC364+AC367+AC370+AC373</f>
      </c>
      <c r="AD376" s="213">
        <f t="shared" ref="AD376:AD377" si="684">AB376/T376</f>
      </c>
      <c r="AE376" s="218">
        <f>(W376-AC376)/(F376+COUNT(W361:W375))</f>
      </c>
      <c r="AF376" s="219"/>
    </row>
    <row hidden="true" r="377">
      <c r="A377" s="189"/>
      <c r="B377" s="206" t="s">
        <v>271</v>
      </c>
      <c r="C377" s="221" t="s">
        <v>258</v>
      </c>
      <c r="D377" s="192" t="s">
        <v>247</v>
      </c>
      <c r="E377" s="193">
        <v>0</v>
      </c>
      <c r="F377" s="194">
        <f>E377+E379+E378</f>
      </c>
      <c r="G377" s="195">
        <v>0</v>
      </c>
      <c r="H377" s="195">
        <v>0</v>
      </c>
      <c r="I377" s="196">
        <f t="shared" si="137"/>
      </c>
      <c r="J377" s="197">
        <f t="shared" si="5"/>
      </c>
      <c r="K377" s="195">
        <v>0</v>
      </c>
      <c r="L377" s="197">
        <f t="shared" si="91"/>
      </c>
      <c r="M377" s="195">
        <v>0</v>
      </c>
      <c r="N377" s="198">
        <f t="shared" si="208"/>
      </c>
      <c r="O377" s="195">
        <v>0</v>
      </c>
      <c r="P377" s="198">
        <f t="shared" si="235"/>
      </c>
      <c r="Q377" s="199">
        <f>(M377+M378+M379)/(O377+O378+O379)</f>
      </c>
      <c r="R377" s="195">
        <v>5</v>
      </c>
      <c r="S377" s="199">
        <f>(O377+O378+O379)/(K377+K378+K379)</f>
      </c>
      <c r="T377" s="195">
        <v>1</v>
      </c>
      <c r="U377" s="200">
        <f t="shared" si="487"/>
      </c>
      <c r="V377" s="201">
        <f t="shared" si="591"/>
      </c>
      <c r="W377" s="195">
        <v>2911.199999999997</v>
      </c>
      <c r="X377" s="201">
        <f t="shared" si="279"/>
      </c>
      <c r="Y377" s="199">
        <f t="shared" si="383"/>
      </c>
      <c r="Z377" s="201">
        <f t="shared" si="788"/>
      </c>
      <c r="AA377" s="201">
        <f>W377/(F377+500)</f>
      </c>
      <c r="AB377" s="195">
        <v>0</v>
      </c>
      <c r="AC377" s="195">
        <v>0</v>
      </c>
      <c r="AD377" s="199">
        <f t="shared" si="684"/>
      </c>
      <c r="AE377" s="202">
        <f>(W377-AC377)/(F377+500)</f>
      </c>
      <c r="AF377" s="201" t="s">
        <v>248</v>
      </c>
    </row>
    <row hidden="true" r="378">
      <c r="A378" s="189"/>
      <c r="B378" s="206"/>
      <c r="C378" s="221"/>
      <c r="D378" s="192" t="s">
        <v>249</v>
      </c>
      <c r="E378" s="193">
        <v>1166.48</v>
      </c>
      <c r="F378" s="194"/>
      <c r="G378" s="195">
        <v>8944</v>
      </c>
      <c r="H378" s="195">
        <v>299</v>
      </c>
      <c r="I378" s="196">
        <f t="shared" si="137"/>
      </c>
      <c r="J378" s="197">
        <f t="shared" si="5"/>
      </c>
      <c r="K378" s="195">
        <v>21</v>
      </c>
      <c r="L378" s="197">
        <f t="shared" si="91"/>
      </c>
      <c r="M378" s="195">
        <v>0</v>
      </c>
      <c r="N378" s="198">
        <f t="shared" si="208"/>
      </c>
      <c r="O378" s="195">
        <v>3</v>
      </c>
      <c r="P378" s="198">
        <f t="shared" si="235"/>
      </c>
      <c r="Q378" s="199"/>
      <c r="R378" s="195"/>
      <c r="S378" s="199"/>
      <c r="T378" s="195"/>
      <c r="U378" s="200"/>
      <c r="V378" s="201"/>
      <c r="W378" s="195"/>
      <c r="X378" s="201"/>
      <c r="Y378" s="199"/>
      <c r="Z378" s="201"/>
      <c r="AA378" s="201"/>
      <c r="AB378" s="195"/>
      <c r="AC378" s="195"/>
      <c r="AD378" s="199"/>
      <c r="AE378" s="202"/>
      <c r="AF378" s="203"/>
    </row>
    <row hidden="true" r="379">
      <c r="A379" s="189"/>
      <c r="B379" s="206"/>
      <c r="C379" s="221"/>
      <c r="D379" s="192" t="s">
        <v>250</v>
      </c>
      <c r="E379" s="193">
        <v>238.51</v>
      </c>
      <c r="F379" s="194"/>
      <c r="G379" s="195">
        <v>838</v>
      </c>
      <c r="H379" s="195">
        <v>25</v>
      </c>
      <c r="I379" s="196">
        <f t="shared" si="137"/>
      </c>
      <c r="J379" s="197">
        <f t="shared" si="5"/>
      </c>
      <c r="K379" s="195">
        <v>3</v>
      </c>
      <c r="L379" s="197">
        <f t="shared" si="91"/>
      </c>
      <c r="M379" s="195">
        <v>1</v>
      </c>
      <c r="N379" s="198">
        <f t="shared" si="208"/>
      </c>
      <c r="O379" s="195">
        <v>1</v>
      </c>
      <c r="P379" s="198">
        <f t="shared" si="235"/>
      </c>
      <c r="Q379" s="199"/>
      <c r="R379" s="195"/>
      <c r="S379" s="199"/>
      <c r="T379" s="195"/>
      <c r="U379" s="200"/>
      <c r="V379" s="201"/>
      <c r="W379" s="195"/>
      <c r="X379" s="201"/>
      <c r="Y379" s="199"/>
      <c r="Z379" s="201"/>
      <c r="AA379" s="201"/>
      <c r="AB379" s="195"/>
      <c r="AC379" s="195"/>
      <c r="AD379" s="199"/>
      <c r="AE379" s="202"/>
      <c r="AF379" s="203" t="s">
        <v>266</v>
      </c>
    </row>
    <row hidden="true" r="380">
      <c r="A380" s="189"/>
      <c r="B380" s="190" t="s">
        <v>273</v>
      </c>
      <c r="C380" s="221" t="s">
        <v>258</v>
      </c>
      <c r="D380" s="192" t="s">
        <v>247</v>
      </c>
      <c r="E380" s="193">
        <v>0</v>
      </c>
      <c r="F380" s="194">
        <f>E380+E382+E381</f>
      </c>
      <c r="G380" s="195">
        <v>0</v>
      </c>
      <c r="H380" s="195">
        <v>0</v>
      </c>
      <c r="I380" s="196">
        <f t="shared" si="137"/>
      </c>
      <c r="J380" s="197">
        <f t="shared" si="5"/>
      </c>
      <c r="K380" s="195">
        <v>0</v>
      </c>
      <c r="L380" s="197">
        <f t="shared" si="91"/>
      </c>
      <c r="M380" s="195">
        <v>0</v>
      </c>
      <c r="N380" s="198">
        <f t="shared" si="208"/>
      </c>
      <c r="O380" s="195">
        <v>0</v>
      </c>
      <c r="P380" s="198">
        <f t="shared" si="235"/>
      </c>
      <c r="Q380" s="199">
        <f>(M380+M381+M382)/(O380+O381+O382)</f>
      </c>
      <c r="R380" s="195">
        <v>7</v>
      </c>
      <c r="S380" s="199">
        <f>(O380+O381+O382)/(K380+K381+K382)</f>
      </c>
      <c r="T380" s="195">
        <v>5</v>
      </c>
      <c r="U380" s="200">
        <f>F380/T380</f>
      </c>
      <c r="V380" s="201">
        <f>(F380+4*500)/T380</f>
      </c>
      <c r="W380" s="195">
        <v>3921.300000000003</v>
      </c>
      <c r="X380" s="201">
        <f>W380/T380</f>
      </c>
      <c r="Y380" s="199">
        <f>T380/R380</f>
      </c>
      <c r="Z380" s="201">
        <f>W380/F380</f>
      </c>
      <c r="AA380" s="201">
        <f>W380/(F380+500)</f>
      </c>
      <c r="AB380" s="195">
        <v>1</v>
      </c>
      <c r="AC380" s="195">
        <v>2407.2</v>
      </c>
      <c r="AD380" s="199">
        <f>AB380/T380</f>
      </c>
      <c r="AE380" s="202">
        <f>(W380-AC380)/(F380+500)</f>
      </c>
      <c r="AF380" s="201" t="s">
        <v>248</v>
      </c>
    </row>
    <row hidden="true" r="381">
      <c r="A381" s="189"/>
      <c r="B381" s="190"/>
      <c r="C381" s="221"/>
      <c r="D381" s="192" t="s">
        <v>249</v>
      </c>
      <c r="E381" s="193">
        <v>1195.4</v>
      </c>
      <c r="F381" s="194"/>
      <c r="G381" s="195">
        <v>11575</v>
      </c>
      <c r="H381" s="195">
        <v>585</v>
      </c>
      <c r="I381" s="196">
        <f t="shared" si="137"/>
      </c>
      <c r="J381" s="197">
        <f t="shared" si="5"/>
      </c>
      <c r="K381" s="195">
        <v>28</v>
      </c>
      <c r="L381" s="197">
        <f t="shared" si="91"/>
      </c>
      <c r="M381" s="195">
        <v>2</v>
      </c>
      <c r="N381" s="198">
        <f t="shared" si="208"/>
      </c>
      <c r="O381" s="195">
        <v>3</v>
      </c>
      <c r="P381" s="198">
        <f t="shared" si="235"/>
      </c>
      <c r="Q381" s="199"/>
      <c r="R381" s="195"/>
      <c r="S381" s="199"/>
      <c r="T381" s="195"/>
      <c r="U381" s="200"/>
      <c r="V381" s="201"/>
      <c r="W381" s="195"/>
      <c r="X381" s="201"/>
      <c r="Y381" s="199"/>
      <c r="Z381" s="201"/>
      <c r="AA381" s="201"/>
      <c r="AB381" s="195"/>
      <c r="AC381" s="195"/>
      <c r="AD381" s="199"/>
      <c r="AE381" s="202"/>
      <c r="AF381" s="203"/>
    </row>
    <row hidden="true" r="382">
      <c r="A382" s="189"/>
      <c r="B382" s="190"/>
      <c r="C382" s="221"/>
      <c r="D382" s="192" t="s">
        <v>250</v>
      </c>
      <c r="E382" s="193">
        <v>321.58</v>
      </c>
      <c r="F382" s="194"/>
      <c r="G382" s="195">
        <v>886</v>
      </c>
      <c r="H382" s="195">
        <v>31</v>
      </c>
      <c r="I382" s="196">
        <f t="shared" si="137"/>
      </c>
      <c r="J382" s="197">
        <f t="shared" si="5"/>
      </c>
      <c r="K382" s="195">
        <v>3</v>
      </c>
      <c r="L382" s="197">
        <f t="shared" si="91"/>
      </c>
      <c r="M382" s="195">
        <v>1</v>
      </c>
      <c r="N382" s="198">
        <f t="shared" si="208"/>
      </c>
      <c r="O382" s="195">
        <v>1</v>
      </c>
      <c r="P382" s="198">
        <f t="shared" si="235"/>
      </c>
      <c r="Q382" s="199"/>
      <c r="R382" s="195"/>
      <c r="S382" s="199"/>
      <c r="T382" s="195"/>
      <c r="U382" s="200"/>
      <c r="V382" s="201"/>
      <c r="W382" s="195"/>
      <c r="X382" s="201"/>
      <c r="Y382" s="199"/>
      <c r="Z382" s="201"/>
      <c r="AA382" s="201"/>
      <c r="AB382" s="195"/>
      <c r="AC382" s="195"/>
      <c r="AD382" s="199"/>
      <c r="AE382" s="202"/>
      <c r="AF382" s="203" t="s">
        <v>266</v>
      </c>
    </row>
    <row hidden="true" r="383">
      <c r="A383" s="189"/>
      <c r="B383" s="190" t="s">
        <v>274</v>
      </c>
      <c r="C383" s="221" t="s">
        <v>258</v>
      </c>
      <c r="D383" s="192" t="s">
        <v>247</v>
      </c>
      <c r="E383" s="193">
        <v>0</v>
      </c>
      <c r="F383" s="194">
        <f>E383+E385+E384</f>
      </c>
      <c r="G383" s="195">
        <v>0</v>
      </c>
      <c r="H383" s="195">
        <v>0</v>
      </c>
      <c r="I383" s="196">
        <f t="shared" si="137"/>
      </c>
      <c r="J383" s="197">
        <f t="shared" si="5"/>
      </c>
      <c r="K383" s="195">
        <v>0</v>
      </c>
      <c r="L383" s="197">
        <f t="shared" si="91"/>
      </c>
      <c r="M383" s="195">
        <v>0</v>
      </c>
      <c r="N383" s="198">
        <f t="shared" si="208"/>
      </c>
      <c r="O383" s="195">
        <v>0</v>
      </c>
      <c r="P383" s="198">
        <f t="shared" si="235"/>
      </c>
      <c r="Q383" s="199">
        <f>(M383+M384+M385)/(O383+O384+O385)</f>
      </c>
      <c r="R383" s="195">
        <v>3</v>
      </c>
      <c r="S383" s="199">
        <f>(O383+O384+O385)/(K383+K384+K385)</f>
      </c>
      <c r="T383" s="195">
        <v>1</v>
      </c>
      <c r="U383" s="200">
        <f>F383/T383</f>
      </c>
      <c r="V383" s="201">
        <f>(F383+4*500)/T383</f>
      </c>
      <c r="W383" s="195">
        <v>598.7999999999956</v>
      </c>
      <c r="X383" s="201">
        <f>W383/T383</f>
      </c>
      <c r="Y383" s="199">
        <f>T383/R383</f>
      </c>
      <c r="Z383" s="201">
        <f>W383/F383</f>
      </c>
      <c r="AA383" s="201">
        <f>W383/(F383+500)</f>
      </c>
      <c r="AB383" s="195">
        <v>0</v>
      </c>
      <c r="AC383" s="195">
        <v>0</v>
      </c>
      <c r="AD383" s="199">
        <f>AB383/T383</f>
      </c>
      <c r="AE383" s="202">
        <f>(W383-AC383)/(F383+500)</f>
      </c>
      <c r="AF383" s="201" t="s">
        <v>248</v>
      </c>
    </row>
    <row hidden="true" r="384">
      <c r="A384" s="189"/>
      <c r="B384" s="190"/>
      <c r="C384" s="221"/>
      <c r="D384" s="192" t="s">
        <v>249</v>
      </c>
      <c r="E384" s="193">
        <v>939.45</v>
      </c>
      <c r="F384" s="194"/>
      <c r="G384" s="195">
        <v>9738</v>
      </c>
      <c r="H384" s="195">
        <v>493</v>
      </c>
      <c r="I384" s="196">
        <f t="shared" si="137"/>
      </c>
      <c r="J384" s="197">
        <f t="shared" si="5"/>
      </c>
      <c r="K384" s="195">
        <v>16</v>
      </c>
      <c r="L384" s="197">
        <f t="shared" si="91"/>
      </c>
      <c r="M384" s="195">
        <v>1</v>
      </c>
      <c r="N384" s="198">
        <f t="shared" si="208"/>
      </c>
      <c r="O384" s="195">
        <v>3</v>
      </c>
      <c r="P384" s="198">
        <f t="shared" si="235"/>
      </c>
      <c r="Q384" s="199"/>
      <c r="R384" s="195"/>
      <c r="S384" s="199"/>
      <c r="T384" s="195"/>
      <c r="U384" s="200"/>
      <c r="V384" s="201"/>
      <c r="W384" s="195"/>
      <c r="X384" s="201"/>
      <c r="Y384" s="199"/>
      <c r="Z384" s="201"/>
      <c r="AA384" s="201"/>
      <c r="AB384" s="195"/>
      <c r="AC384" s="195"/>
      <c r="AD384" s="199"/>
      <c r="AE384" s="202"/>
      <c r="AF384" s="203"/>
    </row>
    <row hidden="true" r="385">
      <c r="A385" s="189"/>
      <c r="B385" s="190"/>
      <c r="C385" s="221"/>
      <c r="D385" s="192" t="s">
        <v>250</v>
      </c>
      <c r="E385" s="193">
        <v>312.61</v>
      </c>
      <c r="F385" s="194"/>
      <c r="G385" s="195">
        <v>1050</v>
      </c>
      <c r="H385" s="195">
        <v>27</v>
      </c>
      <c r="I385" s="196">
        <f t="shared" si="137"/>
      </c>
      <c r="J385" s="197">
        <f t="shared" si="5"/>
      </c>
      <c r="K385" s="195">
        <v>1</v>
      </c>
      <c r="L385" s="197">
        <f t="shared" si="91"/>
      </c>
      <c r="M385" s="195">
        <v>0</v>
      </c>
      <c r="N385" s="198">
        <f t="shared" si="208"/>
      </c>
      <c r="O385" s="195">
        <v>0</v>
      </c>
      <c r="P385" s="198">
        <f t="shared" si="235"/>
      </c>
      <c r="Q385" s="199"/>
      <c r="R385" s="195"/>
      <c r="S385" s="199"/>
      <c r="T385" s="195"/>
      <c r="U385" s="200"/>
      <c r="V385" s="201"/>
      <c r="W385" s="195"/>
      <c r="X385" s="201"/>
      <c r="Y385" s="199"/>
      <c r="Z385" s="201"/>
      <c r="AA385" s="201"/>
      <c r="AB385" s="195"/>
      <c r="AC385" s="195"/>
      <c r="AD385" s="199"/>
      <c r="AE385" s="202"/>
      <c r="AF385" s="203" t="s">
        <v>266</v>
      </c>
    </row>
    <row hidden="true" r="386">
      <c r="A386" s="189"/>
      <c r="B386" s="190" t="s">
        <v>275</v>
      </c>
      <c r="C386" s="221" t="s">
        <v>258</v>
      </c>
      <c r="D386" s="192" t="s">
        <v>247</v>
      </c>
      <c r="E386" s="193">
        <v>0</v>
      </c>
      <c r="F386" s="194">
        <f>E386+E388+E387</f>
      </c>
      <c r="G386" s="195">
        <v>0</v>
      </c>
      <c r="H386" s="195">
        <v>0</v>
      </c>
      <c r="I386" s="196">
        <f t="shared" si="137"/>
      </c>
      <c r="J386" s="197">
        <f t="shared" si="5"/>
      </c>
      <c r="K386" s="195">
        <v>0</v>
      </c>
      <c r="L386" s="197">
        <f t="shared" si="91"/>
      </c>
      <c r="M386" s="195">
        <v>0</v>
      </c>
      <c r="N386" s="198">
        <f t="shared" si="208"/>
      </c>
      <c r="O386" s="195">
        <v>0</v>
      </c>
      <c r="P386" s="198">
        <f t="shared" si="235"/>
      </c>
      <c r="Q386" s="199">
        <f>(M386+M387+M388)/(O386+O387+O388)</f>
      </c>
      <c r="R386" s="195">
        <v>5</v>
      </c>
      <c r="S386" s="199">
        <f>(O386+O387+O388)/(K386+K387+K388)</f>
      </c>
      <c r="T386" s="195">
        <v>1</v>
      </c>
      <c r="U386" s="200">
        <f>F386/T386</f>
      </c>
      <c r="V386" s="201">
        <f>(F386+4*500)/T386</f>
      </c>
      <c r="W386" s="195">
        <v>281.88</v>
      </c>
      <c r="X386" s="201">
        <f>W386/T386</f>
      </c>
      <c r="Y386" s="199">
        <f>T386/R386</f>
      </c>
      <c r="Z386" s="201">
        <f>W386/F386</f>
      </c>
      <c r="AA386" s="201">
        <f>W386/(F386+500)</f>
      </c>
      <c r="AB386" s="195">
        <v>1</v>
      </c>
      <c r="AC386" s="195">
        <v>281.880000000001</v>
      </c>
      <c r="AD386" s="199">
        <f>AB386/T386</f>
      </c>
      <c r="AE386" s="202">
        <f>(W386-AC386)/(F386+500)</f>
      </c>
      <c r="AF386" s="201" t="s">
        <v>248</v>
      </c>
    </row>
    <row hidden="true" r="387">
      <c r="A387" s="189"/>
      <c r="B387" s="190"/>
      <c r="C387" s="221"/>
      <c r="D387" s="192" t="s">
        <v>249</v>
      </c>
      <c r="E387" s="193">
        <v>711.07</v>
      </c>
      <c r="F387" s="194"/>
      <c r="G387" s="195">
        <v>7650</v>
      </c>
      <c r="H387" s="195">
        <v>522</v>
      </c>
      <c r="I387" s="196">
        <f t="shared" si="137"/>
      </c>
      <c r="J387" s="197">
        <f t="shared" si="5"/>
      </c>
      <c r="K387" s="195">
        <v>20</v>
      </c>
      <c r="L387" s="197">
        <f t="shared" si="91"/>
      </c>
      <c r="M387" s="195">
        <v>0</v>
      </c>
      <c r="N387" s="198">
        <f t="shared" si="208"/>
      </c>
      <c r="O387" s="195">
        <v>2</v>
      </c>
      <c r="P387" s="198">
        <f t="shared" si="235"/>
      </c>
      <c r="Q387" s="199"/>
      <c r="R387" s="195"/>
      <c r="S387" s="199"/>
      <c r="T387" s="195"/>
      <c r="U387" s="200"/>
      <c r="V387" s="201"/>
      <c r="W387" s="195"/>
      <c r="X387" s="201"/>
      <c r="Y387" s="199"/>
      <c r="Z387" s="201"/>
      <c r="AA387" s="201"/>
      <c r="AB387" s="195"/>
      <c r="AC387" s="195"/>
      <c r="AD387" s="199"/>
      <c r="AE387" s="202"/>
      <c r="AF387" s="203"/>
    </row>
    <row hidden="true" r="388">
      <c r="A388" s="189"/>
      <c r="B388" s="190"/>
      <c r="C388" s="221"/>
      <c r="D388" s="192" t="s">
        <v>250</v>
      </c>
      <c r="E388" s="193">
        <v>390.7</v>
      </c>
      <c r="F388" s="194"/>
      <c r="G388" s="195">
        <v>1163</v>
      </c>
      <c r="H388" s="195">
        <v>81</v>
      </c>
      <c r="I388" s="196">
        <f t="shared" si="137"/>
      </c>
      <c r="J388" s="197">
        <f t="shared" si="5"/>
      </c>
      <c r="K388" s="195">
        <v>3</v>
      </c>
      <c r="L388" s="197">
        <f t="shared" si="91"/>
      </c>
      <c r="M388" s="195">
        <v>0</v>
      </c>
      <c r="N388" s="198">
        <f t="shared" si="208"/>
      </c>
      <c r="O388" s="195">
        <v>1</v>
      </c>
      <c r="P388" s="198">
        <f t="shared" si="235"/>
      </c>
      <c r="Q388" s="199"/>
      <c r="R388" s="195"/>
      <c r="S388" s="199"/>
      <c r="T388" s="195"/>
      <c r="U388" s="200"/>
      <c r="V388" s="201"/>
      <c r="W388" s="195"/>
      <c r="X388" s="201"/>
      <c r="Y388" s="199"/>
      <c r="Z388" s="201"/>
      <c r="AA388" s="201"/>
      <c r="AB388" s="195"/>
      <c r="AC388" s="195"/>
      <c r="AD388" s="199"/>
      <c r="AE388" s="202"/>
      <c r="AF388" s="203" t="s">
        <v>266</v>
      </c>
    </row>
    <row hidden="true" r="389">
      <c r="A389" s="189"/>
      <c r="B389" s="190" t="s">
        <v>276</v>
      </c>
      <c r="C389" s="221" t="s">
        <v>258</v>
      </c>
      <c r="D389" s="192" t="s">
        <v>247</v>
      </c>
      <c r="E389" s="193">
        <v>0</v>
      </c>
      <c r="F389" s="194">
        <f>E389+E391+E390</f>
      </c>
      <c r="G389" s="195">
        <v>0</v>
      </c>
      <c r="H389" s="195">
        <v>0</v>
      </c>
      <c r="I389" s="196">
        <f t="shared" si="137"/>
      </c>
      <c r="J389" s="197">
        <f t="shared" si="5"/>
      </c>
      <c r="K389" s="195">
        <v>0</v>
      </c>
      <c r="L389" s="197">
        <f t="shared" si="91"/>
      </c>
      <c r="M389" s="195">
        <v>0</v>
      </c>
      <c r="N389" s="198">
        <f t="shared" si="208"/>
      </c>
      <c r="O389" s="195">
        <v>0</v>
      </c>
      <c r="P389" s="198">
        <f t="shared" si="235"/>
      </c>
      <c r="Q389" s="199">
        <f>(M389+M390+M391)/(O389+O390+O391)</f>
      </c>
      <c r="R389" s="195">
        <v>1</v>
      </c>
      <c r="S389" s="199">
        <f>(O389+O390+O391)/(K389+K390+K391)</f>
      </c>
      <c r="T389" s="195">
        <v>0</v>
      </c>
      <c r="U389" s="200">
        <f>F389/T389</f>
      </c>
      <c r="V389" s="201">
        <f>(F389+4*500)/T389</f>
      </c>
      <c r="W389" s="195">
        <v>0</v>
      </c>
      <c r="X389" s="201">
        <f>W389/T389</f>
      </c>
      <c r="Y389" s="199">
        <f>T389/R389</f>
      </c>
      <c r="Z389" s="201">
        <f>W389/F389</f>
      </c>
      <c r="AA389" s="201">
        <f>W389/(F389+500)</f>
      </c>
      <c r="AB389" s="195">
        <v>0</v>
      </c>
      <c r="AC389" s="195">
        <v>0</v>
      </c>
      <c r="AD389" s="199">
        <f>AB389/T389</f>
      </c>
      <c r="AE389" s="202">
        <f>(W389-AC389)/(F389+500)</f>
      </c>
      <c r="AF389" s="201" t="s">
        <v>248</v>
      </c>
    </row>
    <row hidden="true" r="390">
      <c r="A390" s="189"/>
      <c r="B390" s="190"/>
      <c r="C390" s="221"/>
      <c r="D390" s="192" t="s">
        <v>249</v>
      </c>
      <c r="E390" s="193">
        <v>291.2</v>
      </c>
      <c r="F390" s="194"/>
      <c r="G390" s="195">
        <v>3214</v>
      </c>
      <c r="H390" s="195">
        <v>250</v>
      </c>
      <c r="I390" s="196">
        <f t="shared" si="137"/>
      </c>
      <c r="J390" s="197">
        <f t="shared" si="5"/>
      </c>
      <c r="K390" s="195">
        <v>5</v>
      </c>
      <c r="L390" s="197">
        <f>E389/K389</f>
      </c>
      <c r="M390" s="195">
        <v>0</v>
      </c>
      <c r="N390" s="198">
        <f t="shared" si="208"/>
      </c>
      <c r="O390" s="195">
        <v>0</v>
      </c>
      <c r="P390" s="198">
        <f t="shared" si="235"/>
      </c>
      <c r="Q390" s="199"/>
      <c r="R390" s="195"/>
      <c r="S390" s="199"/>
      <c r="T390" s="195"/>
      <c r="U390" s="200"/>
      <c r="V390" s="201"/>
      <c r="W390" s="195"/>
      <c r="X390" s="201"/>
      <c r="Y390" s="199"/>
      <c r="Z390" s="201"/>
      <c r="AA390" s="201"/>
      <c r="AB390" s="195"/>
      <c r="AC390" s="195"/>
      <c r="AD390" s="199"/>
      <c r="AE390" s="202"/>
      <c r="AF390" s="203"/>
    </row>
    <row hidden="true" r="391">
      <c r="A391" s="189"/>
      <c r="B391" s="190"/>
      <c r="C391" s="221"/>
      <c r="D391" s="192" t="s">
        <v>250</v>
      </c>
      <c r="E391" s="193">
        <v>105.06</v>
      </c>
      <c r="F391" s="194"/>
      <c r="G391" s="195">
        <v>435</v>
      </c>
      <c r="H391" s="195">
        <v>37</v>
      </c>
      <c r="I391" s="196">
        <f t="shared" si="137"/>
      </c>
      <c r="J391" s="197">
        <f t="shared" si="5"/>
      </c>
      <c r="K391" s="195">
        <v>0</v>
      </c>
      <c r="L391" s="197">
        <f t="shared" ref="L391:L393" si="92">E391/K391</f>
      </c>
      <c r="M391" s="195">
        <v>0</v>
      </c>
      <c r="N391" s="198">
        <f t="shared" si="208"/>
      </c>
      <c r="O391" s="195">
        <v>0</v>
      </c>
      <c r="P391" s="198">
        <f t="shared" si="235"/>
      </c>
      <c r="Q391" s="199"/>
      <c r="R391" s="195"/>
      <c r="S391" s="199"/>
      <c r="T391" s="195"/>
      <c r="U391" s="200"/>
      <c r="V391" s="201"/>
      <c r="W391" s="195"/>
      <c r="X391" s="201"/>
      <c r="Y391" s="199"/>
      <c r="Z391" s="201"/>
      <c r="AA391" s="201"/>
      <c r="AB391" s="195"/>
      <c r="AC391" s="195"/>
      <c r="AD391" s="199"/>
      <c r="AE391" s="202"/>
      <c r="AF391" s="203" t="s">
        <v>266</v>
      </c>
    </row>
    <row hidden="true" r="392">
      <c r="A392" s="189"/>
      <c r="B392" s="222" t="s">
        <v>256</v>
      </c>
      <c r="C392" s="222"/>
      <c r="D392" s="222"/>
      <c r="E392" s="208">
        <f>SUM(E377:E391)</f>
      </c>
      <c r="F392" s="208">
        <f>SUM(F377:F391)</f>
      </c>
      <c r="G392" s="208">
        <f>SUM(G377:G391)</f>
      </c>
      <c r="H392" s="208">
        <f>SUM(H377:H391)</f>
      </c>
      <c r="I392" s="210">
        <f t="shared" si="137"/>
      </c>
      <c r="J392" s="211">
        <f t="shared" si="5"/>
      </c>
      <c r="K392" s="208">
        <f>SUM(K377:K391)</f>
      </c>
      <c r="L392" s="211">
        <f t="shared" si="92"/>
      </c>
      <c r="M392" s="208">
        <f>SUM(M377:M391)</f>
      </c>
      <c r="N392" s="212">
        <f t="shared" si="208"/>
      </c>
      <c r="O392" s="208">
        <f>SUM(O377:O391)</f>
      </c>
      <c r="P392" s="212">
        <f t="shared" si="235"/>
      </c>
      <c r="Q392" s="213">
        <f t="shared" ref="Q392:Q393" si="181">M392/O392</f>
      </c>
      <c r="R392" s="208">
        <f>SUM(R377:R391)</f>
      </c>
      <c r="S392" s="213">
        <f t="shared" ref="S392:S393" si="59">(O392+O392)/(K392+K392)</f>
      </c>
      <c r="T392" s="208">
        <f>SUM(T377:T391)</f>
      </c>
      <c r="U392" s="214">
        <f t="shared" ref="U392:U393" si="488">F392/T392</f>
      </c>
      <c r="V392" s="215">
        <f t="shared" ref="V392:V393" si="592">(F392+4*500)/T392</f>
      </c>
      <c r="W392" s="208">
        <f>SUM(W377:W391)</f>
      </c>
      <c r="X392" s="216">
        <f t="shared" ref="X392:X393" si="280">W392/T392</f>
      </c>
      <c r="Y392" s="213">
        <f t="shared" ref="Y392:Y393" si="384">T392/R392</f>
      </c>
      <c r="Z392" s="215">
        <f t="shared" ref="Z392:Z393" si="789">W392/F392</f>
      </c>
      <c r="AA392" s="215">
        <f>W392/(F392+COUNT(W377:W391)*500)</f>
      </c>
      <c r="AB392" s="217">
        <f>AB377+AB380+AB383+AB386+AB389</f>
      </c>
      <c r="AC392" s="217">
        <f>AC377+AC380+AC383+AC386+AC389</f>
      </c>
      <c r="AD392" s="213">
        <f t="shared" ref="AD392:AD393" si="685">AB392/T392</f>
      </c>
      <c r="AE392" s="223">
        <f>(W392-AC392)/(F392+COUNT(W377:W391))</f>
      </c>
      <c r="AF392" s="224"/>
    </row>
    <row r="393">
      <c r="A393" s="189"/>
      <c r="B393" s="225" t="s">
        <v>277</v>
      </c>
      <c r="C393" s="225"/>
      <c r="D393" s="225"/>
      <c r="E393" s="226">
        <f>E347+E360+E376+E392</f>
      </c>
      <c r="F393" s="226">
        <f>F347+F360+F376+F392</f>
      </c>
      <c r="G393" s="226">
        <f>G347+G360+G376+G392</f>
      </c>
      <c r="H393" s="226">
        <f>H347+H360+H376+H392</f>
      </c>
      <c r="I393" s="227">
        <f t="shared" si="137"/>
      </c>
      <c r="J393" s="228">
        <f t="shared" si="5"/>
      </c>
      <c r="K393" s="229">
        <f>K347+K360+K376+K392</f>
      </c>
      <c r="L393" s="228">
        <f t="shared" si="92"/>
      </c>
      <c r="M393" s="229">
        <f>M347+M360+M376+M392</f>
      </c>
      <c r="N393" s="230">
        <f t="shared" si="208"/>
      </c>
      <c r="O393" s="229">
        <f>O347+O360+O376+O392</f>
      </c>
      <c r="P393" s="230">
        <f t="shared" si="235"/>
      </c>
      <c r="Q393" s="231">
        <f t="shared" si="181"/>
      </c>
      <c r="R393" s="229">
        <f>R347+R360+R376+R392</f>
      </c>
      <c r="S393" s="231">
        <f t="shared" si="59"/>
      </c>
      <c r="T393" s="229">
        <f>T347+T360+T376+T392</f>
      </c>
      <c r="U393" s="232">
        <f t="shared" si="488"/>
      </c>
      <c r="V393" s="233">
        <f t="shared" si="592"/>
      </c>
      <c r="W393" s="226">
        <f>W347+W360+W376+W392</f>
      </c>
      <c r="X393" s="233">
        <f t="shared" si="280"/>
      </c>
      <c r="Y393" s="231">
        <f t="shared" si="384"/>
      </c>
      <c r="Z393" s="233">
        <f t="shared" si="789"/>
      </c>
      <c r="AA393" s="233">
        <f>W393/(F393+COUNT(W331:W345,W348:W359,W361:W375,W377:W391)*500)</f>
      </c>
      <c r="AB393" s="229">
        <f>AB347+AB360+AB376+AB392</f>
      </c>
      <c r="AC393" s="226">
        <f>AC347+AC360+AC376+AC392</f>
      </c>
      <c r="AD393" s="231">
        <f t="shared" si="685"/>
      </c>
      <c r="AE393" s="233">
        <f>(W393-AC393)/(F393+COUNT(W332:W345,W348:W359,W361:W375,W377:W391)*500)</f>
      </c>
      <c r="AF393" s="234"/>
    </row>
    <row hidden="true" r="394">
      <c r="A394" s="178" t="s">
        <v>212</v>
      </c>
      <c r="B394" s="179" t="s">
        <v>213</v>
      </c>
      <c r="C394" s="179" t="s">
        <v>214</v>
      </c>
      <c r="D394" s="179" t="s">
        <v>215</v>
      </c>
      <c r="E394" s="180" t="s">
        <v>216</v>
      </c>
      <c r="F394" s="179" t="s">
        <v>217</v>
      </c>
      <c r="G394" s="179" t="s">
        <v>218</v>
      </c>
      <c r="H394" s="179" t="s">
        <v>219</v>
      </c>
      <c r="I394" s="181" t="s">
        <v>220</v>
      </c>
      <c r="J394" s="182" t="s">
        <v>221</v>
      </c>
      <c r="K394" s="179" t="s">
        <v>222</v>
      </c>
      <c r="L394" s="182" t="s">
        <v>223</v>
      </c>
      <c r="M394" s="179" t="s">
        <v>224</v>
      </c>
      <c r="N394" s="183" t="s">
        <v>225</v>
      </c>
      <c r="O394" s="179" t="s">
        <v>226</v>
      </c>
      <c r="P394" s="183" t="s">
        <v>227</v>
      </c>
      <c r="Q394" s="181" t="s">
        <v>228</v>
      </c>
      <c r="R394" s="184" t="s">
        <v>229</v>
      </c>
      <c r="S394" s="185" t="s">
        <v>230</v>
      </c>
      <c r="T394" s="184" t="s">
        <v>231</v>
      </c>
      <c r="U394" s="186" t="s">
        <v>232</v>
      </c>
      <c r="V394" s="187" t="s">
        <v>233</v>
      </c>
      <c r="W394" s="187" t="s">
        <v>234</v>
      </c>
      <c r="X394" s="187" t="s">
        <v>235</v>
      </c>
      <c r="Y394" s="185" t="s">
        <v>236</v>
      </c>
      <c r="Z394" s="187" t="s">
        <v>237</v>
      </c>
      <c r="AA394" s="187" t="s">
        <v>238</v>
      </c>
      <c r="AB394" s="187" t="s">
        <v>239</v>
      </c>
      <c r="AC394" s="184" t="s">
        <v>240</v>
      </c>
      <c r="AD394" s="185" t="s">
        <v>241</v>
      </c>
      <c r="AE394" s="235" t="s">
        <v>242</v>
      </c>
      <c r="AF394" s="236" t="s">
        <v>243</v>
      </c>
    </row>
    <row hidden="true" r="395">
      <c r="A395" s="189" t="s">
        <v>283</v>
      </c>
      <c r="B395" s="190" t="s">
        <v>245</v>
      </c>
      <c r="C395" s="191" t="s">
        <v>246</v>
      </c>
      <c r="D395" s="192" t="s">
        <v>247</v>
      </c>
      <c r="E395" s="193">
        <v>0</v>
      </c>
      <c r="F395" s="194">
        <f>E395+E397+E396</f>
      </c>
      <c r="G395" s="195">
        <v>0</v>
      </c>
      <c r="H395" s="195">
        <v>0</v>
      </c>
      <c r="I395" s="196">
        <f t="shared" ref="I395:I459" si="138">H395/G395</f>
      </c>
      <c r="J395" s="197">
        <f t="shared" ref="J395:J459" si="6">(E395/G395)*1000</f>
      </c>
      <c r="K395" s="195">
        <v>0</v>
      </c>
      <c r="L395" s="197">
        <f t="shared" ref="L395:L455" si="93">E395/K395</f>
      </c>
      <c r="M395" s="195">
        <v>0</v>
      </c>
      <c r="N395" s="198">
        <f t="shared" ref="N395:N459" si="209">E395/M395</f>
      </c>
      <c r="O395" s="195">
        <v>0</v>
      </c>
      <c r="P395" s="198">
        <f t="shared" ref="P395:P459" si="236">E395/O395</f>
      </c>
      <c r="Q395" s="199">
        <f>(M395+M396+M397)/(O395+O396+O397)</f>
      </c>
      <c r="R395" s="195">
        <v>1</v>
      </c>
      <c r="S395" s="199">
        <f>(O395+O396+O397)/(K395+K396+K397)</f>
      </c>
      <c r="T395" s="195">
        <v>1</v>
      </c>
      <c r="U395" s="200">
        <f>F395/T395</f>
      </c>
      <c r="V395" s="201">
        <f>(F395+4*500)/T395</f>
      </c>
      <c r="W395" s="195">
        <v>763.2</v>
      </c>
      <c r="X395" s="201">
        <f>W395/T395</f>
      </c>
      <c r="Y395" s="199">
        <f>T395/R395</f>
      </c>
      <c r="Z395" s="201">
        <f>W395/F395</f>
      </c>
      <c r="AA395" s="201">
        <f>W395/(F395+500)</f>
      </c>
      <c r="AB395" s="195">
        <v>0</v>
      </c>
      <c r="AC395" s="195">
        <v>0</v>
      </c>
      <c r="AD395" s="199">
        <f>AB395/T395</f>
      </c>
      <c r="AE395" s="202">
        <f>(W395-AC395)/(F395+500)</f>
      </c>
      <c r="AF395" s="237" t="s">
        <v>265</v>
      </c>
    </row>
    <row hidden="true" r="396">
      <c r="A396" s="189"/>
      <c r="B396" s="190"/>
      <c r="C396" s="191"/>
      <c r="D396" s="192" t="s">
        <v>249</v>
      </c>
      <c r="E396" s="193">
        <v>438.47</v>
      </c>
      <c r="F396" s="194"/>
      <c r="G396" s="195">
        <v>4106</v>
      </c>
      <c r="H396" s="195">
        <v>355</v>
      </c>
      <c r="I396" s="196">
        <f t="shared" si="138"/>
      </c>
      <c r="J396" s="197">
        <f t="shared" si="6"/>
      </c>
      <c r="K396" s="195">
        <v>8</v>
      </c>
      <c r="L396" s="197">
        <f t="shared" si="93"/>
      </c>
      <c r="M396" s="195">
        <v>0</v>
      </c>
      <c r="N396" s="198">
        <f t="shared" si="209"/>
      </c>
      <c r="O396" s="195">
        <v>1</v>
      </c>
      <c r="P396" s="198">
        <f t="shared" si="236"/>
      </c>
      <c r="Q396" s="199"/>
      <c r="R396" s="195"/>
      <c r="S396" s="199"/>
      <c r="T396" s="195"/>
      <c r="U396" s="200"/>
      <c r="V396" s="201"/>
      <c r="W396" s="195"/>
      <c r="X396" s="201"/>
      <c r="Y396" s="199"/>
      <c r="Z396" s="201"/>
      <c r="AA396" s="201"/>
      <c r="AB396" s="195"/>
      <c r="AC396" s="195"/>
      <c r="AD396" s="199"/>
      <c r="AE396" s="202"/>
      <c r="AF396" s="204"/>
    </row>
    <row hidden="true" r="397">
      <c r="A397" s="189"/>
      <c r="B397" s="190"/>
      <c r="C397" s="191"/>
      <c r="D397" s="192" t="s">
        <v>250</v>
      </c>
      <c r="E397" s="193">
        <v>325.57</v>
      </c>
      <c r="F397" s="194"/>
      <c r="G397" s="195">
        <v>1769</v>
      </c>
      <c r="H397" s="205">
        <v>165</v>
      </c>
      <c r="I397" s="196">
        <f t="shared" si="138"/>
      </c>
      <c r="J397" s="197">
        <f t="shared" si="6"/>
      </c>
      <c r="K397" s="195">
        <v>0</v>
      </c>
      <c r="L397" s="197">
        <f t="shared" si="93"/>
      </c>
      <c r="M397" s="195">
        <v>0</v>
      </c>
      <c r="N397" s="198">
        <f t="shared" si="209"/>
      </c>
      <c r="O397" s="195">
        <v>0</v>
      </c>
      <c r="P397" s="198">
        <f t="shared" si="236"/>
      </c>
      <c r="Q397" s="199"/>
      <c r="R397" s="195"/>
      <c r="S397" s="199"/>
      <c r="T397" s="195"/>
      <c r="U397" s="200"/>
      <c r="V397" s="201"/>
      <c r="W397" s="195"/>
      <c r="X397" s="201"/>
      <c r="Y397" s="199"/>
      <c r="Z397" s="201"/>
      <c r="AA397" s="201"/>
      <c r="AB397" s="195"/>
      <c r="AC397" s="195"/>
      <c r="AD397" s="199"/>
      <c r="AE397" s="202"/>
      <c r="AF397" s="203" t="s">
        <v>251</v>
      </c>
    </row>
    <row hidden="true" r="398">
      <c r="A398" s="189"/>
      <c r="B398" s="190" t="s">
        <v>252</v>
      </c>
      <c r="C398" s="191" t="s">
        <v>246</v>
      </c>
      <c r="D398" s="192" t="s">
        <v>247</v>
      </c>
      <c r="E398" s="193">
        <v>0</v>
      </c>
      <c r="F398" s="194">
        <f>E398+E400+E399</f>
      </c>
      <c r="G398" s="195">
        <v>0</v>
      </c>
      <c r="H398" s="195">
        <v>0</v>
      </c>
      <c r="I398" s="196">
        <f t="shared" si="138"/>
      </c>
      <c r="J398" s="197">
        <f t="shared" si="6"/>
      </c>
      <c r="K398" s="195">
        <v>0</v>
      </c>
      <c r="L398" s="197">
        <f t="shared" si="93"/>
      </c>
      <c r="M398" s="195">
        <v>0</v>
      </c>
      <c r="N398" s="198">
        <f t="shared" si="209"/>
      </c>
      <c r="O398" s="195">
        <v>0</v>
      </c>
      <c r="P398" s="198">
        <f t="shared" si="236"/>
      </c>
      <c r="Q398" s="199">
        <f>(M398+M399+M400)/(O398+O399+O400)</f>
      </c>
      <c r="R398" s="195">
        <v>1</v>
      </c>
      <c r="S398" s="199">
        <f>(O398+O399+O400)/(K398+K399+K400)</f>
      </c>
      <c r="T398" s="195">
        <v>0</v>
      </c>
      <c r="U398" s="200">
        <f>F398/T398</f>
      </c>
      <c r="V398" s="201">
        <f>(F398+4*500)/T398</f>
      </c>
      <c r="W398" s="195">
        <v>0</v>
      </c>
      <c r="X398" s="201">
        <f>W398/T398</f>
      </c>
      <c r="Y398" s="199">
        <f>T398/R398</f>
      </c>
      <c r="Z398" s="201">
        <f>W398/F398</f>
      </c>
      <c r="AA398" s="201">
        <f>W398/(F398+500)</f>
      </c>
      <c r="AB398" s="195">
        <v>0</v>
      </c>
      <c r="AC398" s="195">
        <v>0</v>
      </c>
      <c r="AD398" s="199">
        <f>AB398/T398</f>
      </c>
      <c r="AE398" s="202">
        <f>(W398-AC398)/(F398+500)</f>
      </c>
      <c r="AF398" s="203" t="s">
        <v>265</v>
      </c>
    </row>
    <row hidden="true" r="399">
      <c r="A399" s="189"/>
      <c r="B399" s="190"/>
      <c r="C399" s="191"/>
      <c r="D399" s="192" t="s">
        <v>249</v>
      </c>
      <c r="E399" s="193">
        <v>563.08</v>
      </c>
      <c r="F399" s="194"/>
      <c r="G399" s="195">
        <v>4945</v>
      </c>
      <c r="H399" s="195">
        <v>323</v>
      </c>
      <c r="I399" s="196">
        <f t="shared" si="138"/>
      </c>
      <c r="J399" s="197">
        <f t="shared" si="6"/>
      </c>
      <c r="K399" s="195">
        <v>7</v>
      </c>
      <c r="L399" s="197">
        <f t="shared" si="93"/>
      </c>
      <c r="M399" s="195">
        <v>1</v>
      </c>
      <c r="N399" s="198">
        <f t="shared" si="209"/>
      </c>
      <c r="O399" s="195">
        <v>1</v>
      </c>
      <c r="P399" s="198">
        <f t="shared" si="236"/>
      </c>
      <c r="Q399" s="199"/>
      <c r="R399" s="195"/>
      <c r="S399" s="199"/>
      <c r="T399" s="195"/>
      <c r="U399" s="200"/>
      <c r="V399" s="201"/>
      <c r="W399" s="195"/>
      <c r="X399" s="201"/>
      <c r="Y399" s="199"/>
      <c r="Z399" s="201"/>
      <c r="AA399" s="201"/>
      <c r="AB399" s="195"/>
      <c r="AC399" s="195"/>
      <c r="AD399" s="199"/>
      <c r="AE399" s="202"/>
      <c r="AF399" s="204"/>
    </row>
    <row hidden="true" r="400">
      <c r="A400" s="189"/>
      <c r="B400" s="190"/>
      <c r="C400" s="191"/>
      <c r="D400" s="192" t="s">
        <v>250</v>
      </c>
      <c r="E400" s="193">
        <v>261.92</v>
      </c>
      <c r="F400" s="194"/>
      <c r="G400" s="195">
        <v>1204</v>
      </c>
      <c r="H400" s="205">
        <v>115</v>
      </c>
      <c r="I400" s="196">
        <f t="shared" si="138"/>
      </c>
      <c r="J400" s="197">
        <f t="shared" si="6"/>
      </c>
      <c r="K400" s="195">
        <v>3</v>
      </c>
      <c r="L400" s="197">
        <f t="shared" si="93"/>
      </c>
      <c r="M400" s="195">
        <v>0</v>
      </c>
      <c r="N400" s="198">
        <f t="shared" si="209"/>
      </c>
      <c r="O400" s="195">
        <v>0</v>
      </c>
      <c r="P400" s="198">
        <f t="shared" si="236"/>
      </c>
      <c r="Q400" s="199"/>
      <c r="R400" s="195"/>
      <c r="S400" s="199"/>
      <c r="T400" s="195"/>
      <c r="U400" s="200"/>
      <c r="V400" s="201"/>
      <c r="W400" s="195"/>
      <c r="X400" s="201"/>
      <c r="Y400" s="199"/>
      <c r="Z400" s="201"/>
      <c r="AA400" s="201"/>
      <c r="AB400" s="195"/>
      <c r="AC400" s="195"/>
      <c r="AD400" s="199"/>
      <c r="AE400" s="202"/>
      <c r="AF400" s="203" t="s">
        <v>251</v>
      </c>
    </row>
    <row hidden="true" r="401">
      <c r="A401" s="189"/>
      <c r="B401" s="206" t="s">
        <v>253</v>
      </c>
      <c r="C401" s="191" t="s">
        <v>246</v>
      </c>
      <c r="D401" s="192" t="s">
        <v>247</v>
      </c>
      <c r="E401" s="193">
        <v>0</v>
      </c>
      <c r="F401" s="194">
        <f>E401+E403+E402</f>
      </c>
      <c r="G401" s="195">
        <v>0</v>
      </c>
      <c r="H401" s="195">
        <v>0</v>
      </c>
      <c r="I401" s="196">
        <f t="shared" si="138"/>
      </c>
      <c r="J401" s="197">
        <f t="shared" si="6"/>
      </c>
      <c r="K401" s="195">
        <v>0</v>
      </c>
      <c r="L401" s="197">
        <f t="shared" si="93"/>
      </c>
      <c r="M401" s="195">
        <v>0</v>
      </c>
      <c r="N401" s="198">
        <f t="shared" si="209"/>
      </c>
      <c r="O401" s="195">
        <v>0</v>
      </c>
      <c r="P401" s="198">
        <f t="shared" si="236"/>
      </c>
      <c r="Q401" s="199">
        <f>(M401+M402+M403)/(O401+O402+O403)</f>
      </c>
      <c r="R401" s="195">
        <v>4</v>
      </c>
      <c r="S401" s="199">
        <f>(O401+O402+O403)/(K401+K402+K403)</f>
      </c>
      <c r="T401" s="195">
        <v>2</v>
      </c>
      <c r="U401" s="200">
        <f>F401/T401</f>
      </c>
      <c r="V401" s="201">
        <f>(F401+4*500)/T401</f>
      </c>
      <c r="W401" s="195">
        <v>3074.3999999999996</v>
      </c>
      <c r="X401" s="201">
        <f>W401/T401</f>
      </c>
      <c r="Y401" s="199">
        <f>T401/R401</f>
      </c>
      <c r="Z401" s="201">
        <f>W401/F401</f>
      </c>
      <c r="AA401" s="201">
        <f>W401/(F401+500)</f>
      </c>
      <c r="AB401" s="195">
        <v>1</v>
      </c>
      <c r="AC401" s="195">
        <v>1411.2</v>
      </c>
      <c r="AD401" s="199">
        <f>AB401/T401</f>
      </c>
      <c r="AE401" s="202">
        <f>(W401-AC401)/(F401+500)</f>
      </c>
      <c r="AF401" s="203" t="s">
        <v>265</v>
      </c>
    </row>
    <row hidden="true" r="402">
      <c r="A402" s="189"/>
      <c r="B402" s="206"/>
      <c r="C402" s="191"/>
      <c r="D402" s="192" t="s">
        <v>249</v>
      </c>
      <c r="E402" s="193">
        <v>1122.01</v>
      </c>
      <c r="F402" s="194"/>
      <c r="G402" s="195">
        <v>10211</v>
      </c>
      <c r="H402" s="195">
        <v>519</v>
      </c>
      <c r="I402" s="196">
        <f t="shared" si="138"/>
      </c>
      <c r="J402" s="197">
        <f t="shared" si="6"/>
      </c>
      <c r="K402" s="195">
        <v>25</v>
      </c>
      <c r="L402" s="197">
        <f t="shared" si="93"/>
      </c>
      <c r="M402" s="195">
        <v>2</v>
      </c>
      <c r="N402" s="198">
        <f t="shared" si="209"/>
      </c>
      <c r="O402" s="195">
        <v>4</v>
      </c>
      <c r="P402" s="198">
        <f t="shared" si="236"/>
      </c>
      <c r="Q402" s="199"/>
      <c r="R402" s="195"/>
      <c r="S402" s="199"/>
      <c r="T402" s="195"/>
      <c r="U402" s="200"/>
      <c r="V402" s="201"/>
      <c r="W402" s="195"/>
      <c r="X402" s="201"/>
      <c r="Y402" s="199"/>
      <c r="Z402" s="201"/>
      <c r="AA402" s="201"/>
      <c r="AB402" s="195"/>
      <c r="AC402" s="195"/>
      <c r="AD402" s="199"/>
      <c r="AE402" s="202"/>
      <c r="AF402" s="204"/>
    </row>
    <row hidden="true" r="403">
      <c r="A403" s="189"/>
      <c r="B403" s="206"/>
      <c r="C403" s="191"/>
      <c r="D403" s="192" t="s">
        <v>250</v>
      </c>
      <c r="E403" s="193">
        <v>210.92</v>
      </c>
      <c r="F403" s="194"/>
      <c r="G403" s="195">
        <v>845</v>
      </c>
      <c r="H403" s="205">
        <v>34</v>
      </c>
      <c r="I403" s="196">
        <f t="shared" si="138"/>
      </c>
      <c r="J403" s="197">
        <f t="shared" si="6"/>
      </c>
      <c r="K403" s="195">
        <v>1</v>
      </c>
      <c r="L403" s="197">
        <f t="shared" si="93"/>
      </c>
      <c r="M403" s="195">
        <v>0</v>
      </c>
      <c r="N403" s="198">
        <f t="shared" si="209"/>
      </c>
      <c r="O403" s="195">
        <v>0</v>
      </c>
      <c r="P403" s="198">
        <f t="shared" si="236"/>
      </c>
      <c r="Q403" s="199"/>
      <c r="R403" s="195"/>
      <c r="S403" s="199"/>
      <c r="T403" s="195"/>
      <c r="U403" s="200"/>
      <c r="V403" s="201"/>
      <c r="W403" s="195"/>
      <c r="X403" s="201"/>
      <c r="Y403" s="199"/>
      <c r="Z403" s="201"/>
      <c r="AA403" s="201"/>
      <c r="AB403" s="195"/>
      <c r="AC403" s="195"/>
      <c r="AD403" s="199"/>
      <c r="AE403" s="202"/>
      <c r="AF403" s="203" t="s">
        <v>251</v>
      </c>
    </row>
    <row hidden="true" r="404">
      <c r="A404" s="189"/>
      <c r="B404" s="190" t="s">
        <v>254</v>
      </c>
      <c r="C404" s="191" t="s">
        <v>246</v>
      </c>
      <c r="D404" s="192" t="s">
        <v>247</v>
      </c>
      <c r="E404" s="193">
        <v>0</v>
      </c>
      <c r="F404" s="194">
        <f>E404+E406+E405</f>
      </c>
      <c r="G404" s="195">
        <v>0</v>
      </c>
      <c r="H404" s="195">
        <v>0</v>
      </c>
      <c r="I404" s="196">
        <f t="shared" si="138"/>
      </c>
      <c r="J404" s="197">
        <f t="shared" si="6"/>
      </c>
      <c r="K404" s="195">
        <v>0</v>
      </c>
      <c r="L404" s="197">
        <f t="shared" si="93"/>
      </c>
      <c r="M404" s="195">
        <v>0</v>
      </c>
      <c r="N404" s="198">
        <f t="shared" si="209"/>
      </c>
      <c r="O404" s="195">
        <v>0</v>
      </c>
      <c r="P404" s="198">
        <f t="shared" si="236"/>
      </c>
      <c r="Q404" s="199">
        <f>(M404+M405+M406)/(O404+O405+O406)</f>
      </c>
      <c r="R404" s="195">
        <v>9</v>
      </c>
      <c r="S404" s="199">
        <f>(O404+O405+O406)/(K404+K405+K406)</f>
      </c>
      <c r="T404" s="195">
        <v>4</v>
      </c>
      <c r="U404" s="200">
        <f>F404/T404</f>
      </c>
      <c r="V404" s="201">
        <f>(F404+4*500)/T404</f>
      </c>
      <c r="W404" s="195">
        <v>6786.000000000001</v>
      </c>
      <c r="X404" s="201">
        <f>W404/T404</f>
      </c>
      <c r="Y404" s="199">
        <f>T404/R404</f>
      </c>
      <c r="Z404" s="201">
        <f>W404/F404</f>
      </c>
      <c r="AA404" s="201">
        <f>W404/(F404+500)</f>
      </c>
      <c r="AB404" s="195">
        <v>2</v>
      </c>
      <c r="AC404" s="195">
        <f>598.8+2088</f>
      </c>
      <c r="AD404" s="199">
        <f>AB404/T404</f>
      </c>
      <c r="AE404" s="202">
        <f>(W404-AC404)/(F404+500)</f>
      </c>
      <c r="AF404" s="203" t="s">
        <v>265</v>
      </c>
    </row>
    <row hidden="true" r="405">
      <c r="A405" s="189"/>
      <c r="B405" s="190"/>
      <c r="C405" s="191"/>
      <c r="D405" s="192" t="s">
        <v>249</v>
      </c>
      <c r="E405" s="193">
        <v>1569.31</v>
      </c>
      <c r="F405" s="194"/>
      <c r="G405" s="195">
        <v>17215</v>
      </c>
      <c r="H405" s="195">
        <v>690</v>
      </c>
      <c r="I405" s="196">
        <f t="shared" si="138"/>
      </c>
      <c r="J405" s="197">
        <f t="shared" si="6"/>
      </c>
      <c r="K405" s="195">
        <v>32</v>
      </c>
      <c r="L405" s="197">
        <f t="shared" si="93"/>
      </c>
      <c r="M405" s="195">
        <v>4</v>
      </c>
      <c r="N405" s="198">
        <f t="shared" si="209"/>
      </c>
      <c r="O405" s="195">
        <v>4</v>
      </c>
      <c r="P405" s="198">
        <f t="shared" si="236"/>
      </c>
      <c r="Q405" s="199"/>
      <c r="R405" s="195"/>
      <c r="S405" s="199"/>
      <c r="T405" s="195"/>
      <c r="U405" s="200"/>
      <c r="V405" s="201"/>
      <c r="W405" s="195"/>
      <c r="X405" s="201"/>
      <c r="Y405" s="199"/>
      <c r="Z405" s="201"/>
      <c r="AA405" s="201"/>
      <c r="AB405" s="195"/>
      <c r="AC405" s="195"/>
      <c r="AD405" s="199"/>
      <c r="AE405" s="202"/>
      <c r="AF405" s="204"/>
    </row>
    <row hidden="true" r="406">
      <c r="A406" s="189"/>
      <c r="B406" s="190"/>
      <c r="C406" s="191"/>
      <c r="D406" s="192" t="s">
        <v>250</v>
      </c>
      <c r="E406" s="193">
        <v>177.81</v>
      </c>
      <c r="F406" s="194"/>
      <c r="G406" s="195">
        <v>715</v>
      </c>
      <c r="H406" s="205">
        <v>19</v>
      </c>
      <c r="I406" s="196">
        <f t="shared" si="138"/>
      </c>
      <c r="J406" s="197">
        <f t="shared" si="6"/>
      </c>
      <c r="K406" s="195">
        <v>2</v>
      </c>
      <c r="L406" s="197">
        <f t="shared" si="93"/>
      </c>
      <c r="M406" s="195">
        <v>0</v>
      </c>
      <c r="N406" s="198">
        <f t="shared" si="209"/>
      </c>
      <c r="O406" s="195">
        <v>0</v>
      </c>
      <c r="P406" s="198">
        <f t="shared" si="236"/>
      </c>
      <c r="Q406" s="199"/>
      <c r="R406" s="195"/>
      <c r="S406" s="199"/>
      <c r="T406" s="195"/>
      <c r="U406" s="200"/>
      <c r="V406" s="201"/>
      <c r="W406" s="195"/>
      <c r="X406" s="201"/>
      <c r="Y406" s="199"/>
      <c r="Z406" s="201"/>
      <c r="AA406" s="201"/>
      <c r="AB406" s="195"/>
      <c r="AC406" s="195"/>
      <c r="AD406" s="199"/>
      <c r="AE406" s="202"/>
      <c r="AF406" s="203" t="s">
        <v>251</v>
      </c>
    </row>
    <row hidden="true" r="407">
      <c r="A407" s="189"/>
      <c r="B407" s="190" t="s">
        <v>255</v>
      </c>
      <c r="C407" s="191" t="s">
        <v>246</v>
      </c>
      <c r="D407" s="192" t="s">
        <v>247</v>
      </c>
      <c r="E407" s="193">
        <v>0</v>
      </c>
      <c r="F407" s="194">
        <f>E407+E409+E408</f>
      </c>
      <c r="G407" s="195">
        <v>0</v>
      </c>
      <c r="H407" s="195">
        <v>0</v>
      </c>
      <c r="I407" s="196">
        <f t="shared" si="138"/>
      </c>
      <c r="J407" s="197">
        <f t="shared" si="6"/>
      </c>
      <c r="K407" s="195">
        <v>0</v>
      </c>
      <c r="L407" s="197">
        <f t="shared" si="93"/>
      </c>
      <c r="M407" s="195">
        <v>0</v>
      </c>
      <c r="N407" s="198">
        <f t="shared" si="209"/>
      </c>
      <c r="O407" s="195">
        <v>0</v>
      </c>
      <c r="P407" s="198">
        <f t="shared" si="236"/>
      </c>
      <c r="Q407" s="199">
        <f>(M407+M408+M409)/(O407+O408+O409)</f>
      </c>
      <c r="R407" s="195">
        <v>1</v>
      </c>
      <c r="S407" s="199">
        <f>(O407+O408+O409)/(K407+K408+K409)</f>
      </c>
      <c r="T407" s="195">
        <v>0</v>
      </c>
      <c r="U407" s="200">
        <f>F407/T407</f>
      </c>
      <c r="V407" s="201">
        <f>(F407+4*500)/T407</f>
      </c>
      <c r="W407" s="195">
        <v>0</v>
      </c>
      <c r="X407" s="201">
        <f>W407/T407</f>
      </c>
      <c r="Y407" s="199">
        <f>T407/R407</f>
      </c>
      <c r="Z407" s="201">
        <f>W407/F407</f>
      </c>
      <c r="AA407" s="201">
        <f>W407/(F407+500)</f>
      </c>
      <c r="AB407" s="195">
        <v>0</v>
      </c>
      <c r="AC407" s="195">
        <v>0</v>
      </c>
      <c r="AD407" s="199">
        <f>AB407/T407</f>
      </c>
      <c r="AE407" s="202">
        <f>(W407-AC407)/(F407+500)</f>
      </c>
      <c r="AF407" s="203" t="s">
        <v>265</v>
      </c>
    </row>
    <row hidden="true" r="408">
      <c r="A408" s="189"/>
      <c r="B408" s="190"/>
      <c r="C408" s="191"/>
      <c r="D408" s="192" t="s">
        <v>249</v>
      </c>
      <c r="E408" s="193">
        <v>1424.04</v>
      </c>
      <c r="F408" s="194"/>
      <c r="G408" s="195">
        <v>13714</v>
      </c>
      <c r="H408" s="195">
        <v>581</v>
      </c>
      <c r="I408" s="196">
        <f t="shared" si="138"/>
      </c>
      <c r="J408" s="197">
        <f t="shared" si="6"/>
      </c>
      <c r="K408" s="195">
        <v>24</v>
      </c>
      <c r="L408" s="197">
        <f t="shared" si="93"/>
      </c>
      <c r="M408" s="195">
        <v>0</v>
      </c>
      <c r="N408" s="198">
        <f t="shared" si="209"/>
      </c>
      <c r="O408" s="195">
        <v>0</v>
      </c>
      <c r="P408" s="198">
        <f t="shared" si="236"/>
      </c>
      <c r="Q408" s="199"/>
      <c r="R408" s="195"/>
      <c r="S408" s="199"/>
      <c r="T408" s="195"/>
      <c r="U408" s="200"/>
      <c r="V408" s="201"/>
      <c r="W408" s="195"/>
      <c r="X408" s="201"/>
      <c r="Y408" s="199"/>
      <c r="Z408" s="201"/>
      <c r="AA408" s="201"/>
      <c r="AB408" s="195"/>
      <c r="AC408" s="195"/>
      <c r="AD408" s="199"/>
      <c r="AE408" s="202"/>
      <c r="AF408" s="204"/>
    </row>
    <row hidden="true" r="409">
      <c r="A409" s="189"/>
      <c r="B409" s="190"/>
      <c r="C409" s="191"/>
      <c r="D409" s="192" t="s">
        <v>250</v>
      </c>
      <c r="E409" s="193">
        <v>250.02</v>
      </c>
      <c r="F409" s="194"/>
      <c r="G409" s="195">
        <v>806</v>
      </c>
      <c r="H409" s="205">
        <v>26</v>
      </c>
      <c r="I409" s="196">
        <f t="shared" si="138"/>
      </c>
      <c r="J409" s="197">
        <f t="shared" si="6"/>
      </c>
      <c r="K409" s="195">
        <v>3</v>
      </c>
      <c r="L409" s="197">
        <f t="shared" si="93"/>
      </c>
      <c r="M409" s="195">
        <v>0</v>
      </c>
      <c r="N409" s="198">
        <f t="shared" si="209"/>
      </c>
      <c r="O409" s="195">
        <v>1</v>
      </c>
      <c r="P409" s="198">
        <f t="shared" si="236"/>
      </c>
      <c r="Q409" s="199"/>
      <c r="R409" s="195"/>
      <c r="S409" s="199"/>
      <c r="T409" s="195"/>
      <c r="U409" s="200"/>
      <c r="V409" s="201"/>
      <c r="W409" s="195"/>
      <c r="X409" s="201"/>
      <c r="Y409" s="199"/>
      <c r="Z409" s="201"/>
      <c r="AA409" s="201"/>
      <c r="AB409" s="195"/>
      <c r="AC409" s="195"/>
      <c r="AD409" s="199"/>
      <c r="AE409" s="202"/>
      <c r="AF409" s="203" t="s">
        <v>251</v>
      </c>
    </row>
    <row hidden="true" r="410">
      <c r="A410" s="189"/>
      <c r="B410" s="207" t="s">
        <v>256</v>
      </c>
      <c r="C410" s="207"/>
      <c r="D410" s="207"/>
      <c r="E410" s="208">
        <f>SUM(E395:E409)</f>
      </c>
      <c r="F410" s="209">
        <f>SUM(F395:F409)</f>
      </c>
      <c r="G410" s="208">
        <f>SUM(G395:G409)</f>
      </c>
      <c r="H410" s="208">
        <f>SUM(H395:H409)</f>
      </c>
      <c r="I410" s="210">
        <f t="shared" si="138"/>
      </c>
      <c r="J410" s="211">
        <f t="shared" si="6"/>
      </c>
      <c r="K410" s="208">
        <f>SUM(K395:K409)</f>
      </c>
      <c r="L410" s="211">
        <f t="shared" si="93"/>
      </c>
      <c r="M410" s="208">
        <f>SUM(M395:M409)</f>
      </c>
      <c r="N410" s="212">
        <f t="shared" si="209"/>
      </c>
      <c r="O410" s="208">
        <f>SUM(O395:O409)</f>
      </c>
      <c r="P410" s="212">
        <f t="shared" si="236"/>
      </c>
      <c r="Q410" s="213">
        <f>M410/O410</f>
      </c>
      <c r="R410" s="209">
        <f>SUM(R395:R409)</f>
      </c>
      <c r="S410" s="213">
        <f>(O410+O410)/(K410+K410)</f>
      </c>
      <c r="T410" s="209">
        <f>SUM(T395:T409)</f>
      </c>
      <c r="U410" s="214">
        <f t="shared" ref="U410:U411" si="489">F410/T410</f>
      </c>
      <c r="V410" s="215">
        <f t="shared" ref="V410:V411" si="593">(F410+4*500)/T410</f>
      </c>
      <c r="W410" s="209">
        <f>SUM(W395:W409)</f>
      </c>
      <c r="X410" s="216">
        <f t="shared" ref="X410:X411" si="281">W410/T410</f>
      </c>
      <c r="Y410" s="213">
        <f t="shared" ref="Y410:Y411" si="385">T410/R410</f>
      </c>
      <c r="Z410" s="215">
        <f t="shared" ref="Z410:Z411" si="790">W410/F410</f>
      </c>
      <c r="AA410" s="215">
        <f>W410/(F410+COUNT(W395:W409)*500)</f>
      </c>
      <c r="AB410" s="217">
        <f>AB395+AB398+AB401+AB404+AB407</f>
      </c>
      <c r="AC410" s="217">
        <f>AC395+AC398+AC401+AC404+AC407</f>
      </c>
      <c r="AD410" s="213">
        <f t="shared" ref="AD410:AD411" si="686">AB410/T410</f>
      </c>
      <c r="AE410" s="218">
        <f>(W410-AC410)/(F410+COUNT(W395:W409))</f>
      </c>
      <c r="AF410" s="219"/>
    </row>
    <row hidden="true" r="411">
      <c r="A411" s="189"/>
      <c r="B411" s="238" t="s">
        <v>257</v>
      </c>
      <c r="C411" s="221" t="s">
        <v>272</v>
      </c>
      <c r="D411" s="192" t="s">
        <v>247</v>
      </c>
      <c r="E411" s="193">
        <v>0</v>
      </c>
      <c r="F411" s="194">
        <f>E411+E413+E412</f>
      </c>
      <c r="G411" s="195">
        <v>0</v>
      </c>
      <c r="H411" s="195">
        <v>0</v>
      </c>
      <c r="I411" s="196">
        <f t="shared" si="138"/>
      </c>
      <c r="J411" s="197">
        <f t="shared" si="6"/>
      </c>
      <c r="K411" s="195">
        <v>0</v>
      </c>
      <c r="L411" s="197">
        <f t="shared" si="93"/>
      </c>
      <c r="M411" s="195">
        <v>0</v>
      </c>
      <c r="N411" s="198">
        <f t="shared" si="209"/>
      </c>
      <c r="O411" s="195">
        <v>0</v>
      </c>
      <c r="P411" s="198">
        <f t="shared" si="236"/>
      </c>
      <c r="Q411" s="199">
        <f>(M411+M412+M413)/(O411+O412+O413)</f>
      </c>
      <c r="R411" s="195">
        <v>3</v>
      </c>
      <c r="S411" s="199">
        <f>(O411+O412+O413)/(K411+K412+K413)</f>
      </c>
      <c r="T411" s="195">
        <v>1</v>
      </c>
      <c r="U411" s="200">
        <f t="shared" si="489"/>
      </c>
      <c r="V411" s="201">
        <f t="shared" si="593"/>
      </c>
      <c r="W411" s="195">
        <v>691.1999999999989</v>
      </c>
      <c r="X411" s="201">
        <f t="shared" si="281"/>
      </c>
      <c r="Y411" s="199">
        <f t="shared" si="385"/>
      </c>
      <c r="Z411" s="201">
        <f t="shared" si="790"/>
      </c>
      <c r="AA411" s="201">
        <f>W411/(F411+500)</f>
      </c>
      <c r="AB411" s="195">
        <v>0</v>
      </c>
      <c r="AC411" s="195">
        <v>0</v>
      </c>
      <c r="AD411" s="199">
        <f t="shared" si="686"/>
      </c>
      <c r="AE411" s="202">
        <f>(W411-AC411)/(F411+500)</f>
      </c>
      <c r="AF411" s="203" t="s">
        <v>265</v>
      </c>
    </row>
    <row hidden="true" r="412">
      <c r="A412" s="189"/>
      <c r="B412" s="220"/>
      <c r="C412" s="221"/>
      <c r="D412" s="192" t="s">
        <v>249</v>
      </c>
      <c r="E412" s="193">
        <v>1468.39</v>
      </c>
      <c r="F412" s="194"/>
      <c r="G412" s="195">
        <v>16222</v>
      </c>
      <c r="H412" s="195">
        <v>697</v>
      </c>
      <c r="I412" s="196">
        <f t="shared" si="138"/>
      </c>
      <c r="J412" s="197">
        <f t="shared" si="6"/>
      </c>
      <c r="K412" s="195">
        <v>30</v>
      </c>
      <c r="L412" s="197">
        <f t="shared" si="93"/>
      </c>
      <c r="M412" s="195">
        <v>1</v>
      </c>
      <c r="N412" s="198">
        <f t="shared" si="209"/>
      </c>
      <c r="O412" s="195">
        <v>3</v>
      </c>
      <c r="P412" s="198">
        <f t="shared" si="236"/>
      </c>
      <c r="Q412" s="199"/>
      <c r="R412" s="195"/>
      <c r="S412" s="199"/>
      <c r="T412" s="195"/>
      <c r="U412" s="200"/>
      <c r="V412" s="201"/>
      <c r="W412" s="195"/>
      <c r="X412" s="201"/>
      <c r="Y412" s="199"/>
      <c r="Z412" s="201"/>
      <c r="AA412" s="201"/>
      <c r="AB412" s="195"/>
      <c r="AC412" s="195"/>
      <c r="AD412" s="199"/>
      <c r="AE412" s="202"/>
      <c r="AF412" s="204"/>
    </row>
    <row hidden="true" r="413">
      <c r="A413" s="189"/>
      <c r="B413" s="220"/>
      <c r="C413" s="221"/>
      <c r="D413" s="192" t="s">
        <v>250</v>
      </c>
      <c r="E413" s="193">
        <v>192.52</v>
      </c>
      <c r="F413" s="194"/>
      <c r="G413" s="195">
        <v>761</v>
      </c>
      <c r="H413" s="205">
        <v>20</v>
      </c>
      <c r="I413" s="196">
        <f t="shared" si="138"/>
      </c>
      <c r="J413" s="197">
        <f t="shared" si="6"/>
      </c>
      <c r="K413" s="195">
        <v>2</v>
      </c>
      <c r="L413" s="197">
        <f t="shared" si="93"/>
      </c>
      <c r="M413" s="195">
        <v>0</v>
      </c>
      <c r="N413" s="198">
        <f t="shared" si="209"/>
      </c>
      <c r="O413" s="195">
        <v>0</v>
      </c>
      <c r="P413" s="198">
        <f t="shared" si="236"/>
      </c>
      <c r="Q413" s="199"/>
      <c r="R413" s="195"/>
      <c r="S413" s="199"/>
      <c r="T413" s="195"/>
      <c r="U413" s="200"/>
      <c r="V413" s="201"/>
      <c r="W413" s="195"/>
      <c r="X413" s="201"/>
      <c r="Y413" s="199"/>
      <c r="Z413" s="201"/>
      <c r="AA413" s="201"/>
      <c r="AB413" s="195"/>
      <c r="AC413" s="195"/>
      <c r="AD413" s="199"/>
      <c r="AE413" s="202"/>
      <c r="AF413" s="203" t="s">
        <v>251</v>
      </c>
    </row>
    <row hidden="true" r="414">
      <c r="A414" s="189"/>
      <c r="B414" s="220" t="s">
        <v>259</v>
      </c>
      <c r="C414" s="221" t="s">
        <v>272</v>
      </c>
      <c r="D414" s="192" t="s">
        <v>247</v>
      </c>
      <c r="E414" s="193">
        <v>0</v>
      </c>
      <c r="F414" s="194">
        <f>E414+E416+E415</f>
      </c>
      <c r="G414" s="195">
        <v>0</v>
      </c>
      <c r="H414" s="195">
        <v>0</v>
      </c>
      <c r="I414" s="196">
        <f t="shared" si="138"/>
      </c>
      <c r="J414" s="197">
        <f t="shared" si="6"/>
      </c>
      <c r="K414" s="195">
        <v>0</v>
      </c>
      <c r="L414" s="197">
        <f t="shared" si="93"/>
      </c>
      <c r="M414" s="195">
        <v>0</v>
      </c>
      <c r="N414" s="198">
        <f t="shared" si="209"/>
      </c>
      <c r="O414" s="195">
        <v>0</v>
      </c>
      <c r="P414" s="198">
        <f t="shared" si="236"/>
      </c>
      <c r="Q414" s="199">
        <f>(M414+M415+M416)/(O414+O415+O416)</f>
      </c>
      <c r="R414" s="195">
        <v>3</v>
      </c>
      <c r="S414" s="199">
        <f>(O414+O415+O416)/(K414+K415+K416)</f>
      </c>
      <c r="T414" s="195">
        <v>1</v>
      </c>
      <c r="U414" s="200">
        <f>F414/T414</f>
      </c>
      <c r="V414" s="201">
        <f>(F414+4*500)/T414</f>
      </c>
      <c r="W414" s="195">
        <v>1344</v>
      </c>
      <c r="X414" s="201">
        <f>W414/T414</f>
      </c>
      <c r="Y414" s="199">
        <f>T414/R414</f>
      </c>
      <c r="Z414" s="201">
        <f>W414/F414</f>
      </c>
      <c r="AA414" s="201">
        <f>W414/(F414+500)</f>
      </c>
      <c r="AB414" s="195">
        <v>0</v>
      </c>
      <c r="AC414" s="195">
        <v>0</v>
      </c>
      <c r="AD414" s="199">
        <f>AB414/T414</f>
      </c>
      <c r="AE414" s="202">
        <f>(W414-AC414)/(F414+500)</f>
      </c>
      <c r="AF414" s="203" t="s">
        <v>265</v>
      </c>
    </row>
    <row hidden="true" r="415">
      <c r="A415" s="189"/>
      <c r="B415" s="220"/>
      <c r="C415" s="221"/>
      <c r="D415" s="192" t="s">
        <v>249</v>
      </c>
      <c r="E415" s="193">
        <v>1838.41</v>
      </c>
      <c r="F415" s="194"/>
      <c r="G415" s="195">
        <v>21666</v>
      </c>
      <c r="H415" s="195">
        <v>1006</v>
      </c>
      <c r="I415" s="196">
        <f t="shared" si="138"/>
      </c>
      <c r="J415" s="197">
        <f t="shared" si="6"/>
      </c>
      <c r="K415" s="195">
        <v>43</v>
      </c>
      <c r="L415" s="197">
        <f t="shared" si="93"/>
      </c>
      <c r="M415" s="195">
        <v>1</v>
      </c>
      <c r="N415" s="198">
        <f t="shared" si="209"/>
      </c>
      <c r="O415" s="195">
        <v>2</v>
      </c>
      <c r="P415" s="198">
        <f t="shared" si="236"/>
      </c>
      <c r="Q415" s="199"/>
      <c r="R415" s="195"/>
      <c r="S415" s="199"/>
      <c r="T415" s="195"/>
      <c r="U415" s="200"/>
      <c r="V415" s="201"/>
      <c r="W415" s="195"/>
      <c r="X415" s="201"/>
      <c r="Y415" s="199"/>
      <c r="Z415" s="201"/>
      <c r="AA415" s="201"/>
      <c r="AB415" s="195"/>
      <c r="AC415" s="195"/>
      <c r="AD415" s="199"/>
      <c r="AE415" s="202"/>
      <c r="AF415" s="204"/>
    </row>
    <row hidden="true" r="416">
      <c r="A416" s="189"/>
      <c r="B416" s="220"/>
      <c r="C416" s="221"/>
      <c r="D416" s="192" t="s">
        <v>250</v>
      </c>
      <c r="E416" s="193">
        <v>278.75</v>
      </c>
      <c r="F416" s="194"/>
      <c r="G416" s="195">
        <v>997</v>
      </c>
      <c r="H416" s="205">
        <v>29</v>
      </c>
      <c r="I416" s="196">
        <f t="shared" si="138"/>
      </c>
      <c r="J416" s="197">
        <f t="shared" si="6"/>
      </c>
      <c r="K416" s="195">
        <v>2</v>
      </c>
      <c r="L416" s="197">
        <f t="shared" si="93"/>
      </c>
      <c r="M416" s="195">
        <v>0</v>
      </c>
      <c r="N416" s="198">
        <f t="shared" si="209"/>
      </c>
      <c r="O416" s="195">
        <v>0</v>
      </c>
      <c r="P416" s="198">
        <f t="shared" si="236"/>
      </c>
      <c r="Q416" s="199"/>
      <c r="R416" s="195"/>
      <c r="S416" s="199"/>
      <c r="T416" s="195"/>
      <c r="U416" s="200"/>
      <c r="V416" s="201"/>
      <c r="W416" s="195"/>
      <c r="X416" s="201"/>
      <c r="Y416" s="199"/>
      <c r="Z416" s="201"/>
      <c r="AA416" s="201"/>
      <c r="AB416" s="195"/>
      <c r="AC416" s="195"/>
      <c r="AD416" s="199"/>
      <c r="AE416" s="202"/>
      <c r="AF416" s="203" t="s">
        <v>251</v>
      </c>
    </row>
    <row hidden="true" r="417">
      <c r="A417" s="189"/>
      <c r="B417" s="220" t="s">
        <v>260</v>
      </c>
      <c r="C417" s="221" t="s">
        <v>272</v>
      </c>
      <c r="D417" s="192" t="s">
        <v>247</v>
      </c>
      <c r="E417" s="193">
        <v>0</v>
      </c>
      <c r="F417" s="194">
        <f>E417+E419+E418</f>
      </c>
      <c r="G417" s="195">
        <v>0</v>
      </c>
      <c r="H417" s="195">
        <v>0</v>
      </c>
      <c r="I417" s="196">
        <f t="shared" si="138"/>
      </c>
      <c r="J417" s="197">
        <f t="shared" si="6"/>
      </c>
      <c r="K417" s="195">
        <v>0</v>
      </c>
      <c r="L417" s="197">
        <f t="shared" si="93"/>
      </c>
      <c r="M417" s="195">
        <v>0</v>
      </c>
      <c r="N417" s="198">
        <f t="shared" si="209"/>
      </c>
      <c r="O417" s="195">
        <v>0</v>
      </c>
      <c r="P417" s="198">
        <f t="shared" si="236"/>
      </c>
      <c r="Q417" s="199">
        <f>(M417+M418+M419)/(O417+O418+O419)</f>
      </c>
      <c r="R417" s="195">
        <v>13</v>
      </c>
      <c r="S417" s="199">
        <f>(O417+O418+O419)/(K417+K418+K419)</f>
      </c>
      <c r="T417" s="195">
        <v>6</v>
      </c>
      <c r="U417" s="200">
        <f>F417/T417</f>
      </c>
      <c r="V417" s="201">
        <f>(F417+4*500)/T417</f>
      </c>
      <c r="W417" s="195">
        <v>9256.8</v>
      </c>
      <c r="X417" s="201">
        <f>W417/T417</f>
      </c>
      <c r="Y417" s="199">
        <f>T417/R417</f>
      </c>
      <c r="Z417" s="201">
        <f>W417/F417</f>
      </c>
      <c r="AA417" s="201">
        <f>W417/(F417+500)</f>
      </c>
      <c r="AB417" s="195">
        <v>2</v>
      </c>
      <c r="AC417" s="195">
        <f>2407.2+1344</f>
      </c>
      <c r="AD417" s="199">
        <f>AB417/T417</f>
      </c>
      <c r="AE417" s="202">
        <f>(W417-AC417)/(F417+500)</f>
      </c>
      <c r="AF417" s="203" t="s">
        <v>265</v>
      </c>
    </row>
    <row hidden="true" r="418">
      <c r="A418" s="189"/>
      <c r="B418" s="220"/>
      <c r="C418" s="221"/>
      <c r="D418" s="192" t="s">
        <v>249</v>
      </c>
      <c r="E418" s="193">
        <v>3067.17</v>
      </c>
      <c r="F418" s="194"/>
      <c r="G418" s="195">
        <v>30386</v>
      </c>
      <c r="H418" s="195">
        <v>1357</v>
      </c>
      <c r="I418" s="196">
        <f t="shared" si="138"/>
      </c>
      <c r="J418" s="197">
        <f t="shared" si="6"/>
      </c>
      <c r="K418" s="195">
        <v>44</v>
      </c>
      <c r="L418" s="197">
        <f t="shared" si="93"/>
      </c>
      <c r="M418" s="195">
        <v>5</v>
      </c>
      <c r="N418" s="198">
        <f t="shared" si="209"/>
      </c>
      <c r="O418" s="195">
        <v>8</v>
      </c>
      <c r="P418" s="198">
        <f t="shared" si="236"/>
      </c>
      <c r="Q418" s="199"/>
      <c r="R418" s="195"/>
      <c r="S418" s="199"/>
      <c r="T418" s="195"/>
      <c r="U418" s="200"/>
      <c r="V418" s="201"/>
      <c r="W418" s="195"/>
      <c r="X418" s="201"/>
      <c r="Y418" s="199"/>
      <c r="Z418" s="201"/>
      <c r="AA418" s="201"/>
      <c r="AB418" s="195"/>
      <c r="AC418" s="195"/>
      <c r="AD418" s="199"/>
      <c r="AE418" s="202"/>
      <c r="AF418" s="204"/>
    </row>
    <row hidden="true" r="419">
      <c r="A419" s="189"/>
      <c r="B419" s="220"/>
      <c r="C419" s="221"/>
      <c r="D419" s="192" t="s">
        <v>250</v>
      </c>
      <c r="E419" s="193">
        <v>234.44</v>
      </c>
      <c r="F419" s="194"/>
      <c r="G419" s="195">
        <v>603</v>
      </c>
      <c r="H419" s="205">
        <v>22</v>
      </c>
      <c r="I419" s="196">
        <f t="shared" si="138"/>
      </c>
      <c r="J419" s="197">
        <f t="shared" si="6"/>
      </c>
      <c r="K419" s="195">
        <v>3</v>
      </c>
      <c r="L419" s="197">
        <f t="shared" si="93"/>
      </c>
      <c r="M419" s="195">
        <v>0</v>
      </c>
      <c r="N419" s="198">
        <f t="shared" si="209"/>
      </c>
      <c r="O419" s="195">
        <v>0</v>
      </c>
      <c r="P419" s="198">
        <f t="shared" si="236"/>
      </c>
      <c r="Q419" s="199"/>
      <c r="R419" s="195"/>
      <c r="S419" s="199"/>
      <c r="T419" s="195"/>
      <c r="U419" s="200"/>
      <c r="V419" s="201"/>
      <c r="W419" s="195"/>
      <c r="X419" s="201"/>
      <c r="Y419" s="199"/>
      <c r="Z419" s="201"/>
      <c r="AA419" s="201"/>
      <c r="AB419" s="195"/>
      <c r="AC419" s="195"/>
      <c r="AD419" s="199"/>
      <c r="AE419" s="202"/>
      <c r="AF419" s="203" t="s">
        <v>251</v>
      </c>
    </row>
    <row customHeight="true" hidden="true" ht="20.238095238095237" r="420">
      <c r="A420" s="189"/>
      <c r="B420" s="220" t="s">
        <v>261</v>
      </c>
      <c r="C420" s="221" t="s">
        <v>272</v>
      </c>
      <c r="D420" s="192" t="s">
        <v>247</v>
      </c>
      <c r="E420" s="193">
        <v>0</v>
      </c>
      <c r="F420" s="194">
        <f>E420+E422+E421</f>
      </c>
      <c r="G420" s="195">
        <v>0</v>
      </c>
      <c r="H420" s="205">
        <v>0</v>
      </c>
      <c r="I420" s="196">
        <f t="shared" si="138"/>
      </c>
      <c r="J420" s="197">
        <f t="shared" si="6"/>
      </c>
      <c r="K420" s="195">
        <v>0</v>
      </c>
      <c r="L420" s="197">
        <f t="shared" si="93"/>
      </c>
      <c r="M420" s="195">
        <v>0</v>
      </c>
      <c r="N420" s="198">
        <f t="shared" si="209"/>
      </c>
      <c r="O420" s="195">
        <v>0</v>
      </c>
      <c r="P420" s="198">
        <f t="shared" si="236"/>
      </c>
      <c r="Q420" s="199">
        <f>(M420+M421+M422)/(O420+O421+O422)</f>
      </c>
      <c r="R420" s="195">
        <v>9</v>
      </c>
      <c r="S420" s="199">
        <f>(O420+O421+O422)/(K420+K421+K422)</f>
      </c>
      <c r="T420" s="195">
        <v>3</v>
      </c>
      <c r="U420" s="200">
        <f>F420/T420</f>
      </c>
      <c r="V420" s="201">
        <f>(F420+4*500)/T420</f>
      </c>
      <c r="W420" s="195">
        <v>1591.2000000000007</v>
      </c>
      <c r="X420" s="201">
        <f>W420/T420</f>
      </c>
      <c r="Y420" s="199">
        <f>T420/R420</f>
      </c>
      <c r="Z420" s="201">
        <f>W420/F420</f>
      </c>
      <c r="AA420" s="201">
        <f>W420/(F420+500)</f>
      </c>
      <c r="AB420" s="195">
        <v>0</v>
      </c>
      <c r="AC420" s="195">
        <v>0</v>
      </c>
      <c r="AD420" s="199">
        <f>AB420/T420</f>
      </c>
      <c r="AE420" s="202">
        <f>(W420-AC420)/(F420+500)</f>
      </c>
      <c r="AF420" s="203" t="s">
        <v>265</v>
      </c>
    </row>
    <row customHeight="true" hidden="true" ht="20.238095238095237" r="421">
      <c r="A421" s="189"/>
      <c r="B421" s="220"/>
      <c r="C421" s="221"/>
      <c r="D421" s="192" t="s">
        <v>249</v>
      </c>
      <c r="E421" s="193">
        <v>3507.76</v>
      </c>
      <c r="F421" s="194"/>
      <c r="G421" s="195">
        <v>27624</v>
      </c>
      <c r="H421" s="205">
        <v>1030</v>
      </c>
      <c r="I421" s="196">
        <f t="shared" si="138"/>
      </c>
      <c r="J421" s="197">
        <f t="shared" si="6"/>
      </c>
      <c r="K421" s="195">
        <v>44</v>
      </c>
      <c r="L421" s="197">
        <f t="shared" si="93"/>
      </c>
      <c r="M421" s="195">
        <v>2</v>
      </c>
      <c r="N421" s="198">
        <f t="shared" si="209"/>
      </c>
      <c r="O421" s="195">
        <v>5</v>
      </c>
      <c r="P421" s="198">
        <f t="shared" si="236"/>
      </c>
      <c r="Q421" s="199"/>
      <c r="R421" s="195"/>
      <c r="S421" s="199"/>
      <c r="T421" s="195"/>
      <c r="U421" s="200"/>
      <c r="V421" s="201"/>
      <c r="W421" s="195"/>
      <c r="X421" s="201"/>
      <c r="Y421" s="199"/>
      <c r="Z421" s="201"/>
      <c r="AA421" s="201"/>
      <c r="AB421" s="195"/>
      <c r="AC421" s="195"/>
      <c r="AD421" s="199"/>
      <c r="AE421" s="202"/>
      <c r="AF421" s="204"/>
    </row>
    <row customHeight="true" hidden="true" ht="20.238095238095237" r="422">
      <c r="A422" s="189"/>
      <c r="B422" s="220"/>
      <c r="C422" s="221"/>
      <c r="D422" s="192" t="s">
        <v>250</v>
      </c>
      <c r="E422" s="193">
        <v>135.74</v>
      </c>
      <c r="F422" s="194"/>
      <c r="G422" s="195">
        <v>435</v>
      </c>
      <c r="H422" s="205">
        <v>23</v>
      </c>
      <c r="I422" s="196">
        <f t="shared" si="138"/>
      </c>
      <c r="J422" s="197">
        <f t="shared" si="6"/>
      </c>
      <c r="K422" s="195">
        <v>3</v>
      </c>
      <c r="L422" s="197">
        <f t="shared" si="93"/>
      </c>
      <c r="M422" s="195">
        <v>0</v>
      </c>
      <c r="N422" s="198">
        <f t="shared" si="209"/>
      </c>
      <c r="O422" s="195">
        <v>0</v>
      </c>
      <c r="P422" s="198">
        <f t="shared" si="236"/>
      </c>
      <c r="Q422" s="199"/>
      <c r="R422" s="195"/>
      <c r="S422" s="199"/>
      <c r="T422" s="195"/>
      <c r="U422" s="200"/>
      <c r="V422" s="201"/>
      <c r="W422" s="195"/>
      <c r="X422" s="201"/>
      <c r="Y422" s="199"/>
      <c r="Z422" s="201"/>
      <c r="AA422" s="201"/>
      <c r="AB422" s="195"/>
      <c r="AC422" s="195"/>
      <c r="AD422" s="199"/>
      <c r="AE422" s="202"/>
      <c r="AF422" s="203" t="s">
        <v>251</v>
      </c>
    </row>
    <row hidden="true" r="423">
      <c r="A423" s="189"/>
      <c r="B423" s="220" t="s">
        <v>262</v>
      </c>
      <c r="C423" s="221" t="s">
        <v>272</v>
      </c>
      <c r="D423" s="192" t="s">
        <v>247</v>
      </c>
      <c r="E423" s="193">
        <v>0</v>
      </c>
      <c r="F423" s="194">
        <f>E423+E425+E424</f>
      </c>
      <c r="G423" s="195">
        <v>0</v>
      </c>
      <c r="H423" s="195">
        <v>0</v>
      </c>
      <c r="I423" s="196">
        <f t="shared" si="138"/>
      </c>
      <c r="J423" s="197">
        <f t="shared" si="6"/>
      </c>
      <c r="K423" s="195">
        <v>0</v>
      </c>
      <c r="L423" s="197">
        <f t="shared" si="93"/>
      </c>
      <c r="M423" s="195">
        <v>0</v>
      </c>
      <c r="N423" s="198">
        <f t="shared" si="209"/>
      </c>
      <c r="O423" s="195">
        <v>0</v>
      </c>
      <c r="P423" s="198">
        <f t="shared" si="236"/>
      </c>
      <c r="Q423" s="199">
        <f>(M423+M424+M425)/(O423+O424+O425)</f>
      </c>
      <c r="R423" s="195">
        <v>3</v>
      </c>
      <c r="S423" s="199">
        <f>(O423+O424+O425)/(K423+K424+K425)</f>
      </c>
      <c r="T423" s="195">
        <v>2</v>
      </c>
      <c r="U423" s="200">
        <f>F423/T423</f>
      </c>
      <c r="V423" s="201">
        <f>(F423+4*500)/T423</f>
      </c>
      <c r="W423" s="195">
        <v>1219.2000000000007</v>
      </c>
      <c r="X423" s="201">
        <f>W423/T423</f>
      </c>
      <c r="Y423" s="199">
        <f>T423/R423</f>
      </c>
      <c r="Z423" s="201">
        <f>W423/F423</f>
      </c>
      <c r="AA423" s="201">
        <f>W423/(F423+500)</f>
      </c>
      <c r="AB423" s="195">
        <v>0</v>
      </c>
      <c r="AC423" s="195">
        <v>0</v>
      </c>
      <c r="AD423" s="199">
        <f>AB423/T423</f>
      </c>
      <c r="AE423" s="202">
        <f>(W423-AC423)/(F423+500)</f>
      </c>
      <c r="AF423" s="203" t="s">
        <v>265</v>
      </c>
    </row>
    <row hidden="true" r="424">
      <c r="A424" s="189"/>
      <c r="B424" s="220"/>
      <c r="C424" s="221"/>
      <c r="D424" s="192" t="s">
        <v>249</v>
      </c>
      <c r="E424" s="193">
        <v>1234.33</v>
      </c>
      <c r="F424" s="194"/>
      <c r="G424" s="195">
        <v>9120</v>
      </c>
      <c r="H424" s="195">
        <v>338</v>
      </c>
      <c r="I424" s="196">
        <f t="shared" si="138"/>
      </c>
      <c r="J424" s="197">
        <f t="shared" si="6"/>
      </c>
      <c r="K424" s="195">
        <v>19</v>
      </c>
      <c r="L424" s="197">
        <f t="shared" si="93"/>
      </c>
      <c r="M424" s="195">
        <v>1</v>
      </c>
      <c r="N424" s="198">
        <f t="shared" si="209"/>
      </c>
      <c r="O424" s="195">
        <v>1</v>
      </c>
      <c r="P424" s="198">
        <f t="shared" si="236"/>
      </c>
      <c r="Q424" s="199"/>
      <c r="R424" s="195"/>
      <c r="S424" s="199"/>
      <c r="T424" s="195"/>
      <c r="U424" s="200"/>
      <c r="V424" s="201"/>
      <c r="W424" s="195"/>
      <c r="X424" s="201"/>
      <c r="Y424" s="199"/>
      <c r="Z424" s="201"/>
      <c r="AA424" s="201"/>
      <c r="AB424" s="195"/>
      <c r="AC424" s="195"/>
      <c r="AD424" s="199"/>
      <c r="AE424" s="202"/>
      <c r="AF424" s="204"/>
    </row>
    <row hidden="true" r="425">
      <c r="A425" s="189"/>
      <c r="B425" s="220"/>
      <c r="C425" s="221"/>
      <c r="D425" s="192" t="s">
        <v>250</v>
      </c>
      <c r="E425" s="193">
        <v>118.72</v>
      </c>
      <c r="F425" s="194"/>
      <c r="G425" s="195">
        <v>474</v>
      </c>
      <c r="H425" s="205">
        <v>25</v>
      </c>
      <c r="I425" s="196">
        <f t="shared" si="138"/>
      </c>
      <c r="J425" s="197">
        <f t="shared" si="6"/>
      </c>
      <c r="K425" s="195">
        <v>4</v>
      </c>
      <c r="L425" s="197">
        <f t="shared" si="93"/>
      </c>
      <c r="M425" s="195">
        <v>1</v>
      </c>
      <c r="N425" s="198">
        <f t="shared" si="209"/>
      </c>
      <c r="O425" s="195">
        <v>1</v>
      </c>
      <c r="P425" s="198">
        <f t="shared" si="236"/>
      </c>
      <c r="Q425" s="199"/>
      <c r="R425" s="195"/>
      <c r="S425" s="199"/>
      <c r="T425" s="195"/>
      <c r="U425" s="200"/>
      <c r="V425" s="201"/>
      <c r="W425" s="195"/>
      <c r="X425" s="201"/>
      <c r="Y425" s="199"/>
      <c r="Z425" s="201"/>
      <c r="AA425" s="201"/>
      <c r="AB425" s="195"/>
      <c r="AC425" s="195"/>
      <c r="AD425" s="199"/>
      <c r="AE425" s="202"/>
      <c r="AF425" s="203" t="s">
        <v>251</v>
      </c>
    </row>
    <row hidden="true" r="426">
      <c r="A426" s="189"/>
      <c r="B426" s="222" t="s">
        <v>256</v>
      </c>
      <c r="C426" s="222"/>
      <c r="D426" s="222"/>
      <c r="E426" s="208">
        <f>SUM(E411:E425)</f>
      </c>
      <c r="F426" s="208">
        <f>SUM(F411:F425)</f>
      </c>
      <c r="G426" s="208">
        <f>SUM(G411:G425)</f>
      </c>
      <c r="H426" s="208">
        <f>SUM(H411:H425)</f>
      </c>
      <c r="I426" s="210">
        <f t="shared" si="138"/>
      </c>
      <c r="J426" s="211">
        <f t="shared" si="6"/>
      </c>
      <c r="K426" s="208">
        <f>SUM(K411:K425)</f>
      </c>
      <c r="L426" s="211">
        <f t="shared" si="93"/>
      </c>
      <c r="M426" s="208">
        <f>SUM(M411:M425)</f>
      </c>
      <c r="N426" s="212">
        <f t="shared" si="209"/>
      </c>
      <c r="O426" s="208">
        <f>SUM(O411:O425)</f>
      </c>
      <c r="P426" s="212">
        <f t="shared" si="236"/>
      </c>
      <c r="Q426" s="213">
        <f>M426/O426</f>
      </c>
      <c r="R426" s="208">
        <f>SUM(R411:R425)</f>
      </c>
      <c r="S426" s="213">
        <f>(O426+O426)/(K426+K426)</f>
      </c>
      <c r="T426" s="208">
        <f>SUM(T411:T425)</f>
      </c>
      <c r="U426" s="214">
        <f t="shared" ref="U426:U427" si="490">F426/T426</f>
      </c>
      <c r="V426" s="215">
        <f t="shared" ref="V426:V427" si="594">(F426+4*500)/T426</f>
      </c>
      <c r="W426" s="208">
        <f>SUM(W411:W425)</f>
      </c>
      <c r="X426" s="216">
        <f t="shared" ref="X426:X427" si="282">W426/T426</f>
      </c>
      <c r="Y426" s="213">
        <f t="shared" ref="Y426:Y427" si="386">T426/R426</f>
      </c>
      <c r="Z426" s="215">
        <f t="shared" ref="Z426:Z427" si="791">W426/F426</f>
      </c>
      <c r="AA426" s="215">
        <f>W426/(F426+COUNT(W411:W425)*500)</f>
      </c>
      <c r="AB426" s="217">
        <f>AB411+AB414+AB417+AB423+AB420</f>
      </c>
      <c r="AC426" s="217">
        <f>AC411+AC414+AC417+AC423+AC420</f>
      </c>
      <c r="AD426" s="213">
        <f t="shared" ref="AD426:AD427" si="687">AB426/T426</f>
      </c>
      <c r="AE426" s="218">
        <f>(W426-AC426)/(F426+COUNT(W411:W425))</f>
      </c>
      <c r="AF426" s="203"/>
    </row>
    <row hidden="true" r="427">
      <c r="A427" s="189"/>
      <c r="B427" s="190" t="s">
        <v>263</v>
      </c>
      <c r="C427" s="221" t="s">
        <v>258</v>
      </c>
      <c r="D427" s="192" t="s">
        <v>247</v>
      </c>
      <c r="E427" s="193">
        <v>0</v>
      </c>
      <c r="F427" s="194">
        <f>E427+E429+E428</f>
      </c>
      <c r="G427" s="195">
        <v>0</v>
      </c>
      <c r="H427" s="195">
        <v>0</v>
      </c>
      <c r="I427" s="196">
        <f t="shared" si="138"/>
      </c>
      <c r="J427" s="197">
        <f t="shared" si="6"/>
      </c>
      <c r="K427" s="195">
        <v>0</v>
      </c>
      <c r="L427" s="197">
        <f t="shared" si="93"/>
      </c>
      <c r="M427" s="195">
        <v>0</v>
      </c>
      <c r="N427" s="198">
        <f t="shared" si="209"/>
      </c>
      <c r="O427" s="195">
        <v>0</v>
      </c>
      <c r="P427" s="198">
        <f t="shared" si="236"/>
      </c>
      <c r="Q427" s="199">
        <f>(M427+M428+M429)/(O427+O428+O429)</f>
      </c>
      <c r="R427" s="195">
        <v>8</v>
      </c>
      <c r="S427" s="199">
        <f>(O427+O428+O429)/(K427+K428+K429)</f>
      </c>
      <c r="T427" s="195">
        <v>2</v>
      </c>
      <c r="U427" s="200">
        <f t="shared" si="490"/>
      </c>
      <c r="V427" s="201">
        <f t="shared" si="594"/>
      </c>
      <c r="W427" s="195">
        <v>2631.5999999999985</v>
      </c>
      <c r="X427" s="201">
        <f t="shared" si="282"/>
      </c>
      <c r="Y427" s="199">
        <f t="shared" si="386"/>
      </c>
      <c r="Z427" s="201">
        <f t="shared" si="791"/>
      </c>
      <c r="AA427" s="201">
        <f>W427/(F427+500)</f>
      </c>
      <c r="AB427" s="195">
        <v>0</v>
      </c>
      <c r="AC427" s="195">
        <v>0</v>
      </c>
      <c r="AD427" s="199">
        <f t="shared" si="687"/>
      </c>
      <c r="AE427" s="202">
        <f>(W427-AC427)/(F427+500)</f>
      </c>
      <c r="AF427" s="201" t="s">
        <v>248</v>
      </c>
    </row>
    <row hidden="true" r="428">
      <c r="A428" s="189"/>
      <c r="B428" s="190"/>
      <c r="C428" s="221"/>
      <c r="D428" s="192" t="s">
        <v>249</v>
      </c>
      <c r="E428" s="193">
        <v>1497.31</v>
      </c>
      <c r="F428" s="194"/>
      <c r="G428" s="195">
        <v>9740</v>
      </c>
      <c r="H428" s="195">
        <v>172</v>
      </c>
      <c r="I428" s="196">
        <f t="shared" si="138"/>
      </c>
      <c r="J428" s="197">
        <f t="shared" si="6"/>
      </c>
      <c r="K428" s="195">
        <v>21</v>
      </c>
      <c r="L428" s="197">
        <f t="shared" si="93"/>
      </c>
      <c r="M428" s="195">
        <v>0</v>
      </c>
      <c r="N428" s="198">
        <f t="shared" si="209"/>
      </c>
      <c r="O428" s="195">
        <v>2</v>
      </c>
      <c r="P428" s="198">
        <f t="shared" si="236"/>
      </c>
      <c r="Q428" s="199"/>
      <c r="R428" s="195"/>
      <c r="S428" s="199"/>
      <c r="T428" s="195"/>
      <c r="U428" s="200"/>
      <c r="V428" s="201"/>
      <c r="W428" s="195"/>
      <c r="X428" s="201"/>
      <c r="Y428" s="199"/>
      <c r="Z428" s="201"/>
      <c r="AA428" s="201"/>
      <c r="AB428" s="195"/>
      <c r="AC428" s="195"/>
      <c r="AD428" s="199"/>
      <c r="AE428" s="202"/>
      <c r="AF428" s="203"/>
    </row>
    <row hidden="true" r="429">
      <c r="A429" s="189"/>
      <c r="B429" s="190"/>
      <c r="C429" s="221"/>
      <c r="D429" s="192" t="s">
        <v>250</v>
      </c>
      <c r="E429" s="193">
        <v>186.88</v>
      </c>
      <c r="F429" s="194"/>
      <c r="G429" s="195">
        <v>579</v>
      </c>
      <c r="H429" s="205">
        <v>23</v>
      </c>
      <c r="I429" s="196">
        <f t="shared" si="138"/>
      </c>
      <c r="J429" s="197">
        <f t="shared" si="6"/>
      </c>
      <c r="K429" s="195">
        <v>3</v>
      </c>
      <c r="L429" s="197">
        <f t="shared" si="93"/>
      </c>
      <c r="M429" s="195">
        <v>0</v>
      </c>
      <c r="N429" s="198">
        <f t="shared" si="209"/>
      </c>
      <c r="O429" s="195">
        <v>0</v>
      </c>
      <c r="P429" s="198">
        <f t="shared" si="236"/>
      </c>
      <c r="Q429" s="199"/>
      <c r="R429" s="195"/>
      <c r="S429" s="199"/>
      <c r="T429" s="195"/>
      <c r="U429" s="200"/>
      <c r="V429" s="201"/>
      <c r="W429" s="195"/>
      <c r="X429" s="201"/>
      <c r="Y429" s="199"/>
      <c r="Z429" s="201"/>
      <c r="AA429" s="201"/>
      <c r="AB429" s="195"/>
      <c r="AC429" s="195"/>
      <c r="AD429" s="199"/>
      <c r="AE429" s="202"/>
      <c r="AF429" s="203" t="s">
        <v>251</v>
      </c>
    </row>
    <row hidden="true" r="430">
      <c r="A430" s="189"/>
      <c r="B430" s="190" t="s">
        <v>267</v>
      </c>
      <c r="C430" s="221" t="s">
        <v>258</v>
      </c>
      <c r="D430" s="192" t="s">
        <v>247</v>
      </c>
      <c r="E430" s="193">
        <v>0</v>
      </c>
      <c r="F430" s="194">
        <f>E430+E432+E431</f>
      </c>
      <c r="G430" s="195">
        <v>0</v>
      </c>
      <c r="H430" s="195">
        <v>0</v>
      </c>
      <c r="I430" s="196">
        <f t="shared" si="138"/>
      </c>
      <c r="J430" s="197">
        <f t="shared" si="6"/>
      </c>
      <c r="K430" s="195">
        <v>0</v>
      </c>
      <c r="L430" s="197">
        <f t="shared" si="93"/>
      </c>
      <c r="M430" s="195">
        <v>0</v>
      </c>
      <c r="N430" s="198">
        <f t="shared" si="209"/>
      </c>
      <c r="O430" s="195">
        <v>0</v>
      </c>
      <c r="P430" s="198">
        <f t="shared" si="236"/>
      </c>
      <c r="Q430" s="199">
        <f>(M430+M431+M432)/(O430+O431+O432)</f>
      </c>
      <c r="R430" s="195">
        <v>8</v>
      </c>
      <c r="S430" s="199">
        <f>(O430+O431+O432)/(K430+K431+K432)</f>
      </c>
      <c r="T430" s="195">
        <v>2</v>
      </c>
      <c r="U430" s="200">
        <f>F430/T430</f>
      </c>
      <c r="V430" s="201">
        <f>(F430+4*500)/T430</f>
      </c>
      <c r="W430" s="195">
        <v>1064.4000000000015</v>
      </c>
      <c r="X430" s="201">
        <f>W430/T430</f>
      </c>
      <c r="Y430" s="199">
        <f>T430/R430</f>
      </c>
      <c r="Z430" s="201">
        <f>W430/F430</f>
      </c>
      <c r="AA430" s="201">
        <f>W430/(F430+500)</f>
      </c>
      <c r="AB430" s="195">
        <v>0</v>
      </c>
      <c r="AC430" s="195">
        <v>0</v>
      </c>
      <c r="AD430" s="199">
        <f>AB430/T430</f>
      </c>
      <c r="AE430" s="202">
        <f>(W430-AC430)/(F430+500)</f>
      </c>
      <c r="AF430" s="201" t="s">
        <v>248</v>
      </c>
    </row>
    <row hidden="true" r="431">
      <c r="A431" s="189"/>
      <c r="B431" s="190"/>
      <c r="C431" s="221"/>
      <c r="D431" s="192" t="s">
        <v>249</v>
      </c>
      <c r="E431" s="193">
        <v>1254.48</v>
      </c>
      <c r="F431" s="194"/>
      <c r="G431" s="195">
        <v>9793</v>
      </c>
      <c r="H431" s="195">
        <v>298</v>
      </c>
      <c r="I431" s="196">
        <f t="shared" si="138"/>
      </c>
      <c r="J431" s="197">
        <f t="shared" si="6"/>
      </c>
      <c r="K431" s="195">
        <v>22</v>
      </c>
      <c r="L431" s="197">
        <f t="shared" si="93"/>
      </c>
      <c r="M431" s="195">
        <v>2</v>
      </c>
      <c r="N431" s="198">
        <f t="shared" si="209"/>
      </c>
      <c r="O431" s="195">
        <v>4</v>
      </c>
      <c r="P431" s="198">
        <f t="shared" si="236"/>
      </c>
      <c r="Q431" s="199"/>
      <c r="R431" s="195"/>
      <c r="S431" s="199"/>
      <c r="T431" s="195"/>
      <c r="U431" s="200"/>
      <c r="V431" s="201"/>
      <c r="W431" s="195"/>
      <c r="X431" s="201"/>
      <c r="Y431" s="199"/>
      <c r="Z431" s="201"/>
      <c r="AA431" s="201"/>
      <c r="AB431" s="195"/>
      <c r="AC431" s="195"/>
      <c r="AD431" s="199"/>
      <c r="AE431" s="202"/>
      <c r="AF431" s="203"/>
    </row>
    <row hidden="true" r="432">
      <c r="A432" s="189"/>
      <c r="B432" s="190"/>
      <c r="C432" s="221"/>
      <c r="D432" s="192" t="s">
        <v>250</v>
      </c>
      <c r="E432" s="193">
        <v>109.04</v>
      </c>
      <c r="F432" s="194"/>
      <c r="G432" s="195">
        <v>519</v>
      </c>
      <c r="H432" s="205">
        <v>23</v>
      </c>
      <c r="I432" s="196">
        <f t="shared" si="138"/>
      </c>
      <c r="J432" s="197">
        <f t="shared" si="6"/>
      </c>
      <c r="K432" s="195">
        <v>1</v>
      </c>
      <c r="L432" s="197">
        <f t="shared" si="93"/>
      </c>
      <c r="M432" s="195">
        <v>0</v>
      </c>
      <c r="N432" s="198">
        <f t="shared" si="209"/>
      </c>
      <c r="O432" s="195">
        <v>0</v>
      </c>
      <c r="P432" s="198">
        <f t="shared" si="236"/>
      </c>
      <c r="Q432" s="199"/>
      <c r="R432" s="195"/>
      <c r="S432" s="199"/>
      <c r="T432" s="195"/>
      <c r="U432" s="200"/>
      <c r="V432" s="201"/>
      <c r="W432" s="195"/>
      <c r="X432" s="201"/>
      <c r="Y432" s="199"/>
      <c r="Z432" s="201"/>
      <c r="AA432" s="201"/>
      <c r="AB432" s="195"/>
      <c r="AC432" s="195"/>
      <c r="AD432" s="199"/>
      <c r="AE432" s="202"/>
      <c r="AF432" s="203" t="s">
        <v>266</v>
      </c>
    </row>
    <row hidden="true" r="433">
      <c r="A433" s="189"/>
      <c r="B433" s="190" t="s">
        <v>268</v>
      </c>
      <c r="C433" s="221" t="s">
        <v>258</v>
      </c>
      <c r="D433" s="192" t="s">
        <v>247</v>
      </c>
      <c r="E433" s="193">
        <v>0</v>
      </c>
      <c r="F433" s="194">
        <f>E433+E435+E434</f>
      </c>
      <c r="G433" s="195">
        <v>0</v>
      </c>
      <c r="H433" s="195">
        <v>0</v>
      </c>
      <c r="I433" s="196">
        <f t="shared" si="138"/>
      </c>
      <c r="J433" s="197">
        <f t="shared" si="6"/>
      </c>
      <c r="K433" s="195">
        <v>0</v>
      </c>
      <c r="L433" s="197">
        <f t="shared" si="93"/>
      </c>
      <c r="M433" s="195">
        <v>0</v>
      </c>
      <c r="N433" s="198">
        <f t="shared" si="209"/>
      </c>
      <c r="O433" s="195">
        <v>0</v>
      </c>
      <c r="P433" s="198">
        <f t="shared" si="236"/>
      </c>
      <c r="Q433" s="199">
        <f>(M433+M434+M435)/(O433+O434+O435)</f>
      </c>
      <c r="R433" s="195">
        <v>6</v>
      </c>
      <c r="S433" s="199">
        <f>(O433+O434+O435)/(K433+K434+K435)</f>
      </c>
      <c r="T433" s="195">
        <v>2</v>
      </c>
      <c r="U433" s="200">
        <f>F433/T433</f>
      </c>
      <c r="V433" s="201">
        <f>(F433+4*500)/T433</f>
      </c>
      <c r="W433" s="195">
        <v>2484</v>
      </c>
      <c r="X433" s="201">
        <f>W433/T433</f>
      </c>
      <c r="Y433" s="199">
        <f>T433/R433</f>
      </c>
      <c r="Z433" s="201">
        <f>W433/F433</f>
      </c>
      <c r="AA433" s="201">
        <f>W433/(F433+500)</f>
      </c>
      <c r="AB433" s="195">
        <v>0</v>
      </c>
      <c r="AC433" s="195">
        <v>0</v>
      </c>
      <c r="AD433" s="199">
        <f>AB433/T433</f>
      </c>
      <c r="AE433" s="202">
        <f>(W433-AC433)/(F433+500)</f>
      </c>
      <c r="AF433" s="201" t="s">
        <v>248</v>
      </c>
    </row>
    <row hidden="true" r="434">
      <c r="A434" s="189"/>
      <c r="B434" s="190"/>
      <c r="C434" s="221"/>
      <c r="D434" s="192" t="s">
        <v>249</v>
      </c>
      <c r="E434" s="193">
        <v>846.93</v>
      </c>
      <c r="F434" s="194"/>
      <c r="G434" s="195">
        <v>7711</v>
      </c>
      <c r="H434" s="195">
        <v>246</v>
      </c>
      <c r="I434" s="196">
        <f t="shared" si="138"/>
      </c>
      <c r="J434" s="197">
        <f t="shared" si="6"/>
      </c>
      <c r="K434" s="195">
        <v>20</v>
      </c>
      <c r="L434" s="197">
        <f t="shared" si="93"/>
      </c>
      <c r="M434" s="195">
        <v>2</v>
      </c>
      <c r="N434" s="198">
        <f t="shared" si="209"/>
      </c>
      <c r="O434" s="195">
        <v>4</v>
      </c>
      <c r="P434" s="198">
        <f t="shared" si="236"/>
      </c>
      <c r="Q434" s="199"/>
      <c r="R434" s="195"/>
      <c r="S434" s="199"/>
      <c r="T434" s="195"/>
      <c r="U434" s="200"/>
      <c r="V434" s="201"/>
      <c r="W434" s="195"/>
      <c r="X434" s="201"/>
      <c r="Y434" s="199"/>
      <c r="Z434" s="201"/>
      <c r="AA434" s="201"/>
      <c r="AB434" s="195"/>
      <c r="AC434" s="195"/>
      <c r="AD434" s="199"/>
      <c r="AE434" s="202"/>
      <c r="AF434" s="203"/>
    </row>
    <row hidden="true" r="435">
      <c r="A435" s="189"/>
      <c r="B435" s="190"/>
      <c r="C435" s="221"/>
      <c r="D435" s="192" t="s">
        <v>250</v>
      </c>
      <c r="E435" s="193">
        <v>102.18</v>
      </c>
      <c r="F435" s="194"/>
      <c r="G435" s="195">
        <v>392</v>
      </c>
      <c r="H435" s="205">
        <v>18</v>
      </c>
      <c r="I435" s="196">
        <f t="shared" si="138"/>
      </c>
      <c r="J435" s="197">
        <f t="shared" si="6"/>
      </c>
      <c r="K435" s="195">
        <v>2</v>
      </c>
      <c r="L435" s="197">
        <f t="shared" si="93"/>
      </c>
      <c r="M435" s="195">
        <v>0</v>
      </c>
      <c r="N435" s="198">
        <f t="shared" si="209"/>
      </c>
      <c r="O435" s="195">
        <v>0</v>
      </c>
      <c r="P435" s="198">
        <f t="shared" si="236"/>
      </c>
      <c r="Q435" s="199"/>
      <c r="R435" s="195"/>
      <c r="S435" s="199"/>
      <c r="T435" s="195"/>
      <c r="U435" s="200"/>
      <c r="V435" s="201"/>
      <c r="W435" s="195"/>
      <c r="X435" s="201"/>
      <c r="Y435" s="199"/>
      <c r="Z435" s="201"/>
      <c r="AA435" s="201"/>
      <c r="AB435" s="195"/>
      <c r="AC435" s="195"/>
      <c r="AD435" s="199"/>
      <c r="AE435" s="202"/>
      <c r="AF435" s="203" t="s">
        <v>266</v>
      </c>
    </row>
    <row hidden="true" r="436">
      <c r="A436" s="189"/>
      <c r="B436" s="190" t="s">
        <v>269</v>
      </c>
      <c r="C436" s="221" t="s">
        <v>258</v>
      </c>
      <c r="D436" s="192" t="s">
        <v>247</v>
      </c>
      <c r="E436" s="193">
        <v>0</v>
      </c>
      <c r="F436" s="194">
        <f>E436+E438+E437</f>
      </c>
      <c r="G436" s="195">
        <v>0</v>
      </c>
      <c r="H436" s="195">
        <v>0</v>
      </c>
      <c r="I436" s="196">
        <f t="shared" si="138"/>
      </c>
      <c r="J436" s="197">
        <f t="shared" si="6"/>
      </c>
      <c r="K436" s="195">
        <v>0</v>
      </c>
      <c r="L436" s="197">
        <f t="shared" si="93"/>
      </c>
      <c r="M436" s="195">
        <v>0</v>
      </c>
      <c r="N436" s="198">
        <f t="shared" si="209"/>
      </c>
      <c r="O436" s="195">
        <v>0</v>
      </c>
      <c r="P436" s="198">
        <f t="shared" si="236"/>
      </c>
      <c r="Q436" s="199">
        <f>(M436+M437+M438)/(O436+O437+O438)</f>
      </c>
      <c r="R436" s="195">
        <v>1</v>
      </c>
      <c r="S436" s="199">
        <f>(O436+O437+O438)/(K436+K437+K438)</f>
      </c>
      <c r="T436" s="195">
        <v>0</v>
      </c>
      <c r="U436" s="200">
        <f>F436/T436</f>
      </c>
      <c r="V436" s="201">
        <f>(F436+4*500)/T436</f>
      </c>
      <c r="W436" s="195">
        <v>0</v>
      </c>
      <c r="X436" s="201">
        <f>W436/T436</f>
      </c>
      <c r="Y436" s="199">
        <f>T436/R436</f>
      </c>
      <c r="Z436" s="201">
        <f>W436/F436</f>
      </c>
      <c r="AA436" s="201">
        <f>W436/(F436+500)</f>
      </c>
      <c r="AB436" s="195">
        <v>0</v>
      </c>
      <c r="AC436" s="195">
        <v>0</v>
      </c>
      <c r="AD436" s="199">
        <f>AB436/T436</f>
      </c>
      <c r="AE436" s="202">
        <f>(W436-AC436)/(F436+500)</f>
      </c>
      <c r="AF436" s="201" t="s">
        <v>248</v>
      </c>
    </row>
    <row hidden="true" r="437">
      <c r="A437" s="189"/>
      <c r="B437" s="190"/>
      <c r="C437" s="221"/>
      <c r="D437" s="192" t="s">
        <v>249</v>
      </c>
      <c r="E437" s="193">
        <v>651.59</v>
      </c>
      <c r="F437" s="194"/>
      <c r="G437" s="195">
        <v>5314</v>
      </c>
      <c r="H437" s="195">
        <v>154</v>
      </c>
      <c r="I437" s="196">
        <f t="shared" si="138"/>
      </c>
      <c r="J437" s="197">
        <f t="shared" si="6"/>
      </c>
      <c r="K437" s="195">
        <v>9</v>
      </c>
      <c r="L437" s="197">
        <f t="shared" si="93"/>
      </c>
      <c r="M437" s="195">
        <v>0</v>
      </c>
      <c r="N437" s="198">
        <f t="shared" si="209"/>
      </c>
      <c r="O437" s="195">
        <v>0</v>
      </c>
      <c r="P437" s="198">
        <f t="shared" si="236"/>
      </c>
      <c r="Q437" s="199"/>
      <c r="R437" s="195"/>
      <c r="S437" s="199"/>
      <c r="T437" s="195"/>
      <c r="U437" s="200"/>
      <c r="V437" s="201"/>
      <c r="W437" s="195"/>
      <c r="X437" s="201"/>
      <c r="Y437" s="199"/>
      <c r="Z437" s="201"/>
      <c r="AA437" s="201"/>
      <c r="AB437" s="195"/>
      <c r="AC437" s="195"/>
      <c r="AD437" s="199"/>
      <c r="AE437" s="202"/>
      <c r="AF437" s="203"/>
    </row>
    <row hidden="true" r="438">
      <c r="A438" s="189"/>
      <c r="B438" s="190"/>
      <c r="C438" s="221"/>
      <c r="D438" s="192" t="s">
        <v>250</v>
      </c>
      <c r="E438" s="193">
        <v>109.18</v>
      </c>
      <c r="F438" s="194"/>
      <c r="G438" s="195">
        <v>404</v>
      </c>
      <c r="H438" s="195">
        <v>14</v>
      </c>
      <c r="I438" s="196">
        <f t="shared" si="138"/>
      </c>
      <c r="J438" s="197">
        <f t="shared" si="6"/>
      </c>
      <c r="K438" s="195">
        <v>1</v>
      </c>
      <c r="L438" s="197">
        <f t="shared" si="93"/>
      </c>
      <c r="M438" s="195">
        <v>0</v>
      </c>
      <c r="N438" s="198">
        <f t="shared" si="209"/>
      </c>
      <c r="O438" s="195">
        <v>0</v>
      </c>
      <c r="P438" s="198">
        <f t="shared" si="236"/>
      </c>
      <c r="Q438" s="199"/>
      <c r="R438" s="195"/>
      <c r="S438" s="199"/>
      <c r="T438" s="195"/>
      <c r="U438" s="200"/>
      <c r="V438" s="201"/>
      <c r="W438" s="195"/>
      <c r="X438" s="201"/>
      <c r="Y438" s="199"/>
      <c r="Z438" s="201"/>
      <c r="AA438" s="201"/>
      <c r="AB438" s="195"/>
      <c r="AC438" s="195"/>
      <c r="AD438" s="199"/>
      <c r="AE438" s="202"/>
      <c r="AF438" s="203" t="s">
        <v>266</v>
      </c>
    </row>
    <row hidden="true" r="439">
      <c r="A439" s="189"/>
      <c r="B439" s="190" t="s">
        <v>270</v>
      </c>
      <c r="C439" s="221" t="s">
        <v>258</v>
      </c>
      <c r="D439" s="192" t="s">
        <v>247</v>
      </c>
      <c r="E439" s="193">
        <v>0</v>
      </c>
      <c r="F439" s="194">
        <f>E439+E441+E440</f>
      </c>
      <c r="G439" s="195">
        <v>0</v>
      </c>
      <c r="H439" s="195">
        <v>0</v>
      </c>
      <c r="I439" s="196">
        <f t="shared" si="138"/>
      </c>
      <c r="J439" s="197">
        <f t="shared" si="6"/>
      </c>
      <c r="K439" s="195">
        <v>0</v>
      </c>
      <c r="L439" s="197">
        <f t="shared" si="93"/>
      </c>
      <c r="M439" s="195">
        <v>0</v>
      </c>
      <c r="N439" s="198">
        <f t="shared" si="209"/>
      </c>
      <c r="O439" s="195">
        <v>0</v>
      </c>
      <c r="P439" s="198">
        <f t="shared" si="236"/>
      </c>
      <c r="Q439" s="199">
        <f>(M439+M440+M441)/(O439+O440+O441)</f>
      </c>
      <c r="R439" s="195">
        <v>5</v>
      </c>
      <c r="S439" s="199">
        <f>(O439+O440+O441)/(K439+K440+K441)</f>
      </c>
      <c r="T439" s="195">
        <v>0</v>
      </c>
      <c r="U439" s="200">
        <f>F439/T439</f>
      </c>
      <c r="V439" s="201">
        <f>(F439+4*500)/T439</f>
      </c>
      <c r="W439" s="195">
        <v>0</v>
      </c>
      <c r="X439" s="201">
        <f>W439/T439</f>
      </c>
      <c r="Y439" s="199">
        <f>T439/R439</f>
      </c>
      <c r="Z439" s="201">
        <f>W439/F439</f>
      </c>
      <c r="AA439" s="201">
        <f>W439/(F439+500)</f>
      </c>
      <c r="AB439" s="195">
        <v>0</v>
      </c>
      <c r="AC439" s="195">
        <v>0</v>
      </c>
      <c r="AD439" s="199">
        <f>AB439/T439</f>
      </c>
      <c r="AE439" s="202">
        <f>(W439-AC439)/(F439+500)</f>
      </c>
      <c r="AF439" s="201" t="s">
        <v>248</v>
      </c>
    </row>
    <row hidden="true" r="440">
      <c r="A440" s="189"/>
      <c r="B440" s="190"/>
      <c r="C440" s="221"/>
      <c r="D440" s="192" t="s">
        <v>249</v>
      </c>
      <c r="E440" s="193">
        <v>660.15</v>
      </c>
      <c r="F440" s="194"/>
      <c r="G440" s="195">
        <v>5645</v>
      </c>
      <c r="H440" s="195">
        <v>203</v>
      </c>
      <c r="I440" s="196">
        <f t="shared" si="138"/>
      </c>
      <c r="J440" s="197">
        <f t="shared" si="6"/>
      </c>
      <c r="K440" s="195">
        <v>12</v>
      </c>
      <c r="L440" s="197">
        <f t="shared" si="93"/>
      </c>
      <c r="M440" s="195">
        <v>0</v>
      </c>
      <c r="N440" s="198">
        <f t="shared" si="209"/>
      </c>
      <c r="O440" s="195">
        <v>0</v>
      </c>
      <c r="P440" s="198">
        <f t="shared" si="236"/>
      </c>
      <c r="Q440" s="199"/>
      <c r="R440" s="195"/>
      <c r="S440" s="199"/>
      <c r="T440" s="195"/>
      <c r="U440" s="200"/>
      <c r="V440" s="201"/>
      <c r="W440" s="195"/>
      <c r="X440" s="201"/>
      <c r="Y440" s="199"/>
      <c r="Z440" s="201"/>
      <c r="AA440" s="201"/>
      <c r="AB440" s="195"/>
      <c r="AC440" s="195"/>
      <c r="AD440" s="199"/>
      <c r="AE440" s="202"/>
      <c r="AF440" s="203"/>
    </row>
    <row hidden="true" r="441">
      <c r="A441" s="189"/>
      <c r="B441" s="190"/>
      <c r="C441" s="221"/>
      <c r="D441" s="192" t="s">
        <v>250</v>
      </c>
      <c r="E441" s="193">
        <v>141.38</v>
      </c>
      <c r="F441" s="194"/>
      <c r="G441" s="195">
        <v>502</v>
      </c>
      <c r="H441" s="195">
        <v>11</v>
      </c>
      <c r="I441" s="196">
        <f t="shared" si="138"/>
      </c>
      <c r="J441" s="197">
        <f t="shared" si="6"/>
      </c>
      <c r="K441" s="195">
        <v>2</v>
      </c>
      <c r="L441" s="197">
        <f t="shared" si="93"/>
      </c>
      <c r="M441" s="195">
        <v>0</v>
      </c>
      <c r="N441" s="198">
        <f t="shared" si="209"/>
      </c>
      <c r="O441" s="195">
        <v>1</v>
      </c>
      <c r="P441" s="198">
        <f t="shared" si="236"/>
      </c>
      <c r="Q441" s="199"/>
      <c r="R441" s="195"/>
      <c r="S441" s="199"/>
      <c r="T441" s="195"/>
      <c r="U441" s="200"/>
      <c r="V441" s="201"/>
      <c r="W441" s="195"/>
      <c r="X441" s="201"/>
      <c r="Y441" s="199"/>
      <c r="Z441" s="201"/>
      <c r="AA441" s="201"/>
      <c r="AB441" s="195"/>
      <c r="AC441" s="195"/>
      <c r="AD441" s="199"/>
      <c r="AE441" s="202"/>
      <c r="AF441" s="203" t="s">
        <v>266</v>
      </c>
    </row>
    <row hidden="true" r="442">
      <c r="A442" s="189"/>
      <c r="B442" s="222" t="s">
        <v>256</v>
      </c>
      <c r="C442" s="222"/>
      <c r="D442" s="222"/>
      <c r="E442" s="208">
        <f>SUM(E427:E441)</f>
      </c>
      <c r="F442" s="208">
        <f>SUM(F427:F441)</f>
      </c>
      <c r="G442" s="208">
        <f>SUM(G427:G441)</f>
      </c>
      <c r="H442" s="208">
        <f>SUM(H427:H441)</f>
      </c>
      <c r="I442" s="210">
        <f t="shared" si="138"/>
      </c>
      <c r="J442" s="211">
        <f t="shared" si="6"/>
      </c>
      <c r="K442" s="208">
        <f>SUM(K427:K441)</f>
      </c>
      <c r="L442" s="211">
        <f t="shared" si="93"/>
      </c>
      <c r="M442" s="208">
        <f>SUM(M427:M441)</f>
      </c>
      <c r="N442" s="212">
        <f t="shared" si="209"/>
      </c>
      <c r="O442" s="208">
        <f>SUM(O427:O441)</f>
      </c>
      <c r="P442" s="212">
        <f t="shared" si="236"/>
      </c>
      <c r="Q442" s="213">
        <f>M442/O442</f>
      </c>
      <c r="R442" s="208">
        <f>SUM(R427:R441)</f>
      </c>
      <c r="S442" s="213">
        <f>(O442+O442)/(K442+K442)</f>
      </c>
      <c r="T442" s="208">
        <f>SUM(T427:T441)</f>
      </c>
      <c r="U442" s="214">
        <f t="shared" ref="U442:U443" si="491">F442/T442</f>
      </c>
      <c r="V442" s="215">
        <f t="shared" ref="V442:V443" si="595">(F442+4*500)/T442</f>
      </c>
      <c r="W442" s="208">
        <f>SUM(W427:W441)</f>
      </c>
      <c r="X442" s="216">
        <f t="shared" ref="X442:X443" si="283">W442/T442</f>
      </c>
      <c r="Y442" s="213">
        <f t="shared" ref="Y442:Y443" si="387">T442/R442</f>
      </c>
      <c r="Z442" s="215">
        <f t="shared" ref="Z442:Z443" si="792">W442/F442</f>
      </c>
      <c r="AA442" s="215">
        <f>W442/(F442+COUNT(W427:W441)*500)</f>
      </c>
      <c r="AB442" s="217">
        <f>AB427+AB430+AB433+AB436+AB439</f>
      </c>
      <c r="AC442" s="217">
        <f>AC427+AC430+AC433+AC436+AC439</f>
      </c>
      <c r="AD442" s="213">
        <f t="shared" ref="AD442:AD443" si="688">AB442/T442</f>
      </c>
      <c r="AE442" s="218">
        <f>(W442-AC442)/(F442+COUNT(W427:W441))</f>
      </c>
      <c r="AF442" s="219"/>
    </row>
    <row hidden="true" r="443">
      <c r="A443" s="189"/>
      <c r="B443" s="206" t="s">
        <v>271</v>
      </c>
      <c r="C443" s="239" t="s">
        <v>264</v>
      </c>
      <c r="D443" s="192" t="s">
        <v>247</v>
      </c>
      <c r="E443" s="193">
        <v>0</v>
      </c>
      <c r="F443" s="194">
        <f>E443+E445+E444</f>
      </c>
      <c r="G443" s="195">
        <v>0</v>
      </c>
      <c r="H443" s="195">
        <v>0</v>
      </c>
      <c r="I443" s="196">
        <f t="shared" si="138"/>
      </c>
      <c r="J443" s="197">
        <f t="shared" si="6"/>
      </c>
      <c r="K443" s="195">
        <v>0</v>
      </c>
      <c r="L443" s="197">
        <f t="shared" si="93"/>
      </c>
      <c r="M443" s="195">
        <v>0</v>
      </c>
      <c r="N443" s="198">
        <f t="shared" si="209"/>
      </c>
      <c r="O443" s="195">
        <v>0</v>
      </c>
      <c r="P443" s="198">
        <f t="shared" si="236"/>
      </c>
      <c r="Q443" s="199">
        <f>(M443+M444+M445)/(O443+O444+O445)</f>
      </c>
      <c r="R443" s="195">
        <v>12</v>
      </c>
      <c r="S443" s="199">
        <f>(O443+O444+O445)/(K443+K444+K445)</f>
      </c>
      <c r="T443" s="195">
        <v>7</v>
      </c>
      <c r="U443" s="200">
        <f t="shared" si="491"/>
      </c>
      <c r="V443" s="201">
        <f t="shared" si="595"/>
      </c>
      <c r="W443" s="195">
        <v>8766</v>
      </c>
      <c r="X443" s="201">
        <f t="shared" si="283"/>
      </c>
      <c r="Y443" s="199">
        <f t="shared" si="387"/>
      </c>
      <c r="Z443" s="201">
        <f t="shared" si="792"/>
      </c>
      <c r="AA443" s="201">
        <f>W443/(F443+500)</f>
      </c>
      <c r="AB443" s="195">
        <v>0</v>
      </c>
      <c r="AC443" s="195">
        <v>0</v>
      </c>
      <c r="AD443" s="199">
        <f t="shared" si="688"/>
      </c>
      <c r="AE443" s="202">
        <f>(W443-AC443)/(F443+500)</f>
      </c>
      <c r="AF443" s="201" t="s">
        <v>248</v>
      </c>
    </row>
    <row hidden="true" r="444">
      <c r="A444" s="189"/>
      <c r="B444" s="206"/>
      <c r="C444" s="239"/>
      <c r="D444" s="192" t="s">
        <v>249</v>
      </c>
      <c r="E444" s="193">
        <v>1435.86</v>
      </c>
      <c r="F444" s="194"/>
      <c r="G444" s="195">
        <v>11054</v>
      </c>
      <c r="H444" s="195">
        <v>488</v>
      </c>
      <c r="I444" s="196">
        <f t="shared" si="138"/>
      </c>
      <c r="J444" s="197">
        <f t="shared" si="6"/>
      </c>
      <c r="K444" s="195">
        <v>21</v>
      </c>
      <c r="L444" s="197">
        <f t="shared" si="93"/>
      </c>
      <c r="M444" s="195">
        <v>2</v>
      </c>
      <c r="N444" s="198">
        <f t="shared" si="209"/>
      </c>
      <c r="O444" s="195">
        <v>4</v>
      </c>
      <c r="P444" s="198">
        <f t="shared" si="236"/>
      </c>
      <c r="Q444" s="199"/>
      <c r="R444" s="195"/>
      <c r="S444" s="199"/>
      <c r="T444" s="195"/>
      <c r="U444" s="200"/>
      <c r="V444" s="201"/>
      <c r="W444" s="195"/>
      <c r="X444" s="201"/>
      <c r="Y444" s="199"/>
      <c r="Z444" s="201"/>
      <c r="AA444" s="201"/>
      <c r="AB444" s="195"/>
      <c r="AC444" s="195"/>
      <c r="AD444" s="199"/>
      <c r="AE444" s="202"/>
      <c r="AF444" s="203"/>
    </row>
    <row hidden="true" r="445">
      <c r="A445" s="189"/>
      <c r="B445" s="206"/>
      <c r="C445" s="239"/>
      <c r="D445" s="192" t="s">
        <v>250</v>
      </c>
      <c r="E445" s="193">
        <v>412.04</v>
      </c>
      <c r="F445" s="194"/>
      <c r="G445" s="195">
        <v>1323</v>
      </c>
      <c r="H445" s="195">
        <v>25</v>
      </c>
      <c r="I445" s="196">
        <f t="shared" si="138"/>
      </c>
      <c r="J445" s="197">
        <f t="shared" si="6"/>
      </c>
      <c r="K445" s="195">
        <v>2</v>
      </c>
      <c r="L445" s="197">
        <f t="shared" si="93"/>
      </c>
      <c r="M445" s="195">
        <v>2</v>
      </c>
      <c r="N445" s="198">
        <f t="shared" si="209"/>
      </c>
      <c r="O445" s="195">
        <v>2</v>
      </c>
      <c r="P445" s="198">
        <f t="shared" si="236"/>
      </c>
      <c r="Q445" s="199"/>
      <c r="R445" s="195"/>
      <c r="S445" s="199"/>
      <c r="T445" s="195"/>
      <c r="U445" s="200"/>
      <c r="V445" s="201"/>
      <c r="W445" s="195"/>
      <c r="X445" s="201"/>
      <c r="Y445" s="199"/>
      <c r="Z445" s="201"/>
      <c r="AA445" s="201"/>
      <c r="AB445" s="195"/>
      <c r="AC445" s="195"/>
      <c r="AD445" s="199"/>
      <c r="AE445" s="202"/>
      <c r="AF445" s="203" t="s">
        <v>266</v>
      </c>
    </row>
    <row hidden="true" r="446">
      <c r="A446" s="189"/>
      <c r="B446" s="190" t="s">
        <v>273</v>
      </c>
      <c r="C446" s="239" t="s">
        <v>264</v>
      </c>
      <c r="D446" s="192" t="s">
        <v>247</v>
      </c>
      <c r="E446" s="193">
        <v>0</v>
      </c>
      <c r="F446" s="194">
        <f>E446+E448+E447</f>
      </c>
      <c r="G446" s="195">
        <v>0</v>
      </c>
      <c r="H446" s="195">
        <v>0</v>
      </c>
      <c r="I446" s="196">
        <f t="shared" si="138"/>
      </c>
      <c r="J446" s="197">
        <f t="shared" si="6"/>
      </c>
      <c r="K446" s="195">
        <v>0</v>
      </c>
      <c r="L446" s="197">
        <f t="shared" si="93"/>
      </c>
      <c r="M446" s="195">
        <v>0</v>
      </c>
      <c r="N446" s="198">
        <f t="shared" si="209"/>
      </c>
      <c r="O446" s="195">
        <v>0</v>
      </c>
      <c r="P446" s="198">
        <f t="shared" si="236"/>
      </c>
      <c r="Q446" s="199">
        <f>(M446+M447+M448)/(O446+O447+O448)</f>
      </c>
      <c r="R446" s="195">
        <v>8</v>
      </c>
      <c r="S446" s="199">
        <f>(O446+O447+O448)/(K446+K447+K448)</f>
      </c>
      <c r="T446" s="195">
        <v>4</v>
      </c>
      <c r="U446" s="200">
        <f>F446/T446</f>
      </c>
      <c r="V446" s="201">
        <f>(F446+4*500)/T446</f>
      </c>
      <c r="W446" s="195">
        <v>3782.199999999997</v>
      </c>
      <c r="X446" s="201">
        <f>W446/T446</f>
      </c>
      <c r="Y446" s="199">
        <f>T446/R446</f>
      </c>
      <c r="Z446" s="201">
        <f>W446/F446</f>
      </c>
      <c r="AA446" s="201">
        <f>W446/(F446+500)</f>
      </c>
      <c r="AB446" s="195">
        <v>2</v>
      </c>
      <c r="AC446" s="195">
        <v>1327.000000000001</v>
      </c>
      <c r="AD446" s="199">
        <f>AB446/T446</f>
      </c>
      <c r="AE446" s="202">
        <f>(W446-AC446)/(F446+500)</f>
      </c>
      <c r="AF446" s="201" t="s">
        <v>248</v>
      </c>
    </row>
    <row hidden="true" r="447">
      <c r="A447" s="189"/>
      <c r="B447" s="190"/>
      <c r="C447" s="239"/>
      <c r="D447" s="192" t="s">
        <v>249</v>
      </c>
      <c r="E447" s="193">
        <v>2299.24</v>
      </c>
      <c r="F447" s="194"/>
      <c r="G447" s="195">
        <v>19905</v>
      </c>
      <c r="H447" s="195">
        <v>948</v>
      </c>
      <c r="I447" s="196">
        <f t="shared" si="138"/>
      </c>
      <c r="J447" s="197">
        <f t="shared" si="6"/>
      </c>
      <c r="K447" s="195">
        <v>33</v>
      </c>
      <c r="L447" s="197">
        <f t="shared" si="93"/>
      </c>
      <c r="M447" s="195">
        <v>1</v>
      </c>
      <c r="N447" s="198">
        <f t="shared" si="209"/>
      </c>
      <c r="O447" s="195">
        <v>2</v>
      </c>
      <c r="P447" s="198">
        <f t="shared" si="236"/>
      </c>
      <c r="Q447" s="199"/>
      <c r="R447" s="195"/>
      <c r="S447" s="199"/>
      <c r="T447" s="195"/>
      <c r="U447" s="200"/>
      <c r="V447" s="201"/>
      <c r="W447" s="195"/>
      <c r="X447" s="201"/>
      <c r="Y447" s="199"/>
      <c r="Z447" s="201"/>
      <c r="AA447" s="201"/>
      <c r="AB447" s="195"/>
      <c r="AC447" s="195"/>
      <c r="AD447" s="199"/>
      <c r="AE447" s="202"/>
      <c r="AF447" s="203"/>
    </row>
    <row hidden="true" r="448">
      <c r="A448" s="189"/>
      <c r="B448" s="190"/>
      <c r="C448" s="239"/>
      <c r="D448" s="192" t="s">
        <v>250</v>
      </c>
      <c r="E448" s="193">
        <v>1047.87</v>
      </c>
      <c r="F448" s="194"/>
      <c r="G448" s="195">
        <v>3353</v>
      </c>
      <c r="H448" s="195">
        <v>76</v>
      </c>
      <c r="I448" s="196">
        <f t="shared" si="138"/>
      </c>
      <c r="J448" s="197">
        <f t="shared" si="6"/>
      </c>
      <c r="K448" s="195">
        <v>13</v>
      </c>
      <c r="L448" s="197">
        <f t="shared" si="93"/>
      </c>
      <c r="M448" s="195">
        <v>2</v>
      </c>
      <c r="N448" s="198">
        <f t="shared" si="209"/>
      </c>
      <c r="O448" s="195">
        <v>3</v>
      </c>
      <c r="P448" s="198">
        <f t="shared" si="236"/>
      </c>
      <c r="Q448" s="199"/>
      <c r="R448" s="195"/>
      <c r="S448" s="199"/>
      <c r="T448" s="195"/>
      <c r="U448" s="200"/>
      <c r="V448" s="201"/>
      <c r="W448" s="195"/>
      <c r="X448" s="201"/>
      <c r="Y448" s="199"/>
      <c r="Z448" s="201"/>
      <c r="AA448" s="201"/>
      <c r="AB448" s="195"/>
      <c r="AC448" s="195"/>
      <c r="AD448" s="199"/>
      <c r="AE448" s="202"/>
      <c r="AF448" s="203" t="s">
        <v>266</v>
      </c>
    </row>
    <row hidden="true" r="449">
      <c r="A449" s="189"/>
      <c r="B449" s="190" t="s">
        <v>274</v>
      </c>
      <c r="C449" s="239" t="s">
        <v>264</v>
      </c>
      <c r="D449" s="192" t="s">
        <v>247</v>
      </c>
      <c r="E449" s="193">
        <v>0</v>
      </c>
      <c r="F449" s="194">
        <f>E449+E451+E450</f>
      </c>
      <c r="G449" s="195">
        <v>0</v>
      </c>
      <c r="H449" s="195">
        <v>0</v>
      </c>
      <c r="I449" s="196">
        <f t="shared" si="138"/>
      </c>
      <c r="J449" s="197">
        <f t="shared" si="6"/>
      </c>
      <c r="K449" s="195">
        <v>0</v>
      </c>
      <c r="L449" s="197">
        <f t="shared" si="93"/>
      </c>
      <c r="M449" s="195">
        <v>0</v>
      </c>
      <c r="N449" s="198">
        <f t="shared" si="209"/>
      </c>
      <c r="O449" s="195">
        <v>0</v>
      </c>
      <c r="P449" s="198">
        <f t="shared" si="236"/>
      </c>
      <c r="Q449" s="199">
        <f>(M449+M450+M451)/(O449+O450+O451)</f>
      </c>
      <c r="R449" s="195">
        <v>8</v>
      </c>
      <c r="S449" s="199">
        <f>(O449+O450+O451)/(K449+K450+K451)</f>
      </c>
      <c r="T449" s="195">
        <v>2</v>
      </c>
      <c r="U449" s="200">
        <f>F449/T449</f>
      </c>
      <c r="V449" s="201">
        <f>(F449+4*500)/T449</f>
      </c>
      <c r="W449" s="195">
        <v>840</v>
      </c>
      <c r="X449" s="201">
        <f>W449/T449</f>
      </c>
      <c r="Y449" s="199">
        <f>T449/R449</f>
      </c>
      <c r="Z449" s="201">
        <f>W449/F449</f>
      </c>
      <c r="AA449" s="201">
        <f>W449/(F449+500)</f>
      </c>
      <c r="AB449" s="195">
        <v>0</v>
      </c>
      <c r="AC449" s="195">
        <v>0</v>
      </c>
      <c r="AD449" s="199">
        <f>AB449/T449</f>
      </c>
      <c r="AE449" s="202">
        <f>(W449-AC449)/(F449+500)</f>
      </c>
      <c r="AF449" s="201" t="s">
        <v>248</v>
      </c>
    </row>
    <row hidden="true" r="450">
      <c r="A450" s="189"/>
      <c r="B450" s="190"/>
      <c r="C450" s="239"/>
      <c r="D450" s="192" t="s">
        <v>249</v>
      </c>
      <c r="E450" s="193">
        <v>1333.15</v>
      </c>
      <c r="F450" s="194"/>
      <c r="G450" s="195">
        <v>11355</v>
      </c>
      <c r="H450" s="195">
        <v>708</v>
      </c>
      <c r="I450" s="196">
        <f t="shared" si="138"/>
      </c>
      <c r="J450" s="197">
        <f t="shared" si="6"/>
      </c>
      <c r="K450" s="195">
        <v>22</v>
      </c>
      <c r="L450" s="197">
        <f t="shared" si="93"/>
      </c>
      <c r="M450" s="195">
        <v>1</v>
      </c>
      <c r="N450" s="198">
        <f t="shared" si="209"/>
      </c>
      <c r="O450" s="195">
        <v>1</v>
      </c>
      <c r="P450" s="198">
        <f t="shared" si="236"/>
      </c>
      <c r="Q450" s="199"/>
      <c r="R450" s="195"/>
      <c r="S450" s="199"/>
      <c r="T450" s="195"/>
      <c r="U450" s="200"/>
      <c r="V450" s="201"/>
      <c r="W450" s="195"/>
      <c r="X450" s="201"/>
      <c r="Y450" s="199"/>
      <c r="Z450" s="201"/>
      <c r="AA450" s="201"/>
      <c r="AB450" s="195"/>
      <c r="AC450" s="195"/>
      <c r="AD450" s="199"/>
      <c r="AE450" s="202"/>
      <c r="AF450" s="203"/>
    </row>
    <row hidden="true" r="451">
      <c r="A451" s="189"/>
      <c r="B451" s="190"/>
      <c r="C451" s="239"/>
      <c r="D451" s="192" t="s">
        <v>250</v>
      </c>
      <c r="E451" s="193">
        <v>1753.46</v>
      </c>
      <c r="F451" s="194"/>
      <c r="G451" s="195">
        <v>8332</v>
      </c>
      <c r="H451" s="195">
        <v>162</v>
      </c>
      <c r="I451" s="196">
        <f t="shared" si="138"/>
      </c>
      <c r="J451" s="197">
        <f t="shared" si="6"/>
      </c>
      <c r="K451" s="195">
        <v>8</v>
      </c>
      <c r="L451" s="197">
        <f t="shared" si="93"/>
      </c>
      <c r="M451" s="195">
        <v>1</v>
      </c>
      <c r="N451" s="198">
        <f t="shared" si="209"/>
      </c>
      <c r="O451" s="195">
        <v>6</v>
      </c>
      <c r="P451" s="198">
        <f t="shared" si="236"/>
      </c>
      <c r="Q451" s="199"/>
      <c r="R451" s="195"/>
      <c r="S451" s="199"/>
      <c r="T451" s="195"/>
      <c r="U451" s="200"/>
      <c r="V451" s="201"/>
      <c r="W451" s="195"/>
      <c r="X451" s="201"/>
      <c r="Y451" s="199"/>
      <c r="Z451" s="201"/>
      <c r="AA451" s="201"/>
      <c r="AB451" s="195"/>
      <c r="AC451" s="195"/>
      <c r="AD451" s="199"/>
      <c r="AE451" s="202"/>
      <c r="AF451" s="203" t="s">
        <v>266</v>
      </c>
    </row>
    <row hidden="true" r="452">
      <c r="A452" s="189"/>
      <c r="B452" s="190" t="s">
        <v>275</v>
      </c>
      <c r="C452" s="239" t="s">
        <v>264</v>
      </c>
      <c r="D452" s="192" t="s">
        <v>247</v>
      </c>
      <c r="E452" s="193">
        <v>0</v>
      </c>
      <c r="F452" s="194">
        <f>E452+E454+E453</f>
      </c>
      <c r="G452" s="195">
        <v>0</v>
      </c>
      <c r="H452" s="195">
        <v>0</v>
      </c>
      <c r="I452" s="196">
        <f t="shared" si="138"/>
      </c>
      <c r="J452" s="197">
        <f t="shared" si="6"/>
      </c>
      <c r="K452" s="195">
        <v>0</v>
      </c>
      <c r="L452" s="197">
        <f t="shared" si="93"/>
      </c>
      <c r="M452" s="195">
        <v>0</v>
      </c>
      <c r="N452" s="198">
        <f t="shared" si="209"/>
      </c>
      <c r="O452" s="195">
        <v>0</v>
      </c>
      <c r="P452" s="198">
        <f t="shared" si="236"/>
      </c>
      <c r="Q452" s="199">
        <f>(M452+M453+M454)/(O452+O453+O454)</f>
      </c>
      <c r="R452" s="195">
        <v>2</v>
      </c>
      <c r="S452" s="199">
        <f>(O452+O453+O454)/(K452+K453+K454)</f>
      </c>
      <c r="T452" s="195">
        <v>0</v>
      </c>
      <c r="U452" s="200">
        <f>F452/T452</f>
      </c>
      <c r="V452" s="201">
        <f>(F452+4*500)/T452</f>
      </c>
      <c r="W452" s="195">
        <v>0</v>
      </c>
      <c r="X452" s="201">
        <f>W452/T452</f>
      </c>
      <c r="Y452" s="199">
        <f>T452/R452</f>
      </c>
      <c r="Z452" s="201">
        <f>W452/F452</f>
      </c>
      <c r="AA452" s="201">
        <f>W452/(F452+500)</f>
      </c>
      <c r="AB452" s="195">
        <v>0</v>
      </c>
      <c r="AC452" s="195">
        <v>0</v>
      </c>
      <c r="AD452" s="199">
        <f>AB452/T452</f>
      </c>
      <c r="AE452" s="202">
        <f>(W452-AC452)/(F452+500)</f>
      </c>
      <c r="AF452" s="201" t="s">
        <v>248</v>
      </c>
    </row>
    <row hidden="true" r="453">
      <c r="A453" s="189"/>
      <c r="B453" s="190"/>
      <c r="C453" s="239"/>
      <c r="D453" s="192" t="s">
        <v>249</v>
      </c>
      <c r="E453" s="193">
        <v>614.16</v>
      </c>
      <c r="F453" s="194"/>
      <c r="G453" s="195">
        <v>6043</v>
      </c>
      <c r="H453" s="195">
        <v>382</v>
      </c>
      <c r="I453" s="196">
        <f t="shared" si="138"/>
      </c>
      <c r="J453" s="197">
        <f t="shared" si="6"/>
      </c>
      <c r="K453" s="195">
        <v>16</v>
      </c>
      <c r="L453" s="197">
        <f t="shared" si="93"/>
      </c>
      <c r="M453" s="195">
        <v>0</v>
      </c>
      <c r="N453" s="198">
        <f t="shared" si="209"/>
      </c>
      <c r="O453" s="195">
        <v>0</v>
      </c>
      <c r="P453" s="198">
        <f t="shared" si="236"/>
      </c>
      <c r="Q453" s="199"/>
      <c r="R453" s="195"/>
      <c r="S453" s="199"/>
      <c r="T453" s="195"/>
      <c r="U453" s="200"/>
      <c r="V453" s="201"/>
      <c r="W453" s="195"/>
      <c r="X453" s="201"/>
      <c r="Y453" s="199"/>
      <c r="Z453" s="201"/>
      <c r="AA453" s="201"/>
      <c r="AB453" s="195"/>
      <c r="AC453" s="195"/>
      <c r="AD453" s="199"/>
      <c r="AE453" s="202"/>
      <c r="AF453" s="203"/>
    </row>
    <row hidden="true" r="454">
      <c r="A454" s="189"/>
      <c r="B454" s="190"/>
      <c r="C454" s="239"/>
      <c r="D454" s="192" t="s">
        <v>250</v>
      </c>
      <c r="E454" s="193">
        <v>780.33</v>
      </c>
      <c r="F454" s="194"/>
      <c r="G454" s="195">
        <v>3500</v>
      </c>
      <c r="H454" s="195">
        <v>131</v>
      </c>
      <c r="I454" s="196">
        <f t="shared" si="138"/>
      </c>
      <c r="J454" s="197">
        <f t="shared" si="6"/>
      </c>
      <c r="K454" s="195">
        <v>5</v>
      </c>
      <c r="L454" s="197">
        <f t="shared" si="93"/>
      </c>
      <c r="M454" s="195">
        <v>0</v>
      </c>
      <c r="N454" s="198">
        <f t="shared" si="209"/>
      </c>
      <c r="O454" s="195">
        <v>1</v>
      </c>
      <c r="P454" s="198">
        <f t="shared" si="236"/>
      </c>
      <c r="Q454" s="199"/>
      <c r="R454" s="195"/>
      <c r="S454" s="199"/>
      <c r="T454" s="195"/>
      <c r="U454" s="200"/>
      <c r="V454" s="201"/>
      <c r="W454" s="195"/>
      <c r="X454" s="201"/>
      <c r="Y454" s="199"/>
      <c r="Z454" s="201"/>
      <c r="AA454" s="201"/>
      <c r="AB454" s="195"/>
      <c r="AC454" s="195"/>
      <c r="AD454" s="199"/>
      <c r="AE454" s="202"/>
      <c r="AF454" s="203" t="s">
        <v>266</v>
      </c>
    </row>
    <row hidden="true" r="455">
      <c r="A455" s="189"/>
      <c r="B455" s="190" t="s">
        <v>276</v>
      </c>
      <c r="C455" s="221" t="s">
        <v>264</v>
      </c>
      <c r="D455" s="192" t="s">
        <v>247</v>
      </c>
      <c r="E455" s="193">
        <v>0</v>
      </c>
      <c r="F455" s="194">
        <f>E455+E457+E456</f>
      </c>
      <c r="G455" s="195">
        <v>0</v>
      </c>
      <c r="H455" s="195">
        <v>0</v>
      </c>
      <c r="I455" s="196">
        <f t="shared" si="138"/>
      </c>
      <c r="J455" s="197">
        <f t="shared" si="6"/>
      </c>
      <c r="K455" s="195">
        <v>0</v>
      </c>
      <c r="L455" s="197">
        <f t="shared" si="93"/>
      </c>
      <c r="M455" s="195">
        <v>0</v>
      </c>
      <c r="N455" s="198">
        <f t="shared" si="209"/>
      </c>
      <c r="O455" s="195">
        <v>0</v>
      </c>
      <c r="P455" s="198">
        <f t="shared" si="236"/>
      </c>
      <c r="Q455" s="199">
        <f>(M455+M456+M457)/(O455+O456+O457)</f>
      </c>
      <c r="R455" s="195">
        <v>0</v>
      </c>
      <c r="S455" s="199">
        <f>(O455+O456+O457)/(K455+K456+K457)</f>
      </c>
      <c r="T455" s="195">
        <v>0</v>
      </c>
      <c r="U455" s="200">
        <f>F455/T455</f>
      </c>
      <c r="V455" s="201">
        <f>(F455+4*500)/T455</f>
      </c>
      <c r="W455" s="195">
        <v>0</v>
      </c>
      <c r="X455" s="201">
        <f>W455/T455</f>
      </c>
      <c r="Y455" s="199">
        <f>T455/R455</f>
      </c>
      <c r="Z455" s="201">
        <f>W455/F455</f>
      </c>
      <c r="AA455" s="201">
        <f>W455/(F455+500)</f>
      </c>
      <c r="AB455" s="195">
        <v>0</v>
      </c>
      <c r="AC455" s="195">
        <v>0</v>
      </c>
      <c r="AD455" s="199">
        <f>AB455/T455</f>
      </c>
      <c r="AE455" s="202">
        <f>(W455-AC455)/(F455+500)</f>
      </c>
      <c r="AF455" s="201" t="s">
        <v>248</v>
      </c>
    </row>
    <row hidden="true" r="456">
      <c r="A456" s="189"/>
      <c r="B456" s="190"/>
      <c r="C456" s="221"/>
      <c r="D456" s="192" t="s">
        <v>249</v>
      </c>
      <c r="E456" s="193">
        <v>256.82</v>
      </c>
      <c r="F456" s="194"/>
      <c r="G456" s="195">
        <v>2336</v>
      </c>
      <c r="H456" s="195">
        <v>170</v>
      </c>
      <c r="I456" s="196">
        <f t="shared" si="138"/>
      </c>
      <c r="J456" s="197">
        <f t="shared" si="6"/>
      </c>
      <c r="K456" s="195">
        <v>10</v>
      </c>
      <c r="L456" s="197">
        <f>E455/K455</f>
      </c>
      <c r="M456" s="195">
        <v>0</v>
      </c>
      <c r="N456" s="198">
        <f t="shared" si="209"/>
      </c>
      <c r="O456" s="195">
        <v>0</v>
      </c>
      <c r="P456" s="198">
        <f t="shared" si="236"/>
      </c>
      <c r="Q456" s="199"/>
      <c r="R456" s="195"/>
      <c r="S456" s="199"/>
      <c r="T456" s="195"/>
      <c r="U456" s="200"/>
      <c r="V456" s="201"/>
      <c r="W456" s="195"/>
      <c r="X456" s="201"/>
      <c r="Y456" s="199"/>
      <c r="Z456" s="201"/>
      <c r="AA456" s="201"/>
      <c r="AB456" s="195"/>
      <c r="AC456" s="195"/>
      <c r="AD456" s="199"/>
      <c r="AE456" s="202"/>
      <c r="AF456" s="203"/>
    </row>
    <row hidden="true" r="457">
      <c r="A457" s="189"/>
      <c r="B457" s="190"/>
      <c r="C457" s="221"/>
      <c r="D457" s="192" t="s">
        <v>250</v>
      </c>
      <c r="E457" s="193">
        <v>106.65</v>
      </c>
      <c r="F457" s="194"/>
      <c r="G457" s="195">
        <v>467</v>
      </c>
      <c r="H457" s="195">
        <v>27</v>
      </c>
      <c r="I457" s="196">
        <f t="shared" si="138"/>
      </c>
      <c r="J457" s="197">
        <f t="shared" si="6"/>
      </c>
      <c r="K457" s="195">
        <v>2</v>
      </c>
      <c r="L457" s="197">
        <f t="shared" ref="L457:L459" si="94">E457/K457</f>
      </c>
      <c r="M457" s="195">
        <v>0</v>
      </c>
      <c r="N457" s="198">
        <f t="shared" si="209"/>
      </c>
      <c r="O457" s="195">
        <v>0</v>
      </c>
      <c r="P457" s="198">
        <f t="shared" si="236"/>
      </c>
      <c r="Q457" s="199"/>
      <c r="R457" s="195"/>
      <c r="S457" s="199"/>
      <c r="T457" s="195"/>
      <c r="U457" s="200"/>
      <c r="V457" s="201"/>
      <c r="W457" s="195"/>
      <c r="X457" s="201"/>
      <c r="Y457" s="199"/>
      <c r="Z457" s="201"/>
      <c r="AA457" s="201"/>
      <c r="AB457" s="195"/>
      <c r="AC457" s="195"/>
      <c r="AD457" s="199"/>
      <c r="AE457" s="202"/>
      <c r="AF457" s="203" t="s">
        <v>266</v>
      </c>
    </row>
    <row hidden="true" r="458">
      <c r="A458" s="189"/>
      <c r="B458" s="222" t="s">
        <v>256</v>
      </c>
      <c r="C458" s="222"/>
      <c r="D458" s="222"/>
      <c r="E458" s="208">
        <f>SUM(E443:E457)</f>
      </c>
      <c r="F458" s="208">
        <f>SUM(F443:F457)</f>
      </c>
      <c r="G458" s="208">
        <f>SUM(G443:G457)</f>
      </c>
      <c r="H458" s="208">
        <f>SUM(H443:H457)</f>
      </c>
      <c r="I458" s="210">
        <f t="shared" si="138"/>
      </c>
      <c r="J458" s="211">
        <f t="shared" si="6"/>
      </c>
      <c r="K458" s="208">
        <f>SUM(K443:K457)</f>
      </c>
      <c r="L458" s="211">
        <f t="shared" si="94"/>
      </c>
      <c r="M458" s="208">
        <f>SUM(M443:M457)</f>
      </c>
      <c r="N458" s="212">
        <f t="shared" si="209"/>
      </c>
      <c r="O458" s="208">
        <f>SUM(O443:O457)</f>
      </c>
      <c r="P458" s="212">
        <f t="shared" si="236"/>
      </c>
      <c r="Q458" s="213">
        <f t="shared" ref="Q458:Q459" si="182">M458/O458</f>
      </c>
      <c r="R458" s="208">
        <f>SUM(R443:R457)</f>
      </c>
      <c r="S458" s="213">
        <f t="shared" ref="S458:S459" si="60">(O458+O458)/(K458+K458)</f>
      </c>
      <c r="T458" s="208">
        <f>SUM(T443:T457)</f>
      </c>
      <c r="U458" s="214">
        <f t="shared" ref="U458:U459" si="492">F458/T458</f>
      </c>
      <c r="V458" s="215">
        <f t="shared" ref="V458:V459" si="596">(F458+4*500)/T458</f>
      </c>
      <c r="W458" s="208">
        <f>SUM(W443:W457)</f>
      </c>
      <c r="X458" s="216">
        <f t="shared" ref="X458:X459" si="284">W458/T458</f>
      </c>
      <c r="Y458" s="213">
        <f t="shared" ref="Y458:Y459" si="388">T458/R458</f>
      </c>
      <c r="Z458" s="215">
        <f t="shared" ref="Z458:Z459" si="793">W458/F458</f>
      </c>
      <c r="AA458" s="215">
        <f>W458/(F458+COUNT(W443:W457)*500)</f>
      </c>
      <c r="AB458" s="217">
        <f>AB443+AB446+AB449+AB452+AB455</f>
      </c>
      <c r="AC458" s="217">
        <f>AC443+AC446+AC449+AC452+AC455</f>
      </c>
      <c r="AD458" s="213">
        <f t="shared" ref="AD458:AD459" si="689">AB458/T458</f>
      </c>
      <c r="AE458" s="223">
        <f>(W458-AC458)/(F458+COUNT(W443:W457))</f>
      </c>
      <c r="AF458" s="224"/>
    </row>
    <row r="459">
      <c r="A459" s="189"/>
      <c r="B459" s="225" t="s">
        <v>277</v>
      </c>
      <c r="C459" s="225"/>
      <c r="D459" s="225"/>
      <c r="E459" s="226">
        <f>E410+E426+E442+E458</f>
      </c>
      <c r="F459" s="226">
        <f>F410+F426+F442+F458</f>
      </c>
      <c r="G459" s="226">
        <f>G410+G426+G442+G458</f>
      </c>
      <c r="H459" s="226">
        <f>H410+H426+H442+H458</f>
      </c>
      <c r="I459" s="227">
        <f t="shared" si="138"/>
      </c>
      <c r="J459" s="228">
        <f t="shared" si="6"/>
      </c>
      <c r="K459" s="229">
        <f>K410+K426+K442+K458</f>
      </c>
      <c r="L459" s="228">
        <f t="shared" si="94"/>
      </c>
      <c r="M459" s="229">
        <f>M410+M426+M442+M458</f>
      </c>
      <c r="N459" s="230">
        <f t="shared" si="209"/>
      </c>
      <c r="O459" s="229">
        <f>O410+O426+O442+O458</f>
      </c>
      <c r="P459" s="230">
        <f t="shared" si="236"/>
      </c>
      <c r="Q459" s="231">
        <f t="shared" si="182"/>
      </c>
      <c r="R459" s="229">
        <f>R410+R426+R442+R458</f>
      </c>
      <c r="S459" s="231">
        <f t="shared" si="60"/>
      </c>
      <c r="T459" s="229">
        <f>T410+T426+T442+T458</f>
      </c>
      <c r="U459" s="232">
        <f t="shared" si="492"/>
      </c>
      <c r="V459" s="233">
        <f t="shared" si="596"/>
      </c>
      <c r="W459" s="226">
        <f>W410+W426+W442+W458</f>
      </c>
      <c r="X459" s="233">
        <f t="shared" si="284"/>
      </c>
      <c r="Y459" s="231">
        <f t="shared" si="388"/>
      </c>
      <c r="Z459" s="233">
        <f t="shared" si="793"/>
      </c>
      <c r="AA459" s="233">
        <f>W459/(F459+COUNT(W395:W409,W411:W425,W427:W441,W443:W457)*500)</f>
      </c>
      <c r="AB459" s="229">
        <f>AB410+AB426+AB442+AB458</f>
      </c>
      <c r="AC459" s="226">
        <f>AC410+AC426+AC442+AC458</f>
      </c>
      <c r="AD459" s="231">
        <f t="shared" si="689"/>
      </c>
      <c r="AE459" s="233">
        <f>(W459-AC459)/(F459+COUNT(W395:W409,W411:W425,W427:W441,W443:W457)*500)</f>
      </c>
      <c r="AF459" s="201"/>
    </row>
    <row hidden="true" r="460">
      <c r="A460" s="178" t="s">
        <v>212</v>
      </c>
      <c r="B460" s="179" t="s">
        <v>213</v>
      </c>
      <c r="C460" s="179" t="s">
        <v>214</v>
      </c>
      <c r="D460" s="179" t="s">
        <v>215</v>
      </c>
      <c r="E460" s="180" t="s">
        <v>216</v>
      </c>
      <c r="F460" s="179" t="s">
        <v>217</v>
      </c>
      <c r="G460" s="179" t="s">
        <v>218</v>
      </c>
      <c r="H460" s="179" t="s">
        <v>219</v>
      </c>
      <c r="I460" s="181" t="s">
        <v>220</v>
      </c>
      <c r="J460" s="182" t="s">
        <v>221</v>
      </c>
      <c r="K460" s="179" t="s">
        <v>222</v>
      </c>
      <c r="L460" s="182" t="s">
        <v>223</v>
      </c>
      <c r="M460" s="179" t="s">
        <v>224</v>
      </c>
      <c r="N460" s="183" t="s">
        <v>225</v>
      </c>
      <c r="O460" s="179" t="s">
        <v>226</v>
      </c>
      <c r="P460" s="183" t="s">
        <v>227</v>
      </c>
      <c r="Q460" s="181" t="s">
        <v>228</v>
      </c>
      <c r="R460" s="184" t="s">
        <v>229</v>
      </c>
      <c r="S460" s="185" t="s">
        <v>230</v>
      </c>
      <c r="T460" s="184" t="s">
        <v>231</v>
      </c>
      <c r="U460" s="186" t="s">
        <v>232</v>
      </c>
      <c r="V460" s="187" t="s">
        <v>233</v>
      </c>
      <c r="W460" s="187" t="s">
        <v>234</v>
      </c>
      <c r="X460" s="187" t="s">
        <v>235</v>
      </c>
      <c r="Y460" s="185" t="s">
        <v>236</v>
      </c>
      <c r="Z460" s="187" t="s">
        <v>237</v>
      </c>
      <c r="AA460" s="187" t="s">
        <v>238</v>
      </c>
      <c r="AB460" s="187" t="s">
        <v>239</v>
      </c>
      <c r="AC460" s="184" t="s">
        <v>240</v>
      </c>
      <c r="AD460" s="185" t="s">
        <v>241</v>
      </c>
      <c r="AE460" s="235" t="s">
        <v>242</v>
      </c>
      <c r="AF460" s="236" t="s">
        <v>243</v>
      </c>
    </row>
    <row hidden="true" r="461">
      <c r="A461" s="189" t="s">
        <v>284</v>
      </c>
      <c r="B461" s="190" t="s">
        <v>245</v>
      </c>
      <c r="C461" s="191" t="s">
        <v>246</v>
      </c>
      <c r="D461" s="192" t="s">
        <v>247</v>
      </c>
      <c r="E461" s="193">
        <v>0</v>
      </c>
      <c r="F461" s="194">
        <f>E461+E463+E462</f>
      </c>
      <c r="G461" s="195">
        <v>0</v>
      </c>
      <c r="H461" s="195">
        <v>0</v>
      </c>
      <c r="I461" s="196">
        <f t="shared" ref="I461:I525" si="139">H461/G461</f>
      </c>
      <c r="J461" s="197">
        <f t="shared" ref="J461:J525" si="7">(E461/G461)*1000</f>
      </c>
      <c r="K461" s="195">
        <v>0</v>
      </c>
      <c r="L461" s="197">
        <f t="shared" ref="L461:L521" si="95">E461/K461</f>
      </c>
      <c r="M461" s="195">
        <v>0</v>
      </c>
      <c r="N461" s="198">
        <f t="shared" ref="N461:N525" si="210">E461/M461</f>
      </c>
      <c r="O461" s="195">
        <v>0</v>
      </c>
      <c r="P461" s="198">
        <f t="shared" ref="P461:P525" si="237">E461/O461</f>
      </c>
      <c r="Q461" s="199">
        <f>(M461+M462+M463)/(O461+O462+O463)</f>
      </c>
      <c r="R461" s="195">
        <v>4</v>
      </c>
      <c r="S461" s="199">
        <f>(O461+O462+O463)/(K461+K462+K463)</f>
      </c>
      <c r="T461" s="195">
        <v>1</v>
      </c>
      <c r="U461" s="200">
        <f>F461/T461</f>
      </c>
      <c r="V461" s="201">
        <f>(F461+4*500)/T461</f>
      </c>
      <c r="W461" s="195">
        <v>444</v>
      </c>
      <c r="X461" s="201">
        <f>W461/T461</f>
      </c>
      <c r="Y461" s="199">
        <f>T461/R461</f>
      </c>
      <c r="Z461" s="201">
        <f>W461/F461</f>
      </c>
      <c r="AA461" s="201">
        <f>W461/(F461+500)</f>
      </c>
      <c r="AB461" s="195">
        <v>1</v>
      </c>
      <c r="AC461" s="195">
        <v>444</v>
      </c>
      <c r="AD461" s="199">
        <f>AB461/T461</f>
      </c>
      <c r="AE461" s="202">
        <f>(W461-AC461)/(F461+500)</f>
      </c>
      <c r="AF461" s="237" t="s">
        <v>265</v>
      </c>
    </row>
    <row hidden="true" r="462">
      <c r="A462" s="189"/>
      <c r="B462" s="190"/>
      <c r="C462" s="191"/>
      <c r="D462" s="192" t="s">
        <v>249</v>
      </c>
      <c r="E462" s="193">
        <v>530.65</v>
      </c>
      <c r="F462" s="194"/>
      <c r="G462" s="195">
        <v>5100</v>
      </c>
      <c r="H462" s="195">
        <v>460</v>
      </c>
      <c r="I462" s="196">
        <f t="shared" si="139"/>
      </c>
      <c r="J462" s="197">
        <f t="shared" si="7"/>
      </c>
      <c r="K462" s="195">
        <v>9</v>
      </c>
      <c r="L462" s="197">
        <f t="shared" si="95"/>
      </c>
      <c r="M462" s="195">
        <v>0</v>
      </c>
      <c r="N462" s="198">
        <f t="shared" si="210"/>
      </c>
      <c r="O462" s="195">
        <v>2</v>
      </c>
      <c r="P462" s="198">
        <f t="shared" si="237"/>
      </c>
      <c r="Q462" s="199"/>
      <c r="R462" s="195"/>
      <c r="S462" s="199"/>
      <c r="T462" s="195"/>
      <c r="U462" s="200"/>
      <c r="V462" s="201"/>
      <c r="W462" s="195"/>
      <c r="X462" s="201"/>
      <c r="Y462" s="199"/>
      <c r="Z462" s="201"/>
      <c r="AA462" s="201"/>
      <c r="AB462" s="195"/>
      <c r="AC462" s="195"/>
      <c r="AD462" s="199"/>
      <c r="AE462" s="202"/>
      <c r="AF462" s="204"/>
    </row>
    <row hidden="true" r="463">
      <c r="A463" s="189"/>
      <c r="B463" s="190"/>
      <c r="C463" s="191"/>
      <c r="D463" s="192" t="s">
        <v>250</v>
      </c>
      <c r="E463" s="193">
        <v>205.08</v>
      </c>
      <c r="F463" s="194"/>
      <c r="G463" s="195">
        <v>744</v>
      </c>
      <c r="H463" s="205">
        <v>36</v>
      </c>
      <c r="I463" s="196">
        <f t="shared" si="139"/>
      </c>
      <c r="J463" s="197">
        <f t="shared" si="7"/>
      </c>
      <c r="K463" s="195">
        <v>1</v>
      </c>
      <c r="L463" s="197">
        <f t="shared" si="95"/>
      </c>
      <c r="M463" s="195">
        <v>1</v>
      </c>
      <c r="N463" s="198">
        <f t="shared" si="210"/>
      </c>
      <c r="O463" s="195">
        <v>1</v>
      </c>
      <c r="P463" s="198">
        <f t="shared" si="237"/>
      </c>
      <c r="Q463" s="199"/>
      <c r="R463" s="195"/>
      <c r="S463" s="199"/>
      <c r="T463" s="195"/>
      <c r="U463" s="200"/>
      <c r="V463" s="201"/>
      <c r="W463" s="195"/>
      <c r="X463" s="201"/>
      <c r="Y463" s="199"/>
      <c r="Z463" s="201"/>
      <c r="AA463" s="201"/>
      <c r="AB463" s="195"/>
      <c r="AC463" s="195"/>
      <c r="AD463" s="199"/>
      <c r="AE463" s="202"/>
      <c r="AF463" s="203" t="s">
        <v>251</v>
      </c>
    </row>
    <row hidden="true" r="464">
      <c r="A464" s="189"/>
      <c r="B464" s="190" t="s">
        <v>252</v>
      </c>
      <c r="C464" s="191" t="s">
        <v>246</v>
      </c>
      <c r="D464" s="192" t="s">
        <v>247</v>
      </c>
      <c r="E464" s="193">
        <v>0</v>
      </c>
      <c r="F464" s="194">
        <f>E464+E466+E465</f>
      </c>
      <c r="G464" s="195">
        <v>0</v>
      </c>
      <c r="H464" s="195">
        <v>0</v>
      </c>
      <c r="I464" s="196">
        <f t="shared" si="139"/>
      </c>
      <c r="J464" s="197">
        <f t="shared" si="7"/>
      </c>
      <c r="K464" s="195">
        <v>0</v>
      </c>
      <c r="L464" s="197">
        <f t="shared" si="95"/>
      </c>
      <c r="M464" s="195">
        <v>0</v>
      </c>
      <c r="N464" s="198">
        <f t="shared" si="210"/>
      </c>
      <c r="O464" s="195">
        <v>0</v>
      </c>
      <c r="P464" s="198">
        <f t="shared" si="237"/>
      </c>
      <c r="Q464" s="199">
        <f>(M464+M465+M466)/(O464+O465+O466)</f>
      </c>
      <c r="R464" s="195">
        <v>9</v>
      </c>
      <c r="S464" s="199">
        <f>(O464+O465+O466)/(K464+K465+K466)</f>
      </c>
      <c r="T464" s="195">
        <v>1</v>
      </c>
      <c r="U464" s="200">
        <f>F464/T464</f>
      </c>
      <c r="V464" s="201">
        <f>(F464+4*500)/T464</f>
      </c>
      <c r="W464" s="195">
        <v>372</v>
      </c>
      <c r="X464" s="201">
        <f>W464/T464</f>
      </c>
      <c r="Y464" s="199">
        <f>T464/R464</f>
      </c>
      <c r="Z464" s="201">
        <f>W464/F464</f>
      </c>
      <c r="AA464" s="201">
        <f>W464/(F464+500)</f>
      </c>
      <c r="AB464" s="195">
        <v>1</v>
      </c>
      <c r="AC464" s="195">
        <v>372</v>
      </c>
      <c r="AD464" s="199">
        <f>AB464/T464</f>
      </c>
      <c r="AE464" s="202">
        <f>(W464-AC464)/(F464+500)</f>
      </c>
      <c r="AF464" s="203" t="s">
        <v>265</v>
      </c>
    </row>
    <row hidden="true" r="465">
      <c r="A465" s="189"/>
      <c r="B465" s="190"/>
      <c r="C465" s="191"/>
      <c r="D465" s="192" t="s">
        <v>249</v>
      </c>
      <c r="E465" s="193">
        <v>624.4</v>
      </c>
      <c r="F465" s="194"/>
      <c r="G465" s="195">
        <v>7461</v>
      </c>
      <c r="H465" s="195">
        <v>475</v>
      </c>
      <c r="I465" s="196">
        <f t="shared" si="139"/>
      </c>
      <c r="J465" s="197">
        <f t="shared" si="7"/>
      </c>
      <c r="K465" s="195">
        <v>26</v>
      </c>
      <c r="L465" s="197">
        <f t="shared" si="95"/>
      </c>
      <c r="M465" s="195">
        <v>0</v>
      </c>
      <c r="N465" s="198">
        <f t="shared" si="210"/>
      </c>
      <c r="O465" s="195">
        <v>4</v>
      </c>
      <c r="P465" s="198">
        <f t="shared" si="237"/>
      </c>
      <c r="Q465" s="199"/>
      <c r="R465" s="195"/>
      <c r="S465" s="199"/>
      <c r="T465" s="195"/>
      <c r="U465" s="200"/>
      <c r="V465" s="201"/>
      <c r="W465" s="195"/>
      <c r="X465" s="201"/>
      <c r="Y465" s="199"/>
      <c r="Z465" s="201"/>
      <c r="AA465" s="201"/>
      <c r="AB465" s="195"/>
      <c r="AC465" s="195"/>
      <c r="AD465" s="199"/>
      <c r="AE465" s="202"/>
      <c r="AF465" s="204"/>
    </row>
    <row hidden="true" r="466">
      <c r="A466" s="189"/>
      <c r="B466" s="190"/>
      <c r="C466" s="191"/>
      <c r="D466" s="192" t="s">
        <v>250</v>
      </c>
      <c r="E466" s="193">
        <v>877.38</v>
      </c>
      <c r="F466" s="194"/>
      <c r="G466" s="195">
        <v>3857</v>
      </c>
      <c r="H466" s="205">
        <v>95</v>
      </c>
      <c r="I466" s="196">
        <f t="shared" si="139"/>
      </c>
      <c r="J466" s="197">
        <f t="shared" si="7"/>
      </c>
      <c r="K466" s="195">
        <v>6</v>
      </c>
      <c r="L466" s="197">
        <f t="shared" si="95"/>
      </c>
      <c r="M466" s="195">
        <v>1</v>
      </c>
      <c r="N466" s="198">
        <f t="shared" si="210"/>
      </c>
      <c r="O466" s="195">
        <v>1</v>
      </c>
      <c r="P466" s="198">
        <f t="shared" si="237"/>
      </c>
      <c r="Q466" s="199"/>
      <c r="R466" s="195"/>
      <c r="S466" s="199"/>
      <c r="T466" s="195"/>
      <c r="U466" s="200"/>
      <c r="V466" s="201"/>
      <c r="W466" s="195"/>
      <c r="X466" s="201"/>
      <c r="Y466" s="199"/>
      <c r="Z466" s="201"/>
      <c r="AA466" s="201"/>
      <c r="AB466" s="195"/>
      <c r="AC466" s="195"/>
      <c r="AD466" s="199"/>
      <c r="AE466" s="202"/>
      <c r="AF466" s="203" t="s">
        <v>251</v>
      </c>
    </row>
    <row hidden="true" r="467">
      <c r="A467" s="189"/>
      <c r="B467" s="206" t="s">
        <v>253</v>
      </c>
      <c r="C467" s="191" t="s">
        <v>246</v>
      </c>
      <c r="D467" s="192" t="s">
        <v>247</v>
      </c>
      <c r="E467" s="193">
        <v>0</v>
      </c>
      <c r="F467" s="194">
        <f>E467+E469+E468</f>
      </c>
      <c r="G467" s="195">
        <v>0</v>
      </c>
      <c r="H467" s="195">
        <v>0</v>
      </c>
      <c r="I467" s="196">
        <f t="shared" si="139"/>
      </c>
      <c r="J467" s="197">
        <f t="shared" si="7"/>
      </c>
      <c r="K467" s="195">
        <v>0</v>
      </c>
      <c r="L467" s="197">
        <f t="shared" si="95"/>
      </c>
      <c r="M467" s="195">
        <v>0</v>
      </c>
      <c r="N467" s="198">
        <f t="shared" si="210"/>
      </c>
      <c r="O467" s="195">
        <v>0</v>
      </c>
      <c r="P467" s="198">
        <f t="shared" si="237"/>
      </c>
      <c r="Q467" s="199">
        <f>(M467+M468+M469)/(O467+O468+O469)</f>
      </c>
      <c r="R467" s="195">
        <v>4</v>
      </c>
      <c r="S467" s="199">
        <f>(O467+O468+O469)/(K467+K468+K469)</f>
      </c>
      <c r="T467" s="195">
        <v>0</v>
      </c>
      <c r="U467" s="200">
        <f>F467/T467</f>
      </c>
      <c r="V467" s="201">
        <f>(F467+4*500)/T467</f>
      </c>
      <c r="W467" s="195">
        <v>0</v>
      </c>
      <c r="X467" s="201">
        <f>W467/T467</f>
      </c>
      <c r="Y467" s="199">
        <f>T467/R467</f>
      </c>
      <c r="Z467" s="201">
        <f>W467/F467</f>
      </c>
      <c r="AA467" s="201">
        <f>W467/(F467+500)</f>
      </c>
      <c r="AB467" s="195">
        <v>0</v>
      </c>
      <c r="AC467" s="195">
        <v>0</v>
      </c>
      <c r="AD467" s="199">
        <f>AB467/T467</f>
      </c>
      <c r="AE467" s="202">
        <f>(W467-AC467)/(F467+500)</f>
      </c>
      <c r="AF467" s="203" t="s">
        <v>265</v>
      </c>
    </row>
    <row hidden="true" r="468">
      <c r="A468" s="189"/>
      <c r="B468" s="206"/>
      <c r="C468" s="191"/>
      <c r="D468" s="192" t="s">
        <v>249</v>
      </c>
      <c r="E468" s="193">
        <v>368.41</v>
      </c>
      <c r="F468" s="194"/>
      <c r="G468" s="195">
        <v>3323</v>
      </c>
      <c r="H468" s="195">
        <v>171</v>
      </c>
      <c r="I468" s="196">
        <f t="shared" si="139"/>
      </c>
      <c r="J468" s="197">
        <f t="shared" si="7"/>
      </c>
      <c r="K468" s="195">
        <v>3</v>
      </c>
      <c r="L468" s="197">
        <f t="shared" si="95"/>
      </c>
      <c r="M468" s="195">
        <v>0</v>
      </c>
      <c r="N468" s="198">
        <f t="shared" si="210"/>
      </c>
      <c r="O468" s="195">
        <v>1</v>
      </c>
      <c r="P468" s="198">
        <f t="shared" si="237"/>
      </c>
      <c r="Q468" s="199"/>
      <c r="R468" s="195"/>
      <c r="S468" s="199"/>
      <c r="T468" s="195"/>
      <c r="U468" s="200"/>
      <c r="V468" s="201"/>
      <c r="W468" s="195"/>
      <c r="X468" s="201"/>
      <c r="Y468" s="199"/>
      <c r="Z468" s="201"/>
      <c r="AA468" s="201"/>
      <c r="AB468" s="195"/>
      <c r="AC468" s="195"/>
      <c r="AD468" s="199"/>
      <c r="AE468" s="202"/>
      <c r="AF468" s="204"/>
    </row>
    <row hidden="true" r="469">
      <c r="A469" s="189"/>
      <c r="B469" s="206"/>
      <c r="C469" s="191"/>
      <c r="D469" s="192" t="s">
        <v>250</v>
      </c>
      <c r="E469" s="193">
        <v>699.44</v>
      </c>
      <c r="F469" s="194"/>
      <c r="G469" s="195">
        <v>3132</v>
      </c>
      <c r="H469" s="205">
        <v>82</v>
      </c>
      <c r="I469" s="196">
        <f t="shared" si="139"/>
      </c>
      <c r="J469" s="197">
        <f t="shared" si="7"/>
      </c>
      <c r="K469" s="195">
        <v>3</v>
      </c>
      <c r="L469" s="197">
        <f t="shared" si="95"/>
      </c>
      <c r="M469" s="195">
        <v>0</v>
      </c>
      <c r="N469" s="198">
        <f t="shared" si="210"/>
      </c>
      <c r="O469" s="195">
        <v>3</v>
      </c>
      <c r="P469" s="198">
        <f t="shared" si="237"/>
      </c>
      <c r="Q469" s="199"/>
      <c r="R469" s="195"/>
      <c r="S469" s="199"/>
      <c r="T469" s="195"/>
      <c r="U469" s="200"/>
      <c r="V469" s="201"/>
      <c r="W469" s="195"/>
      <c r="X469" s="201"/>
      <c r="Y469" s="199"/>
      <c r="Z469" s="201"/>
      <c r="AA469" s="201"/>
      <c r="AB469" s="195"/>
      <c r="AC469" s="195"/>
      <c r="AD469" s="199"/>
      <c r="AE469" s="202"/>
      <c r="AF469" s="203" t="s">
        <v>251</v>
      </c>
    </row>
    <row hidden="true" r="470">
      <c r="A470" s="189"/>
      <c r="B470" s="190" t="s">
        <v>254</v>
      </c>
      <c r="C470" s="191" t="s">
        <v>246</v>
      </c>
      <c r="D470" s="192" t="s">
        <v>247</v>
      </c>
      <c r="E470" s="193">
        <v>0</v>
      </c>
      <c r="F470" s="194">
        <f>E470+E472+E471</f>
      </c>
      <c r="G470" s="195">
        <v>0</v>
      </c>
      <c r="H470" s="195">
        <v>0</v>
      </c>
      <c r="I470" s="196">
        <f t="shared" si="139"/>
      </c>
      <c r="J470" s="197">
        <f t="shared" si="7"/>
      </c>
      <c r="K470" s="195">
        <v>0</v>
      </c>
      <c r="L470" s="197">
        <f t="shared" si="95"/>
      </c>
      <c r="M470" s="195">
        <v>0</v>
      </c>
      <c r="N470" s="198">
        <f t="shared" si="210"/>
      </c>
      <c r="O470" s="195">
        <v>0</v>
      </c>
      <c r="P470" s="198">
        <f t="shared" si="237"/>
      </c>
      <c r="Q470" s="199">
        <f>(M470+M471+M472)/(O470+O471+O472)</f>
      </c>
      <c r="R470" s="195">
        <v>6</v>
      </c>
      <c r="S470" s="199">
        <f>(O470+O471+O472)/(K470+K471+K472)</f>
      </c>
      <c r="T470" s="195">
        <v>4</v>
      </c>
      <c r="U470" s="200">
        <f>F470/T470</f>
      </c>
      <c r="V470" s="201">
        <f>(F470+4*500)/T470</f>
      </c>
      <c r="W470" s="195">
        <v>2810.2</v>
      </c>
      <c r="X470" s="201">
        <f>W470/T470</f>
      </c>
      <c r="Y470" s="199">
        <f>T470/R470</f>
      </c>
      <c r="Z470" s="201">
        <f>W470/F470</f>
      </c>
      <c r="AA470" s="201">
        <f>W470/(F470+500)</f>
      </c>
      <c r="AB470" s="195">
        <v>2</v>
      </c>
      <c r="AC470" s="195">
        <v>1207.2</v>
      </c>
      <c r="AD470" s="199">
        <f>AB470/T470</f>
      </c>
      <c r="AE470" s="202">
        <f>(W470-AC470)/(F470+500)</f>
      </c>
      <c r="AF470" s="203" t="s">
        <v>265</v>
      </c>
    </row>
    <row hidden="true" r="471">
      <c r="A471" s="189"/>
      <c r="B471" s="190"/>
      <c r="C471" s="191"/>
      <c r="D471" s="192" t="s">
        <v>249</v>
      </c>
      <c r="E471" s="193">
        <v>1457.11</v>
      </c>
      <c r="F471" s="194"/>
      <c r="G471" s="195">
        <v>13948</v>
      </c>
      <c r="H471" s="195">
        <v>524</v>
      </c>
      <c r="I471" s="196">
        <f t="shared" si="139"/>
      </c>
      <c r="J471" s="197">
        <f t="shared" si="7"/>
      </c>
      <c r="K471" s="195">
        <v>27</v>
      </c>
      <c r="L471" s="197">
        <f t="shared" si="95"/>
      </c>
      <c r="M471" s="195">
        <v>1</v>
      </c>
      <c r="N471" s="198">
        <f t="shared" si="210"/>
      </c>
      <c r="O471" s="195">
        <v>2</v>
      </c>
      <c r="P471" s="198">
        <f t="shared" si="237"/>
      </c>
      <c r="Q471" s="199"/>
      <c r="R471" s="195"/>
      <c r="S471" s="199"/>
      <c r="T471" s="195"/>
      <c r="U471" s="200"/>
      <c r="V471" s="201"/>
      <c r="W471" s="195"/>
      <c r="X471" s="201"/>
      <c r="Y471" s="199"/>
      <c r="Z471" s="201"/>
      <c r="AA471" s="201"/>
      <c r="AB471" s="195"/>
      <c r="AC471" s="195"/>
      <c r="AD471" s="199"/>
      <c r="AE471" s="202"/>
      <c r="AF471" s="204"/>
    </row>
    <row hidden="true" r="472">
      <c r="A472" s="189"/>
      <c r="B472" s="190"/>
      <c r="C472" s="191"/>
      <c r="D472" s="192" t="s">
        <v>250</v>
      </c>
      <c r="E472" s="193">
        <v>1274.55</v>
      </c>
      <c r="F472" s="194"/>
      <c r="G472" s="195">
        <v>4037</v>
      </c>
      <c r="H472" s="205">
        <v>77</v>
      </c>
      <c r="I472" s="196">
        <f t="shared" si="139"/>
      </c>
      <c r="J472" s="197">
        <f t="shared" si="7"/>
      </c>
      <c r="K472" s="195">
        <v>5</v>
      </c>
      <c r="L472" s="197">
        <f t="shared" si="95"/>
      </c>
      <c r="M472" s="195">
        <v>2</v>
      </c>
      <c r="N472" s="198">
        <f t="shared" si="210"/>
      </c>
      <c r="O472" s="195">
        <v>3</v>
      </c>
      <c r="P472" s="198">
        <f t="shared" si="237"/>
      </c>
      <c r="Q472" s="199"/>
      <c r="R472" s="195"/>
      <c r="S472" s="199"/>
      <c r="T472" s="195"/>
      <c r="U472" s="200"/>
      <c r="V472" s="201"/>
      <c r="W472" s="195"/>
      <c r="X472" s="201"/>
      <c r="Y472" s="199"/>
      <c r="Z472" s="201"/>
      <c r="AA472" s="201"/>
      <c r="AB472" s="195"/>
      <c r="AC472" s="195"/>
      <c r="AD472" s="199"/>
      <c r="AE472" s="202"/>
      <c r="AF472" s="203" t="s">
        <v>251</v>
      </c>
    </row>
    <row hidden="true" r="473">
      <c r="A473" s="189"/>
      <c r="B473" s="190" t="s">
        <v>255</v>
      </c>
      <c r="C473" s="191" t="s">
        <v>246</v>
      </c>
      <c r="D473" s="192" t="s">
        <v>247</v>
      </c>
      <c r="E473" s="193">
        <v>0</v>
      </c>
      <c r="F473" s="194">
        <f>E473+E475+E474</f>
      </c>
      <c r="G473" s="195">
        <v>0</v>
      </c>
      <c r="H473" s="195">
        <v>0</v>
      </c>
      <c r="I473" s="196">
        <f t="shared" si="139"/>
      </c>
      <c r="J473" s="197">
        <f t="shared" si="7"/>
      </c>
      <c r="K473" s="195">
        <v>0</v>
      </c>
      <c r="L473" s="197">
        <f t="shared" si="95"/>
      </c>
      <c r="M473" s="195">
        <v>0</v>
      </c>
      <c r="N473" s="198">
        <f t="shared" si="210"/>
      </c>
      <c r="O473" s="195">
        <v>0</v>
      </c>
      <c r="P473" s="198">
        <f t="shared" si="237"/>
      </c>
      <c r="Q473" s="199">
        <f>(M473+M474+M475)/(O473+O474+O475)</f>
      </c>
      <c r="R473" s="195">
        <v>10</v>
      </c>
      <c r="S473" s="199">
        <f>(O473+O474+O475)/(K473+K474+K475)</f>
      </c>
      <c r="T473" s="195">
        <v>3</v>
      </c>
      <c r="U473" s="200">
        <f>F473/T473</f>
      </c>
      <c r="V473" s="201">
        <f>(F473+4*500)/T473</f>
      </c>
      <c r="W473" s="195">
        <v>2976</v>
      </c>
      <c r="X473" s="201">
        <f>W473/T473</f>
      </c>
      <c r="Y473" s="199">
        <f>T473/R473</f>
      </c>
      <c r="Z473" s="201">
        <f>W473/F473</f>
      </c>
      <c r="AA473" s="201">
        <f>W473/(F473+500)</f>
      </c>
      <c r="AB473" s="195">
        <v>0</v>
      </c>
      <c r="AC473" s="195">
        <v>0</v>
      </c>
      <c r="AD473" s="199">
        <f>AB473/T473</f>
      </c>
      <c r="AE473" s="202">
        <f>(W473-AC473)/(F473+500)</f>
      </c>
      <c r="AF473" s="203" t="s">
        <v>265</v>
      </c>
    </row>
    <row hidden="true" r="474">
      <c r="A474" s="189"/>
      <c r="B474" s="190"/>
      <c r="C474" s="191"/>
      <c r="D474" s="192" t="s">
        <v>249</v>
      </c>
      <c r="E474" s="193">
        <v>891.83</v>
      </c>
      <c r="F474" s="194"/>
      <c r="G474" s="195">
        <v>8933</v>
      </c>
      <c r="H474" s="195">
        <v>404</v>
      </c>
      <c r="I474" s="196">
        <f t="shared" si="139"/>
      </c>
      <c r="J474" s="197">
        <f t="shared" si="7"/>
      </c>
      <c r="K474" s="195">
        <v>23</v>
      </c>
      <c r="L474" s="197">
        <f t="shared" si="95"/>
      </c>
      <c r="M474" s="195">
        <v>2</v>
      </c>
      <c r="N474" s="198">
        <f t="shared" si="210"/>
      </c>
      <c r="O474" s="195">
        <v>3</v>
      </c>
      <c r="P474" s="198">
        <f t="shared" si="237"/>
      </c>
      <c r="Q474" s="199"/>
      <c r="R474" s="195"/>
      <c r="S474" s="199"/>
      <c r="T474" s="195"/>
      <c r="U474" s="200"/>
      <c r="V474" s="201"/>
      <c r="W474" s="195"/>
      <c r="X474" s="201"/>
      <c r="Y474" s="199"/>
      <c r="Z474" s="201"/>
      <c r="AA474" s="201"/>
      <c r="AB474" s="195"/>
      <c r="AC474" s="195"/>
      <c r="AD474" s="199"/>
      <c r="AE474" s="202"/>
      <c r="AF474" s="204"/>
    </row>
    <row hidden="true" r="475">
      <c r="A475" s="189"/>
      <c r="B475" s="190"/>
      <c r="C475" s="191"/>
      <c r="D475" s="192" t="s">
        <v>250</v>
      </c>
      <c r="E475" s="193">
        <v>1400.95</v>
      </c>
      <c r="F475" s="194"/>
      <c r="G475" s="195">
        <v>5385</v>
      </c>
      <c r="H475" s="205">
        <v>132</v>
      </c>
      <c r="I475" s="196">
        <f t="shared" si="139"/>
      </c>
      <c r="J475" s="197">
        <f t="shared" si="7"/>
      </c>
      <c r="K475" s="195">
        <v>5</v>
      </c>
      <c r="L475" s="197">
        <f t="shared" si="95"/>
      </c>
      <c r="M475" s="195">
        <v>0</v>
      </c>
      <c r="N475" s="198">
        <f t="shared" si="210"/>
      </c>
      <c r="O475" s="195">
        <v>3</v>
      </c>
      <c r="P475" s="198">
        <f t="shared" si="237"/>
      </c>
      <c r="Q475" s="199"/>
      <c r="R475" s="195"/>
      <c r="S475" s="199"/>
      <c r="T475" s="195"/>
      <c r="U475" s="200"/>
      <c r="V475" s="201"/>
      <c r="W475" s="195"/>
      <c r="X475" s="201"/>
      <c r="Y475" s="199"/>
      <c r="Z475" s="201"/>
      <c r="AA475" s="201"/>
      <c r="AB475" s="195"/>
      <c r="AC475" s="195"/>
      <c r="AD475" s="199"/>
      <c r="AE475" s="202"/>
      <c r="AF475" s="203" t="s">
        <v>251</v>
      </c>
    </row>
    <row hidden="true" r="476">
      <c r="A476" s="189"/>
      <c r="B476" s="207" t="s">
        <v>256</v>
      </c>
      <c r="C476" s="207"/>
      <c r="D476" s="207"/>
      <c r="E476" s="208">
        <f>SUM(E461:E475)</f>
      </c>
      <c r="F476" s="209">
        <f>SUM(F461:F475)</f>
      </c>
      <c r="G476" s="208">
        <f>SUM(G461:G475)</f>
      </c>
      <c r="H476" s="208">
        <f>SUM(H461:H475)</f>
      </c>
      <c r="I476" s="210">
        <f t="shared" si="139"/>
      </c>
      <c r="J476" s="211">
        <f t="shared" si="7"/>
      </c>
      <c r="K476" s="208">
        <f>SUM(K461:K475)</f>
      </c>
      <c r="L476" s="211">
        <f t="shared" si="95"/>
      </c>
      <c r="M476" s="208">
        <f>SUM(M461:M475)</f>
      </c>
      <c r="N476" s="212">
        <f t="shared" si="210"/>
      </c>
      <c r="O476" s="208">
        <f>SUM(O461:O475)</f>
      </c>
      <c r="P476" s="212">
        <f t="shared" si="237"/>
      </c>
      <c r="Q476" s="213">
        <f>M476/O476</f>
      </c>
      <c r="R476" s="209">
        <f>SUM(R461:R475)</f>
      </c>
      <c r="S476" s="213">
        <f>(O476+O476)/(K476+K476)</f>
      </c>
      <c r="T476" s="209">
        <f>SUM(T461:T475)</f>
      </c>
      <c r="U476" s="214">
        <f t="shared" ref="U476:U477" si="493">F476/T476</f>
      </c>
      <c r="V476" s="215">
        <f t="shared" ref="V476:V477" si="597">(F476+4*500)/T476</f>
      </c>
      <c r="W476" s="209">
        <f>SUM(W461:W475)</f>
      </c>
      <c r="X476" s="216">
        <f t="shared" ref="X476:X477" si="285">W476/T476</f>
      </c>
      <c r="Y476" s="213">
        <f t="shared" ref="Y476:Y477" si="389">T476/R476</f>
      </c>
      <c r="Z476" s="215">
        <f t="shared" ref="Z476:Z477" si="794">W476/F476</f>
      </c>
      <c r="AA476" s="215">
        <f>W476/(F476+COUNT(W461:W475)*500)</f>
      </c>
      <c r="AB476" s="217">
        <f>AB461+AB464+AB467+AB470+AB473</f>
      </c>
      <c r="AC476" s="217">
        <f>AC461+AC464+AC467+AC470+AC473</f>
      </c>
      <c r="AD476" s="213">
        <f t="shared" ref="AD476:AD477" si="690">AB476/T476</f>
      </c>
      <c r="AE476" s="218">
        <f>(W476-AC476)/(F476+COUNT(W461:W475))</f>
      </c>
      <c r="AF476" s="219"/>
    </row>
    <row hidden="true" r="477">
      <c r="A477" s="189"/>
      <c r="B477" s="238" t="s">
        <v>257</v>
      </c>
      <c r="C477" s="221" t="s">
        <v>264</v>
      </c>
      <c r="D477" s="192" t="s">
        <v>247</v>
      </c>
      <c r="E477" s="193">
        <v>0</v>
      </c>
      <c r="F477" s="194">
        <f>E477+E479+E478</f>
      </c>
      <c r="G477" s="195">
        <v>0</v>
      </c>
      <c r="H477" s="195">
        <v>0</v>
      </c>
      <c r="I477" s="196">
        <f t="shared" si="139"/>
      </c>
      <c r="J477" s="197">
        <f t="shared" si="7"/>
      </c>
      <c r="K477" s="195">
        <v>0</v>
      </c>
      <c r="L477" s="197">
        <f t="shared" si="95"/>
      </c>
      <c r="M477" s="195">
        <v>0</v>
      </c>
      <c r="N477" s="198">
        <f t="shared" si="210"/>
      </c>
      <c r="O477" s="195">
        <v>0</v>
      </c>
      <c r="P477" s="198">
        <f t="shared" si="237"/>
      </c>
      <c r="Q477" s="199">
        <f>(M477+M478+M479)/(O477+O478+O479)</f>
      </c>
      <c r="R477" s="195">
        <v>6</v>
      </c>
      <c r="S477" s="199">
        <f>(O477+O478+O479)/(K477+K478+K479)</f>
      </c>
      <c r="T477" s="195">
        <v>2</v>
      </c>
      <c r="U477" s="200">
        <f t="shared" si="493"/>
      </c>
      <c r="V477" s="201">
        <f t="shared" si="597"/>
      </c>
      <c r="W477" s="195">
        <v>2059.2</v>
      </c>
      <c r="X477" s="201">
        <f t="shared" si="285"/>
      </c>
      <c r="Y477" s="199">
        <f t="shared" si="389"/>
      </c>
      <c r="Z477" s="201">
        <f t="shared" si="794"/>
      </c>
      <c r="AA477" s="201">
        <f>W477/(F477+500)</f>
      </c>
      <c r="AB477" s="195">
        <v>1</v>
      </c>
      <c r="AC477" s="195">
        <v>395.9999999999998</v>
      </c>
      <c r="AD477" s="199">
        <f t="shared" si="690"/>
      </c>
      <c r="AE477" s="202">
        <f>(W477-AC477)/(F477+500)</f>
      </c>
      <c r="AF477" s="203" t="s">
        <v>265</v>
      </c>
    </row>
    <row hidden="true" r="478">
      <c r="A478" s="189"/>
      <c r="B478" s="238"/>
      <c r="C478" s="221"/>
      <c r="D478" s="192" t="s">
        <v>249</v>
      </c>
      <c r="E478" s="193">
        <v>1219.24</v>
      </c>
      <c r="F478" s="194"/>
      <c r="G478" s="195">
        <v>12540</v>
      </c>
      <c r="H478" s="195">
        <v>594</v>
      </c>
      <c r="I478" s="196">
        <f t="shared" si="139"/>
      </c>
      <c r="J478" s="197">
        <f t="shared" si="7"/>
      </c>
      <c r="K478" s="195">
        <v>23</v>
      </c>
      <c r="L478" s="197">
        <f t="shared" si="95"/>
      </c>
      <c r="M478" s="195">
        <v>1</v>
      </c>
      <c r="N478" s="198">
        <f t="shared" si="210"/>
      </c>
      <c r="O478" s="195">
        <v>4</v>
      </c>
      <c r="P478" s="198">
        <f t="shared" si="237"/>
      </c>
      <c r="Q478" s="199"/>
      <c r="R478" s="195"/>
      <c r="S478" s="199"/>
      <c r="T478" s="195"/>
      <c r="U478" s="200"/>
      <c r="V478" s="201"/>
      <c r="W478" s="195"/>
      <c r="X478" s="201"/>
      <c r="Y478" s="199"/>
      <c r="Z478" s="201"/>
      <c r="AA478" s="201"/>
      <c r="AB478" s="195"/>
      <c r="AC478" s="195"/>
      <c r="AD478" s="199"/>
      <c r="AE478" s="202"/>
      <c r="AF478" s="204"/>
    </row>
    <row hidden="true" r="479">
      <c r="A479" s="189"/>
      <c r="B479" s="238"/>
      <c r="C479" s="221"/>
      <c r="D479" s="192" t="s">
        <v>250</v>
      </c>
      <c r="E479" s="193">
        <v>476.44</v>
      </c>
      <c r="F479" s="194"/>
      <c r="G479" s="195">
        <v>1878</v>
      </c>
      <c r="H479" s="205">
        <v>61</v>
      </c>
      <c r="I479" s="196">
        <f t="shared" si="139"/>
      </c>
      <c r="J479" s="197">
        <f t="shared" si="7"/>
      </c>
      <c r="K479" s="195">
        <v>1</v>
      </c>
      <c r="L479" s="197">
        <f t="shared" si="95"/>
      </c>
      <c r="M479" s="195">
        <v>1</v>
      </c>
      <c r="N479" s="198">
        <f t="shared" si="210"/>
      </c>
      <c r="O479" s="195">
        <v>1</v>
      </c>
      <c r="P479" s="198">
        <f t="shared" si="237"/>
      </c>
      <c r="Q479" s="199"/>
      <c r="R479" s="195"/>
      <c r="S479" s="199"/>
      <c r="T479" s="195"/>
      <c r="U479" s="200"/>
      <c r="V479" s="201"/>
      <c r="W479" s="195"/>
      <c r="X479" s="201"/>
      <c r="Y479" s="199"/>
      <c r="Z479" s="201"/>
      <c r="AA479" s="201"/>
      <c r="AB479" s="195"/>
      <c r="AC479" s="195"/>
      <c r="AD479" s="199"/>
      <c r="AE479" s="202"/>
      <c r="AF479" s="203" t="s">
        <v>251</v>
      </c>
    </row>
    <row hidden="true" r="480">
      <c r="A480" s="189"/>
      <c r="B480" s="220" t="s">
        <v>259</v>
      </c>
      <c r="C480" s="221" t="s">
        <v>264</v>
      </c>
      <c r="D480" s="192" t="s">
        <v>247</v>
      </c>
      <c r="E480" s="193">
        <v>0</v>
      </c>
      <c r="F480" s="194">
        <f>E480+E482+E481</f>
      </c>
      <c r="G480" s="195">
        <v>0</v>
      </c>
      <c r="H480" s="195">
        <v>0</v>
      </c>
      <c r="I480" s="196">
        <f t="shared" si="139"/>
      </c>
      <c r="J480" s="197">
        <f t="shared" si="7"/>
      </c>
      <c r="K480" s="195">
        <v>0</v>
      </c>
      <c r="L480" s="197">
        <f t="shared" si="95"/>
      </c>
      <c r="M480" s="195">
        <v>0</v>
      </c>
      <c r="N480" s="198">
        <f t="shared" si="210"/>
      </c>
      <c r="O480" s="195">
        <v>0</v>
      </c>
      <c r="P480" s="198">
        <f t="shared" si="237"/>
      </c>
      <c r="Q480" s="199">
        <f>(M480+M481+M482)/(O480+O481+O482)</f>
      </c>
      <c r="R480" s="195">
        <v>6</v>
      </c>
      <c r="S480" s="199">
        <f>(O480+O481+O482)/(K480+K481+K482)</f>
      </c>
      <c r="T480" s="195">
        <v>3</v>
      </c>
      <c r="U480" s="200">
        <f>F480/T480</f>
      </c>
      <c r="V480" s="201">
        <f>(F480+4*500)/T480</f>
      </c>
      <c r="W480" s="195">
        <v>486</v>
      </c>
      <c r="X480" s="201">
        <f>W480/T480</f>
      </c>
      <c r="Y480" s="199">
        <f>T480/R480</f>
      </c>
      <c r="Z480" s="201">
        <f>W480/F480</f>
      </c>
      <c r="AA480" s="201">
        <f>W480/(F480+500)</f>
      </c>
      <c r="AB480" s="195">
        <v>0</v>
      </c>
      <c r="AC480" s="195">
        <v>0</v>
      </c>
      <c r="AD480" s="199">
        <f>AB480/T480</f>
      </c>
      <c r="AE480" s="202">
        <f>(W480-AC480)/(F480+500)</f>
      </c>
      <c r="AF480" s="203" t="s">
        <v>265</v>
      </c>
    </row>
    <row hidden="true" r="481">
      <c r="A481" s="189"/>
      <c r="B481" s="220"/>
      <c r="C481" s="221"/>
      <c r="D481" s="192" t="s">
        <v>249</v>
      </c>
      <c r="E481" s="193">
        <v>1204.9</v>
      </c>
      <c r="F481" s="194"/>
      <c r="G481" s="195">
        <v>15137</v>
      </c>
      <c r="H481" s="195">
        <v>575</v>
      </c>
      <c r="I481" s="196">
        <f t="shared" si="139"/>
      </c>
      <c r="J481" s="197">
        <f t="shared" si="7"/>
      </c>
      <c r="K481" s="195">
        <v>31</v>
      </c>
      <c r="L481" s="197">
        <f t="shared" si="95"/>
      </c>
      <c r="M481" s="195">
        <v>0</v>
      </c>
      <c r="N481" s="198">
        <f t="shared" si="210"/>
      </c>
      <c r="O481" s="195">
        <v>0</v>
      </c>
      <c r="P481" s="198">
        <f t="shared" si="237"/>
      </c>
      <c r="Q481" s="199"/>
      <c r="R481" s="195"/>
      <c r="S481" s="199"/>
      <c r="T481" s="195"/>
      <c r="U481" s="200"/>
      <c r="V481" s="201"/>
      <c r="W481" s="195"/>
      <c r="X481" s="201"/>
      <c r="Y481" s="199"/>
      <c r="Z481" s="201"/>
      <c r="AA481" s="201"/>
      <c r="AB481" s="195"/>
      <c r="AC481" s="195"/>
      <c r="AD481" s="199"/>
      <c r="AE481" s="202"/>
      <c r="AF481" s="204"/>
    </row>
    <row hidden="true" r="482">
      <c r="A482" s="189"/>
      <c r="B482" s="220"/>
      <c r="C482" s="221"/>
      <c r="D482" s="192" t="s">
        <v>250</v>
      </c>
      <c r="E482" s="193">
        <v>922.33</v>
      </c>
      <c r="F482" s="194"/>
      <c r="G482" s="195">
        <v>5352</v>
      </c>
      <c r="H482" s="205">
        <v>102</v>
      </c>
      <c r="I482" s="196">
        <f t="shared" si="139"/>
      </c>
      <c r="J482" s="197">
        <f t="shared" si="7"/>
      </c>
      <c r="K482" s="195">
        <v>5</v>
      </c>
      <c r="L482" s="197">
        <f t="shared" si="95"/>
      </c>
      <c r="M482" s="195">
        <v>0</v>
      </c>
      <c r="N482" s="198">
        <f t="shared" si="210"/>
      </c>
      <c r="O482" s="195">
        <v>2</v>
      </c>
      <c r="P482" s="198">
        <f t="shared" si="237"/>
      </c>
      <c r="Q482" s="199"/>
      <c r="R482" s="195"/>
      <c r="S482" s="199"/>
      <c r="T482" s="195"/>
      <c r="U482" s="200"/>
      <c r="V482" s="201"/>
      <c r="W482" s="195"/>
      <c r="X482" s="201"/>
      <c r="Y482" s="199"/>
      <c r="Z482" s="201"/>
      <c r="AA482" s="201"/>
      <c r="AB482" s="195"/>
      <c r="AC482" s="195"/>
      <c r="AD482" s="199"/>
      <c r="AE482" s="202"/>
      <c r="AF482" s="203" t="s">
        <v>251</v>
      </c>
    </row>
    <row hidden="true" r="483">
      <c r="A483" s="189"/>
      <c r="B483" s="220" t="s">
        <v>260</v>
      </c>
      <c r="C483" s="221" t="s">
        <v>264</v>
      </c>
      <c r="D483" s="192" t="s">
        <v>247</v>
      </c>
      <c r="E483" s="193">
        <v>0</v>
      </c>
      <c r="F483" s="194">
        <f>E483+E485+E484</f>
      </c>
      <c r="G483" s="195">
        <v>0</v>
      </c>
      <c r="H483" s="195">
        <v>0</v>
      </c>
      <c r="I483" s="196">
        <f t="shared" si="139"/>
      </c>
      <c r="J483" s="197">
        <f t="shared" si="7"/>
      </c>
      <c r="K483" s="195">
        <v>0</v>
      </c>
      <c r="L483" s="197">
        <f t="shared" si="95"/>
      </c>
      <c r="M483" s="195">
        <v>0</v>
      </c>
      <c r="N483" s="198">
        <f t="shared" si="210"/>
      </c>
      <c r="O483" s="195">
        <v>0</v>
      </c>
      <c r="P483" s="198">
        <f t="shared" si="237"/>
      </c>
      <c r="Q483" s="199">
        <f>(M483+M484+M485)/(O483+O484+O485)</f>
      </c>
      <c r="R483" s="195">
        <v>3</v>
      </c>
      <c r="S483" s="199">
        <f>(O483+O484+O485)/(K483+K484+K485)</f>
      </c>
      <c r="T483" s="195">
        <v>3</v>
      </c>
      <c r="U483" s="200">
        <f>F483/T483</f>
      </c>
      <c r="V483" s="201">
        <f>(F483+4*500)/T483</f>
      </c>
      <c r="W483" s="195">
        <v>2128.800000000001</v>
      </c>
      <c r="X483" s="201">
        <f>W483/T483</f>
      </c>
      <c r="Y483" s="199">
        <f>T483/R483</f>
      </c>
      <c r="Z483" s="201">
        <f>W483/F483</f>
      </c>
      <c r="AA483" s="201">
        <f>W483/(F483+500)</f>
      </c>
      <c r="AB483" s="195">
        <v>2</v>
      </c>
      <c r="AC483" s="195">
        <v>1522.8000000000002</v>
      </c>
      <c r="AD483" s="199">
        <f>AB483/T483</f>
      </c>
      <c r="AE483" s="202">
        <f>(W483-AC483)/(F483+500)</f>
      </c>
      <c r="AF483" s="203" t="s">
        <v>265</v>
      </c>
    </row>
    <row hidden="true" r="484">
      <c r="A484" s="189"/>
      <c r="B484" s="220"/>
      <c r="C484" s="221"/>
      <c r="D484" s="192" t="s">
        <v>249</v>
      </c>
      <c r="E484" s="193">
        <v>1033.08</v>
      </c>
      <c r="F484" s="194"/>
      <c r="G484" s="195">
        <v>11710</v>
      </c>
      <c r="H484" s="195">
        <v>426</v>
      </c>
      <c r="I484" s="196">
        <f t="shared" si="139"/>
      </c>
      <c r="J484" s="197">
        <f t="shared" si="7"/>
      </c>
      <c r="K484" s="195">
        <v>25</v>
      </c>
      <c r="L484" s="197">
        <f t="shared" si="95"/>
      </c>
      <c r="M484" s="195">
        <v>1</v>
      </c>
      <c r="N484" s="198">
        <f t="shared" si="210"/>
      </c>
      <c r="O484" s="195">
        <v>5</v>
      </c>
      <c r="P484" s="198">
        <f t="shared" si="237"/>
      </c>
      <c r="Q484" s="199"/>
      <c r="R484" s="195"/>
      <c r="S484" s="199"/>
      <c r="T484" s="195"/>
      <c r="U484" s="200"/>
      <c r="V484" s="201"/>
      <c r="W484" s="195"/>
      <c r="X484" s="201"/>
      <c r="Y484" s="199"/>
      <c r="Z484" s="201"/>
      <c r="AA484" s="201"/>
      <c r="AB484" s="195"/>
      <c r="AC484" s="195"/>
      <c r="AD484" s="199"/>
      <c r="AE484" s="202"/>
      <c r="AF484" s="204"/>
    </row>
    <row hidden="true" r="485">
      <c r="A485" s="189"/>
      <c r="B485" s="220"/>
      <c r="C485" s="221"/>
      <c r="D485" s="192" t="s">
        <v>250</v>
      </c>
      <c r="E485" s="193">
        <v>661.89</v>
      </c>
      <c r="F485" s="194"/>
      <c r="G485" s="195">
        <v>3603</v>
      </c>
      <c r="H485" s="205">
        <v>54</v>
      </c>
      <c r="I485" s="196">
        <f t="shared" si="139"/>
      </c>
      <c r="J485" s="197">
        <f t="shared" si="7"/>
      </c>
      <c r="K485" s="195">
        <v>0</v>
      </c>
      <c r="L485" s="197">
        <f t="shared" si="95"/>
      </c>
      <c r="M485" s="195">
        <v>0</v>
      </c>
      <c r="N485" s="198">
        <f t="shared" si="210"/>
      </c>
      <c r="O485" s="195">
        <v>1</v>
      </c>
      <c r="P485" s="198">
        <f t="shared" si="237"/>
      </c>
      <c r="Q485" s="199"/>
      <c r="R485" s="195"/>
      <c r="S485" s="199"/>
      <c r="T485" s="195"/>
      <c r="U485" s="200"/>
      <c r="V485" s="201"/>
      <c r="W485" s="195"/>
      <c r="X485" s="201"/>
      <c r="Y485" s="199"/>
      <c r="Z485" s="201"/>
      <c r="AA485" s="201"/>
      <c r="AB485" s="195"/>
      <c r="AC485" s="195"/>
      <c r="AD485" s="199"/>
      <c r="AE485" s="202"/>
      <c r="AF485" s="203" t="s">
        <v>251</v>
      </c>
    </row>
    <row hidden="true" r="486">
      <c r="A486" s="189"/>
      <c r="B486" s="220" t="s">
        <v>261</v>
      </c>
      <c r="C486" s="221" t="s">
        <v>264</v>
      </c>
      <c r="D486" s="192" t="s">
        <v>247</v>
      </c>
      <c r="E486" s="193">
        <v>0</v>
      </c>
      <c r="F486" s="194">
        <f>E486+E488+E487</f>
      </c>
      <c r="G486" s="195">
        <v>0</v>
      </c>
      <c r="H486" s="205">
        <v>0</v>
      </c>
      <c r="I486" s="196">
        <f t="shared" si="139"/>
      </c>
      <c r="J486" s="197">
        <f t="shared" si="7"/>
      </c>
      <c r="K486" s="195">
        <v>0</v>
      </c>
      <c r="L486" s="197">
        <f t="shared" si="95"/>
      </c>
      <c r="M486" s="195">
        <v>0</v>
      </c>
      <c r="N486" s="198">
        <f t="shared" si="210"/>
      </c>
      <c r="O486" s="195">
        <v>0</v>
      </c>
      <c r="P486" s="198">
        <f t="shared" si="237"/>
      </c>
      <c r="Q486" s="199">
        <f>(M486+M487+M488)/(O486+O487+O488)</f>
      </c>
      <c r="R486" s="195">
        <v>6</v>
      </c>
      <c r="S486" s="199">
        <f>(O486+O487+O488)/(K486+K487+K488)</f>
      </c>
      <c r="T486" s="195">
        <v>2</v>
      </c>
      <c r="U486" s="200">
        <f>F486/T486</f>
      </c>
      <c r="V486" s="201">
        <f>(F486+4*500)/T486</f>
      </c>
      <c r="W486" s="195">
        <v>2455.199999999999</v>
      </c>
      <c r="X486" s="201">
        <f>W486/T486</f>
      </c>
      <c r="Y486" s="199">
        <f>T486/R486</f>
      </c>
      <c r="Z486" s="201">
        <f>W486/F486</f>
      </c>
      <c r="AA486" s="201">
        <f>W486/(F486+500)</f>
      </c>
      <c r="AB486" s="195">
        <v>1</v>
      </c>
      <c r="AC486" s="195">
        <v>444</v>
      </c>
      <c r="AD486" s="199">
        <f>AB486/T486</f>
      </c>
      <c r="AE486" s="202">
        <f>(W486-AC486)/(F486+500)</f>
      </c>
      <c r="AF486" s="203" t="s">
        <v>265</v>
      </c>
    </row>
    <row hidden="true" r="487">
      <c r="A487" s="189"/>
      <c r="B487" s="220"/>
      <c r="C487" s="221"/>
      <c r="D487" s="192" t="s">
        <v>249</v>
      </c>
      <c r="E487" s="193">
        <v>1621.46</v>
      </c>
      <c r="F487" s="194"/>
      <c r="G487" s="195">
        <v>15051</v>
      </c>
      <c r="H487" s="205">
        <v>499</v>
      </c>
      <c r="I487" s="196">
        <f t="shared" si="139"/>
      </c>
      <c r="J487" s="197">
        <f t="shared" si="7"/>
      </c>
      <c r="K487" s="195">
        <v>25</v>
      </c>
      <c r="L487" s="197">
        <f t="shared" si="95"/>
      </c>
      <c r="M487" s="195">
        <v>2</v>
      </c>
      <c r="N487" s="198">
        <f t="shared" si="210"/>
      </c>
      <c r="O487" s="195">
        <v>4</v>
      </c>
      <c r="P487" s="198">
        <f t="shared" si="237"/>
      </c>
      <c r="Q487" s="199"/>
      <c r="R487" s="195"/>
      <c r="S487" s="199"/>
      <c r="T487" s="195"/>
      <c r="U487" s="200"/>
      <c r="V487" s="201"/>
      <c r="W487" s="195"/>
      <c r="X487" s="201"/>
      <c r="Y487" s="199"/>
      <c r="Z487" s="201"/>
      <c r="AA487" s="201"/>
      <c r="AB487" s="195"/>
      <c r="AC487" s="195"/>
      <c r="AD487" s="199"/>
      <c r="AE487" s="202"/>
      <c r="AF487" s="204"/>
    </row>
    <row hidden="true" r="488">
      <c r="A488" s="189"/>
      <c r="B488" s="220"/>
      <c r="C488" s="221"/>
      <c r="D488" s="192" t="s">
        <v>250</v>
      </c>
      <c r="E488" s="193">
        <v>157.81</v>
      </c>
      <c r="F488" s="194"/>
      <c r="G488" s="195">
        <v>666</v>
      </c>
      <c r="H488" s="205">
        <v>14</v>
      </c>
      <c r="I488" s="196">
        <f t="shared" si="139"/>
      </c>
      <c r="J488" s="197">
        <f t="shared" si="7"/>
      </c>
      <c r="K488" s="195">
        <v>1</v>
      </c>
      <c r="L488" s="197">
        <f t="shared" si="95"/>
      </c>
      <c r="M488" s="195">
        <v>0</v>
      </c>
      <c r="N488" s="198">
        <f t="shared" si="210"/>
      </c>
      <c r="O488" s="195">
        <v>1</v>
      </c>
      <c r="P488" s="198">
        <f t="shared" si="237"/>
      </c>
      <c r="Q488" s="199"/>
      <c r="R488" s="195"/>
      <c r="S488" s="199"/>
      <c r="T488" s="195"/>
      <c r="U488" s="200"/>
      <c r="V488" s="201"/>
      <c r="W488" s="195"/>
      <c r="X488" s="201"/>
      <c r="Y488" s="199"/>
      <c r="Z488" s="201"/>
      <c r="AA488" s="201"/>
      <c r="AB488" s="195"/>
      <c r="AC488" s="195"/>
      <c r="AD488" s="199"/>
      <c r="AE488" s="202"/>
      <c r="AF488" s="203" t="s">
        <v>251</v>
      </c>
    </row>
    <row hidden="true" r="489">
      <c r="A489" s="189"/>
      <c r="B489" s="220" t="s">
        <v>262</v>
      </c>
      <c r="C489" s="221" t="s">
        <v>264</v>
      </c>
      <c r="D489" s="192" t="s">
        <v>247</v>
      </c>
      <c r="E489" s="193">
        <v>0</v>
      </c>
      <c r="F489" s="194">
        <f>E489+E491+E490</f>
      </c>
      <c r="G489" s="195">
        <v>0</v>
      </c>
      <c r="H489" s="195">
        <v>0</v>
      </c>
      <c r="I489" s="196">
        <f t="shared" si="139"/>
      </c>
      <c r="J489" s="197">
        <f t="shared" si="7"/>
      </c>
      <c r="K489" s="195">
        <v>0</v>
      </c>
      <c r="L489" s="197">
        <f t="shared" si="95"/>
      </c>
      <c r="M489" s="195">
        <v>0</v>
      </c>
      <c r="N489" s="198">
        <f t="shared" si="210"/>
      </c>
      <c r="O489" s="195">
        <v>0</v>
      </c>
      <c r="P489" s="198">
        <f t="shared" si="237"/>
      </c>
      <c r="Q489" s="199">
        <f>(M489+M490+M491)/(O489+O490+O491)</f>
      </c>
      <c r="R489" s="195">
        <v>4</v>
      </c>
      <c r="S489" s="199">
        <f>(O489+O490+O491)/(K489+K490+K491)</f>
      </c>
      <c r="T489" s="195">
        <v>1</v>
      </c>
      <c r="U489" s="200">
        <f>F489/T489</f>
      </c>
      <c r="V489" s="201">
        <f>(F489+4*500)/T489</f>
      </c>
      <c r="W489" s="195">
        <v>444</v>
      </c>
      <c r="X489" s="201">
        <f>W489/T489</f>
      </c>
      <c r="Y489" s="199">
        <f>T489/R489</f>
      </c>
      <c r="Z489" s="201">
        <f>W489/F489</f>
      </c>
      <c r="AA489" s="201">
        <f>W489/(F489+500)</f>
      </c>
      <c r="AB489" s="195">
        <v>0</v>
      </c>
      <c r="AC489" s="195">
        <v>0</v>
      </c>
      <c r="AD489" s="199">
        <f>AB489/T489</f>
      </c>
      <c r="AE489" s="202">
        <f>(W489-AC489)/(F489+500)</f>
      </c>
      <c r="AF489" s="203" t="s">
        <v>265</v>
      </c>
    </row>
    <row hidden="true" r="490">
      <c r="A490" s="189"/>
      <c r="B490" s="220"/>
      <c r="C490" s="221"/>
      <c r="D490" s="192" t="s">
        <v>249</v>
      </c>
      <c r="E490" s="193">
        <v>1419.82</v>
      </c>
      <c r="F490" s="194"/>
      <c r="G490" s="195">
        <v>14302</v>
      </c>
      <c r="H490" s="195">
        <v>415</v>
      </c>
      <c r="I490" s="196">
        <f t="shared" si="139"/>
      </c>
      <c r="J490" s="197">
        <f t="shared" si="7"/>
      </c>
      <c r="K490" s="195">
        <v>22</v>
      </c>
      <c r="L490" s="197">
        <f t="shared" si="95"/>
      </c>
      <c r="M490" s="195">
        <v>1</v>
      </c>
      <c r="N490" s="198">
        <f t="shared" si="210"/>
      </c>
      <c r="O490" s="195">
        <v>2</v>
      </c>
      <c r="P490" s="198">
        <f t="shared" si="237"/>
      </c>
      <c r="Q490" s="199"/>
      <c r="R490" s="195"/>
      <c r="S490" s="199"/>
      <c r="T490" s="195"/>
      <c r="U490" s="200"/>
      <c r="V490" s="201"/>
      <c r="W490" s="195"/>
      <c r="X490" s="201"/>
      <c r="Y490" s="199"/>
      <c r="Z490" s="201"/>
      <c r="AA490" s="201"/>
      <c r="AB490" s="195"/>
      <c r="AC490" s="195"/>
      <c r="AD490" s="199"/>
      <c r="AE490" s="202"/>
      <c r="AF490" s="204"/>
    </row>
    <row hidden="true" r="491">
      <c r="A491" s="189"/>
      <c r="B491" s="220"/>
      <c r="C491" s="221"/>
      <c r="D491" s="192" t="s">
        <v>250</v>
      </c>
      <c r="E491" s="193">
        <v>100.02</v>
      </c>
      <c r="F491" s="194"/>
      <c r="G491" s="195">
        <v>468</v>
      </c>
      <c r="H491" s="205">
        <v>25</v>
      </c>
      <c r="I491" s="196">
        <f t="shared" si="139"/>
      </c>
      <c r="J491" s="197">
        <f t="shared" si="7"/>
      </c>
      <c r="K491" s="195">
        <v>2</v>
      </c>
      <c r="L491" s="197">
        <f t="shared" si="95"/>
      </c>
      <c r="M491" s="195">
        <v>0</v>
      </c>
      <c r="N491" s="198">
        <f t="shared" si="210"/>
      </c>
      <c r="O491" s="195">
        <v>0</v>
      </c>
      <c r="P491" s="198">
        <f t="shared" si="237"/>
      </c>
      <c r="Q491" s="199"/>
      <c r="R491" s="195"/>
      <c r="S491" s="199"/>
      <c r="T491" s="195"/>
      <c r="U491" s="200"/>
      <c r="V491" s="201"/>
      <c r="W491" s="195"/>
      <c r="X491" s="201"/>
      <c r="Y491" s="199"/>
      <c r="Z491" s="201"/>
      <c r="AA491" s="201"/>
      <c r="AB491" s="195"/>
      <c r="AC491" s="195"/>
      <c r="AD491" s="199"/>
      <c r="AE491" s="202"/>
      <c r="AF491" s="203" t="s">
        <v>251</v>
      </c>
    </row>
    <row hidden="true" r="492">
      <c r="A492" s="189"/>
      <c r="B492" s="222" t="s">
        <v>256</v>
      </c>
      <c r="C492" s="222"/>
      <c r="D492" s="222"/>
      <c r="E492" s="208">
        <f>SUM(E477:E491)</f>
      </c>
      <c r="F492" s="208">
        <f>SUM(F477:F491)</f>
      </c>
      <c r="G492" s="208">
        <f>SUM(G477:G491)</f>
      </c>
      <c r="H492" s="208">
        <f>SUM(H477:H491)</f>
      </c>
      <c r="I492" s="210">
        <f t="shared" si="139"/>
      </c>
      <c r="J492" s="211">
        <f t="shared" si="7"/>
      </c>
      <c r="K492" s="208">
        <f>SUM(K477:K491)</f>
      </c>
      <c r="L492" s="211">
        <f t="shared" si="95"/>
      </c>
      <c r="M492" s="208">
        <f>SUM(M477:M491)</f>
      </c>
      <c r="N492" s="212">
        <f t="shared" si="210"/>
      </c>
      <c r="O492" s="208">
        <f>SUM(O477:O491)</f>
      </c>
      <c r="P492" s="212">
        <f t="shared" si="237"/>
      </c>
      <c r="Q492" s="213">
        <f>M492/O492</f>
      </c>
      <c r="R492" s="208">
        <f>SUM(R477:R491)</f>
      </c>
      <c r="S492" s="213">
        <f>(O492+O492)/(K492+K492)</f>
      </c>
      <c r="T492" s="208">
        <f>SUM(T477:T491)</f>
      </c>
      <c r="U492" s="214">
        <f t="shared" ref="U492:U493" si="494">F492/T492</f>
      </c>
      <c r="V492" s="215">
        <f t="shared" ref="V492:V493" si="598">(F492+4*500)/T492</f>
      </c>
      <c r="W492" s="208">
        <f>SUM(W477:W491)</f>
      </c>
      <c r="X492" s="216">
        <f t="shared" ref="X492:X493" si="286">W492/T492</f>
      </c>
      <c r="Y492" s="213">
        <f t="shared" ref="Y492:Y493" si="390">T492/R492</f>
      </c>
      <c r="Z492" s="215">
        <f t="shared" ref="Z492:Z493" si="795">W492/F492</f>
      </c>
      <c r="AA492" s="215">
        <f>W492/(F492+COUNT(W477:W491)*500)</f>
      </c>
      <c r="AB492" s="217">
        <f>AB477+AB480+AB483+AB489+AB486</f>
      </c>
      <c r="AC492" s="217">
        <f>AC477+AC480+AC483+AC489+AC486</f>
      </c>
      <c r="AD492" s="213">
        <f t="shared" ref="AD492:AD493" si="691">AB492/T492</f>
      </c>
      <c r="AE492" s="218">
        <f>(W492-AC492)/(F492+COUNT(W477:W491))</f>
      </c>
      <c r="AF492" s="203"/>
    </row>
    <row hidden="true" r="493">
      <c r="A493" s="189"/>
      <c r="B493" s="190" t="s">
        <v>263</v>
      </c>
      <c r="C493" s="221" t="s">
        <v>285</v>
      </c>
      <c r="D493" s="192" t="s">
        <v>247</v>
      </c>
      <c r="E493" s="193">
        <v>0</v>
      </c>
      <c r="F493" s="194">
        <f>E493+E495+E494</f>
      </c>
      <c r="G493" s="195">
        <v>0</v>
      </c>
      <c r="H493" s="195">
        <v>0</v>
      </c>
      <c r="I493" s="196">
        <f t="shared" si="139"/>
      </c>
      <c r="J493" s="197">
        <f t="shared" si="7"/>
      </c>
      <c r="K493" s="195">
        <v>0</v>
      </c>
      <c r="L493" s="197">
        <f t="shared" si="95"/>
      </c>
      <c r="M493" s="195">
        <v>0</v>
      </c>
      <c r="N493" s="198">
        <f t="shared" si="210"/>
      </c>
      <c r="O493" s="195">
        <v>0</v>
      </c>
      <c r="P493" s="198">
        <f t="shared" si="237"/>
      </c>
      <c r="Q493" s="199">
        <f>(M493+M494+M495)/(O493+O494+O495)</f>
      </c>
      <c r="R493" s="195">
        <v>1</v>
      </c>
      <c r="S493" s="199">
        <f>(O493+O494+O495)/(K493+K494+K495)</f>
      </c>
      <c r="T493" s="195">
        <v>0</v>
      </c>
      <c r="U493" s="200">
        <f t="shared" si="494"/>
      </c>
      <c r="V493" s="201">
        <f t="shared" si="598"/>
      </c>
      <c r="W493" s="195">
        <v>0</v>
      </c>
      <c r="X493" s="201">
        <f t="shared" si="286"/>
      </c>
      <c r="Y493" s="199">
        <f t="shared" si="390"/>
      </c>
      <c r="Z493" s="201">
        <f t="shared" si="795"/>
      </c>
      <c r="AA493" s="201">
        <f>W493/(F493+500)</f>
      </c>
      <c r="AB493" s="195">
        <v>0</v>
      </c>
      <c r="AC493" s="195">
        <v>0</v>
      </c>
      <c r="AD493" s="199">
        <f t="shared" si="691"/>
      </c>
      <c r="AE493" s="202">
        <f>(W493-AC493)/(F493+500)</f>
      </c>
      <c r="AF493" s="201" t="s">
        <v>248</v>
      </c>
    </row>
    <row hidden="true" r="494">
      <c r="A494" s="189"/>
      <c r="B494" s="190"/>
      <c r="C494" s="221"/>
      <c r="D494" s="192" t="s">
        <v>249</v>
      </c>
      <c r="E494" s="193">
        <v>499.8</v>
      </c>
      <c r="F494" s="194"/>
      <c r="G494" s="195">
        <v>5969</v>
      </c>
      <c r="H494" s="195">
        <v>201</v>
      </c>
      <c r="I494" s="196">
        <f t="shared" si="139"/>
      </c>
      <c r="J494" s="197">
        <f t="shared" si="7"/>
      </c>
      <c r="K494" s="195">
        <v>14</v>
      </c>
      <c r="L494" s="197">
        <f t="shared" si="95"/>
      </c>
      <c r="M494" s="195">
        <v>0</v>
      </c>
      <c r="N494" s="198">
        <f t="shared" si="210"/>
      </c>
      <c r="O494" s="195">
        <v>2</v>
      </c>
      <c r="P494" s="198">
        <f t="shared" si="237"/>
      </c>
      <c r="Q494" s="199"/>
      <c r="R494" s="195"/>
      <c r="S494" s="199"/>
      <c r="T494" s="195"/>
      <c r="U494" s="200"/>
      <c r="V494" s="201"/>
      <c r="W494" s="195"/>
      <c r="X494" s="201"/>
      <c r="Y494" s="199"/>
      <c r="Z494" s="201"/>
      <c r="AA494" s="201"/>
      <c r="AB494" s="195"/>
      <c r="AC494" s="195"/>
      <c r="AD494" s="199"/>
      <c r="AE494" s="202"/>
      <c r="AF494" s="203"/>
    </row>
    <row hidden="true" r="495">
      <c r="A495" s="189"/>
      <c r="B495" s="190"/>
      <c r="C495" s="221"/>
      <c r="D495" s="192" t="s">
        <v>250</v>
      </c>
      <c r="E495" s="193">
        <v>81.54</v>
      </c>
      <c r="F495" s="194"/>
      <c r="G495" s="195">
        <v>392</v>
      </c>
      <c r="H495" s="205">
        <v>16</v>
      </c>
      <c r="I495" s="196">
        <f t="shared" si="139"/>
      </c>
      <c r="J495" s="197">
        <f t="shared" si="7"/>
      </c>
      <c r="K495" s="195">
        <v>2</v>
      </c>
      <c r="L495" s="197">
        <f t="shared" si="95"/>
      </c>
      <c r="M495" s="195">
        <v>0</v>
      </c>
      <c r="N495" s="198">
        <f t="shared" si="210"/>
      </c>
      <c r="O495" s="195">
        <v>0</v>
      </c>
      <c r="P495" s="198">
        <f t="shared" si="237"/>
      </c>
      <c r="Q495" s="199"/>
      <c r="R495" s="195"/>
      <c r="S495" s="199"/>
      <c r="T495" s="195"/>
      <c r="U495" s="200"/>
      <c r="V495" s="201"/>
      <c r="W495" s="195"/>
      <c r="X495" s="201"/>
      <c r="Y495" s="199"/>
      <c r="Z495" s="201"/>
      <c r="AA495" s="201"/>
      <c r="AB495" s="195"/>
      <c r="AC495" s="195"/>
      <c r="AD495" s="199"/>
      <c r="AE495" s="202"/>
      <c r="AF495" s="203" t="s">
        <v>251</v>
      </c>
    </row>
    <row hidden="true" r="496">
      <c r="A496" s="189"/>
      <c r="B496" s="190" t="s">
        <v>267</v>
      </c>
      <c r="C496" s="221" t="s">
        <v>285</v>
      </c>
      <c r="D496" s="192" t="s">
        <v>247</v>
      </c>
      <c r="E496" s="193">
        <v>0</v>
      </c>
      <c r="F496" s="194">
        <f>E496+E498+E497</f>
      </c>
      <c r="G496" s="195">
        <v>0</v>
      </c>
      <c r="H496" s="195">
        <v>0</v>
      </c>
      <c r="I496" s="196">
        <f t="shared" si="139"/>
      </c>
      <c r="J496" s="197">
        <f t="shared" si="7"/>
      </c>
      <c r="K496" s="195">
        <v>0</v>
      </c>
      <c r="L496" s="197">
        <f t="shared" si="95"/>
      </c>
      <c r="M496" s="195">
        <v>0</v>
      </c>
      <c r="N496" s="198">
        <f t="shared" si="210"/>
      </c>
      <c r="O496" s="195">
        <v>0</v>
      </c>
      <c r="P496" s="198">
        <f t="shared" si="237"/>
      </c>
      <c r="Q496" s="199">
        <f>(M496+M497+M498)/(O496+O497+O498)</f>
      </c>
      <c r="R496" s="195">
        <v>1</v>
      </c>
      <c r="S496" s="199">
        <f>(O496+O497+O498)/(K496+K497+K498)</f>
      </c>
      <c r="T496" s="195">
        <v>1</v>
      </c>
      <c r="U496" s="200">
        <f>F496/T496</f>
      </c>
      <c r="V496" s="201">
        <f>(F496+4*500)/T496</f>
      </c>
      <c r="W496" s="195">
        <v>2911.199999999999</v>
      </c>
      <c r="X496" s="201">
        <f>W496/T496</f>
      </c>
      <c r="Y496" s="199">
        <f>T496/R496</f>
      </c>
      <c r="Z496" s="201">
        <f>W496/F496</f>
      </c>
      <c r="AA496" s="201">
        <f>W496/(F496+500)</f>
      </c>
      <c r="AB496" s="195">
        <v>0</v>
      </c>
      <c r="AC496" s="195">
        <v>0</v>
      </c>
      <c r="AD496" s="199">
        <f>AB496/T496</f>
      </c>
      <c r="AE496" s="202">
        <f>(W496-AC496)/(F496+500)</f>
      </c>
      <c r="AF496" s="201" t="s">
        <v>248</v>
      </c>
    </row>
    <row hidden="true" r="497">
      <c r="A497" s="189"/>
      <c r="B497" s="190"/>
      <c r="C497" s="221"/>
      <c r="D497" s="192" t="s">
        <v>249</v>
      </c>
      <c r="E497" s="193">
        <v>403.01</v>
      </c>
      <c r="F497" s="194"/>
      <c r="G497" s="195">
        <v>4121</v>
      </c>
      <c r="H497" s="195">
        <v>109</v>
      </c>
      <c r="I497" s="196">
        <f t="shared" si="139"/>
      </c>
      <c r="J497" s="197">
        <f t="shared" si="7"/>
      </c>
      <c r="K497" s="195">
        <v>5</v>
      </c>
      <c r="L497" s="197">
        <f t="shared" si="95"/>
      </c>
      <c r="M497" s="195">
        <v>1</v>
      </c>
      <c r="N497" s="198">
        <f t="shared" si="210"/>
      </c>
      <c r="O497" s="195">
        <v>1</v>
      </c>
      <c r="P497" s="198">
        <f t="shared" si="237"/>
      </c>
      <c r="Q497" s="199"/>
      <c r="R497" s="195"/>
      <c r="S497" s="199"/>
      <c r="T497" s="195"/>
      <c r="U497" s="200"/>
      <c r="V497" s="201"/>
      <c r="W497" s="195"/>
      <c r="X497" s="201"/>
      <c r="Y497" s="199"/>
      <c r="Z497" s="201"/>
      <c r="AA497" s="201"/>
      <c r="AB497" s="195"/>
      <c r="AC497" s="195"/>
      <c r="AD497" s="199"/>
      <c r="AE497" s="202"/>
      <c r="AF497" s="203"/>
    </row>
    <row hidden="true" r="498">
      <c r="A498" s="189"/>
      <c r="B498" s="190"/>
      <c r="C498" s="221"/>
      <c r="D498" s="192" t="s">
        <v>250</v>
      </c>
      <c r="E498" s="193">
        <v>77.09</v>
      </c>
      <c r="F498" s="194"/>
      <c r="G498" s="195">
        <v>291</v>
      </c>
      <c r="H498" s="205">
        <v>10</v>
      </c>
      <c r="I498" s="196">
        <f t="shared" si="139"/>
      </c>
      <c r="J498" s="197">
        <f t="shared" si="7"/>
      </c>
      <c r="K498" s="195">
        <v>1</v>
      </c>
      <c r="L498" s="197">
        <f t="shared" si="95"/>
      </c>
      <c r="M498" s="195">
        <v>0</v>
      </c>
      <c r="N498" s="198">
        <f t="shared" si="210"/>
      </c>
      <c r="O498" s="195">
        <v>0</v>
      </c>
      <c r="P498" s="198">
        <f t="shared" si="237"/>
      </c>
      <c r="Q498" s="199"/>
      <c r="R498" s="195"/>
      <c r="S498" s="199"/>
      <c r="T498" s="195"/>
      <c r="U498" s="200"/>
      <c r="V498" s="201"/>
      <c r="W498" s="195"/>
      <c r="X498" s="201"/>
      <c r="Y498" s="199"/>
      <c r="Z498" s="201"/>
      <c r="AA498" s="201"/>
      <c r="AB498" s="195"/>
      <c r="AC498" s="195"/>
      <c r="AD498" s="199"/>
      <c r="AE498" s="202"/>
      <c r="AF498" s="203" t="s">
        <v>266</v>
      </c>
    </row>
    <row hidden="true" r="499">
      <c r="A499" s="189"/>
      <c r="B499" s="190" t="s">
        <v>268</v>
      </c>
      <c r="C499" s="221" t="s">
        <v>285</v>
      </c>
      <c r="D499" s="192" t="s">
        <v>247</v>
      </c>
      <c r="E499" s="193">
        <v>0</v>
      </c>
      <c r="F499" s="194">
        <f>E499+E501+E500</f>
      </c>
      <c r="G499" s="195">
        <v>0</v>
      </c>
      <c r="H499" s="195">
        <v>0</v>
      </c>
      <c r="I499" s="196">
        <f t="shared" si="139"/>
      </c>
      <c r="J499" s="197">
        <f t="shared" si="7"/>
      </c>
      <c r="K499" s="195">
        <v>0</v>
      </c>
      <c r="L499" s="197">
        <f t="shared" si="95"/>
      </c>
      <c r="M499" s="195">
        <v>0</v>
      </c>
      <c r="N499" s="198">
        <f t="shared" si="210"/>
      </c>
      <c r="O499" s="195">
        <v>0</v>
      </c>
      <c r="P499" s="198">
        <f t="shared" si="237"/>
      </c>
      <c r="Q499" s="199">
        <f>(M499+M500+M501)/(O499+O500+O501)</f>
      </c>
      <c r="R499" s="195">
        <v>0</v>
      </c>
      <c r="S499" s="199">
        <f>(O499+O500+O501)/(K499+K500+K501)</f>
      </c>
      <c r="T499" s="195">
        <v>0</v>
      </c>
      <c r="U499" s="200">
        <f>F499/T499</f>
      </c>
      <c r="V499" s="201">
        <f>(F499+4*500)/T499</f>
      </c>
      <c r="W499" s="195">
        <v>0</v>
      </c>
      <c r="X499" s="201">
        <f>W499/T499</f>
      </c>
      <c r="Y499" s="199">
        <f>T499/R499</f>
      </c>
      <c r="Z499" s="201">
        <f>W499/F499</f>
      </c>
      <c r="AA499" s="201">
        <f>W499/(F499+500)</f>
      </c>
      <c r="AB499" s="195">
        <v>0</v>
      </c>
      <c r="AC499" s="195">
        <v>0</v>
      </c>
      <c r="AD499" s="199">
        <f>AB499/T499</f>
      </c>
      <c r="AE499" s="202">
        <f>(W499-AC499)/(F499+500)</f>
      </c>
      <c r="AF499" s="201" t="s">
        <v>248</v>
      </c>
    </row>
    <row hidden="true" r="500">
      <c r="A500" s="189"/>
      <c r="B500" s="190"/>
      <c r="C500" s="221"/>
      <c r="D500" s="192" t="s">
        <v>249</v>
      </c>
      <c r="E500" s="193">
        <v>605.39</v>
      </c>
      <c r="F500" s="194"/>
      <c r="G500" s="195">
        <v>6309</v>
      </c>
      <c r="H500" s="195">
        <v>250</v>
      </c>
      <c r="I500" s="196">
        <f t="shared" si="139"/>
      </c>
      <c r="J500" s="197">
        <f t="shared" si="7"/>
      </c>
      <c r="K500" s="195">
        <v>8</v>
      </c>
      <c r="L500" s="197">
        <f t="shared" si="95"/>
      </c>
      <c r="M500" s="195">
        <v>0</v>
      </c>
      <c r="N500" s="198">
        <f t="shared" si="210"/>
      </c>
      <c r="O500" s="195">
        <v>0</v>
      </c>
      <c r="P500" s="198">
        <f t="shared" si="237"/>
      </c>
      <c r="Q500" s="199"/>
      <c r="R500" s="195"/>
      <c r="S500" s="199"/>
      <c r="T500" s="195"/>
      <c r="U500" s="200"/>
      <c r="V500" s="201"/>
      <c r="W500" s="195"/>
      <c r="X500" s="201"/>
      <c r="Y500" s="199"/>
      <c r="Z500" s="201"/>
      <c r="AA500" s="201"/>
      <c r="AB500" s="195"/>
      <c r="AC500" s="195"/>
      <c r="AD500" s="199"/>
      <c r="AE500" s="202"/>
      <c r="AF500" s="203"/>
    </row>
    <row hidden="true" r="501">
      <c r="A501" s="189"/>
      <c r="B501" s="190"/>
      <c r="C501" s="221"/>
      <c r="D501" s="192" t="s">
        <v>250</v>
      </c>
      <c r="E501" s="193">
        <v>50.46</v>
      </c>
      <c r="F501" s="194"/>
      <c r="G501" s="195">
        <v>269</v>
      </c>
      <c r="H501" s="205">
        <v>8</v>
      </c>
      <c r="I501" s="196">
        <f t="shared" si="139"/>
      </c>
      <c r="J501" s="197">
        <f t="shared" si="7"/>
      </c>
      <c r="K501" s="195">
        <v>0</v>
      </c>
      <c r="L501" s="197">
        <f t="shared" si="95"/>
      </c>
      <c r="M501" s="195">
        <v>0</v>
      </c>
      <c r="N501" s="198">
        <f t="shared" si="210"/>
      </c>
      <c r="O501" s="195">
        <v>0</v>
      </c>
      <c r="P501" s="198">
        <f t="shared" si="237"/>
      </c>
      <c r="Q501" s="199"/>
      <c r="R501" s="195"/>
      <c r="S501" s="199"/>
      <c r="T501" s="195"/>
      <c r="U501" s="200"/>
      <c r="V501" s="201"/>
      <c r="W501" s="195"/>
      <c r="X501" s="201"/>
      <c r="Y501" s="199"/>
      <c r="Z501" s="201"/>
      <c r="AA501" s="201"/>
      <c r="AB501" s="195"/>
      <c r="AC501" s="195"/>
      <c r="AD501" s="199"/>
      <c r="AE501" s="202"/>
      <c r="AF501" s="203" t="s">
        <v>266</v>
      </c>
    </row>
    <row hidden="true" r="502">
      <c r="A502" s="189"/>
      <c r="B502" s="190" t="s">
        <v>269</v>
      </c>
      <c r="C502" s="221" t="s">
        <v>285</v>
      </c>
      <c r="D502" s="192" t="s">
        <v>247</v>
      </c>
      <c r="E502" s="193">
        <v>0</v>
      </c>
      <c r="F502" s="194">
        <f>E502+E504+E503</f>
      </c>
      <c r="G502" s="195">
        <v>0</v>
      </c>
      <c r="H502" s="195">
        <v>0</v>
      </c>
      <c r="I502" s="196">
        <f t="shared" si="139"/>
      </c>
      <c r="J502" s="197">
        <f t="shared" si="7"/>
      </c>
      <c r="K502" s="195">
        <v>0</v>
      </c>
      <c r="L502" s="197">
        <f t="shared" si="95"/>
      </c>
      <c r="M502" s="195">
        <v>0</v>
      </c>
      <c r="N502" s="198">
        <f t="shared" si="210"/>
      </c>
      <c r="O502" s="195">
        <v>0</v>
      </c>
      <c r="P502" s="198">
        <f t="shared" si="237"/>
      </c>
      <c r="Q502" s="199">
        <f>(M502+M503+M504)/(O502+O503+O504)</f>
      </c>
      <c r="R502" s="195">
        <v>3</v>
      </c>
      <c r="S502" s="199">
        <f>(O502+O503+O504)/(K502+K503+K504)</f>
      </c>
      <c r="T502" s="195">
        <v>0</v>
      </c>
      <c r="U502" s="200">
        <f>F502/T502</f>
      </c>
      <c r="V502" s="201">
        <f>(F502+4*500)/T502</f>
      </c>
      <c r="W502" s="195">
        <v>0</v>
      </c>
      <c r="X502" s="201">
        <f>W502/T502</f>
      </c>
      <c r="Y502" s="199">
        <f>T502/R502</f>
      </c>
      <c r="Z502" s="201">
        <f>W502/F502</f>
      </c>
      <c r="AA502" s="201">
        <f>W502/(F502+500)</f>
      </c>
      <c r="AB502" s="195">
        <v>0</v>
      </c>
      <c r="AC502" s="195">
        <v>0</v>
      </c>
      <c r="AD502" s="199">
        <f>AB502/T502</f>
      </c>
      <c r="AE502" s="202">
        <f>(W502-AC502)/(F502+500)</f>
      </c>
      <c r="AF502" s="201" t="s">
        <v>248</v>
      </c>
    </row>
    <row hidden="true" r="503">
      <c r="A503" s="189"/>
      <c r="B503" s="190"/>
      <c r="C503" s="221"/>
      <c r="D503" s="192" t="s">
        <v>249</v>
      </c>
      <c r="E503" s="193">
        <v>539.87</v>
      </c>
      <c r="F503" s="194"/>
      <c r="G503" s="195">
        <v>3875</v>
      </c>
      <c r="H503" s="195">
        <v>158</v>
      </c>
      <c r="I503" s="196">
        <f t="shared" si="139"/>
      </c>
      <c r="J503" s="197">
        <f t="shared" si="7"/>
      </c>
      <c r="K503" s="195">
        <v>12</v>
      </c>
      <c r="L503" s="197">
        <f t="shared" si="95"/>
      </c>
      <c r="M503" s="195">
        <v>0</v>
      </c>
      <c r="N503" s="198">
        <f t="shared" si="210"/>
      </c>
      <c r="O503" s="195">
        <v>2</v>
      </c>
      <c r="P503" s="198">
        <f t="shared" si="237"/>
      </c>
      <c r="Q503" s="199"/>
      <c r="R503" s="195"/>
      <c r="S503" s="199"/>
      <c r="T503" s="195"/>
      <c r="U503" s="200"/>
      <c r="V503" s="201"/>
      <c r="W503" s="195"/>
      <c r="X503" s="201"/>
      <c r="Y503" s="199"/>
      <c r="Z503" s="201"/>
      <c r="AA503" s="201"/>
      <c r="AB503" s="195"/>
      <c r="AC503" s="195"/>
      <c r="AD503" s="199"/>
      <c r="AE503" s="202"/>
      <c r="AF503" s="203"/>
    </row>
    <row hidden="true" r="504">
      <c r="A504" s="189"/>
      <c r="B504" s="190"/>
      <c r="C504" s="221"/>
      <c r="D504" s="192" t="s">
        <v>250</v>
      </c>
      <c r="E504" s="193">
        <v>143.47</v>
      </c>
      <c r="F504" s="194"/>
      <c r="G504" s="195">
        <v>611</v>
      </c>
      <c r="H504" s="195">
        <v>16</v>
      </c>
      <c r="I504" s="196">
        <f t="shared" si="139"/>
      </c>
      <c r="J504" s="197">
        <f t="shared" si="7"/>
      </c>
      <c r="K504" s="195">
        <v>0</v>
      </c>
      <c r="L504" s="197">
        <f t="shared" si="95"/>
      </c>
      <c r="M504" s="195">
        <v>0</v>
      </c>
      <c r="N504" s="198">
        <f t="shared" si="210"/>
      </c>
      <c r="O504" s="195">
        <v>1</v>
      </c>
      <c r="P504" s="198">
        <f t="shared" si="237"/>
      </c>
      <c r="Q504" s="199"/>
      <c r="R504" s="195"/>
      <c r="S504" s="199"/>
      <c r="T504" s="195"/>
      <c r="U504" s="200"/>
      <c r="V504" s="201"/>
      <c r="W504" s="195"/>
      <c r="X504" s="201"/>
      <c r="Y504" s="199"/>
      <c r="Z504" s="201"/>
      <c r="AA504" s="201"/>
      <c r="AB504" s="195"/>
      <c r="AC504" s="195"/>
      <c r="AD504" s="199"/>
      <c r="AE504" s="202"/>
      <c r="AF504" s="203" t="s">
        <v>266</v>
      </c>
    </row>
    <row hidden="true" r="505">
      <c r="A505" s="189"/>
      <c r="B505" s="190" t="s">
        <v>270</v>
      </c>
      <c r="C505" s="221" t="s">
        <v>285</v>
      </c>
      <c r="D505" s="192" t="s">
        <v>247</v>
      </c>
      <c r="E505" s="193">
        <v>0</v>
      </c>
      <c r="F505" s="194">
        <f>E505+E507+E506</f>
      </c>
      <c r="G505" s="195">
        <v>0</v>
      </c>
      <c r="H505" s="195">
        <v>0</v>
      </c>
      <c r="I505" s="196">
        <f t="shared" si="139"/>
      </c>
      <c r="J505" s="197">
        <f t="shared" si="7"/>
      </c>
      <c r="K505" s="195">
        <v>0</v>
      </c>
      <c r="L505" s="197">
        <f t="shared" si="95"/>
      </c>
      <c r="M505" s="195">
        <v>0</v>
      </c>
      <c r="N505" s="198">
        <f t="shared" si="210"/>
      </c>
      <c r="O505" s="195">
        <v>0</v>
      </c>
      <c r="P505" s="198">
        <f t="shared" si="237"/>
      </c>
      <c r="Q505" s="199">
        <f>(M505+M506+M507)/(O505+O506+O507)</f>
      </c>
      <c r="R505" s="195">
        <v>4</v>
      </c>
      <c r="S505" s="199">
        <f>(O505+O506+O507)/(K505+K506+K507)</f>
      </c>
      <c r="T505" s="195">
        <v>0</v>
      </c>
      <c r="U505" s="200">
        <f>F505/T505</f>
      </c>
      <c r="V505" s="201">
        <f>(F505+4*500)/T505</f>
      </c>
      <c r="W505" s="195">
        <v>0</v>
      </c>
      <c r="X505" s="201">
        <f>W505/T505</f>
      </c>
      <c r="Y505" s="199">
        <f>T505/R505</f>
      </c>
      <c r="Z505" s="201">
        <f>W505/F505</f>
      </c>
      <c r="AA505" s="201">
        <f>W505/(F505+500)</f>
      </c>
      <c r="AB505" s="195">
        <v>0</v>
      </c>
      <c r="AC505" s="195">
        <v>0</v>
      </c>
      <c r="AD505" s="199">
        <f>AB505/T505</f>
      </c>
      <c r="AE505" s="202">
        <f>(W505-AC505)/(F505+500)</f>
      </c>
      <c r="AF505" s="201" t="s">
        <v>248</v>
      </c>
    </row>
    <row hidden="true" r="506">
      <c r="A506" s="189"/>
      <c r="B506" s="190"/>
      <c r="C506" s="221"/>
      <c r="D506" s="192" t="s">
        <v>249</v>
      </c>
      <c r="E506" s="193">
        <v>265.82</v>
      </c>
      <c r="F506" s="194"/>
      <c r="G506" s="195">
        <v>2269</v>
      </c>
      <c r="H506" s="195">
        <v>118</v>
      </c>
      <c r="I506" s="196">
        <f t="shared" si="139"/>
      </c>
      <c r="J506" s="197">
        <f t="shared" si="7"/>
      </c>
      <c r="K506" s="195">
        <v>8</v>
      </c>
      <c r="L506" s="197">
        <f t="shared" si="95"/>
      </c>
      <c r="M506" s="195">
        <v>0</v>
      </c>
      <c r="N506" s="198">
        <f t="shared" si="210"/>
      </c>
      <c r="O506" s="195">
        <v>1</v>
      </c>
      <c r="P506" s="198">
        <f t="shared" si="237"/>
      </c>
      <c r="Q506" s="199"/>
      <c r="R506" s="195"/>
      <c r="S506" s="199"/>
      <c r="T506" s="195"/>
      <c r="U506" s="200"/>
      <c r="V506" s="201"/>
      <c r="W506" s="195"/>
      <c r="X506" s="201"/>
      <c r="Y506" s="199"/>
      <c r="Z506" s="201"/>
      <c r="AA506" s="201"/>
      <c r="AB506" s="195"/>
      <c r="AC506" s="195"/>
      <c r="AD506" s="199"/>
      <c r="AE506" s="202"/>
      <c r="AF506" s="203"/>
    </row>
    <row hidden="true" r="507">
      <c r="A507" s="189"/>
      <c r="B507" s="190"/>
      <c r="C507" s="221"/>
      <c r="D507" s="192" t="s">
        <v>250</v>
      </c>
      <c r="E507" s="193">
        <v>201.69</v>
      </c>
      <c r="F507" s="194"/>
      <c r="G507" s="195">
        <v>586</v>
      </c>
      <c r="H507" s="195">
        <v>18</v>
      </c>
      <c r="I507" s="196">
        <f t="shared" si="139"/>
      </c>
      <c r="J507" s="197">
        <f t="shared" si="7"/>
      </c>
      <c r="K507" s="195">
        <v>1</v>
      </c>
      <c r="L507" s="197">
        <f t="shared" si="95"/>
      </c>
      <c r="M507" s="195">
        <v>0</v>
      </c>
      <c r="N507" s="198">
        <f t="shared" si="210"/>
      </c>
      <c r="O507" s="195">
        <v>1</v>
      </c>
      <c r="P507" s="198">
        <f t="shared" si="237"/>
      </c>
      <c r="Q507" s="199"/>
      <c r="R507" s="195"/>
      <c r="S507" s="199"/>
      <c r="T507" s="195"/>
      <c r="U507" s="200"/>
      <c r="V507" s="201"/>
      <c r="W507" s="195"/>
      <c r="X507" s="201"/>
      <c r="Y507" s="199"/>
      <c r="Z507" s="201"/>
      <c r="AA507" s="201"/>
      <c r="AB507" s="195"/>
      <c r="AC507" s="195"/>
      <c r="AD507" s="199"/>
      <c r="AE507" s="202"/>
      <c r="AF507" s="203" t="s">
        <v>266</v>
      </c>
    </row>
    <row hidden="true" r="508">
      <c r="A508" s="189"/>
      <c r="B508" s="222" t="s">
        <v>256</v>
      </c>
      <c r="C508" s="222"/>
      <c r="D508" s="222"/>
      <c r="E508" s="208">
        <f>SUM(E493:E507)</f>
      </c>
      <c r="F508" s="208">
        <f>SUM(F493:F507)</f>
      </c>
      <c r="G508" s="208">
        <f>SUM(G493:G507)</f>
      </c>
      <c r="H508" s="208">
        <f>SUM(H493:H507)</f>
      </c>
      <c r="I508" s="210">
        <f t="shared" si="139"/>
      </c>
      <c r="J508" s="211">
        <f t="shared" si="7"/>
      </c>
      <c r="K508" s="208">
        <f>SUM(K493:K507)</f>
      </c>
      <c r="L508" s="211">
        <f t="shared" si="95"/>
      </c>
      <c r="M508" s="208">
        <f>SUM(M493:M507)</f>
      </c>
      <c r="N508" s="212">
        <f t="shared" si="210"/>
      </c>
      <c r="O508" s="208">
        <f>SUM(O493:O507)</f>
      </c>
      <c r="P508" s="212">
        <f t="shared" si="237"/>
      </c>
      <c r="Q508" s="213">
        <f>M508/O508</f>
      </c>
      <c r="R508" s="208">
        <f>SUM(R493:R507)</f>
      </c>
      <c r="S508" s="213">
        <f>(O508+O508)/(K508+K508)</f>
      </c>
      <c r="T508" s="208">
        <f>SUM(T493:T507)</f>
      </c>
      <c r="U508" s="214">
        <f t="shared" ref="U508:U509" si="495">F508/T508</f>
      </c>
      <c r="V508" s="215">
        <f t="shared" ref="V508:V509" si="599">(F508+4*500)/T508</f>
      </c>
      <c r="W508" s="208">
        <f>SUM(W493:W507)</f>
      </c>
      <c r="X508" s="216">
        <f t="shared" ref="X508:X509" si="287">W508/T508</f>
      </c>
      <c r="Y508" s="213">
        <f t="shared" ref="Y508:Y509" si="391">T508/R508</f>
      </c>
      <c r="Z508" s="215">
        <f t="shared" ref="Z508:Z509" si="796">W508/F508</f>
      </c>
      <c r="AA508" s="215">
        <f>W508/(F508+COUNT(W493:W507)*500)</f>
      </c>
      <c r="AB508" s="217">
        <f>AB493+AB496+AB499+AB502+AB505</f>
      </c>
      <c r="AC508" s="217">
        <f>AC493+AC496+AC499+AC502+AC505</f>
      </c>
      <c r="AD508" s="213">
        <f t="shared" ref="AD508:AD509" si="692">AB508/T508</f>
      </c>
      <c r="AE508" s="218">
        <f>(W508-AC508)/(F508+COUNT(W493:W507))</f>
      </c>
      <c r="AF508" s="219"/>
    </row>
    <row hidden="true" r="509">
      <c r="A509" s="189"/>
      <c r="B509" s="206" t="s">
        <v>271</v>
      </c>
      <c r="C509" s="221" t="s">
        <v>272</v>
      </c>
      <c r="D509" s="192" t="s">
        <v>247</v>
      </c>
      <c r="E509" s="193">
        <v>0</v>
      </c>
      <c r="F509" s="194">
        <f>E509+E511+E510</f>
      </c>
      <c r="G509" s="195">
        <v>0</v>
      </c>
      <c r="H509" s="195">
        <v>0</v>
      </c>
      <c r="I509" s="196">
        <f t="shared" si="139"/>
      </c>
      <c r="J509" s="197">
        <f t="shared" si="7"/>
      </c>
      <c r="K509" s="195">
        <v>0</v>
      </c>
      <c r="L509" s="197">
        <f t="shared" si="95"/>
      </c>
      <c r="M509" s="195">
        <v>0</v>
      </c>
      <c r="N509" s="198">
        <f t="shared" si="210"/>
      </c>
      <c r="O509" s="195">
        <v>0</v>
      </c>
      <c r="P509" s="198">
        <f t="shared" si="237"/>
      </c>
      <c r="Q509" s="199">
        <f>(M509+M510+M511)/(O509+O510+O511)</f>
      </c>
      <c r="R509" s="195">
        <v>3</v>
      </c>
      <c r="S509" s="199">
        <f>(O509+O510+O511)/(K509+K510+K511)</f>
      </c>
      <c r="T509" s="195">
        <v>2</v>
      </c>
      <c r="U509" s="200">
        <f t="shared" si="495"/>
      </c>
      <c r="V509" s="201">
        <f t="shared" si="599"/>
      </c>
      <c r="W509" s="195">
        <v>2190</v>
      </c>
      <c r="X509" s="201">
        <f t="shared" si="287"/>
      </c>
      <c r="Y509" s="199">
        <f t="shared" si="391"/>
      </c>
      <c r="Z509" s="201">
        <f t="shared" si="796"/>
      </c>
      <c r="AA509" s="201">
        <f>W509/(F509+500)</f>
      </c>
      <c r="AB509" s="195">
        <v>0</v>
      </c>
      <c r="AC509" s="195">
        <v>0</v>
      </c>
      <c r="AD509" s="199">
        <f t="shared" si="692"/>
      </c>
      <c r="AE509" s="202">
        <f>(W509-AC509)/(F509+500)</f>
      </c>
      <c r="AF509" s="201" t="s">
        <v>248</v>
      </c>
    </row>
    <row hidden="true" r="510">
      <c r="A510" s="189"/>
      <c r="B510" s="206"/>
      <c r="C510" s="221"/>
      <c r="D510" s="192" t="s">
        <v>249</v>
      </c>
      <c r="E510" s="193">
        <v>456.6</v>
      </c>
      <c r="F510" s="194"/>
      <c r="G510" s="195">
        <v>4235</v>
      </c>
      <c r="H510" s="195">
        <v>201</v>
      </c>
      <c r="I510" s="196">
        <f t="shared" si="139"/>
      </c>
      <c r="J510" s="197">
        <f t="shared" si="7"/>
      </c>
      <c r="K510" s="195">
        <v>11</v>
      </c>
      <c r="L510" s="197">
        <f t="shared" si="95"/>
      </c>
      <c r="M510" s="195">
        <v>0</v>
      </c>
      <c r="N510" s="198">
        <f t="shared" si="210"/>
      </c>
      <c r="O510" s="195">
        <v>1</v>
      </c>
      <c r="P510" s="198">
        <f t="shared" si="237"/>
      </c>
      <c r="Q510" s="199"/>
      <c r="R510" s="195"/>
      <c r="S510" s="199"/>
      <c r="T510" s="195"/>
      <c r="U510" s="200"/>
      <c r="V510" s="201"/>
      <c r="W510" s="195"/>
      <c r="X510" s="201"/>
      <c r="Y510" s="199"/>
      <c r="Z510" s="201"/>
      <c r="AA510" s="201"/>
      <c r="AB510" s="195"/>
      <c r="AC510" s="195"/>
      <c r="AD510" s="199"/>
      <c r="AE510" s="202"/>
      <c r="AF510" s="203"/>
    </row>
    <row hidden="true" r="511">
      <c r="A511" s="189"/>
      <c r="B511" s="206"/>
      <c r="C511" s="221"/>
      <c r="D511" s="192" t="s">
        <v>250</v>
      </c>
      <c r="E511" s="193">
        <v>420.26</v>
      </c>
      <c r="F511" s="194"/>
      <c r="G511" s="195">
        <v>1236</v>
      </c>
      <c r="H511" s="195">
        <v>37</v>
      </c>
      <c r="I511" s="196">
        <f t="shared" si="139"/>
      </c>
      <c r="J511" s="197">
        <f t="shared" si="7"/>
      </c>
      <c r="K511" s="195">
        <v>2</v>
      </c>
      <c r="L511" s="197">
        <f t="shared" si="95"/>
      </c>
      <c r="M511" s="195">
        <v>1</v>
      </c>
      <c r="N511" s="198">
        <f t="shared" si="210"/>
      </c>
      <c r="O511" s="195">
        <v>2</v>
      </c>
      <c r="P511" s="198">
        <f t="shared" si="237"/>
      </c>
      <c r="Q511" s="199"/>
      <c r="R511" s="195"/>
      <c r="S511" s="199"/>
      <c r="T511" s="195"/>
      <c r="U511" s="200"/>
      <c r="V511" s="201"/>
      <c r="W511" s="195"/>
      <c r="X511" s="201"/>
      <c r="Y511" s="199"/>
      <c r="Z511" s="201"/>
      <c r="AA511" s="201"/>
      <c r="AB511" s="195"/>
      <c r="AC511" s="195"/>
      <c r="AD511" s="199"/>
      <c r="AE511" s="202"/>
      <c r="AF511" s="203" t="s">
        <v>266</v>
      </c>
    </row>
    <row hidden="true" r="512">
      <c r="A512" s="189"/>
      <c r="B512" s="190" t="s">
        <v>273</v>
      </c>
      <c r="C512" s="221" t="s">
        <v>272</v>
      </c>
      <c r="D512" s="192" t="s">
        <v>247</v>
      </c>
      <c r="E512" s="193">
        <v>0</v>
      </c>
      <c r="F512" s="194">
        <f>E512+E514+E513</f>
      </c>
      <c r="G512" s="195">
        <v>0</v>
      </c>
      <c r="H512" s="195">
        <v>0</v>
      </c>
      <c r="I512" s="196">
        <f t="shared" si="139"/>
      </c>
      <c r="J512" s="197">
        <f t="shared" si="7"/>
      </c>
      <c r="K512" s="195">
        <v>0</v>
      </c>
      <c r="L512" s="197">
        <f t="shared" si="95"/>
      </c>
      <c r="M512" s="195">
        <v>0</v>
      </c>
      <c r="N512" s="198">
        <f t="shared" si="210"/>
      </c>
      <c r="O512" s="195">
        <v>0</v>
      </c>
      <c r="P512" s="198">
        <f t="shared" si="237"/>
      </c>
      <c r="Q512" s="199">
        <f>(M512+M513+M514)/(O512+O513+O514)</f>
      </c>
      <c r="R512" s="195">
        <v>4</v>
      </c>
      <c r="S512" s="199">
        <f>(O512+O513+O514)/(K512+K513+K514)</f>
      </c>
      <c r="T512" s="195">
        <v>1</v>
      </c>
      <c r="U512" s="200">
        <f>F512/T512</f>
      </c>
      <c r="V512" s="201">
        <f>(F512+4*500)/T512</f>
      </c>
      <c r="W512" s="195">
        <v>372</v>
      </c>
      <c r="X512" s="201">
        <f>W512/T512</f>
      </c>
      <c r="Y512" s="199">
        <f>T512/R512</f>
      </c>
      <c r="Z512" s="201">
        <f>W512/F512</f>
      </c>
      <c r="AA512" s="201">
        <f>W512/(F512+500)</f>
      </c>
      <c r="AB512" s="195">
        <v>1</v>
      </c>
      <c r="AC512" s="195">
        <v>372</v>
      </c>
      <c r="AD512" s="199">
        <f>AB512/T512</f>
      </c>
      <c r="AE512" s="202">
        <f>(W512-AC512)/(F512+500)</f>
      </c>
      <c r="AF512" s="201" t="s">
        <v>248</v>
      </c>
    </row>
    <row hidden="true" r="513">
      <c r="A513" s="189"/>
      <c r="B513" s="190"/>
      <c r="C513" s="221"/>
      <c r="D513" s="192" t="s">
        <v>249</v>
      </c>
      <c r="E513" s="193">
        <v>446.17</v>
      </c>
      <c r="F513" s="194"/>
      <c r="G513" s="195">
        <v>5082</v>
      </c>
      <c r="H513" s="195">
        <v>243</v>
      </c>
      <c r="I513" s="196">
        <f t="shared" si="139"/>
      </c>
      <c r="J513" s="197">
        <f t="shared" si="7"/>
      </c>
      <c r="K513" s="195">
        <v>6</v>
      </c>
      <c r="L513" s="197">
        <f t="shared" si="95"/>
      </c>
      <c r="M513" s="195">
        <v>0</v>
      </c>
      <c r="N513" s="198">
        <f t="shared" si="210"/>
      </c>
      <c r="O513" s="195">
        <v>0</v>
      </c>
      <c r="P513" s="198">
        <f t="shared" si="237"/>
      </c>
      <c r="Q513" s="199"/>
      <c r="R513" s="195"/>
      <c r="S513" s="199"/>
      <c r="T513" s="195"/>
      <c r="U513" s="200"/>
      <c r="V513" s="201"/>
      <c r="W513" s="195"/>
      <c r="X513" s="201"/>
      <c r="Y513" s="199"/>
      <c r="Z513" s="201"/>
      <c r="AA513" s="201"/>
      <c r="AB513" s="195"/>
      <c r="AC513" s="195"/>
      <c r="AD513" s="199"/>
      <c r="AE513" s="202"/>
      <c r="AF513" s="203"/>
    </row>
    <row hidden="true" r="514">
      <c r="A514" s="189"/>
      <c r="B514" s="190"/>
      <c r="C514" s="221"/>
      <c r="D514" s="192" t="s">
        <v>250</v>
      </c>
      <c r="E514" s="193">
        <v>750.06</v>
      </c>
      <c r="F514" s="194"/>
      <c r="G514" s="195">
        <v>2993</v>
      </c>
      <c r="H514" s="195">
        <v>69</v>
      </c>
      <c r="I514" s="196">
        <f t="shared" si="139"/>
      </c>
      <c r="J514" s="197">
        <f t="shared" si="7"/>
      </c>
      <c r="K514" s="195">
        <v>3</v>
      </c>
      <c r="L514" s="197">
        <f t="shared" si="95"/>
      </c>
      <c r="M514" s="195">
        <v>1</v>
      </c>
      <c r="N514" s="198">
        <f t="shared" si="210"/>
      </c>
      <c r="O514" s="195">
        <v>2</v>
      </c>
      <c r="P514" s="198">
        <f t="shared" si="237"/>
      </c>
      <c r="Q514" s="199"/>
      <c r="R514" s="195"/>
      <c r="S514" s="199"/>
      <c r="T514" s="195"/>
      <c r="U514" s="200"/>
      <c r="V514" s="201"/>
      <c r="W514" s="195"/>
      <c r="X514" s="201"/>
      <c r="Y514" s="199"/>
      <c r="Z514" s="201"/>
      <c r="AA514" s="201"/>
      <c r="AB514" s="195"/>
      <c r="AC514" s="195"/>
      <c r="AD514" s="199"/>
      <c r="AE514" s="202"/>
      <c r="AF514" s="203" t="s">
        <v>266</v>
      </c>
    </row>
    <row hidden="true" r="515">
      <c r="A515" s="189"/>
      <c r="B515" s="190" t="s">
        <v>274</v>
      </c>
      <c r="C515" s="221" t="s">
        <v>272</v>
      </c>
      <c r="D515" s="192" t="s">
        <v>247</v>
      </c>
      <c r="E515" s="193">
        <v>0</v>
      </c>
      <c r="F515" s="194">
        <f>E515+E517+E516</f>
      </c>
      <c r="G515" s="195">
        <v>0</v>
      </c>
      <c r="H515" s="195">
        <v>0</v>
      </c>
      <c r="I515" s="196">
        <f t="shared" si="139"/>
      </c>
      <c r="J515" s="197">
        <f t="shared" si="7"/>
      </c>
      <c r="K515" s="195">
        <v>0</v>
      </c>
      <c r="L515" s="197">
        <f t="shared" si="95"/>
      </c>
      <c r="M515" s="195">
        <v>0</v>
      </c>
      <c r="N515" s="198">
        <f t="shared" si="210"/>
      </c>
      <c r="O515" s="195">
        <v>0</v>
      </c>
      <c r="P515" s="198">
        <f t="shared" si="237"/>
      </c>
      <c r="Q515" s="199">
        <f>(M515+M516+M517)/(O515+O516+O517)</f>
      </c>
      <c r="R515" s="195">
        <v>8</v>
      </c>
      <c r="S515" s="199">
        <f>(O515+O516+O517)/(K515+K516+K517)</f>
      </c>
      <c r="T515" s="195">
        <v>0</v>
      </c>
      <c r="U515" s="200">
        <f>F515/T515</f>
      </c>
      <c r="V515" s="201">
        <f>(F515+4*500)/T515</f>
      </c>
      <c r="W515" s="195">
        <v>0</v>
      </c>
      <c r="X515" s="201">
        <f>W515/T515</f>
      </c>
      <c r="Y515" s="199">
        <f>T515/R515</f>
      </c>
      <c r="Z515" s="201">
        <f>W515/F515</f>
      </c>
      <c r="AA515" s="201">
        <f>W515/(F515+500)</f>
      </c>
      <c r="AB515" s="195">
        <v>0</v>
      </c>
      <c r="AC515" s="195">
        <v>0</v>
      </c>
      <c r="AD515" s="199">
        <f>AB515/T515</f>
      </c>
      <c r="AE515" s="202">
        <f>(W515-AC515)/(F515+500)</f>
      </c>
      <c r="AF515" s="201" t="s">
        <v>248</v>
      </c>
    </row>
    <row hidden="true" r="516">
      <c r="A516" s="189"/>
      <c r="B516" s="190"/>
      <c r="C516" s="221"/>
      <c r="D516" s="192" t="s">
        <v>249</v>
      </c>
      <c r="E516" s="193">
        <v>473.23</v>
      </c>
      <c r="F516" s="194"/>
      <c r="G516" s="195">
        <v>5119</v>
      </c>
      <c r="H516" s="195">
        <v>334</v>
      </c>
      <c r="I516" s="196">
        <f t="shared" si="139"/>
      </c>
      <c r="J516" s="197">
        <f t="shared" si="7"/>
      </c>
      <c r="K516" s="195">
        <v>9</v>
      </c>
      <c r="L516" s="197">
        <f t="shared" si="95"/>
      </c>
      <c r="M516" s="195">
        <v>0</v>
      </c>
      <c r="N516" s="198">
        <f t="shared" si="210"/>
      </c>
      <c r="O516" s="195">
        <v>1</v>
      </c>
      <c r="P516" s="198">
        <f t="shared" si="237"/>
      </c>
      <c r="Q516" s="199"/>
      <c r="R516" s="195"/>
      <c r="S516" s="199"/>
      <c r="T516" s="195"/>
      <c r="U516" s="200"/>
      <c r="V516" s="201"/>
      <c r="W516" s="195"/>
      <c r="X516" s="201"/>
      <c r="Y516" s="199"/>
      <c r="Z516" s="201"/>
      <c r="AA516" s="201"/>
      <c r="AB516" s="195"/>
      <c r="AC516" s="195"/>
      <c r="AD516" s="199"/>
      <c r="AE516" s="202"/>
      <c r="AF516" s="203"/>
    </row>
    <row hidden="true" r="517">
      <c r="A517" s="189"/>
      <c r="B517" s="190"/>
      <c r="C517" s="221"/>
      <c r="D517" s="192" t="s">
        <v>250</v>
      </c>
      <c r="E517" s="193">
        <v>1242.47</v>
      </c>
      <c r="F517" s="194"/>
      <c r="G517" s="195">
        <v>5905</v>
      </c>
      <c r="H517" s="195">
        <v>150</v>
      </c>
      <c r="I517" s="196">
        <f t="shared" si="139"/>
      </c>
      <c r="J517" s="197">
        <f t="shared" si="7"/>
      </c>
      <c r="K517" s="195">
        <v>7</v>
      </c>
      <c r="L517" s="197">
        <f t="shared" si="95"/>
      </c>
      <c r="M517" s="195">
        <v>0</v>
      </c>
      <c r="N517" s="198">
        <f t="shared" si="210"/>
      </c>
      <c r="O517" s="195">
        <v>3</v>
      </c>
      <c r="P517" s="198">
        <f t="shared" si="237"/>
      </c>
      <c r="Q517" s="199"/>
      <c r="R517" s="195"/>
      <c r="S517" s="199"/>
      <c r="T517" s="195"/>
      <c r="U517" s="200"/>
      <c r="V517" s="201"/>
      <c r="W517" s="195"/>
      <c r="X517" s="201"/>
      <c r="Y517" s="199"/>
      <c r="Z517" s="201"/>
      <c r="AA517" s="201"/>
      <c r="AB517" s="195"/>
      <c r="AC517" s="195"/>
      <c r="AD517" s="199"/>
      <c r="AE517" s="202"/>
      <c r="AF517" s="203" t="s">
        <v>266</v>
      </c>
    </row>
    <row hidden="true" r="518">
      <c r="A518" s="189"/>
      <c r="B518" s="190" t="s">
        <v>275</v>
      </c>
      <c r="C518" s="221" t="s">
        <v>272</v>
      </c>
      <c r="D518" s="192" t="s">
        <v>247</v>
      </c>
      <c r="E518" s="193">
        <v>0</v>
      </c>
      <c r="F518" s="194">
        <f>E518+E520+E519</f>
      </c>
      <c r="G518" s="195">
        <v>0</v>
      </c>
      <c r="H518" s="195">
        <v>0</v>
      </c>
      <c r="I518" s="196">
        <f t="shared" si="139"/>
      </c>
      <c r="J518" s="197">
        <f t="shared" si="7"/>
      </c>
      <c r="K518" s="195">
        <v>0</v>
      </c>
      <c r="L518" s="197">
        <f t="shared" si="95"/>
      </c>
      <c r="M518" s="195">
        <v>0</v>
      </c>
      <c r="N518" s="198">
        <f t="shared" si="210"/>
      </c>
      <c r="O518" s="195">
        <v>0</v>
      </c>
      <c r="P518" s="198">
        <f t="shared" si="237"/>
      </c>
      <c r="Q518" s="199">
        <f>(M518+M519+M520)/(O518+O519+O520)</f>
      </c>
      <c r="R518" s="195">
        <v>3</v>
      </c>
      <c r="S518" s="199">
        <f>(O518+O519+O520)/(K518+K519+K520)</f>
      </c>
      <c r="T518" s="195">
        <v>0</v>
      </c>
      <c r="U518" s="200">
        <f>F518/T518</f>
      </c>
      <c r="V518" s="201">
        <f>(F518+4*500)/T518</f>
      </c>
      <c r="W518" s="195">
        <v>0</v>
      </c>
      <c r="X518" s="201">
        <f>W518/T518</f>
      </c>
      <c r="Y518" s="199">
        <f>T518/R518</f>
      </c>
      <c r="Z518" s="201">
        <f>W518/F518</f>
      </c>
      <c r="AA518" s="201">
        <f>W518/(F518+500)</f>
      </c>
      <c r="AB518" s="195">
        <v>0</v>
      </c>
      <c r="AC518" s="195">
        <v>0</v>
      </c>
      <c r="AD518" s="199">
        <f>AB518/T518</f>
      </c>
      <c r="AE518" s="202">
        <f>(W518-AC518)/(F518+500)</f>
      </c>
      <c r="AF518" s="201" t="s">
        <v>248</v>
      </c>
    </row>
    <row hidden="true" r="519">
      <c r="A519" s="189"/>
      <c r="B519" s="190"/>
      <c r="C519" s="221"/>
      <c r="D519" s="192" t="s">
        <v>249</v>
      </c>
      <c r="E519" s="193">
        <v>569</v>
      </c>
      <c r="F519" s="194"/>
      <c r="G519" s="195">
        <v>5680</v>
      </c>
      <c r="H519" s="195">
        <v>368</v>
      </c>
      <c r="I519" s="196">
        <f t="shared" si="139"/>
      </c>
      <c r="J519" s="197">
        <f t="shared" si="7"/>
      </c>
      <c r="K519" s="195">
        <v>7</v>
      </c>
      <c r="L519" s="197">
        <f t="shared" si="95"/>
      </c>
      <c r="M519" s="195">
        <v>0</v>
      </c>
      <c r="N519" s="198">
        <f t="shared" si="210"/>
      </c>
      <c r="O519" s="195">
        <v>0</v>
      </c>
      <c r="P519" s="198">
        <f t="shared" si="237"/>
      </c>
      <c r="Q519" s="199"/>
      <c r="R519" s="195"/>
      <c r="S519" s="199"/>
      <c r="T519" s="195"/>
      <c r="U519" s="200"/>
      <c r="V519" s="201"/>
      <c r="W519" s="195"/>
      <c r="X519" s="201"/>
      <c r="Y519" s="199"/>
      <c r="Z519" s="201"/>
      <c r="AA519" s="201"/>
      <c r="AB519" s="195"/>
      <c r="AC519" s="195"/>
      <c r="AD519" s="199"/>
      <c r="AE519" s="202"/>
      <c r="AF519" s="203"/>
    </row>
    <row hidden="true" r="520">
      <c r="A520" s="189"/>
      <c r="B520" s="190"/>
      <c r="C520" s="221"/>
      <c r="D520" s="192" t="s">
        <v>250</v>
      </c>
      <c r="E520" s="193">
        <v>729.13</v>
      </c>
      <c r="F520" s="194"/>
      <c r="G520" s="195">
        <v>3294</v>
      </c>
      <c r="H520" s="195">
        <v>108</v>
      </c>
      <c r="I520" s="196">
        <f t="shared" si="139"/>
      </c>
      <c r="J520" s="197">
        <f t="shared" si="7"/>
      </c>
      <c r="K520" s="195">
        <v>5</v>
      </c>
      <c r="L520" s="197">
        <f t="shared" si="95"/>
      </c>
      <c r="M520" s="195">
        <v>0</v>
      </c>
      <c r="N520" s="198">
        <f t="shared" si="210"/>
      </c>
      <c r="O520" s="195">
        <v>3</v>
      </c>
      <c r="P520" s="198">
        <f t="shared" si="237"/>
      </c>
      <c r="Q520" s="199"/>
      <c r="R520" s="195"/>
      <c r="S520" s="199"/>
      <c r="T520" s="195"/>
      <c r="U520" s="200"/>
      <c r="V520" s="201"/>
      <c r="W520" s="195"/>
      <c r="X520" s="201"/>
      <c r="Y520" s="199"/>
      <c r="Z520" s="201"/>
      <c r="AA520" s="201"/>
      <c r="AB520" s="195"/>
      <c r="AC520" s="195"/>
      <c r="AD520" s="199"/>
      <c r="AE520" s="202"/>
      <c r="AF520" s="203" t="s">
        <v>266</v>
      </c>
    </row>
    <row hidden="true" r="521">
      <c r="A521" s="189"/>
      <c r="B521" s="190" t="s">
        <v>276</v>
      </c>
      <c r="C521" s="221" t="s">
        <v>272</v>
      </c>
      <c r="D521" s="192" t="s">
        <v>247</v>
      </c>
      <c r="E521" s="193">
        <v>0</v>
      </c>
      <c r="F521" s="194">
        <f>E521+E523+E522</f>
      </c>
      <c r="G521" s="195">
        <v>0</v>
      </c>
      <c r="H521" s="195">
        <v>0</v>
      </c>
      <c r="I521" s="196">
        <f t="shared" si="139"/>
      </c>
      <c r="J521" s="197">
        <f t="shared" si="7"/>
      </c>
      <c r="K521" s="195">
        <v>0</v>
      </c>
      <c r="L521" s="197">
        <f t="shared" si="95"/>
      </c>
      <c r="M521" s="195">
        <v>0</v>
      </c>
      <c r="N521" s="198">
        <f t="shared" si="210"/>
      </c>
      <c r="O521" s="195">
        <v>0</v>
      </c>
      <c r="P521" s="198">
        <f t="shared" si="237"/>
      </c>
      <c r="Q521" s="199">
        <f>(M521+M522+M523)/(O521+O522+O523)</f>
      </c>
      <c r="R521" s="195">
        <v>3</v>
      </c>
      <c r="S521" s="199">
        <f>(O521+O522+O523)/(K521+K522+K523)</f>
      </c>
      <c r="T521" s="195">
        <v>1</v>
      </c>
      <c r="U521" s="200">
        <f>F521/T521</f>
      </c>
      <c r="V521" s="201">
        <f>(F521+4*500)/T521</f>
      </c>
      <c r="W521" s="195">
        <v>289.2000000000007</v>
      </c>
      <c r="X521" s="201">
        <f>W521/T521</f>
      </c>
      <c r="Y521" s="199">
        <f>T521/R521</f>
      </c>
      <c r="Z521" s="201">
        <f>W521/F521</f>
      </c>
      <c r="AA521" s="201">
        <f>W521/(F521+500)</f>
      </c>
      <c r="AB521" s="195">
        <v>1</v>
      </c>
      <c r="AC521" s="195">
        <v>289.2</v>
      </c>
      <c r="AD521" s="199">
        <f>AB521/T521</f>
      </c>
      <c r="AE521" s="202">
        <f>(W521-AC521)/(F521+500)</f>
      </c>
      <c r="AF521" s="201" t="s">
        <v>248</v>
      </c>
    </row>
    <row hidden="true" r="522">
      <c r="A522" s="189"/>
      <c r="B522" s="190"/>
      <c r="C522" s="221"/>
      <c r="D522" s="192" t="s">
        <v>249</v>
      </c>
      <c r="E522" s="193">
        <v>244.48</v>
      </c>
      <c r="F522" s="194"/>
      <c r="G522" s="195">
        <v>2337</v>
      </c>
      <c r="H522" s="195">
        <v>171</v>
      </c>
      <c r="I522" s="196">
        <f t="shared" si="139"/>
      </c>
      <c r="J522" s="197">
        <f t="shared" si="7"/>
      </c>
      <c r="K522" s="195">
        <v>1</v>
      </c>
      <c r="L522" s="197">
        <f>E521/K521</f>
      </c>
      <c r="M522" s="195">
        <v>1</v>
      </c>
      <c r="N522" s="198">
        <f t="shared" si="210"/>
      </c>
      <c r="O522" s="195">
        <v>1</v>
      </c>
      <c r="P522" s="198">
        <f t="shared" si="237"/>
      </c>
      <c r="Q522" s="199"/>
      <c r="R522" s="195"/>
      <c r="S522" s="199"/>
      <c r="T522" s="195"/>
      <c r="U522" s="200"/>
      <c r="V522" s="201"/>
      <c r="W522" s="195"/>
      <c r="X522" s="201"/>
      <c r="Y522" s="199"/>
      <c r="Z522" s="201"/>
      <c r="AA522" s="201"/>
      <c r="AB522" s="195"/>
      <c r="AC522" s="195"/>
      <c r="AD522" s="199"/>
      <c r="AE522" s="202"/>
      <c r="AF522" s="203"/>
    </row>
    <row hidden="true" r="523">
      <c r="A523" s="189"/>
      <c r="B523" s="190"/>
      <c r="C523" s="221"/>
      <c r="D523" s="192" t="s">
        <v>250</v>
      </c>
      <c r="E523" s="193">
        <v>215.54</v>
      </c>
      <c r="F523" s="194"/>
      <c r="G523" s="195">
        <v>1150</v>
      </c>
      <c r="H523" s="195">
        <v>42</v>
      </c>
      <c r="I523" s="196">
        <f t="shared" si="139"/>
      </c>
      <c r="J523" s="197">
        <f t="shared" si="7"/>
      </c>
      <c r="K523" s="195">
        <v>0</v>
      </c>
      <c r="L523" s="197">
        <f t="shared" ref="L523:L525" si="96">E523/K523</f>
      </c>
      <c r="M523" s="195">
        <v>0</v>
      </c>
      <c r="N523" s="198">
        <f t="shared" si="210"/>
      </c>
      <c r="O523" s="195">
        <v>0</v>
      </c>
      <c r="P523" s="198">
        <f t="shared" si="237"/>
      </c>
      <c r="Q523" s="199"/>
      <c r="R523" s="195"/>
      <c r="S523" s="199"/>
      <c r="T523" s="195"/>
      <c r="U523" s="200"/>
      <c r="V523" s="201"/>
      <c r="W523" s="195"/>
      <c r="X523" s="201"/>
      <c r="Y523" s="199"/>
      <c r="Z523" s="201"/>
      <c r="AA523" s="201"/>
      <c r="AB523" s="195"/>
      <c r="AC523" s="195"/>
      <c r="AD523" s="199"/>
      <c r="AE523" s="202"/>
      <c r="AF523" s="203" t="s">
        <v>266</v>
      </c>
    </row>
    <row hidden="true" r="524">
      <c r="A524" s="189"/>
      <c r="B524" s="222" t="s">
        <v>256</v>
      </c>
      <c r="C524" s="222"/>
      <c r="D524" s="222"/>
      <c r="E524" s="208">
        <f>SUM(E509:E523)</f>
      </c>
      <c r="F524" s="208">
        <f>SUM(F509:F523)</f>
      </c>
      <c r="G524" s="208">
        <f>SUM(G509:G523)</f>
      </c>
      <c r="H524" s="208">
        <f>SUM(H509:H523)</f>
      </c>
      <c r="I524" s="210">
        <f t="shared" si="139"/>
      </c>
      <c r="J524" s="211">
        <f t="shared" si="7"/>
      </c>
      <c r="K524" s="208">
        <f>SUM(K509:K523)</f>
      </c>
      <c r="L524" s="211">
        <f t="shared" si="96"/>
      </c>
      <c r="M524" s="208">
        <f>SUM(M509:M523)</f>
      </c>
      <c r="N524" s="212">
        <f t="shared" si="210"/>
      </c>
      <c r="O524" s="208">
        <f>SUM(O509:O523)</f>
      </c>
      <c r="P524" s="212">
        <f t="shared" si="237"/>
      </c>
      <c r="Q524" s="213">
        <f t="shared" ref="Q524:Q525" si="183">M524/O524</f>
      </c>
      <c r="R524" s="208">
        <f>SUM(R509:R523)</f>
      </c>
      <c r="S524" s="213">
        <f t="shared" ref="S524:S525" si="61">(O524+O524)/(K524+K524)</f>
      </c>
      <c r="T524" s="208">
        <f>SUM(T509:T523)</f>
      </c>
      <c r="U524" s="214">
        <f t="shared" ref="U524:U525" si="496">F524/T524</f>
      </c>
      <c r="V524" s="215">
        <f t="shared" ref="V524:V525" si="600">(F524+4*500)/T524</f>
      </c>
      <c r="W524" s="208">
        <f>SUM(W509:W523)</f>
      </c>
      <c r="X524" s="216">
        <f t="shared" ref="X524:X525" si="288">W524/T524</f>
      </c>
      <c r="Y524" s="213">
        <f t="shared" ref="Y524:Y525" si="392">T524/R524</f>
      </c>
      <c r="Z524" s="215">
        <f t="shared" ref="Z524:Z525" si="797">W524/F524</f>
      </c>
      <c r="AA524" s="215">
        <f>W524/(F524+COUNT(W509:W523)*500)</f>
      </c>
      <c r="AB524" s="217">
        <f>AB509+AB512+AB515+AB518+AB521</f>
      </c>
      <c r="AC524" s="217">
        <f>AC509+AC512+AC515+AC518+AC521</f>
      </c>
      <c r="AD524" s="213">
        <f t="shared" ref="AD524:AD525" si="693">AB524/T524</f>
      </c>
      <c r="AE524" s="223">
        <f>(W524-AC524)/(F524+COUNT(W509:W523))</f>
      </c>
      <c r="AF524" s="224"/>
    </row>
    <row r="525">
      <c r="A525" s="189"/>
      <c r="B525" s="225" t="s">
        <v>277</v>
      </c>
      <c r="C525" s="225"/>
      <c r="D525" s="225"/>
      <c r="E525" s="226">
        <f>E476+E492+E508+E524</f>
      </c>
      <c r="F525" s="226">
        <f>F476+F492+F508+F524</f>
      </c>
      <c r="G525" s="226">
        <f>G476+G492+G508+G524</f>
      </c>
      <c r="H525" s="226">
        <f>H476+H492+H508+H524</f>
      </c>
      <c r="I525" s="227">
        <f t="shared" si="139"/>
      </c>
      <c r="J525" s="228">
        <f t="shared" si="7"/>
      </c>
      <c r="K525" s="229">
        <f>K476+K492+K508+K524</f>
      </c>
      <c r="L525" s="228">
        <f t="shared" si="96"/>
      </c>
      <c r="M525" s="229">
        <f>M476+M492+M508+M524</f>
      </c>
      <c r="N525" s="230">
        <f t="shared" si="210"/>
      </c>
      <c r="O525" s="229">
        <f>O476+O492+O508+O524</f>
      </c>
      <c r="P525" s="230">
        <f t="shared" si="237"/>
      </c>
      <c r="Q525" s="231">
        <f t="shared" si="183"/>
      </c>
      <c r="R525" s="229">
        <f>R476+R492+R508+R524</f>
      </c>
      <c r="S525" s="231">
        <f t="shared" si="61"/>
      </c>
      <c r="T525" s="229">
        <f>T476+T492+T508+T524</f>
      </c>
      <c r="U525" s="232">
        <f t="shared" si="496"/>
      </c>
      <c r="V525" s="233">
        <f t="shared" si="600"/>
      </c>
      <c r="W525" s="226">
        <f>W476+W492+W508+W524</f>
      </c>
      <c r="X525" s="233">
        <f t="shared" si="288"/>
      </c>
      <c r="Y525" s="231">
        <f t="shared" si="392"/>
      </c>
      <c r="Z525" s="233">
        <f t="shared" si="797"/>
      </c>
      <c r="AA525" s="233">
        <f>W525/(F525+COUNT(W461:W475,W477:W491,W493:W507,W509:W523)*500)</f>
      </c>
      <c r="AB525" s="229">
        <f>AB476+AB492+AB508+AB524</f>
      </c>
      <c r="AC525" s="226">
        <f>AC476+AC492+AC508+AC524</f>
      </c>
      <c r="AD525" s="231">
        <f t="shared" si="693"/>
      </c>
      <c r="AE525" s="233">
        <f>(W525-AC525)/(F525+COUNT(W461:W475,W477:W491,W493:W507,W509:W523)*500)</f>
      </c>
      <c r="AF525" s="201"/>
    </row>
    <row hidden="true" r="526">
      <c r="A526" s="178" t="s">
        <v>212</v>
      </c>
      <c r="B526" s="179" t="s">
        <v>213</v>
      </c>
      <c r="C526" s="179" t="s">
        <v>214</v>
      </c>
      <c r="D526" s="179" t="s">
        <v>215</v>
      </c>
      <c r="E526" s="180" t="s">
        <v>216</v>
      </c>
      <c r="F526" s="179" t="s">
        <v>217</v>
      </c>
      <c r="G526" s="179" t="s">
        <v>218</v>
      </c>
      <c r="H526" s="179" t="s">
        <v>219</v>
      </c>
      <c r="I526" s="181" t="s">
        <v>220</v>
      </c>
      <c r="J526" s="182" t="s">
        <v>221</v>
      </c>
      <c r="K526" s="179" t="s">
        <v>222</v>
      </c>
      <c r="L526" s="182" t="s">
        <v>223</v>
      </c>
      <c r="M526" s="179" t="s">
        <v>224</v>
      </c>
      <c r="N526" s="183" t="s">
        <v>225</v>
      </c>
      <c r="O526" s="179" t="s">
        <v>226</v>
      </c>
      <c r="P526" s="183" t="s">
        <v>227</v>
      </c>
      <c r="Q526" s="181" t="s">
        <v>228</v>
      </c>
      <c r="R526" s="184" t="s">
        <v>229</v>
      </c>
      <c r="S526" s="185" t="s">
        <v>230</v>
      </c>
      <c r="T526" s="184" t="s">
        <v>231</v>
      </c>
      <c r="U526" s="186" t="s">
        <v>232</v>
      </c>
      <c r="V526" s="187" t="s">
        <v>233</v>
      </c>
      <c r="W526" s="187" t="s">
        <v>234</v>
      </c>
      <c r="X526" s="187" t="s">
        <v>235</v>
      </c>
      <c r="Y526" s="185" t="s">
        <v>236</v>
      </c>
      <c r="Z526" s="187" t="s">
        <v>237</v>
      </c>
      <c r="AA526" s="187" t="s">
        <v>238</v>
      </c>
      <c r="AB526" s="187" t="s">
        <v>239</v>
      </c>
      <c r="AC526" s="184" t="s">
        <v>240</v>
      </c>
      <c r="AD526" s="185" t="s">
        <v>241</v>
      </c>
      <c r="AE526" s="235" t="s">
        <v>242</v>
      </c>
      <c r="AF526" s="236" t="s">
        <v>243</v>
      </c>
    </row>
    <row hidden="true" r="527">
      <c r="A527" s="189" t="s">
        <v>286</v>
      </c>
      <c r="B527" s="190" t="s">
        <v>245</v>
      </c>
      <c r="C527" s="191" t="s">
        <v>246</v>
      </c>
      <c r="D527" s="192" t="s">
        <v>247</v>
      </c>
      <c r="E527" s="193">
        <v>0</v>
      </c>
      <c r="F527" s="194">
        <f>E527+E529+E528</f>
      </c>
      <c r="G527" s="195">
        <v>0</v>
      </c>
      <c r="H527" s="195">
        <v>0</v>
      </c>
      <c r="I527" s="196">
        <f t="shared" ref="I527:I591" si="140">H527/G527</f>
      </c>
      <c r="J527" s="197">
        <f t="shared" ref="J527:J591" si="8">(E527/G527)*1000</f>
      </c>
      <c r="K527" s="195">
        <v>0</v>
      </c>
      <c r="L527" s="197">
        <f t="shared" ref="L527:L587" si="97">E527/K527</f>
      </c>
      <c r="M527" s="195">
        <v>0</v>
      </c>
      <c r="N527" s="198">
        <f t="shared" ref="N527:N591" si="211">E527/M527</f>
      </c>
      <c r="O527" s="195">
        <v>0</v>
      </c>
      <c r="P527" s="198">
        <f t="shared" ref="P527:P591" si="238">E527/O527</f>
      </c>
      <c r="Q527" s="199">
        <f>(M527+M528+M529)/(O527+O528+O529)</f>
      </c>
      <c r="R527" s="195">
        <v>3</v>
      </c>
      <c r="S527" s="199">
        <f>(O527+O528+O529)/(K527+K528+K529)</f>
      </c>
      <c r="T527" s="195">
        <v>2</v>
      </c>
      <c r="U527" s="200">
        <f>F527/T527</f>
      </c>
      <c r="V527" s="201">
        <f>(F527+4*500)/T527</f>
      </c>
      <c r="W527" s="195">
        <v>2971</v>
      </c>
      <c r="X527" s="201">
        <f>W527/T527</f>
      </c>
      <c r="Y527" s="199">
        <f>T527/R527</f>
      </c>
      <c r="Z527" s="201">
        <f>W527/F527</f>
      </c>
      <c r="AA527" s="201">
        <f>W527/(F527+500)</f>
      </c>
      <c r="AB527" s="195">
        <v>0</v>
      </c>
      <c r="AC527" s="195">
        <v>0</v>
      </c>
      <c r="AD527" s="199">
        <f>AB527/T527</f>
      </c>
      <c r="AE527" s="202">
        <f>(W527-AC527)/(F527+500)</f>
      </c>
      <c r="AF527" s="237" t="s">
        <v>265</v>
      </c>
    </row>
    <row hidden="true" r="528">
      <c r="A528" s="189"/>
      <c r="B528" s="190"/>
      <c r="C528" s="191"/>
      <c r="D528" s="192" t="s">
        <v>249</v>
      </c>
      <c r="E528" s="193">
        <v>1152.35</v>
      </c>
      <c r="F528" s="194"/>
      <c r="G528" s="195">
        <v>11913</v>
      </c>
      <c r="H528" s="195">
        <v>1252</v>
      </c>
      <c r="I528" s="196">
        <f t="shared" si="140"/>
      </c>
      <c r="J528" s="197">
        <f t="shared" si="8"/>
      </c>
      <c r="K528" s="195">
        <v>23</v>
      </c>
      <c r="L528" s="197">
        <f t="shared" si="97"/>
      </c>
      <c r="M528" s="195">
        <v>0</v>
      </c>
      <c r="N528" s="198">
        <f t="shared" si="211"/>
      </c>
      <c r="O528" s="195">
        <v>1</v>
      </c>
      <c r="P528" s="198">
        <f t="shared" si="238"/>
      </c>
      <c r="Q528" s="199"/>
      <c r="R528" s="195"/>
      <c r="S528" s="199"/>
      <c r="T528" s="195"/>
      <c r="U528" s="200"/>
      <c r="V528" s="201"/>
      <c r="W528" s="195"/>
      <c r="X528" s="201"/>
      <c r="Y528" s="199"/>
      <c r="Z528" s="201"/>
      <c r="AA528" s="201"/>
      <c r="AB528" s="195"/>
      <c r="AC528" s="195"/>
      <c r="AD528" s="199"/>
      <c r="AE528" s="202"/>
      <c r="AF528" s="204"/>
    </row>
    <row hidden="true" r="529">
      <c r="A529" s="189"/>
      <c r="B529" s="190"/>
      <c r="C529" s="191"/>
      <c r="D529" s="192" t="s">
        <v>250</v>
      </c>
      <c r="E529" s="193">
        <v>169.19</v>
      </c>
      <c r="F529" s="194"/>
      <c r="G529" s="195">
        <v>933</v>
      </c>
      <c r="H529" s="205">
        <v>45</v>
      </c>
      <c r="I529" s="196">
        <f t="shared" si="140"/>
      </c>
      <c r="J529" s="197">
        <f t="shared" si="8"/>
      </c>
      <c r="K529" s="195">
        <v>0</v>
      </c>
      <c r="L529" s="197">
        <f t="shared" si="97"/>
      </c>
      <c r="M529" s="195">
        <v>1</v>
      </c>
      <c r="N529" s="198">
        <f t="shared" si="211"/>
      </c>
      <c r="O529" s="195">
        <v>1</v>
      </c>
      <c r="P529" s="198">
        <f t="shared" si="238"/>
      </c>
      <c r="Q529" s="199"/>
      <c r="R529" s="195"/>
      <c r="S529" s="199"/>
      <c r="T529" s="195"/>
      <c r="U529" s="200"/>
      <c r="V529" s="201"/>
      <c r="W529" s="195"/>
      <c r="X529" s="201"/>
      <c r="Y529" s="199"/>
      <c r="Z529" s="201"/>
      <c r="AA529" s="201"/>
      <c r="AB529" s="195"/>
      <c r="AC529" s="195"/>
      <c r="AD529" s="199"/>
      <c r="AE529" s="202"/>
      <c r="AF529" s="203" t="s">
        <v>251</v>
      </c>
    </row>
    <row hidden="true" r="530">
      <c r="A530" s="189"/>
      <c r="B530" s="190" t="s">
        <v>252</v>
      </c>
      <c r="C530" s="191" t="s">
        <v>246</v>
      </c>
      <c r="D530" s="192" t="s">
        <v>247</v>
      </c>
      <c r="E530" s="193">
        <v>0</v>
      </c>
      <c r="F530" s="194">
        <f>E530+E532+E531</f>
      </c>
      <c r="G530" s="195">
        <v>0</v>
      </c>
      <c r="H530" s="195">
        <v>0</v>
      </c>
      <c r="I530" s="196">
        <f t="shared" si="140"/>
      </c>
      <c r="J530" s="197">
        <f t="shared" si="8"/>
      </c>
      <c r="K530" s="195">
        <v>0</v>
      </c>
      <c r="L530" s="197">
        <f t="shared" si="97"/>
      </c>
      <c r="M530" s="195">
        <v>0</v>
      </c>
      <c r="N530" s="198">
        <f t="shared" si="211"/>
      </c>
      <c r="O530" s="195">
        <v>0</v>
      </c>
      <c r="P530" s="198">
        <f t="shared" si="238"/>
      </c>
      <c r="Q530" s="199">
        <f>(M530+M531+M532)/(O530+O531+O532)</f>
      </c>
      <c r="R530" s="195">
        <v>5</v>
      </c>
      <c r="S530" s="199">
        <f>(O530+O531+O532)/(K530+K531+K532)</f>
      </c>
      <c r="T530" s="195">
        <v>3</v>
      </c>
      <c r="U530" s="200">
        <f>F530/T530</f>
      </c>
      <c r="V530" s="201">
        <f>(F530+4*500)/T530</f>
      </c>
      <c r="W530" s="195">
        <v>3153.2</v>
      </c>
      <c r="X530" s="201">
        <f>W530/T530</f>
      </c>
      <c r="Y530" s="199">
        <f>T530/R530</f>
      </c>
      <c r="Z530" s="201">
        <f>W530/F530</f>
      </c>
      <c r="AA530" s="201">
        <f>W530/(F530+500)</f>
      </c>
      <c r="AB530" s="195">
        <v>0</v>
      </c>
      <c r="AC530" s="195">
        <v>0</v>
      </c>
      <c r="AD530" s="199">
        <f>AB530/T530</f>
      </c>
      <c r="AE530" s="202">
        <f>(W530-AC530)/(F530+500)</f>
      </c>
      <c r="AF530" s="203" t="s">
        <v>265</v>
      </c>
    </row>
    <row hidden="true" r="531">
      <c r="A531" s="189"/>
      <c r="B531" s="190"/>
      <c r="C531" s="191"/>
      <c r="D531" s="192" t="s">
        <v>249</v>
      </c>
      <c r="E531" s="193">
        <v>1326.35</v>
      </c>
      <c r="F531" s="194"/>
      <c r="G531" s="195">
        <v>16173</v>
      </c>
      <c r="H531" s="195">
        <v>1145</v>
      </c>
      <c r="I531" s="196">
        <f t="shared" si="140"/>
      </c>
      <c r="J531" s="197">
        <f t="shared" si="8"/>
      </c>
      <c r="K531" s="195">
        <v>39</v>
      </c>
      <c r="L531" s="197">
        <f t="shared" si="97"/>
      </c>
      <c r="M531" s="195">
        <v>1</v>
      </c>
      <c r="N531" s="198">
        <f t="shared" si="211"/>
      </c>
      <c r="O531" s="195">
        <v>2</v>
      </c>
      <c r="P531" s="198">
        <f t="shared" si="238"/>
      </c>
      <c r="Q531" s="199"/>
      <c r="R531" s="195"/>
      <c r="S531" s="199"/>
      <c r="T531" s="195"/>
      <c r="U531" s="200"/>
      <c r="V531" s="201"/>
      <c r="W531" s="195"/>
      <c r="X531" s="201"/>
      <c r="Y531" s="199"/>
      <c r="Z531" s="201"/>
      <c r="AA531" s="201"/>
      <c r="AB531" s="195"/>
      <c r="AC531" s="195"/>
      <c r="AD531" s="199"/>
      <c r="AE531" s="202"/>
      <c r="AF531" s="204"/>
    </row>
    <row hidden="true" r="532">
      <c r="A532" s="189"/>
      <c r="B532" s="190"/>
      <c r="C532" s="191"/>
      <c r="D532" s="192" t="s">
        <v>250</v>
      </c>
      <c r="E532" s="193">
        <v>549.46</v>
      </c>
      <c r="F532" s="194"/>
      <c r="G532" s="195">
        <v>2285</v>
      </c>
      <c r="H532" s="205">
        <v>99</v>
      </c>
      <c r="I532" s="196">
        <f t="shared" si="140"/>
      </c>
      <c r="J532" s="197">
        <f t="shared" si="8"/>
      </c>
      <c r="K532" s="195">
        <v>1</v>
      </c>
      <c r="L532" s="197">
        <f t="shared" si="97"/>
      </c>
      <c r="M532" s="195">
        <v>2</v>
      </c>
      <c r="N532" s="198">
        <f t="shared" si="211"/>
      </c>
      <c r="O532" s="195">
        <v>3</v>
      </c>
      <c r="P532" s="198">
        <f t="shared" si="238"/>
      </c>
      <c r="Q532" s="199"/>
      <c r="R532" s="195"/>
      <c r="S532" s="199"/>
      <c r="T532" s="195"/>
      <c r="U532" s="200"/>
      <c r="V532" s="201"/>
      <c r="W532" s="195"/>
      <c r="X532" s="201"/>
      <c r="Y532" s="199"/>
      <c r="Z532" s="201"/>
      <c r="AA532" s="201"/>
      <c r="AB532" s="195"/>
      <c r="AC532" s="195"/>
      <c r="AD532" s="199"/>
      <c r="AE532" s="202"/>
      <c r="AF532" s="203" t="s">
        <v>251</v>
      </c>
    </row>
    <row hidden="true" r="533">
      <c r="A533" s="189"/>
      <c r="B533" s="206" t="s">
        <v>253</v>
      </c>
      <c r="C533" s="191" t="s">
        <v>246</v>
      </c>
      <c r="D533" s="192" t="s">
        <v>247</v>
      </c>
      <c r="E533" s="193">
        <v>0</v>
      </c>
      <c r="F533" s="194">
        <f>E533+E535+E534</f>
      </c>
      <c r="G533" s="195">
        <v>0</v>
      </c>
      <c r="H533" s="195">
        <v>0</v>
      </c>
      <c r="I533" s="196">
        <f t="shared" si="140"/>
      </c>
      <c r="J533" s="197">
        <f t="shared" si="8"/>
      </c>
      <c r="K533" s="195">
        <v>0</v>
      </c>
      <c r="L533" s="197">
        <f t="shared" si="97"/>
      </c>
      <c r="M533" s="195">
        <v>0</v>
      </c>
      <c r="N533" s="198">
        <f t="shared" si="211"/>
      </c>
      <c r="O533" s="195">
        <v>0</v>
      </c>
      <c r="P533" s="198">
        <f t="shared" si="238"/>
      </c>
      <c r="Q533" s="199">
        <f>(M533+M534+M535)/(O533+O534+O535)</f>
      </c>
      <c r="R533" s="195">
        <v>13</v>
      </c>
      <c r="S533" s="199">
        <f>(O533+O534+O535)/(K533+K534+K535)</f>
      </c>
      <c r="T533" s="195">
        <v>2</v>
      </c>
      <c r="U533" s="200">
        <f>F533/T533</f>
      </c>
      <c r="V533" s="201">
        <f>(F533+4*500)/T533</f>
      </c>
      <c r="W533" s="195">
        <v>2774.4000000000005</v>
      </c>
      <c r="X533" s="201">
        <f>W533/T533</f>
      </c>
      <c r="Y533" s="199">
        <f>T533/R533</f>
      </c>
      <c r="Z533" s="201">
        <f>W533/F533</f>
      </c>
      <c r="AA533" s="201">
        <f>W533/(F533+500)</f>
      </c>
      <c r="AB533" s="195">
        <v>1</v>
      </c>
      <c r="AC533" s="195">
        <v>763.2</v>
      </c>
      <c r="AD533" s="199">
        <f>AB533/T533</f>
      </c>
      <c r="AE533" s="202">
        <f>(W533-AC533)/(F533+500)</f>
      </c>
      <c r="AF533" s="203" t="s">
        <v>265</v>
      </c>
    </row>
    <row hidden="true" r="534">
      <c r="A534" s="189"/>
      <c r="B534" s="206"/>
      <c r="C534" s="191"/>
      <c r="D534" s="192" t="s">
        <v>249</v>
      </c>
      <c r="E534" s="193">
        <v>501.58</v>
      </c>
      <c r="F534" s="194"/>
      <c r="G534" s="195">
        <v>4866</v>
      </c>
      <c r="H534" s="195">
        <v>232</v>
      </c>
      <c r="I534" s="196">
        <f t="shared" si="140"/>
      </c>
      <c r="J534" s="197">
        <f t="shared" si="8"/>
      </c>
      <c r="K534" s="195">
        <v>17</v>
      </c>
      <c r="L534" s="197">
        <f t="shared" si="97"/>
      </c>
      <c r="M534" s="195">
        <v>0</v>
      </c>
      <c r="N534" s="198">
        <f t="shared" si="211"/>
      </c>
      <c r="O534" s="195">
        <v>4</v>
      </c>
      <c r="P534" s="198">
        <f t="shared" si="238"/>
      </c>
      <c r="Q534" s="199"/>
      <c r="R534" s="195"/>
      <c r="S534" s="199"/>
      <c r="T534" s="195"/>
      <c r="U534" s="200"/>
      <c r="V534" s="201"/>
      <c r="W534" s="195"/>
      <c r="X534" s="201"/>
      <c r="Y534" s="199"/>
      <c r="Z534" s="201"/>
      <c r="AA534" s="201"/>
      <c r="AB534" s="195"/>
      <c r="AC534" s="195"/>
      <c r="AD534" s="199"/>
      <c r="AE534" s="202"/>
      <c r="AF534" s="204"/>
    </row>
    <row hidden="true" r="535">
      <c r="A535" s="189"/>
      <c r="B535" s="206"/>
      <c r="C535" s="191"/>
      <c r="D535" s="192" t="s">
        <v>250</v>
      </c>
      <c r="E535" s="193">
        <v>2519.33</v>
      </c>
      <c r="F535" s="194"/>
      <c r="G535" s="195">
        <v>15434</v>
      </c>
      <c r="H535" s="205">
        <v>321</v>
      </c>
      <c r="I535" s="196">
        <f t="shared" si="140"/>
      </c>
      <c r="J535" s="197">
        <f t="shared" si="8"/>
      </c>
      <c r="K535" s="195">
        <v>1</v>
      </c>
      <c r="L535" s="197">
        <f t="shared" si="97"/>
      </c>
      <c r="M535" s="195">
        <v>2</v>
      </c>
      <c r="N535" s="198">
        <f t="shared" si="211"/>
      </c>
      <c r="O535" s="195">
        <v>8</v>
      </c>
      <c r="P535" s="198">
        <f t="shared" si="238"/>
      </c>
      <c r="Q535" s="199"/>
      <c r="R535" s="195"/>
      <c r="S535" s="199"/>
      <c r="T535" s="195"/>
      <c r="U535" s="200"/>
      <c r="V535" s="201"/>
      <c r="W535" s="195"/>
      <c r="X535" s="201"/>
      <c r="Y535" s="199"/>
      <c r="Z535" s="201"/>
      <c r="AA535" s="201"/>
      <c r="AB535" s="195"/>
      <c r="AC535" s="195"/>
      <c r="AD535" s="199"/>
      <c r="AE535" s="202"/>
      <c r="AF535" s="203" t="s">
        <v>251</v>
      </c>
    </row>
    <row hidden="true" r="536">
      <c r="A536" s="189"/>
      <c r="B536" s="190" t="s">
        <v>254</v>
      </c>
      <c r="C536" s="191" t="s">
        <v>246</v>
      </c>
      <c r="D536" s="192" t="s">
        <v>247</v>
      </c>
      <c r="E536" s="193">
        <v>0</v>
      </c>
      <c r="F536" s="194">
        <f>E536+E538+E537</f>
      </c>
      <c r="G536" s="195">
        <v>0</v>
      </c>
      <c r="H536" s="195">
        <v>0</v>
      </c>
      <c r="I536" s="196">
        <f t="shared" si="140"/>
      </c>
      <c r="J536" s="197">
        <f t="shared" si="8"/>
      </c>
      <c r="K536" s="195">
        <v>0</v>
      </c>
      <c r="L536" s="197">
        <f t="shared" si="97"/>
      </c>
      <c r="M536" s="195">
        <v>0</v>
      </c>
      <c r="N536" s="198">
        <f t="shared" si="211"/>
      </c>
      <c r="O536" s="195">
        <v>0</v>
      </c>
      <c r="P536" s="198">
        <f t="shared" si="238"/>
      </c>
      <c r="Q536" s="199">
        <f>(M536+M537+M538)/(O536+O537+O538)</f>
      </c>
      <c r="R536" s="195">
        <v>5</v>
      </c>
      <c r="S536" s="199">
        <f>(O536+O537+O538)/(K536+K537+K538)</f>
      </c>
      <c r="T536" s="195">
        <v>3</v>
      </c>
      <c r="U536" s="200">
        <f>F536/T536</f>
      </c>
      <c r="V536" s="201">
        <f>(F536+4*500)/T536</f>
      </c>
      <c r="W536" s="195">
        <v>2229.6000000000004</v>
      </c>
      <c r="X536" s="201">
        <f>W536/T536</f>
      </c>
      <c r="Y536" s="199">
        <f>T536/R536</f>
      </c>
      <c r="Z536" s="201">
        <f>W536/F536</f>
      </c>
      <c r="AA536" s="201">
        <f>W536/(F536+500)</f>
      </c>
      <c r="AB536" s="195">
        <v>2</v>
      </c>
      <c r="AC536" s="195">
        <v>1550.3999999999999</v>
      </c>
      <c r="AD536" s="199">
        <f>AB536/T536</f>
      </c>
      <c r="AE536" s="202">
        <f>(W536-AC536)/(F536+500)</f>
      </c>
      <c r="AF536" s="203" t="s">
        <v>265</v>
      </c>
    </row>
    <row hidden="true" r="537">
      <c r="A537" s="189"/>
      <c r="B537" s="190"/>
      <c r="C537" s="191"/>
      <c r="D537" s="192" t="s">
        <v>249</v>
      </c>
      <c r="E537" s="193">
        <v>369.79</v>
      </c>
      <c r="F537" s="194"/>
      <c r="G537" s="195">
        <v>2919</v>
      </c>
      <c r="H537" s="195">
        <v>149</v>
      </c>
      <c r="I537" s="196">
        <f t="shared" si="140"/>
      </c>
      <c r="J537" s="197">
        <f t="shared" si="8"/>
      </c>
      <c r="K537" s="195">
        <v>10</v>
      </c>
      <c r="L537" s="197">
        <f t="shared" si="97"/>
      </c>
      <c r="M537" s="195">
        <v>0</v>
      </c>
      <c r="N537" s="198">
        <f t="shared" si="211"/>
      </c>
      <c r="O537" s="195">
        <v>0</v>
      </c>
      <c r="P537" s="198">
        <f t="shared" si="238"/>
      </c>
      <c r="Q537" s="199"/>
      <c r="R537" s="195"/>
      <c r="S537" s="199"/>
      <c r="T537" s="195"/>
      <c r="U537" s="200"/>
      <c r="V537" s="201"/>
      <c r="W537" s="195"/>
      <c r="X537" s="201"/>
      <c r="Y537" s="199"/>
      <c r="Z537" s="201"/>
      <c r="AA537" s="201"/>
      <c r="AB537" s="195">
        <v>2</v>
      </c>
      <c r="AC537" s="195">
        <v>1550.3999999999999</v>
      </c>
      <c r="AD537" s="199"/>
      <c r="AE537" s="202"/>
      <c r="AF537" s="204"/>
    </row>
    <row hidden="true" r="538">
      <c r="A538" s="189"/>
      <c r="B538" s="190"/>
      <c r="C538" s="191"/>
      <c r="D538" s="192" t="s">
        <v>250</v>
      </c>
      <c r="E538" s="193">
        <v>2513.53</v>
      </c>
      <c r="F538" s="194"/>
      <c r="G538" s="195">
        <v>15946</v>
      </c>
      <c r="H538" s="205">
        <v>301</v>
      </c>
      <c r="I538" s="196">
        <f t="shared" si="140"/>
      </c>
      <c r="J538" s="197">
        <f t="shared" si="8"/>
      </c>
      <c r="K538" s="195">
        <v>2</v>
      </c>
      <c r="L538" s="197">
        <f t="shared" si="97"/>
      </c>
      <c r="M538" s="195">
        <v>2</v>
      </c>
      <c r="N538" s="198">
        <f t="shared" si="211"/>
      </c>
      <c r="O538" s="195">
        <v>2</v>
      </c>
      <c r="P538" s="198">
        <f t="shared" si="238"/>
      </c>
      <c r="Q538" s="199"/>
      <c r="R538" s="195"/>
      <c r="S538" s="199"/>
      <c r="T538" s="195"/>
      <c r="U538" s="200"/>
      <c r="V538" s="201"/>
      <c r="W538" s="195"/>
      <c r="X538" s="201"/>
      <c r="Y538" s="199"/>
      <c r="Z538" s="201"/>
      <c r="AA538" s="201"/>
      <c r="AB538" s="195">
        <v>2</v>
      </c>
      <c r="AC538" s="195">
        <v>1550.3999999999999</v>
      </c>
      <c r="AD538" s="199"/>
      <c r="AE538" s="202"/>
      <c r="AF538" s="203" t="s">
        <v>251</v>
      </c>
    </row>
    <row hidden="true" r="539">
      <c r="A539" s="189"/>
      <c r="B539" s="190" t="s">
        <v>255</v>
      </c>
      <c r="C539" s="191" t="s">
        <v>246</v>
      </c>
      <c r="D539" s="192" t="s">
        <v>247</v>
      </c>
      <c r="E539" s="193">
        <v>0</v>
      </c>
      <c r="F539" s="194">
        <f>E539+E541+E540</f>
      </c>
      <c r="G539" s="195">
        <v>0</v>
      </c>
      <c r="H539" s="195">
        <v>0</v>
      </c>
      <c r="I539" s="196">
        <f t="shared" si="140"/>
      </c>
      <c r="J539" s="197">
        <f t="shared" si="8"/>
      </c>
      <c r="K539" s="195">
        <v>0</v>
      </c>
      <c r="L539" s="197">
        <f t="shared" si="97"/>
      </c>
      <c r="M539" s="195">
        <v>0</v>
      </c>
      <c r="N539" s="198">
        <f t="shared" si="211"/>
      </c>
      <c r="O539" s="195">
        <v>0</v>
      </c>
      <c r="P539" s="198">
        <f t="shared" si="238"/>
      </c>
      <c r="Q539" s="199">
        <f>(M539+M540+M541)/(O539+O540+O541)</f>
      </c>
      <c r="R539" s="195">
        <v>14</v>
      </c>
      <c r="S539" s="199">
        <f>(O539+O540+O541)/(K539+K540+K541)</f>
      </c>
      <c r="T539" s="195">
        <v>4</v>
      </c>
      <c r="U539" s="200">
        <f>F539/T539</f>
      </c>
      <c r="V539" s="201">
        <f>(F539+4*500)/T539</f>
      </c>
      <c r="W539" s="195">
        <v>6153.5999999999985</v>
      </c>
      <c r="X539" s="201">
        <f>W539/T539</f>
      </c>
      <c r="Y539" s="199">
        <f>T539/R539</f>
      </c>
      <c r="Z539" s="201">
        <f>W539/F539</f>
      </c>
      <c r="AA539" s="201">
        <f>W539/(F539+500)</f>
      </c>
      <c r="AB539" s="195">
        <v>2</v>
      </c>
      <c r="AC539" s="195">
        <v>2786.4000000000005</v>
      </c>
      <c r="AD539" s="199">
        <f>AB539/T539</f>
      </c>
      <c r="AE539" s="202">
        <f>(W539-AC539)/(F539+500)</f>
      </c>
      <c r="AF539" s="203" t="s">
        <v>265</v>
      </c>
    </row>
    <row hidden="true" r="540">
      <c r="A540" s="189"/>
      <c r="B540" s="190"/>
      <c r="C540" s="191"/>
      <c r="D540" s="192" t="s">
        <v>249</v>
      </c>
      <c r="E540" s="193">
        <v>371.19</v>
      </c>
      <c r="F540" s="194"/>
      <c r="G540" s="195">
        <v>2569</v>
      </c>
      <c r="H540" s="195">
        <v>120</v>
      </c>
      <c r="I540" s="196">
        <f t="shared" si="140"/>
      </c>
      <c r="J540" s="197">
        <f t="shared" si="8"/>
      </c>
      <c r="K540" s="195">
        <v>8</v>
      </c>
      <c r="L540" s="197">
        <f t="shared" si="97"/>
      </c>
      <c r="M540" s="195">
        <v>0</v>
      </c>
      <c r="N540" s="198">
        <f t="shared" si="211"/>
      </c>
      <c r="O540" s="195">
        <v>2</v>
      </c>
      <c r="P540" s="198">
        <f t="shared" si="238"/>
      </c>
      <c r="Q540" s="199"/>
      <c r="R540" s="195"/>
      <c r="S540" s="199"/>
      <c r="T540" s="195"/>
      <c r="U540" s="200"/>
      <c r="V540" s="201"/>
      <c r="W540" s="195"/>
      <c r="X540" s="201"/>
      <c r="Y540" s="199"/>
      <c r="Z540" s="201"/>
      <c r="AA540" s="201"/>
      <c r="AB540" s="195"/>
      <c r="AC540" s="195"/>
      <c r="AD540" s="199"/>
      <c r="AE540" s="202"/>
      <c r="AF540" s="204"/>
    </row>
    <row hidden="true" r="541">
      <c r="A541" s="189"/>
      <c r="B541" s="190"/>
      <c r="C541" s="191"/>
      <c r="D541" s="192" t="s">
        <v>250</v>
      </c>
      <c r="E541" s="193">
        <v>3538.47</v>
      </c>
      <c r="F541" s="194"/>
      <c r="G541" s="195">
        <v>24808</v>
      </c>
      <c r="H541" s="205">
        <v>420</v>
      </c>
      <c r="I541" s="196">
        <f t="shared" si="140"/>
      </c>
      <c r="J541" s="197">
        <f t="shared" si="8"/>
      </c>
      <c r="K541" s="195">
        <v>8</v>
      </c>
      <c r="L541" s="197">
        <f t="shared" si="97"/>
      </c>
      <c r="M541" s="195">
        <v>3</v>
      </c>
      <c r="N541" s="198">
        <f t="shared" si="211"/>
      </c>
      <c r="O541" s="195">
        <v>7</v>
      </c>
      <c r="P541" s="198">
        <f t="shared" si="238"/>
      </c>
      <c r="Q541" s="199"/>
      <c r="R541" s="195"/>
      <c r="S541" s="199"/>
      <c r="T541" s="195"/>
      <c r="U541" s="200"/>
      <c r="V541" s="201"/>
      <c r="W541" s="195"/>
      <c r="X541" s="201"/>
      <c r="Y541" s="199"/>
      <c r="Z541" s="201"/>
      <c r="AA541" s="201"/>
      <c r="AB541" s="195"/>
      <c r="AC541" s="195"/>
      <c r="AD541" s="199"/>
      <c r="AE541" s="202"/>
      <c r="AF541" s="203" t="s">
        <v>251</v>
      </c>
    </row>
    <row hidden="true" r="542">
      <c r="A542" s="189"/>
      <c r="B542" s="207" t="s">
        <v>256</v>
      </c>
      <c r="C542" s="207"/>
      <c r="D542" s="207"/>
      <c r="E542" s="217">
        <f>SUM(E527:E541)</f>
      </c>
      <c r="F542" s="209">
        <f>SUM(F527:F541)</f>
      </c>
      <c r="G542" s="208">
        <f>SUM(G527:G541)</f>
      </c>
      <c r="H542" s="208">
        <f>SUM(H527:H541)</f>
      </c>
      <c r="I542" s="210">
        <f t="shared" si="140"/>
      </c>
      <c r="J542" s="211">
        <f t="shared" si="8"/>
      </c>
      <c r="K542" s="208">
        <f>SUM(K527:K541)</f>
      </c>
      <c r="L542" s="211">
        <f t="shared" si="97"/>
      </c>
      <c r="M542" s="208">
        <f>SUM(M527:M541)</f>
      </c>
      <c r="N542" s="212">
        <f t="shared" si="211"/>
      </c>
      <c r="O542" s="208">
        <f>SUM(O527:O541)</f>
      </c>
      <c r="P542" s="212">
        <f t="shared" si="238"/>
      </c>
      <c r="Q542" s="213">
        <f>M542/O542</f>
      </c>
      <c r="R542" s="209">
        <f>SUM(R527:R541)</f>
      </c>
      <c r="S542" s="213">
        <f>(O542+O542)/(K542+K542)</f>
      </c>
      <c r="T542" s="209">
        <f>SUM(T527:T541)</f>
      </c>
      <c r="U542" s="214">
        <f t="shared" ref="U542:U543" si="497">F542/T542</f>
      </c>
      <c r="V542" s="215">
        <f t="shared" ref="V542:V543" si="601">(F542+4*500)/T542</f>
      </c>
      <c r="W542" s="209">
        <f>SUM(W527:W541)</f>
      </c>
      <c r="X542" s="216">
        <f t="shared" ref="X542:X543" si="289">W542/T542</f>
      </c>
      <c r="Y542" s="213">
        <f t="shared" ref="Y542:Y543" si="393">T542/R542</f>
      </c>
      <c r="Z542" s="215">
        <f t="shared" ref="Z542:Z543" si="798">W542/F542</f>
      </c>
      <c r="AA542" s="215">
        <f>W542/(F542+COUNT(W527:W541)*500)</f>
      </c>
      <c r="AB542" s="217">
        <f>AB527+AB530+AB533+AB536+AB539</f>
      </c>
      <c r="AC542" s="217">
        <f>AC527+AC530+AC533+AC536+AC539</f>
      </c>
      <c r="AD542" s="213">
        <f t="shared" ref="AD542:AD543" si="694">AB542/T542</f>
      </c>
      <c r="AE542" s="218">
        <f>(W542-AC542)/(F542+COUNT(W527:W541))</f>
      </c>
      <c r="AF542" s="219"/>
    </row>
    <row hidden="true" r="543">
      <c r="A543" s="189"/>
      <c r="B543" s="238" t="s">
        <v>257</v>
      </c>
      <c r="C543" s="221" t="s">
        <v>287</v>
      </c>
      <c r="D543" s="192" t="s">
        <v>247</v>
      </c>
      <c r="E543" s="193">
        <v>0</v>
      </c>
      <c r="F543" s="194">
        <f>E543+E545+E544</f>
      </c>
      <c r="G543" s="195">
        <v>0</v>
      </c>
      <c r="H543" s="195">
        <v>0</v>
      </c>
      <c r="I543" s="196">
        <f t="shared" si="140"/>
      </c>
      <c r="J543" s="197">
        <f t="shared" si="8"/>
      </c>
      <c r="K543" s="195">
        <v>0</v>
      </c>
      <c r="L543" s="197">
        <f t="shared" si="97"/>
      </c>
      <c r="M543" s="195">
        <v>0</v>
      </c>
      <c r="N543" s="198">
        <f t="shared" si="211"/>
      </c>
      <c r="O543" s="195">
        <v>0</v>
      </c>
      <c r="P543" s="198">
        <f t="shared" si="238"/>
      </c>
      <c r="Q543" s="199">
        <f>(M543+M544+M545)/(O543+O544+O545)</f>
      </c>
      <c r="R543" s="195">
        <v>4</v>
      </c>
      <c r="S543" s="199">
        <f>(O543+O544+O545)/(K543+K544+K545)</f>
      </c>
      <c r="T543" s="195">
        <v>1</v>
      </c>
      <c r="U543" s="200">
        <f t="shared" si="497"/>
      </c>
      <c r="V543" s="201">
        <f t="shared" si="601"/>
      </c>
      <c r="W543" s="195">
        <v>490.7999999999997</v>
      </c>
      <c r="X543" s="201">
        <f t="shared" si="289"/>
      </c>
      <c r="Y543" s="199">
        <f t="shared" si="393"/>
      </c>
      <c r="Z543" s="201">
        <f t="shared" si="798"/>
      </c>
      <c r="AA543" s="201">
        <f>W543/(F543+500)</f>
      </c>
      <c r="AB543" s="195">
        <v>1</v>
      </c>
      <c r="AC543" s="195">
        <v>490.7999999999997</v>
      </c>
      <c r="AD543" s="199">
        <f t="shared" si="694"/>
      </c>
      <c r="AE543" s="202">
        <f>(W543-AC543)/(F543+500)</f>
      </c>
      <c r="AF543" s="203" t="s">
        <v>265</v>
      </c>
    </row>
    <row hidden="true" r="544">
      <c r="A544" s="189"/>
      <c r="B544" s="238"/>
      <c r="C544" s="221"/>
      <c r="D544" s="192" t="s">
        <v>249</v>
      </c>
      <c r="E544" s="193">
        <v>237.03</v>
      </c>
      <c r="F544" s="194"/>
      <c r="G544" s="195">
        <v>1800</v>
      </c>
      <c r="H544" s="195">
        <v>83</v>
      </c>
      <c r="I544" s="196">
        <f t="shared" si="140"/>
      </c>
      <c r="J544" s="197">
        <f t="shared" si="8"/>
      </c>
      <c r="K544" s="195">
        <v>2</v>
      </c>
      <c r="L544" s="197">
        <f t="shared" si="97"/>
      </c>
      <c r="M544" s="195">
        <v>0</v>
      </c>
      <c r="N544" s="198">
        <f t="shared" si="211"/>
      </c>
      <c r="O544" s="195">
        <v>0</v>
      </c>
      <c r="P544" s="198">
        <f t="shared" si="238"/>
      </c>
      <c r="Q544" s="199"/>
      <c r="R544" s="195"/>
      <c r="S544" s="199"/>
      <c r="T544" s="195"/>
      <c r="U544" s="200"/>
      <c r="V544" s="201"/>
      <c r="W544" s="195">
        <v>490.7999999999997</v>
      </c>
      <c r="X544" s="201"/>
      <c r="Y544" s="199"/>
      <c r="Z544" s="201"/>
      <c r="AA544" s="201"/>
      <c r="AB544" s="195">
        <v>1</v>
      </c>
      <c r="AC544" s="195">
        <v>490.7999999999997</v>
      </c>
      <c r="AD544" s="199"/>
      <c r="AE544" s="202"/>
      <c r="AF544" s="204"/>
    </row>
    <row hidden="true" r="545">
      <c r="A545" s="189"/>
      <c r="B545" s="238"/>
      <c r="C545" s="221"/>
      <c r="D545" s="192" t="s">
        <v>250</v>
      </c>
      <c r="E545" s="193">
        <v>2840.08</v>
      </c>
      <c r="F545" s="194"/>
      <c r="G545" s="195">
        <v>18827</v>
      </c>
      <c r="H545" s="205">
        <v>310</v>
      </c>
      <c r="I545" s="196">
        <f t="shared" si="140"/>
      </c>
      <c r="J545" s="197">
        <f t="shared" si="8"/>
      </c>
      <c r="K545" s="195">
        <v>2</v>
      </c>
      <c r="L545" s="197">
        <f t="shared" si="97"/>
      </c>
      <c r="M545" s="195">
        <v>1</v>
      </c>
      <c r="N545" s="198">
        <f t="shared" si="211"/>
      </c>
      <c r="O545" s="195">
        <v>4</v>
      </c>
      <c r="P545" s="198">
        <f t="shared" si="238"/>
      </c>
      <c r="Q545" s="199"/>
      <c r="R545" s="195"/>
      <c r="S545" s="199"/>
      <c r="T545" s="195"/>
      <c r="U545" s="200"/>
      <c r="V545" s="201"/>
      <c r="W545" s="195">
        <v>490.7999999999997</v>
      </c>
      <c r="X545" s="201"/>
      <c r="Y545" s="199"/>
      <c r="Z545" s="201"/>
      <c r="AA545" s="201"/>
      <c r="AB545" s="195">
        <v>1</v>
      </c>
      <c r="AC545" s="195">
        <v>490.7999999999997</v>
      </c>
      <c r="AD545" s="199"/>
      <c r="AE545" s="202"/>
      <c r="AF545" s="203" t="s">
        <v>251</v>
      </c>
    </row>
    <row hidden="true" r="546">
      <c r="A546" s="189"/>
      <c r="B546" s="220" t="s">
        <v>259</v>
      </c>
      <c r="C546" s="221" t="s">
        <v>287</v>
      </c>
      <c r="D546" s="192" t="s">
        <v>247</v>
      </c>
      <c r="E546" s="193">
        <v>0</v>
      </c>
      <c r="F546" s="194">
        <f>E546+E548+E547</f>
      </c>
      <c r="G546" s="195">
        <v>0</v>
      </c>
      <c r="H546" s="195">
        <v>0</v>
      </c>
      <c r="I546" s="196">
        <f t="shared" si="140"/>
      </c>
      <c r="J546" s="197">
        <f t="shared" si="8"/>
      </c>
      <c r="K546" s="195">
        <v>0</v>
      </c>
      <c r="L546" s="197">
        <f t="shared" si="97"/>
      </c>
      <c r="M546" s="195">
        <v>0</v>
      </c>
      <c r="N546" s="198">
        <f t="shared" si="211"/>
      </c>
      <c r="O546" s="195">
        <v>0</v>
      </c>
      <c r="P546" s="198">
        <f t="shared" si="238"/>
      </c>
      <c r="Q546" s="199">
        <f>(M546+M547+M548)/(O546+O547+O548)</f>
      </c>
      <c r="R546" s="195">
        <v>9</v>
      </c>
      <c r="S546" s="199">
        <f>(O546+O547+O548)/(K546+K547+K548)</f>
      </c>
      <c r="T546" s="195">
        <v>0</v>
      </c>
      <c r="U546" s="200">
        <f>F546/T546</f>
      </c>
      <c r="V546" s="201">
        <f>(F546+4*500)/T546</f>
      </c>
      <c r="W546" s="195">
        <v>0</v>
      </c>
      <c r="X546" s="201">
        <f>W546/T546</f>
      </c>
      <c r="Y546" s="199">
        <f>T546/R546</f>
      </c>
      <c r="Z546" s="201">
        <f>W546/F546</f>
      </c>
      <c r="AA546" s="201">
        <f>W546/(F546+500)</f>
      </c>
      <c r="AB546" s="195">
        <v>0</v>
      </c>
      <c r="AC546" s="195">
        <v>0</v>
      </c>
      <c r="AD546" s="199">
        <f>AB546/T546</f>
      </c>
      <c r="AE546" s="202">
        <f>(W546-AC546)/(F546+500)</f>
      </c>
      <c r="AF546" s="203" t="s">
        <v>265</v>
      </c>
    </row>
    <row hidden="true" r="547">
      <c r="A547" s="189"/>
      <c r="B547" s="220"/>
      <c r="C547" s="221"/>
      <c r="D547" s="192" t="s">
        <v>249</v>
      </c>
      <c r="E547" s="193">
        <v>229.02</v>
      </c>
      <c r="F547" s="194"/>
      <c r="G547" s="195">
        <v>1824</v>
      </c>
      <c r="H547" s="195">
        <v>100</v>
      </c>
      <c r="I547" s="196">
        <f t="shared" si="140"/>
      </c>
      <c r="J547" s="197">
        <f t="shared" si="8"/>
      </c>
      <c r="K547" s="195">
        <v>0</v>
      </c>
      <c r="L547" s="197">
        <f t="shared" si="97"/>
      </c>
      <c r="M547" s="195">
        <v>0</v>
      </c>
      <c r="N547" s="198">
        <f t="shared" si="211"/>
      </c>
      <c r="O547" s="195">
        <v>0</v>
      </c>
      <c r="P547" s="198">
        <f t="shared" si="238"/>
      </c>
      <c r="Q547" s="199"/>
      <c r="R547" s="195"/>
      <c r="S547" s="199"/>
      <c r="T547" s="195"/>
      <c r="U547" s="200"/>
      <c r="V547" s="201"/>
      <c r="W547" s="195"/>
      <c r="X547" s="201"/>
      <c r="Y547" s="199"/>
      <c r="Z547" s="201"/>
      <c r="AA547" s="201"/>
      <c r="AB547" s="195"/>
      <c r="AC547" s="195"/>
      <c r="AD547" s="199"/>
      <c r="AE547" s="202"/>
      <c r="AF547" s="204"/>
    </row>
    <row hidden="true" r="548">
      <c r="A548" s="189"/>
      <c r="B548" s="220"/>
      <c r="C548" s="221"/>
      <c r="D548" s="192" t="s">
        <v>250</v>
      </c>
      <c r="E548" s="193">
        <v>1467.31</v>
      </c>
      <c r="F548" s="194"/>
      <c r="G548" s="195">
        <v>9125</v>
      </c>
      <c r="H548" s="205">
        <v>175</v>
      </c>
      <c r="I548" s="196">
        <f t="shared" si="140"/>
      </c>
      <c r="J548" s="197">
        <f t="shared" si="8"/>
      </c>
      <c r="K548" s="195">
        <v>3</v>
      </c>
      <c r="L548" s="197">
        <f t="shared" si="97"/>
      </c>
      <c r="M548" s="195">
        <v>0</v>
      </c>
      <c r="N548" s="198">
        <f t="shared" si="211"/>
      </c>
      <c r="O548" s="195">
        <v>4</v>
      </c>
      <c r="P548" s="198">
        <f t="shared" si="238"/>
      </c>
      <c r="Q548" s="199"/>
      <c r="R548" s="195"/>
      <c r="S548" s="199"/>
      <c r="T548" s="195"/>
      <c r="U548" s="200"/>
      <c r="V548" s="201"/>
      <c r="W548" s="195"/>
      <c r="X548" s="201"/>
      <c r="Y548" s="199"/>
      <c r="Z548" s="201"/>
      <c r="AA548" s="201"/>
      <c r="AB548" s="195"/>
      <c r="AC548" s="195"/>
      <c r="AD548" s="199"/>
      <c r="AE548" s="202"/>
      <c r="AF548" s="203" t="s">
        <v>251</v>
      </c>
    </row>
    <row hidden="true" r="549">
      <c r="A549" s="189"/>
      <c r="B549" s="220" t="s">
        <v>260</v>
      </c>
      <c r="C549" s="221" t="s">
        <v>287</v>
      </c>
      <c r="D549" s="192" t="s">
        <v>247</v>
      </c>
      <c r="E549" s="193">
        <v>0</v>
      </c>
      <c r="F549" s="194">
        <f>E549+E551+E550</f>
      </c>
      <c r="G549" s="195">
        <v>0</v>
      </c>
      <c r="H549" s="195">
        <v>0</v>
      </c>
      <c r="I549" s="196">
        <f t="shared" si="140"/>
      </c>
      <c r="J549" s="197">
        <f t="shared" si="8"/>
      </c>
      <c r="K549" s="195">
        <v>0</v>
      </c>
      <c r="L549" s="197">
        <f t="shared" si="97"/>
      </c>
      <c r="M549" s="195">
        <v>0</v>
      </c>
      <c r="N549" s="198">
        <f t="shared" si="211"/>
      </c>
      <c r="O549" s="195">
        <v>0</v>
      </c>
      <c r="P549" s="198">
        <f t="shared" si="238"/>
      </c>
      <c r="Q549" s="199">
        <f>(M549+M550+M551)/(O549+O550+O551)</f>
      </c>
      <c r="R549" s="195">
        <v>10</v>
      </c>
      <c r="S549" s="199">
        <f>(O549+O550+O551)/(K549+K550+K551)</f>
      </c>
      <c r="T549" s="195">
        <v>5</v>
      </c>
      <c r="U549" s="200">
        <f>F549/T549</f>
      </c>
      <c r="V549" s="201">
        <f>(F549+4*500)/T549</f>
      </c>
      <c r="W549" s="195">
        <v>2668.800000000003</v>
      </c>
      <c r="X549" s="201">
        <f>W549/T549</f>
      </c>
      <c r="Y549" s="199">
        <f>T549/R549</f>
      </c>
      <c r="Z549" s="201">
        <f>W549/F549</f>
      </c>
      <c r="AA549" s="201">
        <f>W549/(F549+500)</f>
      </c>
      <c r="AB549" s="195">
        <v>0</v>
      </c>
      <c r="AC549" s="195">
        <v>0</v>
      </c>
      <c r="AD549" s="199">
        <f>AB549/T549</f>
      </c>
      <c r="AE549" s="202">
        <f>(W549-AC549)/(F549+500)</f>
      </c>
      <c r="AF549" s="203" t="s">
        <v>265</v>
      </c>
    </row>
    <row hidden="true" r="550">
      <c r="A550" s="189"/>
      <c r="B550" s="220"/>
      <c r="C550" s="221"/>
      <c r="D550" s="192" t="s">
        <v>249</v>
      </c>
      <c r="E550" s="193">
        <v>324.61</v>
      </c>
      <c r="F550" s="194"/>
      <c r="G550" s="195">
        <v>1824</v>
      </c>
      <c r="H550" s="195">
        <v>100</v>
      </c>
      <c r="I550" s="196">
        <f t="shared" si="140"/>
      </c>
      <c r="J550" s="197">
        <f t="shared" si="8"/>
      </c>
      <c r="K550" s="195">
        <v>0</v>
      </c>
      <c r="L550" s="197">
        <f t="shared" si="97"/>
      </c>
      <c r="M550" s="195">
        <v>0</v>
      </c>
      <c r="N550" s="198">
        <f t="shared" si="211"/>
      </c>
      <c r="O550" s="195">
        <v>0</v>
      </c>
      <c r="P550" s="198">
        <f t="shared" si="238"/>
      </c>
      <c r="Q550" s="199"/>
      <c r="R550" s="195"/>
      <c r="S550" s="199"/>
      <c r="T550" s="195"/>
      <c r="U550" s="200"/>
      <c r="V550" s="201"/>
      <c r="W550" s="195"/>
      <c r="X550" s="201"/>
      <c r="Y550" s="199"/>
      <c r="Z550" s="201"/>
      <c r="AA550" s="201"/>
      <c r="AB550" s="195"/>
      <c r="AC550" s="195"/>
      <c r="AD550" s="199"/>
      <c r="AE550" s="202"/>
      <c r="AF550" s="204"/>
    </row>
    <row hidden="true" r="551">
      <c r="A551" s="189"/>
      <c r="B551" s="220"/>
      <c r="C551" s="221"/>
      <c r="D551" s="192" t="s">
        <v>250</v>
      </c>
      <c r="E551" s="193">
        <v>932.04</v>
      </c>
      <c r="F551" s="194"/>
      <c r="G551" s="195">
        <v>5319</v>
      </c>
      <c r="H551" s="205">
        <v>95</v>
      </c>
      <c r="I551" s="196">
        <f t="shared" si="140"/>
      </c>
      <c r="J551" s="197">
        <f t="shared" si="8"/>
      </c>
      <c r="K551" s="195">
        <v>1</v>
      </c>
      <c r="L551" s="197">
        <f t="shared" si="97"/>
      </c>
      <c r="M551" s="195">
        <v>1</v>
      </c>
      <c r="N551" s="198">
        <f t="shared" si="211"/>
      </c>
      <c r="O551" s="195">
        <v>3</v>
      </c>
      <c r="P551" s="198">
        <f t="shared" si="238"/>
      </c>
      <c r="Q551" s="199"/>
      <c r="R551" s="195"/>
      <c r="S551" s="199"/>
      <c r="T551" s="195"/>
      <c r="U551" s="200"/>
      <c r="V551" s="201"/>
      <c r="W551" s="195"/>
      <c r="X551" s="201"/>
      <c r="Y551" s="199"/>
      <c r="Z551" s="201"/>
      <c r="AA551" s="201"/>
      <c r="AB551" s="195"/>
      <c r="AC551" s="195"/>
      <c r="AD551" s="199"/>
      <c r="AE551" s="202"/>
      <c r="AF551" s="203" t="s">
        <v>251</v>
      </c>
    </row>
    <row hidden="true" r="552">
      <c r="A552" s="189"/>
      <c r="B552" s="220" t="s">
        <v>261</v>
      </c>
      <c r="C552" s="221" t="s">
        <v>287</v>
      </c>
      <c r="D552" s="192" t="s">
        <v>247</v>
      </c>
      <c r="E552" s="193">
        <v>0</v>
      </c>
      <c r="F552" s="194">
        <f>E552+E554+E553</f>
      </c>
      <c r="G552" s="195">
        <v>0</v>
      </c>
      <c r="H552" s="205">
        <v>0</v>
      </c>
      <c r="I552" s="196">
        <f t="shared" si="140"/>
      </c>
      <c r="J552" s="197">
        <f t="shared" si="8"/>
      </c>
      <c r="K552" s="195">
        <v>0</v>
      </c>
      <c r="L552" s="197">
        <f t="shared" si="97"/>
      </c>
      <c r="M552" s="195">
        <v>0</v>
      </c>
      <c r="N552" s="198">
        <f t="shared" si="211"/>
      </c>
      <c r="O552" s="195">
        <v>0</v>
      </c>
      <c r="P552" s="198">
        <f t="shared" si="238"/>
      </c>
      <c r="Q552" s="199">
        <f>(M552+M553+M554)/(O552+O553+O554)</f>
      </c>
      <c r="R552" s="195">
        <v>16</v>
      </c>
      <c r="S552" s="199">
        <f>(O552+O553+O554)/(K552+K553+K554)</f>
      </c>
      <c r="T552" s="195">
        <v>1</v>
      </c>
      <c r="U552" s="200">
        <f>F552/T552</f>
      </c>
      <c r="V552" s="201">
        <f>(F552+4*500)/T552</f>
      </c>
      <c r="W552" s="195">
        <v>763.2000000000007</v>
      </c>
      <c r="X552" s="201">
        <f>W552/T552</f>
      </c>
      <c r="Y552" s="199">
        <f>T552/R552</f>
      </c>
      <c r="Z552" s="201">
        <f>W552/F552</f>
      </c>
      <c r="AA552" s="201">
        <f>W552/(F552+500)</f>
      </c>
      <c r="AB552" s="195">
        <v>0</v>
      </c>
      <c r="AC552" s="195">
        <v>0</v>
      </c>
      <c r="AD552" s="199">
        <f>AB552/T552</f>
      </c>
      <c r="AE552" s="202">
        <f>(W552-AC552)/(F552+500)</f>
      </c>
      <c r="AF552" s="203" t="s">
        <v>265</v>
      </c>
    </row>
    <row hidden="true" r="553">
      <c r="A553" s="189"/>
      <c r="B553" s="220"/>
      <c r="C553" s="221"/>
      <c r="D553" s="192" t="s">
        <v>249</v>
      </c>
      <c r="E553" s="193">
        <v>239.38</v>
      </c>
      <c r="F553" s="194"/>
      <c r="G553" s="195">
        <v>1343</v>
      </c>
      <c r="H553" s="205">
        <v>74</v>
      </c>
      <c r="I553" s="196">
        <f t="shared" si="140"/>
      </c>
      <c r="J553" s="197">
        <f t="shared" si="8"/>
      </c>
      <c r="K553" s="195">
        <v>4</v>
      </c>
      <c r="L553" s="197">
        <f t="shared" si="97"/>
      </c>
      <c r="M553" s="195">
        <v>0</v>
      </c>
      <c r="N553" s="198">
        <f t="shared" si="211"/>
      </c>
      <c r="O553" s="195">
        <v>0</v>
      </c>
      <c r="P553" s="198">
        <f t="shared" si="238"/>
      </c>
      <c r="Q553" s="199"/>
      <c r="R553" s="195"/>
      <c r="S553" s="199"/>
      <c r="T553" s="195"/>
      <c r="U553" s="200"/>
      <c r="V553" s="201"/>
      <c r="W553" s="195"/>
      <c r="X553" s="201"/>
      <c r="Y553" s="199"/>
      <c r="Z553" s="201"/>
      <c r="AA553" s="201"/>
      <c r="AB553" s="195"/>
      <c r="AC553" s="195"/>
      <c r="AD553" s="199"/>
      <c r="AE553" s="202"/>
      <c r="AF553" s="204"/>
    </row>
    <row hidden="true" r="554">
      <c r="A554" s="189"/>
      <c r="B554" s="220"/>
      <c r="C554" s="221"/>
      <c r="D554" s="192" t="s">
        <v>250</v>
      </c>
      <c r="E554" s="193">
        <v>2719.4</v>
      </c>
      <c r="F554" s="194"/>
      <c r="G554" s="195">
        <v>21496</v>
      </c>
      <c r="H554" s="205">
        <v>340</v>
      </c>
      <c r="I554" s="196">
        <f t="shared" si="140"/>
      </c>
      <c r="J554" s="197">
        <f t="shared" si="8"/>
      </c>
      <c r="K554" s="195">
        <v>1</v>
      </c>
      <c r="L554" s="197">
        <f t="shared" si="97"/>
      </c>
      <c r="M554" s="195">
        <v>2</v>
      </c>
      <c r="N554" s="198">
        <f t="shared" si="211"/>
      </c>
      <c r="O554" s="195">
        <v>11</v>
      </c>
      <c r="P554" s="198">
        <f t="shared" si="238"/>
      </c>
      <c r="Q554" s="199"/>
      <c r="R554" s="195"/>
      <c r="S554" s="199"/>
      <c r="T554" s="195"/>
      <c r="U554" s="200"/>
      <c r="V554" s="201"/>
      <c r="W554" s="195"/>
      <c r="X554" s="201"/>
      <c r="Y554" s="199"/>
      <c r="Z554" s="201"/>
      <c r="AA554" s="201"/>
      <c r="AB554" s="195"/>
      <c r="AC554" s="195"/>
      <c r="AD554" s="199"/>
      <c r="AE554" s="202"/>
      <c r="AF554" s="203" t="s">
        <v>251</v>
      </c>
    </row>
    <row hidden="true" r="555">
      <c r="A555" s="189"/>
      <c r="B555" s="220" t="s">
        <v>262</v>
      </c>
      <c r="C555" s="221" t="s">
        <v>287</v>
      </c>
      <c r="D555" s="192" t="s">
        <v>247</v>
      </c>
      <c r="E555" s="193">
        <v>0</v>
      </c>
      <c r="F555" s="194">
        <f>E555+E557+E556</f>
      </c>
      <c r="G555" s="195">
        <v>0</v>
      </c>
      <c r="H555" s="195">
        <v>0</v>
      </c>
      <c r="I555" s="196">
        <f t="shared" si="140"/>
      </c>
      <c r="J555" s="197">
        <f t="shared" si="8"/>
      </c>
      <c r="K555" s="195">
        <v>0</v>
      </c>
      <c r="L555" s="197">
        <f t="shared" si="97"/>
      </c>
      <c r="M555" s="195">
        <v>0</v>
      </c>
      <c r="N555" s="198">
        <f t="shared" si="211"/>
      </c>
      <c r="O555" s="195">
        <v>0</v>
      </c>
      <c r="P555" s="198">
        <f t="shared" si="238"/>
      </c>
      <c r="Q555" s="199">
        <f>(M555+M556+M557)/(O555+O556+O557)</f>
      </c>
      <c r="R555" s="195">
        <v>1</v>
      </c>
      <c r="S555" s="199">
        <f>(O555+O556+O557)/(K555+K556+K557)</f>
      </c>
      <c r="T555" s="195">
        <v>0</v>
      </c>
      <c r="U555" s="200">
        <f>F555/T555</f>
      </c>
      <c r="V555" s="201">
        <f>(F555+4*500)/T555</f>
      </c>
      <c r="W555" s="195">
        <v>0</v>
      </c>
      <c r="X555" s="201">
        <f>W555/T555</f>
      </c>
      <c r="Y555" s="199">
        <f>T555/R555</f>
      </c>
      <c r="Z555" s="201">
        <f>W555/F555</f>
      </c>
      <c r="AA555" s="201">
        <f>W555/(F555+500)</f>
      </c>
      <c r="AB555" s="195">
        <v>0</v>
      </c>
      <c r="AC555" s="195">
        <v>0</v>
      </c>
      <c r="AD555" s="199">
        <f>AB555/T555</f>
      </c>
      <c r="AE555" s="202">
        <f>(W555-AC555)/(F555+500)</f>
      </c>
      <c r="AF555" s="203" t="s">
        <v>265</v>
      </c>
    </row>
    <row hidden="true" r="556">
      <c r="A556" s="189"/>
      <c r="B556" s="220"/>
      <c r="C556" s="221"/>
      <c r="D556" s="192" t="s">
        <v>249</v>
      </c>
      <c r="E556" s="193">
        <v>386.67</v>
      </c>
      <c r="F556" s="194"/>
      <c r="G556" s="195">
        <v>2371</v>
      </c>
      <c r="H556" s="195">
        <v>103</v>
      </c>
      <c r="I556" s="196">
        <f t="shared" si="140"/>
      </c>
      <c r="J556" s="197">
        <f t="shared" si="8"/>
      </c>
      <c r="K556" s="195">
        <v>4</v>
      </c>
      <c r="L556" s="197">
        <f t="shared" si="97"/>
      </c>
      <c r="M556" s="195">
        <v>0</v>
      </c>
      <c r="N556" s="198">
        <f t="shared" si="211"/>
      </c>
      <c r="O556" s="195">
        <v>0</v>
      </c>
      <c r="P556" s="198">
        <f t="shared" si="238"/>
      </c>
      <c r="Q556" s="199"/>
      <c r="R556" s="195"/>
      <c r="S556" s="199"/>
      <c r="T556" s="195"/>
      <c r="U556" s="200"/>
      <c r="V556" s="201"/>
      <c r="W556" s="195"/>
      <c r="X556" s="201"/>
      <c r="Y556" s="199"/>
      <c r="Z556" s="201"/>
      <c r="AA556" s="201"/>
      <c r="AB556" s="195"/>
      <c r="AC556" s="195"/>
      <c r="AD556" s="199"/>
      <c r="AE556" s="202"/>
      <c r="AF556" s="204"/>
    </row>
    <row hidden="true" r="557">
      <c r="A557" s="189"/>
      <c r="B557" s="220"/>
      <c r="C557" s="221"/>
      <c r="D557" s="192" t="s">
        <v>250</v>
      </c>
      <c r="E557" s="193">
        <v>1463.82</v>
      </c>
      <c r="F557" s="194"/>
      <c r="G557" s="195">
        <v>9443</v>
      </c>
      <c r="H557" s="205">
        <v>184</v>
      </c>
      <c r="I557" s="196">
        <f t="shared" si="140"/>
      </c>
      <c r="J557" s="197">
        <f t="shared" si="8"/>
      </c>
      <c r="K557" s="195">
        <v>3</v>
      </c>
      <c r="L557" s="197">
        <f t="shared" si="97"/>
      </c>
      <c r="M557" s="195">
        <v>0</v>
      </c>
      <c r="N557" s="198">
        <f t="shared" si="211"/>
      </c>
      <c r="O557" s="195">
        <v>1</v>
      </c>
      <c r="P557" s="198">
        <f t="shared" si="238"/>
      </c>
      <c r="Q557" s="199"/>
      <c r="R557" s="195"/>
      <c r="S557" s="199"/>
      <c r="T557" s="195"/>
      <c r="U557" s="200"/>
      <c r="V557" s="201"/>
      <c r="W557" s="195"/>
      <c r="X557" s="201"/>
      <c r="Y557" s="199"/>
      <c r="Z557" s="201"/>
      <c r="AA557" s="201"/>
      <c r="AB557" s="195"/>
      <c r="AC557" s="195"/>
      <c r="AD557" s="199"/>
      <c r="AE557" s="202"/>
      <c r="AF557" s="203" t="s">
        <v>251</v>
      </c>
    </row>
    <row hidden="true" r="558">
      <c r="A558" s="189"/>
      <c r="B558" s="222" t="s">
        <v>256</v>
      </c>
      <c r="C558" s="222"/>
      <c r="D558" s="222"/>
      <c r="E558" s="208">
        <f>SUM(E543:E557)</f>
      </c>
      <c r="F558" s="208">
        <f>SUM(F543:F557)</f>
      </c>
      <c r="G558" s="208">
        <f>SUM(G543:G557)</f>
      </c>
      <c r="H558" s="208">
        <f>SUM(H543:H557)</f>
      </c>
      <c r="I558" s="210">
        <f t="shared" si="140"/>
      </c>
      <c r="J558" s="211">
        <f t="shared" si="8"/>
      </c>
      <c r="K558" s="208">
        <f>SUM(K543:K557)</f>
      </c>
      <c r="L558" s="211">
        <f t="shared" si="97"/>
      </c>
      <c r="M558" s="208">
        <f>SUM(M543:M557)</f>
      </c>
      <c r="N558" s="212">
        <f t="shared" si="211"/>
      </c>
      <c r="O558" s="208">
        <f>SUM(O543:O557)</f>
      </c>
      <c r="P558" s="212">
        <f t="shared" si="238"/>
      </c>
      <c r="Q558" s="213">
        <f>M558/O558</f>
      </c>
      <c r="R558" s="208">
        <f>SUM(R543:R557)</f>
      </c>
      <c r="S558" s="213">
        <f>(O558+O558)/(K558+K558)</f>
      </c>
      <c r="T558" s="208">
        <f>SUM(T543:T557)</f>
      </c>
      <c r="U558" s="214">
        <f t="shared" ref="U558:U559" si="498">F558/T558</f>
      </c>
      <c r="V558" s="215">
        <f t="shared" ref="V558:V559" si="602">(F558+4*500)/T558</f>
      </c>
      <c r="W558" s="208">
        <f>SUM(W543:W557)</f>
      </c>
      <c r="X558" s="216">
        <f t="shared" ref="X558:X559" si="290">W558/T558</f>
      </c>
      <c r="Y558" s="213">
        <f t="shared" ref="Y558:Y559" si="394">T558/R558</f>
      </c>
      <c r="Z558" s="215">
        <f t="shared" ref="Z558:Z559" si="799">W558/F558</f>
      </c>
      <c r="AA558" s="215">
        <f>W558/(F558+COUNT(W543:W557)*500)</f>
      </c>
      <c r="AB558" s="217">
        <f>AB543+AB546+AB549+AB555+AB552</f>
      </c>
      <c r="AC558" s="217">
        <f>AC543+AC546+AC549+AC555+AC552</f>
      </c>
      <c r="AD558" s="213">
        <f t="shared" ref="AD558:AD559" si="695">AB558/T558</f>
      </c>
      <c r="AE558" s="218">
        <f>(W558-AC558)/(F558+COUNT(W543:W557))</f>
      </c>
      <c r="AF558" s="203"/>
    </row>
    <row hidden="true" r="559">
      <c r="A559" s="189"/>
      <c r="B559" s="190" t="s">
        <v>263</v>
      </c>
      <c r="C559" s="221" t="s">
        <v>264</v>
      </c>
      <c r="D559" s="192" t="s">
        <v>247</v>
      </c>
      <c r="E559" s="193">
        <v>0</v>
      </c>
      <c r="F559" s="194">
        <f>E559+E561+E560</f>
      </c>
      <c r="G559" s="195">
        <v>0</v>
      </c>
      <c r="H559" s="195">
        <v>0</v>
      </c>
      <c r="I559" s="196">
        <f t="shared" si="140"/>
      </c>
      <c r="J559" s="197">
        <f t="shared" si="8"/>
      </c>
      <c r="K559" s="195">
        <v>0</v>
      </c>
      <c r="L559" s="197">
        <f t="shared" si="97"/>
      </c>
      <c r="M559" s="195">
        <v>0</v>
      </c>
      <c r="N559" s="198">
        <f t="shared" si="211"/>
      </c>
      <c r="O559" s="195">
        <v>0</v>
      </c>
      <c r="P559" s="198">
        <f t="shared" si="238"/>
      </c>
      <c r="Q559" s="199">
        <f>(M559+M560+M561)/(O559+O560+O561)</f>
      </c>
      <c r="R559" s="195">
        <v>6</v>
      </c>
      <c r="S559" s="199">
        <f>(O559+O560+O561)/(K559+K560+K561)</f>
      </c>
      <c r="T559" s="195">
        <v>3</v>
      </c>
      <c r="U559" s="200">
        <f t="shared" si="498"/>
      </c>
      <c r="V559" s="201">
        <f t="shared" si="602"/>
      </c>
      <c r="W559" s="195">
        <v>2798.399999999994</v>
      </c>
      <c r="X559" s="201">
        <f t="shared" si="290"/>
      </c>
      <c r="Y559" s="199">
        <f t="shared" si="394"/>
      </c>
      <c r="Z559" s="201">
        <f t="shared" si="799"/>
      </c>
      <c r="AA559" s="201">
        <f>W559/(F559+500)</f>
      </c>
      <c r="AB559" s="195">
        <v>1</v>
      </c>
      <c r="AC559" s="195">
        <v>372.0000000000009</v>
      </c>
      <c r="AD559" s="199">
        <f t="shared" si="695"/>
      </c>
      <c r="AE559" s="202">
        <f>(W559-AC559)/(F559+500)</f>
      </c>
      <c r="AF559" s="201" t="s">
        <v>248</v>
      </c>
    </row>
    <row hidden="true" r="560">
      <c r="A560" s="189"/>
      <c r="B560" s="190"/>
      <c r="C560" s="221"/>
      <c r="D560" s="192" t="s">
        <v>249</v>
      </c>
      <c r="E560" s="193">
        <v>361.07</v>
      </c>
      <c r="F560" s="194"/>
      <c r="G560" s="195">
        <v>3239</v>
      </c>
      <c r="H560" s="195">
        <v>89</v>
      </c>
      <c r="I560" s="196">
        <f t="shared" si="140"/>
      </c>
      <c r="J560" s="197">
        <f t="shared" si="8"/>
      </c>
      <c r="K560" s="195">
        <v>4</v>
      </c>
      <c r="L560" s="197">
        <f t="shared" si="97"/>
      </c>
      <c r="M560" s="195">
        <v>0</v>
      </c>
      <c r="N560" s="198">
        <f t="shared" si="211"/>
      </c>
      <c r="O560" s="195">
        <v>0</v>
      </c>
      <c r="P560" s="198">
        <f t="shared" si="238"/>
      </c>
      <c r="Q560" s="199"/>
      <c r="R560" s="195"/>
      <c r="S560" s="199"/>
      <c r="T560" s="195"/>
      <c r="U560" s="200"/>
      <c r="V560" s="201"/>
      <c r="W560" s="195"/>
      <c r="X560" s="201"/>
      <c r="Y560" s="199"/>
      <c r="Z560" s="201"/>
      <c r="AA560" s="201"/>
      <c r="AB560" s="195"/>
      <c r="AC560" s="195"/>
      <c r="AD560" s="199"/>
      <c r="AE560" s="202"/>
      <c r="AF560" s="203" t="s">
        <v>266</v>
      </c>
    </row>
    <row hidden="true" r="561">
      <c r="A561" s="189"/>
      <c r="B561" s="190"/>
      <c r="C561" s="221"/>
      <c r="D561" s="192" t="s">
        <v>250</v>
      </c>
      <c r="E561" s="193">
        <v>1330.72</v>
      </c>
      <c r="F561" s="194"/>
      <c r="G561" s="195">
        <v>9619</v>
      </c>
      <c r="H561" s="205">
        <v>154</v>
      </c>
      <c r="I561" s="196">
        <f t="shared" si="140"/>
      </c>
      <c r="J561" s="197">
        <f t="shared" si="8"/>
      </c>
      <c r="K561" s="195">
        <v>2</v>
      </c>
      <c r="L561" s="197">
        <f t="shared" si="97"/>
      </c>
      <c r="M561" s="195">
        <v>3</v>
      </c>
      <c r="N561" s="198">
        <f t="shared" si="211"/>
      </c>
      <c r="O561" s="195">
        <v>3</v>
      </c>
      <c r="P561" s="198">
        <f t="shared" si="238"/>
      </c>
      <c r="Q561" s="199"/>
      <c r="R561" s="195"/>
      <c r="S561" s="199"/>
      <c r="T561" s="195"/>
      <c r="U561" s="200"/>
      <c r="V561" s="201"/>
      <c r="W561" s="195"/>
      <c r="X561" s="201"/>
      <c r="Y561" s="199"/>
      <c r="Z561" s="201"/>
      <c r="AA561" s="201"/>
      <c r="AB561" s="195"/>
      <c r="AC561" s="195"/>
      <c r="AD561" s="199"/>
      <c r="AE561" s="202"/>
      <c r="AF561" s="203"/>
    </row>
    <row hidden="true" r="562">
      <c r="A562" s="189"/>
      <c r="B562" s="190" t="s">
        <v>267</v>
      </c>
      <c r="C562" s="221" t="s">
        <v>264</v>
      </c>
      <c r="D562" s="192" t="s">
        <v>247</v>
      </c>
      <c r="E562" s="193">
        <v>0</v>
      </c>
      <c r="F562" s="194">
        <f>E562+E564+E563</f>
      </c>
      <c r="G562" s="195">
        <v>0</v>
      </c>
      <c r="H562" s="195">
        <v>0</v>
      </c>
      <c r="I562" s="196">
        <f t="shared" si="140"/>
      </c>
      <c r="J562" s="197">
        <f t="shared" si="8"/>
      </c>
      <c r="K562" s="195">
        <v>0</v>
      </c>
      <c r="L562" s="197">
        <f t="shared" si="97"/>
      </c>
      <c r="M562" s="195">
        <v>0</v>
      </c>
      <c r="N562" s="198">
        <f t="shared" si="211"/>
      </c>
      <c r="O562" s="195">
        <v>0</v>
      </c>
      <c r="P562" s="198">
        <f t="shared" si="238"/>
      </c>
      <c r="Q562" s="199">
        <f>(M562+M563+M564)/(O562+O563+O564)</f>
      </c>
      <c r="R562" s="195">
        <v>4</v>
      </c>
      <c r="S562" s="199">
        <f>(O562+O563+O564)/(K562+K563+K564)</f>
      </c>
      <c r="T562" s="195">
        <v>0</v>
      </c>
      <c r="U562" s="200">
        <f>F562/T562</f>
      </c>
      <c r="V562" s="201">
        <f>(F562+4*500)/T562</f>
      </c>
      <c r="W562" s="195">
        <v>0</v>
      </c>
      <c r="X562" s="201">
        <f>W562/T562</f>
      </c>
      <c r="Y562" s="199">
        <f>T562/R562</f>
      </c>
      <c r="Z562" s="201">
        <f>W562/F562</f>
      </c>
      <c r="AA562" s="201">
        <f>W562/(F562+500)</f>
      </c>
      <c r="AB562" s="195">
        <v>0</v>
      </c>
      <c r="AC562" s="195">
        <v>0</v>
      </c>
      <c r="AD562" s="199">
        <f>AB562/T562</f>
      </c>
      <c r="AE562" s="202">
        <f>(W562-AC562)/(F562+500)</f>
      </c>
      <c r="AF562" s="201" t="s">
        <v>248</v>
      </c>
    </row>
    <row hidden="true" r="563">
      <c r="A563" s="189"/>
      <c r="B563" s="190"/>
      <c r="C563" s="221"/>
      <c r="D563" s="192" t="s">
        <v>249</v>
      </c>
      <c r="E563" s="193">
        <v>276.31</v>
      </c>
      <c r="F563" s="194"/>
      <c r="G563" s="195">
        <v>2728</v>
      </c>
      <c r="H563" s="195">
        <v>97</v>
      </c>
      <c r="I563" s="196">
        <f t="shared" si="140"/>
      </c>
      <c r="J563" s="197">
        <f t="shared" si="8"/>
      </c>
      <c r="K563" s="195">
        <v>5</v>
      </c>
      <c r="L563" s="197">
        <f t="shared" si="97"/>
      </c>
      <c r="M563" s="195">
        <v>0</v>
      </c>
      <c r="N563" s="198">
        <f t="shared" si="211"/>
      </c>
      <c r="O563" s="195">
        <v>0</v>
      </c>
      <c r="P563" s="198">
        <f t="shared" si="238"/>
      </c>
      <c r="Q563" s="199"/>
      <c r="R563" s="195"/>
      <c r="S563" s="199"/>
      <c r="T563" s="195"/>
      <c r="U563" s="200"/>
      <c r="V563" s="201"/>
      <c r="W563" s="195"/>
      <c r="X563" s="201"/>
      <c r="Y563" s="199"/>
      <c r="Z563" s="201"/>
      <c r="AA563" s="201"/>
      <c r="AB563" s="195"/>
      <c r="AC563" s="195"/>
      <c r="AD563" s="199"/>
      <c r="AE563" s="202"/>
      <c r="AF563" s="203"/>
    </row>
    <row hidden="true" r="564">
      <c r="A564" s="189"/>
      <c r="B564" s="190"/>
      <c r="C564" s="221"/>
      <c r="D564" s="192" t="s">
        <v>250</v>
      </c>
      <c r="E564" s="193">
        <v>1431.16</v>
      </c>
      <c r="F564" s="194"/>
      <c r="G564" s="195">
        <v>12190</v>
      </c>
      <c r="H564" s="205">
        <v>175</v>
      </c>
      <c r="I564" s="196">
        <f t="shared" si="140"/>
      </c>
      <c r="J564" s="197">
        <f t="shared" si="8"/>
      </c>
      <c r="K564" s="195">
        <v>1</v>
      </c>
      <c r="L564" s="197">
        <f t="shared" si="97"/>
      </c>
      <c r="M564" s="195">
        <v>0</v>
      </c>
      <c r="N564" s="198">
        <f t="shared" si="211"/>
      </c>
      <c r="O564" s="195">
        <v>1</v>
      </c>
      <c r="P564" s="198">
        <f t="shared" si="238"/>
      </c>
      <c r="Q564" s="199"/>
      <c r="R564" s="195"/>
      <c r="S564" s="199"/>
      <c r="T564" s="195"/>
      <c r="U564" s="200"/>
      <c r="V564" s="201"/>
      <c r="W564" s="195"/>
      <c r="X564" s="201"/>
      <c r="Y564" s="199"/>
      <c r="Z564" s="201"/>
      <c r="AA564" s="201"/>
      <c r="AB564" s="195"/>
      <c r="AC564" s="195"/>
      <c r="AD564" s="199"/>
      <c r="AE564" s="202"/>
      <c r="AF564" s="203" t="s">
        <v>266</v>
      </c>
    </row>
    <row hidden="true" r="565">
      <c r="A565" s="189"/>
      <c r="B565" s="190" t="s">
        <v>268</v>
      </c>
      <c r="C565" s="221" t="s">
        <v>264</v>
      </c>
      <c r="D565" s="192" t="s">
        <v>247</v>
      </c>
      <c r="E565" s="193">
        <v>0</v>
      </c>
      <c r="F565" s="194">
        <f>E565+E567+E566</f>
      </c>
      <c r="G565" s="195">
        <v>0</v>
      </c>
      <c r="H565" s="195">
        <v>0</v>
      </c>
      <c r="I565" s="196">
        <f t="shared" si="140"/>
      </c>
      <c r="J565" s="197">
        <f t="shared" si="8"/>
      </c>
      <c r="K565" s="195">
        <v>0</v>
      </c>
      <c r="L565" s="197">
        <f t="shared" si="97"/>
      </c>
      <c r="M565" s="195">
        <v>0</v>
      </c>
      <c r="N565" s="198">
        <f t="shared" si="211"/>
      </c>
      <c r="O565" s="195">
        <v>0</v>
      </c>
      <c r="P565" s="198">
        <f t="shared" si="238"/>
      </c>
      <c r="Q565" s="199">
        <f>(M565+M566+M567)/(O565+O566+O567)</f>
      </c>
      <c r="R565" s="195">
        <v>9</v>
      </c>
      <c r="S565" s="199">
        <f>(O565+O566+O567)/(K565+K566+K567)</f>
      </c>
      <c r="T565" s="195">
        <v>1</v>
      </c>
      <c r="U565" s="200">
        <f>F565/T565</f>
      </c>
      <c r="V565" s="201">
        <f>(F565+4*500)/T565</f>
      </c>
      <c r="W565" s="195">
        <v>2407.2000000000007</v>
      </c>
      <c r="X565" s="201">
        <f>W565/T565</f>
      </c>
      <c r="Y565" s="199">
        <f>T565/R565</f>
      </c>
      <c r="Z565" s="201">
        <f>W565/F565</f>
      </c>
      <c r="AA565" s="201">
        <f>W565/(F565+500)</f>
      </c>
      <c r="AB565" s="195">
        <v>0</v>
      </c>
      <c r="AC565" s="195">
        <v>0</v>
      </c>
      <c r="AD565" s="199">
        <f>AB565/T565</f>
      </c>
      <c r="AE565" s="202">
        <f>(W565-AC565)/(F565+500)</f>
      </c>
      <c r="AF565" s="201" t="s">
        <v>248</v>
      </c>
    </row>
    <row hidden="true" r="566">
      <c r="A566" s="189"/>
      <c r="B566" s="190"/>
      <c r="C566" s="221"/>
      <c r="D566" s="192" t="s">
        <v>249</v>
      </c>
      <c r="E566" s="193">
        <v>233.28</v>
      </c>
      <c r="F566" s="194"/>
      <c r="G566" s="195">
        <v>2220</v>
      </c>
      <c r="H566" s="195">
        <v>76</v>
      </c>
      <c r="I566" s="196">
        <f t="shared" si="140"/>
      </c>
      <c r="J566" s="197">
        <f t="shared" si="8"/>
      </c>
      <c r="K566" s="195">
        <v>4</v>
      </c>
      <c r="L566" s="197">
        <f t="shared" si="97"/>
      </c>
      <c r="M566" s="195">
        <v>0</v>
      </c>
      <c r="N566" s="198">
        <f t="shared" si="211"/>
      </c>
      <c r="O566" s="195">
        <v>0</v>
      </c>
      <c r="P566" s="198">
        <f t="shared" si="238"/>
      </c>
      <c r="Q566" s="199"/>
      <c r="R566" s="195"/>
      <c r="S566" s="199"/>
      <c r="T566" s="195"/>
      <c r="U566" s="200"/>
      <c r="V566" s="201"/>
      <c r="W566" s="195"/>
      <c r="X566" s="201"/>
      <c r="Y566" s="199"/>
      <c r="Z566" s="201"/>
      <c r="AA566" s="201"/>
      <c r="AB566" s="195"/>
      <c r="AC566" s="195"/>
      <c r="AD566" s="199"/>
      <c r="AE566" s="202"/>
      <c r="AF566" s="203"/>
    </row>
    <row hidden="true" r="567">
      <c r="A567" s="189"/>
      <c r="B567" s="190"/>
      <c r="C567" s="221"/>
      <c r="D567" s="192" t="s">
        <v>250</v>
      </c>
      <c r="E567" s="193">
        <v>1079.92</v>
      </c>
      <c r="F567" s="194"/>
      <c r="G567" s="195">
        <v>11023</v>
      </c>
      <c r="H567" s="205">
        <v>148</v>
      </c>
      <c r="I567" s="196">
        <f t="shared" si="140"/>
      </c>
      <c r="J567" s="197">
        <f t="shared" si="8"/>
      </c>
      <c r="K567" s="195">
        <v>0</v>
      </c>
      <c r="L567" s="197">
        <f t="shared" si="97"/>
      </c>
      <c r="M567" s="195">
        <v>1</v>
      </c>
      <c r="N567" s="198">
        <f t="shared" si="211"/>
      </c>
      <c r="O567" s="195">
        <v>3</v>
      </c>
      <c r="P567" s="198">
        <f t="shared" si="238"/>
      </c>
      <c r="Q567" s="199"/>
      <c r="R567" s="195"/>
      <c r="S567" s="199"/>
      <c r="T567" s="195"/>
      <c r="U567" s="200"/>
      <c r="V567" s="201"/>
      <c r="W567" s="195"/>
      <c r="X567" s="201"/>
      <c r="Y567" s="199"/>
      <c r="Z567" s="201"/>
      <c r="AA567" s="201"/>
      <c r="AB567" s="195"/>
      <c r="AC567" s="195"/>
      <c r="AD567" s="199"/>
      <c r="AE567" s="202"/>
      <c r="AF567" s="203" t="s">
        <v>266</v>
      </c>
    </row>
    <row hidden="true" r="568">
      <c r="A568" s="189"/>
      <c r="B568" s="190" t="s">
        <v>269</v>
      </c>
      <c r="C568" s="221" t="s">
        <v>264</v>
      </c>
      <c r="D568" s="192" t="s">
        <v>247</v>
      </c>
      <c r="E568" s="193">
        <v>0</v>
      </c>
      <c r="F568" s="194">
        <f>E568+E570+E569</f>
      </c>
      <c r="G568" s="195">
        <v>0</v>
      </c>
      <c r="H568" s="195">
        <v>0</v>
      </c>
      <c r="I568" s="196">
        <f t="shared" si="140"/>
      </c>
      <c r="J568" s="197">
        <f t="shared" si="8"/>
      </c>
      <c r="K568" s="195">
        <v>0</v>
      </c>
      <c r="L568" s="197">
        <f t="shared" si="97"/>
      </c>
      <c r="M568" s="195">
        <v>0</v>
      </c>
      <c r="N568" s="198">
        <f t="shared" si="211"/>
      </c>
      <c r="O568" s="195">
        <v>0</v>
      </c>
      <c r="P568" s="198">
        <f t="shared" si="238"/>
      </c>
      <c r="Q568" s="199">
        <f>(M568+M569+M570)/(O568+O569+O570)</f>
      </c>
      <c r="R568" s="195">
        <v>2</v>
      </c>
      <c r="S568" s="199">
        <f>(O568+O569+O570)/(K568+K569+K570)</f>
      </c>
      <c r="T568" s="195">
        <v>0</v>
      </c>
      <c r="U568" s="200">
        <f>F568/T568</f>
      </c>
      <c r="V568" s="201">
        <f>(F568+4*500)/T568</f>
      </c>
      <c r="W568" s="195">
        <v>0</v>
      </c>
      <c r="X568" s="201">
        <f>W568/T568</f>
      </c>
      <c r="Y568" s="199">
        <f>T568/R568</f>
      </c>
      <c r="Z568" s="201">
        <f>W568/F568</f>
      </c>
      <c r="AA568" s="201">
        <f>W568/(F568+500)</f>
      </c>
      <c r="AB568" s="195">
        <v>0</v>
      </c>
      <c r="AC568" s="195">
        <v>0</v>
      </c>
      <c r="AD568" s="199">
        <f>AB568/T568</f>
      </c>
      <c r="AE568" s="202">
        <f>(W568-AC568)/(F568+500)</f>
      </c>
      <c r="AF568" s="201" t="s">
        <v>248</v>
      </c>
    </row>
    <row hidden="true" r="569">
      <c r="A569" s="189"/>
      <c r="B569" s="190"/>
      <c r="C569" s="221"/>
      <c r="D569" s="192" t="s">
        <v>249</v>
      </c>
      <c r="E569" s="193">
        <v>236.65</v>
      </c>
      <c r="F569" s="194"/>
      <c r="G569" s="195">
        <v>2534</v>
      </c>
      <c r="H569" s="195">
        <v>96</v>
      </c>
      <c r="I569" s="196">
        <f t="shared" si="140"/>
      </c>
      <c r="J569" s="197">
        <f t="shared" si="8"/>
      </c>
      <c r="K569" s="195">
        <v>5</v>
      </c>
      <c r="L569" s="197">
        <f t="shared" si="97"/>
      </c>
      <c r="M569" s="195">
        <v>0</v>
      </c>
      <c r="N569" s="198">
        <f t="shared" si="211"/>
      </c>
      <c r="O569" s="195">
        <v>0</v>
      </c>
      <c r="P569" s="198">
        <f t="shared" si="238"/>
      </c>
      <c r="Q569" s="199"/>
      <c r="R569" s="195"/>
      <c r="S569" s="199"/>
      <c r="T569" s="195"/>
      <c r="U569" s="200"/>
      <c r="V569" s="201"/>
      <c r="W569" s="195"/>
      <c r="X569" s="201"/>
      <c r="Y569" s="199"/>
      <c r="Z569" s="201"/>
      <c r="AA569" s="201"/>
      <c r="AB569" s="195"/>
      <c r="AC569" s="195"/>
      <c r="AD569" s="199"/>
      <c r="AE569" s="202"/>
      <c r="AF569" s="203"/>
    </row>
    <row hidden="true" r="570">
      <c r="A570" s="189"/>
      <c r="B570" s="190"/>
      <c r="C570" s="221"/>
      <c r="D570" s="192" t="s">
        <v>250</v>
      </c>
      <c r="E570" s="193">
        <v>710.84</v>
      </c>
      <c r="F570" s="194"/>
      <c r="G570" s="195">
        <v>6382</v>
      </c>
      <c r="H570" s="195">
        <v>108</v>
      </c>
      <c r="I570" s="196">
        <f t="shared" si="140"/>
      </c>
      <c r="J570" s="197">
        <f t="shared" si="8"/>
      </c>
      <c r="K570" s="195">
        <v>1</v>
      </c>
      <c r="L570" s="197">
        <f t="shared" si="97"/>
      </c>
      <c r="M570" s="195">
        <v>0</v>
      </c>
      <c r="N570" s="198">
        <f t="shared" si="211"/>
      </c>
      <c r="O570" s="195">
        <v>2</v>
      </c>
      <c r="P570" s="198">
        <f t="shared" si="238"/>
      </c>
      <c r="Q570" s="199"/>
      <c r="R570" s="195"/>
      <c r="S570" s="199"/>
      <c r="T570" s="195"/>
      <c r="U570" s="200"/>
      <c r="V570" s="201"/>
      <c r="W570" s="195"/>
      <c r="X570" s="201"/>
      <c r="Y570" s="199"/>
      <c r="Z570" s="201"/>
      <c r="AA570" s="201"/>
      <c r="AB570" s="195"/>
      <c r="AC570" s="195"/>
      <c r="AD570" s="199"/>
      <c r="AE570" s="202"/>
      <c r="AF570" s="203" t="s">
        <v>266</v>
      </c>
    </row>
    <row hidden="true" r="571">
      <c r="A571" s="189"/>
      <c r="B571" s="190" t="s">
        <v>270</v>
      </c>
      <c r="C571" s="221" t="s">
        <v>264</v>
      </c>
      <c r="D571" s="192" t="s">
        <v>247</v>
      </c>
      <c r="E571" s="193">
        <v>0</v>
      </c>
      <c r="F571" s="194">
        <f>E571+E573+E572</f>
      </c>
      <c r="G571" s="195">
        <v>0</v>
      </c>
      <c r="H571" s="195">
        <v>0</v>
      </c>
      <c r="I571" s="196">
        <f t="shared" si="140"/>
      </c>
      <c r="J571" s="197">
        <f t="shared" si="8"/>
      </c>
      <c r="K571" s="195">
        <v>0</v>
      </c>
      <c r="L571" s="197">
        <f t="shared" si="97"/>
      </c>
      <c r="M571" s="195">
        <v>0</v>
      </c>
      <c r="N571" s="198">
        <f t="shared" si="211"/>
      </c>
      <c r="O571" s="195">
        <v>0</v>
      </c>
      <c r="P571" s="198">
        <f t="shared" si="238"/>
      </c>
      <c r="Q571" s="199">
        <f>(M571+M572+M573)/(O571+O572+O573)</f>
      </c>
      <c r="R571" s="195">
        <v>0</v>
      </c>
      <c r="S571" s="199">
        <f>(O571+O572+O573)/(K571+K572+K573)</f>
      </c>
      <c r="T571" s="195">
        <v>0</v>
      </c>
      <c r="U571" s="200">
        <f>F571/T571</f>
      </c>
      <c r="V571" s="201">
        <f>(F571+4*500)/T571</f>
      </c>
      <c r="W571" s="195">
        <v>0</v>
      </c>
      <c r="X571" s="201">
        <f>W571/T571</f>
      </c>
      <c r="Y571" s="199">
        <f>T571/R571</f>
      </c>
      <c r="Z571" s="201">
        <f>W571/F571</f>
      </c>
      <c r="AA571" s="201">
        <f>W571/(F571+500)</f>
      </c>
      <c r="AB571" s="195">
        <v>0</v>
      </c>
      <c r="AC571" s="195">
        <v>0</v>
      </c>
      <c r="AD571" s="199">
        <f>AB571/T571</f>
      </c>
      <c r="AE571" s="202">
        <f>(W571-AC571)/(F571+500)</f>
      </c>
      <c r="AF571" s="201" t="s">
        <v>248</v>
      </c>
    </row>
    <row hidden="true" r="572">
      <c r="A572" s="189"/>
      <c r="B572" s="190"/>
      <c r="C572" s="221"/>
      <c r="D572" s="192" t="s">
        <v>249</v>
      </c>
      <c r="E572" s="193">
        <v>214.24</v>
      </c>
      <c r="F572" s="194"/>
      <c r="G572" s="195">
        <v>2048</v>
      </c>
      <c r="H572" s="195">
        <v>71</v>
      </c>
      <c r="I572" s="196">
        <f t="shared" si="140"/>
      </c>
      <c r="J572" s="197">
        <f t="shared" si="8"/>
      </c>
      <c r="K572" s="195">
        <v>4</v>
      </c>
      <c r="L572" s="197">
        <f t="shared" si="97"/>
      </c>
      <c r="M572" s="195">
        <v>0</v>
      </c>
      <c r="N572" s="198">
        <f t="shared" si="211"/>
      </c>
      <c r="O572" s="195">
        <v>0</v>
      </c>
      <c r="P572" s="198">
        <f t="shared" si="238"/>
      </c>
      <c r="Q572" s="199"/>
      <c r="R572" s="195"/>
      <c r="S572" s="199"/>
      <c r="T572" s="195"/>
      <c r="U572" s="200"/>
      <c r="V572" s="201"/>
      <c r="W572" s="195"/>
      <c r="X572" s="201"/>
      <c r="Y572" s="199"/>
      <c r="Z572" s="201"/>
      <c r="AA572" s="201"/>
      <c r="AB572" s="195"/>
      <c r="AC572" s="195"/>
      <c r="AD572" s="199"/>
      <c r="AE572" s="202"/>
      <c r="AF572" s="203"/>
    </row>
    <row hidden="true" r="573">
      <c r="A573" s="189"/>
      <c r="B573" s="190"/>
      <c r="C573" s="221"/>
      <c r="D573" s="192" t="s">
        <v>250</v>
      </c>
      <c r="E573" s="193">
        <v>327.6</v>
      </c>
      <c r="F573" s="194"/>
      <c r="G573" s="195">
        <v>1869</v>
      </c>
      <c r="H573" s="195">
        <v>25</v>
      </c>
      <c r="I573" s="196">
        <f t="shared" si="140"/>
      </c>
      <c r="J573" s="197">
        <f t="shared" si="8"/>
      </c>
      <c r="K573" s="195">
        <v>0</v>
      </c>
      <c r="L573" s="197">
        <f t="shared" si="97"/>
      </c>
      <c r="M573" s="195">
        <v>0</v>
      </c>
      <c r="N573" s="198">
        <f t="shared" si="211"/>
      </c>
      <c r="O573" s="195">
        <v>0</v>
      </c>
      <c r="P573" s="198">
        <f t="shared" si="238"/>
      </c>
      <c r="Q573" s="199"/>
      <c r="R573" s="195"/>
      <c r="S573" s="199"/>
      <c r="T573" s="195"/>
      <c r="U573" s="200"/>
      <c r="V573" s="201"/>
      <c r="W573" s="195"/>
      <c r="X573" s="201"/>
      <c r="Y573" s="199"/>
      <c r="Z573" s="201"/>
      <c r="AA573" s="201"/>
      <c r="AB573" s="195"/>
      <c r="AC573" s="195"/>
      <c r="AD573" s="199"/>
      <c r="AE573" s="202"/>
      <c r="AF573" s="203" t="s">
        <v>266</v>
      </c>
    </row>
    <row hidden="true" r="574">
      <c r="A574" s="189"/>
      <c r="B574" s="222" t="s">
        <v>256</v>
      </c>
      <c r="C574" s="222"/>
      <c r="D574" s="222"/>
      <c r="E574" s="208">
        <f>SUM(E559:E573)</f>
      </c>
      <c r="F574" s="208">
        <f>SUM(F559:F573)</f>
      </c>
      <c r="G574" s="208">
        <f>SUM(G559:G573)</f>
      </c>
      <c r="H574" s="208">
        <f>SUM(H559:H573)</f>
      </c>
      <c r="I574" s="210">
        <f t="shared" si="140"/>
      </c>
      <c r="J574" s="211">
        <f t="shared" si="8"/>
      </c>
      <c r="K574" s="208">
        <f>SUM(K559:K573)</f>
      </c>
      <c r="L574" s="211">
        <f t="shared" si="97"/>
      </c>
      <c r="M574" s="208">
        <f>SUM(M559:M573)</f>
      </c>
      <c r="N574" s="212">
        <f t="shared" si="211"/>
      </c>
      <c r="O574" s="208">
        <f>SUM(O559:O573)</f>
      </c>
      <c r="P574" s="212">
        <f t="shared" si="238"/>
      </c>
      <c r="Q574" s="213">
        <f>M574/O574</f>
      </c>
      <c r="R574" s="208">
        <f>SUM(R559:R573)</f>
      </c>
      <c r="S574" s="213">
        <f>(O574+O574)/(K574+K574)</f>
      </c>
      <c r="T574" s="208">
        <f>SUM(T559:T573)</f>
      </c>
      <c r="U574" s="214">
        <f t="shared" ref="U574:U575" si="499">F574/T574</f>
      </c>
      <c r="V574" s="215">
        <f t="shared" ref="V574:V575" si="603">(F574+4*500)/T574</f>
      </c>
      <c r="W574" s="208">
        <f>SUM(W559:W573)</f>
      </c>
      <c r="X574" s="216">
        <f t="shared" ref="X574:X575" si="291">W574/T574</f>
      </c>
      <c r="Y574" s="213">
        <f t="shared" ref="Y574:Y575" si="395">T574/R574</f>
      </c>
      <c r="Z574" s="215">
        <f t="shared" ref="Z574:Z575" si="800">W574/F574</f>
      </c>
      <c r="AA574" s="215">
        <f>W574/(F574+COUNT(W559:W573)*500)</f>
      </c>
      <c r="AB574" s="217">
        <f>AB559+AB562+AB565+AB568+AB571</f>
      </c>
      <c r="AC574" s="217">
        <f>AC559+AC562+AC565+AC568+AC571</f>
      </c>
      <c r="AD574" s="213">
        <f t="shared" ref="AD574:AD575" si="696">AB574/T574</f>
      </c>
      <c r="AE574" s="218">
        <f>(W574-AC574)/(F574+COUNT(W559:W573))</f>
      </c>
      <c r="AF574" s="219"/>
    </row>
    <row hidden="true" r="575">
      <c r="A575" s="189"/>
      <c r="B575" s="206" t="s">
        <v>271</v>
      </c>
      <c r="C575" s="221" t="s">
        <v>272</v>
      </c>
      <c r="D575" s="192" t="s">
        <v>247</v>
      </c>
      <c r="E575" s="193">
        <v>0</v>
      </c>
      <c r="F575" s="194">
        <f>E575+E577+E576</f>
      </c>
      <c r="G575" s="195">
        <v>0</v>
      </c>
      <c r="H575" s="195">
        <v>0</v>
      </c>
      <c r="I575" s="196">
        <f t="shared" si="140"/>
      </c>
      <c r="J575" s="197">
        <f t="shared" si="8"/>
      </c>
      <c r="K575" s="195">
        <v>0</v>
      </c>
      <c r="L575" s="197">
        <f t="shared" si="97"/>
      </c>
      <c r="M575" s="195">
        <v>0</v>
      </c>
      <c r="N575" s="198">
        <f t="shared" si="211"/>
      </c>
      <c r="O575" s="195">
        <v>0</v>
      </c>
      <c r="P575" s="198">
        <f t="shared" si="238"/>
      </c>
      <c r="Q575" s="199">
        <f>(M575+M576+M577)/(O575+O576+O577)</f>
      </c>
      <c r="R575" s="195">
        <v>5</v>
      </c>
      <c r="S575" s="199">
        <f>(O575+O576+O577)/(K575+K576+K577)</f>
      </c>
      <c r="T575" s="195">
        <v>3</v>
      </c>
      <c r="U575" s="200">
        <f t="shared" si="499"/>
      </c>
      <c r="V575" s="201">
        <f t="shared" si="603"/>
      </c>
      <c r="W575" s="195">
        <v>1651.2000000000007</v>
      </c>
      <c r="X575" s="201">
        <f t="shared" si="291"/>
      </c>
      <c r="Y575" s="199">
        <f t="shared" si="395"/>
      </c>
      <c r="Z575" s="201">
        <f t="shared" si="800"/>
      </c>
      <c r="AA575" s="201">
        <f>W575/(F575+500)</f>
      </c>
      <c r="AB575" s="195">
        <v>1</v>
      </c>
      <c r="AC575" s="195">
        <v>763.1999999999998</v>
      </c>
      <c r="AD575" s="199">
        <f t="shared" si="696"/>
      </c>
      <c r="AE575" s="202">
        <f>(W575-AC575)/(F575+500)</f>
      </c>
      <c r="AF575" s="201" t="s">
        <v>248</v>
      </c>
    </row>
    <row hidden="true" r="576">
      <c r="A576" s="189"/>
      <c r="B576" s="206"/>
      <c r="C576" s="221"/>
      <c r="D576" s="192" t="s">
        <v>249</v>
      </c>
      <c r="E576" s="193">
        <v>284.86</v>
      </c>
      <c r="F576" s="194"/>
      <c r="G576" s="195">
        <v>2405</v>
      </c>
      <c r="H576" s="195">
        <v>100</v>
      </c>
      <c r="I576" s="196">
        <f t="shared" si="140"/>
      </c>
      <c r="J576" s="197">
        <f t="shared" si="8"/>
      </c>
      <c r="K576" s="195">
        <v>9</v>
      </c>
      <c r="L576" s="197">
        <f t="shared" si="97"/>
      </c>
      <c r="M576" s="195">
        <v>2</v>
      </c>
      <c r="N576" s="198">
        <f t="shared" si="211"/>
      </c>
      <c r="O576" s="195">
        <v>3</v>
      </c>
      <c r="P576" s="198">
        <f t="shared" si="238"/>
      </c>
      <c r="Q576" s="199"/>
      <c r="R576" s="195"/>
      <c r="S576" s="199"/>
      <c r="T576" s="195"/>
      <c r="U576" s="200"/>
      <c r="V576" s="201"/>
      <c r="W576" s="195"/>
      <c r="X576" s="201"/>
      <c r="Y576" s="199"/>
      <c r="Z576" s="201"/>
      <c r="AA576" s="201"/>
      <c r="AB576" s="195"/>
      <c r="AC576" s="195"/>
      <c r="AD576" s="199"/>
      <c r="AE576" s="202"/>
      <c r="AF576" s="203"/>
    </row>
    <row hidden="true" r="577">
      <c r="A577" s="189"/>
      <c r="B577" s="206"/>
      <c r="C577" s="221"/>
      <c r="D577" s="192" t="s">
        <v>250</v>
      </c>
      <c r="E577" s="193">
        <v>441.89</v>
      </c>
      <c r="F577" s="194"/>
      <c r="G577" s="195">
        <v>2315</v>
      </c>
      <c r="H577" s="195">
        <v>35</v>
      </c>
      <c r="I577" s="196">
        <f t="shared" si="140"/>
      </c>
      <c r="J577" s="197">
        <f t="shared" si="8"/>
      </c>
      <c r="K577" s="195">
        <v>0</v>
      </c>
      <c r="L577" s="197">
        <f t="shared" si="97"/>
      </c>
      <c r="M577" s="195">
        <v>0</v>
      </c>
      <c r="N577" s="198">
        <f t="shared" si="211"/>
      </c>
      <c r="O577" s="195">
        <v>1</v>
      </c>
      <c r="P577" s="198">
        <f t="shared" si="238"/>
      </c>
      <c r="Q577" s="199"/>
      <c r="R577" s="195"/>
      <c r="S577" s="199"/>
      <c r="T577" s="195"/>
      <c r="U577" s="200"/>
      <c r="V577" s="201"/>
      <c r="W577" s="195"/>
      <c r="X577" s="201"/>
      <c r="Y577" s="199"/>
      <c r="Z577" s="201"/>
      <c r="AA577" s="201"/>
      <c r="AB577" s="195"/>
      <c r="AC577" s="195"/>
      <c r="AD577" s="199"/>
      <c r="AE577" s="202"/>
      <c r="AF577" s="203" t="s">
        <v>266</v>
      </c>
    </row>
    <row hidden="true" r="578">
      <c r="A578" s="189"/>
      <c r="B578" s="190" t="s">
        <v>273</v>
      </c>
      <c r="C578" s="221" t="s">
        <v>272</v>
      </c>
      <c r="D578" s="192" t="s">
        <v>247</v>
      </c>
      <c r="E578" s="193">
        <v>0</v>
      </c>
      <c r="F578" s="194">
        <f>E578+E580+E579</f>
      </c>
      <c r="G578" s="195">
        <v>0</v>
      </c>
      <c r="H578" s="195">
        <v>0</v>
      </c>
      <c r="I578" s="196">
        <f t="shared" si="140"/>
      </c>
      <c r="J578" s="197">
        <f t="shared" si="8"/>
      </c>
      <c r="K578" s="195">
        <v>0</v>
      </c>
      <c r="L578" s="197">
        <f t="shared" si="97"/>
      </c>
      <c r="M578" s="195">
        <v>0</v>
      </c>
      <c r="N578" s="198">
        <f t="shared" si="211"/>
      </c>
      <c r="O578" s="195">
        <v>0</v>
      </c>
      <c r="P578" s="198">
        <f t="shared" si="238"/>
      </c>
      <c r="Q578" s="199">
        <f>(M578+M579+M580)/(O578+O579+O580)</f>
      </c>
      <c r="R578" s="195">
        <v>2</v>
      </c>
      <c r="S578" s="199">
        <f>(O578+O579+O580)/(K578+K579+K580)</f>
      </c>
      <c r="T578" s="195">
        <v>1</v>
      </c>
      <c r="U578" s="200">
        <f>F578/T578</f>
      </c>
      <c r="V578" s="201">
        <f>(F578+4*500)/T578</f>
      </c>
      <c r="W578" s="195">
        <v>2088</v>
      </c>
      <c r="X578" s="201">
        <f>W578/T578</f>
      </c>
      <c r="Y578" s="199">
        <f>T578/R578</f>
      </c>
      <c r="Z578" s="201">
        <f>W578/F578</f>
      </c>
      <c r="AA578" s="201">
        <f>W578/(F578+500)</f>
      </c>
      <c r="AB578" s="195">
        <v>0</v>
      </c>
      <c r="AC578" s="195">
        <v>0</v>
      </c>
      <c r="AD578" s="199">
        <f>AB578/T578</f>
      </c>
      <c r="AE578" s="202">
        <f>(W578-AC578)/(F578+500)</f>
      </c>
      <c r="AF578" s="201" t="s">
        <v>248</v>
      </c>
    </row>
    <row hidden="true" r="579">
      <c r="A579" s="189"/>
      <c r="B579" s="190"/>
      <c r="C579" s="221"/>
      <c r="D579" s="192" t="s">
        <v>249</v>
      </c>
      <c r="E579" s="193">
        <v>537.28</v>
      </c>
      <c r="F579" s="194"/>
      <c r="G579" s="195">
        <v>4947</v>
      </c>
      <c r="H579" s="195">
        <v>244</v>
      </c>
      <c r="I579" s="196">
        <f t="shared" si="140"/>
      </c>
      <c r="J579" s="197">
        <f t="shared" si="8"/>
      </c>
      <c r="K579" s="195">
        <v>5</v>
      </c>
      <c r="L579" s="197">
        <f t="shared" si="97"/>
      </c>
      <c r="M579" s="195">
        <v>1</v>
      </c>
      <c r="N579" s="198">
        <f t="shared" si="211"/>
      </c>
      <c r="O579" s="195">
        <v>1</v>
      </c>
      <c r="P579" s="198">
        <f t="shared" si="238"/>
      </c>
      <c r="Q579" s="199"/>
      <c r="R579" s="195"/>
      <c r="S579" s="199"/>
      <c r="T579" s="195"/>
      <c r="U579" s="200"/>
      <c r="V579" s="201"/>
      <c r="W579" s="195"/>
      <c r="X579" s="201"/>
      <c r="Y579" s="199"/>
      <c r="Z579" s="201"/>
      <c r="AA579" s="201"/>
      <c r="AB579" s="195"/>
      <c r="AC579" s="195"/>
      <c r="AD579" s="199"/>
      <c r="AE579" s="202"/>
      <c r="AF579" s="203"/>
    </row>
    <row hidden="true" r="580">
      <c r="A580" s="189"/>
      <c r="B580" s="190"/>
      <c r="C580" s="221"/>
      <c r="D580" s="192" t="s">
        <v>250</v>
      </c>
      <c r="E580" s="193">
        <v>726.73</v>
      </c>
      <c r="F580" s="194"/>
      <c r="G580" s="195">
        <v>4035</v>
      </c>
      <c r="H580" s="195">
        <v>77</v>
      </c>
      <c r="I580" s="196">
        <f t="shared" si="140"/>
      </c>
      <c r="J580" s="197">
        <f t="shared" si="8"/>
      </c>
      <c r="K580" s="195">
        <v>1</v>
      </c>
      <c r="L580" s="197">
        <f t="shared" si="97"/>
      </c>
      <c r="M580" s="195">
        <v>0</v>
      </c>
      <c r="N580" s="198">
        <f t="shared" si="211"/>
      </c>
      <c r="O580" s="195">
        <v>0</v>
      </c>
      <c r="P580" s="198">
        <f t="shared" si="238"/>
      </c>
      <c r="Q580" s="199"/>
      <c r="R580" s="195"/>
      <c r="S580" s="199"/>
      <c r="T580" s="195"/>
      <c r="U580" s="200"/>
      <c r="V580" s="201"/>
      <c r="W580" s="195"/>
      <c r="X580" s="201"/>
      <c r="Y580" s="199"/>
      <c r="Z580" s="201"/>
      <c r="AA580" s="201"/>
      <c r="AB580" s="195"/>
      <c r="AC580" s="195"/>
      <c r="AD580" s="199"/>
      <c r="AE580" s="202"/>
      <c r="AF580" s="203" t="s">
        <v>266</v>
      </c>
    </row>
    <row hidden="true" r="581">
      <c r="A581" s="189"/>
      <c r="B581" s="190" t="s">
        <v>274</v>
      </c>
      <c r="C581" s="221" t="s">
        <v>272</v>
      </c>
      <c r="D581" s="192" t="s">
        <v>247</v>
      </c>
      <c r="E581" s="193">
        <v>0</v>
      </c>
      <c r="F581" s="194">
        <f>E581+E583+E582</f>
      </c>
      <c r="G581" s="195">
        <v>0</v>
      </c>
      <c r="H581" s="195">
        <v>0</v>
      </c>
      <c r="I581" s="196">
        <f t="shared" si="140"/>
      </c>
      <c r="J581" s="197">
        <f t="shared" si="8"/>
      </c>
      <c r="K581" s="195">
        <v>0</v>
      </c>
      <c r="L581" s="197">
        <f t="shared" si="97"/>
      </c>
      <c r="M581" s="195">
        <v>0</v>
      </c>
      <c r="N581" s="198">
        <f t="shared" si="211"/>
      </c>
      <c r="O581" s="195">
        <v>0</v>
      </c>
      <c r="P581" s="198">
        <f t="shared" si="238"/>
      </c>
      <c r="Q581" s="199">
        <f>(M581+M582+M583)/(O581+O582+O583)</f>
      </c>
      <c r="R581" s="195">
        <v>4</v>
      </c>
      <c r="S581" s="199">
        <f>(O581+O582+O583)/(K581+K582+K583)</f>
      </c>
      <c r="T581" s="195">
        <v>0</v>
      </c>
      <c r="U581" s="200">
        <f>F581/T581</f>
      </c>
      <c r="V581" s="201">
        <f>(F581+4*500)/T581</f>
      </c>
      <c r="W581" s="195">
        <v>0</v>
      </c>
      <c r="X581" s="201">
        <f>W581/T581</f>
      </c>
      <c r="Y581" s="199">
        <f>T581/R581</f>
      </c>
      <c r="Z581" s="201">
        <f>W581/F581</f>
      </c>
      <c r="AA581" s="201">
        <f>W581/(F581+500)</f>
      </c>
      <c r="AB581" s="195">
        <v>0</v>
      </c>
      <c r="AC581" s="195">
        <v>0</v>
      </c>
      <c r="AD581" s="199">
        <f>AB581/T581</f>
      </c>
      <c r="AE581" s="202">
        <f>(W581-AC581)/(F581+500)</f>
      </c>
      <c r="AF581" s="201" t="s">
        <v>248</v>
      </c>
    </row>
    <row hidden="true" r="582">
      <c r="A582" s="189"/>
      <c r="B582" s="190"/>
      <c r="C582" s="221"/>
      <c r="D582" s="192" t="s">
        <v>249</v>
      </c>
      <c r="E582" s="193">
        <v>555.38</v>
      </c>
      <c r="F582" s="194"/>
      <c r="G582" s="195">
        <v>6238</v>
      </c>
      <c r="H582" s="195">
        <v>331</v>
      </c>
      <c r="I582" s="196">
        <f t="shared" si="140"/>
      </c>
      <c r="J582" s="197">
        <f t="shared" si="8"/>
      </c>
      <c r="K582" s="195">
        <v>13</v>
      </c>
      <c r="L582" s="197">
        <f t="shared" si="97"/>
      </c>
      <c r="M582" s="195">
        <v>0</v>
      </c>
      <c r="N582" s="198">
        <f t="shared" si="211"/>
      </c>
      <c r="O582" s="195">
        <v>1</v>
      </c>
      <c r="P582" s="198">
        <f t="shared" si="238"/>
      </c>
      <c r="Q582" s="199"/>
      <c r="R582" s="195"/>
      <c r="S582" s="199"/>
      <c r="T582" s="195"/>
      <c r="U582" s="200"/>
      <c r="V582" s="201"/>
      <c r="W582" s="195"/>
      <c r="X582" s="201"/>
      <c r="Y582" s="199"/>
      <c r="Z582" s="201"/>
      <c r="AA582" s="201"/>
      <c r="AB582" s="195"/>
      <c r="AC582" s="195"/>
      <c r="AD582" s="199"/>
      <c r="AE582" s="202"/>
      <c r="AF582" s="203"/>
    </row>
    <row hidden="true" r="583">
      <c r="A583" s="189"/>
      <c r="B583" s="190"/>
      <c r="C583" s="221"/>
      <c r="D583" s="192" t="s">
        <v>250</v>
      </c>
      <c r="E583" s="193">
        <v>619.09</v>
      </c>
      <c r="F583" s="194"/>
      <c r="G583" s="195">
        <v>2859</v>
      </c>
      <c r="H583" s="195">
        <v>84</v>
      </c>
      <c r="I583" s="196">
        <f t="shared" si="140"/>
      </c>
      <c r="J583" s="197">
        <f t="shared" si="8"/>
      </c>
      <c r="K583" s="195">
        <v>2</v>
      </c>
      <c r="L583" s="197">
        <f t="shared" si="97"/>
      </c>
      <c r="M583" s="195">
        <v>0</v>
      </c>
      <c r="N583" s="198">
        <f t="shared" si="211"/>
      </c>
      <c r="O583" s="195">
        <v>1</v>
      </c>
      <c r="P583" s="198">
        <f t="shared" si="238"/>
      </c>
      <c r="Q583" s="199"/>
      <c r="R583" s="195"/>
      <c r="S583" s="199"/>
      <c r="T583" s="195"/>
      <c r="U583" s="200"/>
      <c r="V583" s="201"/>
      <c r="W583" s="195"/>
      <c r="X583" s="201"/>
      <c r="Y583" s="199"/>
      <c r="Z583" s="201"/>
      <c r="AA583" s="201"/>
      <c r="AB583" s="195"/>
      <c r="AC583" s="195"/>
      <c r="AD583" s="199"/>
      <c r="AE583" s="202"/>
      <c r="AF583" s="203" t="s">
        <v>266</v>
      </c>
    </row>
    <row hidden="true" r="584">
      <c r="A584" s="189"/>
      <c r="B584" s="190" t="s">
        <v>275</v>
      </c>
      <c r="C584" s="221" t="s">
        <v>272</v>
      </c>
      <c r="D584" s="192" t="s">
        <v>247</v>
      </c>
      <c r="E584" s="193">
        <v>0</v>
      </c>
      <c r="F584" s="194">
        <f>E584+E586+E585</f>
      </c>
      <c r="G584" s="195">
        <v>0</v>
      </c>
      <c r="H584" s="195">
        <v>0</v>
      </c>
      <c r="I584" s="196">
        <f t="shared" si="140"/>
      </c>
      <c r="J584" s="197">
        <f t="shared" si="8"/>
      </c>
      <c r="K584" s="195">
        <v>0</v>
      </c>
      <c r="L584" s="197">
        <f t="shared" si="97"/>
      </c>
      <c r="M584" s="195">
        <v>0</v>
      </c>
      <c r="N584" s="198">
        <f t="shared" si="211"/>
      </c>
      <c r="O584" s="195">
        <v>0</v>
      </c>
      <c r="P584" s="198">
        <f t="shared" si="238"/>
      </c>
      <c r="Q584" s="199">
        <f>(M584+M585+M586)/(O584+O585+O586)</f>
      </c>
      <c r="R584" s="195">
        <v>8</v>
      </c>
      <c r="S584" s="199">
        <f>(O584+O585+O586)/(K584+K585+K586)</f>
      </c>
      <c r="T584" s="195">
        <v>6</v>
      </c>
      <c r="U584" s="200">
        <f>F584/T584</f>
      </c>
      <c r="V584" s="201">
        <f>(F584+4*500)/T584</f>
      </c>
      <c r="W584" s="195">
        <v>13411.199999999997</v>
      </c>
      <c r="X584" s="201">
        <f>W584/T584</f>
      </c>
      <c r="Y584" s="199">
        <f>T584/R584</f>
      </c>
      <c r="Z584" s="201">
        <f>W584/F584</f>
      </c>
      <c r="AA584" s="201">
        <f>W584/(F584+500)</f>
      </c>
      <c r="AB584" s="195">
        <v>1</v>
      </c>
      <c r="AC584" s="195">
        <v>2011.2000000000007</v>
      </c>
      <c r="AD584" s="199">
        <f>AB584/T584</f>
      </c>
      <c r="AE584" s="202">
        <f>(W584-AC584)/(F584+500)</f>
      </c>
      <c r="AF584" s="201" t="s">
        <v>248</v>
      </c>
    </row>
    <row hidden="true" r="585">
      <c r="A585" s="189"/>
      <c r="B585" s="190"/>
      <c r="C585" s="221"/>
      <c r="D585" s="192" t="s">
        <v>249</v>
      </c>
      <c r="E585" s="193">
        <v>617.81</v>
      </c>
      <c r="F585" s="194"/>
      <c r="G585" s="195">
        <v>7218</v>
      </c>
      <c r="H585" s="195">
        <v>480</v>
      </c>
      <c r="I585" s="196">
        <f t="shared" si="140"/>
      </c>
      <c r="J585" s="197">
        <f t="shared" si="8"/>
      </c>
      <c r="K585" s="195">
        <v>16</v>
      </c>
      <c r="L585" s="197">
        <f t="shared" si="97"/>
      </c>
      <c r="M585" s="195">
        <v>1</v>
      </c>
      <c r="N585" s="198">
        <f t="shared" si="211"/>
      </c>
      <c r="O585" s="195">
        <v>2</v>
      </c>
      <c r="P585" s="198">
        <f t="shared" si="238"/>
      </c>
      <c r="Q585" s="199"/>
      <c r="R585" s="195"/>
      <c r="S585" s="199"/>
      <c r="T585" s="195"/>
      <c r="U585" s="200"/>
      <c r="V585" s="201"/>
      <c r="W585" s="195"/>
      <c r="X585" s="201"/>
      <c r="Y585" s="199"/>
      <c r="Z585" s="201"/>
      <c r="AA585" s="201"/>
      <c r="AB585" s="195"/>
      <c r="AC585" s="195"/>
      <c r="AD585" s="199"/>
      <c r="AE585" s="202"/>
      <c r="AF585" s="203"/>
    </row>
    <row hidden="true" r="586">
      <c r="A586" s="189"/>
      <c r="B586" s="190"/>
      <c r="C586" s="221"/>
      <c r="D586" s="192" t="s">
        <v>250</v>
      </c>
      <c r="E586" s="193">
        <v>970.18</v>
      </c>
      <c r="F586" s="194"/>
      <c r="G586" s="195">
        <v>4315</v>
      </c>
      <c r="H586" s="195">
        <v>265</v>
      </c>
      <c r="I586" s="196">
        <f t="shared" si="140"/>
      </c>
      <c r="J586" s="197">
        <f t="shared" si="8"/>
      </c>
      <c r="K586" s="195">
        <v>5</v>
      </c>
      <c r="L586" s="197">
        <f t="shared" si="97"/>
      </c>
      <c r="M586" s="195">
        <v>3</v>
      </c>
      <c r="N586" s="198">
        <f t="shared" si="211"/>
      </c>
      <c r="O586" s="195">
        <v>4</v>
      </c>
      <c r="P586" s="198">
        <f t="shared" si="238"/>
      </c>
      <c r="Q586" s="199"/>
      <c r="R586" s="195"/>
      <c r="S586" s="199"/>
      <c r="T586" s="195"/>
      <c r="U586" s="200"/>
      <c r="V586" s="201"/>
      <c r="W586" s="195"/>
      <c r="X586" s="201"/>
      <c r="Y586" s="199"/>
      <c r="Z586" s="201"/>
      <c r="AA586" s="201"/>
      <c r="AB586" s="195"/>
      <c r="AC586" s="195"/>
      <c r="AD586" s="199"/>
      <c r="AE586" s="202"/>
      <c r="AF586" s="203" t="s">
        <v>266</v>
      </c>
    </row>
    <row hidden="true" r="587">
      <c r="A587" s="189"/>
      <c r="B587" s="190" t="s">
        <v>276</v>
      </c>
      <c r="C587" s="221" t="s">
        <v>272</v>
      </c>
      <c r="D587" s="192" t="s">
        <v>247</v>
      </c>
      <c r="E587" s="193">
        <v>0</v>
      </c>
      <c r="F587" s="194">
        <f>E587+E589+E588</f>
      </c>
      <c r="G587" s="195">
        <v>0</v>
      </c>
      <c r="H587" s="195">
        <v>0</v>
      </c>
      <c r="I587" s="196">
        <f t="shared" si="140"/>
      </c>
      <c r="J587" s="197">
        <f t="shared" si="8"/>
      </c>
      <c r="K587" s="195">
        <v>0</v>
      </c>
      <c r="L587" s="197">
        <f t="shared" si="97"/>
      </c>
      <c r="M587" s="195">
        <v>0</v>
      </c>
      <c r="N587" s="198">
        <f t="shared" si="211"/>
      </c>
      <c r="O587" s="195">
        <v>0</v>
      </c>
      <c r="P587" s="198">
        <f t="shared" si="238"/>
      </c>
      <c r="Q587" s="199">
        <f>(M587+M588+M589)/(O587+O588+O589)</f>
      </c>
      <c r="R587" s="195">
        <v>2</v>
      </c>
      <c r="S587" s="199">
        <f>(O587+O588+O589)/(K587+K588+K589)</f>
      </c>
      <c r="T587" s="195">
        <v>2</v>
      </c>
      <c r="U587" s="200">
        <f>F587/T587</f>
      </c>
      <c r="V587" s="201">
        <f>(F587+4*500)/T587</f>
      </c>
      <c r="W587" s="195">
        <v>1135.2000000000044</v>
      </c>
      <c r="X587" s="201">
        <f>W587/T587</f>
      </c>
      <c r="Y587" s="199">
        <f>T587/R587</f>
      </c>
      <c r="Z587" s="201">
        <f>W587/F587</f>
      </c>
      <c r="AA587" s="201">
        <f>W587/(F587+500)</f>
      </c>
      <c r="AB587" s="195">
        <v>0</v>
      </c>
      <c r="AC587" s="195">
        <v>0</v>
      </c>
      <c r="AD587" s="199">
        <f>AB587/T587</f>
      </c>
      <c r="AE587" s="202">
        <f>(W587-AC587)/(F587+500)</f>
      </c>
      <c r="AF587" s="201" t="s">
        <v>248</v>
      </c>
    </row>
    <row hidden="true" r="588">
      <c r="A588" s="189"/>
      <c r="B588" s="190"/>
      <c r="C588" s="221"/>
      <c r="D588" s="192" t="s">
        <v>249</v>
      </c>
      <c r="E588" s="193">
        <v>326.32</v>
      </c>
      <c r="F588" s="194"/>
      <c r="G588" s="195">
        <v>3428</v>
      </c>
      <c r="H588" s="195">
        <v>276</v>
      </c>
      <c r="I588" s="196">
        <f t="shared" si="140"/>
      </c>
      <c r="J588" s="197">
        <f t="shared" si="8"/>
      </c>
      <c r="K588" s="195">
        <v>7</v>
      </c>
      <c r="L588" s="197">
        <f>E587/K587</f>
      </c>
      <c r="M588" s="195">
        <v>1</v>
      </c>
      <c r="N588" s="198">
        <f t="shared" si="211"/>
      </c>
      <c r="O588" s="195">
        <v>1</v>
      </c>
      <c r="P588" s="198">
        <f t="shared" si="238"/>
      </c>
      <c r="Q588" s="199"/>
      <c r="R588" s="195"/>
      <c r="S588" s="199"/>
      <c r="T588" s="195"/>
      <c r="U588" s="200"/>
      <c r="V588" s="201"/>
      <c r="W588" s="195"/>
      <c r="X588" s="201"/>
      <c r="Y588" s="199"/>
      <c r="Z588" s="201"/>
      <c r="AA588" s="201"/>
      <c r="AB588" s="195"/>
      <c r="AC588" s="195"/>
      <c r="AD588" s="199"/>
      <c r="AE588" s="202"/>
      <c r="AF588" s="203"/>
    </row>
    <row hidden="true" r="589">
      <c r="A589" s="189"/>
      <c r="B589" s="190"/>
      <c r="C589" s="221"/>
      <c r="D589" s="192" t="s">
        <v>250</v>
      </c>
      <c r="E589" s="193">
        <v>840.36</v>
      </c>
      <c r="F589" s="194"/>
      <c r="G589" s="195">
        <v>5691</v>
      </c>
      <c r="H589" s="195">
        <v>185</v>
      </c>
      <c r="I589" s="196">
        <f t="shared" si="140"/>
      </c>
      <c r="J589" s="197">
        <f t="shared" si="8"/>
      </c>
      <c r="K589" s="195">
        <v>1</v>
      </c>
      <c r="L589" s="197">
        <f t="shared" ref="L589:L591" si="98">E589/K589</f>
      </c>
      <c r="M589" s="195">
        <v>1</v>
      </c>
      <c r="N589" s="198">
        <f t="shared" si="211"/>
      </c>
      <c r="O589" s="195">
        <v>1</v>
      </c>
      <c r="P589" s="198">
        <f t="shared" si="238"/>
      </c>
      <c r="Q589" s="199"/>
      <c r="R589" s="195"/>
      <c r="S589" s="199"/>
      <c r="T589" s="195"/>
      <c r="U589" s="200"/>
      <c r="V589" s="201"/>
      <c r="W589" s="195"/>
      <c r="X589" s="201"/>
      <c r="Y589" s="199"/>
      <c r="Z589" s="201"/>
      <c r="AA589" s="201"/>
      <c r="AB589" s="195"/>
      <c r="AC589" s="195"/>
      <c r="AD589" s="199"/>
      <c r="AE589" s="202"/>
      <c r="AF589" s="203" t="s">
        <v>266</v>
      </c>
    </row>
    <row hidden="true" r="590">
      <c r="A590" s="189"/>
      <c r="B590" s="222" t="s">
        <v>256</v>
      </c>
      <c r="C590" s="222"/>
      <c r="D590" s="222"/>
      <c r="E590" s="208">
        <f>SUM(E575:E589)</f>
      </c>
      <c r="F590" s="208">
        <f>SUM(F575:F589)</f>
      </c>
      <c r="G590" s="208">
        <f>SUM(G575:G589)</f>
      </c>
      <c r="H590" s="208">
        <f>SUM(H575:H589)</f>
      </c>
      <c r="I590" s="210">
        <f t="shared" si="140"/>
      </c>
      <c r="J590" s="211">
        <f t="shared" si="8"/>
      </c>
      <c r="K590" s="208">
        <f>SUM(K575:K589)</f>
      </c>
      <c r="L590" s="211">
        <f t="shared" si="98"/>
      </c>
      <c r="M590" s="208">
        <f>SUM(M575:M589)</f>
      </c>
      <c r="N590" s="212">
        <f t="shared" si="211"/>
      </c>
      <c r="O590" s="208">
        <f>SUM(O575:O589)</f>
      </c>
      <c r="P590" s="212">
        <f t="shared" si="238"/>
      </c>
      <c r="Q590" s="213">
        <f t="shared" ref="Q590:Q591" si="184">M590/O590</f>
      </c>
      <c r="R590" s="208">
        <f>SUM(R575:R589)</f>
      </c>
      <c r="S590" s="213">
        <f t="shared" ref="S590:S591" si="62">(O590+O590)/(K590+K590)</f>
      </c>
      <c r="T590" s="208">
        <f>SUM(T575:T589)</f>
      </c>
      <c r="U590" s="214">
        <f t="shared" ref="U590:U591" si="500">F590/T590</f>
      </c>
      <c r="V590" s="215">
        <f t="shared" ref="V590:V591" si="604">(F590+4*500)/T590</f>
      </c>
      <c r="W590" s="208">
        <f>SUM(W575:W589)</f>
      </c>
      <c r="X590" s="216">
        <f t="shared" ref="X590:X591" si="292">W590/T590</f>
      </c>
      <c r="Y590" s="213">
        <f t="shared" ref="Y590:Y591" si="396">T590/R590</f>
      </c>
      <c r="Z590" s="215">
        <f t="shared" ref="Z590:Z591" si="801">W590/F590</f>
      </c>
      <c r="AA590" s="215">
        <f>W590/(F590+COUNT(W575:W589)*500)</f>
      </c>
      <c r="AB590" s="217">
        <f>AB575+AB578+AB581+AB584+AB587</f>
      </c>
      <c r="AC590" s="217">
        <f>AC575+AC578+AC581+AC584+AC587</f>
      </c>
      <c r="AD590" s="213">
        <f t="shared" ref="AD590:AD591" si="697">AB590/T590</f>
      </c>
      <c r="AE590" s="223">
        <f>(W590-AC590)/(F590+COUNT(W575:W589))</f>
      </c>
      <c r="AF590" s="224"/>
    </row>
    <row r="591">
      <c r="A591" s="189"/>
      <c r="B591" s="225" t="s">
        <v>277</v>
      </c>
      <c r="C591" s="225"/>
      <c r="D591" s="225"/>
      <c r="E591" s="226">
        <f>E542+E558+E574+E590</f>
      </c>
      <c r="F591" s="226">
        <f>F542+F558+F574+F590</f>
      </c>
      <c r="G591" s="226">
        <f>G542+G558+G574+G590</f>
      </c>
      <c r="H591" s="226">
        <f>H542+H558+H574+H590</f>
      </c>
      <c r="I591" s="227">
        <f t="shared" si="140"/>
      </c>
      <c r="J591" s="228">
        <f t="shared" si="8"/>
      </c>
      <c r="K591" s="229">
        <f>K542+K558+K574+K590</f>
      </c>
      <c r="L591" s="228">
        <f t="shared" si="98"/>
      </c>
      <c r="M591" s="229">
        <f>M542+M558+M574+M590</f>
      </c>
      <c r="N591" s="230">
        <f t="shared" si="211"/>
      </c>
      <c r="O591" s="229">
        <f>O542+O558+O574+O590</f>
      </c>
      <c r="P591" s="230">
        <f t="shared" si="238"/>
      </c>
      <c r="Q591" s="231">
        <f t="shared" si="184"/>
      </c>
      <c r="R591" s="229">
        <f>R542+R558+R574+R590</f>
      </c>
      <c r="S591" s="231">
        <f t="shared" si="62"/>
      </c>
      <c r="T591" s="229">
        <f>T542+T558+T574+T590</f>
      </c>
      <c r="U591" s="232">
        <f t="shared" si="500"/>
      </c>
      <c r="V591" s="233">
        <f t="shared" si="604"/>
      </c>
      <c r="W591" s="226">
        <f>W542+W558+W574+W590</f>
      </c>
      <c r="X591" s="233">
        <f t="shared" si="292"/>
      </c>
      <c r="Y591" s="231">
        <f t="shared" si="396"/>
      </c>
      <c r="Z591" s="233">
        <f t="shared" si="801"/>
      </c>
      <c r="AA591" s="233">
        <f>W591/(F591+COUNT(W527:W541,W543:W557,W559:W573,W575:W589)*500)</f>
      </c>
      <c r="AB591" s="229">
        <f>AB542+AB558+AB574+AB590</f>
      </c>
      <c r="AC591" s="226">
        <f>AC542+AC558+AC574+AC590</f>
      </c>
      <c r="AD591" s="231">
        <f t="shared" si="697"/>
      </c>
      <c r="AE591" s="233">
        <f>(W591-AC591)/(F591+COUNT(W527:W541,W543:W557,W559:W573,W575:W589)*500)</f>
      </c>
      <c r="AF591" s="201"/>
    </row>
    <row hidden="true" r="592">
      <c r="A592" s="178" t="s">
        <v>212</v>
      </c>
      <c r="B592" s="179" t="s">
        <v>213</v>
      </c>
      <c r="C592" s="179" t="s">
        <v>214</v>
      </c>
      <c r="D592" s="179" t="s">
        <v>215</v>
      </c>
      <c r="E592" s="180" t="s">
        <v>216</v>
      </c>
      <c r="F592" s="179" t="s">
        <v>217</v>
      </c>
      <c r="G592" s="179" t="s">
        <v>218</v>
      </c>
      <c r="H592" s="179" t="s">
        <v>219</v>
      </c>
      <c r="I592" s="181" t="s">
        <v>220</v>
      </c>
      <c r="J592" s="182" t="s">
        <v>221</v>
      </c>
      <c r="K592" s="179" t="s">
        <v>222</v>
      </c>
      <c r="L592" s="182" t="s">
        <v>223</v>
      </c>
      <c r="M592" s="179" t="s">
        <v>224</v>
      </c>
      <c r="N592" s="183" t="s">
        <v>225</v>
      </c>
      <c r="O592" s="179" t="s">
        <v>226</v>
      </c>
      <c r="P592" s="183" t="s">
        <v>227</v>
      </c>
      <c r="Q592" s="181" t="s">
        <v>228</v>
      </c>
      <c r="R592" s="184" t="s">
        <v>229</v>
      </c>
      <c r="S592" s="185" t="s">
        <v>230</v>
      </c>
      <c r="T592" s="184" t="s">
        <v>231</v>
      </c>
      <c r="U592" s="186" t="s">
        <v>232</v>
      </c>
      <c r="V592" s="187" t="s">
        <v>233</v>
      </c>
      <c r="W592" s="187" t="s">
        <v>234</v>
      </c>
      <c r="X592" s="187" t="s">
        <v>235</v>
      </c>
      <c r="Y592" s="185" t="s">
        <v>236</v>
      </c>
      <c r="Z592" s="187" t="s">
        <v>237</v>
      </c>
      <c r="AA592" s="187" t="s">
        <v>238</v>
      </c>
      <c r="AB592" s="187" t="s">
        <v>239</v>
      </c>
      <c r="AC592" s="184" t="s">
        <v>240</v>
      </c>
      <c r="AD592" s="185" t="s">
        <v>241</v>
      </c>
      <c r="AE592" s="235" t="s">
        <v>242</v>
      </c>
      <c r="AF592" s="236" t="s">
        <v>243</v>
      </c>
    </row>
    <row hidden="true" r="593">
      <c r="A593" s="189" t="s">
        <v>288</v>
      </c>
      <c r="B593" s="190" t="s">
        <v>245</v>
      </c>
      <c r="C593" s="221" t="s">
        <v>287</v>
      </c>
      <c r="D593" s="192" t="s">
        <v>247</v>
      </c>
      <c r="E593" s="193">
        <v>0</v>
      </c>
      <c r="F593" s="194">
        <f>E593+E595+E594</f>
      </c>
      <c r="G593" s="195">
        <v>0</v>
      </c>
      <c r="H593" s="195">
        <v>0</v>
      </c>
      <c r="I593" s="196">
        <f t="shared" ref="I593:I657" si="141">H593/G593</f>
      </c>
      <c r="J593" s="197">
        <f t="shared" ref="J593:J657" si="9">(E593/G593)*1000</f>
      </c>
      <c r="K593" s="195">
        <v>0</v>
      </c>
      <c r="L593" s="197">
        <f t="shared" ref="L593:L653" si="99">E593/K593</f>
      </c>
      <c r="M593" s="195">
        <v>0</v>
      </c>
      <c r="N593" s="198">
        <f t="shared" ref="N593:N657" si="212">E593/M593</f>
      </c>
      <c r="O593" s="195">
        <v>0</v>
      </c>
      <c r="P593" s="198">
        <f t="shared" ref="P593:P657" si="239">E593/O593</f>
      </c>
      <c r="Q593" s="199">
        <f>(M593+M594+M595)/(O593+O594+O595)</f>
      </c>
      <c r="R593" s="195">
        <v>6</v>
      </c>
      <c r="S593" s="199">
        <f>(O593+O594+O595)/(K593+K594+K595)</f>
      </c>
      <c r="T593" s="195">
        <v>3</v>
      </c>
      <c r="U593" s="200">
        <f>F593/T593</f>
      </c>
      <c r="V593" s="201">
        <f>(F593+4*500)/T593</f>
      </c>
      <c r="W593" s="195">
        <v>1982.4</v>
      </c>
      <c r="X593" s="201">
        <f>W593/T593</f>
      </c>
      <c r="Y593" s="199">
        <f>T593/R593</f>
      </c>
      <c r="Z593" s="201">
        <f>W593/F593</f>
      </c>
      <c r="AA593" s="201">
        <f>W593/(F593+500)</f>
      </c>
      <c r="AB593" s="195">
        <v>1</v>
      </c>
      <c r="AC593" s="195">
        <v>763.2</v>
      </c>
      <c r="AD593" s="199">
        <f>AB593/T593</f>
      </c>
      <c r="AE593" s="202">
        <f>(W593-AC593)/(F593+500)</f>
      </c>
      <c r="AF593" s="237" t="s">
        <v>265</v>
      </c>
    </row>
    <row hidden="true" r="594">
      <c r="A594" s="189"/>
      <c r="B594" s="190"/>
      <c r="C594" s="221"/>
      <c r="D594" s="192" t="s">
        <v>249</v>
      </c>
      <c r="E594" s="193">
        <v>641.96</v>
      </c>
      <c r="F594" s="194"/>
      <c r="G594" s="195">
        <v>2404</v>
      </c>
      <c r="H594" s="195">
        <v>148</v>
      </c>
      <c r="I594" s="196">
        <f t="shared" si="141"/>
      </c>
      <c r="J594" s="197">
        <f t="shared" si="9"/>
      </c>
      <c r="K594" s="195">
        <v>7</v>
      </c>
      <c r="L594" s="197">
        <f t="shared" si="99"/>
      </c>
      <c r="M594" s="195">
        <v>0</v>
      </c>
      <c r="N594" s="198">
        <f t="shared" si="212"/>
      </c>
      <c r="O594" s="195">
        <v>0</v>
      </c>
      <c r="P594" s="198">
        <f t="shared" si="239"/>
      </c>
      <c r="Q594" s="199"/>
      <c r="R594" s="195"/>
      <c r="S594" s="199"/>
      <c r="T594" s="195"/>
      <c r="U594" s="200"/>
      <c r="V594" s="201"/>
      <c r="W594" s="195"/>
      <c r="X594" s="201"/>
      <c r="Y594" s="199"/>
      <c r="Z594" s="201"/>
      <c r="AA594" s="201"/>
      <c r="AB594" s="195"/>
      <c r="AC594" s="195"/>
      <c r="AD594" s="199"/>
      <c r="AE594" s="202"/>
      <c r="AF594" s="204"/>
    </row>
    <row hidden="true" r="595">
      <c r="A595" s="189"/>
      <c r="B595" s="190"/>
      <c r="C595" s="221"/>
      <c r="D595" s="192" t="s">
        <v>250</v>
      </c>
      <c r="E595" s="193">
        <f>2087.8+8.84</f>
      </c>
      <c r="F595" s="194"/>
      <c r="G595" s="195">
        <v>17307</v>
      </c>
      <c r="H595" s="205">
        <v>421</v>
      </c>
      <c r="I595" s="196">
        <f t="shared" si="141"/>
      </c>
      <c r="J595" s="197">
        <f t="shared" si="9"/>
      </c>
      <c r="K595" s="195">
        <v>10</v>
      </c>
      <c r="L595" s="197">
        <f t="shared" si="99"/>
      </c>
      <c r="M595" s="195">
        <v>3</v>
      </c>
      <c r="N595" s="198">
        <f t="shared" si="212"/>
      </c>
      <c r="O595" s="195">
        <v>5</v>
      </c>
      <c r="P595" s="198">
        <f t="shared" si="239"/>
      </c>
      <c r="Q595" s="199"/>
      <c r="R595" s="195"/>
      <c r="S595" s="199"/>
      <c r="T595" s="195"/>
      <c r="U595" s="200"/>
      <c r="V595" s="201"/>
      <c r="W595" s="195"/>
      <c r="X595" s="201"/>
      <c r="Y595" s="199"/>
      <c r="Z595" s="201"/>
      <c r="AA595" s="201"/>
      <c r="AB595" s="195"/>
      <c r="AC595" s="195"/>
      <c r="AD595" s="199"/>
      <c r="AE595" s="202"/>
      <c r="AF595" s="203" t="s">
        <v>251</v>
      </c>
    </row>
    <row hidden="true" r="596">
      <c r="A596" s="189"/>
      <c r="B596" s="190" t="s">
        <v>252</v>
      </c>
      <c r="C596" s="221" t="s">
        <v>287</v>
      </c>
      <c r="D596" s="192" t="s">
        <v>247</v>
      </c>
      <c r="E596" s="193">
        <v>0</v>
      </c>
      <c r="F596" s="194">
        <f>E596+E598+E597</f>
      </c>
      <c r="G596" s="195">
        <v>0</v>
      </c>
      <c r="H596" s="195">
        <v>0</v>
      </c>
      <c r="I596" s="196">
        <f t="shared" si="141"/>
      </c>
      <c r="J596" s="197">
        <f t="shared" si="9"/>
      </c>
      <c r="K596" s="195">
        <v>0</v>
      </c>
      <c r="L596" s="197">
        <f t="shared" si="99"/>
      </c>
      <c r="M596" s="195">
        <v>0</v>
      </c>
      <c r="N596" s="198">
        <f t="shared" si="212"/>
      </c>
      <c r="O596" s="195">
        <v>0</v>
      </c>
      <c r="P596" s="198">
        <f t="shared" si="239"/>
      </c>
      <c r="Q596" s="199">
        <f>(M596+M597+M598)/(O596+O597+O598)</f>
      </c>
      <c r="R596" s="195">
        <v>1</v>
      </c>
      <c r="S596" s="199">
        <f>(O596+O597+O598)/(K596+K597+K598)</f>
      </c>
      <c r="T596" s="195">
        <v>0</v>
      </c>
      <c r="U596" s="200">
        <f>F596/T596</f>
      </c>
      <c r="V596" s="201">
        <f>(F596+4*500)/T596</f>
      </c>
      <c r="W596" s="195">
        <v>0</v>
      </c>
      <c r="X596" s="201">
        <f>W596/T596</f>
      </c>
      <c r="Y596" s="199">
        <f>T596/R596</f>
      </c>
      <c r="Z596" s="201">
        <f>W596/F596</f>
      </c>
      <c r="AA596" s="201">
        <f>W596/(F596+500)</f>
      </c>
      <c r="AB596" s="195">
        <v>0</v>
      </c>
      <c r="AC596" s="195">
        <v>0</v>
      </c>
      <c r="AD596" s="199">
        <f>AB596/T596</f>
      </c>
      <c r="AE596" s="202">
        <f>(W596-AC596)/(F596+500)</f>
      </c>
      <c r="AF596" s="203" t="s">
        <v>265</v>
      </c>
    </row>
    <row hidden="true" r="597">
      <c r="A597" s="189"/>
      <c r="B597" s="190"/>
      <c r="C597" s="221"/>
      <c r="D597" s="192" t="s">
        <v>249</v>
      </c>
      <c r="E597" s="193">
        <v>611.87</v>
      </c>
      <c r="F597" s="194"/>
      <c r="G597" s="195">
        <v>3322</v>
      </c>
      <c r="H597" s="195">
        <v>115</v>
      </c>
      <c r="I597" s="196">
        <f t="shared" si="141"/>
      </c>
      <c r="J597" s="197">
        <f t="shared" si="9"/>
      </c>
      <c r="K597" s="195">
        <v>5</v>
      </c>
      <c r="L597" s="197">
        <f t="shared" si="99"/>
      </c>
      <c r="M597" s="195">
        <v>0</v>
      </c>
      <c r="N597" s="198">
        <f t="shared" si="212"/>
      </c>
      <c r="O597" s="195">
        <v>0</v>
      </c>
      <c r="P597" s="198">
        <f t="shared" si="239"/>
      </c>
      <c r="Q597" s="199"/>
      <c r="R597" s="195"/>
      <c r="S597" s="199"/>
      <c r="T597" s="195"/>
      <c r="U597" s="200"/>
      <c r="V597" s="201"/>
      <c r="W597" s="195"/>
      <c r="X597" s="201"/>
      <c r="Y597" s="199"/>
      <c r="Z597" s="201"/>
      <c r="AA597" s="201"/>
      <c r="AB597" s="195"/>
      <c r="AC597" s="195"/>
      <c r="AD597" s="199"/>
      <c r="AE597" s="202"/>
      <c r="AF597" s="204"/>
    </row>
    <row hidden="true" r="598">
      <c r="A598" s="189"/>
      <c r="B598" s="190"/>
      <c r="C598" s="221"/>
      <c r="D598" s="192" t="s">
        <v>250</v>
      </c>
      <c r="E598" s="193">
        <f>2230.43+2.12</f>
      </c>
      <c r="F598" s="194"/>
      <c r="G598" s="195">
        <v>27138</v>
      </c>
      <c r="H598" s="195">
        <v>500</v>
      </c>
      <c r="I598" s="196">
        <f t="shared" si="141"/>
      </c>
      <c r="J598" s="197">
        <f t="shared" si="9"/>
      </c>
      <c r="K598" s="195">
        <v>10</v>
      </c>
      <c r="L598" s="197">
        <f t="shared" si="99"/>
      </c>
      <c r="M598" s="195">
        <v>0</v>
      </c>
      <c r="N598" s="198">
        <f t="shared" si="212"/>
      </c>
      <c r="O598" s="195">
        <v>1</v>
      </c>
      <c r="P598" s="198">
        <f t="shared" si="239"/>
      </c>
      <c r="Q598" s="199"/>
      <c r="R598" s="195"/>
      <c r="S598" s="199"/>
      <c r="T598" s="195"/>
      <c r="U598" s="200"/>
      <c r="V598" s="201"/>
      <c r="W598" s="195"/>
      <c r="X598" s="201"/>
      <c r="Y598" s="199"/>
      <c r="Z598" s="201"/>
      <c r="AA598" s="201"/>
      <c r="AB598" s="195"/>
      <c r="AC598" s="195"/>
      <c r="AD598" s="199"/>
      <c r="AE598" s="202"/>
      <c r="AF598" s="203" t="s">
        <v>251</v>
      </c>
    </row>
    <row hidden="true" r="599">
      <c r="A599" s="189"/>
      <c r="B599" s="206" t="s">
        <v>253</v>
      </c>
      <c r="C599" s="221" t="s">
        <v>287</v>
      </c>
      <c r="D599" s="192" t="s">
        <v>249</v>
      </c>
      <c r="E599" s="193">
        <v>106.86</v>
      </c>
      <c r="F599" s="194">
        <f>E599+E601+E600</f>
      </c>
      <c r="G599" s="195">
        <v>729</v>
      </c>
      <c r="H599" s="195">
        <v>42</v>
      </c>
      <c r="I599" s="196">
        <f t="shared" si="141"/>
      </c>
      <c r="J599" s="197">
        <f t="shared" si="9"/>
      </c>
      <c r="K599" s="195">
        <v>1</v>
      </c>
      <c r="L599" s="197">
        <f t="shared" si="99"/>
      </c>
      <c r="M599" s="195">
        <v>0</v>
      </c>
      <c r="N599" s="198">
        <f t="shared" si="212"/>
      </c>
      <c r="O599" s="195">
        <v>1</v>
      </c>
      <c r="P599" s="198">
        <f t="shared" si="239"/>
      </c>
      <c r="Q599" s="199">
        <f>(M599+M600+M601)/(O599+O600+O601)</f>
      </c>
      <c r="R599" s="195">
        <v>9</v>
      </c>
      <c r="S599" s="199">
        <f>(O599+O600+O601)/(K599+K600+K601)</f>
      </c>
      <c r="T599" s="195">
        <v>1</v>
      </c>
      <c r="U599" s="200">
        <f>F599/T599</f>
      </c>
      <c r="V599" s="201">
        <f>(F599+4*500)/T599</f>
      </c>
      <c r="W599" s="195">
        <v>444</v>
      </c>
      <c r="X599" s="201">
        <f>W599/T599</f>
      </c>
      <c r="Y599" s="199">
        <f>T599/R599</f>
      </c>
      <c r="Z599" s="201">
        <f>W599/F599</f>
      </c>
      <c r="AA599" s="201">
        <f>W599/(F599+500)</f>
      </c>
      <c r="AB599" s="195">
        <v>1</v>
      </c>
      <c r="AC599" s="195">
        <v>444</v>
      </c>
      <c r="AD599" s="199">
        <f>AB599/T599</f>
      </c>
      <c r="AE599" s="202">
        <f>(W599-AC599)/(F599+500)</f>
      </c>
      <c r="AF599" s="203" t="s">
        <v>265</v>
      </c>
    </row>
    <row hidden="true" r="600">
      <c r="A600" s="189"/>
      <c r="B600" s="206"/>
      <c r="C600" s="221"/>
      <c r="D600" s="192" t="s">
        <v>289</v>
      </c>
      <c r="E600" s="193">
        <v>1.57</v>
      </c>
      <c r="F600" s="194"/>
      <c r="G600" s="195">
        <v>3</v>
      </c>
      <c r="H600" s="195">
        <v>0</v>
      </c>
      <c r="I600" s="196">
        <f t="shared" si="141"/>
      </c>
      <c r="J600" s="197">
        <f t="shared" si="9"/>
      </c>
      <c r="K600" s="195">
        <v>0</v>
      </c>
      <c r="L600" s="197">
        <f t="shared" si="99"/>
      </c>
      <c r="M600" s="195">
        <v>0</v>
      </c>
      <c r="N600" s="198">
        <f t="shared" si="212"/>
      </c>
      <c r="O600" s="195">
        <v>0</v>
      </c>
      <c r="P600" s="198">
        <f t="shared" si="239"/>
      </c>
      <c r="Q600" s="199"/>
      <c r="R600" s="195"/>
      <c r="S600" s="199"/>
      <c r="T600" s="195"/>
      <c r="U600" s="200"/>
      <c r="V600" s="201"/>
      <c r="W600" s="195"/>
      <c r="X600" s="201"/>
      <c r="Y600" s="199"/>
      <c r="Z600" s="201"/>
      <c r="AA600" s="201"/>
      <c r="AB600" s="195"/>
      <c r="AC600" s="195"/>
      <c r="AD600" s="199"/>
      <c r="AE600" s="202"/>
      <c r="AF600" s="204"/>
    </row>
    <row hidden="true" r="601">
      <c r="A601" s="189"/>
      <c r="B601" s="206"/>
      <c r="C601" s="221"/>
      <c r="D601" s="192" t="s">
        <v>250</v>
      </c>
      <c r="E601" s="193">
        <v>1996.46</v>
      </c>
      <c r="F601" s="194"/>
      <c r="G601" s="195">
        <v>16314</v>
      </c>
      <c r="H601" s="205">
        <v>314</v>
      </c>
      <c r="I601" s="196">
        <f t="shared" si="141"/>
      </c>
      <c r="J601" s="197">
        <f t="shared" si="9"/>
      </c>
      <c r="K601" s="195">
        <v>3</v>
      </c>
      <c r="L601" s="197">
        <f t="shared" si="99"/>
      </c>
      <c r="M601" s="195">
        <v>0</v>
      </c>
      <c r="N601" s="198">
        <f t="shared" si="212"/>
      </c>
      <c r="O601" s="195">
        <v>2</v>
      </c>
      <c r="P601" s="198">
        <f t="shared" si="239"/>
      </c>
      <c r="Q601" s="199"/>
      <c r="R601" s="195"/>
      <c r="S601" s="199"/>
      <c r="T601" s="195"/>
      <c r="U601" s="200"/>
      <c r="V601" s="201"/>
      <c r="W601" s="195"/>
      <c r="X601" s="201"/>
      <c r="Y601" s="199"/>
      <c r="Z601" s="201"/>
      <c r="AA601" s="201"/>
      <c r="AB601" s="195"/>
      <c r="AC601" s="195"/>
      <c r="AD601" s="199"/>
      <c r="AE601" s="202"/>
      <c r="AF601" s="203" t="s">
        <v>251</v>
      </c>
    </row>
    <row hidden="true" r="602">
      <c r="A602" s="189"/>
      <c r="B602" s="190" t="s">
        <v>254</v>
      </c>
      <c r="C602" s="221" t="s">
        <v>287</v>
      </c>
      <c r="D602" s="192" t="s">
        <v>249</v>
      </c>
      <c r="E602" s="193">
        <v>246.38</v>
      </c>
      <c r="F602" s="194">
        <f>E602+E604+E603</f>
      </c>
      <c r="G602" s="195">
        <v>1427</v>
      </c>
      <c r="H602" s="195">
        <v>70</v>
      </c>
      <c r="I602" s="196">
        <f t="shared" si="141"/>
      </c>
      <c r="J602" s="197">
        <f t="shared" si="9"/>
      </c>
      <c r="K602" s="195">
        <v>4</v>
      </c>
      <c r="L602" s="197">
        <f t="shared" si="99"/>
      </c>
      <c r="M602" s="195">
        <v>0</v>
      </c>
      <c r="N602" s="198">
        <f t="shared" si="212"/>
      </c>
      <c r="O602" s="195">
        <v>1</v>
      </c>
      <c r="P602" s="198">
        <f t="shared" si="239"/>
      </c>
      <c r="Q602" s="199">
        <f>(M602+M603+M604)/(O602+O603+O604)</f>
      </c>
      <c r="R602" s="195">
        <v>1</v>
      </c>
      <c r="S602" s="199">
        <f>(O602+O603+O604)/(K602+K603+K604)</f>
      </c>
      <c r="T602" s="195">
        <v>0</v>
      </c>
      <c r="U602" s="200">
        <f>F602/T602</f>
      </c>
      <c r="V602" s="201">
        <f>(F602+4*500)/T602</f>
      </c>
      <c r="W602" s="195">
        <v>0</v>
      </c>
      <c r="X602" s="201">
        <f>W602/T602</f>
      </c>
      <c r="Y602" s="199">
        <f>T602/R602</f>
      </c>
      <c r="Z602" s="201">
        <f>W602/F602</f>
      </c>
      <c r="AA602" s="201">
        <f>W602/(F602+500)</f>
      </c>
      <c r="AB602" s="195">
        <v>0</v>
      </c>
      <c r="AC602" s="195">
        <v>0</v>
      </c>
      <c r="AD602" s="199">
        <f>AB602/T602</f>
      </c>
      <c r="AE602" s="202">
        <f>(W602-AC602)/(F602+500)</f>
      </c>
      <c r="AF602" s="203" t="s">
        <v>265</v>
      </c>
    </row>
    <row hidden="true" r="603">
      <c r="A603" s="189"/>
      <c r="B603" s="190"/>
      <c r="C603" s="221"/>
      <c r="D603" s="192" t="s">
        <v>289</v>
      </c>
      <c r="E603" s="193">
        <v>1.41</v>
      </c>
      <c r="F603" s="194"/>
      <c r="G603" s="195">
        <v>5</v>
      </c>
      <c r="H603" s="195">
        <v>1</v>
      </c>
      <c r="I603" s="196">
        <f t="shared" si="141"/>
      </c>
      <c r="J603" s="197">
        <f t="shared" si="9"/>
      </c>
      <c r="K603" s="195">
        <v>0</v>
      </c>
      <c r="L603" s="197">
        <f t="shared" si="99"/>
      </c>
      <c r="M603" s="195">
        <v>0</v>
      </c>
      <c r="N603" s="198">
        <f t="shared" si="212"/>
      </c>
      <c r="O603" s="195">
        <v>0</v>
      </c>
      <c r="P603" s="198">
        <f t="shared" si="239"/>
      </c>
      <c r="Q603" s="199"/>
      <c r="R603" s="195"/>
      <c r="S603" s="199"/>
      <c r="T603" s="195"/>
      <c r="U603" s="200"/>
      <c r="V603" s="201"/>
      <c r="W603" s="195"/>
      <c r="X603" s="201"/>
      <c r="Y603" s="199"/>
      <c r="Z603" s="201"/>
      <c r="AA603" s="201"/>
      <c r="AB603" s="195"/>
      <c r="AC603" s="195"/>
      <c r="AD603" s="199"/>
      <c r="AE603" s="202"/>
      <c r="AF603" s="204"/>
    </row>
    <row hidden="true" r="604">
      <c r="A604" s="189"/>
      <c r="B604" s="190"/>
      <c r="C604" s="221"/>
      <c r="D604" s="192" t="s">
        <v>250</v>
      </c>
      <c r="E604" s="193">
        <v>470.86</v>
      </c>
      <c r="F604" s="194"/>
      <c r="G604" s="195">
        <v>3235</v>
      </c>
      <c r="H604" s="205">
        <v>75</v>
      </c>
      <c r="I604" s="196">
        <f t="shared" si="141"/>
      </c>
      <c r="J604" s="197">
        <f t="shared" si="9"/>
      </c>
      <c r="K604" s="195">
        <v>2</v>
      </c>
      <c r="L604" s="197">
        <f t="shared" si="99"/>
      </c>
      <c r="M604" s="195">
        <v>0</v>
      </c>
      <c r="N604" s="198">
        <f t="shared" si="212"/>
      </c>
      <c r="O604" s="195">
        <v>0</v>
      </c>
      <c r="P604" s="198">
        <f t="shared" si="239"/>
      </c>
      <c r="Q604" s="199"/>
      <c r="R604" s="195"/>
      <c r="S604" s="199"/>
      <c r="T604" s="195"/>
      <c r="U604" s="200"/>
      <c r="V604" s="201"/>
      <c r="W604" s="195"/>
      <c r="X604" s="201"/>
      <c r="Y604" s="199"/>
      <c r="Z604" s="201"/>
      <c r="AA604" s="201"/>
      <c r="AB604" s="195"/>
      <c r="AC604" s="195"/>
      <c r="AD604" s="199"/>
      <c r="AE604" s="202"/>
      <c r="AF604" s="203" t="s">
        <v>251</v>
      </c>
    </row>
    <row hidden="true" r="605">
      <c r="A605" s="189"/>
      <c r="B605" s="190" t="s">
        <v>255</v>
      </c>
      <c r="C605" s="221" t="s">
        <v>287</v>
      </c>
      <c r="D605" s="192" t="s">
        <v>247</v>
      </c>
      <c r="E605" s="193">
        <v>0</v>
      </c>
      <c r="F605" s="194">
        <f>E605+E607+E606</f>
      </c>
      <c r="G605" s="195">
        <v>0</v>
      </c>
      <c r="H605" s="195">
        <v>0</v>
      </c>
      <c r="I605" s="196">
        <f t="shared" si="141"/>
      </c>
      <c r="J605" s="197">
        <f t="shared" si="9"/>
      </c>
      <c r="K605" s="195">
        <v>0</v>
      </c>
      <c r="L605" s="197">
        <f t="shared" si="99"/>
      </c>
      <c r="M605" s="195">
        <v>0</v>
      </c>
      <c r="N605" s="198">
        <f t="shared" si="212"/>
      </c>
      <c r="O605" s="195">
        <v>0</v>
      </c>
      <c r="P605" s="198">
        <f t="shared" si="239"/>
      </c>
      <c r="Q605" s="199">
        <f>(M605+M606+M607)/(O605+O606+O607)</f>
      </c>
      <c r="R605" s="195">
        <v>1</v>
      </c>
      <c r="S605" s="199">
        <f>(O605+O606+O607)/(K605+K606+K607)</f>
      </c>
      <c r="T605" s="195">
        <v>0</v>
      </c>
      <c r="U605" s="200">
        <f>F605/T605</f>
      </c>
      <c r="V605" s="201">
        <f>(F605+4*500)/T605</f>
      </c>
      <c r="W605" s="195">
        <v>0</v>
      </c>
      <c r="X605" s="201">
        <f>W605/T605</f>
      </c>
      <c r="Y605" s="199">
        <f>T605/R605</f>
      </c>
      <c r="Z605" s="201">
        <f>W605/F605</f>
      </c>
      <c r="AA605" s="201">
        <f>W605/(F605+500)</f>
      </c>
      <c r="AB605" s="195">
        <v>0</v>
      </c>
      <c r="AC605" s="195">
        <v>0</v>
      </c>
      <c r="AD605" s="199">
        <f>AB605/T605</f>
      </c>
      <c r="AE605" s="202">
        <f>(W605-AC605)/(F605+500)</f>
      </c>
      <c r="AF605" s="203" t="s">
        <v>265</v>
      </c>
    </row>
    <row hidden="true" r="606">
      <c r="A606" s="189"/>
      <c r="B606" s="190"/>
      <c r="C606" s="221"/>
      <c r="D606" s="192" t="s">
        <v>249</v>
      </c>
      <c r="E606" s="193">
        <v>232.49</v>
      </c>
      <c r="F606" s="194"/>
      <c r="G606" s="195">
        <v>1458</v>
      </c>
      <c r="H606" s="195">
        <v>54</v>
      </c>
      <c r="I606" s="196">
        <f t="shared" si="141"/>
      </c>
      <c r="J606" s="197">
        <f t="shared" si="9"/>
      </c>
      <c r="K606" s="195">
        <v>7</v>
      </c>
      <c r="L606" s="197">
        <f t="shared" si="99"/>
      </c>
      <c r="M606" s="195">
        <v>0</v>
      </c>
      <c r="N606" s="198">
        <f t="shared" si="212"/>
      </c>
      <c r="O606" s="195">
        <v>1</v>
      </c>
      <c r="P606" s="198">
        <f t="shared" si="239"/>
      </c>
      <c r="Q606" s="199"/>
      <c r="R606" s="195"/>
      <c r="S606" s="199"/>
      <c r="T606" s="195"/>
      <c r="U606" s="200"/>
      <c r="V606" s="201"/>
      <c r="W606" s="195"/>
      <c r="X606" s="201"/>
      <c r="Y606" s="199"/>
      <c r="Z606" s="201"/>
      <c r="AA606" s="201"/>
      <c r="AB606" s="195"/>
      <c r="AC606" s="195"/>
      <c r="AD606" s="199"/>
      <c r="AE606" s="202"/>
      <c r="AF606" s="204"/>
    </row>
    <row hidden="true" r="607">
      <c r="A607" s="189"/>
      <c r="B607" s="190"/>
      <c r="C607" s="221"/>
      <c r="D607" s="192" t="s">
        <v>250</v>
      </c>
      <c r="E607" s="193">
        <v>331.31</v>
      </c>
      <c r="F607" s="194"/>
      <c r="G607" s="195">
        <v>1528</v>
      </c>
      <c r="H607" s="205">
        <v>37</v>
      </c>
      <c r="I607" s="196">
        <f t="shared" si="141"/>
      </c>
      <c r="J607" s="197">
        <f t="shared" si="9"/>
      </c>
      <c r="K607" s="195">
        <v>0</v>
      </c>
      <c r="L607" s="197">
        <f t="shared" si="99"/>
      </c>
      <c r="M607" s="195">
        <v>0</v>
      </c>
      <c r="N607" s="198">
        <f t="shared" si="212"/>
      </c>
      <c r="O607" s="195">
        <v>0</v>
      </c>
      <c r="P607" s="198">
        <f t="shared" si="239"/>
      </c>
      <c r="Q607" s="199"/>
      <c r="R607" s="195"/>
      <c r="S607" s="199"/>
      <c r="T607" s="195"/>
      <c r="U607" s="200"/>
      <c r="V607" s="201"/>
      <c r="W607" s="195"/>
      <c r="X607" s="201"/>
      <c r="Y607" s="199"/>
      <c r="Z607" s="201"/>
      <c r="AA607" s="201"/>
      <c r="AB607" s="195"/>
      <c r="AC607" s="195"/>
      <c r="AD607" s="199"/>
      <c r="AE607" s="202"/>
      <c r="AF607" s="203" t="s">
        <v>251</v>
      </c>
    </row>
    <row hidden="true" r="608">
      <c r="A608" s="189"/>
      <c r="B608" s="207" t="s">
        <v>256</v>
      </c>
      <c r="C608" s="207"/>
      <c r="D608" s="207"/>
      <c r="E608" s="217">
        <f>SUM(E593:E607)</f>
      </c>
      <c r="F608" s="209">
        <f>SUM(F593:F607)</f>
      </c>
      <c r="G608" s="208">
        <f>SUM(G593:G607)</f>
      </c>
      <c r="H608" s="208">
        <f>SUM(H593:H607)</f>
      </c>
      <c r="I608" s="210">
        <f t="shared" si="141"/>
      </c>
      <c r="J608" s="211">
        <f t="shared" si="9"/>
      </c>
      <c r="K608" s="208">
        <f>SUM(K593:K607)</f>
      </c>
      <c r="L608" s="211">
        <f t="shared" si="99"/>
      </c>
      <c r="M608" s="208">
        <f>SUM(M593:M607)</f>
      </c>
      <c r="N608" s="212">
        <f t="shared" si="212"/>
      </c>
      <c r="O608" s="208">
        <f>SUM(O593:O607)</f>
      </c>
      <c r="P608" s="212">
        <f t="shared" si="239"/>
      </c>
      <c r="Q608" s="213">
        <f>M608/O608</f>
      </c>
      <c r="R608" s="209">
        <f>SUM(R593:R607)</f>
      </c>
      <c r="S608" s="213">
        <f>(O608+O608)/(K608+K608)</f>
      </c>
      <c r="T608" s="209">
        <f>SUM(T593:T607)</f>
      </c>
      <c r="U608" s="214">
        <f t="shared" ref="U608:U609" si="501">F608/T608</f>
      </c>
      <c r="V608" s="215">
        <f t="shared" ref="V608:V609" si="605">(F608+4*500)/T608</f>
      </c>
      <c r="W608" s="209">
        <f>SUM(W593:W607)</f>
      </c>
      <c r="X608" s="216">
        <f t="shared" ref="X608:X609" si="293">W608/T608</f>
      </c>
      <c r="Y608" s="213">
        <f t="shared" ref="Y608:Y609" si="397">T608/R608</f>
      </c>
      <c r="Z608" s="215">
        <f t="shared" ref="Z608:Z609" si="802">W608/F608</f>
      </c>
      <c r="AA608" s="215">
        <f>W608/(F608+COUNT(W593:W607)*500)</f>
      </c>
      <c r="AB608" s="217">
        <f>AB593+AB596+AB599+AB602+AB605</f>
      </c>
      <c r="AC608" s="217">
        <f>AC593+AC596+AC599+AC602+AC605</f>
      </c>
      <c r="AD608" s="213">
        <f t="shared" ref="AD608:AD609" si="698">AB608/T608</f>
      </c>
      <c r="AE608" s="218">
        <f>(W608-AC608)/(F608+COUNT(W593:W607))</f>
      </c>
      <c r="AF608" s="219"/>
    </row>
    <row hidden="true" r="609">
      <c r="A609" s="189"/>
      <c r="B609" s="238" t="s">
        <v>257</v>
      </c>
      <c r="C609" s="221" t="s">
        <v>258</v>
      </c>
      <c r="D609" s="192" t="s">
        <v>247</v>
      </c>
      <c r="E609" s="193">
        <v>0</v>
      </c>
      <c r="F609" s="194">
        <f>E609+E611+E610</f>
      </c>
      <c r="G609" s="195">
        <v>0</v>
      </c>
      <c r="H609" s="195">
        <v>0</v>
      </c>
      <c r="I609" s="196">
        <f t="shared" si="141"/>
      </c>
      <c r="J609" s="197">
        <f t="shared" si="9"/>
      </c>
      <c r="K609" s="195">
        <v>0</v>
      </c>
      <c r="L609" s="197">
        <f t="shared" si="99"/>
      </c>
      <c r="M609" s="195">
        <v>0</v>
      </c>
      <c r="N609" s="198">
        <f t="shared" si="212"/>
      </c>
      <c r="O609" s="195">
        <v>0</v>
      </c>
      <c r="P609" s="198">
        <f t="shared" si="239"/>
      </c>
      <c r="Q609" s="199">
        <f>(M609+M610+M611)/(O609+O610+O611)</f>
      </c>
      <c r="R609" s="195">
        <v>2</v>
      </c>
      <c r="S609" s="199">
        <f>(O609+O610+O611)/(K609+K610+K611)</f>
      </c>
      <c r="T609" s="195">
        <v>1</v>
      </c>
      <c r="U609" s="200">
        <f t="shared" si="501"/>
      </c>
      <c r="V609" s="201">
        <f t="shared" si="605"/>
      </c>
      <c r="W609" s="195">
        <v>853.1999999999998</v>
      </c>
      <c r="X609" s="201">
        <f t="shared" si="293"/>
      </c>
      <c r="Y609" s="199">
        <f t="shared" si="397"/>
      </c>
      <c r="Z609" s="201">
        <f t="shared" si="802"/>
      </c>
      <c r="AA609" s="201">
        <f>W609/(F609+500)</f>
      </c>
      <c r="AB609" s="195">
        <v>0</v>
      </c>
      <c r="AC609" s="195">
        <v>0</v>
      </c>
      <c r="AD609" s="199">
        <f t="shared" si="698"/>
      </c>
      <c r="AE609" s="202">
        <f>(W609-AC609)/(F609+500)</f>
      </c>
      <c r="AF609" s="203" t="s">
        <v>265</v>
      </c>
    </row>
    <row hidden="true" r="610">
      <c r="A610" s="189"/>
      <c r="B610" s="238"/>
      <c r="C610" s="221"/>
      <c r="D610" s="192" t="s">
        <v>249</v>
      </c>
      <c r="E610" s="193">
        <v>112.02</v>
      </c>
      <c r="F610" s="194"/>
      <c r="G610" s="195">
        <v>891</v>
      </c>
      <c r="H610" s="195">
        <v>45</v>
      </c>
      <c r="I610" s="196">
        <f t="shared" si="141"/>
      </c>
      <c r="J610" s="197">
        <f t="shared" si="9"/>
      </c>
      <c r="K610" s="195">
        <v>3</v>
      </c>
      <c r="L610" s="197">
        <f t="shared" si="99"/>
      </c>
      <c r="M610" s="195">
        <v>0</v>
      </c>
      <c r="N610" s="198">
        <f t="shared" si="212"/>
      </c>
      <c r="O610" s="195">
        <v>0</v>
      </c>
      <c r="P610" s="198">
        <f t="shared" si="239"/>
      </c>
      <c r="Q610" s="199"/>
      <c r="R610" s="195"/>
      <c r="S610" s="199"/>
      <c r="T610" s="195"/>
      <c r="U610" s="200"/>
      <c r="V610" s="201"/>
      <c r="W610" s="195"/>
      <c r="X610" s="201"/>
      <c r="Y610" s="199"/>
      <c r="Z610" s="201"/>
      <c r="AA610" s="201"/>
      <c r="AB610" s="195"/>
      <c r="AC610" s="195"/>
      <c r="AD610" s="199"/>
      <c r="AE610" s="202"/>
      <c r="AF610" s="204"/>
    </row>
    <row hidden="true" r="611">
      <c r="A611" s="189"/>
      <c r="B611" s="238"/>
      <c r="C611" s="221"/>
      <c r="D611" s="192" t="s">
        <v>250</v>
      </c>
      <c r="E611" s="193">
        <v>370.18</v>
      </c>
      <c r="F611" s="194"/>
      <c r="G611" s="195">
        <v>2419</v>
      </c>
      <c r="H611" s="205">
        <v>49</v>
      </c>
      <c r="I611" s="196">
        <f t="shared" si="141"/>
      </c>
      <c r="J611" s="197">
        <f t="shared" si="9"/>
      </c>
      <c r="K611" s="195">
        <v>0</v>
      </c>
      <c r="L611" s="197">
        <f t="shared" si="99"/>
      </c>
      <c r="M611" s="195">
        <v>1</v>
      </c>
      <c r="N611" s="198">
        <f t="shared" si="212"/>
      </c>
      <c r="O611" s="195">
        <v>1</v>
      </c>
      <c r="P611" s="198">
        <f t="shared" si="239"/>
      </c>
      <c r="Q611" s="199"/>
      <c r="R611" s="195"/>
      <c r="S611" s="199"/>
      <c r="T611" s="195"/>
      <c r="U611" s="200"/>
      <c r="V611" s="201"/>
      <c r="W611" s="195"/>
      <c r="X611" s="201"/>
      <c r="Y611" s="199"/>
      <c r="Z611" s="201"/>
      <c r="AA611" s="201"/>
      <c r="AB611" s="195"/>
      <c r="AC611" s="195"/>
      <c r="AD611" s="199"/>
      <c r="AE611" s="202"/>
      <c r="AF611" s="203" t="s">
        <v>251</v>
      </c>
    </row>
    <row hidden="true" r="612">
      <c r="A612" s="189"/>
      <c r="B612" s="220" t="s">
        <v>259</v>
      </c>
      <c r="C612" s="221" t="s">
        <v>258</v>
      </c>
      <c r="D612" s="192" t="s">
        <v>247</v>
      </c>
      <c r="E612" s="193">
        <v>0</v>
      </c>
      <c r="F612" s="194">
        <f>E612+E614+E613</f>
      </c>
      <c r="G612" s="195">
        <v>0</v>
      </c>
      <c r="H612" s="195">
        <v>0</v>
      </c>
      <c r="I612" s="196">
        <f t="shared" si="141"/>
      </c>
      <c r="J612" s="197">
        <f t="shared" si="9"/>
      </c>
      <c r="K612" s="195">
        <v>0</v>
      </c>
      <c r="L612" s="197">
        <f t="shared" si="99"/>
      </c>
      <c r="M612" s="195">
        <v>0</v>
      </c>
      <c r="N612" s="198">
        <f t="shared" si="212"/>
      </c>
      <c r="O612" s="195">
        <v>0</v>
      </c>
      <c r="P612" s="198">
        <f t="shared" si="239"/>
      </c>
      <c r="Q612" s="199">
        <f>(M612+M613+M614)/(O612+O613+O614)</f>
      </c>
      <c r="R612" s="195">
        <v>1</v>
      </c>
      <c r="S612" s="199">
        <f>(O612+O613+O614)/(K612+K613+K614)</f>
      </c>
      <c r="T612" s="195">
        <v>0</v>
      </c>
      <c r="U612" s="200">
        <f>F612/T612</f>
      </c>
      <c r="V612" s="201">
        <f>(F612+4*500)/T612</f>
      </c>
      <c r="W612" s="195">
        <v>0</v>
      </c>
      <c r="X612" s="201">
        <f>W612/T612</f>
      </c>
      <c r="Y612" s="199">
        <f>T612/R612</f>
      </c>
      <c r="Z612" s="201">
        <f>W612/F612</f>
      </c>
      <c r="AA612" s="201">
        <f>W612/(F612+500)</f>
      </c>
      <c r="AB612" s="195">
        <v>0</v>
      </c>
      <c r="AC612" s="195">
        <v>0</v>
      </c>
      <c r="AD612" s="199">
        <f>AB612/T612</f>
      </c>
      <c r="AE612" s="202">
        <f>(W612-AC612)/(F612+500)</f>
      </c>
      <c r="AF612" s="203" t="s">
        <v>265</v>
      </c>
    </row>
    <row hidden="true" r="613">
      <c r="A613" s="189"/>
      <c r="B613" s="220"/>
      <c r="C613" s="221"/>
      <c r="D613" s="192" t="s">
        <v>249</v>
      </c>
      <c r="E613" s="193">
        <v>92.41</v>
      </c>
      <c r="F613" s="194"/>
      <c r="G613" s="195">
        <v>905</v>
      </c>
      <c r="H613" s="195">
        <v>36</v>
      </c>
      <c r="I613" s="196">
        <f t="shared" si="141"/>
      </c>
      <c r="J613" s="197">
        <f t="shared" si="9"/>
      </c>
      <c r="K613" s="195">
        <v>2</v>
      </c>
      <c r="L613" s="197">
        <f t="shared" si="99"/>
      </c>
      <c r="M613" s="195">
        <v>0</v>
      </c>
      <c r="N613" s="198">
        <f t="shared" si="212"/>
      </c>
      <c r="O613" s="195">
        <v>0</v>
      </c>
      <c r="P613" s="198">
        <f t="shared" si="239"/>
      </c>
      <c r="Q613" s="199"/>
      <c r="R613" s="195"/>
      <c r="S613" s="199"/>
      <c r="T613" s="195"/>
      <c r="U613" s="200"/>
      <c r="V613" s="201"/>
      <c r="W613" s="195"/>
      <c r="X613" s="201"/>
      <c r="Y613" s="199"/>
      <c r="Z613" s="201"/>
      <c r="AA613" s="201"/>
      <c r="AB613" s="195"/>
      <c r="AC613" s="195"/>
      <c r="AD613" s="199"/>
      <c r="AE613" s="202"/>
      <c r="AF613" s="204"/>
    </row>
    <row hidden="true" r="614">
      <c r="A614" s="189"/>
      <c r="B614" s="220"/>
      <c r="C614" s="221"/>
      <c r="D614" s="192" t="s">
        <v>250</v>
      </c>
      <c r="E614" s="193">
        <v>872.94</v>
      </c>
      <c r="F614" s="194"/>
      <c r="G614" s="195">
        <v>5171</v>
      </c>
      <c r="H614" s="205">
        <v>125</v>
      </c>
      <c r="I614" s="196">
        <f t="shared" si="141"/>
      </c>
      <c r="J614" s="197">
        <f t="shared" si="9"/>
      </c>
      <c r="K614" s="195">
        <v>2</v>
      </c>
      <c r="L614" s="197">
        <f t="shared" si="99"/>
      </c>
      <c r="M614" s="195">
        <v>0</v>
      </c>
      <c r="N614" s="198">
        <f t="shared" si="212"/>
      </c>
      <c r="O614" s="195">
        <v>0</v>
      </c>
      <c r="P614" s="198">
        <f t="shared" si="239"/>
      </c>
      <c r="Q614" s="199"/>
      <c r="R614" s="195"/>
      <c r="S614" s="199"/>
      <c r="T614" s="195"/>
      <c r="U614" s="200"/>
      <c r="V614" s="201"/>
      <c r="W614" s="195"/>
      <c r="X614" s="201"/>
      <c r="Y614" s="199"/>
      <c r="Z614" s="201"/>
      <c r="AA614" s="201"/>
      <c r="AB614" s="195"/>
      <c r="AC614" s="195"/>
      <c r="AD614" s="199"/>
      <c r="AE614" s="202"/>
      <c r="AF614" s="203" t="s">
        <v>251</v>
      </c>
    </row>
    <row hidden="true" r="615">
      <c r="A615" s="189"/>
      <c r="B615" s="220" t="s">
        <v>260</v>
      </c>
      <c r="C615" s="221" t="s">
        <v>258</v>
      </c>
      <c r="D615" s="192" t="s">
        <v>247</v>
      </c>
      <c r="E615" s="193">
        <v>0</v>
      </c>
      <c r="F615" s="194">
        <f>E615+E617+E616</f>
      </c>
      <c r="G615" s="195">
        <v>0</v>
      </c>
      <c r="H615" s="195">
        <v>0</v>
      </c>
      <c r="I615" s="196">
        <f t="shared" si="141"/>
      </c>
      <c r="J615" s="197">
        <f t="shared" si="9"/>
      </c>
      <c r="K615" s="195">
        <v>0</v>
      </c>
      <c r="L615" s="197">
        <f t="shared" si="99"/>
      </c>
      <c r="M615" s="195">
        <v>0</v>
      </c>
      <c r="N615" s="198">
        <f t="shared" si="212"/>
      </c>
      <c r="O615" s="195">
        <v>0</v>
      </c>
      <c r="P615" s="198">
        <f t="shared" si="239"/>
      </c>
      <c r="Q615" s="199">
        <f>(M615+M616+M617)/(O615+O616+O617)</f>
      </c>
      <c r="R615" s="195">
        <v>3</v>
      </c>
      <c r="S615" s="199">
        <f>(O615+O616+O617)/(K615+K616+K617)</f>
      </c>
      <c r="T615" s="195">
        <v>1</v>
      </c>
      <c r="U615" s="200">
        <f>F615/T615</f>
      </c>
      <c r="V615" s="201">
        <f>(F615+4*500)/T615</f>
      </c>
      <c r="W615" s="195">
        <v>1411.2000000000003</v>
      </c>
      <c r="X615" s="201">
        <f>W615/T615</f>
      </c>
      <c r="Y615" s="199">
        <f>T615/R615</f>
      </c>
      <c r="Z615" s="201">
        <f>W615/F615</f>
      </c>
      <c r="AA615" s="201">
        <f>W615/(F615+500)</f>
      </c>
      <c r="AB615" s="195">
        <v>0</v>
      </c>
      <c r="AC615" s="195">
        <v>0</v>
      </c>
      <c r="AD615" s="199">
        <f>AB615/T615</f>
      </c>
      <c r="AE615" s="202">
        <f>(W615-AC615)/(F615+500)</f>
      </c>
      <c r="AF615" s="203" t="s">
        <v>265</v>
      </c>
    </row>
    <row hidden="true" r="616">
      <c r="A616" s="189"/>
      <c r="B616" s="220"/>
      <c r="C616" s="221"/>
      <c r="D616" s="192" t="s">
        <v>249</v>
      </c>
      <c r="E616" s="193">
        <v>80.15</v>
      </c>
      <c r="F616" s="194"/>
      <c r="G616" s="195">
        <v>719</v>
      </c>
      <c r="H616" s="195">
        <v>33</v>
      </c>
      <c r="I616" s="196">
        <f t="shared" si="141"/>
      </c>
      <c r="J616" s="197">
        <f t="shared" si="9"/>
      </c>
      <c r="K616" s="195">
        <v>3</v>
      </c>
      <c r="L616" s="197">
        <f t="shared" si="99"/>
      </c>
      <c r="M616" s="195">
        <v>0</v>
      </c>
      <c r="N616" s="198">
        <f t="shared" si="212"/>
      </c>
      <c r="O616" s="195">
        <v>0</v>
      </c>
      <c r="P616" s="198">
        <f t="shared" si="239"/>
      </c>
      <c r="Q616" s="199"/>
      <c r="R616" s="195"/>
      <c r="S616" s="199"/>
      <c r="T616" s="195"/>
      <c r="U616" s="200"/>
      <c r="V616" s="201"/>
      <c r="W616" s="195"/>
      <c r="X616" s="201"/>
      <c r="Y616" s="199"/>
      <c r="Z616" s="201"/>
      <c r="AA616" s="201"/>
      <c r="AB616" s="195"/>
      <c r="AC616" s="195"/>
      <c r="AD616" s="199"/>
      <c r="AE616" s="202"/>
      <c r="AF616" s="204"/>
    </row>
    <row hidden="true" r="617">
      <c r="A617" s="189"/>
      <c r="B617" s="220"/>
      <c r="C617" s="221"/>
      <c r="D617" s="192" t="s">
        <v>250</v>
      </c>
      <c r="E617" s="193">
        <v>538.19</v>
      </c>
      <c r="F617" s="194"/>
      <c r="G617" s="195">
        <v>2903</v>
      </c>
      <c r="H617" s="205">
        <v>75</v>
      </c>
      <c r="I617" s="196">
        <f t="shared" si="141"/>
      </c>
      <c r="J617" s="197">
        <f t="shared" si="9"/>
      </c>
      <c r="K617" s="195">
        <v>3</v>
      </c>
      <c r="L617" s="197">
        <f t="shared" si="99"/>
      </c>
      <c r="M617" s="195">
        <v>1</v>
      </c>
      <c r="N617" s="198">
        <f t="shared" si="212"/>
      </c>
      <c r="O617" s="195">
        <v>2</v>
      </c>
      <c r="P617" s="198">
        <f t="shared" si="239"/>
      </c>
      <c r="Q617" s="199"/>
      <c r="R617" s="195"/>
      <c r="S617" s="199"/>
      <c r="T617" s="195"/>
      <c r="U617" s="200"/>
      <c r="V617" s="201"/>
      <c r="W617" s="195"/>
      <c r="X617" s="201"/>
      <c r="Y617" s="199"/>
      <c r="Z617" s="201"/>
      <c r="AA617" s="201"/>
      <c r="AB617" s="195"/>
      <c r="AC617" s="195"/>
      <c r="AD617" s="199"/>
      <c r="AE617" s="202"/>
      <c r="AF617" s="203" t="s">
        <v>251</v>
      </c>
    </row>
    <row hidden="true" r="618">
      <c r="A618" s="189"/>
      <c r="B618" s="220" t="s">
        <v>261</v>
      </c>
      <c r="C618" s="221" t="s">
        <v>258</v>
      </c>
      <c r="D618" s="192" t="s">
        <v>247</v>
      </c>
      <c r="E618" s="193">
        <v>0</v>
      </c>
      <c r="F618" s="194">
        <f>E618+E620+E619</f>
      </c>
      <c r="G618" s="195">
        <v>0</v>
      </c>
      <c r="H618" s="205">
        <v>0</v>
      </c>
      <c r="I618" s="196">
        <f t="shared" si="141"/>
      </c>
      <c r="J618" s="197">
        <f t="shared" si="9"/>
      </c>
      <c r="K618" s="195">
        <v>0</v>
      </c>
      <c r="L618" s="197">
        <f t="shared" si="99"/>
      </c>
      <c r="M618" s="195">
        <v>0</v>
      </c>
      <c r="N618" s="198">
        <f t="shared" si="212"/>
      </c>
      <c r="O618" s="195">
        <v>0</v>
      </c>
      <c r="P618" s="198">
        <f t="shared" si="239"/>
      </c>
      <c r="Q618" s="199">
        <f>(M618+M619+M620)/(O618+O619+O620)</f>
      </c>
      <c r="R618" s="195">
        <v>1</v>
      </c>
      <c r="S618" s="199">
        <f>(O618+O619+O620)/(K618+K619+K620)</f>
      </c>
      <c r="T618" s="195">
        <v>1</v>
      </c>
      <c r="U618" s="200">
        <f>F618/T618</f>
      </c>
      <c r="V618" s="201">
        <f>(F618+4*500)/T618</f>
      </c>
      <c r="W618" s="195">
        <v>2088</v>
      </c>
      <c r="X618" s="201">
        <f>W618/T618</f>
      </c>
      <c r="Y618" s="199">
        <f>T618/R618</f>
      </c>
      <c r="Z618" s="201">
        <f>W618/F618</f>
      </c>
      <c r="AA618" s="201">
        <f>W618/(F618+500)</f>
      </c>
      <c r="AB618" s="195">
        <v>0</v>
      </c>
      <c r="AC618" s="195">
        <v>0</v>
      </c>
      <c r="AD618" s="199">
        <f>AB618/T618</f>
      </c>
      <c r="AE618" s="202">
        <f>(W618-AC618)/(F618+500)</f>
      </c>
      <c r="AF618" s="203" t="s">
        <v>265</v>
      </c>
    </row>
    <row hidden="true" r="619">
      <c r="A619" s="189"/>
      <c r="B619" s="220"/>
      <c r="C619" s="221"/>
      <c r="D619" s="192" t="s">
        <v>249</v>
      </c>
      <c r="E619" s="193">
        <v>49.91</v>
      </c>
      <c r="F619" s="194"/>
      <c r="G619" s="195">
        <v>548</v>
      </c>
      <c r="H619" s="205">
        <v>34</v>
      </c>
      <c r="I619" s="196">
        <f t="shared" si="141"/>
      </c>
      <c r="J619" s="197">
        <f t="shared" si="9"/>
      </c>
      <c r="K619" s="195">
        <v>4</v>
      </c>
      <c r="L619" s="197">
        <f t="shared" si="99"/>
      </c>
      <c r="M619" s="195">
        <v>0</v>
      </c>
      <c r="N619" s="198">
        <f t="shared" si="212"/>
      </c>
      <c r="O619" s="195">
        <v>0</v>
      </c>
      <c r="P619" s="198">
        <f t="shared" si="239"/>
      </c>
      <c r="Q619" s="199"/>
      <c r="R619" s="195"/>
      <c r="S619" s="199"/>
      <c r="T619" s="195"/>
      <c r="U619" s="200"/>
      <c r="V619" s="201"/>
      <c r="W619" s="195"/>
      <c r="X619" s="201"/>
      <c r="Y619" s="199"/>
      <c r="Z619" s="201"/>
      <c r="AA619" s="201"/>
      <c r="AB619" s="195"/>
      <c r="AC619" s="195"/>
      <c r="AD619" s="199"/>
      <c r="AE619" s="202"/>
      <c r="AF619" s="204"/>
    </row>
    <row hidden="true" r="620">
      <c r="A620" s="189"/>
      <c r="B620" s="220"/>
      <c r="C620" s="221"/>
      <c r="D620" s="192" t="s">
        <v>250</v>
      </c>
      <c r="E620" s="193">
        <v>822.48</v>
      </c>
      <c r="F620" s="194"/>
      <c r="G620" s="195">
        <v>3245</v>
      </c>
      <c r="H620" s="205">
        <v>104</v>
      </c>
      <c r="I620" s="196">
        <f t="shared" si="141"/>
      </c>
      <c r="J620" s="197">
        <f t="shared" si="9"/>
      </c>
      <c r="K620" s="195">
        <v>2</v>
      </c>
      <c r="L620" s="197">
        <f t="shared" si="99"/>
      </c>
      <c r="M620" s="195">
        <v>1</v>
      </c>
      <c r="N620" s="198">
        <f t="shared" si="212"/>
      </c>
      <c r="O620" s="195">
        <v>1</v>
      </c>
      <c r="P620" s="198">
        <f t="shared" si="239"/>
      </c>
      <c r="Q620" s="199"/>
      <c r="R620" s="195"/>
      <c r="S620" s="199"/>
      <c r="T620" s="195"/>
      <c r="U620" s="200"/>
      <c r="V620" s="201"/>
      <c r="W620" s="195"/>
      <c r="X620" s="201"/>
      <c r="Y620" s="199"/>
      <c r="Z620" s="201"/>
      <c r="AA620" s="201"/>
      <c r="AB620" s="195"/>
      <c r="AC620" s="195"/>
      <c r="AD620" s="199"/>
      <c r="AE620" s="202"/>
      <c r="AF620" s="203" t="s">
        <v>251</v>
      </c>
    </row>
    <row hidden="true" r="621">
      <c r="A621" s="189"/>
      <c r="B621" s="220" t="s">
        <v>262</v>
      </c>
      <c r="C621" s="221" t="s">
        <v>258</v>
      </c>
      <c r="D621" s="192" t="s">
        <v>247</v>
      </c>
      <c r="E621" s="193">
        <v>0</v>
      </c>
      <c r="F621" s="194">
        <f>E621+E623+E622</f>
      </c>
      <c r="G621" s="195">
        <v>0</v>
      </c>
      <c r="H621" s="195">
        <v>0</v>
      </c>
      <c r="I621" s="196">
        <f t="shared" si="141"/>
      </c>
      <c r="J621" s="197">
        <f t="shared" si="9"/>
      </c>
      <c r="K621" s="195">
        <v>0</v>
      </c>
      <c r="L621" s="197">
        <f t="shared" si="99"/>
      </c>
      <c r="M621" s="195">
        <v>0</v>
      </c>
      <c r="N621" s="198">
        <f t="shared" si="212"/>
      </c>
      <c r="O621" s="195">
        <v>0</v>
      </c>
      <c r="P621" s="198">
        <f t="shared" si="239"/>
      </c>
      <c r="Q621" s="199">
        <f>(M621+M622+M623)/(O621+O622+O623)</f>
      </c>
      <c r="R621" s="195">
        <v>6</v>
      </c>
      <c r="S621" s="199">
        <f>(O621+O622+O623)/(K621+K622+K623)</f>
      </c>
      <c r="T621" s="195">
        <v>0</v>
      </c>
      <c r="U621" s="200">
        <f>F621/T621</f>
      </c>
      <c r="V621" s="201">
        <f>(F621+4*500)/T621</f>
      </c>
      <c r="W621" s="195">
        <v>0</v>
      </c>
      <c r="X621" s="201">
        <f>W621/T621</f>
      </c>
      <c r="Y621" s="199">
        <f>T621/R621</f>
      </c>
      <c r="Z621" s="201">
        <f>W621/F621</f>
      </c>
      <c r="AA621" s="201">
        <f>W621/(F621+500)</f>
      </c>
      <c r="AB621" s="195">
        <v>0</v>
      </c>
      <c r="AC621" s="195">
        <v>0</v>
      </c>
      <c r="AD621" s="199">
        <f>AB621/T621</f>
      </c>
      <c r="AE621" s="202">
        <f>(W621-AC621)/(F621+500)</f>
      </c>
      <c r="AF621" s="203" t="s">
        <v>265</v>
      </c>
    </row>
    <row hidden="true" r="622">
      <c r="A622" s="189"/>
      <c r="B622" s="220"/>
      <c r="C622" s="221"/>
      <c r="D622" s="192" t="s">
        <v>249</v>
      </c>
      <c r="E622" s="193">
        <v>80.58</v>
      </c>
      <c r="F622" s="194"/>
      <c r="G622" s="195">
        <v>525</v>
      </c>
      <c r="H622" s="195">
        <v>32</v>
      </c>
      <c r="I622" s="196">
        <f t="shared" si="141"/>
      </c>
      <c r="J622" s="197">
        <f t="shared" si="9"/>
      </c>
      <c r="K622" s="195">
        <v>5</v>
      </c>
      <c r="L622" s="197">
        <f t="shared" si="99"/>
      </c>
      <c r="M622" s="195">
        <v>0</v>
      </c>
      <c r="N622" s="198">
        <f t="shared" si="212"/>
      </c>
      <c r="O622" s="195">
        <v>1</v>
      </c>
      <c r="P622" s="198">
        <f t="shared" si="239"/>
      </c>
      <c r="Q622" s="199"/>
      <c r="R622" s="195"/>
      <c r="S622" s="199"/>
      <c r="T622" s="195"/>
      <c r="U622" s="200"/>
      <c r="V622" s="201"/>
      <c r="W622" s="195"/>
      <c r="X622" s="201"/>
      <c r="Y622" s="199"/>
      <c r="Z622" s="201"/>
      <c r="AA622" s="201"/>
      <c r="AB622" s="195"/>
      <c r="AC622" s="195"/>
      <c r="AD622" s="199"/>
      <c r="AE622" s="202"/>
      <c r="AF622" s="204"/>
    </row>
    <row hidden="true" r="623">
      <c r="A623" s="189"/>
      <c r="B623" s="220"/>
      <c r="C623" s="221"/>
      <c r="D623" s="192" t="s">
        <v>250</v>
      </c>
      <c r="E623" s="193">
        <v>1195.27</v>
      </c>
      <c r="F623" s="194"/>
      <c r="G623" s="195">
        <v>5252</v>
      </c>
      <c r="H623" s="205">
        <v>146</v>
      </c>
      <c r="I623" s="196">
        <f t="shared" si="141"/>
      </c>
      <c r="J623" s="197">
        <f t="shared" si="9"/>
      </c>
      <c r="K623" s="195">
        <v>15</v>
      </c>
      <c r="L623" s="197">
        <f t="shared" si="99"/>
      </c>
      <c r="M623" s="195">
        <v>0</v>
      </c>
      <c r="N623" s="198">
        <f t="shared" si="212"/>
      </c>
      <c r="O623" s="195">
        <v>3</v>
      </c>
      <c r="P623" s="198">
        <f t="shared" si="239"/>
      </c>
      <c r="Q623" s="199"/>
      <c r="R623" s="195"/>
      <c r="S623" s="199"/>
      <c r="T623" s="195"/>
      <c r="U623" s="200"/>
      <c r="V623" s="201"/>
      <c r="W623" s="195"/>
      <c r="X623" s="201"/>
      <c r="Y623" s="199"/>
      <c r="Z623" s="201"/>
      <c r="AA623" s="201"/>
      <c r="AB623" s="195"/>
      <c r="AC623" s="195"/>
      <c r="AD623" s="199"/>
      <c r="AE623" s="202"/>
      <c r="AF623" s="203" t="s">
        <v>251</v>
      </c>
    </row>
    <row hidden="true" r="624">
      <c r="A624" s="189"/>
      <c r="B624" s="222" t="s">
        <v>256</v>
      </c>
      <c r="C624" s="222"/>
      <c r="D624" s="222"/>
      <c r="E624" s="208">
        <f>SUM(E609:E623)</f>
      </c>
      <c r="F624" s="208">
        <f>SUM(F609:F623)</f>
      </c>
      <c r="G624" s="208">
        <f>SUM(G609:G623)</f>
      </c>
      <c r="H624" s="208">
        <f>SUM(H609:H623)</f>
      </c>
      <c r="I624" s="210">
        <f t="shared" si="141"/>
      </c>
      <c r="J624" s="211">
        <f t="shared" si="9"/>
      </c>
      <c r="K624" s="208">
        <f>SUM(K609:K623)</f>
      </c>
      <c r="L624" s="211">
        <f t="shared" si="99"/>
      </c>
      <c r="M624" s="208">
        <f>SUM(M609:M623)</f>
      </c>
      <c r="N624" s="212">
        <f t="shared" si="212"/>
      </c>
      <c r="O624" s="208">
        <f>SUM(O609:O623)</f>
      </c>
      <c r="P624" s="212">
        <f t="shared" si="239"/>
      </c>
      <c r="Q624" s="213">
        <f>M624/O624</f>
      </c>
      <c r="R624" s="208">
        <f>SUM(R609:R623)</f>
      </c>
      <c r="S624" s="213">
        <f>(O624+O624)/(K624+K624)</f>
      </c>
      <c r="T624" s="208">
        <f>SUM(T609:T623)</f>
      </c>
      <c r="U624" s="214">
        <f t="shared" ref="U624:U625" si="502">F624/T624</f>
      </c>
      <c r="V624" s="215">
        <f t="shared" ref="V624:V625" si="606">(F624+4*500)/T624</f>
      </c>
      <c r="W624" s="208">
        <f>SUM(W609:W623)</f>
      </c>
      <c r="X624" s="216">
        <f t="shared" ref="X624:X625" si="294">W624/T624</f>
      </c>
      <c r="Y624" s="213">
        <f t="shared" ref="Y624:Y625" si="398">T624/R624</f>
      </c>
      <c r="Z624" s="215">
        <f t="shared" ref="Z624:Z625" si="803">W624/F624</f>
      </c>
      <c r="AA624" s="215">
        <f>W624/(F624+COUNT(W609:W623)*500)</f>
      </c>
      <c r="AB624" s="217">
        <f>AB609+AB612+AB615+AB621+AB618</f>
      </c>
      <c r="AC624" s="217">
        <f>AC609+AC612+AC615+AC621+AC618</f>
      </c>
      <c r="AD624" s="213">
        <f t="shared" ref="AD624:AD625" si="699">AB624/T624</f>
      </c>
      <c r="AE624" s="218">
        <f>(W624-AC624)/(F624+COUNT(W609:W623))</f>
      </c>
      <c r="AF624" s="203"/>
    </row>
    <row hidden="true" r="625">
      <c r="A625" s="189"/>
      <c r="B625" s="190" t="s">
        <v>263</v>
      </c>
      <c r="C625" s="221" t="s">
        <v>264</v>
      </c>
      <c r="D625" s="192" t="s">
        <v>247</v>
      </c>
      <c r="E625" s="193">
        <v>0</v>
      </c>
      <c r="F625" s="194">
        <f>E625+E627+E626</f>
      </c>
      <c r="G625" s="193">
        <v>0</v>
      </c>
      <c r="H625" s="193">
        <v>0</v>
      </c>
      <c r="I625" s="196">
        <f t="shared" si="141"/>
      </c>
      <c r="J625" s="197">
        <f t="shared" si="9"/>
      </c>
      <c r="K625" s="193">
        <v>0</v>
      </c>
      <c r="L625" s="197">
        <f t="shared" si="99"/>
      </c>
      <c r="M625" s="193">
        <v>0</v>
      </c>
      <c r="N625" s="198">
        <f t="shared" si="212"/>
      </c>
      <c r="O625" s="193">
        <v>0</v>
      </c>
      <c r="P625" s="198">
        <f t="shared" si="239"/>
      </c>
      <c r="Q625" s="199">
        <f>(M625+M626+M627)/(O625+O626+O627)</f>
      </c>
      <c r="R625" s="195">
        <v>1</v>
      </c>
      <c r="S625" s="199">
        <f>(O625+O626+O627)/(K625+K626+K627)</f>
      </c>
      <c r="T625" s="195">
        <v>1</v>
      </c>
      <c r="U625" s="200">
        <f t="shared" si="502"/>
      </c>
      <c r="V625" s="201">
        <f t="shared" si="606"/>
      </c>
      <c r="W625" s="195">
        <v>1663.2000000000007</v>
      </c>
      <c r="X625" s="201">
        <f t="shared" si="294"/>
      </c>
      <c r="Y625" s="199">
        <f t="shared" si="398"/>
      </c>
      <c r="Z625" s="201">
        <f t="shared" si="803"/>
      </c>
      <c r="AA625" s="201">
        <f>W625/(F625+500)</f>
      </c>
      <c r="AB625" s="195">
        <v>0</v>
      </c>
      <c r="AC625" s="195">
        <v>0</v>
      </c>
      <c r="AD625" s="199">
        <f t="shared" si="699"/>
      </c>
      <c r="AE625" s="202">
        <f>(W625-AC625)/(F625+500)</f>
      </c>
      <c r="AF625" s="201" t="s">
        <v>248</v>
      </c>
    </row>
    <row hidden="true" r="626">
      <c r="A626" s="189"/>
      <c r="B626" s="190"/>
      <c r="C626" s="221"/>
      <c r="D626" s="192" t="s">
        <v>249</v>
      </c>
      <c r="E626" s="193">
        <v>66.26</v>
      </c>
      <c r="F626" s="194"/>
      <c r="G626" s="195">
        <v>541</v>
      </c>
      <c r="H626" s="195">
        <v>22</v>
      </c>
      <c r="I626" s="196">
        <f t="shared" si="141"/>
      </c>
      <c r="J626" s="197">
        <f t="shared" si="9"/>
      </c>
      <c r="K626" s="195">
        <v>1</v>
      </c>
      <c r="L626" s="197">
        <f t="shared" si="99"/>
      </c>
      <c r="M626" s="195">
        <v>1</v>
      </c>
      <c r="N626" s="198">
        <f t="shared" si="212"/>
      </c>
      <c r="O626" s="195">
        <v>1</v>
      </c>
      <c r="P626" s="198">
        <f t="shared" si="239"/>
      </c>
      <c r="Q626" s="199"/>
      <c r="R626" s="195"/>
      <c r="S626" s="199"/>
      <c r="T626" s="195"/>
      <c r="U626" s="200"/>
      <c r="V626" s="201"/>
      <c r="W626" s="195"/>
      <c r="X626" s="201"/>
      <c r="Y626" s="199"/>
      <c r="Z626" s="201"/>
      <c r="AA626" s="201"/>
      <c r="AB626" s="195"/>
      <c r="AC626" s="195"/>
      <c r="AD626" s="199"/>
      <c r="AE626" s="202"/>
      <c r="AF626" s="203" t="s">
        <v>290</v>
      </c>
    </row>
    <row hidden="true" r="627">
      <c r="A627" s="189"/>
      <c r="B627" s="190"/>
      <c r="C627" s="221"/>
      <c r="D627" s="192" t="s">
        <v>250</v>
      </c>
      <c r="E627" s="193">
        <v>587.67</v>
      </c>
      <c r="F627" s="194"/>
      <c r="G627" s="195">
        <v>2796</v>
      </c>
      <c r="H627" s="205">
        <v>81</v>
      </c>
      <c r="I627" s="196">
        <f t="shared" si="141"/>
      </c>
      <c r="J627" s="197">
        <f t="shared" si="9"/>
      </c>
      <c r="K627" s="195">
        <v>4</v>
      </c>
      <c r="L627" s="197">
        <f t="shared" si="99"/>
      </c>
      <c r="M627" s="195">
        <v>0</v>
      </c>
      <c r="N627" s="198">
        <f t="shared" si="212"/>
      </c>
      <c r="O627" s="195">
        <v>0</v>
      </c>
      <c r="P627" s="198">
        <f t="shared" si="239"/>
      </c>
      <c r="Q627" s="199"/>
      <c r="R627" s="195"/>
      <c r="S627" s="199"/>
      <c r="T627" s="195"/>
      <c r="U627" s="200"/>
      <c r="V627" s="201"/>
      <c r="W627" s="195"/>
      <c r="X627" s="201"/>
      <c r="Y627" s="199"/>
      <c r="Z627" s="201"/>
      <c r="AA627" s="201"/>
      <c r="AB627" s="195"/>
      <c r="AC627" s="195"/>
      <c r="AD627" s="199"/>
      <c r="AE627" s="202"/>
      <c r="AF627" s="203"/>
    </row>
    <row hidden="true" r="628">
      <c r="A628" s="189"/>
      <c r="B628" s="190" t="s">
        <v>267</v>
      </c>
      <c r="C628" s="221" t="s">
        <v>264</v>
      </c>
      <c r="D628" s="192" t="s">
        <v>247</v>
      </c>
      <c r="E628" s="193">
        <v>0</v>
      </c>
      <c r="F628" s="194">
        <f>E628+E630+E629</f>
      </c>
      <c r="G628" s="195">
        <v>0</v>
      </c>
      <c r="H628" s="195">
        <v>0</v>
      </c>
      <c r="I628" s="196">
        <f t="shared" si="141"/>
      </c>
      <c r="J628" s="197">
        <f t="shared" si="9"/>
      </c>
      <c r="K628" s="195">
        <v>0</v>
      </c>
      <c r="L628" s="197">
        <f t="shared" si="99"/>
      </c>
      <c r="M628" s="195">
        <v>0</v>
      </c>
      <c r="N628" s="198">
        <f t="shared" si="212"/>
      </c>
      <c r="O628" s="195">
        <v>0</v>
      </c>
      <c r="P628" s="198">
        <f t="shared" si="239"/>
      </c>
      <c r="Q628" s="199">
        <f>(M628+M629+M630)/(O628+O629+O630)</f>
      </c>
      <c r="R628" s="195">
        <v>1</v>
      </c>
      <c r="S628" s="199">
        <f>(O628+O629+O630)/(K628+K629+K630)</f>
      </c>
      <c r="T628" s="195">
        <v>0</v>
      </c>
      <c r="U628" s="200">
        <f>F628/T628</f>
      </c>
      <c r="V628" s="201">
        <f>(F628+4*500)/T628</f>
      </c>
      <c r="W628" s="195">
        <v>0</v>
      </c>
      <c r="X628" s="201">
        <f>W628/T628</f>
      </c>
      <c r="Y628" s="199">
        <f>T628/R628</f>
      </c>
      <c r="Z628" s="201">
        <f>W628/F628</f>
      </c>
      <c r="AA628" s="201">
        <f>W628/(F628+500)</f>
      </c>
      <c r="AB628" s="195">
        <v>0</v>
      </c>
      <c r="AC628" s="195">
        <v>0</v>
      </c>
      <c r="AD628" s="199">
        <f>AB628/T628</f>
      </c>
      <c r="AE628" s="202">
        <f>(W628-AC628)/(F628+500)</f>
      </c>
      <c r="AF628" s="201" t="s">
        <v>248</v>
      </c>
    </row>
    <row hidden="true" r="629">
      <c r="A629" s="189"/>
      <c r="B629" s="190"/>
      <c r="C629" s="221"/>
      <c r="D629" s="192" t="s">
        <v>249</v>
      </c>
      <c r="E629" s="193">
        <v>51.53</v>
      </c>
      <c r="F629" s="194"/>
      <c r="G629" s="195">
        <v>518</v>
      </c>
      <c r="H629" s="195">
        <v>24</v>
      </c>
      <c r="I629" s="196">
        <f t="shared" si="141"/>
      </c>
      <c r="J629" s="197">
        <f t="shared" si="9"/>
      </c>
      <c r="K629" s="195">
        <v>0</v>
      </c>
      <c r="L629" s="197">
        <f t="shared" si="99"/>
      </c>
      <c r="M629" s="195">
        <v>0</v>
      </c>
      <c r="N629" s="198">
        <f t="shared" si="212"/>
      </c>
      <c r="O629" s="195">
        <v>0</v>
      </c>
      <c r="P629" s="198">
        <f t="shared" si="239"/>
      </c>
      <c r="Q629" s="199"/>
      <c r="R629" s="195"/>
      <c r="S629" s="199"/>
      <c r="T629" s="195"/>
      <c r="U629" s="200"/>
      <c r="V629" s="201"/>
      <c r="W629" s="195"/>
      <c r="X629" s="201"/>
      <c r="Y629" s="199"/>
      <c r="Z629" s="201"/>
      <c r="AA629" s="201"/>
      <c r="AB629" s="195"/>
      <c r="AC629" s="195"/>
      <c r="AD629" s="199"/>
      <c r="AE629" s="202"/>
      <c r="AF629" s="203"/>
    </row>
    <row hidden="true" r="630">
      <c r="A630" s="189"/>
      <c r="B630" s="190"/>
      <c r="C630" s="221"/>
      <c r="D630" s="192" t="s">
        <v>250</v>
      </c>
      <c r="E630" s="193">
        <v>232.25</v>
      </c>
      <c r="F630" s="194"/>
      <c r="G630" s="195">
        <v>1207</v>
      </c>
      <c r="H630" s="205">
        <v>44</v>
      </c>
      <c r="I630" s="196">
        <f t="shared" si="141"/>
      </c>
      <c r="J630" s="197">
        <f t="shared" si="9"/>
      </c>
      <c r="K630" s="195">
        <v>0</v>
      </c>
      <c r="L630" s="197">
        <f t="shared" si="99"/>
      </c>
      <c r="M630" s="195">
        <v>0</v>
      </c>
      <c r="N630" s="198">
        <f t="shared" si="212"/>
      </c>
      <c r="O630" s="195">
        <v>1</v>
      </c>
      <c r="P630" s="198">
        <f t="shared" si="239"/>
      </c>
      <c r="Q630" s="199"/>
      <c r="R630" s="195"/>
      <c r="S630" s="199"/>
      <c r="T630" s="195"/>
      <c r="U630" s="200"/>
      <c r="V630" s="201"/>
      <c r="W630" s="195"/>
      <c r="X630" s="201"/>
      <c r="Y630" s="199"/>
      <c r="Z630" s="201"/>
      <c r="AA630" s="201"/>
      <c r="AB630" s="195"/>
      <c r="AC630" s="195"/>
      <c r="AD630" s="199"/>
      <c r="AE630" s="202"/>
      <c r="AF630" s="203" t="s">
        <v>290</v>
      </c>
    </row>
    <row hidden="true" r="631">
      <c r="A631" s="189"/>
      <c r="B631" s="190" t="s">
        <v>268</v>
      </c>
      <c r="C631" s="221" t="s">
        <v>264</v>
      </c>
      <c r="D631" s="192" t="s">
        <v>247</v>
      </c>
      <c r="E631" s="193">
        <v>0</v>
      </c>
      <c r="F631" s="194">
        <f>E631+E633+E632</f>
      </c>
      <c r="G631" s="195">
        <v>0</v>
      </c>
      <c r="H631" s="195">
        <v>0</v>
      </c>
      <c r="I631" s="196">
        <f t="shared" si="141"/>
      </c>
      <c r="J631" s="197">
        <f t="shared" si="9"/>
      </c>
      <c r="K631" s="195">
        <v>0</v>
      </c>
      <c r="L631" s="197">
        <f t="shared" si="99"/>
      </c>
      <c r="M631" s="195">
        <v>0</v>
      </c>
      <c r="N631" s="198">
        <f t="shared" si="212"/>
      </c>
      <c r="O631" s="195">
        <v>0</v>
      </c>
      <c r="P631" s="198">
        <f t="shared" si="239"/>
      </c>
      <c r="Q631" s="199">
        <f>(M631+M632+M633)/(O631+O632+O633)</f>
      </c>
      <c r="R631" s="195">
        <v>1</v>
      </c>
      <c r="S631" s="199">
        <f>(O631+O632+O633)/(K631+K632+K633)</f>
      </c>
      <c r="T631" s="195">
        <v>0</v>
      </c>
      <c r="U631" s="200">
        <f>F631/T631</f>
      </c>
      <c r="V631" s="201">
        <f>(F631+4*500)/T631</f>
      </c>
      <c r="W631" s="195">
        <v>0</v>
      </c>
      <c r="X631" s="201">
        <f>W631/T631</f>
      </c>
      <c r="Y631" s="199">
        <f>T631/R631</f>
      </c>
      <c r="Z631" s="201">
        <f>W631/F631</f>
      </c>
      <c r="AA631" s="201">
        <f>W631/(F631+500)</f>
      </c>
      <c r="AB631" s="195">
        <v>0</v>
      </c>
      <c r="AC631" s="195">
        <v>0</v>
      </c>
      <c r="AD631" s="199">
        <f>AB631/T631</f>
      </c>
      <c r="AE631" s="202">
        <f>(W631-AC631)/(F631+500)</f>
      </c>
      <c r="AF631" s="201" t="s">
        <v>248</v>
      </c>
    </row>
    <row hidden="true" r="632">
      <c r="A632" s="189"/>
      <c r="B632" s="190"/>
      <c r="C632" s="221"/>
      <c r="D632" s="192" t="s">
        <v>249</v>
      </c>
      <c r="E632" s="193">
        <v>161.44</v>
      </c>
      <c r="F632" s="194"/>
      <c r="G632" s="195">
        <v>2207</v>
      </c>
      <c r="H632" s="195">
        <v>35</v>
      </c>
      <c r="I632" s="196">
        <f t="shared" si="141"/>
      </c>
      <c r="J632" s="197">
        <f t="shared" si="9"/>
      </c>
      <c r="K632" s="195">
        <v>3</v>
      </c>
      <c r="L632" s="197">
        <f t="shared" si="99"/>
      </c>
      <c r="M632" s="195">
        <v>0</v>
      </c>
      <c r="N632" s="198">
        <f t="shared" si="212"/>
      </c>
      <c r="O632" s="195">
        <v>0</v>
      </c>
      <c r="P632" s="198">
        <f t="shared" si="239"/>
      </c>
      <c r="Q632" s="199"/>
      <c r="R632" s="195"/>
      <c r="S632" s="199"/>
      <c r="T632" s="195"/>
      <c r="U632" s="200"/>
      <c r="V632" s="201"/>
      <c r="W632" s="195"/>
      <c r="X632" s="201"/>
      <c r="Y632" s="199"/>
      <c r="Z632" s="201"/>
      <c r="AA632" s="201"/>
      <c r="AB632" s="195"/>
      <c r="AC632" s="195"/>
      <c r="AD632" s="199"/>
      <c r="AE632" s="202"/>
      <c r="AF632" s="203"/>
    </row>
    <row hidden="true" r="633">
      <c r="A633" s="189"/>
      <c r="B633" s="190"/>
      <c r="C633" s="221"/>
      <c r="D633" s="192" t="s">
        <v>250</v>
      </c>
      <c r="E633" s="193">
        <v>108.54</v>
      </c>
      <c r="F633" s="194"/>
      <c r="G633" s="195">
        <v>917</v>
      </c>
      <c r="H633" s="205">
        <v>40</v>
      </c>
      <c r="I633" s="196">
        <f t="shared" si="141"/>
      </c>
      <c r="J633" s="197">
        <f t="shared" si="9"/>
      </c>
      <c r="K633" s="195">
        <v>1</v>
      </c>
      <c r="L633" s="197">
        <f t="shared" si="99"/>
      </c>
      <c r="M633" s="195">
        <v>0</v>
      </c>
      <c r="N633" s="198">
        <f t="shared" si="212"/>
      </c>
      <c r="O633" s="195">
        <v>1</v>
      </c>
      <c r="P633" s="198">
        <f t="shared" si="239"/>
      </c>
      <c r="Q633" s="199"/>
      <c r="R633" s="195"/>
      <c r="S633" s="199"/>
      <c r="T633" s="195"/>
      <c r="U633" s="200"/>
      <c r="V633" s="201"/>
      <c r="W633" s="195"/>
      <c r="X633" s="201"/>
      <c r="Y633" s="199"/>
      <c r="Z633" s="201"/>
      <c r="AA633" s="201"/>
      <c r="AB633" s="195"/>
      <c r="AC633" s="195"/>
      <c r="AD633" s="199"/>
      <c r="AE633" s="202"/>
      <c r="AF633" s="203" t="s">
        <v>290</v>
      </c>
    </row>
    <row hidden="true" r="634">
      <c r="A634" s="189"/>
      <c r="B634" s="190" t="s">
        <v>269</v>
      </c>
      <c r="C634" s="221" t="s">
        <v>264</v>
      </c>
      <c r="D634" s="192" t="s">
        <v>247</v>
      </c>
      <c r="E634" s="193">
        <v>0</v>
      </c>
      <c r="F634" s="194">
        <f>E634+E636+E635</f>
      </c>
      <c r="G634" s="195">
        <v>0</v>
      </c>
      <c r="H634" s="195">
        <v>0</v>
      </c>
      <c r="I634" s="196">
        <f t="shared" si="141"/>
      </c>
      <c r="J634" s="197">
        <f t="shared" si="9"/>
      </c>
      <c r="K634" s="195">
        <v>0</v>
      </c>
      <c r="L634" s="197">
        <f t="shared" si="99"/>
      </c>
      <c r="M634" s="195">
        <v>0</v>
      </c>
      <c r="N634" s="198">
        <f t="shared" si="212"/>
      </c>
      <c r="O634" s="195">
        <v>0</v>
      </c>
      <c r="P634" s="198">
        <f t="shared" si="239"/>
      </c>
      <c r="Q634" s="199">
        <f>(M634+M635+M636)/(O634+O635+O636)</f>
      </c>
      <c r="R634" s="195">
        <v>0</v>
      </c>
      <c r="S634" s="199">
        <f>(O634+O635+O636)/(K634+K635+K636)</f>
      </c>
      <c r="T634" s="195">
        <v>0</v>
      </c>
      <c r="U634" s="200">
        <f>F634/T634</f>
      </c>
      <c r="V634" s="201">
        <f>(F634+4*500)/T634</f>
      </c>
      <c r="W634" s="195">
        <v>0</v>
      </c>
      <c r="X634" s="201">
        <f>W634/T634</f>
      </c>
      <c r="Y634" s="199">
        <f>T634/R634</f>
      </c>
      <c r="Z634" s="201">
        <f>W634/F634</f>
      </c>
      <c r="AA634" s="201">
        <f>W634/(F634+500)</f>
      </c>
      <c r="AB634" s="195">
        <v>0</v>
      </c>
      <c r="AC634" s="195">
        <v>0</v>
      </c>
      <c r="AD634" s="199">
        <f>AB634/T634</f>
      </c>
      <c r="AE634" s="202">
        <f>(W634-AC634)/(F634+500)</f>
      </c>
      <c r="AF634" s="201" t="s">
        <v>248</v>
      </c>
    </row>
    <row hidden="true" r="635">
      <c r="A635" s="189"/>
      <c r="B635" s="190"/>
      <c r="C635" s="221"/>
      <c r="D635" s="192" t="s">
        <v>249</v>
      </c>
      <c r="E635" s="193">
        <v>145.59</v>
      </c>
      <c r="F635" s="194"/>
      <c r="G635" s="195">
        <v>1636</v>
      </c>
      <c r="H635" s="195">
        <v>42</v>
      </c>
      <c r="I635" s="196">
        <f t="shared" si="141"/>
      </c>
      <c r="J635" s="197">
        <f t="shared" si="9"/>
      </c>
      <c r="K635" s="195">
        <v>2</v>
      </c>
      <c r="L635" s="197">
        <f t="shared" si="99"/>
      </c>
      <c r="M635" s="195">
        <v>0</v>
      </c>
      <c r="N635" s="198">
        <f t="shared" si="212"/>
      </c>
      <c r="O635" s="195">
        <v>0</v>
      </c>
      <c r="P635" s="198">
        <f t="shared" si="239"/>
      </c>
      <c r="Q635" s="199"/>
      <c r="R635" s="195"/>
      <c r="S635" s="199"/>
      <c r="T635" s="195"/>
      <c r="U635" s="200"/>
      <c r="V635" s="201"/>
      <c r="W635" s="195"/>
      <c r="X635" s="201"/>
      <c r="Y635" s="199"/>
      <c r="Z635" s="201"/>
      <c r="AA635" s="201"/>
      <c r="AB635" s="195"/>
      <c r="AC635" s="195"/>
      <c r="AD635" s="199"/>
      <c r="AE635" s="202"/>
      <c r="AF635" s="203"/>
    </row>
    <row hidden="true" r="636">
      <c r="A636" s="189"/>
      <c r="B636" s="190"/>
      <c r="C636" s="221"/>
      <c r="D636" s="192" t="s">
        <v>250</v>
      </c>
      <c r="E636" s="193">
        <v>111.92</v>
      </c>
      <c r="F636" s="194"/>
      <c r="G636" s="195">
        <v>974</v>
      </c>
      <c r="H636" s="195">
        <v>26</v>
      </c>
      <c r="I636" s="196">
        <f t="shared" si="141"/>
      </c>
      <c r="J636" s="197">
        <f t="shared" si="9"/>
      </c>
      <c r="K636" s="195">
        <v>0</v>
      </c>
      <c r="L636" s="197">
        <f t="shared" si="99"/>
      </c>
      <c r="M636" s="195">
        <v>0</v>
      </c>
      <c r="N636" s="198">
        <f t="shared" si="212"/>
      </c>
      <c r="O636" s="195">
        <v>0</v>
      </c>
      <c r="P636" s="198">
        <f t="shared" si="239"/>
      </c>
      <c r="Q636" s="199"/>
      <c r="R636" s="195"/>
      <c r="S636" s="199"/>
      <c r="T636" s="195"/>
      <c r="U636" s="200"/>
      <c r="V636" s="201"/>
      <c r="W636" s="195"/>
      <c r="X636" s="201"/>
      <c r="Y636" s="199"/>
      <c r="Z636" s="201"/>
      <c r="AA636" s="201"/>
      <c r="AB636" s="195"/>
      <c r="AC636" s="195"/>
      <c r="AD636" s="199"/>
      <c r="AE636" s="202"/>
      <c r="AF636" s="203" t="s">
        <v>290</v>
      </c>
    </row>
    <row hidden="true" r="637">
      <c r="A637" s="189"/>
      <c r="B637" s="190" t="s">
        <v>270</v>
      </c>
      <c r="C637" s="221" t="s">
        <v>264</v>
      </c>
      <c r="D637" s="192" t="s">
        <v>247</v>
      </c>
      <c r="E637" s="193">
        <v>0</v>
      </c>
      <c r="F637" s="194">
        <f>E637+E639+E638</f>
      </c>
      <c r="G637" s="195">
        <v>0</v>
      </c>
      <c r="H637" s="195">
        <v>0</v>
      </c>
      <c r="I637" s="196">
        <f t="shared" si="141"/>
      </c>
      <c r="J637" s="197">
        <f t="shared" si="9"/>
      </c>
      <c r="K637" s="195">
        <v>0</v>
      </c>
      <c r="L637" s="197">
        <f t="shared" si="99"/>
      </c>
      <c r="M637" s="195">
        <v>0</v>
      </c>
      <c r="N637" s="198">
        <f t="shared" si="212"/>
      </c>
      <c r="O637" s="195">
        <v>0</v>
      </c>
      <c r="P637" s="198">
        <f t="shared" si="239"/>
      </c>
      <c r="Q637" s="199">
        <f>(M637+M638+M639)/(O637+O638+O639)</f>
      </c>
      <c r="R637" s="195">
        <v>1</v>
      </c>
      <c r="S637" s="199">
        <f>(O637+O638+O639)/(K637+K638+K639)</f>
      </c>
      <c r="T637" s="195">
        <v>1</v>
      </c>
      <c r="U637" s="200">
        <f>F637/T637</f>
      </c>
      <c r="V637" s="201">
        <f>(F637+4*500)/T637</f>
      </c>
      <c r="W637" s="195">
        <v>372</v>
      </c>
      <c r="X637" s="201">
        <f>W637/T637</f>
      </c>
      <c r="Y637" s="199">
        <f>T637/R637</f>
      </c>
      <c r="Z637" s="201">
        <f>W637/F637</f>
      </c>
      <c r="AA637" s="201">
        <f>W637/(F637+500)</f>
      </c>
      <c r="AB637" s="195">
        <v>0</v>
      </c>
      <c r="AC637" s="195">
        <v>0</v>
      </c>
      <c r="AD637" s="199">
        <f>AB637/T637</f>
      </c>
      <c r="AE637" s="202">
        <f>(W637-AC637)/(F637+500)</f>
      </c>
      <c r="AF637" s="201" t="s">
        <v>248</v>
      </c>
    </row>
    <row hidden="true" r="638">
      <c r="A638" s="189"/>
      <c r="B638" s="190"/>
      <c r="C638" s="221"/>
      <c r="D638" s="192" t="s">
        <v>249</v>
      </c>
      <c r="E638" s="193">
        <v>403.11</v>
      </c>
      <c r="F638" s="194"/>
      <c r="G638" s="195">
        <v>4037</v>
      </c>
      <c r="H638" s="195">
        <v>144</v>
      </c>
      <c r="I638" s="196">
        <f t="shared" si="141"/>
      </c>
      <c r="J638" s="197">
        <f t="shared" si="9"/>
      </c>
      <c r="K638" s="195">
        <v>8</v>
      </c>
      <c r="L638" s="197">
        <f t="shared" si="99"/>
      </c>
      <c r="M638" s="195">
        <v>1</v>
      </c>
      <c r="N638" s="198">
        <f t="shared" si="212"/>
      </c>
      <c r="O638" s="195">
        <v>1</v>
      </c>
      <c r="P638" s="198">
        <f t="shared" si="239"/>
      </c>
      <c r="Q638" s="199"/>
      <c r="R638" s="195"/>
      <c r="S638" s="199"/>
      <c r="T638" s="195"/>
      <c r="U638" s="200"/>
      <c r="V638" s="201"/>
      <c r="W638" s="195"/>
      <c r="X638" s="201"/>
      <c r="Y638" s="199"/>
      <c r="Z638" s="201"/>
      <c r="AA638" s="201"/>
      <c r="AB638" s="195"/>
      <c r="AC638" s="195"/>
      <c r="AD638" s="199"/>
      <c r="AE638" s="202"/>
      <c r="AF638" s="203"/>
    </row>
    <row hidden="true" r="639">
      <c r="A639" s="189"/>
      <c r="B639" s="190"/>
      <c r="C639" s="221"/>
      <c r="D639" s="192" t="s">
        <v>250</v>
      </c>
      <c r="E639" s="193">
        <v>85.45</v>
      </c>
      <c r="F639" s="194"/>
      <c r="G639" s="195">
        <v>848</v>
      </c>
      <c r="H639" s="195">
        <v>21</v>
      </c>
      <c r="I639" s="196">
        <f t="shared" si="141"/>
      </c>
      <c r="J639" s="197">
        <f t="shared" si="9"/>
      </c>
      <c r="K639" s="195">
        <v>0</v>
      </c>
      <c r="L639" s="197">
        <f t="shared" si="99"/>
      </c>
      <c r="M639" s="195">
        <v>0</v>
      </c>
      <c r="N639" s="198">
        <f t="shared" si="212"/>
      </c>
      <c r="O639" s="195">
        <v>0</v>
      </c>
      <c r="P639" s="198">
        <f t="shared" si="239"/>
      </c>
      <c r="Q639" s="199"/>
      <c r="R639" s="195"/>
      <c r="S639" s="199"/>
      <c r="T639" s="195"/>
      <c r="U639" s="200"/>
      <c r="V639" s="201"/>
      <c r="W639" s="195"/>
      <c r="X639" s="201"/>
      <c r="Y639" s="199"/>
      <c r="Z639" s="201"/>
      <c r="AA639" s="201"/>
      <c r="AB639" s="195"/>
      <c r="AC639" s="195"/>
      <c r="AD639" s="199"/>
      <c r="AE639" s="202"/>
      <c r="AF639" s="203" t="s">
        <v>290</v>
      </c>
    </row>
    <row hidden="true" r="640">
      <c r="A640" s="189"/>
      <c r="B640" s="222" t="s">
        <v>256</v>
      </c>
      <c r="C640" s="222"/>
      <c r="D640" s="222"/>
      <c r="E640" s="208">
        <f>SUM(E625:E639)</f>
      </c>
      <c r="F640" s="208">
        <f>SUM(F625:F639)</f>
      </c>
      <c r="G640" s="208">
        <f>SUM(G625:G639)</f>
      </c>
      <c r="H640" s="208">
        <f>SUM(H625:H639)</f>
      </c>
      <c r="I640" s="210">
        <f t="shared" si="141"/>
      </c>
      <c r="J640" s="211">
        <f t="shared" si="9"/>
      </c>
      <c r="K640" s="208">
        <f>SUM(K625:K639)</f>
      </c>
      <c r="L640" s="211">
        <f t="shared" si="99"/>
      </c>
      <c r="M640" s="208">
        <f>SUM(M625:M639)</f>
      </c>
      <c r="N640" s="212">
        <f t="shared" si="212"/>
      </c>
      <c r="O640" s="208">
        <f>SUM(O625:O639)</f>
      </c>
      <c r="P640" s="212">
        <f t="shared" si="239"/>
      </c>
      <c r="Q640" s="213">
        <f>M640/O640</f>
      </c>
      <c r="R640" s="208">
        <f>SUM(R625:R639)</f>
      </c>
      <c r="S640" s="213">
        <f>(O640+O640)/(K640+K640)</f>
      </c>
      <c r="T640" s="208">
        <f>SUM(T625:T639)</f>
      </c>
      <c r="U640" s="214">
        <f t="shared" ref="U640:U641" si="503">F640/T640</f>
      </c>
      <c r="V640" s="215">
        <f t="shared" ref="V640:V641" si="607">(F640+4*500)/T640</f>
      </c>
      <c r="W640" s="208">
        <f>SUM(W625:W639)</f>
      </c>
      <c r="X640" s="216">
        <f t="shared" ref="X640:X641" si="295">W640/T640</f>
      </c>
      <c r="Y640" s="213">
        <f t="shared" ref="Y640:Y641" si="399">T640/R640</f>
      </c>
      <c r="Z640" s="215">
        <f t="shared" ref="Z640:Z641" si="804">W640/F640</f>
      </c>
      <c r="AA640" s="215">
        <f>W640/(F640+COUNT(W625:W639)*500)</f>
      </c>
      <c r="AB640" s="217">
        <f>AB625+AB628+AB631+AB634+AB637</f>
      </c>
      <c r="AC640" s="217">
        <f>AC625+AC628+AC631+AC634+AC637</f>
      </c>
      <c r="AD640" s="213">
        <f t="shared" ref="AD640:AD641" si="700">AB640/T640</f>
      </c>
      <c r="AE640" s="218">
        <f>(W640-AC640)/(F640+COUNT(W625:W639))</f>
      </c>
      <c r="AF640" s="219"/>
    </row>
    <row hidden="true" r="641">
      <c r="A641" s="189"/>
      <c r="B641" s="206" t="s">
        <v>271</v>
      </c>
      <c r="C641" s="221" t="s">
        <v>272</v>
      </c>
      <c r="D641" s="192" t="s">
        <v>247</v>
      </c>
      <c r="E641" s="193">
        <v>0</v>
      </c>
      <c r="F641" s="194">
        <f>E641+E643+E642</f>
      </c>
      <c r="G641" s="195">
        <v>0</v>
      </c>
      <c r="H641" s="195">
        <v>0</v>
      </c>
      <c r="I641" s="196">
        <f t="shared" si="141"/>
      </c>
      <c r="J641" s="197">
        <f t="shared" si="9"/>
      </c>
      <c r="K641" s="195">
        <v>0</v>
      </c>
      <c r="L641" s="197">
        <f t="shared" si="99"/>
      </c>
      <c r="M641" s="195">
        <v>0</v>
      </c>
      <c r="N641" s="198">
        <f t="shared" si="212"/>
      </c>
      <c r="O641" s="195">
        <v>0</v>
      </c>
      <c r="P641" s="198">
        <f t="shared" si="239"/>
      </c>
      <c r="Q641" s="199">
        <f>(M641+M642+M643)/(O641+O642+O643)</f>
      </c>
      <c r="R641" s="195">
        <v>3</v>
      </c>
      <c r="S641" s="199">
        <f>(O641+O642+O643)/(K641+K642+K643)</f>
      </c>
      <c r="T641" s="195">
        <v>2</v>
      </c>
      <c r="U641" s="200">
        <f t="shared" si="503"/>
      </c>
      <c r="V641" s="201">
        <f t="shared" si="607"/>
      </c>
      <c r="W641" s="195">
        <v>2438.3999999999996</v>
      </c>
      <c r="X641" s="201">
        <f t="shared" si="295"/>
      </c>
      <c r="Y641" s="199">
        <f t="shared" si="399"/>
      </c>
      <c r="Z641" s="201">
        <f t="shared" si="804"/>
      </c>
      <c r="AA641" s="201">
        <f>W641/(F641+500)</f>
      </c>
      <c r="AB641" s="195">
        <v>1</v>
      </c>
      <c r="AC641" s="195">
        <v>775.2</v>
      </c>
      <c r="AD641" s="199">
        <f t="shared" si="700"/>
      </c>
      <c r="AE641" s="202">
        <f>(W641-AC641)/(F641+500)</f>
      </c>
      <c r="AF641" s="201" t="s">
        <v>248</v>
      </c>
    </row>
    <row hidden="true" r="642">
      <c r="A642" s="189"/>
      <c r="B642" s="206"/>
      <c r="C642" s="221"/>
      <c r="D642" s="192" t="s">
        <v>249</v>
      </c>
      <c r="E642" s="193">
        <v>790.77</v>
      </c>
      <c r="F642" s="194"/>
      <c r="G642" s="195">
        <v>7798</v>
      </c>
      <c r="H642" s="195">
        <v>232</v>
      </c>
      <c r="I642" s="196">
        <f t="shared" si="141"/>
      </c>
      <c r="J642" s="197">
        <f t="shared" si="9"/>
      </c>
      <c r="K642" s="195">
        <v>13</v>
      </c>
      <c r="L642" s="197">
        <f t="shared" si="99"/>
      </c>
      <c r="M642" s="195">
        <v>2</v>
      </c>
      <c r="N642" s="198">
        <f t="shared" si="212"/>
      </c>
      <c r="O642" s="195">
        <v>2</v>
      </c>
      <c r="P642" s="198">
        <f t="shared" si="239"/>
      </c>
      <c r="Q642" s="199"/>
      <c r="R642" s="195"/>
      <c r="S642" s="199"/>
      <c r="T642" s="195"/>
      <c r="U642" s="200"/>
      <c r="V642" s="201"/>
      <c r="W642" s="195"/>
      <c r="X642" s="201"/>
      <c r="Y642" s="199"/>
      <c r="Z642" s="201"/>
      <c r="AA642" s="201"/>
      <c r="AB642" s="195">
        <v>1</v>
      </c>
      <c r="AC642" s="195">
        <v>775.2</v>
      </c>
      <c r="AD642" s="199"/>
      <c r="AE642" s="202"/>
      <c r="AF642" s="203"/>
    </row>
    <row hidden="true" r="643">
      <c r="A643" s="189"/>
      <c r="B643" s="206"/>
      <c r="C643" s="221"/>
      <c r="D643" s="192" t="s">
        <v>250</v>
      </c>
      <c r="E643" s="193">
        <v>146.88</v>
      </c>
      <c r="F643" s="194"/>
      <c r="G643" s="195">
        <v>1082</v>
      </c>
      <c r="H643" s="195">
        <v>42</v>
      </c>
      <c r="I643" s="196">
        <f t="shared" si="141"/>
      </c>
      <c r="J643" s="197">
        <f t="shared" si="9"/>
      </c>
      <c r="K643" s="195">
        <v>0</v>
      </c>
      <c r="L643" s="197">
        <f t="shared" si="99"/>
      </c>
      <c r="M643" s="195">
        <v>0</v>
      </c>
      <c r="N643" s="198">
        <f t="shared" si="212"/>
      </c>
      <c r="O643" s="195">
        <v>0</v>
      </c>
      <c r="P643" s="198">
        <f t="shared" si="239"/>
      </c>
      <c r="Q643" s="199"/>
      <c r="R643" s="195"/>
      <c r="S643" s="199"/>
      <c r="T643" s="195"/>
      <c r="U643" s="200"/>
      <c r="V643" s="201"/>
      <c r="W643" s="195"/>
      <c r="X643" s="201"/>
      <c r="Y643" s="199"/>
      <c r="Z643" s="201"/>
      <c r="AA643" s="201"/>
      <c r="AB643" s="195">
        <v>1</v>
      </c>
      <c r="AC643" s="195">
        <v>775.2</v>
      </c>
      <c r="AD643" s="199"/>
      <c r="AE643" s="202"/>
      <c r="AF643" s="203" t="s">
        <v>290</v>
      </c>
    </row>
    <row hidden="true" r="644">
      <c r="A644" s="189"/>
      <c r="B644" s="190" t="s">
        <v>273</v>
      </c>
      <c r="C644" s="221" t="s">
        <v>272</v>
      </c>
      <c r="D644" s="192" t="s">
        <v>247</v>
      </c>
      <c r="E644" s="193">
        <v>0</v>
      </c>
      <c r="F644" s="194">
        <f>E644+E646+E645</f>
      </c>
      <c r="G644" s="193">
        <v>0</v>
      </c>
      <c r="H644" s="193">
        <v>0</v>
      </c>
      <c r="I644" s="196">
        <f t="shared" si="141"/>
      </c>
      <c r="J644" s="197">
        <f t="shared" si="9"/>
      </c>
      <c r="K644" s="193">
        <v>0</v>
      </c>
      <c r="L644" s="197">
        <f t="shared" si="99"/>
      </c>
      <c r="M644" s="193">
        <v>0</v>
      </c>
      <c r="N644" s="198">
        <f t="shared" si="212"/>
      </c>
      <c r="O644" s="193">
        <v>0</v>
      </c>
      <c r="P644" s="198">
        <f t="shared" si="239"/>
      </c>
      <c r="Q644" s="199">
        <f>(M644+M645+M646)/(O644+O645+O646)</f>
      </c>
      <c r="R644" s="195">
        <v>4</v>
      </c>
      <c r="S644" s="199">
        <f>(O644+O645+O646)/(K644+K645+K646)</f>
      </c>
      <c r="T644" s="195">
        <v>2</v>
      </c>
      <c r="U644" s="200">
        <f>F644/T644</f>
      </c>
      <c r="V644" s="201">
        <f>(F644+4*500)/T644</f>
      </c>
      <c r="W644" s="195">
        <v>2503.2000000000007</v>
      </c>
      <c r="X644" s="201">
        <f>W644/T644</f>
      </c>
      <c r="Y644" s="199">
        <f>T644/R644</f>
      </c>
      <c r="Z644" s="201">
        <f>W644/F644</f>
      </c>
      <c r="AA644" s="201">
        <f>W644/(F644+500)</f>
      </c>
      <c r="AB644" s="195">
        <v>1</v>
      </c>
      <c r="AC644" s="195">
        <v>1411.1999999999998</v>
      </c>
      <c r="AD644" s="199">
        <f>AB644/T644</f>
      </c>
      <c r="AE644" s="202">
        <f>(W644-AC644)/(F644+500)</f>
      </c>
      <c r="AF644" s="201" t="s">
        <v>248</v>
      </c>
    </row>
    <row hidden="true" r="645">
      <c r="A645" s="189"/>
      <c r="B645" s="190"/>
      <c r="C645" s="221"/>
      <c r="D645" s="192" t="s">
        <v>249</v>
      </c>
      <c r="E645" s="193">
        <v>1166.63</v>
      </c>
      <c r="F645" s="194"/>
      <c r="G645" s="195">
        <v>10323</v>
      </c>
      <c r="H645" s="195">
        <v>351</v>
      </c>
      <c r="I645" s="196">
        <f t="shared" si="141"/>
      </c>
      <c r="J645" s="197">
        <f t="shared" si="9"/>
      </c>
      <c r="K645" s="195">
        <v>17</v>
      </c>
      <c r="L645" s="197">
        <f t="shared" si="99"/>
      </c>
      <c r="M645" s="195">
        <v>0</v>
      </c>
      <c r="N645" s="198">
        <f t="shared" si="212"/>
      </c>
      <c r="O645" s="195">
        <v>0</v>
      </c>
      <c r="P645" s="198">
        <f t="shared" si="239"/>
      </c>
      <c r="Q645" s="199"/>
      <c r="R645" s="195"/>
      <c r="S645" s="199"/>
      <c r="T645" s="195"/>
      <c r="U645" s="200"/>
      <c r="V645" s="201"/>
      <c r="W645" s="195"/>
      <c r="X645" s="201"/>
      <c r="Y645" s="199"/>
      <c r="Z645" s="201"/>
      <c r="AA645" s="201"/>
      <c r="AB645" s="195"/>
      <c r="AC645" s="195"/>
      <c r="AD645" s="199"/>
      <c r="AE645" s="202"/>
      <c r="AF645" s="203"/>
    </row>
    <row hidden="true" r="646">
      <c r="A646" s="189"/>
      <c r="B646" s="190"/>
      <c r="C646" s="221"/>
      <c r="D646" s="192" t="s">
        <v>250</v>
      </c>
      <c r="E646" s="193">
        <v>179.27</v>
      </c>
      <c r="F646" s="194"/>
      <c r="G646" s="195">
        <v>1245</v>
      </c>
      <c r="H646" s="195">
        <v>52</v>
      </c>
      <c r="I646" s="196">
        <f t="shared" si="141"/>
      </c>
      <c r="J646" s="197">
        <f t="shared" si="9"/>
      </c>
      <c r="K646" s="195">
        <v>0</v>
      </c>
      <c r="L646" s="197">
        <f t="shared" si="99"/>
      </c>
      <c r="M646" s="195">
        <v>0</v>
      </c>
      <c r="N646" s="198">
        <f t="shared" si="212"/>
      </c>
      <c r="O646" s="195">
        <v>1</v>
      </c>
      <c r="P646" s="198">
        <f t="shared" si="239"/>
      </c>
      <c r="Q646" s="199"/>
      <c r="R646" s="195"/>
      <c r="S646" s="199"/>
      <c r="T646" s="195"/>
      <c r="U646" s="200"/>
      <c r="V646" s="201"/>
      <c r="W646" s="195"/>
      <c r="X646" s="201"/>
      <c r="Y646" s="199"/>
      <c r="Z646" s="201"/>
      <c r="AA646" s="201"/>
      <c r="AB646" s="195"/>
      <c r="AC646" s="195"/>
      <c r="AD646" s="199"/>
      <c r="AE646" s="202"/>
      <c r="AF646" s="203" t="s">
        <v>290</v>
      </c>
    </row>
    <row hidden="true" r="647">
      <c r="A647" s="189"/>
      <c r="B647" s="190" t="s">
        <v>274</v>
      </c>
      <c r="C647" s="221" t="s">
        <v>272</v>
      </c>
      <c r="D647" s="192" t="s">
        <v>247</v>
      </c>
      <c r="E647" s="193">
        <v>0</v>
      </c>
      <c r="F647" s="194">
        <f>E647+E649+E648</f>
      </c>
      <c r="G647" s="195">
        <v>0</v>
      </c>
      <c r="H647" s="195">
        <v>0</v>
      </c>
      <c r="I647" s="196">
        <f t="shared" si="141"/>
      </c>
      <c r="J647" s="197">
        <f t="shared" si="9"/>
      </c>
      <c r="K647" s="195">
        <v>0</v>
      </c>
      <c r="L647" s="197">
        <f t="shared" si="99"/>
      </c>
      <c r="M647" s="195">
        <v>0</v>
      </c>
      <c r="N647" s="198">
        <f t="shared" si="212"/>
      </c>
      <c r="O647" s="195">
        <v>0</v>
      </c>
      <c r="P647" s="198">
        <f t="shared" si="239"/>
      </c>
      <c r="Q647" s="199">
        <f>(M647+M648+M649)/(O647+O648+O649)</f>
      </c>
      <c r="R647" s="195">
        <v>9</v>
      </c>
      <c r="S647" s="199">
        <f>(O647+O648+O649)/(K647+K648+K649)</f>
      </c>
      <c r="T647" s="195">
        <v>6</v>
      </c>
      <c r="U647" s="200">
        <f>F647/T647</f>
      </c>
      <c r="V647" s="201">
        <f>(F647+4*500)/T647</f>
      </c>
      <c r="W647" s="195">
        <v>7669.5</v>
      </c>
      <c r="X647" s="201">
        <f>W647/T647</f>
      </c>
      <c r="Y647" s="199">
        <f>T647/R647</f>
      </c>
      <c r="Z647" s="201">
        <f>W647/F647</f>
      </c>
      <c r="AA647" s="201">
        <f>W647/(F647+500)</f>
      </c>
      <c r="AB647" s="195">
        <v>0</v>
      </c>
      <c r="AC647" s="195">
        <v>0</v>
      </c>
      <c r="AD647" s="199">
        <f>AB647/T647</f>
      </c>
      <c r="AE647" s="202">
        <f>(W647-AC647)/(F647+500)</f>
      </c>
      <c r="AF647" s="201" t="s">
        <v>248</v>
      </c>
    </row>
    <row hidden="true" r="648">
      <c r="A648" s="189"/>
      <c r="B648" s="190"/>
      <c r="C648" s="221"/>
      <c r="D648" s="192" t="s">
        <v>249</v>
      </c>
      <c r="E648" s="193">
        <v>2081.41</v>
      </c>
      <c r="F648" s="194"/>
      <c r="G648" s="195">
        <v>20347</v>
      </c>
      <c r="H648" s="195">
        <v>813</v>
      </c>
      <c r="I648" s="196">
        <f t="shared" si="141"/>
      </c>
      <c r="J648" s="197">
        <f t="shared" si="9"/>
      </c>
      <c r="K648" s="195">
        <v>51</v>
      </c>
      <c r="L648" s="197">
        <f t="shared" si="99"/>
      </c>
      <c r="M648" s="195">
        <v>6</v>
      </c>
      <c r="N648" s="198">
        <f t="shared" si="212"/>
      </c>
      <c r="O648" s="195">
        <v>7</v>
      </c>
      <c r="P648" s="198">
        <f t="shared" si="239"/>
      </c>
      <c r="Q648" s="199"/>
      <c r="R648" s="195"/>
      <c r="S648" s="199"/>
      <c r="T648" s="195"/>
      <c r="U648" s="200"/>
      <c r="V648" s="201"/>
      <c r="W648" s="195"/>
      <c r="X648" s="201"/>
      <c r="Y648" s="199"/>
      <c r="Z648" s="201"/>
      <c r="AA648" s="201"/>
      <c r="AB648" s="195"/>
      <c r="AC648" s="195"/>
      <c r="AD648" s="199"/>
      <c r="AE648" s="202"/>
      <c r="AF648" s="203"/>
    </row>
    <row hidden="true" r="649">
      <c r="A649" s="189"/>
      <c r="B649" s="190"/>
      <c r="C649" s="221"/>
      <c r="D649" s="192" t="s">
        <v>250</v>
      </c>
      <c r="E649" s="193">
        <v>136.37</v>
      </c>
      <c r="F649" s="194"/>
      <c r="G649" s="195">
        <v>967</v>
      </c>
      <c r="H649" s="195">
        <v>30</v>
      </c>
      <c r="I649" s="196">
        <f t="shared" si="141"/>
      </c>
      <c r="J649" s="197">
        <f t="shared" si="9"/>
      </c>
      <c r="K649" s="195">
        <v>0</v>
      </c>
      <c r="L649" s="197">
        <f t="shared" si="99"/>
      </c>
      <c r="M649" s="195">
        <v>0</v>
      </c>
      <c r="N649" s="198">
        <f t="shared" si="212"/>
      </c>
      <c r="O649" s="195">
        <v>1</v>
      </c>
      <c r="P649" s="198">
        <f t="shared" si="239"/>
      </c>
      <c r="Q649" s="199"/>
      <c r="R649" s="195"/>
      <c r="S649" s="199"/>
      <c r="T649" s="195"/>
      <c r="U649" s="200"/>
      <c r="V649" s="201"/>
      <c r="W649" s="195"/>
      <c r="X649" s="201"/>
      <c r="Y649" s="199"/>
      <c r="Z649" s="201"/>
      <c r="AA649" s="201"/>
      <c r="AB649" s="195"/>
      <c r="AC649" s="195"/>
      <c r="AD649" s="199"/>
      <c r="AE649" s="202"/>
      <c r="AF649" s="203" t="s">
        <v>290</v>
      </c>
    </row>
    <row hidden="true" r="650">
      <c r="A650" s="189"/>
      <c r="B650" s="190" t="s">
        <v>275</v>
      </c>
      <c r="C650" s="221" t="s">
        <v>272</v>
      </c>
      <c r="D650" s="192" t="s">
        <v>247</v>
      </c>
      <c r="E650" s="193">
        <v>0</v>
      </c>
      <c r="F650" s="194">
        <f>E650+E652+E651</f>
      </c>
      <c r="G650" s="195">
        <v>0</v>
      </c>
      <c r="H650" s="195">
        <v>0</v>
      </c>
      <c r="I650" s="196">
        <f t="shared" si="141"/>
      </c>
      <c r="J650" s="197">
        <f t="shared" si="9"/>
      </c>
      <c r="K650" s="195">
        <v>0</v>
      </c>
      <c r="L650" s="197">
        <f t="shared" si="99"/>
      </c>
      <c r="M650" s="195">
        <v>0</v>
      </c>
      <c r="N650" s="198">
        <f t="shared" si="212"/>
      </c>
      <c r="O650" s="195">
        <v>0</v>
      </c>
      <c r="P650" s="198">
        <f t="shared" si="239"/>
      </c>
      <c r="Q650" s="199">
        <f>(M650+M651+M652)/(O650+O651+O652)</f>
      </c>
      <c r="R650" s="195">
        <v>10</v>
      </c>
      <c r="S650" s="199">
        <f>(O650+O651+O652)/(K650+K651+K652)</f>
      </c>
      <c r="T650" s="195">
        <v>7</v>
      </c>
      <c r="U650" s="200">
        <f>F650/T650</f>
      </c>
      <c r="V650" s="201">
        <f>(F650+4*500)/T650</f>
      </c>
      <c r="W650" s="195">
        <v>4169.700000000001</v>
      </c>
      <c r="X650" s="201">
        <f>W650/T650</f>
      </c>
      <c r="Y650" s="199">
        <f>T650/R650</f>
      </c>
      <c r="Z650" s="201">
        <f>W650/F650</f>
      </c>
      <c r="AA650" s="201">
        <f>W650/(F650+500)</f>
      </c>
      <c r="AB650" s="195">
        <v>3</v>
      </c>
      <c r="AC650" s="195">
        <v>804</v>
      </c>
      <c r="AD650" s="199">
        <f>AB650/T650</f>
      </c>
      <c r="AE650" s="202">
        <f>(W650-AC650)/(F650+500)</f>
      </c>
      <c r="AF650" s="201" t="s">
        <v>248</v>
      </c>
    </row>
    <row hidden="true" r="651">
      <c r="A651" s="189"/>
      <c r="B651" s="190"/>
      <c r="C651" s="221"/>
      <c r="D651" s="192" t="s">
        <v>249</v>
      </c>
      <c r="E651" s="193">
        <v>1093.98</v>
      </c>
      <c r="F651" s="194"/>
      <c r="G651" s="195">
        <v>9512</v>
      </c>
      <c r="H651" s="195">
        <v>536</v>
      </c>
      <c r="I651" s="196">
        <f t="shared" si="141"/>
      </c>
      <c r="J651" s="197">
        <f t="shared" si="9"/>
      </c>
      <c r="K651" s="195">
        <v>26</v>
      </c>
      <c r="L651" s="197">
        <f t="shared" si="99"/>
      </c>
      <c r="M651" s="195">
        <v>2</v>
      </c>
      <c r="N651" s="198">
        <f t="shared" si="212"/>
      </c>
      <c r="O651" s="195">
        <v>3</v>
      </c>
      <c r="P651" s="198">
        <f t="shared" si="239"/>
      </c>
      <c r="Q651" s="199"/>
      <c r="R651" s="195"/>
      <c r="S651" s="199"/>
      <c r="T651" s="195"/>
      <c r="U651" s="200"/>
      <c r="V651" s="201"/>
      <c r="W651" s="195"/>
      <c r="X651" s="201"/>
      <c r="Y651" s="199"/>
      <c r="Z651" s="201"/>
      <c r="AA651" s="201"/>
      <c r="AB651" s="195"/>
      <c r="AC651" s="195"/>
      <c r="AD651" s="199"/>
      <c r="AE651" s="202"/>
      <c r="AF651" s="203"/>
    </row>
    <row hidden="true" r="652">
      <c r="A652" s="189"/>
      <c r="B652" s="190"/>
      <c r="C652" s="221"/>
      <c r="D652" s="192" t="s">
        <v>250</v>
      </c>
      <c r="E652" s="193">
        <v>337.97</v>
      </c>
      <c r="F652" s="194"/>
      <c r="G652" s="195">
        <v>1347</v>
      </c>
      <c r="H652" s="195">
        <v>74</v>
      </c>
      <c r="I652" s="196">
        <f t="shared" si="141"/>
      </c>
      <c r="J652" s="197">
        <f t="shared" si="9"/>
      </c>
      <c r="K652" s="195">
        <v>1</v>
      </c>
      <c r="L652" s="197">
        <f t="shared" si="99"/>
      </c>
      <c r="M652" s="195">
        <v>0</v>
      </c>
      <c r="N652" s="198">
        <f t="shared" si="212"/>
      </c>
      <c r="O652" s="195">
        <v>0</v>
      </c>
      <c r="P652" s="198">
        <f t="shared" si="239"/>
      </c>
      <c r="Q652" s="199"/>
      <c r="R652" s="195"/>
      <c r="S652" s="199"/>
      <c r="T652" s="195"/>
      <c r="U652" s="200"/>
      <c r="V652" s="201"/>
      <c r="W652" s="195"/>
      <c r="X652" s="201"/>
      <c r="Y652" s="199"/>
      <c r="Z652" s="201"/>
      <c r="AA652" s="201"/>
      <c r="AB652" s="195"/>
      <c r="AC652" s="195"/>
      <c r="AD652" s="199"/>
      <c r="AE652" s="202"/>
      <c r="AF652" s="203" t="s">
        <v>266</v>
      </c>
    </row>
    <row hidden="true" r="653">
      <c r="A653" s="189"/>
      <c r="B653" s="190" t="s">
        <v>276</v>
      </c>
      <c r="C653" s="221" t="s">
        <v>272</v>
      </c>
      <c r="D653" s="192" t="s">
        <v>247</v>
      </c>
      <c r="E653" s="193">
        <v>0</v>
      </c>
      <c r="F653" s="194">
        <f>E653+E655+E654</f>
      </c>
      <c r="G653" s="195">
        <v>0</v>
      </c>
      <c r="H653" s="195">
        <v>0</v>
      </c>
      <c r="I653" s="196">
        <f t="shared" si="141"/>
      </c>
      <c r="J653" s="197">
        <f t="shared" si="9"/>
      </c>
      <c r="K653" s="195">
        <v>0</v>
      </c>
      <c r="L653" s="197">
        <f t="shared" si="99"/>
      </c>
      <c r="M653" s="195">
        <v>0</v>
      </c>
      <c r="N653" s="198">
        <f t="shared" si="212"/>
      </c>
      <c r="O653" s="195">
        <v>0</v>
      </c>
      <c r="P653" s="198">
        <f t="shared" si="239"/>
      </c>
      <c r="Q653" s="199">
        <f>(M653+M654+M655)/(O653+O654+O655)</f>
      </c>
      <c r="R653" s="195">
        <v>2</v>
      </c>
      <c r="S653" s="199">
        <f>(O653+O654+O655)/(K653+K654+K655)</f>
      </c>
      <c r="T653" s="195">
        <v>1</v>
      </c>
      <c r="U653" s="200">
        <f>F653/T653</f>
      </c>
      <c r="V653" s="201">
        <f>(F653+4*500)/T653</f>
      </c>
      <c r="W653" s="195">
        <v>692.3999999999978</v>
      </c>
      <c r="X653" s="201">
        <f>W653/T653</f>
      </c>
      <c r="Y653" s="199">
        <f>T653/R653</f>
      </c>
      <c r="Z653" s="201">
        <f>W653/F653</f>
      </c>
      <c r="AA653" s="201">
        <f>W653/(F653+500)</f>
      </c>
      <c r="AB653" s="195">
        <v>0</v>
      </c>
      <c r="AC653" s="195">
        <v>0</v>
      </c>
      <c r="AD653" s="199">
        <f>AB653/T653</f>
      </c>
      <c r="AE653" s="202">
        <f>(W653-AC653)/(F653+500)</f>
      </c>
      <c r="AF653" s="201" t="s">
        <v>248</v>
      </c>
    </row>
    <row hidden="true" r="654">
      <c r="A654" s="189"/>
      <c r="B654" s="190"/>
      <c r="C654" s="221"/>
      <c r="D654" s="192" t="s">
        <v>249</v>
      </c>
      <c r="E654" s="193">
        <v>511.77</v>
      </c>
      <c r="F654" s="194"/>
      <c r="G654" s="195">
        <v>5420</v>
      </c>
      <c r="H654" s="195">
        <v>348</v>
      </c>
      <c r="I654" s="196">
        <f t="shared" si="141"/>
      </c>
      <c r="J654" s="197">
        <f t="shared" si="9"/>
      </c>
      <c r="K654" s="195">
        <v>12</v>
      </c>
      <c r="L654" s="197">
        <f>E653/K653</f>
      </c>
      <c r="M654" s="195">
        <v>1</v>
      </c>
      <c r="N654" s="198">
        <f t="shared" si="212"/>
      </c>
      <c r="O654" s="195">
        <v>1</v>
      </c>
      <c r="P654" s="198">
        <f t="shared" si="239"/>
      </c>
      <c r="Q654" s="199"/>
      <c r="R654" s="195"/>
      <c r="S654" s="199"/>
      <c r="T654" s="195"/>
      <c r="U654" s="200"/>
      <c r="V654" s="201"/>
      <c r="W654" s="195"/>
      <c r="X654" s="201"/>
      <c r="Y654" s="199"/>
      <c r="Z654" s="201"/>
      <c r="AA654" s="201"/>
      <c r="AB654" s="195"/>
      <c r="AC654" s="195"/>
      <c r="AD654" s="199"/>
      <c r="AE654" s="202"/>
      <c r="AF654" s="203"/>
    </row>
    <row hidden="true" r="655">
      <c r="A655" s="189"/>
      <c r="B655" s="190"/>
      <c r="C655" s="221"/>
      <c r="D655" s="192" t="s">
        <v>250</v>
      </c>
      <c r="E655" s="193">
        <v>79.57</v>
      </c>
      <c r="F655" s="194"/>
      <c r="G655" s="195">
        <v>1347</v>
      </c>
      <c r="H655" s="195">
        <v>74</v>
      </c>
      <c r="I655" s="196">
        <f t="shared" si="141"/>
      </c>
      <c r="J655" s="197">
        <f t="shared" si="9"/>
      </c>
      <c r="K655" s="195">
        <v>1</v>
      </c>
      <c r="L655" s="197">
        <f t="shared" ref="L655:L657" si="100">E655/K655</f>
      </c>
      <c r="M655" s="195">
        <v>0</v>
      </c>
      <c r="N655" s="198">
        <f t="shared" si="212"/>
      </c>
      <c r="O655" s="195">
        <v>0</v>
      </c>
      <c r="P655" s="198">
        <f t="shared" si="239"/>
      </c>
      <c r="Q655" s="199"/>
      <c r="R655" s="195"/>
      <c r="S655" s="199"/>
      <c r="T655" s="195"/>
      <c r="U655" s="200"/>
      <c r="V655" s="201"/>
      <c r="W655" s="195"/>
      <c r="X655" s="201"/>
      <c r="Y655" s="199"/>
      <c r="Z655" s="201"/>
      <c r="AA655" s="201"/>
      <c r="AB655" s="195"/>
      <c r="AC655" s="195"/>
      <c r="AD655" s="199"/>
      <c r="AE655" s="202"/>
      <c r="AF655" s="203" t="s">
        <v>266</v>
      </c>
    </row>
    <row hidden="true" r="656">
      <c r="A656" s="189"/>
      <c r="B656" s="222" t="s">
        <v>256</v>
      </c>
      <c r="C656" s="222"/>
      <c r="D656" s="222"/>
      <c r="E656" s="208">
        <f>SUM(E641:E655)</f>
      </c>
      <c r="F656" s="208">
        <f>SUM(F641:F655)</f>
      </c>
      <c r="G656" s="208">
        <f>SUM(G641:G655)</f>
      </c>
      <c r="H656" s="208">
        <f>SUM(H641:H655)</f>
      </c>
      <c r="I656" s="210">
        <f t="shared" si="141"/>
      </c>
      <c r="J656" s="211">
        <f t="shared" si="9"/>
      </c>
      <c r="K656" s="208">
        <f>SUM(K641:K655)</f>
      </c>
      <c r="L656" s="211">
        <f t="shared" si="100"/>
      </c>
      <c r="M656" s="208">
        <f>SUM(M641:M655)</f>
      </c>
      <c r="N656" s="212">
        <f t="shared" si="212"/>
      </c>
      <c r="O656" s="208">
        <f>SUM(O641:O655)</f>
      </c>
      <c r="P656" s="212">
        <f t="shared" si="239"/>
      </c>
      <c r="Q656" s="213">
        <f t="shared" ref="Q656:Q657" si="185">M656/O656</f>
      </c>
      <c r="R656" s="208">
        <f>SUM(R641:R655)</f>
      </c>
      <c r="S656" s="213">
        <f t="shared" ref="S656:S657" si="63">(O656+O656)/(K656+K656)</f>
      </c>
      <c r="T656" s="208">
        <f>SUM(T641:T655)</f>
      </c>
      <c r="U656" s="214">
        <f t="shared" ref="U656:U657" si="504">F656/T656</f>
      </c>
      <c r="V656" s="215">
        <f t="shared" ref="V656:V657" si="608">(F656+4*500)/T656</f>
      </c>
      <c r="W656" s="208">
        <f>SUM(W641:W655)</f>
      </c>
      <c r="X656" s="216">
        <f t="shared" ref="X656:X657" si="296">W656/T656</f>
      </c>
      <c r="Y656" s="213">
        <f t="shared" ref="Y656:Y657" si="400">T656/R656</f>
      </c>
      <c r="Z656" s="215">
        <f t="shared" ref="Z656:Z657" si="805">W656/F656</f>
      </c>
      <c r="AA656" s="215">
        <f>W656/(F656+COUNT(W641:W655)*500)</f>
      </c>
      <c r="AB656" s="217">
        <f>AB641+AB644+AB647+AB650+AB653</f>
      </c>
      <c r="AC656" s="217">
        <f>AC641+AC644+AC647+AC650+AC653</f>
      </c>
      <c r="AD656" s="213">
        <f t="shared" ref="AD656:AD657" si="701">AB656/T656</f>
      </c>
      <c r="AE656" s="223">
        <f>(W656-AC656)/(F656+COUNT(W641:W655))</f>
      </c>
      <c r="AF656" s="224"/>
    </row>
    <row r="657">
      <c r="A657" s="189"/>
      <c r="B657" s="225" t="s">
        <v>277</v>
      </c>
      <c r="C657" s="225"/>
      <c r="D657" s="225"/>
      <c r="E657" s="226">
        <f>E608+E624+E640+E656</f>
      </c>
      <c r="F657" s="226">
        <f>F608+F624+F640+F656</f>
      </c>
      <c r="G657" s="226">
        <f>G608+G624+G640+G656</f>
      </c>
      <c r="H657" s="226">
        <f>H608+H624+H640+H656</f>
      </c>
      <c r="I657" s="227">
        <f t="shared" si="141"/>
      </c>
      <c r="J657" s="228">
        <f t="shared" si="9"/>
      </c>
      <c r="K657" s="229">
        <f>K608+K624+K640+K656</f>
      </c>
      <c r="L657" s="228">
        <f t="shared" si="100"/>
      </c>
      <c r="M657" s="229">
        <f>M608+M624+M640+M656</f>
      </c>
      <c r="N657" s="230">
        <f t="shared" si="212"/>
      </c>
      <c r="O657" s="229">
        <f>O608+O624+O640+O656</f>
      </c>
      <c r="P657" s="230">
        <f t="shared" si="239"/>
      </c>
      <c r="Q657" s="231">
        <f t="shared" si="185"/>
      </c>
      <c r="R657" s="229">
        <f>R608+R624+R640+R656</f>
      </c>
      <c r="S657" s="231">
        <f t="shared" si="63"/>
      </c>
      <c r="T657" s="229">
        <f>T608+T624+T640+T656</f>
      </c>
      <c r="U657" s="232">
        <f t="shared" si="504"/>
      </c>
      <c r="V657" s="233">
        <f t="shared" si="608"/>
      </c>
      <c r="W657" s="226">
        <f>W608+W624+W640+W656</f>
      </c>
      <c r="X657" s="233">
        <f t="shared" si="296"/>
      </c>
      <c r="Y657" s="231">
        <f t="shared" si="400"/>
      </c>
      <c r="Z657" s="233">
        <f t="shared" si="805"/>
      </c>
      <c r="AA657" s="233">
        <f>W657/(F657+COUNT(W593:W607,W609:W623,W625:W639,W641:W655)*500)</f>
      </c>
      <c r="AB657" s="229">
        <f>AB608+AB624+AB640+AB656</f>
      </c>
      <c r="AC657" s="226">
        <f>AC608+AC624+AC640+AC656</f>
      </c>
      <c r="AD657" s="231">
        <f t="shared" si="701"/>
      </c>
      <c r="AE657" s="233">
        <f>(W657-AC657)/(F657+COUNT(W593:W607,W609:W623,W625:W639,W641:W655)*500)</f>
      </c>
      <c r="AF657" s="201"/>
    </row>
    <row hidden="true" r="658">
      <c r="A658" s="178" t="s">
        <v>212</v>
      </c>
      <c r="B658" s="179" t="s">
        <v>213</v>
      </c>
      <c r="C658" s="179" t="s">
        <v>214</v>
      </c>
      <c r="D658" s="179" t="s">
        <v>215</v>
      </c>
      <c r="E658" s="180" t="s">
        <v>216</v>
      </c>
      <c r="F658" s="179" t="s">
        <v>217</v>
      </c>
      <c r="G658" s="179" t="s">
        <v>218</v>
      </c>
      <c r="H658" s="179" t="s">
        <v>219</v>
      </c>
      <c r="I658" s="181" t="s">
        <v>220</v>
      </c>
      <c r="J658" s="182" t="s">
        <v>221</v>
      </c>
      <c r="K658" s="179" t="s">
        <v>222</v>
      </c>
      <c r="L658" s="182" t="s">
        <v>223</v>
      </c>
      <c r="M658" s="179" t="s">
        <v>224</v>
      </c>
      <c r="N658" s="183" t="s">
        <v>225</v>
      </c>
      <c r="O658" s="179" t="s">
        <v>226</v>
      </c>
      <c r="P658" s="183" t="s">
        <v>227</v>
      </c>
      <c r="Q658" s="181" t="s">
        <v>228</v>
      </c>
      <c r="R658" s="184" t="s">
        <v>229</v>
      </c>
      <c r="S658" s="185" t="s">
        <v>230</v>
      </c>
      <c r="T658" s="184" t="s">
        <v>231</v>
      </c>
      <c r="U658" s="186" t="s">
        <v>232</v>
      </c>
      <c r="V658" s="187" t="s">
        <v>233</v>
      </c>
      <c r="W658" s="187" t="s">
        <v>234</v>
      </c>
      <c r="X658" s="187" t="s">
        <v>235</v>
      </c>
      <c r="Y658" s="185" t="s">
        <v>236</v>
      </c>
      <c r="Z658" s="187" t="s">
        <v>237</v>
      </c>
      <c r="AA658" s="187" t="s">
        <v>238</v>
      </c>
      <c r="AB658" s="187" t="s">
        <v>239</v>
      </c>
      <c r="AC658" s="184" t="s">
        <v>240</v>
      </c>
      <c r="AD658" s="185" t="s">
        <v>241</v>
      </c>
      <c r="AE658" s="235" t="s">
        <v>242</v>
      </c>
      <c r="AF658" s="236" t="s">
        <v>243</v>
      </c>
    </row>
    <row hidden="true" r="659">
      <c r="A659" s="189" t="s">
        <v>291</v>
      </c>
      <c r="B659" s="190" t="s">
        <v>245</v>
      </c>
      <c r="C659" s="221" t="s">
        <v>258</v>
      </c>
      <c r="D659" s="192" t="s">
        <v>247</v>
      </c>
      <c r="E659" s="193">
        <v>0</v>
      </c>
      <c r="F659" s="194">
        <f>E659+E661+E660</f>
      </c>
      <c r="G659" s="195">
        <v>0</v>
      </c>
      <c r="H659" s="195">
        <v>0</v>
      </c>
      <c r="I659" s="196">
        <f t="shared" ref="I659:I700" si="142">H659/G659</f>
      </c>
      <c r="J659" s="197">
        <f t="shared" ref="J659:J723" si="10">(E659/G659)*1000</f>
      </c>
      <c r="K659" s="195">
        <v>0</v>
      </c>
      <c r="L659" s="197">
        <f t="shared" ref="L659:L719" si="101">E659/K659</f>
      </c>
      <c r="M659" s="195">
        <v>0</v>
      </c>
      <c r="N659" s="198">
        <f t="shared" ref="N659:N723" si="213">E659/M659</f>
      </c>
      <c r="O659" s="195">
        <v>0</v>
      </c>
      <c r="P659" s="198">
        <f t="shared" ref="P659:P723" si="240">E659/O659</f>
      </c>
      <c r="Q659" s="199">
        <f>(M659+M660+M661)/(O659+O660+O661)</f>
      </c>
      <c r="R659" s="195">
        <v>3</v>
      </c>
      <c r="S659" s="199">
        <f>(O659+O660+O661)/(K659+K660+K661)</f>
      </c>
      <c r="T659" s="195">
        <v>2</v>
      </c>
      <c r="U659" s="200">
        <f>F659/T659</f>
      </c>
      <c r="V659" s="201">
        <f>(F659+4*500)/T659</f>
      </c>
      <c r="W659" s="195">
        <v>2851.2</v>
      </c>
      <c r="X659" s="201">
        <f>W659/T659</f>
      </c>
      <c r="Y659" s="199">
        <f>T659/R659</f>
      </c>
      <c r="Z659" s="201">
        <f>W659/F659</f>
      </c>
      <c r="AA659" s="201">
        <f>W659/(F659+500)</f>
      </c>
      <c r="AB659" s="195">
        <v>0</v>
      </c>
      <c r="AC659" s="195">
        <v>0</v>
      </c>
      <c r="AD659" s="199">
        <f>AB659/T659</f>
      </c>
      <c r="AE659" s="202">
        <f>(W659-AC659)/(F659+500)</f>
      </c>
      <c r="AF659" s="237" t="s">
        <v>265</v>
      </c>
    </row>
    <row hidden="true" r="660">
      <c r="A660" s="189"/>
      <c r="B660" s="190"/>
      <c r="C660" s="221"/>
      <c r="D660" s="192" t="s">
        <v>249</v>
      </c>
      <c r="E660" s="193">
        <v>857.01</v>
      </c>
      <c r="F660" s="194"/>
      <c r="G660" s="195">
        <v>5970</v>
      </c>
      <c r="H660" s="195">
        <v>430</v>
      </c>
      <c r="I660" s="196">
        <f t="shared" si="142"/>
      </c>
      <c r="J660" s="197">
        <f t="shared" si="10"/>
      </c>
      <c r="K660" s="195">
        <v>12</v>
      </c>
      <c r="L660" s="197">
        <f t="shared" si="101"/>
      </c>
      <c r="M660" s="195">
        <v>0</v>
      </c>
      <c r="N660" s="198">
        <f t="shared" si="213"/>
      </c>
      <c r="O660" s="195">
        <v>2</v>
      </c>
      <c r="P660" s="198">
        <f t="shared" si="240"/>
      </c>
      <c r="Q660" s="199"/>
      <c r="R660" s="195"/>
      <c r="S660" s="199"/>
      <c r="T660" s="195"/>
      <c r="U660" s="200"/>
      <c r="V660" s="201"/>
      <c r="W660" s="195"/>
      <c r="X660" s="201"/>
      <c r="Y660" s="199"/>
      <c r="Z660" s="201"/>
      <c r="AA660" s="201"/>
      <c r="AB660" s="195"/>
      <c r="AC660" s="195"/>
      <c r="AD660" s="199"/>
      <c r="AE660" s="202"/>
      <c r="AF660" s="204"/>
    </row>
    <row hidden="true" r="661">
      <c r="A661" s="189"/>
      <c r="B661" s="190"/>
      <c r="C661" s="221"/>
      <c r="D661" s="192" t="s">
        <v>250</v>
      </c>
      <c r="E661" s="193">
        <v>146.96</v>
      </c>
      <c r="F661" s="194"/>
      <c r="G661" s="195">
        <v>867</v>
      </c>
      <c r="H661" s="205">
        <v>47</v>
      </c>
      <c r="I661" s="196">
        <f t="shared" si="142"/>
      </c>
      <c r="J661" s="197">
        <f t="shared" si="10"/>
      </c>
      <c r="K661" s="195">
        <v>1</v>
      </c>
      <c r="L661" s="197">
        <f t="shared" si="101"/>
      </c>
      <c r="M661" s="195">
        <v>1</v>
      </c>
      <c r="N661" s="198">
        <f t="shared" si="213"/>
      </c>
      <c r="O661" s="195">
        <v>1</v>
      </c>
      <c r="P661" s="198">
        <f t="shared" si="240"/>
      </c>
      <c r="Q661" s="199"/>
      <c r="R661" s="195"/>
      <c r="S661" s="199"/>
      <c r="T661" s="195"/>
      <c r="U661" s="200"/>
      <c r="V661" s="201"/>
      <c r="W661" s="195"/>
      <c r="X661" s="201"/>
      <c r="Y661" s="199"/>
      <c r="Z661" s="201"/>
      <c r="AA661" s="201"/>
      <c r="AB661" s="195"/>
      <c r="AC661" s="195"/>
      <c r="AD661" s="199"/>
      <c r="AE661" s="202"/>
      <c r="AF661" s="203" t="s">
        <v>251</v>
      </c>
    </row>
    <row hidden="true" r="662">
      <c r="A662" s="189"/>
      <c r="B662" s="190" t="s">
        <v>252</v>
      </c>
      <c r="C662" s="221" t="s">
        <v>258</v>
      </c>
      <c r="D662" s="192" t="s">
        <v>247</v>
      </c>
      <c r="E662" s="193">
        <v>0</v>
      </c>
      <c r="F662" s="194">
        <f>E662+E664+E663</f>
      </c>
      <c r="G662" s="195">
        <v>0</v>
      </c>
      <c r="H662" s="195">
        <v>0</v>
      </c>
      <c r="I662" s="196">
        <f t="shared" si="142"/>
      </c>
      <c r="J662" s="197">
        <f t="shared" si="10"/>
      </c>
      <c r="K662" s="195">
        <v>0</v>
      </c>
      <c r="L662" s="197">
        <f t="shared" si="101"/>
      </c>
      <c r="M662" s="195">
        <v>0</v>
      </c>
      <c r="N662" s="198">
        <f t="shared" si="213"/>
      </c>
      <c r="O662" s="195">
        <v>0</v>
      </c>
      <c r="P662" s="198">
        <f t="shared" si="240"/>
      </c>
      <c r="Q662" s="199">
        <f>(M662+M663+M664)/(O662+O663+O664)</f>
      </c>
      <c r="R662" s="195">
        <v>4</v>
      </c>
      <c r="S662" s="199">
        <f>(O662+O663+O664)/(K662+K663+K664)</f>
      </c>
      <c r="T662" s="195">
        <v>1</v>
      </c>
      <c r="U662" s="200">
        <f>F662/T662</f>
      </c>
      <c r="V662" s="201">
        <f>(F662+4*500)/T662</f>
      </c>
      <c r="W662" s="195">
        <v>2407.2</v>
      </c>
      <c r="X662" s="201">
        <f>W662/T662</f>
      </c>
      <c r="Y662" s="199">
        <f>T662/R662</f>
      </c>
      <c r="Z662" s="201">
        <f>W662/F662</f>
      </c>
      <c r="AA662" s="201">
        <f>W662/(F662+500)</f>
      </c>
      <c r="AB662" s="195">
        <v>1</v>
      </c>
      <c r="AC662" s="195">
        <v>2407.2000000000007</v>
      </c>
      <c r="AD662" s="199">
        <f>AB662/T662</f>
      </c>
      <c r="AE662" s="202">
        <f>(W662-AC662)/(F662+500)</f>
      </c>
      <c r="AF662" s="203" t="s">
        <v>265</v>
      </c>
    </row>
    <row hidden="true" r="663">
      <c r="A663" s="189"/>
      <c r="B663" s="190"/>
      <c r="C663" s="221"/>
      <c r="D663" s="192" t="s">
        <v>249</v>
      </c>
      <c r="E663" s="193">
        <v>1576.65</v>
      </c>
      <c r="F663" s="194"/>
      <c r="G663" s="195">
        <v>14502</v>
      </c>
      <c r="H663" s="195">
        <v>1030</v>
      </c>
      <c r="I663" s="196">
        <f t="shared" si="142"/>
      </c>
      <c r="J663" s="197">
        <f t="shared" si="10"/>
      </c>
      <c r="K663" s="195">
        <v>34</v>
      </c>
      <c r="L663" s="197">
        <f t="shared" si="101"/>
      </c>
      <c r="M663" s="195">
        <v>2</v>
      </c>
      <c r="N663" s="198">
        <f t="shared" si="213"/>
      </c>
      <c r="O663" s="195">
        <v>3</v>
      </c>
      <c r="P663" s="198">
        <f t="shared" si="240"/>
      </c>
      <c r="Q663" s="199"/>
      <c r="R663" s="195"/>
      <c r="S663" s="199"/>
      <c r="T663" s="195"/>
      <c r="U663" s="200"/>
      <c r="V663" s="201"/>
      <c r="W663" s="195"/>
      <c r="X663" s="201"/>
      <c r="Y663" s="199"/>
      <c r="Z663" s="201"/>
      <c r="AA663" s="201"/>
      <c r="AB663" s="195"/>
      <c r="AC663" s="195"/>
      <c r="AD663" s="199"/>
      <c r="AE663" s="202"/>
      <c r="AF663" s="204"/>
    </row>
    <row hidden="true" r="664">
      <c r="A664" s="189"/>
      <c r="B664" s="190"/>
      <c r="C664" s="221"/>
      <c r="D664" s="192" t="s">
        <v>250</v>
      </c>
      <c r="E664" s="193">
        <v>399.37</v>
      </c>
      <c r="F664" s="194"/>
      <c r="G664" s="195">
        <v>2290</v>
      </c>
      <c r="H664" s="195">
        <v>70</v>
      </c>
      <c r="I664" s="196">
        <f t="shared" si="142"/>
      </c>
      <c r="J664" s="197">
        <f t="shared" si="10"/>
      </c>
      <c r="K664" s="195">
        <v>2</v>
      </c>
      <c r="L664" s="197">
        <f t="shared" si="101"/>
      </c>
      <c r="M664" s="195">
        <v>0</v>
      </c>
      <c r="N664" s="198">
        <f t="shared" si="213"/>
      </c>
      <c r="O664" s="195">
        <v>1</v>
      </c>
      <c r="P664" s="198">
        <f t="shared" si="240"/>
      </c>
      <c r="Q664" s="199"/>
      <c r="R664" s="195"/>
      <c r="S664" s="199"/>
      <c r="T664" s="195"/>
      <c r="U664" s="200"/>
      <c r="V664" s="201"/>
      <c r="W664" s="195"/>
      <c r="X664" s="201"/>
      <c r="Y664" s="199"/>
      <c r="Z664" s="201"/>
      <c r="AA664" s="201"/>
      <c r="AB664" s="195"/>
      <c r="AC664" s="195"/>
      <c r="AD664" s="199"/>
      <c r="AE664" s="202"/>
      <c r="AF664" s="203" t="s">
        <v>251</v>
      </c>
    </row>
    <row hidden="true" r="665">
      <c r="A665" s="189"/>
      <c r="B665" s="206" t="s">
        <v>253</v>
      </c>
      <c r="C665" s="221" t="s">
        <v>258</v>
      </c>
      <c r="D665" s="192" t="s">
        <v>247</v>
      </c>
      <c r="E665" s="193">
        <v>0</v>
      </c>
      <c r="F665" s="194">
        <f>E665+E667+E666</f>
      </c>
      <c r="G665" s="195">
        <v>0</v>
      </c>
      <c r="H665" s="195">
        <v>0</v>
      </c>
      <c r="I665" s="196">
        <f t="shared" si="142"/>
      </c>
      <c r="J665" s="197">
        <f t="shared" si="10"/>
      </c>
      <c r="K665" s="195">
        <v>0</v>
      </c>
      <c r="L665" s="197">
        <f t="shared" si="101"/>
      </c>
      <c r="M665" s="195">
        <v>0</v>
      </c>
      <c r="N665" s="198">
        <f t="shared" si="213"/>
      </c>
      <c r="O665" s="195">
        <v>0</v>
      </c>
      <c r="P665" s="198">
        <f t="shared" si="240"/>
      </c>
      <c r="Q665" s="199">
        <f>(M665+M666+M667)/(O665+O666+O667)</f>
      </c>
      <c r="R665" s="195">
        <v>6</v>
      </c>
      <c r="S665" s="199">
        <f>(O665+O666+O667)/(K665+K666+K667)</f>
      </c>
      <c r="T665" s="195">
        <v>1</v>
      </c>
      <c r="U665" s="200">
        <f>F665/T665</f>
      </c>
      <c r="V665" s="201">
        <f>(F665+4*500)/T665</f>
      </c>
      <c r="W665" s="195">
        <v>2407.2000000000007</v>
      </c>
      <c r="X665" s="201">
        <f>W665/T665</f>
      </c>
      <c r="Y665" s="199">
        <f>T665/R665</f>
      </c>
      <c r="Z665" s="201">
        <f>W665/F665</f>
      </c>
      <c r="AA665" s="201">
        <f>W665/(F665+500)</f>
      </c>
      <c r="AB665" s="195">
        <v>0</v>
      </c>
      <c r="AC665" s="195">
        <v>0</v>
      </c>
      <c r="AD665" s="199">
        <f>AB665/T665</f>
      </c>
      <c r="AE665" s="202">
        <f>(W665-AC665)/(F665+500)</f>
      </c>
      <c r="AF665" s="203" t="s">
        <v>265</v>
      </c>
    </row>
    <row hidden="true" r="666">
      <c r="A666" s="189"/>
      <c r="B666" s="206"/>
      <c r="C666" s="221"/>
      <c r="D666" s="192" t="s">
        <v>249</v>
      </c>
      <c r="E666" s="193">
        <v>1128.6</v>
      </c>
      <c r="F666" s="194"/>
      <c r="G666" s="195">
        <v>11788</v>
      </c>
      <c r="H666" s="195">
        <v>739</v>
      </c>
      <c r="I666" s="196">
        <f t="shared" si="142"/>
      </c>
      <c r="J666" s="197">
        <f t="shared" si="10"/>
      </c>
      <c r="K666" s="195">
        <v>28</v>
      </c>
      <c r="L666" s="197">
        <f t="shared" si="101"/>
      </c>
      <c r="M666" s="195">
        <v>1</v>
      </c>
      <c r="N666" s="198">
        <f t="shared" si="213"/>
      </c>
      <c r="O666" s="195">
        <v>2</v>
      </c>
      <c r="P666" s="198">
        <f t="shared" si="240"/>
      </c>
      <c r="Q666" s="199"/>
      <c r="R666" s="195"/>
      <c r="S666" s="199"/>
      <c r="T666" s="195"/>
      <c r="U666" s="200"/>
      <c r="V666" s="201"/>
      <c r="W666" s="195"/>
      <c r="X666" s="201"/>
      <c r="Y666" s="199"/>
      <c r="Z666" s="201"/>
      <c r="AA666" s="201"/>
      <c r="AB666" s="195"/>
      <c r="AC666" s="195"/>
      <c r="AD666" s="199"/>
      <c r="AE666" s="202"/>
      <c r="AF666" s="204"/>
    </row>
    <row hidden="true" r="667">
      <c r="A667" s="189"/>
      <c r="B667" s="206"/>
      <c r="C667" s="221"/>
      <c r="D667" s="192" t="s">
        <v>250</v>
      </c>
      <c r="E667" s="193">
        <v>566.51</v>
      </c>
      <c r="F667" s="194"/>
      <c r="G667" s="195">
        <v>3621</v>
      </c>
      <c r="H667" s="205">
        <v>91</v>
      </c>
      <c r="I667" s="196">
        <f t="shared" si="142"/>
      </c>
      <c r="J667" s="197">
        <f t="shared" si="10"/>
      </c>
      <c r="K667" s="195">
        <v>0</v>
      </c>
      <c r="L667" s="197">
        <f t="shared" si="101"/>
      </c>
      <c r="M667" s="195">
        <v>0</v>
      </c>
      <c r="N667" s="198">
        <f t="shared" si="213"/>
      </c>
      <c r="O667" s="195">
        <v>1</v>
      </c>
      <c r="P667" s="198">
        <f t="shared" si="240"/>
      </c>
      <c r="Q667" s="199"/>
      <c r="R667" s="195"/>
      <c r="S667" s="199"/>
      <c r="T667" s="195"/>
      <c r="U667" s="200"/>
      <c r="V667" s="201"/>
      <c r="W667" s="195"/>
      <c r="X667" s="201"/>
      <c r="Y667" s="199"/>
      <c r="Z667" s="201"/>
      <c r="AA667" s="201"/>
      <c r="AB667" s="195"/>
      <c r="AC667" s="195"/>
      <c r="AD667" s="199"/>
      <c r="AE667" s="202"/>
      <c r="AF667" s="203" t="s">
        <v>251</v>
      </c>
    </row>
    <row hidden="true" r="668">
      <c r="A668" s="189"/>
      <c r="B668" s="190" t="s">
        <v>254</v>
      </c>
      <c r="C668" s="221" t="s">
        <v>258</v>
      </c>
      <c r="D668" s="192" t="s">
        <v>247</v>
      </c>
      <c r="E668" s="193">
        <v>0</v>
      </c>
      <c r="F668" s="194">
        <f>E668+E670+E669</f>
      </c>
      <c r="G668" s="195">
        <v>0</v>
      </c>
      <c r="H668" s="195">
        <v>0</v>
      </c>
      <c r="I668" s="196">
        <f t="shared" si="142"/>
      </c>
      <c r="J668" s="197">
        <f t="shared" si="10"/>
      </c>
      <c r="K668" s="195">
        <v>0</v>
      </c>
      <c r="L668" s="197">
        <f t="shared" si="101"/>
      </c>
      <c r="M668" s="195">
        <v>0</v>
      </c>
      <c r="N668" s="198">
        <f t="shared" si="213"/>
      </c>
      <c r="O668" s="195">
        <v>0</v>
      </c>
      <c r="P668" s="198">
        <f t="shared" si="240"/>
      </c>
      <c r="Q668" s="199">
        <f>(M668+M669+M670)/(O668+O669+O670)</f>
      </c>
      <c r="R668" s="195">
        <v>0</v>
      </c>
      <c r="S668" s="199">
        <f>(O668+O669+O670)/(K668+K669+K670)</f>
      </c>
      <c r="T668" s="195">
        <v>0</v>
      </c>
      <c r="U668" s="200">
        <f>F668/T668</f>
      </c>
      <c r="V668" s="201">
        <f>(F668+4*500)/T668</f>
      </c>
      <c r="W668" s="195">
        <v>0</v>
      </c>
      <c r="X668" s="201">
        <f>W668/T668</f>
      </c>
      <c r="Y668" s="199">
        <f>T668/R668</f>
      </c>
      <c r="Z668" s="201">
        <f>W668/F668</f>
      </c>
      <c r="AA668" s="201">
        <f>W668/(F668+500)</f>
      </c>
      <c r="AB668" s="195">
        <v>0</v>
      </c>
      <c r="AC668" s="195">
        <v>0</v>
      </c>
      <c r="AD668" s="199">
        <f>AB668/T668</f>
      </c>
      <c r="AE668" s="202">
        <f>(W668-AC668)/(F668+500)</f>
      </c>
      <c r="AF668" s="203" t="s">
        <v>265</v>
      </c>
    </row>
    <row hidden="true" r="669">
      <c r="A669" s="189"/>
      <c r="B669" s="190"/>
      <c r="C669" s="221"/>
      <c r="D669" s="192" t="s">
        <v>249</v>
      </c>
      <c r="E669" s="193">
        <v>893.44</v>
      </c>
      <c r="F669" s="194"/>
      <c r="G669" s="195">
        <v>8360</v>
      </c>
      <c r="H669" s="195">
        <v>424</v>
      </c>
      <c r="I669" s="196">
        <f t="shared" si="142"/>
      </c>
      <c r="J669" s="197">
        <f t="shared" si="10"/>
      </c>
      <c r="K669" s="195">
        <v>17</v>
      </c>
      <c r="L669" s="197">
        <f t="shared" si="101"/>
      </c>
      <c r="M669" s="195">
        <v>0</v>
      </c>
      <c r="N669" s="198">
        <f t="shared" si="213"/>
      </c>
      <c r="O669" s="195">
        <v>0</v>
      </c>
      <c r="P669" s="198">
        <f t="shared" si="240"/>
      </c>
      <c r="Q669" s="199"/>
      <c r="R669" s="195"/>
      <c r="S669" s="199"/>
      <c r="T669" s="195"/>
      <c r="U669" s="200"/>
      <c r="V669" s="201"/>
      <c r="W669" s="195"/>
      <c r="X669" s="201"/>
      <c r="Y669" s="199"/>
      <c r="Z669" s="201"/>
      <c r="AA669" s="201"/>
      <c r="AB669" s="195"/>
      <c r="AC669" s="195"/>
      <c r="AD669" s="199"/>
      <c r="AE669" s="202"/>
      <c r="AF669" s="204"/>
    </row>
    <row hidden="true" r="670">
      <c r="A670" s="189"/>
      <c r="B670" s="190"/>
      <c r="C670" s="221"/>
      <c r="D670" s="192" t="s">
        <v>250</v>
      </c>
      <c r="E670" s="193">
        <v>230.7</v>
      </c>
      <c r="F670" s="194"/>
      <c r="G670" s="195">
        <v>1163</v>
      </c>
      <c r="H670" s="205">
        <v>38</v>
      </c>
      <c r="I670" s="196">
        <f t="shared" si="142"/>
      </c>
      <c r="J670" s="197">
        <f t="shared" si="10"/>
      </c>
      <c r="K670" s="195">
        <v>0</v>
      </c>
      <c r="L670" s="197">
        <f t="shared" si="101"/>
      </c>
      <c r="M670" s="195">
        <v>0</v>
      </c>
      <c r="N670" s="198">
        <f t="shared" si="213"/>
      </c>
      <c r="O670" s="195">
        <v>0</v>
      </c>
      <c r="P670" s="198">
        <f t="shared" si="240"/>
      </c>
      <c r="Q670" s="199"/>
      <c r="R670" s="195"/>
      <c r="S670" s="199"/>
      <c r="T670" s="195"/>
      <c r="U670" s="200"/>
      <c r="V670" s="201"/>
      <c r="W670" s="195"/>
      <c r="X670" s="201"/>
      <c r="Y670" s="199"/>
      <c r="Z670" s="201"/>
      <c r="AA670" s="201"/>
      <c r="AB670" s="195"/>
      <c r="AC670" s="195"/>
      <c r="AD670" s="199"/>
      <c r="AE670" s="202"/>
      <c r="AF670" s="203" t="s">
        <v>251</v>
      </c>
    </row>
    <row hidden="true" r="671">
      <c r="A671" s="189"/>
      <c r="B671" s="190" t="s">
        <v>255</v>
      </c>
      <c r="C671" s="221" t="s">
        <v>258</v>
      </c>
      <c r="D671" s="192" t="s">
        <v>247</v>
      </c>
      <c r="E671" s="193">
        <v>0</v>
      </c>
      <c r="F671" s="194">
        <f>E671+E673+E672</f>
      </c>
      <c r="G671" s="195">
        <v>0</v>
      </c>
      <c r="H671" s="195">
        <v>0</v>
      </c>
      <c r="I671" s="196">
        <f t="shared" si="142"/>
      </c>
      <c r="J671" s="197">
        <f t="shared" si="10"/>
      </c>
      <c r="K671" s="195">
        <v>0</v>
      </c>
      <c r="L671" s="197">
        <f t="shared" si="101"/>
      </c>
      <c r="M671" s="195">
        <v>0</v>
      </c>
      <c r="N671" s="198">
        <f t="shared" si="213"/>
      </c>
      <c r="O671" s="195">
        <v>0</v>
      </c>
      <c r="P671" s="198">
        <f t="shared" si="240"/>
      </c>
      <c r="Q671" s="199">
        <f>(M671+M672+M673)/(O671+O672+O673)</f>
      </c>
      <c r="R671" s="195">
        <v>0</v>
      </c>
      <c r="S671" s="199">
        <f>(O671+O672+O673)/(K671+K672+K673)</f>
      </c>
      <c r="T671" s="195">
        <v>0</v>
      </c>
      <c r="U671" s="200">
        <f>F671/T671</f>
      </c>
      <c r="V671" s="201">
        <f>(F671+4*500)/T671</f>
      </c>
      <c r="W671" s="195">
        <v>0</v>
      </c>
      <c r="X671" s="201">
        <f>W671/T671</f>
      </c>
      <c r="Y671" s="199">
        <f>T671/R671</f>
      </c>
      <c r="Z671" s="201">
        <f>W671/F671</f>
      </c>
      <c r="AA671" s="201">
        <f>W671/(F671+500)</f>
      </c>
      <c r="AB671" s="195">
        <v>1</v>
      </c>
      <c r="AC671" s="195">
        <v>763.2</v>
      </c>
      <c r="AD671" s="199">
        <f>AB671/T671</f>
      </c>
      <c r="AE671" s="202">
        <f>(W671-AC671)/(F671+500)</f>
      </c>
      <c r="AF671" s="203" t="s">
        <v>265</v>
      </c>
    </row>
    <row hidden="true" r="672">
      <c r="A672" s="189"/>
      <c r="B672" s="190"/>
      <c r="C672" s="221"/>
      <c r="D672" s="192" t="s">
        <v>249</v>
      </c>
      <c r="E672" s="193">
        <v>372.9</v>
      </c>
      <c r="F672" s="194"/>
      <c r="G672" s="195">
        <v>3686</v>
      </c>
      <c r="H672" s="195">
        <v>183</v>
      </c>
      <c r="I672" s="196">
        <f t="shared" si="142"/>
      </c>
      <c r="J672" s="197">
        <f t="shared" si="10"/>
      </c>
      <c r="K672" s="195">
        <v>13</v>
      </c>
      <c r="L672" s="197">
        <f t="shared" si="101"/>
      </c>
      <c r="M672" s="195">
        <v>0</v>
      </c>
      <c r="N672" s="198">
        <f t="shared" si="213"/>
      </c>
      <c r="O672" s="195">
        <v>1</v>
      </c>
      <c r="P672" s="198">
        <f t="shared" si="240"/>
      </c>
      <c r="Q672" s="199"/>
      <c r="R672" s="195"/>
      <c r="S672" s="199"/>
      <c r="T672" s="195"/>
      <c r="U672" s="200"/>
      <c r="V672" s="201"/>
      <c r="W672" s="195"/>
      <c r="X672" s="201"/>
      <c r="Y672" s="199"/>
      <c r="Z672" s="201"/>
      <c r="AA672" s="201"/>
      <c r="AB672" s="195"/>
      <c r="AC672" s="195"/>
      <c r="AD672" s="199"/>
      <c r="AE672" s="202"/>
      <c r="AF672" s="204"/>
    </row>
    <row hidden="true" r="673">
      <c r="A673" s="189"/>
      <c r="B673" s="190"/>
      <c r="C673" s="221"/>
      <c r="D673" s="192" t="s">
        <v>250</v>
      </c>
      <c r="E673" s="193">
        <v>162.71</v>
      </c>
      <c r="F673" s="194"/>
      <c r="G673" s="195">
        <v>752</v>
      </c>
      <c r="H673" s="205">
        <v>28</v>
      </c>
      <c r="I673" s="196">
        <f t="shared" si="142"/>
      </c>
      <c r="J673" s="197">
        <f t="shared" si="10"/>
      </c>
      <c r="K673" s="195">
        <v>0</v>
      </c>
      <c r="L673" s="197">
        <f t="shared" si="101"/>
      </c>
      <c r="M673" s="195">
        <v>0</v>
      </c>
      <c r="N673" s="198">
        <f t="shared" si="213"/>
      </c>
      <c r="O673" s="195">
        <v>0</v>
      </c>
      <c r="P673" s="198">
        <f t="shared" si="240"/>
      </c>
      <c r="Q673" s="199"/>
      <c r="R673" s="195"/>
      <c r="S673" s="199"/>
      <c r="T673" s="195"/>
      <c r="U673" s="200"/>
      <c r="V673" s="201"/>
      <c r="W673" s="195"/>
      <c r="X673" s="201"/>
      <c r="Y673" s="199"/>
      <c r="Z673" s="201"/>
      <c r="AA673" s="201"/>
      <c r="AB673" s="195"/>
      <c r="AC673" s="195"/>
      <c r="AD673" s="199"/>
      <c r="AE673" s="202"/>
      <c r="AF673" s="203" t="s">
        <v>251</v>
      </c>
    </row>
    <row hidden="true" r="674">
      <c r="A674" s="189"/>
      <c r="B674" s="207" t="s">
        <v>256</v>
      </c>
      <c r="C674" s="207"/>
      <c r="D674" s="207"/>
      <c r="E674" s="217">
        <f>SUM(E659:E673)</f>
      </c>
      <c r="F674" s="209">
        <f>SUM(F659:F673)</f>
      </c>
      <c r="G674" s="208">
        <f>SUM(G659:G673)</f>
      </c>
      <c r="H674" s="208">
        <f>SUM(H659:H673)</f>
      </c>
      <c r="I674" s="210">
        <f t="shared" si="142"/>
      </c>
      <c r="J674" s="211">
        <f t="shared" si="10"/>
      </c>
      <c r="K674" s="208">
        <f>SUM(K659:K673)</f>
      </c>
      <c r="L674" s="211">
        <f t="shared" si="101"/>
      </c>
      <c r="M674" s="208">
        <f>SUM(M659:M673)</f>
      </c>
      <c r="N674" s="212">
        <f t="shared" si="213"/>
      </c>
      <c r="O674" s="208">
        <f>SUM(O659:O673)</f>
      </c>
      <c r="P674" s="212">
        <f t="shared" si="240"/>
      </c>
      <c r="Q674" s="213">
        <f>M674/O674</f>
      </c>
      <c r="R674" s="209">
        <f>SUM(R659:R673)</f>
      </c>
      <c r="S674" s="213">
        <f>(O674+O674)/(K674+K674)</f>
      </c>
      <c r="T674" s="209">
        <f>SUM(T659:T673)</f>
      </c>
      <c r="U674" s="214">
        <f t="shared" ref="U674:U675" si="505">F674/T674</f>
      </c>
      <c r="V674" s="215">
        <f t="shared" ref="V674:V675" si="609">(F674+4*500)/T674</f>
      </c>
      <c r="W674" s="209">
        <f>SUM(W659:W673)</f>
      </c>
      <c r="X674" s="216">
        <f t="shared" ref="X674:X675" si="297">W674/T674</f>
      </c>
      <c r="Y674" s="213">
        <f t="shared" ref="Y674:Y675" si="401">T674/R674</f>
      </c>
      <c r="Z674" s="215">
        <f t="shared" ref="Z674:Z675" si="806">W674/F674</f>
      </c>
      <c r="AA674" s="215">
        <f>W674/(F674+COUNT(W659:W673)*500)</f>
      </c>
      <c r="AB674" s="217">
        <f>AB659+AB662+AB665+AB668+AB671</f>
      </c>
      <c r="AC674" s="217">
        <f>AC659+AC662+AC665+AC668+AC671</f>
      </c>
      <c r="AD674" s="213">
        <f t="shared" ref="AD674:AD675" si="702">AB674/T674</f>
      </c>
      <c r="AE674" s="218">
        <f>(W674-AC674)/(F674+COUNT(W659:W673))</f>
      </c>
      <c r="AF674" s="219"/>
    </row>
    <row hidden="true" r="675">
      <c r="A675" s="189"/>
      <c r="B675" s="238" t="s">
        <v>257</v>
      </c>
      <c r="C675" s="221" t="s">
        <v>287</v>
      </c>
      <c r="D675" s="192" t="s">
        <v>247</v>
      </c>
      <c r="E675" s="193">
        <v>0</v>
      </c>
      <c r="F675" s="194">
        <f>E675+E677+E676</f>
      </c>
      <c r="G675" s="195">
        <v>0</v>
      </c>
      <c r="H675" s="195">
        <v>0</v>
      </c>
      <c r="I675" s="196">
        <f t="shared" si="142"/>
      </c>
      <c r="J675" s="197">
        <f t="shared" si="10"/>
      </c>
      <c r="K675" s="195">
        <v>0</v>
      </c>
      <c r="L675" s="197">
        <f t="shared" si="101"/>
      </c>
      <c r="M675" s="195">
        <v>0</v>
      </c>
      <c r="N675" s="198">
        <f t="shared" si="213"/>
      </c>
      <c r="O675" s="195">
        <v>0</v>
      </c>
      <c r="P675" s="198">
        <f t="shared" si="240"/>
      </c>
      <c r="Q675" s="199">
        <f>(M675+M676+M677)/(O675+O676+O677)</f>
      </c>
      <c r="R675" s="195">
        <v>1</v>
      </c>
      <c r="S675" s="199">
        <f>(O675+O676+O677)/(K675+K676+K677)</f>
      </c>
      <c r="T675" s="195">
        <v>1</v>
      </c>
      <c r="U675" s="200">
        <f t="shared" si="505"/>
      </c>
      <c r="V675" s="201">
        <f t="shared" si="609"/>
      </c>
      <c r="W675" s="195">
        <v>763.1999999999989</v>
      </c>
      <c r="X675" s="201">
        <f t="shared" si="297"/>
      </c>
      <c r="Y675" s="199">
        <f t="shared" si="401"/>
      </c>
      <c r="Z675" s="201">
        <f t="shared" si="806"/>
      </c>
      <c r="AA675" s="201">
        <f>W675/(F675+500)</f>
      </c>
      <c r="AB675" s="195">
        <v>0</v>
      </c>
      <c r="AC675" s="195">
        <v>0</v>
      </c>
      <c r="AD675" s="199">
        <f t="shared" si="702"/>
      </c>
      <c r="AE675" s="202">
        <f>(W675-AC675)/(F675+500)</f>
      </c>
      <c r="AF675" s="203" t="s">
        <v>265</v>
      </c>
    </row>
    <row hidden="true" r="676">
      <c r="A676" s="189"/>
      <c r="B676" s="238"/>
      <c r="C676" s="221"/>
      <c r="D676" s="192" t="s">
        <v>249</v>
      </c>
      <c r="E676" s="193">
        <v>651.85</v>
      </c>
      <c r="F676" s="194"/>
      <c r="G676" s="195">
        <v>4813</v>
      </c>
      <c r="H676" s="195">
        <v>157</v>
      </c>
      <c r="I676" s="196">
        <f t="shared" si="142"/>
      </c>
      <c r="J676" s="197">
        <f t="shared" si="10"/>
      </c>
      <c r="K676" s="195">
        <v>12</v>
      </c>
      <c r="L676" s="197">
        <f t="shared" si="101"/>
      </c>
      <c r="M676" s="195">
        <v>1</v>
      </c>
      <c r="N676" s="198">
        <f t="shared" si="213"/>
      </c>
      <c r="O676" s="195">
        <v>0</v>
      </c>
      <c r="P676" s="198">
        <f t="shared" si="240"/>
      </c>
      <c r="Q676" s="199"/>
      <c r="R676" s="195"/>
      <c r="S676" s="199"/>
      <c r="T676" s="195"/>
      <c r="U676" s="200"/>
      <c r="V676" s="201"/>
      <c r="W676" s="195"/>
      <c r="X676" s="201"/>
      <c r="Y676" s="199"/>
      <c r="Z676" s="201"/>
      <c r="AA676" s="201"/>
      <c r="AB676" s="195"/>
      <c r="AC676" s="195"/>
      <c r="AD676" s="199"/>
      <c r="AE676" s="202"/>
      <c r="AF676" s="204"/>
    </row>
    <row hidden="true" r="677">
      <c r="A677" s="189"/>
      <c r="B677" s="238"/>
      <c r="C677" s="221"/>
      <c r="D677" s="192" t="s">
        <v>250</v>
      </c>
      <c r="E677" s="193">
        <v>313.34</v>
      </c>
      <c r="F677" s="194"/>
      <c r="G677" s="195">
        <v>1875</v>
      </c>
      <c r="H677" s="205">
        <v>49</v>
      </c>
      <c r="I677" s="196">
        <f t="shared" si="142"/>
      </c>
      <c r="J677" s="197">
        <f t="shared" si="10"/>
      </c>
      <c r="K677" s="195">
        <v>1</v>
      </c>
      <c r="L677" s="197">
        <f t="shared" si="101"/>
      </c>
      <c r="M677" s="195">
        <v>0</v>
      </c>
      <c r="N677" s="198">
        <f t="shared" si="213"/>
      </c>
      <c r="O677" s="195">
        <v>0</v>
      </c>
      <c r="P677" s="198">
        <f t="shared" si="240"/>
      </c>
      <c r="Q677" s="199"/>
      <c r="R677" s="195"/>
      <c r="S677" s="199"/>
      <c r="T677" s="195"/>
      <c r="U677" s="200"/>
      <c r="V677" s="201"/>
      <c r="W677" s="195"/>
      <c r="X677" s="201"/>
      <c r="Y677" s="199"/>
      <c r="Z677" s="201"/>
      <c r="AA677" s="201"/>
      <c r="AB677" s="195"/>
      <c r="AC677" s="195"/>
      <c r="AD677" s="199"/>
      <c r="AE677" s="202"/>
      <c r="AF677" s="203" t="s">
        <v>251</v>
      </c>
    </row>
    <row hidden="true" r="678">
      <c r="A678" s="189"/>
      <c r="B678" s="220" t="s">
        <v>259</v>
      </c>
      <c r="C678" s="221" t="s">
        <v>287</v>
      </c>
      <c r="D678" s="192" t="s">
        <v>247</v>
      </c>
      <c r="E678" s="193">
        <v>0</v>
      </c>
      <c r="F678" s="194">
        <f>E678+E680+E679</f>
      </c>
      <c r="G678" s="195">
        <v>0</v>
      </c>
      <c r="H678" s="195">
        <v>0</v>
      </c>
      <c r="I678" s="196">
        <f t="shared" si="142"/>
      </c>
      <c r="J678" s="197">
        <f t="shared" si="10"/>
      </c>
      <c r="K678" s="195">
        <v>0</v>
      </c>
      <c r="L678" s="197">
        <f t="shared" si="101"/>
      </c>
      <c r="M678" s="195">
        <v>0</v>
      </c>
      <c r="N678" s="198">
        <f t="shared" si="213"/>
      </c>
      <c r="O678" s="195">
        <v>0</v>
      </c>
      <c r="P678" s="198">
        <f t="shared" si="240"/>
      </c>
      <c r="Q678" s="199">
        <f>(M678+M679+M680)/(O678+O679+O680)</f>
      </c>
      <c r="R678" s="195">
        <v>0</v>
      </c>
      <c r="S678" s="199">
        <f>(O678+O679+O680)/(K678+K679+K680)</f>
      </c>
      <c r="T678" s="195">
        <v>0</v>
      </c>
      <c r="U678" s="200">
        <f>F678/T678</f>
      </c>
      <c r="V678" s="201">
        <f>(F678+4*500)/T678</f>
      </c>
      <c r="W678" s="195">
        <v>0</v>
      </c>
      <c r="X678" s="201">
        <f>W678/T678</f>
      </c>
      <c r="Y678" s="199">
        <f>T678/R678</f>
      </c>
      <c r="Z678" s="201">
        <f>W678/F678</f>
      </c>
      <c r="AA678" s="201">
        <f>W678/(F678+500)</f>
      </c>
      <c r="AB678" s="195">
        <v>0</v>
      </c>
      <c r="AC678" s="195">
        <v>0</v>
      </c>
      <c r="AD678" s="199">
        <f>AB678/T678</f>
      </c>
      <c r="AE678" s="202">
        <f>(W678-AC678)/(F678+500)</f>
      </c>
      <c r="AF678" s="203" t="s">
        <v>265</v>
      </c>
    </row>
    <row hidden="true" r="679">
      <c r="A679" s="189"/>
      <c r="B679" s="220"/>
      <c r="C679" s="221"/>
      <c r="D679" s="192" t="s">
        <v>249</v>
      </c>
      <c r="E679" s="193">
        <v>562.87</v>
      </c>
      <c r="F679" s="194"/>
      <c r="G679" s="195">
        <v>6379</v>
      </c>
      <c r="H679" s="195">
        <v>219</v>
      </c>
      <c r="I679" s="196">
        <f t="shared" si="142"/>
      </c>
      <c r="J679" s="197">
        <f t="shared" si="10"/>
      </c>
      <c r="K679" s="195">
        <v>6</v>
      </c>
      <c r="L679" s="197">
        <f t="shared" si="101"/>
      </c>
      <c r="M679" s="195">
        <v>0</v>
      </c>
      <c r="N679" s="198">
        <f t="shared" si="213"/>
      </c>
      <c r="O679" s="195">
        <v>0</v>
      </c>
      <c r="P679" s="198">
        <f t="shared" si="240"/>
      </c>
      <c r="Q679" s="199"/>
      <c r="R679" s="195"/>
      <c r="S679" s="199"/>
      <c r="T679" s="195"/>
      <c r="U679" s="200"/>
      <c r="V679" s="201"/>
      <c r="W679" s="195"/>
      <c r="X679" s="201"/>
      <c r="Y679" s="199"/>
      <c r="Z679" s="201"/>
      <c r="AA679" s="201"/>
      <c r="AB679" s="195"/>
      <c r="AC679" s="195"/>
      <c r="AD679" s="199"/>
      <c r="AE679" s="202"/>
      <c r="AF679" s="204"/>
    </row>
    <row hidden="true" r="680">
      <c r="A680" s="189"/>
      <c r="B680" s="220"/>
      <c r="C680" s="221"/>
      <c r="D680" s="192" t="s">
        <v>250</v>
      </c>
      <c r="E680" s="193">
        <v>209.26</v>
      </c>
      <c r="F680" s="194"/>
      <c r="G680" s="195">
        <v>1441</v>
      </c>
      <c r="H680" s="205">
        <v>49</v>
      </c>
      <c r="I680" s="196">
        <f t="shared" si="142"/>
      </c>
      <c r="J680" s="197">
        <f t="shared" si="10"/>
      </c>
      <c r="K680" s="195">
        <v>1</v>
      </c>
      <c r="L680" s="197">
        <f t="shared" si="101"/>
      </c>
      <c r="M680" s="195">
        <v>0</v>
      </c>
      <c r="N680" s="198">
        <f t="shared" si="213"/>
      </c>
      <c r="O680" s="195">
        <v>0</v>
      </c>
      <c r="P680" s="198">
        <f t="shared" si="240"/>
      </c>
      <c r="Q680" s="199"/>
      <c r="R680" s="195"/>
      <c r="S680" s="199"/>
      <c r="T680" s="195"/>
      <c r="U680" s="200"/>
      <c r="V680" s="201"/>
      <c r="W680" s="195"/>
      <c r="X680" s="201"/>
      <c r="Y680" s="199"/>
      <c r="Z680" s="201"/>
      <c r="AA680" s="201"/>
      <c r="AB680" s="195"/>
      <c r="AC680" s="195"/>
      <c r="AD680" s="199"/>
      <c r="AE680" s="202"/>
      <c r="AF680" s="203" t="s">
        <v>251</v>
      </c>
    </row>
    <row hidden="true" r="681">
      <c r="A681" s="189"/>
      <c r="B681" s="220" t="s">
        <v>260</v>
      </c>
      <c r="C681" s="221" t="s">
        <v>287</v>
      </c>
      <c r="D681" s="192" t="s">
        <v>247</v>
      </c>
      <c r="E681" s="193">
        <v>0</v>
      </c>
      <c r="F681" s="194">
        <f>E681+E683+E682</f>
      </c>
      <c r="G681" s="195">
        <v>0</v>
      </c>
      <c r="H681" s="195">
        <v>0</v>
      </c>
      <c r="I681" s="196">
        <f t="shared" si="142"/>
      </c>
      <c r="J681" s="197">
        <f t="shared" si="10"/>
      </c>
      <c r="K681" s="195">
        <v>0</v>
      </c>
      <c r="L681" s="197">
        <f t="shared" si="101"/>
      </c>
      <c r="M681" s="195">
        <v>0</v>
      </c>
      <c r="N681" s="198">
        <f t="shared" si="213"/>
      </c>
      <c r="O681" s="195">
        <v>0</v>
      </c>
      <c r="P681" s="198">
        <f t="shared" si="240"/>
      </c>
      <c r="Q681" s="199">
        <f>(M681+M682+M683)/(O681+O682+O683)</f>
      </c>
      <c r="R681" s="195">
        <v>5</v>
      </c>
      <c r="S681" s="199">
        <f>(O681+O682+O683)/(K681+K682+K683)</f>
      </c>
      <c r="T681" s="195">
        <v>0</v>
      </c>
      <c r="U681" s="200">
        <f>F681/T681</f>
      </c>
      <c r="V681" s="201">
        <f>(F681+4*500)/T681</f>
      </c>
      <c r="W681" s="195">
        <v>0</v>
      </c>
      <c r="X681" s="201">
        <f>W681/T681</f>
      </c>
      <c r="Y681" s="199">
        <f>T681/R681</f>
      </c>
      <c r="Z681" s="201">
        <f>W681/F681</f>
      </c>
      <c r="AA681" s="201">
        <f>W681/(F681+500)</f>
      </c>
      <c r="AB681" s="195">
        <v>0</v>
      </c>
      <c r="AC681" s="195">
        <v>0</v>
      </c>
      <c r="AD681" s="199">
        <f>AB681/T681</f>
      </c>
      <c r="AE681" s="202">
        <f>(W681-AC681)/(F681+500)</f>
      </c>
      <c r="AF681" s="203" t="s">
        <v>265</v>
      </c>
    </row>
    <row hidden="true" r="682">
      <c r="A682" s="189"/>
      <c r="B682" s="220"/>
      <c r="C682" s="221"/>
      <c r="D682" s="192" t="s">
        <v>249</v>
      </c>
      <c r="E682" s="193">
        <v>224.36</v>
      </c>
      <c r="F682" s="194"/>
      <c r="G682" s="195">
        <v>2386</v>
      </c>
      <c r="H682" s="195">
        <v>121</v>
      </c>
      <c r="I682" s="196">
        <f t="shared" si="142"/>
      </c>
      <c r="J682" s="197">
        <f t="shared" si="10"/>
      </c>
      <c r="K682" s="195">
        <v>6</v>
      </c>
      <c r="L682" s="197">
        <f t="shared" si="101"/>
      </c>
      <c r="M682" s="195">
        <v>0</v>
      </c>
      <c r="N682" s="198">
        <f t="shared" si="213"/>
      </c>
      <c r="O682" s="195">
        <v>2</v>
      </c>
      <c r="P682" s="198">
        <f t="shared" si="240"/>
      </c>
      <c r="Q682" s="199"/>
      <c r="R682" s="195"/>
      <c r="S682" s="199"/>
      <c r="T682" s="195"/>
      <c r="U682" s="200"/>
      <c r="V682" s="201"/>
      <c r="W682" s="195"/>
      <c r="X682" s="201"/>
      <c r="Y682" s="199"/>
      <c r="Z682" s="201"/>
      <c r="AA682" s="201"/>
      <c r="AB682" s="195"/>
      <c r="AC682" s="195"/>
      <c r="AD682" s="199"/>
      <c r="AE682" s="202"/>
      <c r="AF682" s="204"/>
    </row>
    <row hidden="true" r="683">
      <c r="A683" s="189"/>
      <c r="B683" s="220"/>
      <c r="C683" s="221"/>
      <c r="D683" s="192" t="s">
        <v>250</v>
      </c>
      <c r="E683" s="193">
        <v>134.37</v>
      </c>
      <c r="F683" s="194"/>
      <c r="G683" s="195">
        <v>1089</v>
      </c>
      <c r="H683" s="205">
        <v>52</v>
      </c>
      <c r="I683" s="196">
        <f t="shared" si="142"/>
      </c>
      <c r="J683" s="197">
        <f t="shared" si="10"/>
      </c>
      <c r="K683" s="195">
        <v>3</v>
      </c>
      <c r="L683" s="197">
        <f t="shared" si="101"/>
      </c>
      <c r="M683" s="195">
        <v>0</v>
      </c>
      <c r="N683" s="198">
        <f t="shared" si="213"/>
      </c>
      <c r="O683" s="195">
        <v>1</v>
      </c>
      <c r="P683" s="198">
        <f t="shared" si="240"/>
      </c>
      <c r="Q683" s="199"/>
      <c r="R683" s="195"/>
      <c r="S683" s="199"/>
      <c r="T683" s="195"/>
      <c r="U683" s="200"/>
      <c r="V683" s="201"/>
      <c r="W683" s="195"/>
      <c r="X683" s="201"/>
      <c r="Y683" s="199"/>
      <c r="Z683" s="201"/>
      <c r="AA683" s="201"/>
      <c r="AB683" s="195"/>
      <c r="AC683" s="195"/>
      <c r="AD683" s="199"/>
      <c r="AE683" s="202"/>
      <c r="AF683" s="203" t="s">
        <v>251</v>
      </c>
    </row>
    <row hidden="true" r="684">
      <c r="A684" s="189"/>
      <c r="B684" s="220" t="s">
        <v>261</v>
      </c>
      <c r="C684" s="221" t="s">
        <v>287</v>
      </c>
      <c r="D684" s="192" t="s">
        <v>247</v>
      </c>
      <c r="E684" s="193">
        <v>0</v>
      </c>
      <c r="F684" s="194">
        <f>E684+E686+E685</f>
      </c>
      <c r="G684" s="195">
        <v>0</v>
      </c>
      <c r="H684" s="205">
        <v>0</v>
      </c>
      <c r="I684" s="196">
        <f t="shared" si="142"/>
      </c>
      <c r="J684" s="197">
        <f t="shared" si="10"/>
      </c>
      <c r="K684" s="195">
        <v>0</v>
      </c>
      <c r="L684" s="197">
        <f t="shared" si="101"/>
      </c>
      <c r="M684" s="195">
        <v>0</v>
      </c>
      <c r="N684" s="198">
        <f t="shared" si="213"/>
      </c>
      <c r="O684" s="195">
        <v>0</v>
      </c>
      <c r="P684" s="198">
        <f t="shared" si="240"/>
      </c>
      <c r="Q684" s="199">
        <f>(M684+M685+M686)/(O684+O685+O686)</f>
      </c>
      <c r="R684" s="195">
        <v>0</v>
      </c>
      <c r="S684" s="199">
        <f>(O684+O685+O686)/(K684+K685+K686)</f>
      </c>
      <c r="T684" s="195">
        <v>0</v>
      </c>
      <c r="U684" s="200">
        <f>F684/T684</f>
      </c>
      <c r="V684" s="201">
        <f>(F684+4*500)/T684</f>
      </c>
      <c r="W684" s="195">
        <v>0</v>
      </c>
      <c r="X684" s="201">
        <f>W684/T684</f>
      </c>
      <c r="Y684" s="199">
        <f>T684/R684</f>
      </c>
      <c r="Z684" s="201">
        <f>W684/F684</f>
      </c>
      <c r="AA684" s="201">
        <f>W684/(F684+500)</f>
      </c>
      <c r="AB684" s="195">
        <v>0</v>
      </c>
      <c r="AC684" s="195">
        <v>0</v>
      </c>
      <c r="AD684" s="199">
        <f>AB684/T684</f>
      </c>
      <c r="AE684" s="202">
        <f>(W684-AC684)/(F684+500)</f>
      </c>
      <c r="AF684" s="203" t="s">
        <v>265</v>
      </c>
    </row>
    <row hidden="true" r="685">
      <c r="A685" s="189"/>
      <c r="B685" s="220"/>
      <c r="C685" s="221"/>
      <c r="D685" s="192" t="s">
        <v>249</v>
      </c>
      <c r="E685" s="193">
        <v>138.59</v>
      </c>
      <c r="F685" s="194"/>
      <c r="G685" s="195">
        <v>1661</v>
      </c>
      <c r="H685" s="205">
        <v>66</v>
      </c>
      <c r="I685" s="196">
        <f t="shared" si="142"/>
      </c>
      <c r="J685" s="197">
        <f t="shared" si="10"/>
      </c>
      <c r="K685" s="195">
        <v>0</v>
      </c>
      <c r="L685" s="197">
        <f t="shared" si="101"/>
      </c>
      <c r="M685" s="195">
        <v>0</v>
      </c>
      <c r="N685" s="198">
        <f t="shared" si="213"/>
      </c>
      <c r="O685" s="195">
        <v>0</v>
      </c>
      <c r="P685" s="198">
        <f t="shared" si="240"/>
      </c>
      <c r="Q685" s="199"/>
      <c r="R685" s="195"/>
      <c r="S685" s="199"/>
      <c r="T685" s="195"/>
      <c r="U685" s="200"/>
      <c r="V685" s="201"/>
      <c r="W685" s="195"/>
      <c r="X685" s="201"/>
      <c r="Y685" s="199"/>
      <c r="Z685" s="201"/>
      <c r="AA685" s="201"/>
      <c r="AB685" s="195"/>
      <c r="AC685" s="195"/>
      <c r="AD685" s="199"/>
      <c r="AE685" s="202"/>
      <c r="AF685" s="204"/>
    </row>
    <row hidden="true" r="686">
      <c r="A686" s="189"/>
      <c r="B686" s="220"/>
      <c r="C686" s="221"/>
      <c r="D686" s="192" t="s">
        <v>250</v>
      </c>
      <c r="E686" s="193">
        <v>90.24</v>
      </c>
      <c r="F686" s="194"/>
      <c r="G686" s="195">
        <v>699</v>
      </c>
      <c r="H686" s="205">
        <v>26</v>
      </c>
      <c r="I686" s="196">
        <f t="shared" si="142"/>
      </c>
      <c r="J686" s="197">
        <f t="shared" si="10"/>
      </c>
      <c r="K686" s="195">
        <v>0</v>
      </c>
      <c r="L686" s="197">
        <f t="shared" si="101"/>
      </c>
      <c r="M686" s="195">
        <v>0</v>
      </c>
      <c r="N686" s="198">
        <f t="shared" si="213"/>
      </c>
      <c r="O686" s="195">
        <v>0</v>
      </c>
      <c r="P686" s="198">
        <f t="shared" si="240"/>
      </c>
      <c r="Q686" s="199"/>
      <c r="R686" s="195"/>
      <c r="S686" s="199"/>
      <c r="T686" s="195"/>
      <c r="U686" s="200"/>
      <c r="V686" s="201"/>
      <c r="W686" s="195"/>
      <c r="X686" s="201"/>
      <c r="Y686" s="199"/>
      <c r="Z686" s="201"/>
      <c r="AA686" s="201"/>
      <c r="AB686" s="195"/>
      <c r="AC686" s="195"/>
      <c r="AD686" s="199"/>
      <c r="AE686" s="202"/>
      <c r="AF686" s="203" t="s">
        <v>251</v>
      </c>
    </row>
    <row hidden="true" r="687">
      <c r="A687" s="189"/>
      <c r="B687" s="220" t="s">
        <v>262</v>
      </c>
      <c r="C687" s="221" t="s">
        <v>287</v>
      </c>
      <c r="D687" s="192" t="s">
        <v>247</v>
      </c>
      <c r="E687" s="193">
        <v>0</v>
      </c>
      <c r="F687" s="194">
        <f>E687+E689+E688</f>
      </c>
      <c r="G687" s="195">
        <v>0</v>
      </c>
      <c r="H687" s="195">
        <v>0</v>
      </c>
      <c r="I687" s="196">
        <f t="shared" si="142"/>
      </c>
      <c r="J687" s="197">
        <f t="shared" si="10"/>
      </c>
      <c r="K687" s="195">
        <v>0</v>
      </c>
      <c r="L687" s="197">
        <f t="shared" si="101"/>
      </c>
      <c r="M687" s="195">
        <v>0</v>
      </c>
      <c r="N687" s="198">
        <f t="shared" si="213"/>
      </c>
      <c r="O687" s="195">
        <v>0</v>
      </c>
      <c r="P687" s="198">
        <f t="shared" si="240"/>
      </c>
      <c r="Q687" s="199">
        <f>(M687+M688+M689)/(O687+O688+O689)</f>
      </c>
      <c r="R687" s="195">
        <v>0</v>
      </c>
      <c r="S687" s="199">
        <f>(O687+O688+O689)/(K687+K688+K689)</f>
      </c>
      <c r="T687" s="195">
        <v>0</v>
      </c>
      <c r="U687" s="200">
        <f>F687/T687</f>
      </c>
      <c r="V687" s="201">
        <f>(F687+4*500)/T687</f>
      </c>
      <c r="W687" s="195">
        <v>0</v>
      </c>
      <c r="X687" s="201">
        <f>W687/T687</f>
      </c>
      <c r="Y687" s="199">
        <f>T687/R687</f>
      </c>
      <c r="Z687" s="201">
        <f>W687/F687</f>
      </c>
      <c r="AA687" s="201">
        <f>W687/(F687+500)</f>
      </c>
      <c r="AB687" s="195">
        <v>0</v>
      </c>
      <c r="AC687" s="195">
        <v>0</v>
      </c>
      <c r="AD687" s="199">
        <f>AB687/T687</f>
      </c>
      <c r="AE687" s="202">
        <f>(W687-AC687)/(F687+500)</f>
      </c>
      <c r="AF687" s="203" t="s">
        <v>265</v>
      </c>
    </row>
    <row hidden="true" r="688">
      <c r="A688" s="189"/>
      <c r="B688" s="220"/>
      <c r="C688" s="221"/>
      <c r="D688" s="192" t="s">
        <v>249</v>
      </c>
      <c r="E688" s="193">
        <v>90.17</v>
      </c>
      <c r="F688" s="194"/>
      <c r="G688" s="195">
        <v>727</v>
      </c>
      <c r="H688" s="195">
        <v>39</v>
      </c>
      <c r="I688" s="196">
        <f t="shared" si="142"/>
      </c>
      <c r="J688" s="197">
        <f t="shared" si="10"/>
      </c>
      <c r="K688" s="195">
        <v>0</v>
      </c>
      <c r="L688" s="197">
        <f t="shared" si="101"/>
      </c>
      <c r="M688" s="195">
        <v>0</v>
      </c>
      <c r="N688" s="198">
        <f t="shared" si="213"/>
      </c>
      <c r="O688" s="195">
        <v>0</v>
      </c>
      <c r="P688" s="198">
        <f t="shared" si="240"/>
      </c>
      <c r="Q688" s="199"/>
      <c r="R688" s="195"/>
      <c r="S688" s="199"/>
      <c r="T688" s="195"/>
      <c r="U688" s="200"/>
      <c r="V688" s="201"/>
      <c r="W688" s="195"/>
      <c r="X688" s="201"/>
      <c r="Y688" s="199"/>
      <c r="Z688" s="201"/>
      <c r="AA688" s="201"/>
      <c r="AB688" s="195"/>
      <c r="AC688" s="195"/>
      <c r="AD688" s="199"/>
      <c r="AE688" s="202"/>
      <c r="AF688" s="204"/>
    </row>
    <row hidden="true" r="689">
      <c r="A689" s="189"/>
      <c r="B689" s="220"/>
      <c r="C689" s="221"/>
      <c r="D689" s="192" t="s">
        <v>250</v>
      </c>
      <c r="E689" s="193">
        <v>236.32</v>
      </c>
      <c r="F689" s="194"/>
      <c r="G689" s="195">
        <v>985</v>
      </c>
      <c r="H689" s="205">
        <v>25</v>
      </c>
      <c r="I689" s="196">
        <f t="shared" si="142"/>
      </c>
      <c r="J689" s="197">
        <f t="shared" si="10"/>
      </c>
      <c r="K689" s="195">
        <v>0</v>
      </c>
      <c r="L689" s="197">
        <f t="shared" si="101"/>
      </c>
      <c r="M689" s="195">
        <v>0</v>
      </c>
      <c r="N689" s="198">
        <f t="shared" si="213"/>
      </c>
      <c r="O689" s="195">
        <v>0</v>
      </c>
      <c r="P689" s="198">
        <f t="shared" si="240"/>
      </c>
      <c r="Q689" s="199"/>
      <c r="R689" s="195"/>
      <c r="S689" s="199"/>
      <c r="T689" s="195"/>
      <c r="U689" s="200"/>
      <c r="V689" s="201"/>
      <c r="W689" s="195"/>
      <c r="X689" s="201"/>
      <c r="Y689" s="199"/>
      <c r="Z689" s="201"/>
      <c r="AA689" s="201"/>
      <c r="AB689" s="195"/>
      <c r="AC689" s="195"/>
      <c r="AD689" s="199"/>
      <c r="AE689" s="202"/>
      <c r="AF689" s="203" t="s">
        <v>251</v>
      </c>
    </row>
    <row hidden="true" r="690">
      <c r="A690" s="189"/>
      <c r="B690" s="222" t="s">
        <v>256</v>
      </c>
      <c r="C690" s="222"/>
      <c r="D690" s="222"/>
      <c r="E690" s="208">
        <f>SUM(E675:E689)</f>
      </c>
      <c r="F690" s="208">
        <f>SUM(F675:F689)</f>
      </c>
      <c r="G690" s="208">
        <f>SUM(G675:G689)</f>
      </c>
      <c r="H690" s="208">
        <f>SUM(H675:H689)</f>
      </c>
      <c r="I690" s="210">
        <f t="shared" si="142"/>
      </c>
      <c r="J690" s="211">
        <f t="shared" si="10"/>
      </c>
      <c r="K690" s="208">
        <f>SUM(K675:K689)</f>
      </c>
      <c r="L690" s="211">
        <f t="shared" si="101"/>
      </c>
      <c r="M690" s="208">
        <f>SUM(M675:M689)</f>
      </c>
      <c r="N690" s="212">
        <f t="shared" si="213"/>
      </c>
      <c r="O690" s="208">
        <f>SUM(O675:O689)</f>
      </c>
      <c r="P690" s="212">
        <f t="shared" si="240"/>
      </c>
      <c r="Q690" s="213">
        <f>M690/O690</f>
      </c>
      <c r="R690" s="208">
        <f>SUM(R675:R689)</f>
      </c>
      <c r="S690" s="213">
        <f>(O690+O690)/(K690+K690)</f>
      </c>
      <c r="T690" s="208">
        <f>SUM(T675:T689)</f>
      </c>
      <c r="U690" s="214">
        <f t="shared" ref="U690:U691" si="506">F690/T690</f>
      </c>
      <c r="V690" s="215">
        <f t="shared" ref="V690:V691" si="610">(F690+4*500)/T690</f>
      </c>
      <c r="W690" s="208">
        <f>SUM(W675:W689)</f>
      </c>
      <c r="X690" s="216">
        <f t="shared" ref="X690:X691" si="298">W690/T690</f>
      </c>
      <c r="Y690" s="213">
        <f t="shared" ref="Y690:Y691" si="402">T690/R690</f>
      </c>
      <c r="Z690" s="215">
        <f t="shared" ref="Z690:Z691" si="807">W690/F690</f>
      </c>
      <c r="AA690" s="215">
        <f>W690/(F690+COUNT(W675:W689)*500)</f>
      </c>
      <c r="AB690" s="217">
        <f>AB675+AB678+AB681+AB687+AB684</f>
      </c>
      <c r="AC690" s="217">
        <f>AC675+AC678+AC681+AC687+AC684</f>
      </c>
      <c r="AD690" s="213">
        <f t="shared" ref="AD690:AD691" si="703">AB690/T690</f>
      </c>
      <c r="AE690" s="218">
        <f>(W690-AC690)/(F690+COUNT(W675:W689))</f>
      </c>
      <c r="AF690" s="203"/>
    </row>
    <row hidden="true" r="691">
      <c r="A691" s="189"/>
      <c r="B691" s="190" t="s">
        <v>263</v>
      </c>
      <c r="C691" s="221" t="s">
        <v>264</v>
      </c>
      <c r="D691" s="192" t="s">
        <v>247</v>
      </c>
      <c r="E691" s="193">
        <v>0</v>
      </c>
      <c r="F691" s="194">
        <f>E691+E693+E692</f>
      </c>
      <c r="G691" s="193">
        <v>0</v>
      </c>
      <c r="H691" s="193">
        <v>0</v>
      </c>
      <c r="I691" s="196">
        <f t="shared" si="142"/>
      </c>
      <c r="J691" s="197">
        <f t="shared" si="10"/>
      </c>
      <c r="K691" s="193">
        <v>0</v>
      </c>
      <c r="L691" s="197">
        <f t="shared" si="101"/>
      </c>
      <c r="M691" s="193">
        <v>0</v>
      </c>
      <c r="N691" s="198">
        <f t="shared" si="213"/>
      </c>
      <c r="O691" s="193">
        <v>0</v>
      </c>
      <c r="P691" s="198">
        <f t="shared" si="240"/>
      </c>
      <c r="Q691" s="199">
        <f>(M691+M692+M693)/(O691+O692+O693)</f>
      </c>
      <c r="R691" s="195">
        <v>3</v>
      </c>
      <c r="S691" s="199">
        <f>(O691+O692+O693)/(K691+K692+K693)</f>
      </c>
      <c r="T691" s="195">
        <v>3</v>
      </c>
      <c r="U691" s="200">
        <f t="shared" si="506"/>
      </c>
      <c r="V691" s="201">
        <f t="shared" si="610"/>
      </c>
      <c r="W691" s="195">
        <v>6081.6</v>
      </c>
      <c r="X691" s="201">
        <f t="shared" si="298"/>
      </c>
      <c r="Y691" s="199">
        <f t="shared" si="402"/>
      </c>
      <c r="Z691" s="201">
        <f t="shared" si="807"/>
      </c>
      <c r="AA691" s="201">
        <f>W691/(F691+500)</f>
      </c>
      <c r="AB691" s="195">
        <v>1</v>
      </c>
      <c r="AC691" s="195">
        <v>2407.2</v>
      </c>
      <c r="AD691" s="199">
        <f t="shared" si="703"/>
      </c>
      <c r="AE691" s="202">
        <f>(W691-AC691)/(F691+500)</f>
      </c>
      <c r="AF691" s="201" t="s">
        <v>248</v>
      </c>
    </row>
    <row hidden="true" r="692">
      <c r="A692" s="189"/>
      <c r="B692" s="190"/>
      <c r="C692" s="221"/>
      <c r="D692" s="192" t="s">
        <v>249</v>
      </c>
      <c r="E692" s="193">
        <v>307.99</v>
      </c>
      <c r="F692" s="194"/>
      <c r="G692" s="195">
        <v>2191</v>
      </c>
      <c r="H692" s="195">
        <v>87</v>
      </c>
      <c r="I692" s="196">
        <f t="shared" si="142"/>
      </c>
      <c r="J692" s="197">
        <f t="shared" si="10"/>
      </c>
      <c r="K692" s="195">
        <v>7</v>
      </c>
      <c r="L692" s="197">
        <f t="shared" si="101"/>
      </c>
      <c r="M692" s="195">
        <v>3</v>
      </c>
      <c r="N692" s="198">
        <f t="shared" si="213"/>
      </c>
      <c r="O692" s="195">
        <v>3</v>
      </c>
      <c r="P692" s="198">
        <f t="shared" si="240"/>
      </c>
      <c r="Q692" s="199"/>
      <c r="R692" s="195"/>
      <c r="S692" s="199"/>
      <c r="T692" s="195"/>
      <c r="U692" s="200"/>
      <c r="V692" s="201"/>
      <c r="W692" s="195"/>
      <c r="X692" s="201"/>
      <c r="Y692" s="199"/>
      <c r="Z692" s="201"/>
      <c r="AA692" s="201"/>
      <c r="AB692" s="195"/>
      <c r="AC692" s="195"/>
      <c r="AD692" s="199"/>
      <c r="AE692" s="202"/>
      <c r="AF692" s="203" t="s">
        <v>290</v>
      </c>
    </row>
    <row hidden="true" r="693">
      <c r="A693" s="189"/>
      <c r="B693" s="190"/>
      <c r="C693" s="221"/>
      <c r="D693" s="192" t="s">
        <v>250</v>
      </c>
      <c r="E693" s="193">
        <v>333.72</v>
      </c>
      <c r="F693" s="194"/>
      <c r="G693" s="195">
        <v>1440</v>
      </c>
      <c r="H693" s="205">
        <v>59</v>
      </c>
      <c r="I693" s="196">
        <f t="shared" si="142"/>
      </c>
      <c r="J693" s="197">
        <f t="shared" si="10"/>
      </c>
      <c r="K693" s="195">
        <v>0</v>
      </c>
      <c r="L693" s="197">
        <f t="shared" si="101"/>
      </c>
      <c r="M693" s="195">
        <v>0</v>
      </c>
      <c r="N693" s="198">
        <f t="shared" si="213"/>
      </c>
      <c r="O693" s="195">
        <v>0</v>
      </c>
      <c r="P693" s="198">
        <f t="shared" si="240"/>
      </c>
      <c r="Q693" s="199"/>
      <c r="R693" s="195"/>
      <c r="S693" s="199"/>
      <c r="T693" s="195"/>
      <c r="U693" s="200"/>
      <c r="V693" s="201"/>
      <c r="W693" s="195"/>
      <c r="X693" s="201"/>
      <c r="Y693" s="199"/>
      <c r="Z693" s="201"/>
      <c r="AA693" s="201"/>
      <c r="AB693" s="195"/>
      <c r="AC693" s="195"/>
      <c r="AD693" s="199"/>
      <c r="AE693" s="202"/>
      <c r="AF693" s="203"/>
    </row>
    <row hidden="true" r="694">
      <c r="A694" s="189"/>
      <c r="B694" s="190" t="s">
        <v>267</v>
      </c>
      <c r="C694" s="221" t="s">
        <v>264</v>
      </c>
      <c r="D694" s="192" t="s">
        <v>247</v>
      </c>
      <c r="E694" s="193">
        <v>0</v>
      </c>
      <c r="F694" s="194">
        <f>E694+E696+E695</f>
      </c>
      <c r="G694" s="195">
        <v>0</v>
      </c>
      <c r="H694" s="195">
        <v>0</v>
      </c>
      <c r="I694" s="196">
        <f t="shared" si="142"/>
      </c>
      <c r="J694" s="197">
        <f t="shared" si="10"/>
      </c>
      <c r="K694" s="195">
        <v>0</v>
      </c>
      <c r="L694" s="197">
        <f t="shared" si="101"/>
      </c>
      <c r="M694" s="195">
        <v>0</v>
      </c>
      <c r="N694" s="198">
        <f t="shared" si="213"/>
      </c>
      <c r="O694" s="195">
        <v>0</v>
      </c>
      <c r="P694" s="198">
        <f t="shared" si="240"/>
      </c>
      <c r="Q694" s="199">
        <f>(M694+M695+M696)/(O694+O695+O696)</f>
      </c>
      <c r="R694" s="195">
        <v>2</v>
      </c>
      <c r="S694" s="199">
        <f>(O694+O695+O696)/(K694+K695+K696)</f>
      </c>
      <c r="T694" s="195">
        <v>0</v>
      </c>
      <c r="U694" s="200">
        <f>F694/T694</f>
      </c>
      <c r="V694" s="201">
        <f>(F694+4*500)/T694</f>
      </c>
      <c r="W694" s="195">
        <v>0</v>
      </c>
      <c r="X694" s="201">
        <f>W694/T694</f>
      </c>
      <c r="Y694" s="199">
        <f>T694/R694</f>
      </c>
      <c r="Z694" s="201">
        <f>W694/F694</f>
      </c>
      <c r="AA694" s="201">
        <f>W694/(F694+500)</f>
      </c>
      <c r="AB694" s="195">
        <v>0</v>
      </c>
      <c r="AC694" s="195">
        <v>0</v>
      </c>
      <c r="AD694" s="199">
        <f>AB694/T694</f>
      </c>
      <c r="AE694" s="202">
        <f>(W694-AC694)/(F694+500)</f>
      </c>
      <c r="AF694" s="201" t="s">
        <v>248</v>
      </c>
    </row>
    <row hidden="true" r="695">
      <c r="A695" s="189"/>
      <c r="B695" s="190"/>
      <c r="C695" s="221"/>
      <c r="D695" s="192" t="s">
        <v>249</v>
      </c>
      <c r="E695" s="193">
        <v>685.23</v>
      </c>
      <c r="F695" s="194"/>
      <c r="G695" s="195">
        <v>6226</v>
      </c>
      <c r="H695" s="195">
        <v>243</v>
      </c>
      <c r="I695" s="196">
        <f t="shared" si="142"/>
      </c>
      <c r="J695" s="197">
        <f t="shared" si="10"/>
      </c>
      <c r="K695" s="195">
        <v>13</v>
      </c>
      <c r="L695" s="197">
        <f t="shared" si="101"/>
      </c>
      <c r="M695" s="195">
        <v>0</v>
      </c>
      <c r="N695" s="198">
        <f t="shared" si="213"/>
      </c>
      <c r="O695" s="195">
        <v>0</v>
      </c>
      <c r="P695" s="198">
        <f t="shared" si="240"/>
      </c>
      <c r="Q695" s="199"/>
      <c r="R695" s="195"/>
      <c r="S695" s="199"/>
      <c r="T695" s="195"/>
      <c r="U695" s="200"/>
      <c r="V695" s="201"/>
      <c r="W695" s="195"/>
      <c r="X695" s="201"/>
      <c r="Y695" s="199"/>
      <c r="Z695" s="201"/>
      <c r="AA695" s="201"/>
      <c r="AB695" s="195"/>
      <c r="AC695" s="195"/>
      <c r="AD695" s="199"/>
      <c r="AE695" s="202"/>
      <c r="AF695" s="203"/>
    </row>
    <row hidden="true" r="696">
      <c r="A696" s="189"/>
      <c r="B696" s="190"/>
      <c r="C696" s="221"/>
      <c r="D696" s="192" t="s">
        <v>250</v>
      </c>
      <c r="E696" s="193">
        <v>97.39</v>
      </c>
      <c r="F696" s="194"/>
      <c r="G696" s="195">
        <v>592</v>
      </c>
      <c r="H696" s="205">
        <v>27</v>
      </c>
      <c r="I696" s="196">
        <f t="shared" si="142"/>
      </c>
      <c r="J696" s="197">
        <f t="shared" si="10"/>
      </c>
      <c r="K696" s="195">
        <v>1</v>
      </c>
      <c r="L696" s="197">
        <f t="shared" si="101"/>
      </c>
      <c r="M696" s="195">
        <v>0</v>
      </c>
      <c r="N696" s="198">
        <f t="shared" si="213"/>
      </c>
      <c r="O696" s="195">
        <v>0</v>
      </c>
      <c r="P696" s="198">
        <f t="shared" si="240"/>
      </c>
      <c r="Q696" s="199"/>
      <c r="R696" s="195"/>
      <c r="S696" s="199"/>
      <c r="T696" s="195"/>
      <c r="U696" s="200"/>
      <c r="V696" s="201"/>
      <c r="W696" s="195"/>
      <c r="X696" s="201"/>
      <c r="Y696" s="199"/>
      <c r="Z696" s="201"/>
      <c r="AA696" s="201"/>
      <c r="AB696" s="195"/>
      <c r="AC696" s="195"/>
      <c r="AD696" s="199"/>
      <c r="AE696" s="202"/>
      <c r="AF696" s="203" t="s">
        <v>290</v>
      </c>
    </row>
    <row hidden="true" r="697">
      <c r="A697" s="189"/>
      <c r="B697" s="190" t="s">
        <v>268</v>
      </c>
      <c r="C697" s="221" t="s">
        <v>264</v>
      </c>
      <c r="D697" s="192" t="s">
        <v>247</v>
      </c>
      <c r="E697" s="193">
        <v>0</v>
      </c>
      <c r="F697" s="194">
        <f>E697+E699+E698</f>
      </c>
      <c r="G697" s="193">
        <v>0</v>
      </c>
      <c r="H697" s="193">
        <v>0</v>
      </c>
      <c r="I697" s="196">
        <f t="shared" si="142"/>
      </c>
      <c r="J697" s="197">
        <f t="shared" si="10"/>
      </c>
      <c r="K697" s="193">
        <v>0</v>
      </c>
      <c r="L697" s="197">
        <f t="shared" si="101"/>
      </c>
      <c r="M697" s="193">
        <v>0</v>
      </c>
      <c r="N697" s="198">
        <f t="shared" si="213"/>
      </c>
      <c r="O697" s="193">
        <v>0</v>
      </c>
      <c r="P697" s="198">
        <f t="shared" si="240"/>
      </c>
      <c r="Q697" s="199">
        <f>(M697+M698+M699)/(O697+O698+O699)</f>
      </c>
      <c r="R697" s="195">
        <v>2</v>
      </c>
      <c r="S697" s="199">
        <f>(O697+O698+O699)/(K697+K698+K699)</f>
      </c>
      <c r="T697" s="195">
        <v>1</v>
      </c>
      <c r="U697" s="200">
        <f>F697/T697</f>
      </c>
      <c r="V697" s="201">
        <f>(F697+4*500)/T697</f>
      </c>
      <c r="W697" s="195">
        <v>1663.2000000000007</v>
      </c>
      <c r="X697" s="201">
        <f>W697/T697</f>
      </c>
      <c r="Y697" s="199">
        <f>T697/R697</f>
      </c>
      <c r="Z697" s="201">
        <f>W697/F697</f>
      </c>
      <c r="AA697" s="201">
        <f>W697/(F697+500)</f>
      </c>
      <c r="AB697" s="195">
        <v>0</v>
      </c>
      <c r="AC697" s="195">
        <v>0</v>
      </c>
      <c r="AD697" s="199">
        <f>AB697/T697</f>
      </c>
      <c r="AE697" s="202">
        <f>(W697-AC697)/(F697+500)</f>
      </c>
      <c r="AF697" s="201" t="s">
        <v>248</v>
      </c>
    </row>
    <row hidden="true" r="698">
      <c r="A698" s="189"/>
      <c r="B698" s="190"/>
      <c r="C698" s="221"/>
      <c r="D698" s="192" t="s">
        <v>249</v>
      </c>
      <c r="E698" s="193">
        <v>348.94</v>
      </c>
      <c r="F698" s="194"/>
      <c r="G698" s="195">
        <v>4576</v>
      </c>
      <c r="H698" s="195">
        <v>159</v>
      </c>
      <c r="I698" s="196">
        <f t="shared" si="142"/>
      </c>
      <c r="J698" s="197">
        <f t="shared" si="10"/>
      </c>
      <c r="K698" s="195">
        <v>9</v>
      </c>
      <c r="L698" s="197">
        <f t="shared" si="101"/>
      </c>
      <c r="M698" s="195">
        <v>1</v>
      </c>
      <c r="N698" s="198">
        <f t="shared" si="213"/>
      </c>
      <c r="O698" s="195">
        <v>1</v>
      </c>
      <c r="P698" s="198">
        <f t="shared" si="240"/>
      </c>
      <c r="Q698" s="199"/>
      <c r="R698" s="195"/>
      <c r="S698" s="199"/>
      <c r="T698" s="195"/>
      <c r="U698" s="200"/>
      <c r="V698" s="201"/>
      <c r="W698" s="195"/>
      <c r="X698" s="201"/>
      <c r="Y698" s="199"/>
      <c r="Z698" s="201"/>
      <c r="AA698" s="201"/>
      <c r="AB698" s="195"/>
      <c r="AC698" s="195"/>
      <c r="AD698" s="199"/>
      <c r="AE698" s="202"/>
      <c r="AF698" s="203"/>
    </row>
    <row hidden="true" r="699">
      <c r="A699" s="189"/>
      <c r="B699" s="190"/>
      <c r="C699" s="221"/>
      <c r="D699" s="192" t="s">
        <v>250</v>
      </c>
      <c r="E699" s="193">
        <v>121.62</v>
      </c>
      <c r="F699" s="194"/>
      <c r="G699" s="195">
        <v>499</v>
      </c>
      <c r="H699" s="205">
        <v>25</v>
      </c>
      <c r="I699" s="196">
        <f t="shared" si="142"/>
      </c>
      <c r="J699" s="197">
        <f t="shared" si="10"/>
      </c>
      <c r="K699" s="195">
        <v>1</v>
      </c>
      <c r="L699" s="197">
        <f t="shared" si="101"/>
      </c>
      <c r="M699" s="195">
        <v>0</v>
      </c>
      <c r="N699" s="198">
        <f t="shared" si="213"/>
      </c>
      <c r="O699" s="195">
        <v>0</v>
      </c>
      <c r="P699" s="198">
        <f t="shared" si="240"/>
      </c>
      <c r="Q699" s="199"/>
      <c r="R699" s="195"/>
      <c r="S699" s="199"/>
      <c r="T699" s="195"/>
      <c r="U699" s="200"/>
      <c r="V699" s="201"/>
      <c r="W699" s="195"/>
      <c r="X699" s="201"/>
      <c r="Y699" s="199"/>
      <c r="Z699" s="201"/>
      <c r="AA699" s="201"/>
      <c r="AB699" s="195"/>
      <c r="AC699" s="195"/>
      <c r="AD699" s="199"/>
      <c r="AE699" s="202"/>
      <c r="AF699" s="203" t="s">
        <v>290</v>
      </c>
    </row>
    <row hidden="true" r="700">
      <c r="A700" s="189"/>
      <c r="B700" s="190" t="s">
        <v>269</v>
      </c>
      <c r="C700" s="221" t="s">
        <v>264</v>
      </c>
      <c r="D700" s="192" t="s">
        <v>247</v>
      </c>
      <c r="E700" s="193">
        <v>0</v>
      </c>
      <c r="F700" s="194">
        <f>E700+E702+E701</f>
      </c>
      <c r="G700" s="195">
        <v>0</v>
      </c>
      <c r="H700" s="195">
        <v>0</v>
      </c>
      <c r="I700" s="196">
        <f t="shared" si="142"/>
      </c>
      <c r="J700" s="197">
        <f t="shared" si="10"/>
      </c>
      <c r="K700" s="195">
        <v>0</v>
      </c>
      <c r="L700" s="197">
        <f t="shared" si="101"/>
      </c>
      <c r="M700" s="195">
        <v>0</v>
      </c>
      <c r="N700" s="198">
        <f t="shared" si="213"/>
      </c>
      <c r="O700" s="195">
        <v>0</v>
      </c>
      <c r="P700" s="198">
        <f t="shared" si="240"/>
      </c>
      <c r="Q700" s="199">
        <f>(M700+M701+M702)/(O700+O701+O702)</f>
      </c>
      <c r="R700" s="195">
        <v>0</v>
      </c>
      <c r="S700" s="199">
        <f>(O700+O701+O702)/(K700+K701+K702)</f>
      </c>
      <c r="T700" s="195">
        <v>0</v>
      </c>
      <c r="U700" s="200">
        <f>F700/T700</f>
      </c>
      <c r="V700" s="201">
        <f>(F700+4*500)/T700</f>
      </c>
      <c r="W700" s="195">
        <v>0</v>
      </c>
      <c r="X700" s="201">
        <f>W700/T700</f>
      </c>
      <c r="Y700" s="199">
        <f>T700/R700</f>
      </c>
      <c r="Z700" s="201">
        <f>W700/F700</f>
      </c>
      <c r="AA700" s="201">
        <f>W700/(F700+500)</f>
      </c>
      <c r="AB700" s="195">
        <v>0</v>
      </c>
      <c r="AC700" s="195">
        <v>0</v>
      </c>
      <c r="AD700" s="199">
        <f>AB700/T700</f>
      </c>
      <c r="AE700" s="202">
        <f>(W700-AC700)/(F700+500)</f>
      </c>
      <c r="AF700" s="201" t="s">
        <v>248</v>
      </c>
    </row>
    <row hidden="true" r="701">
      <c r="A701" s="189"/>
      <c r="B701" s="190"/>
      <c r="C701" s="221"/>
      <c r="D701" s="192" t="s">
        <v>249</v>
      </c>
      <c r="E701" s="193">
        <v>484.94</v>
      </c>
      <c r="F701" s="194"/>
      <c r="G701" s="195">
        <v>5413</v>
      </c>
      <c r="H701" s="195">
        <v>200</v>
      </c>
      <c r="I701" s="196"/>
      <c r="J701" s="197">
        <f t="shared" si="10"/>
      </c>
      <c r="K701" s="195">
        <v>5</v>
      </c>
      <c r="L701" s="197">
        <f t="shared" si="101"/>
      </c>
      <c r="M701" s="195">
        <v>0</v>
      </c>
      <c r="N701" s="198">
        <f t="shared" si="213"/>
      </c>
      <c r="O701" s="195">
        <v>0</v>
      </c>
      <c r="P701" s="198">
        <f t="shared" si="240"/>
      </c>
      <c r="Q701" s="199"/>
      <c r="R701" s="195"/>
      <c r="S701" s="199"/>
      <c r="T701" s="195"/>
      <c r="U701" s="200"/>
      <c r="V701" s="201"/>
      <c r="W701" s="195"/>
      <c r="X701" s="201"/>
      <c r="Y701" s="199"/>
      <c r="Z701" s="201"/>
      <c r="AA701" s="201"/>
      <c r="AB701" s="195"/>
      <c r="AC701" s="195"/>
      <c r="AD701" s="199"/>
      <c r="AE701" s="202"/>
      <c r="AF701" s="203"/>
    </row>
    <row hidden="true" r="702">
      <c r="A702" s="189"/>
      <c r="B702" s="190"/>
      <c r="C702" s="221"/>
      <c r="D702" s="192" t="s">
        <v>250</v>
      </c>
      <c r="E702" s="193">
        <v>64.48</v>
      </c>
      <c r="F702" s="194"/>
      <c r="G702" s="195">
        <v>570</v>
      </c>
      <c r="H702" s="195">
        <v>29</v>
      </c>
      <c r="I702" s="196">
        <f t="shared" ref="I702:I723" si="143">H702/G702</f>
      </c>
      <c r="J702" s="197">
        <f t="shared" si="10"/>
      </c>
      <c r="K702" s="195">
        <v>0</v>
      </c>
      <c r="L702" s="197">
        <f t="shared" si="101"/>
      </c>
      <c r="M702" s="195">
        <v>0</v>
      </c>
      <c r="N702" s="198">
        <f t="shared" si="213"/>
      </c>
      <c r="O702" s="195">
        <v>0</v>
      </c>
      <c r="P702" s="198">
        <f t="shared" si="240"/>
      </c>
      <c r="Q702" s="199"/>
      <c r="R702" s="195"/>
      <c r="S702" s="199"/>
      <c r="T702" s="195"/>
      <c r="U702" s="200"/>
      <c r="V702" s="201"/>
      <c r="W702" s="195"/>
      <c r="X702" s="201"/>
      <c r="Y702" s="199"/>
      <c r="Z702" s="201"/>
      <c r="AA702" s="201"/>
      <c r="AB702" s="195"/>
      <c r="AC702" s="195"/>
      <c r="AD702" s="199"/>
      <c r="AE702" s="202"/>
      <c r="AF702" s="203" t="s">
        <v>290</v>
      </c>
    </row>
    <row hidden="true" r="703">
      <c r="A703" s="189"/>
      <c r="B703" s="190" t="s">
        <v>270</v>
      </c>
      <c r="C703" s="221" t="s">
        <v>264</v>
      </c>
      <c r="D703" s="192" t="s">
        <v>247</v>
      </c>
      <c r="E703" s="193">
        <v>0</v>
      </c>
      <c r="F703" s="194">
        <f>E703+E705+E704</f>
      </c>
      <c r="G703" s="193">
        <v>0</v>
      </c>
      <c r="H703" s="193">
        <v>0</v>
      </c>
      <c r="I703" s="196">
        <f t="shared" si="143"/>
      </c>
      <c r="J703" s="197">
        <f t="shared" si="10"/>
      </c>
      <c r="K703" s="193">
        <v>0</v>
      </c>
      <c r="L703" s="197">
        <f t="shared" si="101"/>
      </c>
      <c r="M703" s="193">
        <v>0</v>
      </c>
      <c r="N703" s="198">
        <f t="shared" si="213"/>
      </c>
      <c r="O703" s="193">
        <v>0</v>
      </c>
      <c r="P703" s="198">
        <f t="shared" si="240"/>
      </c>
      <c r="Q703" s="199">
        <f>(M703+M704+M705)/(O703+O704+O705)</f>
      </c>
      <c r="R703" s="195">
        <v>1</v>
      </c>
      <c r="S703" s="199">
        <f>(O703+O704+O705)/(K703+K704+K705)</f>
      </c>
      <c r="T703" s="195">
        <v>1</v>
      </c>
      <c r="U703" s="200">
        <f>F703/T703</f>
      </c>
      <c r="V703" s="201">
        <f>(F703+4*500)/T703</f>
      </c>
      <c r="W703" s="195">
        <v>2407.199999999999</v>
      </c>
      <c r="X703" s="201">
        <f>W703/T703</f>
      </c>
      <c r="Y703" s="199">
        <f>T703/R703</f>
      </c>
      <c r="Z703" s="201">
        <f>W703/F703</f>
      </c>
      <c r="AA703" s="201">
        <f>W703/(F703+500)</f>
      </c>
      <c r="AB703" s="195">
        <v>0</v>
      </c>
      <c r="AC703" s="195">
        <v>0</v>
      </c>
      <c r="AD703" s="199">
        <f>AB703/T703</f>
      </c>
      <c r="AE703" s="202">
        <f>(W703-AC703)/(F703+500)</f>
      </c>
      <c r="AF703" s="201" t="s">
        <v>248</v>
      </c>
    </row>
    <row hidden="true" r="704">
      <c r="A704" s="189"/>
      <c r="B704" s="190"/>
      <c r="C704" s="221"/>
      <c r="D704" s="192" t="s">
        <v>249</v>
      </c>
      <c r="E704" s="193">
        <v>510.34</v>
      </c>
      <c r="F704" s="194"/>
      <c r="G704" s="195">
        <v>4405</v>
      </c>
      <c r="H704" s="195">
        <v>168</v>
      </c>
      <c r="I704" s="196">
        <f t="shared" si="143"/>
      </c>
      <c r="J704" s="197">
        <f t="shared" si="10"/>
      </c>
      <c r="K704" s="195">
        <v>10</v>
      </c>
      <c r="L704" s="197">
        <f t="shared" si="101"/>
      </c>
      <c r="M704" s="195">
        <v>1</v>
      </c>
      <c r="N704" s="198">
        <f t="shared" si="213"/>
      </c>
      <c r="O704" s="195">
        <v>1</v>
      </c>
      <c r="P704" s="198">
        <f t="shared" si="240"/>
      </c>
      <c r="Q704" s="199"/>
      <c r="R704" s="195"/>
      <c r="S704" s="199"/>
      <c r="T704" s="195"/>
      <c r="U704" s="200"/>
      <c r="V704" s="201"/>
      <c r="W704" s="195"/>
      <c r="X704" s="201"/>
      <c r="Y704" s="199"/>
      <c r="Z704" s="201"/>
      <c r="AA704" s="201"/>
      <c r="AB704" s="195"/>
      <c r="AC704" s="195"/>
      <c r="AD704" s="199"/>
      <c r="AE704" s="202"/>
      <c r="AF704" s="203"/>
    </row>
    <row hidden="true" r="705">
      <c r="A705" s="189"/>
      <c r="B705" s="190"/>
      <c r="C705" s="221"/>
      <c r="D705" s="192" t="s">
        <v>250</v>
      </c>
      <c r="E705" s="193">
        <v>87.68</v>
      </c>
      <c r="F705" s="194"/>
      <c r="G705" s="195">
        <v>662</v>
      </c>
      <c r="H705" s="195">
        <v>34</v>
      </c>
      <c r="I705" s="196">
        <f t="shared" si="143"/>
      </c>
      <c r="J705" s="197">
        <f t="shared" si="10"/>
      </c>
      <c r="K705" s="195">
        <v>1</v>
      </c>
      <c r="L705" s="197">
        <f t="shared" si="101"/>
      </c>
      <c r="M705" s="195">
        <v>0</v>
      </c>
      <c r="N705" s="198">
        <f t="shared" si="213"/>
      </c>
      <c r="O705" s="195">
        <v>0</v>
      </c>
      <c r="P705" s="198">
        <f t="shared" si="240"/>
      </c>
      <c r="Q705" s="199"/>
      <c r="R705" s="195"/>
      <c r="S705" s="199"/>
      <c r="T705" s="195"/>
      <c r="U705" s="200"/>
      <c r="V705" s="201"/>
      <c r="W705" s="195"/>
      <c r="X705" s="201"/>
      <c r="Y705" s="199"/>
      <c r="Z705" s="201"/>
      <c r="AA705" s="201"/>
      <c r="AB705" s="195"/>
      <c r="AC705" s="195"/>
      <c r="AD705" s="199"/>
      <c r="AE705" s="202"/>
      <c r="AF705" s="203" t="s">
        <v>290</v>
      </c>
    </row>
    <row hidden="true" r="706">
      <c r="A706" s="189"/>
      <c r="B706" s="222" t="s">
        <v>256</v>
      </c>
      <c r="C706" s="222"/>
      <c r="D706" s="222"/>
      <c r="E706" s="208">
        <f>SUM(E691:E705)</f>
      </c>
      <c r="F706" s="208">
        <f>SUM(F691:F705)</f>
      </c>
      <c r="G706" s="208">
        <f>SUM(G691:G705)</f>
      </c>
      <c r="H706" s="208">
        <f>SUM(H691:H705)</f>
      </c>
      <c r="I706" s="210">
        <f t="shared" si="143"/>
      </c>
      <c r="J706" s="211">
        <f t="shared" si="10"/>
      </c>
      <c r="K706" s="208">
        <f>SUM(K691:K705)</f>
      </c>
      <c r="L706" s="211">
        <f t="shared" si="101"/>
      </c>
      <c r="M706" s="208">
        <f>SUM(M691:M705)</f>
      </c>
      <c r="N706" s="212">
        <f t="shared" si="213"/>
      </c>
      <c r="O706" s="208">
        <f>SUM(O691:O705)</f>
      </c>
      <c r="P706" s="212">
        <f t="shared" si="240"/>
      </c>
      <c r="Q706" s="213">
        <f>M706/O706</f>
      </c>
      <c r="R706" s="208">
        <f>SUM(R691:R705)</f>
      </c>
      <c r="S706" s="213">
        <f>(O706+O706)/(K706+K706)</f>
      </c>
      <c r="T706" s="208">
        <f>SUM(T691:T705)</f>
      </c>
      <c r="U706" s="214">
        <f t="shared" ref="U706:U707" si="507">F706/T706</f>
      </c>
      <c r="V706" s="215">
        <f t="shared" ref="V706:V707" si="611">(F706+4*500)/T706</f>
      </c>
      <c r="W706" s="208">
        <f>SUM(W691:W705)</f>
      </c>
      <c r="X706" s="216">
        <f t="shared" ref="X706:X707" si="299">W706/T706</f>
      </c>
      <c r="Y706" s="213">
        <f t="shared" ref="Y706:Y707" si="403">T706/R706</f>
      </c>
      <c r="Z706" s="215">
        <f t="shared" ref="Z706:Z707" si="808">W706/F706</f>
      </c>
      <c r="AA706" s="215">
        <f>W706/(F706+COUNT(W691:W705)*500)</f>
      </c>
      <c r="AB706" s="217">
        <f>AB691+AB694+AB697+AB700+AB703</f>
      </c>
      <c r="AC706" s="217">
        <f>AC691+AC694+AC697+AC700+AC703</f>
      </c>
      <c r="AD706" s="213">
        <f t="shared" ref="AD706:AD707" si="704">AB706/T706</f>
      </c>
      <c r="AE706" s="218">
        <f>(W706-AC706)/(F706+COUNT(W691:W705))</f>
      </c>
      <c r="AF706" s="219"/>
    </row>
    <row hidden="true" r="707">
      <c r="A707" s="189"/>
      <c r="B707" s="206" t="s">
        <v>271</v>
      </c>
      <c r="C707" s="221" t="s">
        <v>272</v>
      </c>
      <c r="D707" s="192" t="s">
        <v>247</v>
      </c>
      <c r="E707" s="193">
        <v>0</v>
      </c>
      <c r="F707" s="194">
        <f>E707+E709+E708</f>
      </c>
      <c r="G707" s="193">
        <v>0</v>
      </c>
      <c r="H707" s="193">
        <v>0</v>
      </c>
      <c r="I707" s="196">
        <f t="shared" si="143"/>
      </c>
      <c r="J707" s="197">
        <f t="shared" si="10"/>
      </c>
      <c r="K707" s="193">
        <v>0</v>
      </c>
      <c r="L707" s="197">
        <f t="shared" si="101"/>
      </c>
      <c r="M707" s="193">
        <v>0</v>
      </c>
      <c r="N707" s="198">
        <f t="shared" si="213"/>
      </c>
      <c r="O707" s="193">
        <v>0</v>
      </c>
      <c r="P707" s="198">
        <f t="shared" si="240"/>
      </c>
      <c r="Q707" s="199">
        <f>(M707+M708+M709)/(O707+O708+O709)</f>
      </c>
      <c r="R707" s="195">
        <v>4</v>
      </c>
      <c r="S707" s="199">
        <f>(O707+O708+O709)/(K707+K708+K709)</f>
      </c>
      <c r="T707" s="195">
        <v>2</v>
      </c>
      <c r="U707" s="200">
        <f t="shared" si="507"/>
      </c>
      <c r="V707" s="201">
        <f t="shared" si="611"/>
      </c>
      <c r="W707" s="195">
        <v>2587.2000000000007</v>
      </c>
      <c r="X707" s="201">
        <f t="shared" si="299"/>
      </c>
      <c r="Y707" s="199">
        <f t="shared" si="403"/>
      </c>
      <c r="Z707" s="201">
        <f t="shared" si="808"/>
      </c>
      <c r="AA707" s="201">
        <f>W707/(F707+500)</f>
      </c>
      <c r="AB707" s="195">
        <v>0</v>
      </c>
      <c r="AC707" s="195">
        <v>0</v>
      </c>
      <c r="AD707" s="199">
        <f t="shared" si="704"/>
      </c>
      <c r="AE707" s="202">
        <f>(W707-AC707)/(F707+500)</f>
      </c>
      <c r="AF707" s="201" t="s">
        <v>248</v>
      </c>
    </row>
    <row hidden="true" r="708">
      <c r="A708" s="189"/>
      <c r="B708" s="206"/>
      <c r="C708" s="221"/>
      <c r="D708" s="192" t="s">
        <v>249</v>
      </c>
      <c r="E708" s="193">
        <v>818.91</v>
      </c>
      <c r="F708" s="194"/>
      <c r="G708" s="195">
        <v>6529</v>
      </c>
      <c r="H708" s="195">
        <v>249</v>
      </c>
      <c r="I708" s="196">
        <f t="shared" si="143"/>
      </c>
      <c r="J708" s="197">
        <f t="shared" si="10"/>
      </c>
      <c r="K708" s="195">
        <v>15</v>
      </c>
      <c r="L708" s="197">
        <f t="shared" si="101"/>
      </c>
      <c r="M708" s="195">
        <v>2</v>
      </c>
      <c r="N708" s="198">
        <f t="shared" si="213"/>
      </c>
      <c r="O708" s="195">
        <v>2</v>
      </c>
      <c r="P708" s="198">
        <f t="shared" si="240"/>
      </c>
      <c r="Q708" s="199"/>
      <c r="R708" s="195"/>
      <c r="S708" s="199"/>
      <c r="T708" s="195"/>
      <c r="U708" s="200"/>
      <c r="V708" s="201"/>
      <c r="W708" s="195"/>
      <c r="X708" s="201"/>
      <c r="Y708" s="199"/>
      <c r="Z708" s="201"/>
      <c r="AA708" s="201"/>
      <c r="AB708" s="195"/>
      <c r="AC708" s="195"/>
      <c r="AD708" s="199"/>
      <c r="AE708" s="202"/>
      <c r="AF708" s="203"/>
    </row>
    <row hidden="true" r="709">
      <c r="A709" s="189"/>
      <c r="B709" s="206"/>
      <c r="C709" s="221"/>
      <c r="D709" s="192" t="s">
        <v>250</v>
      </c>
      <c r="E709" s="193">
        <v>158.04</v>
      </c>
      <c r="F709" s="194"/>
      <c r="G709" s="195">
        <v>1038</v>
      </c>
      <c r="H709" s="195">
        <v>51</v>
      </c>
      <c r="I709" s="196">
        <f t="shared" si="143"/>
      </c>
      <c r="J709" s="197">
        <f t="shared" si="10"/>
      </c>
      <c r="K709" s="195">
        <v>1</v>
      </c>
      <c r="L709" s="197">
        <f t="shared" si="101"/>
      </c>
      <c r="M709" s="195">
        <v>0</v>
      </c>
      <c r="N709" s="198">
        <f t="shared" si="213"/>
      </c>
      <c r="O709" s="195">
        <v>1</v>
      </c>
      <c r="P709" s="198">
        <f t="shared" si="240"/>
      </c>
      <c r="Q709" s="199"/>
      <c r="R709" s="195"/>
      <c r="S709" s="199"/>
      <c r="T709" s="195"/>
      <c r="U709" s="200"/>
      <c r="V709" s="201"/>
      <c r="W709" s="195"/>
      <c r="X709" s="201"/>
      <c r="Y709" s="199"/>
      <c r="Z709" s="201"/>
      <c r="AA709" s="201"/>
      <c r="AB709" s="195"/>
      <c r="AC709" s="195"/>
      <c r="AD709" s="199"/>
      <c r="AE709" s="202"/>
      <c r="AF709" s="203" t="s">
        <v>290</v>
      </c>
    </row>
    <row hidden="true" r="710">
      <c r="A710" s="189"/>
      <c r="B710" s="190" t="s">
        <v>273</v>
      </c>
      <c r="C710" s="221" t="s">
        <v>272</v>
      </c>
      <c r="D710" s="192" t="s">
        <v>247</v>
      </c>
      <c r="E710" s="193">
        <v>0</v>
      </c>
      <c r="F710" s="194">
        <f>E710+E712+E711</f>
      </c>
      <c r="G710" s="193">
        <v>0</v>
      </c>
      <c r="H710" s="193">
        <v>0</v>
      </c>
      <c r="I710" s="196">
        <f t="shared" si="143"/>
      </c>
      <c r="J710" s="197">
        <f t="shared" si="10"/>
      </c>
      <c r="K710" s="193">
        <v>0</v>
      </c>
      <c r="L710" s="197">
        <f t="shared" si="101"/>
      </c>
      <c r="M710" s="193">
        <v>0</v>
      </c>
      <c r="N710" s="198">
        <f t="shared" si="213"/>
      </c>
      <c r="O710" s="193">
        <v>0</v>
      </c>
      <c r="P710" s="198">
        <f t="shared" si="240"/>
      </c>
      <c r="Q710" s="199">
        <f>(M710+M711+M712)/(O710+O711+O712)</f>
      </c>
      <c r="R710" s="195">
        <v>6</v>
      </c>
      <c r="S710" s="199">
        <f>(O710+O711+O712)/(K710+K711+K712)</f>
      </c>
      <c r="T710" s="195">
        <v>1</v>
      </c>
      <c r="U710" s="200">
        <f>F710/T710</f>
      </c>
      <c r="V710" s="201">
        <f>(F710+4*500)/T710</f>
      </c>
      <c r="W710" s="195">
        <v>2011.2000000000007</v>
      </c>
      <c r="X710" s="201">
        <f>W710/T710</f>
      </c>
      <c r="Y710" s="199">
        <f>T710/R710</f>
      </c>
      <c r="Z710" s="201">
        <f>W710/F710</f>
      </c>
      <c r="AA710" s="201">
        <f>W710/(F710+500)</f>
      </c>
      <c r="AB710" s="195">
        <v>0</v>
      </c>
      <c r="AC710" s="195">
        <v>0</v>
      </c>
      <c r="AD710" s="199">
        <f>AB710/T710</f>
      </c>
      <c r="AE710" s="202">
        <f>(W710-AC710)/(F710+500)</f>
      </c>
      <c r="AF710" s="201" t="s">
        <v>248</v>
      </c>
    </row>
    <row hidden="true" r="711">
      <c r="A711" s="189"/>
      <c r="B711" s="190"/>
      <c r="C711" s="221"/>
      <c r="D711" s="192" t="s">
        <v>249</v>
      </c>
      <c r="E711" s="193">
        <v>1322.06</v>
      </c>
      <c r="F711" s="194"/>
      <c r="G711" s="195">
        <v>10099</v>
      </c>
      <c r="H711" s="195">
        <v>457</v>
      </c>
      <c r="I711" s="196">
        <f t="shared" si="143"/>
      </c>
      <c r="J711" s="197">
        <f t="shared" si="10"/>
      </c>
      <c r="K711" s="195">
        <v>16</v>
      </c>
      <c r="L711" s="197">
        <f t="shared" si="101"/>
      </c>
      <c r="M711" s="195">
        <v>1</v>
      </c>
      <c r="N711" s="198">
        <f t="shared" si="213"/>
      </c>
      <c r="O711" s="195">
        <v>4</v>
      </c>
      <c r="P711" s="198">
        <f t="shared" si="240"/>
      </c>
      <c r="Q711" s="199"/>
      <c r="R711" s="195"/>
      <c r="S711" s="199"/>
      <c r="T711" s="195"/>
      <c r="U711" s="200"/>
      <c r="V711" s="201"/>
      <c r="W711" s="195"/>
      <c r="X711" s="201"/>
      <c r="Y711" s="199"/>
      <c r="Z711" s="201"/>
      <c r="AA711" s="201"/>
      <c r="AB711" s="195"/>
      <c r="AC711" s="195"/>
      <c r="AD711" s="199"/>
      <c r="AE711" s="202"/>
      <c r="AF711" s="203"/>
    </row>
    <row hidden="true" r="712">
      <c r="A712" s="189"/>
      <c r="B712" s="190"/>
      <c r="C712" s="221"/>
      <c r="D712" s="192" t="s">
        <v>250</v>
      </c>
      <c r="E712" s="193">
        <v>186.86</v>
      </c>
      <c r="F712" s="194"/>
      <c r="G712" s="195">
        <v>1099</v>
      </c>
      <c r="H712" s="195">
        <v>64</v>
      </c>
      <c r="I712" s="196">
        <f t="shared" si="143"/>
      </c>
      <c r="J712" s="197">
        <f t="shared" si="10"/>
      </c>
      <c r="K712" s="195">
        <v>2</v>
      </c>
      <c r="L712" s="197">
        <f t="shared" si="101"/>
      </c>
      <c r="M712" s="195">
        <v>0</v>
      </c>
      <c r="N712" s="198">
        <f t="shared" si="213"/>
      </c>
      <c r="O712" s="195">
        <v>0</v>
      </c>
      <c r="P712" s="198">
        <f t="shared" si="240"/>
      </c>
      <c r="Q712" s="199"/>
      <c r="R712" s="195"/>
      <c r="S712" s="199"/>
      <c r="T712" s="195"/>
      <c r="U712" s="200"/>
      <c r="V712" s="201"/>
      <c r="W712" s="195"/>
      <c r="X712" s="201"/>
      <c r="Y712" s="199"/>
      <c r="Z712" s="201"/>
      <c r="AA712" s="201"/>
      <c r="AB712" s="195"/>
      <c r="AC712" s="195"/>
      <c r="AD712" s="199"/>
      <c r="AE712" s="202"/>
      <c r="AF712" s="203" t="s">
        <v>290</v>
      </c>
    </row>
    <row hidden="true" r="713">
      <c r="A713" s="189"/>
      <c r="B713" s="190" t="s">
        <v>274</v>
      </c>
      <c r="C713" s="221" t="s">
        <v>272</v>
      </c>
      <c r="D713" s="192" t="s">
        <v>247</v>
      </c>
      <c r="E713" s="193">
        <v>0</v>
      </c>
      <c r="F713" s="194">
        <f>E713+E715+E714</f>
      </c>
      <c r="G713" s="193">
        <v>0</v>
      </c>
      <c r="H713" s="193">
        <v>0</v>
      </c>
      <c r="I713" s="196">
        <f t="shared" si="143"/>
      </c>
      <c r="J713" s="197">
        <f t="shared" si="10"/>
      </c>
      <c r="K713" s="193">
        <v>0</v>
      </c>
      <c r="L713" s="197">
        <f t="shared" si="101"/>
      </c>
      <c r="M713" s="193">
        <v>0</v>
      </c>
      <c r="N713" s="198">
        <f t="shared" si="213"/>
      </c>
      <c r="O713" s="193">
        <v>0</v>
      </c>
      <c r="P713" s="198">
        <f t="shared" si="240"/>
      </c>
      <c r="Q713" s="199">
        <f>(M713+M714+M715)/(O713+O714+O715)</f>
      </c>
      <c r="R713" s="195">
        <v>6</v>
      </c>
      <c r="S713" s="199">
        <f>(O713+O714+O715)/(K713+K714+K715)</f>
      </c>
      <c r="T713" s="195">
        <v>2</v>
      </c>
      <c r="U713" s="200">
        <f>F713/T713</f>
      </c>
      <c r="V713" s="201">
        <f>(F713+4*500)/T713</f>
      </c>
      <c r="W713" s="195">
        <v>3590.399999999998</v>
      </c>
      <c r="X713" s="201">
        <f>W713/T713</f>
      </c>
      <c r="Y713" s="199">
        <f>T713/R713</f>
      </c>
      <c r="Z713" s="201">
        <f>W713/F713</f>
      </c>
      <c r="AA713" s="201">
        <f>W713/(F713+500)</f>
      </c>
      <c r="AB713" s="195">
        <v>0</v>
      </c>
      <c r="AC713" s="195">
        <v>0</v>
      </c>
      <c r="AD713" s="199">
        <f>AB713/T713</f>
      </c>
      <c r="AE713" s="202">
        <f>(W713-AC713)/(F713+500)</f>
      </c>
      <c r="AF713" s="201" t="s">
        <v>248</v>
      </c>
    </row>
    <row hidden="true" r="714">
      <c r="A714" s="189"/>
      <c r="B714" s="190"/>
      <c r="C714" s="221"/>
      <c r="D714" s="192" t="s">
        <v>249</v>
      </c>
      <c r="E714" s="193">
        <v>1338.72</v>
      </c>
      <c r="F714" s="194"/>
      <c r="G714" s="195">
        <v>10900</v>
      </c>
      <c r="H714" s="195">
        <v>517</v>
      </c>
      <c r="I714" s="196">
        <f t="shared" si="143"/>
      </c>
      <c r="J714" s="197">
        <f t="shared" si="10"/>
      </c>
      <c r="K714" s="195">
        <v>25</v>
      </c>
      <c r="L714" s="197">
        <f t="shared" si="101"/>
      </c>
      <c r="M714" s="195">
        <v>1</v>
      </c>
      <c r="N714" s="198">
        <f t="shared" si="213"/>
      </c>
      <c r="O714" s="195">
        <v>3</v>
      </c>
      <c r="P714" s="198">
        <f t="shared" si="240"/>
      </c>
      <c r="Q714" s="199"/>
      <c r="R714" s="195"/>
      <c r="S714" s="199"/>
      <c r="T714" s="195"/>
      <c r="U714" s="200"/>
      <c r="V714" s="201"/>
      <c r="W714" s="195"/>
      <c r="X714" s="201"/>
      <c r="Y714" s="199"/>
      <c r="Z714" s="201"/>
      <c r="AA714" s="201"/>
      <c r="AB714" s="195"/>
      <c r="AC714" s="195"/>
      <c r="AD714" s="199"/>
      <c r="AE714" s="202"/>
      <c r="AF714" s="203"/>
    </row>
    <row hidden="true" r="715">
      <c r="A715" s="189"/>
      <c r="B715" s="190"/>
      <c r="C715" s="221"/>
      <c r="D715" s="192" t="s">
        <v>250</v>
      </c>
      <c r="E715" s="193">
        <v>319.69</v>
      </c>
      <c r="F715" s="194"/>
      <c r="G715" s="195">
        <v>1409</v>
      </c>
      <c r="H715" s="195">
        <v>124</v>
      </c>
      <c r="I715" s="196">
        <f t="shared" si="143"/>
      </c>
      <c r="J715" s="197">
        <f t="shared" si="10"/>
      </c>
      <c r="K715" s="195">
        <v>2</v>
      </c>
      <c r="L715" s="197">
        <f t="shared" si="101"/>
      </c>
      <c r="M715" s="195">
        <v>1</v>
      </c>
      <c r="N715" s="198">
        <f t="shared" si="213"/>
      </c>
      <c r="O715" s="195">
        <v>3</v>
      </c>
      <c r="P715" s="198">
        <f t="shared" si="240"/>
      </c>
      <c r="Q715" s="199"/>
      <c r="R715" s="195"/>
      <c r="S715" s="199"/>
      <c r="T715" s="195"/>
      <c r="U715" s="200"/>
      <c r="V715" s="201"/>
      <c r="W715" s="195"/>
      <c r="X715" s="201"/>
      <c r="Y715" s="199"/>
      <c r="Z715" s="201"/>
      <c r="AA715" s="201"/>
      <c r="AB715" s="195"/>
      <c r="AC715" s="195"/>
      <c r="AD715" s="199"/>
      <c r="AE715" s="202"/>
      <c r="AF715" s="203" t="s">
        <v>290</v>
      </c>
    </row>
    <row hidden="true" r="716">
      <c r="A716" s="189"/>
      <c r="B716" s="190" t="s">
        <v>275</v>
      </c>
      <c r="C716" s="221" t="s">
        <v>272</v>
      </c>
      <c r="D716" s="192" t="s">
        <v>247</v>
      </c>
      <c r="E716" s="193">
        <v>0</v>
      </c>
      <c r="F716" s="194">
        <f>E716+E718+E717</f>
      </c>
      <c r="G716" s="193">
        <v>0</v>
      </c>
      <c r="H716" s="193">
        <v>0</v>
      </c>
      <c r="I716" s="196">
        <f t="shared" si="143"/>
      </c>
      <c r="J716" s="197">
        <f t="shared" si="10"/>
      </c>
      <c r="K716" s="193">
        <v>0</v>
      </c>
      <c r="L716" s="197">
        <f t="shared" si="101"/>
      </c>
      <c r="M716" s="193">
        <v>0</v>
      </c>
      <c r="N716" s="198">
        <f t="shared" si="213"/>
      </c>
      <c r="O716" s="193">
        <v>0</v>
      </c>
      <c r="P716" s="198">
        <f t="shared" si="240"/>
      </c>
      <c r="Q716" s="199">
        <f>(M716+M717+M718)/(O716+O717+O718)</f>
      </c>
      <c r="R716" s="195">
        <v>5</v>
      </c>
      <c r="S716" s="199">
        <f>(O716+O717+O718)/(K716+K717+K718)</f>
      </c>
      <c r="T716" s="195">
        <v>0</v>
      </c>
      <c r="U716" s="200">
        <f>F716/T716</f>
      </c>
      <c r="V716" s="201">
        <f>(F716+4*500)/T716</f>
      </c>
      <c r="W716" s="195">
        <v>0</v>
      </c>
      <c r="X716" s="201">
        <f>W716/T716</f>
      </c>
      <c r="Y716" s="199">
        <f>T716/R716</f>
      </c>
      <c r="Z716" s="201">
        <f>W716/F716</f>
      </c>
      <c r="AA716" s="201">
        <f>W716/(F716+500)</f>
      </c>
      <c r="AB716" s="195">
        <v>0</v>
      </c>
      <c r="AC716" s="195">
        <v>0</v>
      </c>
      <c r="AD716" s="199">
        <f>AB716/T716</f>
      </c>
      <c r="AE716" s="202">
        <f>(W716-AC716)/(F716+500)</f>
      </c>
      <c r="AF716" s="201" t="s">
        <v>248</v>
      </c>
    </row>
    <row hidden="true" r="717">
      <c r="A717" s="189"/>
      <c r="B717" s="190"/>
      <c r="C717" s="221"/>
      <c r="D717" s="192" t="s">
        <v>249</v>
      </c>
      <c r="E717" s="193">
        <v>614.13</v>
      </c>
      <c r="F717" s="194"/>
      <c r="G717" s="195">
        <v>7538</v>
      </c>
      <c r="H717" s="195">
        <v>448</v>
      </c>
      <c r="I717" s="196">
        <f t="shared" si="143"/>
      </c>
      <c r="J717" s="197">
        <f t="shared" si="10"/>
      </c>
      <c r="K717" s="195">
        <v>20</v>
      </c>
      <c r="L717" s="197">
        <f t="shared" si="101"/>
      </c>
      <c r="M717" s="195">
        <v>0</v>
      </c>
      <c r="N717" s="198">
        <f t="shared" si="213"/>
      </c>
      <c r="O717" s="195">
        <v>1</v>
      </c>
      <c r="P717" s="198">
        <f t="shared" si="240"/>
      </c>
      <c r="Q717" s="199"/>
      <c r="R717" s="195"/>
      <c r="S717" s="199"/>
      <c r="T717" s="195"/>
      <c r="U717" s="200"/>
      <c r="V717" s="201"/>
      <c r="W717" s="195"/>
      <c r="X717" s="201"/>
      <c r="Y717" s="199"/>
      <c r="Z717" s="201"/>
      <c r="AA717" s="201"/>
      <c r="AB717" s="195"/>
      <c r="AC717" s="195"/>
      <c r="AD717" s="199"/>
      <c r="AE717" s="202"/>
      <c r="AF717" s="203"/>
    </row>
    <row hidden="true" r="718">
      <c r="A718" s="189"/>
      <c r="B718" s="190"/>
      <c r="C718" s="221"/>
      <c r="D718" s="192" t="s">
        <v>250</v>
      </c>
      <c r="E718" s="193">
        <v>294.6</v>
      </c>
      <c r="F718" s="194"/>
      <c r="G718" s="195">
        <v>1145</v>
      </c>
      <c r="H718" s="195">
        <v>135</v>
      </c>
      <c r="I718" s="196">
        <f t="shared" si="143"/>
      </c>
      <c r="J718" s="197">
        <f t="shared" si="10"/>
      </c>
      <c r="K718" s="195">
        <v>2</v>
      </c>
      <c r="L718" s="197">
        <f t="shared" si="101"/>
      </c>
      <c r="M718" s="195">
        <v>0</v>
      </c>
      <c r="N718" s="198">
        <f t="shared" si="213"/>
      </c>
      <c r="O718" s="195">
        <v>2</v>
      </c>
      <c r="P718" s="198">
        <f t="shared" si="240"/>
      </c>
      <c r="Q718" s="199"/>
      <c r="R718" s="195"/>
      <c r="S718" s="199"/>
      <c r="T718" s="195"/>
      <c r="U718" s="200"/>
      <c r="V718" s="201"/>
      <c r="W718" s="195"/>
      <c r="X718" s="201"/>
      <c r="Y718" s="199"/>
      <c r="Z718" s="201"/>
      <c r="AA718" s="201"/>
      <c r="AB718" s="195"/>
      <c r="AC718" s="195"/>
      <c r="AD718" s="199"/>
      <c r="AE718" s="202"/>
      <c r="AF718" s="203" t="s">
        <v>290</v>
      </c>
    </row>
    <row hidden="true" r="719">
      <c r="A719" s="189"/>
      <c r="B719" s="190" t="s">
        <v>276</v>
      </c>
      <c r="C719" s="221" t="s">
        <v>272</v>
      </c>
      <c r="D719" s="192" t="s">
        <v>247</v>
      </c>
      <c r="E719" s="193">
        <v>0</v>
      </c>
      <c r="F719" s="194">
        <f>E719+E721+E720</f>
      </c>
      <c r="G719" s="193">
        <v>0</v>
      </c>
      <c r="H719" s="193">
        <v>0</v>
      </c>
      <c r="I719" s="196">
        <f t="shared" si="143"/>
      </c>
      <c r="J719" s="197">
        <f t="shared" si="10"/>
      </c>
      <c r="K719" s="193">
        <v>0</v>
      </c>
      <c r="L719" s="197">
        <f t="shared" si="101"/>
      </c>
      <c r="M719" s="193">
        <v>0</v>
      </c>
      <c r="N719" s="198">
        <f t="shared" si="213"/>
      </c>
      <c r="O719" s="193">
        <v>0</v>
      </c>
      <c r="P719" s="198">
        <f t="shared" si="240"/>
      </c>
      <c r="Q719" s="199">
        <f>(M719+M720+M721)/(O719+O720+O721)</f>
      </c>
      <c r="R719" s="195">
        <v>2</v>
      </c>
      <c r="S719" s="199">
        <f>(O719+O720+O721)/(K719+K720+K721)</f>
      </c>
      <c r="T719" s="195">
        <v>0</v>
      </c>
      <c r="U719" s="200">
        <f>F719/T719</f>
      </c>
      <c r="V719" s="201">
        <f>(F719+4*500)/T719</f>
      </c>
      <c r="W719" s="195">
        <v>0</v>
      </c>
      <c r="X719" s="201">
        <f>W719/T719</f>
      </c>
      <c r="Y719" s="199">
        <f>T719/R719</f>
      </c>
      <c r="Z719" s="201">
        <f>W719/F719</f>
      </c>
      <c r="AA719" s="201">
        <f>W719/(F719+500)</f>
      </c>
      <c r="AB719" s="195">
        <v>0</v>
      </c>
      <c r="AC719" s="195">
        <v>0</v>
      </c>
      <c r="AD719" s="199">
        <f>AB719/T719</f>
      </c>
      <c r="AE719" s="202">
        <f>(W719-AC719)/(F719+500)</f>
      </c>
      <c r="AF719" s="201" t="s">
        <v>248</v>
      </c>
    </row>
    <row hidden="true" r="720">
      <c r="A720" s="189"/>
      <c r="B720" s="190"/>
      <c r="C720" s="221"/>
      <c r="D720" s="192" t="s">
        <v>249</v>
      </c>
      <c r="E720" s="193">
        <v>191.15</v>
      </c>
      <c r="F720" s="194"/>
      <c r="G720" s="195">
        <v>3044</v>
      </c>
      <c r="H720" s="195">
        <v>183</v>
      </c>
      <c r="I720" s="196">
        <f t="shared" si="143"/>
      </c>
      <c r="J720" s="197">
        <f t="shared" si="10"/>
      </c>
      <c r="K720" s="195">
        <v>9</v>
      </c>
      <c r="L720" s="197">
        <f>E719/K719</f>
      </c>
      <c r="M720" s="195">
        <v>0</v>
      </c>
      <c r="N720" s="198">
        <f t="shared" si="213"/>
      </c>
      <c r="O720" s="195">
        <v>1</v>
      </c>
      <c r="P720" s="198">
        <f t="shared" si="240"/>
      </c>
      <c r="Q720" s="199"/>
      <c r="R720" s="195"/>
      <c r="S720" s="199"/>
      <c r="T720" s="195"/>
      <c r="U720" s="200"/>
      <c r="V720" s="201"/>
      <c r="W720" s="195"/>
      <c r="X720" s="201"/>
      <c r="Y720" s="199"/>
      <c r="Z720" s="201"/>
      <c r="AA720" s="201"/>
      <c r="AB720" s="195"/>
      <c r="AC720" s="195"/>
      <c r="AD720" s="199"/>
      <c r="AE720" s="202"/>
      <c r="AF720" s="203"/>
    </row>
    <row hidden="true" r="721">
      <c r="A721" s="189"/>
      <c r="B721" s="190"/>
      <c r="C721" s="221"/>
      <c r="D721" s="192" t="s">
        <v>250</v>
      </c>
      <c r="E721" s="193">
        <v>112.91</v>
      </c>
      <c r="F721" s="194"/>
      <c r="G721" s="195">
        <v>575</v>
      </c>
      <c r="H721" s="195">
        <v>81</v>
      </c>
      <c r="I721" s="196">
        <f t="shared" si="143"/>
      </c>
      <c r="J721" s="197">
        <f t="shared" si="10"/>
      </c>
      <c r="K721" s="195">
        <v>0</v>
      </c>
      <c r="L721" s="197">
        <f t="shared" ref="L721:L723" si="102">E721/K721</f>
      </c>
      <c r="M721" s="195">
        <v>0</v>
      </c>
      <c r="N721" s="198">
        <f t="shared" si="213"/>
      </c>
      <c r="O721" s="195">
        <v>1</v>
      </c>
      <c r="P721" s="198">
        <f t="shared" si="240"/>
      </c>
      <c r="Q721" s="199"/>
      <c r="R721" s="195"/>
      <c r="S721" s="199"/>
      <c r="T721" s="195"/>
      <c r="U721" s="200"/>
      <c r="V721" s="201"/>
      <c r="W721" s="195"/>
      <c r="X721" s="201"/>
      <c r="Y721" s="199"/>
      <c r="Z721" s="201"/>
      <c r="AA721" s="201"/>
      <c r="AB721" s="195"/>
      <c r="AC721" s="195"/>
      <c r="AD721" s="199"/>
      <c r="AE721" s="202"/>
      <c r="AF721" s="203" t="s">
        <v>290</v>
      </c>
    </row>
    <row hidden="true" r="722">
      <c r="A722" s="189"/>
      <c r="B722" s="222" t="s">
        <v>256</v>
      </c>
      <c r="C722" s="222"/>
      <c r="D722" s="222"/>
      <c r="E722" s="208">
        <f>SUM(E707:E721)</f>
      </c>
      <c r="F722" s="208">
        <f>SUM(F707:F721)</f>
      </c>
      <c r="G722" s="208">
        <f>SUM(G707:G721)</f>
      </c>
      <c r="H722" s="208">
        <f>SUM(H707:H721)</f>
      </c>
      <c r="I722" s="210">
        <f t="shared" si="143"/>
      </c>
      <c r="J722" s="211">
        <f t="shared" si="10"/>
      </c>
      <c r="K722" s="208">
        <f>SUM(K707:K721)</f>
      </c>
      <c r="L722" s="211">
        <f t="shared" si="102"/>
      </c>
      <c r="M722" s="208">
        <f>SUM(M707:M721)</f>
      </c>
      <c r="N722" s="212">
        <f t="shared" si="213"/>
      </c>
      <c r="O722" s="208">
        <f>SUM(O707:O721)</f>
      </c>
      <c r="P722" s="212">
        <f t="shared" si="240"/>
      </c>
      <c r="Q722" s="213">
        <f t="shared" ref="Q722:Q723" si="186">M722/O722</f>
      </c>
      <c r="R722" s="208">
        <f>SUM(R707:R721)</f>
      </c>
      <c r="S722" s="213">
        <f t="shared" ref="S722:S723" si="64">(O722+O722)/(K722+K722)</f>
      </c>
      <c r="T722" s="208">
        <f>SUM(T707:T721)</f>
      </c>
      <c r="U722" s="214">
        <f t="shared" ref="U722:U723" si="508">F722/T722</f>
      </c>
      <c r="V722" s="215">
        <f t="shared" ref="V722:V723" si="612">(F722+4*500)/T722</f>
      </c>
      <c r="W722" s="208">
        <f>SUM(W707:W721)</f>
      </c>
      <c r="X722" s="216">
        <f t="shared" ref="X722:X723" si="300">W722/T722</f>
      </c>
      <c r="Y722" s="213">
        <f t="shared" ref="Y722:Y723" si="404">T722/R722</f>
      </c>
      <c r="Z722" s="215">
        <f t="shared" ref="Z722:Z723" si="809">W722/F722</f>
      </c>
      <c r="AA722" s="215">
        <f>W722/(F722+COUNT(W707:W721)*500)</f>
      </c>
      <c r="AB722" s="217">
        <f>AB707+AB710+AB713+AB716+AB719</f>
      </c>
      <c r="AC722" s="217">
        <f>AC707+AC710+AC713+AC716+AC719</f>
      </c>
      <c r="AD722" s="213">
        <f t="shared" ref="AD722:AD723" si="705">AB722/T722</f>
      </c>
      <c r="AE722" s="223">
        <f>(W722-AC722)/(F722+COUNT(W707:W721))</f>
      </c>
      <c r="AF722" s="224"/>
    </row>
    <row r="723">
      <c r="A723" s="189"/>
      <c r="B723" s="225" t="s">
        <v>277</v>
      </c>
      <c r="C723" s="225"/>
      <c r="D723" s="225"/>
      <c r="E723" s="226">
        <f>E674+E690+E706+E722</f>
      </c>
      <c r="F723" s="226">
        <f>F674+F690+F706+F722</f>
      </c>
      <c r="G723" s="226">
        <f>G674+G690+G706+G722</f>
      </c>
      <c r="H723" s="226">
        <f>H674+H690+H706+H722</f>
      </c>
      <c r="I723" s="227">
        <f t="shared" si="143"/>
      </c>
      <c r="J723" s="228">
        <f t="shared" si="10"/>
      </c>
      <c r="K723" s="229">
        <f>K674+K690+K706+K722</f>
      </c>
      <c r="L723" s="228">
        <f t="shared" si="102"/>
      </c>
      <c r="M723" s="229">
        <f>M674+M690+M706+M722</f>
      </c>
      <c r="N723" s="230">
        <f t="shared" si="213"/>
      </c>
      <c r="O723" s="229">
        <f>O674+O690+O706+O722</f>
      </c>
      <c r="P723" s="230">
        <f t="shared" si="240"/>
      </c>
      <c r="Q723" s="231">
        <f t="shared" si="186"/>
      </c>
      <c r="R723" s="229">
        <f>R674+R690+R706+R722</f>
      </c>
      <c r="S723" s="231">
        <f t="shared" si="64"/>
      </c>
      <c r="T723" s="229">
        <f>T674+T690+T706+T722</f>
      </c>
      <c r="U723" s="232">
        <f t="shared" si="508"/>
      </c>
      <c r="V723" s="233">
        <f t="shared" si="612"/>
      </c>
      <c r="W723" s="226">
        <f>W674+W690+W706+W722</f>
      </c>
      <c r="X723" s="233">
        <f t="shared" si="300"/>
      </c>
      <c r="Y723" s="231">
        <f t="shared" si="404"/>
      </c>
      <c r="Z723" s="233">
        <f t="shared" si="809"/>
      </c>
      <c r="AA723" s="233">
        <f>W723/(F723+COUNT(W659:W673,W675:W689,W691:W705,W707:W721)*500)</f>
      </c>
      <c r="AB723" s="229">
        <f>AB674+AB690+AB706+AB722</f>
      </c>
      <c r="AC723" s="226">
        <f>AC674+AC690+AC706+AC722</f>
      </c>
      <c r="AD723" s="231">
        <f t="shared" si="705"/>
      </c>
      <c r="AE723" s="233">
        <f>(W723-AC723)/(F723+COUNT(W659:W673,W675:W689,W691:W705,W707:W721)*500)</f>
      </c>
      <c r="AF723" s="201"/>
    </row>
    <row hidden="true" r="724">
      <c r="A724" s="178" t="s">
        <v>212</v>
      </c>
      <c r="B724" s="179" t="s">
        <v>213</v>
      </c>
      <c r="C724" s="179" t="s">
        <v>214</v>
      </c>
      <c r="D724" s="179" t="s">
        <v>215</v>
      </c>
      <c r="E724" s="180" t="s">
        <v>216</v>
      </c>
      <c r="F724" s="179" t="s">
        <v>217</v>
      </c>
      <c r="G724" s="179" t="s">
        <v>218</v>
      </c>
      <c r="H724" s="179" t="s">
        <v>219</v>
      </c>
      <c r="I724" s="181" t="s">
        <v>220</v>
      </c>
      <c r="J724" s="182" t="s">
        <v>221</v>
      </c>
      <c r="K724" s="179" t="s">
        <v>222</v>
      </c>
      <c r="L724" s="182" t="s">
        <v>223</v>
      </c>
      <c r="M724" s="179" t="s">
        <v>224</v>
      </c>
      <c r="N724" s="183" t="s">
        <v>225</v>
      </c>
      <c r="O724" s="179" t="s">
        <v>226</v>
      </c>
      <c r="P724" s="183" t="s">
        <v>227</v>
      </c>
      <c r="Q724" s="181" t="s">
        <v>228</v>
      </c>
      <c r="R724" s="184" t="s">
        <v>229</v>
      </c>
      <c r="S724" s="185" t="s">
        <v>230</v>
      </c>
      <c r="T724" s="184" t="s">
        <v>231</v>
      </c>
      <c r="U724" s="186" t="s">
        <v>232</v>
      </c>
      <c r="V724" s="187" t="s">
        <v>233</v>
      </c>
      <c r="W724" s="187" t="s">
        <v>234</v>
      </c>
      <c r="X724" s="187" t="s">
        <v>235</v>
      </c>
      <c r="Y724" s="185" t="s">
        <v>236</v>
      </c>
      <c r="Z724" s="187" t="s">
        <v>237</v>
      </c>
      <c r="AA724" s="187" t="s">
        <v>238</v>
      </c>
      <c r="AB724" s="187" t="s">
        <v>239</v>
      </c>
      <c r="AC724" s="184" t="s">
        <v>240</v>
      </c>
      <c r="AD724" s="185" t="s">
        <v>241</v>
      </c>
      <c r="AE724" s="235" t="s">
        <v>242</v>
      </c>
      <c r="AF724" s="236" t="s">
        <v>243</v>
      </c>
    </row>
    <row hidden="true" r="725">
      <c r="A725" s="189" t="s">
        <v>292</v>
      </c>
      <c r="B725" s="190" t="s">
        <v>254</v>
      </c>
      <c r="C725" s="221" t="s">
        <v>258</v>
      </c>
      <c r="D725" s="192" t="s">
        <v>247</v>
      </c>
      <c r="E725" s="193">
        <v>0</v>
      </c>
      <c r="F725" s="194">
        <f>E725+E727+E726</f>
      </c>
      <c r="G725" s="195">
        <v>0</v>
      </c>
      <c r="H725" s="195">
        <v>0</v>
      </c>
      <c r="I725" s="196">
        <f t="shared" ref="I725:I772" si="144">H725/G725</f>
      </c>
      <c r="J725" s="197">
        <f t="shared" ref="J725:J772" si="11">(E725/G725)*1000</f>
      </c>
      <c r="K725" s="195">
        <v>0</v>
      </c>
      <c r="L725" s="197">
        <f t="shared" ref="L725:L769" si="103">E725/K725</f>
      </c>
      <c r="M725" s="195">
        <v>0</v>
      </c>
      <c r="N725" s="198">
        <f t="shared" ref="N725:N773" si="214">E725/M725</f>
      </c>
      <c r="O725" s="195">
        <v>0</v>
      </c>
      <c r="P725" s="198">
        <f t="shared" ref="P725:P773" si="241">E725/O725</f>
      </c>
      <c r="Q725" s="199">
        <f>(M725+M726+M727)/(O725+O726+O727)</f>
      </c>
      <c r="R725" s="195">
        <v>2</v>
      </c>
      <c r="S725" s="199">
        <f>(O725+O726+O727)/(K725+K726+K727)</f>
      </c>
      <c r="T725" s="195">
        <v>1</v>
      </c>
      <c r="U725" s="200">
        <f>F725/T725</f>
      </c>
      <c r="V725" s="201">
        <f>(F725+4*500)/T725</f>
      </c>
      <c r="W725" s="195">
        <v>983.8</v>
      </c>
      <c r="X725" s="201">
        <f>W725/T725</f>
      </c>
      <c r="Y725" s="199">
        <f>T725/R725</f>
      </c>
      <c r="Z725" s="201">
        <f>W725/F725</f>
      </c>
      <c r="AA725" s="201">
        <f>W725/(F725+500)</f>
      </c>
      <c r="AB725" s="195">
        <v>0</v>
      </c>
      <c r="AC725" s="195">
        <v>0</v>
      </c>
      <c r="AD725" s="199">
        <f>AB725/T725</f>
      </c>
      <c r="AE725" s="202">
        <f>(W725-AC725)/(F725+500)</f>
      </c>
      <c r="AF725" s="237" t="s">
        <v>265</v>
      </c>
    </row>
    <row hidden="true" r="726">
      <c r="A726" s="189"/>
      <c r="B726" s="190"/>
      <c r="C726" s="221"/>
      <c r="D726" s="192" t="s">
        <v>249</v>
      </c>
      <c r="E726" s="193">
        <v>482.38</v>
      </c>
      <c r="F726" s="194"/>
      <c r="G726" s="195">
        <v>4820</v>
      </c>
      <c r="H726" s="195">
        <v>202</v>
      </c>
      <c r="I726" s="196">
        <f t="shared" si="144"/>
      </c>
      <c r="J726" s="197">
        <f t="shared" si="11"/>
      </c>
      <c r="K726" s="195">
        <v>7</v>
      </c>
      <c r="L726" s="197">
        <f t="shared" si="103"/>
      </c>
      <c r="M726" s="195">
        <v>0</v>
      </c>
      <c r="N726" s="198">
        <f t="shared" si="214"/>
      </c>
      <c r="O726" s="195">
        <v>0</v>
      </c>
      <c r="P726" s="198">
        <f t="shared" si="241"/>
      </c>
      <c r="Q726" s="199"/>
      <c r="R726" s="195"/>
      <c r="S726" s="199"/>
      <c r="T726" s="195"/>
      <c r="U726" s="200"/>
      <c r="V726" s="201"/>
      <c r="W726" s="195"/>
      <c r="X726" s="201"/>
      <c r="Y726" s="199"/>
      <c r="Z726" s="201"/>
      <c r="AA726" s="201"/>
      <c r="AB726" s="195"/>
      <c r="AC726" s="195"/>
      <c r="AD726" s="199"/>
      <c r="AE726" s="202"/>
      <c r="AF726" s="204"/>
    </row>
    <row hidden="true" r="727">
      <c r="A727" s="189"/>
      <c r="B727" s="190"/>
      <c r="C727" s="221"/>
      <c r="D727" s="192" t="s">
        <v>250</v>
      </c>
      <c r="E727" s="193">
        <v>538.9</v>
      </c>
      <c r="F727" s="194"/>
      <c r="G727" s="195">
        <v>2318</v>
      </c>
      <c r="H727" s="205">
        <v>79</v>
      </c>
      <c r="I727" s="196">
        <f t="shared" si="144"/>
      </c>
      <c r="J727" s="197">
        <f t="shared" si="11"/>
      </c>
      <c r="K727" s="195">
        <v>2</v>
      </c>
      <c r="L727" s="197">
        <f t="shared" si="103"/>
      </c>
      <c r="M727" s="195">
        <v>0</v>
      </c>
      <c r="N727" s="198">
        <f t="shared" si="214"/>
      </c>
      <c r="O727" s="195">
        <v>1</v>
      </c>
      <c r="P727" s="198">
        <f t="shared" si="241"/>
      </c>
      <c r="Q727" s="199"/>
      <c r="R727" s="195"/>
      <c r="S727" s="199"/>
      <c r="T727" s="195"/>
      <c r="U727" s="200"/>
      <c r="V727" s="201"/>
      <c r="W727" s="195"/>
      <c r="X727" s="201"/>
      <c r="Y727" s="199"/>
      <c r="Z727" s="201"/>
      <c r="AA727" s="201"/>
      <c r="AB727" s="195"/>
      <c r="AC727" s="195"/>
      <c r="AD727" s="199"/>
      <c r="AE727" s="202"/>
      <c r="AF727" s="203" t="s">
        <v>251</v>
      </c>
    </row>
    <row hidden="true" r="728">
      <c r="A728" s="189"/>
      <c r="B728" s="190" t="s">
        <v>255</v>
      </c>
      <c r="C728" s="221" t="s">
        <v>258</v>
      </c>
      <c r="D728" s="192" t="s">
        <v>247</v>
      </c>
      <c r="E728" s="193">
        <v>0</v>
      </c>
      <c r="F728" s="194">
        <f>E728+E730+E729</f>
      </c>
      <c r="G728" s="195">
        <v>0</v>
      </c>
      <c r="H728" s="195">
        <v>0</v>
      </c>
      <c r="I728" s="196">
        <f t="shared" si="144"/>
      </c>
      <c r="J728" s="197">
        <f t="shared" si="11"/>
      </c>
      <c r="K728" s="195">
        <v>0</v>
      </c>
      <c r="L728" s="197">
        <f t="shared" si="103"/>
      </c>
      <c r="M728" s="195">
        <v>0</v>
      </c>
      <c r="N728" s="198">
        <f t="shared" si="214"/>
      </c>
      <c r="O728" s="195">
        <v>0</v>
      </c>
      <c r="P728" s="198">
        <f t="shared" si="241"/>
      </c>
      <c r="Q728" s="199">
        <f>(M728+M729+M730)/(O728+O729+O730)</f>
      </c>
      <c r="R728" s="195">
        <v>1</v>
      </c>
      <c r="S728" s="199">
        <f>(O728+O729+O730)/(K728+K729+K730)</f>
      </c>
      <c r="T728" s="195">
        <v>1</v>
      </c>
      <c r="U728" s="200">
        <f>F728/T728</f>
      </c>
      <c r="V728" s="201">
        <f>(F728+4*500)/T728</f>
      </c>
      <c r="W728" s="195">
        <v>178.80000000000007</v>
      </c>
      <c r="X728" s="201">
        <f>W728/T728</f>
      </c>
      <c r="Y728" s="199">
        <f>T728/R728</f>
      </c>
      <c r="Z728" s="201">
        <f>W728/F728</f>
      </c>
      <c r="AA728" s="201">
        <f>W728/(F728+500)</f>
      </c>
      <c r="AB728" s="195">
        <v>0</v>
      </c>
      <c r="AC728" s="195">
        <v>0</v>
      </c>
      <c r="AD728" s="199">
        <f>AB728/T728</f>
      </c>
      <c r="AE728" s="202">
        <f>(W728-AC728)/(F728+500)</f>
      </c>
      <c r="AF728" s="203" t="s">
        <v>265</v>
      </c>
    </row>
    <row hidden="true" r="729">
      <c r="A729" s="189"/>
      <c r="B729" s="190"/>
      <c r="C729" s="221"/>
      <c r="D729" s="192" t="s">
        <v>249</v>
      </c>
      <c r="E729" s="193">
        <v>403.15</v>
      </c>
      <c r="F729" s="194"/>
      <c r="G729" s="195">
        <v>4707</v>
      </c>
      <c r="H729" s="195">
        <v>215</v>
      </c>
      <c r="I729" s="196">
        <f t="shared" si="144"/>
      </c>
      <c r="J729" s="197">
        <f t="shared" si="11"/>
      </c>
      <c r="K729" s="195">
        <v>13</v>
      </c>
      <c r="L729" s="197">
        <f t="shared" si="103"/>
      </c>
      <c r="M729" s="195">
        <v>0</v>
      </c>
      <c r="N729" s="198">
        <f t="shared" si="214"/>
      </c>
      <c r="O729" s="195">
        <v>0</v>
      </c>
      <c r="P729" s="198">
        <f t="shared" si="241"/>
      </c>
      <c r="Q729" s="199"/>
      <c r="R729" s="195"/>
      <c r="S729" s="199"/>
      <c r="T729" s="195"/>
      <c r="U729" s="200"/>
      <c r="V729" s="201"/>
      <c r="W729" s="195"/>
      <c r="X729" s="201"/>
      <c r="Y729" s="199"/>
      <c r="Z729" s="201"/>
      <c r="AA729" s="201"/>
      <c r="AB729" s="195"/>
      <c r="AC729" s="195"/>
      <c r="AD729" s="199"/>
      <c r="AE729" s="202"/>
      <c r="AF729" s="204"/>
    </row>
    <row hidden="true" r="730">
      <c r="A730" s="189"/>
      <c r="B730" s="190"/>
      <c r="C730" s="221"/>
      <c r="D730" s="192" t="s">
        <v>250</v>
      </c>
      <c r="E730" s="193">
        <v>182.2</v>
      </c>
      <c r="F730" s="194"/>
      <c r="G730" s="195">
        <v>881</v>
      </c>
      <c r="H730" s="195">
        <v>50</v>
      </c>
      <c r="I730" s="196">
        <f t="shared" si="144"/>
      </c>
      <c r="J730" s="197">
        <f t="shared" si="11"/>
      </c>
      <c r="K730" s="195">
        <v>0</v>
      </c>
      <c r="L730" s="197">
        <f t="shared" si="103"/>
      </c>
      <c r="M730" s="195">
        <v>0</v>
      </c>
      <c r="N730" s="198">
        <f t="shared" si="214"/>
      </c>
      <c r="O730" s="195">
        <v>0</v>
      </c>
      <c r="P730" s="198">
        <f t="shared" si="241"/>
      </c>
      <c r="Q730" s="199"/>
      <c r="R730" s="195"/>
      <c r="S730" s="199"/>
      <c r="T730" s="195"/>
      <c r="U730" s="200"/>
      <c r="V730" s="201"/>
      <c r="W730" s="195"/>
      <c r="X730" s="201"/>
      <c r="Y730" s="199"/>
      <c r="Z730" s="201"/>
      <c r="AA730" s="201"/>
      <c r="AB730" s="195"/>
      <c r="AC730" s="195"/>
      <c r="AD730" s="199"/>
      <c r="AE730" s="202"/>
      <c r="AF730" s="203" t="s">
        <v>251</v>
      </c>
    </row>
    <row hidden="true" r="731">
      <c r="A731" s="189"/>
      <c r="B731" s="206" t="s">
        <v>257</v>
      </c>
      <c r="C731" s="221" t="s">
        <v>258</v>
      </c>
      <c r="D731" s="192" t="s">
        <v>247</v>
      </c>
      <c r="E731" s="193">
        <v>0</v>
      </c>
      <c r="F731" s="194">
        <f>E731+E733+E732</f>
      </c>
      <c r="G731" s="195">
        <v>0</v>
      </c>
      <c r="H731" s="195">
        <v>0</v>
      </c>
      <c r="I731" s="196">
        <f t="shared" si="144"/>
      </c>
      <c r="J731" s="197">
        <f t="shared" si="11"/>
      </c>
      <c r="K731" s="195">
        <v>0</v>
      </c>
      <c r="L731" s="197">
        <f t="shared" si="103"/>
      </c>
      <c r="M731" s="195">
        <v>0</v>
      </c>
      <c r="N731" s="198">
        <f t="shared" si="214"/>
      </c>
      <c r="O731" s="195">
        <v>0</v>
      </c>
      <c r="P731" s="198">
        <f t="shared" si="241"/>
      </c>
      <c r="Q731" s="199">
        <f>(M731+M732+M733)/(O731+O732+O733)</f>
      </c>
      <c r="R731" s="195">
        <v>8</v>
      </c>
      <c r="S731" s="199">
        <f>(O731+O732+O733)/(K731+K732+K733)</f>
      </c>
      <c r="T731" s="195">
        <v>7</v>
      </c>
      <c r="U731" s="200">
        <f>F731/T731</f>
      </c>
      <c r="V731" s="201">
        <f>(F731+4*500)/T731</f>
      </c>
      <c r="W731" s="195">
        <v>3916.7999999999997</v>
      </c>
      <c r="X731" s="201">
        <f>W731/T731</f>
      </c>
      <c r="Y731" s="199">
        <f>T731/R731</f>
      </c>
      <c r="Z731" s="201">
        <f>W731/F731</f>
      </c>
      <c r="AA731" s="201">
        <f>W731/(F731+500)</f>
      </c>
      <c r="AB731" s="195">
        <v>0</v>
      </c>
      <c r="AC731" s="195">
        <v>0</v>
      </c>
      <c r="AD731" s="199">
        <f>AB731/T731</f>
      </c>
      <c r="AE731" s="202">
        <f>(W731-AC731)/(F731+500)</f>
      </c>
      <c r="AF731" s="203" t="s">
        <v>265</v>
      </c>
    </row>
    <row hidden="true" r="732">
      <c r="A732" s="189"/>
      <c r="B732" s="206"/>
      <c r="C732" s="221"/>
      <c r="D732" s="192" t="s">
        <v>249</v>
      </c>
      <c r="E732" s="193">
        <v>209.67</v>
      </c>
      <c r="F732" s="194"/>
      <c r="G732" s="195">
        <v>2292</v>
      </c>
      <c r="H732" s="195">
        <v>123</v>
      </c>
      <c r="I732" s="196">
        <f t="shared" si="144"/>
      </c>
      <c r="J732" s="197">
        <f t="shared" si="11"/>
      </c>
      <c r="K732" s="195">
        <v>6</v>
      </c>
      <c r="L732" s="197">
        <f t="shared" si="103"/>
      </c>
      <c r="M732" s="195">
        <v>2</v>
      </c>
      <c r="N732" s="198">
        <f t="shared" si="214"/>
      </c>
      <c r="O732" s="195">
        <v>3</v>
      </c>
      <c r="P732" s="198">
        <f t="shared" si="241"/>
      </c>
      <c r="Q732" s="199"/>
      <c r="R732" s="195"/>
      <c r="S732" s="199"/>
      <c r="T732" s="195"/>
      <c r="U732" s="200"/>
      <c r="V732" s="201"/>
      <c r="W732" s="195"/>
      <c r="X732" s="201"/>
      <c r="Y732" s="199"/>
      <c r="Z732" s="201"/>
      <c r="AA732" s="201"/>
      <c r="AB732" s="195"/>
      <c r="AC732" s="195"/>
      <c r="AD732" s="199"/>
      <c r="AE732" s="202"/>
      <c r="AF732" s="204"/>
    </row>
    <row hidden="true" r="733">
      <c r="A733" s="189"/>
      <c r="B733" s="206"/>
      <c r="C733" s="221"/>
      <c r="D733" s="192" t="s">
        <v>250</v>
      </c>
      <c r="E733" s="193">
        <v>123.32</v>
      </c>
      <c r="F733" s="194"/>
      <c r="G733" s="195">
        <v>651</v>
      </c>
      <c r="H733" s="205">
        <v>36</v>
      </c>
      <c r="I733" s="196">
        <f t="shared" si="144"/>
      </c>
      <c r="J733" s="197">
        <f t="shared" si="11"/>
      </c>
      <c r="K733" s="195">
        <v>0</v>
      </c>
      <c r="L733" s="197">
        <f t="shared" si="103"/>
      </c>
      <c r="M733" s="195">
        <v>0</v>
      </c>
      <c r="N733" s="198">
        <f t="shared" si="214"/>
      </c>
      <c r="O733" s="195">
        <v>0</v>
      </c>
      <c r="P733" s="198">
        <f t="shared" si="241"/>
      </c>
      <c r="Q733" s="199"/>
      <c r="R733" s="195"/>
      <c r="S733" s="199"/>
      <c r="T733" s="195"/>
      <c r="U733" s="200"/>
      <c r="V733" s="201"/>
      <c r="W733" s="195"/>
      <c r="X733" s="201"/>
      <c r="Y733" s="199"/>
      <c r="Z733" s="201"/>
      <c r="AA733" s="201"/>
      <c r="AB733" s="195"/>
      <c r="AC733" s="195"/>
      <c r="AD733" s="199"/>
      <c r="AE733" s="202"/>
      <c r="AF733" s="203" t="s">
        <v>251</v>
      </c>
    </row>
    <row hidden="true" r="734">
      <c r="A734" s="189"/>
      <c r="B734" s="190" t="s">
        <v>259</v>
      </c>
      <c r="C734" s="221" t="s">
        <v>258</v>
      </c>
      <c r="D734" s="192" t="s">
        <v>247</v>
      </c>
      <c r="E734" s="193">
        <v>0</v>
      </c>
      <c r="F734" s="194">
        <f>E734+E736+E735</f>
      </c>
      <c r="G734" s="195">
        <v>0</v>
      </c>
      <c r="H734" s="195">
        <v>0</v>
      </c>
      <c r="I734" s="196">
        <f t="shared" si="144"/>
      </c>
      <c r="J734" s="197">
        <f t="shared" si="11"/>
      </c>
      <c r="K734" s="195">
        <v>0</v>
      </c>
      <c r="L734" s="197">
        <f t="shared" si="103"/>
      </c>
      <c r="M734" s="195">
        <v>0</v>
      </c>
      <c r="N734" s="198">
        <f t="shared" si="214"/>
      </c>
      <c r="O734" s="195">
        <v>0</v>
      </c>
      <c r="P734" s="198">
        <f t="shared" si="241"/>
      </c>
      <c r="Q734" s="199">
        <f>(M734+M735+M736)/(O734+O735+O736)</f>
      </c>
      <c r="R734" s="195">
        <v>0</v>
      </c>
      <c r="S734" s="199">
        <f>(O734+O735+O736)/(K734+K735+K736)</f>
      </c>
      <c r="T734" s="195">
        <v>0</v>
      </c>
      <c r="U734" s="200">
        <f>F734/T734</f>
      </c>
      <c r="V734" s="201">
        <f>(F734+4*500)/T734</f>
      </c>
      <c r="W734" s="195">
        <v>0</v>
      </c>
      <c r="X734" s="201">
        <f>W734/T734</f>
      </c>
      <c r="Y734" s="199">
        <f>T734/R734</f>
      </c>
      <c r="Z734" s="201">
        <f>W734/F734</f>
      </c>
      <c r="AA734" s="201">
        <f>W734/(F734+500)</f>
      </c>
      <c r="AB734" s="195">
        <v>0</v>
      </c>
      <c r="AC734" s="195">
        <v>0</v>
      </c>
      <c r="AD734" s="199">
        <f>AB734/T734</f>
      </c>
      <c r="AE734" s="202">
        <f>(W734-AC734)/(F734+500)</f>
      </c>
      <c r="AF734" s="203" t="s">
        <v>265</v>
      </c>
    </row>
    <row hidden="true" r="735">
      <c r="A735" s="189"/>
      <c r="B735" s="190"/>
      <c r="C735" s="221"/>
      <c r="D735" s="192" t="s">
        <v>249</v>
      </c>
      <c r="E735" s="193">
        <v>162.05</v>
      </c>
      <c r="F735" s="194"/>
      <c r="G735" s="195">
        <v>2426</v>
      </c>
      <c r="H735" s="195">
        <v>102</v>
      </c>
      <c r="I735" s="196">
        <f t="shared" si="144"/>
      </c>
      <c r="J735" s="197">
        <f t="shared" si="11"/>
      </c>
      <c r="K735" s="195">
        <v>2</v>
      </c>
      <c r="L735" s="197">
        <f t="shared" si="103"/>
      </c>
      <c r="M735" s="195">
        <v>0</v>
      </c>
      <c r="N735" s="198">
        <f t="shared" si="214"/>
      </c>
      <c r="O735" s="195">
        <v>0</v>
      </c>
      <c r="P735" s="198">
        <f t="shared" si="241"/>
      </c>
      <c r="Q735" s="199"/>
      <c r="R735" s="195"/>
      <c r="S735" s="199"/>
      <c r="T735" s="195"/>
      <c r="U735" s="200"/>
      <c r="V735" s="201"/>
      <c r="W735" s="195"/>
      <c r="X735" s="201"/>
      <c r="Y735" s="199"/>
      <c r="Z735" s="201"/>
      <c r="AA735" s="201"/>
      <c r="AB735" s="195"/>
      <c r="AC735" s="195"/>
      <c r="AD735" s="199"/>
      <c r="AE735" s="202"/>
      <c r="AF735" s="204"/>
    </row>
    <row hidden="true" r="736">
      <c r="A736" s="189"/>
      <c r="B736" s="190"/>
      <c r="C736" s="221"/>
      <c r="D736" s="192" t="s">
        <v>250</v>
      </c>
      <c r="E736" s="193">
        <v>187.6</v>
      </c>
      <c r="F736" s="194"/>
      <c r="G736" s="195">
        <v>1071</v>
      </c>
      <c r="H736" s="205">
        <v>73</v>
      </c>
      <c r="I736" s="196">
        <f t="shared" si="144"/>
      </c>
      <c r="J736" s="197">
        <f t="shared" si="11"/>
      </c>
      <c r="K736" s="195">
        <v>1</v>
      </c>
      <c r="L736" s="197">
        <f t="shared" si="103"/>
      </c>
      <c r="M736" s="195">
        <v>0</v>
      </c>
      <c r="N736" s="198">
        <f t="shared" si="214"/>
      </c>
      <c r="O736" s="195">
        <v>0</v>
      </c>
      <c r="P736" s="198">
        <f t="shared" si="241"/>
      </c>
      <c r="Q736" s="199"/>
      <c r="R736" s="195"/>
      <c r="S736" s="199"/>
      <c r="T736" s="195"/>
      <c r="U736" s="200"/>
      <c r="V736" s="201"/>
      <c r="W736" s="195"/>
      <c r="X736" s="201"/>
      <c r="Y736" s="199"/>
      <c r="Z736" s="201"/>
      <c r="AA736" s="201"/>
      <c r="AB736" s="195"/>
      <c r="AC736" s="195"/>
      <c r="AD736" s="199"/>
      <c r="AE736" s="202"/>
      <c r="AF736" s="203" t="s">
        <v>251</v>
      </c>
    </row>
    <row hidden="true" r="737">
      <c r="A737" s="189"/>
      <c r="B737" s="190" t="s">
        <v>260</v>
      </c>
      <c r="C737" s="221" t="s">
        <v>258</v>
      </c>
      <c r="D737" s="192" t="s">
        <v>247</v>
      </c>
      <c r="E737" s="193">
        <v>0</v>
      </c>
      <c r="F737" s="194">
        <f>E737+E739+E738</f>
      </c>
      <c r="G737" s="195">
        <v>0</v>
      </c>
      <c r="H737" s="195">
        <v>0</v>
      </c>
      <c r="I737" s="196">
        <f t="shared" si="144"/>
      </c>
      <c r="J737" s="197">
        <f t="shared" si="11"/>
      </c>
      <c r="K737" s="195">
        <v>0</v>
      </c>
      <c r="L737" s="197">
        <f t="shared" si="103"/>
      </c>
      <c r="M737" s="195">
        <v>0</v>
      </c>
      <c r="N737" s="198">
        <f t="shared" si="214"/>
      </c>
      <c r="O737" s="195">
        <v>0</v>
      </c>
      <c r="P737" s="198">
        <f t="shared" si="241"/>
      </c>
      <c r="Q737" s="199">
        <f>(M737+M738+M739)/(O737+O738+O739)</f>
      </c>
      <c r="R737" s="195">
        <v>0</v>
      </c>
      <c r="S737" s="199">
        <f>(O737+O738+O739)/(K737+K738+K739)</f>
      </c>
      <c r="T737" s="195">
        <v>0</v>
      </c>
      <c r="U737" s="200">
        <f>F737/T737</f>
      </c>
      <c r="V737" s="201">
        <f>(F737+4*500)/T737</f>
      </c>
      <c r="W737" s="195">
        <v>0</v>
      </c>
      <c r="X737" s="201">
        <f>W737/T737</f>
      </c>
      <c r="Y737" s="199">
        <f>T737/R737</f>
      </c>
      <c r="Z737" s="201">
        <f>W737/F737</f>
      </c>
      <c r="AA737" s="201">
        <f>W737/(F737+500)</f>
      </c>
      <c r="AB737" s="195">
        <v>0</v>
      </c>
      <c r="AC737" s="195">
        <v>0</v>
      </c>
      <c r="AD737" s="199">
        <f>AB737/T737</f>
      </c>
      <c r="AE737" s="202">
        <f>(W737-AC737)/(F737+500)</f>
      </c>
      <c r="AF737" s="203" t="s">
        <v>265</v>
      </c>
    </row>
    <row hidden="true" r="738">
      <c r="A738" s="189"/>
      <c r="B738" s="190"/>
      <c r="C738" s="221"/>
      <c r="D738" s="192" t="s">
        <v>249</v>
      </c>
      <c r="E738" s="193">
        <v>142.12</v>
      </c>
      <c r="F738" s="194"/>
      <c r="G738" s="195">
        <v>2214</v>
      </c>
      <c r="H738" s="195">
        <v>115</v>
      </c>
      <c r="I738" s="196">
        <f t="shared" si="144"/>
      </c>
      <c r="J738" s="197">
        <f t="shared" si="11"/>
      </c>
      <c r="K738" s="195">
        <v>2</v>
      </c>
      <c r="L738" s="197">
        <f t="shared" si="103"/>
      </c>
      <c r="M738" s="195">
        <v>0</v>
      </c>
      <c r="N738" s="198">
        <f t="shared" si="214"/>
      </c>
      <c r="O738" s="195">
        <v>0</v>
      </c>
      <c r="P738" s="198">
        <f t="shared" si="241"/>
      </c>
      <c r="Q738" s="199"/>
      <c r="R738" s="195"/>
      <c r="S738" s="199"/>
      <c r="T738" s="195"/>
      <c r="U738" s="200"/>
      <c r="V738" s="201"/>
      <c r="W738" s="195"/>
      <c r="X738" s="201"/>
      <c r="Y738" s="199"/>
      <c r="Z738" s="201"/>
      <c r="AA738" s="201"/>
      <c r="AB738" s="195"/>
      <c r="AC738" s="195"/>
      <c r="AD738" s="199"/>
      <c r="AE738" s="202"/>
      <c r="AF738" s="204"/>
    </row>
    <row hidden="true" r="739">
      <c r="A739" s="189"/>
      <c r="B739" s="190"/>
      <c r="C739" s="221"/>
      <c r="D739" s="192" t="s">
        <v>250</v>
      </c>
      <c r="E739" s="193">
        <v>224.5</v>
      </c>
      <c r="F739" s="194"/>
      <c r="G739" s="195">
        <v>884</v>
      </c>
      <c r="H739" s="205">
        <v>45</v>
      </c>
      <c r="I739" s="196">
        <f t="shared" si="144"/>
      </c>
      <c r="J739" s="197">
        <f t="shared" si="11"/>
      </c>
      <c r="K739" s="195">
        <v>1</v>
      </c>
      <c r="L739" s="197">
        <f t="shared" si="103"/>
      </c>
      <c r="M739" s="195">
        <v>0</v>
      </c>
      <c r="N739" s="198">
        <f t="shared" si="214"/>
      </c>
      <c r="O739" s="195">
        <v>0</v>
      </c>
      <c r="P739" s="198">
        <f t="shared" si="241"/>
      </c>
      <c r="Q739" s="199"/>
      <c r="R739" s="195"/>
      <c r="S739" s="199"/>
      <c r="T739" s="195"/>
      <c r="U739" s="200"/>
      <c r="V739" s="201"/>
      <c r="W739" s="195"/>
      <c r="X739" s="201"/>
      <c r="Y739" s="199"/>
      <c r="Z739" s="201"/>
      <c r="AA739" s="201"/>
      <c r="AB739" s="195"/>
      <c r="AC739" s="195"/>
      <c r="AD739" s="199"/>
      <c r="AE739" s="202"/>
      <c r="AF739" s="203" t="s">
        <v>251</v>
      </c>
    </row>
    <row hidden="true" r="740">
      <c r="A740" s="189"/>
      <c r="B740" s="207" t="s">
        <v>256</v>
      </c>
      <c r="C740" s="207"/>
      <c r="D740" s="207"/>
      <c r="E740" s="217">
        <f>SUM(E725:E739)</f>
      </c>
      <c r="F740" s="209">
        <f>SUM(F725:F739)</f>
      </c>
      <c r="G740" s="208">
        <f>SUM(G725:G739)</f>
      </c>
      <c r="H740" s="208">
        <f>SUM(H725:H739)</f>
      </c>
      <c r="I740" s="210">
        <f t="shared" si="144"/>
      </c>
      <c r="J740" s="211">
        <f t="shared" si="11"/>
      </c>
      <c r="K740" s="208">
        <f>SUM(K725:K739)</f>
      </c>
      <c r="L740" s="211">
        <f t="shared" si="103"/>
      </c>
      <c r="M740" s="208">
        <f>SUM(M725:M739)</f>
      </c>
      <c r="N740" s="212">
        <f t="shared" si="214"/>
      </c>
      <c r="O740" s="208">
        <f>SUM(O725:O739)</f>
      </c>
      <c r="P740" s="212">
        <f t="shared" si="241"/>
      </c>
      <c r="Q740" s="213">
        <f>M740/O740</f>
      </c>
      <c r="R740" s="209">
        <f>SUM(R725:R739)</f>
      </c>
      <c r="S740" s="213">
        <f>(O740+O740)/(K740+K740)</f>
      </c>
      <c r="T740" s="209">
        <f>SUM(T725:T739)</f>
      </c>
      <c r="U740" s="214">
        <f t="shared" ref="U740:U741" si="509">F740/T740</f>
      </c>
      <c r="V740" s="215">
        <f t="shared" ref="V740:V741" si="613">(F740+4*500)/T740</f>
      </c>
      <c r="W740" s="209">
        <f>SUM(W725:W739)</f>
      </c>
      <c r="X740" s="216">
        <f t="shared" ref="X740:X741" si="301">W740/T740</f>
      </c>
      <c r="Y740" s="213">
        <f t="shared" ref="Y740:Y741" si="405">T740/R740</f>
      </c>
      <c r="Z740" s="215">
        <f t="shared" ref="Z740:Z741" si="810">W740/F740</f>
      </c>
      <c r="AA740" s="215">
        <f>W740/(F740+COUNT(W725:W739)*500)</f>
      </c>
      <c r="AB740" s="217">
        <f>AB725+AB728+AB731+AB734+AB737</f>
      </c>
      <c r="AC740" s="217">
        <f>AC725+AC728+AC731+AC734+AC737</f>
      </c>
      <c r="AD740" s="213">
        <f t="shared" ref="AD740:AD741" si="706">AB740/T740</f>
      </c>
      <c r="AE740" s="218">
        <f>(W740-AC740)/(F740+COUNT(W725:W739))</f>
      </c>
      <c r="AF740" s="219"/>
    </row>
    <row hidden="true" r="741">
      <c r="A741" s="189"/>
      <c r="B741" s="238" t="s">
        <v>261</v>
      </c>
      <c r="C741" s="221" t="s">
        <v>287</v>
      </c>
      <c r="D741" s="192" t="s">
        <v>247</v>
      </c>
      <c r="E741" s="193">
        <v>0</v>
      </c>
      <c r="F741" s="194">
        <f>E741+E743+E742</f>
      </c>
      <c r="G741" s="195">
        <v>0</v>
      </c>
      <c r="H741" s="195">
        <v>0</v>
      </c>
      <c r="I741" s="196">
        <f t="shared" si="144"/>
      </c>
      <c r="J741" s="197">
        <f t="shared" si="11"/>
      </c>
      <c r="K741" s="195">
        <v>0</v>
      </c>
      <c r="L741" s="197">
        <f t="shared" si="103"/>
      </c>
      <c r="M741" s="195">
        <v>0</v>
      </c>
      <c r="N741" s="198">
        <f t="shared" si="214"/>
      </c>
      <c r="O741" s="195">
        <v>0</v>
      </c>
      <c r="P741" s="198">
        <f t="shared" si="241"/>
      </c>
      <c r="Q741" s="199">
        <f>(M741+M742+M743)/(O741+O742+O743)</f>
      </c>
      <c r="R741" s="195">
        <v>3</v>
      </c>
      <c r="S741" s="199">
        <f>(O741+O742+O743)/(K741+K742+K743)</f>
      </c>
      <c r="T741" s="195">
        <v>1</v>
      </c>
      <c r="U741" s="200">
        <f t="shared" si="509"/>
      </c>
      <c r="V741" s="201">
        <f t="shared" si="613"/>
      </c>
      <c r="W741" s="195">
        <v>1034.4000000000005</v>
      </c>
      <c r="X741" s="201">
        <f t="shared" si="301"/>
      </c>
      <c r="Y741" s="199">
        <f t="shared" si="405"/>
      </c>
      <c r="Z741" s="201">
        <f t="shared" si="810"/>
      </c>
      <c r="AA741" s="201">
        <f>W741/(F741+500)</f>
      </c>
      <c r="AB741" s="195">
        <v>0</v>
      </c>
      <c r="AC741" s="195">
        <v>0</v>
      </c>
      <c r="AD741" s="199">
        <f t="shared" si="706"/>
      </c>
      <c r="AE741" s="202">
        <f>(W741-AC741)/(F741+500)</f>
      </c>
      <c r="AF741" s="203" t="s">
        <v>265</v>
      </c>
    </row>
    <row hidden="true" r="742">
      <c r="A742" s="189"/>
      <c r="B742" s="238"/>
      <c r="C742" s="221"/>
      <c r="D742" s="192" t="s">
        <v>249</v>
      </c>
      <c r="E742" s="193">
        <v>152.24</v>
      </c>
      <c r="F742" s="194"/>
      <c r="G742" s="195">
        <v>1877</v>
      </c>
      <c r="H742" s="195">
        <v>90</v>
      </c>
      <c r="I742" s="196">
        <f t="shared" si="144"/>
      </c>
      <c r="J742" s="197">
        <f t="shared" si="11"/>
      </c>
      <c r="K742" s="195">
        <v>1</v>
      </c>
      <c r="L742" s="197">
        <f t="shared" si="103"/>
      </c>
      <c r="M742" s="195">
        <v>0</v>
      </c>
      <c r="N742" s="198">
        <f t="shared" si="214"/>
      </c>
      <c r="O742" s="195">
        <v>0</v>
      </c>
      <c r="P742" s="198">
        <f t="shared" si="241"/>
      </c>
      <c r="Q742" s="199"/>
      <c r="R742" s="195"/>
      <c r="S742" s="199"/>
      <c r="T742" s="195"/>
      <c r="U742" s="200"/>
      <c r="V742" s="201"/>
      <c r="W742" s="195"/>
      <c r="X742" s="201"/>
      <c r="Y742" s="199"/>
      <c r="Z742" s="201"/>
      <c r="AA742" s="201"/>
      <c r="AB742" s="195"/>
      <c r="AC742" s="195"/>
      <c r="AD742" s="199"/>
      <c r="AE742" s="202"/>
      <c r="AF742" s="204"/>
    </row>
    <row hidden="true" r="743">
      <c r="A743" s="189"/>
      <c r="B743" s="238"/>
      <c r="C743" s="221"/>
      <c r="D743" s="192" t="s">
        <v>250</v>
      </c>
      <c r="E743" s="193">
        <v>251.83</v>
      </c>
      <c r="F743" s="194"/>
      <c r="G743" s="195">
        <v>1073</v>
      </c>
      <c r="H743" s="205">
        <v>52</v>
      </c>
      <c r="I743" s="196">
        <f t="shared" si="144"/>
      </c>
      <c r="J743" s="197">
        <f t="shared" si="11"/>
      </c>
      <c r="K743" s="195">
        <v>2</v>
      </c>
      <c r="L743" s="197">
        <f t="shared" si="103"/>
      </c>
      <c r="M743" s="195">
        <v>1</v>
      </c>
      <c r="N743" s="198">
        <f t="shared" si="214"/>
      </c>
      <c r="O743" s="195">
        <v>2</v>
      </c>
      <c r="P743" s="198">
        <f t="shared" si="241"/>
      </c>
      <c r="Q743" s="199"/>
      <c r="R743" s="195"/>
      <c r="S743" s="199"/>
      <c r="T743" s="195"/>
      <c r="U743" s="200"/>
      <c r="V743" s="201"/>
      <c r="W743" s="195"/>
      <c r="X743" s="201"/>
      <c r="Y743" s="199"/>
      <c r="Z743" s="201"/>
      <c r="AA743" s="201"/>
      <c r="AB743" s="195"/>
      <c r="AC743" s="195"/>
      <c r="AD743" s="199"/>
      <c r="AE743" s="202"/>
      <c r="AF743" s="203" t="s">
        <v>251</v>
      </c>
    </row>
    <row hidden="true" r="744">
      <c r="A744" s="189"/>
      <c r="B744" s="220" t="s">
        <v>262</v>
      </c>
      <c r="C744" s="221" t="s">
        <v>287</v>
      </c>
      <c r="D744" s="192" t="s">
        <v>247</v>
      </c>
      <c r="E744" s="193">
        <v>0</v>
      </c>
      <c r="F744" s="194">
        <f>E744+E746+E745</f>
      </c>
      <c r="G744" s="195">
        <v>0</v>
      </c>
      <c r="H744" s="195">
        <v>0</v>
      </c>
      <c r="I744" s="196">
        <f t="shared" si="144"/>
      </c>
      <c r="J744" s="197">
        <f t="shared" si="11"/>
      </c>
      <c r="K744" s="195">
        <v>0</v>
      </c>
      <c r="L744" s="197">
        <f t="shared" si="103"/>
      </c>
      <c r="M744" s="195">
        <v>0</v>
      </c>
      <c r="N744" s="198">
        <f t="shared" si="214"/>
      </c>
      <c r="O744" s="195">
        <v>0</v>
      </c>
      <c r="P744" s="198">
        <f t="shared" si="241"/>
      </c>
      <c r="Q744" s="199">
        <f>(M744+M745+M746)/(O744+O745+O746)</f>
      </c>
      <c r="R744" s="195">
        <v>3</v>
      </c>
      <c r="S744" s="199">
        <f>(O744+O745+O746)/(K744+K745+K746)</f>
      </c>
      <c r="T744" s="195">
        <v>1</v>
      </c>
      <c r="U744" s="200">
        <f>F744/T744</f>
      </c>
      <c r="V744" s="201">
        <f>(F744+4*500)/T744</f>
      </c>
      <c r="W744" s="195">
        <v>2011.1999999999998</v>
      </c>
      <c r="X744" s="201">
        <f>W744/T744</f>
      </c>
      <c r="Y744" s="199">
        <f>T744/R744</f>
      </c>
      <c r="Z744" s="201">
        <f>W744/F744</f>
      </c>
      <c r="AA744" s="201">
        <f>W744/(F744+500)</f>
      </c>
      <c r="AB744" s="195">
        <v>0</v>
      </c>
      <c r="AC744" s="195">
        <v>0</v>
      </c>
      <c r="AD744" s="199">
        <f>AB744/T744</f>
      </c>
      <c r="AE744" s="202">
        <f>(W744-AC744)/(F744+500)</f>
      </c>
      <c r="AF744" s="203" t="s">
        <v>265</v>
      </c>
    </row>
    <row hidden="true" r="745">
      <c r="A745" s="189"/>
      <c r="B745" s="220"/>
      <c r="C745" s="221"/>
      <c r="D745" s="192" t="s">
        <v>249</v>
      </c>
      <c r="E745" s="193">
        <v>157.84</v>
      </c>
      <c r="F745" s="194"/>
      <c r="G745" s="195">
        <v>1881</v>
      </c>
      <c r="H745" s="195">
        <v>78</v>
      </c>
      <c r="I745" s="196">
        <f t="shared" si="144"/>
      </c>
      <c r="J745" s="197">
        <f t="shared" si="11"/>
      </c>
      <c r="K745" s="195">
        <v>0</v>
      </c>
      <c r="L745" s="197">
        <f t="shared" si="103"/>
      </c>
      <c r="M745" s="195">
        <v>0</v>
      </c>
      <c r="N745" s="198">
        <f t="shared" si="214"/>
      </c>
      <c r="O745" s="195">
        <v>0</v>
      </c>
      <c r="P745" s="198">
        <f t="shared" si="241"/>
      </c>
      <c r="Q745" s="199"/>
      <c r="R745" s="195"/>
      <c r="S745" s="199"/>
      <c r="T745" s="195"/>
      <c r="U745" s="200"/>
      <c r="V745" s="201"/>
      <c r="W745" s="195"/>
      <c r="X745" s="201"/>
      <c r="Y745" s="199"/>
      <c r="Z745" s="201"/>
      <c r="AA745" s="201"/>
      <c r="AB745" s="195"/>
      <c r="AC745" s="195"/>
      <c r="AD745" s="199"/>
      <c r="AE745" s="202"/>
      <c r="AF745" s="204"/>
    </row>
    <row hidden="true" r="746">
      <c r="A746" s="189"/>
      <c r="B746" s="220"/>
      <c r="C746" s="221"/>
      <c r="D746" s="192" t="s">
        <v>250</v>
      </c>
      <c r="E746" s="193">
        <v>729.55</v>
      </c>
      <c r="F746" s="194"/>
      <c r="G746" s="195">
        <v>2895</v>
      </c>
      <c r="H746" s="205">
        <v>98</v>
      </c>
      <c r="I746" s="196">
        <f t="shared" si="144"/>
      </c>
      <c r="J746" s="197">
        <f t="shared" si="11"/>
      </c>
      <c r="K746" s="195">
        <v>2</v>
      </c>
      <c r="L746" s="197">
        <f t="shared" si="103"/>
      </c>
      <c r="M746" s="195">
        <v>1</v>
      </c>
      <c r="N746" s="198">
        <f t="shared" si="214"/>
      </c>
      <c r="O746" s="195">
        <v>2</v>
      </c>
      <c r="P746" s="198">
        <f t="shared" si="241"/>
      </c>
      <c r="Q746" s="199"/>
      <c r="R746" s="195"/>
      <c r="S746" s="199"/>
      <c r="T746" s="195"/>
      <c r="U746" s="200"/>
      <c r="V746" s="201"/>
      <c r="W746" s="195"/>
      <c r="X746" s="201"/>
      <c r="Y746" s="199"/>
      <c r="Z746" s="201"/>
      <c r="AA746" s="201"/>
      <c r="AB746" s="195"/>
      <c r="AC746" s="195"/>
      <c r="AD746" s="199"/>
      <c r="AE746" s="202"/>
      <c r="AF746" s="203" t="s">
        <v>251</v>
      </c>
    </row>
    <row hidden="true" r="747">
      <c r="A747" s="189"/>
      <c r="B747" s="220" t="s">
        <v>263</v>
      </c>
      <c r="C747" s="221" t="s">
        <v>287</v>
      </c>
      <c r="D747" s="192" t="s">
        <v>247</v>
      </c>
      <c r="E747" s="193">
        <v>0</v>
      </c>
      <c r="F747" s="194">
        <f>E747+E749+E748</f>
      </c>
      <c r="G747" s="193">
        <v>0</v>
      </c>
      <c r="H747" s="193">
        <v>0</v>
      </c>
      <c r="I747" s="196">
        <f t="shared" si="144"/>
      </c>
      <c r="J747" s="197">
        <f t="shared" si="11"/>
      </c>
      <c r="K747" s="193">
        <v>0</v>
      </c>
      <c r="L747" s="197">
        <f t="shared" si="103"/>
      </c>
      <c r="M747" s="193">
        <v>0</v>
      </c>
      <c r="N747" s="198">
        <f t="shared" si="214"/>
      </c>
      <c r="O747" s="193">
        <v>0</v>
      </c>
      <c r="P747" s="198">
        <f t="shared" si="241"/>
      </c>
      <c r="Q747" s="199">
        <f>(M747+M748+M749)/(O747+O748+O749)</f>
      </c>
      <c r="R747" s="195">
        <v>9</v>
      </c>
      <c r="S747" s="199">
        <f>(O747+O748+O749)/(K747+K748+K749)</f>
      </c>
      <c r="T747" s="195">
        <v>4</v>
      </c>
      <c r="U747" s="200">
        <f>F747/T747</f>
      </c>
      <c r="V747" s="201">
        <f>(F747+4*500)/T747</f>
      </c>
      <c r="W747" s="195">
        <v>2359</v>
      </c>
      <c r="X747" s="201">
        <f>W747/T747</f>
      </c>
      <c r="Y747" s="199">
        <f>T747/R747</f>
      </c>
      <c r="Z747" s="201">
        <f>W747/F747</f>
      </c>
      <c r="AA747" s="201">
        <f>W747/(F747+500)</f>
      </c>
      <c r="AB747" s="195">
        <v>0</v>
      </c>
      <c r="AC747" s="195">
        <v>0</v>
      </c>
      <c r="AD747" s="199">
        <f>AB747/T747</f>
      </c>
      <c r="AE747" s="202">
        <f>(W747-AC747)/(F747+500)</f>
      </c>
      <c r="AF747" s="203" t="s">
        <v>265</v>
      </c>
    </row>
    <row hidden="true" r="748">
      <c r="A748" s="189"/>
      <c r="B748" s="220"/>
      <c r="C748" s="221"/>
      <c r="D748" s="192" t="s">
        <v>249</v>
      </c>
      <c r="E748" s="193">
        <v>159.02</v>
      </c>
      <c r="F748" s="194"/>
      <c r="G748" s="195">
        <v>1717</v>
      </c>
      <c r="H748" s="195">
        <v>73</v>
      </c>
      <c r="I748" s="196">
        <f t="shared" si="144"/>
      </c>
      <c r="J748" s="197">
        <f t="shared" si="11"/>
      </c>
      <c r="K748" s="195">
        <v>2</v>
      </c>
      <c r="L748" s="197">
        <f t="shared" si="103"/>
      </c>
      <c r="M748" s="195">
        <v>0</v>
      </c>
      <c r="N748" s="198">
        <f t="shared" si="214"/>
      </c>
      <c r="O748" s="195">
        <v>0</v>
      </c>
      <c r="P748" s="198">
        <f t="shared" si="241"/>
      </c>
      <c r="Q748" s="199"/>
      <c r="R748" s="195"/>
      <c r="S748" s="199"/>
      <c r="T748" s="195"/>
      <c r="U748" s="200"/>
      <c r="V748" s="201"/>
      <c r="W748" s="195"/>
      <c r="X748" s="201"/>
      <c r="Y748" s="199"/>
      <c r="Z748" s="201"/>
      <c r="AA748" s="201"/>
      <c r="AB748" s="195"/>
      <c r="AC748" s="195"/>
      <c r="AD748" s="199"/>
      <c r="AE748" s="202"/>
      <c r="AF748" s="204"/>
    </row>
    <row hidden="true" r="749">
      <c r="A749" s="189"/>
      <c r="B749" s="220"/>
      <c r="C749" s="221"/>
      <c r="D749" s="192" t="s">
        <v>250</v>
      </c>
      <c r="E749" s="193">
        <v>2217.19</v>
      </c>
      <c r="F749" s="194"/>
      <c r="G749" s="195">
        <v>13398</v>
      </c>
      <c r="H749" s="205">
        <v>239</v>
      </c>
      <c r="I749" s="196">
        <f t="shared" si="144"/>
      </c>
      <c r="J749" s="197">
        <f t="shared" si="11"/>
      </c>
      <c r="K749" s="195">
        <v>3</v>
      </c>
      <c r="L749" s="197">
        <f t="shared" si="103"/>
      </c>
      <c r="M749" s="195">
        <v>3</v>
      </c>
      <c r="N749" s="198">
        <f t="shared" si="214"/>
      </c>
      <c r="O749" s="195">
        <v>6</v>
      </c>
      <c r="P749" s="198">
        <f t="shared" si="241"/>
      </c>
      <c r="Q749" s="199"/>
      <c r="R749" s="195"/>
      <c r="S749" s="199"/>
      <c r="T749" s="195"/>
      <c r="U749" s="200"/>
      <c r="V749" s="201"/>
      <c r="W749" s="195"/>
      <c r="X749" s="201"/>
      <c r="Y749" s="199"/>
      <c r="Z749" s="201"/>
      <c r="AA749" s="201"/>
      <c r="AB749" s="195"/>
      <c r="AC749" s="195"/>
      <c r="AD749" s="199"/>
      <c r="AE749" s="202"/>
      <c r="AF749" s="203" t="s">
        <v>290</v>
      </c>
    </row>
    <row hidden="true" r="750">
      <c r="A750" s="189"/>
      <c r="B750" s="220" t="s">
        <v>267</v>
      </c>
      <c r="C750" s="221" t="s">
        <v>287</v>
      </c>
      <c r="D750" s="192" t="s">
        <v>247</v>
      </c>
      <c r="E750" s="193">
        <v>0</v>
      </c>
      <c r="F750" s="194">
        <f>E750+E752+E751</f>
      </c>
      <c r="G750" s="193">
        <v>0</v>
      </c>
      <c r="H750" s="193">
        <v>0</v>
      </c>
      <c r="I750" s="196">
        <f t="shared" si="144"/>
      </c>
      <c r="J750" s="197">
        <f t="shared" si="11"/>
      </c>
      <c r="K750" s="193">
        <v>0</v>
      </c>
      <c r="L750" s="197">
        <f t="shared" si="103"/>
      </c>
      <c r="M750" s="193">
        <v>0</v>
      </c>
      <c r="N750" s="198">
        <f t="shared" si="214"/>
      </c>
      <c r="O750" s="193">
        <v>0</v>
      </c>
      <c r="P750" s="198">
        <f t="shared" si="241"/>
      </c>
      <c r="Q750" s="199">
        <f>(M750+M751+M752)/(O750+O751+O752)</f>
      </c>
      <c r="R750" s="195">
        <v>4</v>
      </c>
      <c r="S750" s="199">
        <f>(O750+O751+O752)/(K750+K751+K752)</f>
      </c>
      <c r="T750" s="195">
        <v>1</v>
      </c>
      <c r="U750" s="200">
        <f>F750/T750</f>
      </c>
      <c r="V750" s="201">
        <f>(F750+4*500)/T750</f>
      </c>
      <c r="W750" s="195">
        <v>2407.2000000000007</v>
      </c>
      <c r="X750" s="201">
        <f>W750/T750</f>
      </c>
      <c r="Y750" s="199">
        <f>T750/R750</f>
      </c>
      <c r="Z750" s="201">
        <f>W750/F750</f>
      </c>
      <c r="AA750" s="201">
        <f>W750/(F750+500)</f>
      </c>
      <c r="AB750" s="195">
        <v>0</v>
      </c>
      <c r="AC750" s="195">
        <v>0</v>
      </c>
      <c r="AD750" s="199">
        <f>AB750/T750</f>
      </c>
      <c r="AE750" s="202">
        <f>(W750-AC750)/(F750+500)</f>
      </c>
      <c r="AF750" s="203" t="s">
        <v>265</v>
      </c>
    </row>
    <row hidden="true" r="751">
      <c r="A751" s="189"/>
      <c r="B751" s="220"/>
      <c r="C751" s="221"/>
      <c r="D751" s="192" t="s">
        <v>249</v>
      </c>
      <c r="E751" s="193">
        <v>144.28</v>
      </c>
      <c r="F751" s="194"/>
      <c r="G751" s="195">
        <v>1979</v>
      </c>
      <c r="H751" s="205">
        <v>86</v>
      </c>
      <c r="I751" s="196">
        <f t="shared" si="144"/>
      </c>
      <c r="J751" s="197">
        <f t="shared" si="11"/>
      </c>
      <c r="K751" s="195">
        <v>1</v>
      </c>
      <c r="L751" s="197">
        <f t="shared" si="103"/>
      </c>
      <c r="M751" s="195">
        <v>0</v>
      </c>
      <c r="N751" s="198">
        <f t="shared" si="214"/>
      </c>
      <c r="O751" s="195">
        <v>0</v>
      </c>
      <c r="P751" s="198">
        <f t="shared" si="241"/>
      </c>
      <c r="Q751" s="199"/>
      <c r="R751" s="195"/>
      <c r="S751" s="199"/>
      <c r="T751" s="195"/>
      <c r="U751" s="200"/>
      <c r="V751" s="201"/>
      <c r="W751" s="195"/>
      <c r="X751" s="201"/>
      <c r="Y751" s="199"/>
      <c r="Z751" s="201"/>
      <c r="AA751" s="201"/>
      <c r="AB751" s="195"/>
      <c r="AC751" s="195"/>
      <c r="AD751" s="199"/>
      <c r="AE751" s="202"/>
      <c r="AF751" s="204"/>
    </row>
    <row hidden="true" r="752">
      <c r="A752" s="189"/>
      <c r="B752" s="220"/>
      <c r="C752" s="221"/>
      <c r="D752" s="192" t="s">
        <v>250</v>
      </c>
      <c r="E752" s="193">
        <v>2133.44</v>
      </c>
      <c r="F752" s="194"/>
      <c r="G752" s="195">
        <v>14398</v>
      </c>
      <c r="H752" s="205">
        <v>277</v>
      </c>
      <c r="I752" s="196">
        <f t="shared" si="144"/>
      </c>
      <c r="J752" s="197">
        <f t="shared" si="11"/>
      </c>
      <c r="K752" s="195">
        <v>1</v>
      </c>
      <c r="L752" s="197">
        <f t="shared" si="103"/>
      </c>
      <c r="M752" s="195">
        <v>1</v>
      </c>
      <c r="N752" s="198">
        <f t="shared" si="214"/>
      </c>
      <c r="O752" s="195">
        <v>3</v>
      </c>
      <c r="P752" s="198">
        <f t="shared" si="241"/>
      </c>
      <c r="Q752" s="199"/>
      <c r="R752" s="195"/>
      <c r="S752" s="199"/>
      <c r="T752" s="195"/>
      <c r="U752" s="200"/>
      <c r="V752" s="201"/>
      <c r="W752" s="195"/>
      <c r="X752" s="201"/>
      <c r="Y752" s="199"/>
      <c r="Z752" s="201"/>
      <c r="AA752" s="201"/>
      <c r="AB752" s="195"/>
      <c r="AC752" s="195"/>
      <c r="AD752" s="199"/>
      <c r="AE752" s="202"/>
      <c r="AF752" s="203" t="s">
        <v>290</v>
      </c>
    </row>
    <row hidden="true" r="753">
      <c r="A753" s="189"/>
      <c r="B753" s="220" t="s">
        <v>268</v>
      </c>
      <c r="C753" s="221" t="s">
        <v>287</v>
      </c>
      <c r="D753" s="192" t="s">
        <v>247</v>
      </c>
      <c r="E753" s="193">
        <v>0</v>
      </c>
      <c r="F753" s="194">
        <f>E753+E755+E754</f>
      </c>
      <c r="G753" s="193">
        <v>0</v>
      </c>
      <c r="H753" s="193">
        <v>0</v>
      </c>
      <c r="I753" s="196">
        <f t="shared" si="144"/>
      </c>
      <c r="J753" s="197">
        <f t="shared" si="11"/>
      </c>
      <c r="K753" s="193">
        <v>0</v>
      </c>
      <c r="L753" s="197">
        <f t="shared" si="103"/>
      </c>
      <c r="M753" s="193">
        <v>0</v>
      </c>
      <c r="N753" s="198">
        <f t="shared" si="214"/>
      </c>
      <c r="O753" s="193">
        <v>0</v>
      </c>
      <c r="P753" s="198">
        <f t="shared" si="241"/>
      </c>
      <c r="Q753" s="199">
        <f>(M753+M754+M755)/(O753+O754+O755)</f>
      </c>
      <c r="R753" s="195">
        <v>4</v>
      </c>
      <c r="S753" s="199">
        <f>(O753+O754+O755)/(K753+K754+K755)</f>
      </c>
      <c r="T753" s="195">
        <v>0</v>
      </c>
      <c r="U753" s="200">
        <f>F753/T753</f>
      </c>
      <c r="V753" s="201">
        <f>(F753+4*500)/T753</f>
      </c>
      <c r="W753" s="195">
        <v>0</v>
      </c>
      <c r="X753" s="201">
        <f>W753/T753</f>
      </c>
      <c r="Y753" s="199">
        <f>T753/R753</f>
      </c>
      <c r="Z753" s="201">
        <f>W753/F753</f>
      </c>
      <c r="AA753" s="201">
        <f>W753/(F753+500)</f>
      </c>
      <c r="AB753" s="195">
        <v>0</v>
      </c>
      <c r="AC753" s="195">
        <v>0</v>
      </c>
      <c r="AD753" s="199">
        <f>AB753/T753</f>
      </c>
      <c r="AE753" s="202">
        <f>(W753-AC753)/(F753+500)</f>
      </c>
      <c r="AF753" s="203" t="s">
        <v>265</v>
      </c>
    </row>
    <row hidden="true" r="754">
      <c r="A754" s="189"/>
      <c r="B754" s="220"/>
      <c r="C754" s="221"/>
      <c r="D754" s="192" t="s">
        <v>249</v>
      </c>
      <c r="E754" s="193">
        <v>127.31</v>
      </c>
      <c r="F754" s="194"/>
      <c r="G754" s="195">
        <v>1737</v>
      </c>
      <c r="H754" s="195">
        <v>59</v>
      </c>
      <c r="I754" s="196">
        <f t="shared" si="144"/>
      </c>
      <c r="J754" s="197">
        <f t="shared" si="11"/>
      </c>
      <c r="K754" s="195">
        <v>3</v>
      </c>
      <c r="L754" s="197">
        <f t="shared" si="103"/>
      </c>
      <c r="M754" s="195">
        <v>0</v>
      </c>
      <c r="N754" s="198">
        <f t="shared" si="214"/>
      </c>
      <c r="O754" s="195">
        <v>1</v>
      </c>
      <c r="P754" s="198">
        <f t="shared" si="241"/>
      </c>
      <c r="Q754" s="199"/>
      <c r="R754" s="195"/>
      <c r="S754" s="199"/>
      <c r="T754" s="195"/>
      <c r="U754" s="200"/>
      <c r="V754" s="201"/>
      <c r="W754" s="195"/>
      <c r="X754" s="201"/>
      <c r="Y754" s="199"/>
      <c r="Z754" s="201"/>
      <c r="AA754" s="201"/>
      <c r="AB754" s="195"/>
      <c r="AC754" s="195"/>
      <c r="AD754" s="199"/>
      <c r="AE754" s="202"/>
      <c r="AF754" s="204"/>
    </row>
    <row hidden="true" r="755">
      <c r="A755" s="189"/>
      <c r="B755" s="220"/>
      <c r="C755" s="221"/>
      <c r="D755" s="192" t="s">
        <v>250</v>
      </c>
      <c r="E755" s="193">
        <v>1400.91</v>
      </c>
      <c r="F755" s="194"/>
      <c r="G755" s="195">
        <v>9942</v>
      </c>
      <c r="H755" s="205">
        <v>197</v>
      </c>
      <c r="I755" s="196">
        <f t="shared" si="144"/>
      </c>
      <c r="J755" s="197">
        <f t="shared" si="11"/>
      </c>
      <c r="K755" s="195">
        <v>3</v>
      </c>
      <c r="L755" s="197">
        <f t="shared" si="103"/>
      </c>
      <c r="M755" s="195">
        <v>1</v>
      </c>
      <c r="N755" s="198">
        <f t="shared" si="214"/>
      </c>
      <c r="O755" s="195">
        <v>2</v>
      </c>
      <c r="P755" s="198">
        <f t="shared" si="241"/>
      </c>
      <c r="Q755" s="199"/>
      <c r="R755" s="195"/>
      <c r="S755" s="199"/>
      <c r="T755" s="195"/>
      <c r="U755" s="200"/>
      <c r="V755" s="201"/>
      <c r="W755" s="195"/>
      <c r="X755" s="201"/>
      <c r="Y755" s="199"/>
      <c r="Z755" s="201"/>
      <c r="AA755" s="201"/>
      <c r="AB755" s="195"/>
      <c r="AC755" s="195"/>
      <c r="AD755" s="199"/>
      <c r="AE755" s="202"/>
      <c r="AF755" s="203" t="s">
        <v>290</v>
      </c>
    </row>
    <row hidden="true" r="756">
      <c r="A756" s="189"/>
      <c r="B756" s="222" t="s">
        <v>256</v>
      </c>
      <c r="C756" s="222"/>
      <c r="D756" s="222"/>
      <c r="E756" s="208">
        <f>SUM(E741:E755)</f>
      </c>
      <c r="F756" s="208">
        <f>SUM(F741:F755)</f>
      </c>
      <c r="G756" s="208">
        <f>SUM(G741:G755)</f>
      </c>
      <c r="H756" s="208">
        <f>SUM(H741:H755)</f>
      </c>
      <c r="I756" s="210">
        <f t="shared" si="144"/>
      </c>
      <c r="J756" s="211">
        <f t="shared" si="11"/>
      </c>
      <c r="K756" s="208">
        <f>SUM(K741:K755)</f>
      </c>
      <c r="L756" s="211">
        <f t="shared" si="103"/>
      </c>
      <c r="M756" s="208">
        <f>SUM(M741:M755)</f>
      </c>
      <c r="N756" s="212">
        <f t="shared" si="214"/>
      </c>
      <c r="O756" s="208">
        <f>SUM(O741:O755)</f>
      </c>
      <c r="P756" s="212">
        <f t="shared" si="241"/>
      </c>
      <c r="Q756" s="213">
        <f>M756/O756</f>
      </c>
      <c r="R756" s="208">
        <f>SUM(R741:R755)</f>
      </c>
      <c r="S756" s="213">
        <f>(O756+O756)/(K756+K756)</f>
      </c>
      <c r="T756" s="208">
        <f>SUM(T741:T755)</f>
      </c>
      <c r="U756" s="214">
        <f t="shared" ref="U756:U757" si="510">F756/T756</f>
      </c>
      <c r="V756" s="215">
        <f t="shared" ref="V756:V757" si="614">(F756+4*500)/T756</f>
      </c>
      <c r="W756" s="208">
        <f>SUM(W741:W755)</f>
      </c>
      <c r="X756" s="216">
        <f t="shared" ref="X756:X757" si="302">W756/T756</f>
      </c>
      <c r="Y756" s="213">
        <f t="shared" ref="Y756:Y757" si="406">T756/R756</f>
      </c>
      <c r="Z756" s="215">
        <f t="shared" ref="Z756:Z757" si="811">W756/F756</f>
      </c>
      <c r="AA756" s="215">
        <f>W756/(F756+COUNT(W741:W755)*500)</f>
      </c>
      <c r="AB756" s="217">
        <f>AB741+AB744+AB747+AB753+AB750</f>
      </c>
      <c r="AC756" s="217">
        <f>AC741+AC744+AC747+AC753+AC750</f>
      </c>
      <c r="AD756" s="213">
        <f t="shared" ref="AD756:AD757" si="707">AB756/T756</f>
      </c>
      <c r="AE756" s="218">
        <f>(W756-AC756)/(F756+COUNT(W741:W755))</f>
      </c>
      <c r="AF756" s="203"/>
    </row>
    <row hidden="true" r="757">
      <c r="A757" s="189"/>
      <c r="B757" s="206" t="s">
        <v>269</v>
      </c>
      <c r="C757" s="221" t="s">
        <v>272</v>
      </c>
      <c r="D757" s="192" t="s">
        <v>247</v>
      </c>
      <c r="E757" s="193">
        <v>0</v>
      </c>
      <c r="F757" s="194">
        <f>E757+E759+E758</f>
      </c>
      <c r="G757" s="195">
        <v>0</v>
      </c>
      <c r="H757" s="195">
        <v>0</v>
      </c>
      <c r="I757" s="196">
        <f t="shared" si="144"/>
      </c>
      <c r="J757" s="197">
        <f t="shared" si="11"/>
      </c>
      <c r="K757" s="195">
        <v>0</v>
      </c>
      <c r="L757" s="197">
        <f t="shared" si="103"/>
      </c>
      <c r="M757" s="195">
        <v>0</v>
      </c>
      <c r="N757" s="198">
        <f t="shared" si="214"/>
      </c>
      <c r="O757" s="195">
        <v>0</v>
      </c>
      <c r="P757" s="198">
        <f t="shared" si="241"/>
      </c>
      <c r="Q757" s="199">
        <f>(M757+M758+M759)/(O757+O758+O759)</f>
      </c>
      <c r="R757" s="195">
        <v>4</v>
      </c>
      <c r="S757" s="199">
        <f>(O757+O758+O759)/(K757+K758+K759)</f>
      </c>
      <c r="T757" s="195">
        <v>0</v>
      </c>
      <c r="U757" s="200">
        <f t="shared" si="510"/>
      </c>
      <c r="V757" s="201">
        <f t="shared" si="614"/>
      </c>
      <c r="W757" s="195">
        <v>0</v>
      </c>
      <c r="X757" s="201">
        <f t="shared" si="302"/>
      </c>
      <c r="Y757" s="199">
        <f t="shared" si="406"/>
      </c>
      <c r="Z757" s="201">
        <f t="shared" si="811"/>
      </c>
      <c r="AA757" s="201">
        <f>W757/(F757+500)</f>
      </c>
      <c r="AB757" s="195">
        <v>0</v>
      </c>
      <c r="AC757" s="195">
        <v>0</v>
      </c>
      <c r="AD757" s="199">
        <f t="shared" si="707"/>
      </c>
      <c r="AE757" s="202">
        <f>(W757-AC757)/(F757+500)</f>
      </c>
      <c r="AF757" s="201" t="s">
        <v>248</v>
      </c>
    </row>
    <row hidden="true" r="758">
      <c r="A758" s="189"/>
      <c r="B758" s="206"/>
      <c r="C758" s="221"/>
      <c r="D758" s="192" t="s">
        <v>249</v>
      </c>
      <c r="E758" s="193">
        <v>121.08</v>
      </c>
      <c r="F758" s="194"/>
      <c r="G758" s="195">
        <v>1777</v>
      </c>
      <c r="H758" s="195">
        <v>89</v>
      </c>
      <c r="I758" s="196">
        <f t="shared" si="144"/>
      </c>
      <c r="J758" s="197">
        <f t="shared" si="11"/>
      </c>
      <c r="K758" s="195">
        <v>6</v>
      </c>
      <c r="L758" s="197">
        <f t="shared" si="103"/>
      </c>
      <c r="M758" s="195">
        <v>0</v>
      </c>
      <c r="N758" s="198">
        <f t="shared" si="214"/>
      </c>
      <c r="O758" s="195">
        <v>0</v>
      </c>
      <c r="P758" s="198">
        <f t="shared" si="241"/>
      </c>
      <c r="Q758" s="199"/>
      <c r="R758" s="195"/>
      <c r="S758" s="199"/>
      <c r="T758" s="195"/>
      <c r="U758" s="200"/>
      <c r="V758" s="201"/>
      <c r="W758" s="195"/>
      <c r="X758" s="201"/>
      <c r="Y758" s="199"/>
      <c r="Z758" s="201"/>
      <c r="AA758" s="201"/>
      <c r="AB758" s="195"/>
      <c r="AC758" s="195"/>
      <c r="AD758" s="199"/>
      <c r="AE758" s="202"/>
      <c r="AF758" s="203"/>
    </row>
    <row hidden="true" r="759">
      <c r="A759" s="189"/>
      <c r="B759" s="206"/>
      <c r="C759" s="221"/>
      <c r="D759" s="192" t="s">
        <v>250</v>
      </c>
      <c r="E759" s="193">
        <v>786.87</v>
      </c>
      <c r="F759" s="194"/>
      <c r="G759" s="195">
        <v>5657</v>
      </c>
      <c r="H759" s="195">
        <v>112</v>
      </c>
      <c r="I759" s="196">
        <f t="shared" si="144"/>
      </c>
      <c r="J759" s="197">
        <f t="shared" si="11"/>
      </c>
      <c r="K759" s="195">
        <v>2</v>
      </c>
      <c r="L759" s="197">
        <f t="shared" si="103"/>
      </c>
      <c r="M759" s="195">
        <v>0</v>
      </c>
      <c r="N759" s="198">
        <f t="shared" si="214"/>
      </c>
      <c r="O759" s="195">
        <v>1</v>
      </c>
      <c r="P759" s="198">
        <f t="shared" si="241"/>
      </c>
      <c r="Q759" s="199"/>
      <c r="R759" s="195"/>
      <c r="S759" s="199"/>
      <c r="T759" s="195"/>
      <c r="U759" s="200"/>
      <c r="V759" s="201"/>
      <c r="W759" s="195"/>
      <c r="X759" s="201"/>
      <c r="Y759" s="199"/>
      <c r="Z759" s="201"/>
      <c r="AA759" s="201"/>
      <c r="AB759" s="195"/>
      <c r="AC759" s="195"/>
      <c r="AD759" s="199"/>
      <c r="AE759" s="202"/>
      <c r="AF759" s="203" t="s">
        <v>290</v>
      </c>
    </row>
    <row hidden="true" r="760">
      <c r="A760" s="189"/>
      <c r="B760" s="190" t="s">
        <v>270</v>
      </c>
      <c r="C760" s="221" t="s">
        <v>272</v>
      </c>
      <c r="D760" s="192" t="s">
        <v>247</v>
      </c>
      <c r="E760" s="193">
        <v>0</v>
      </c>
      <c r="F760" s="194">
        <f>E760+E762+E761</f>
      </c>
      <c r="G760" s="193">
        <v>0</v>
      </c>
      <c r="H760" s="193">
        <v>0</v>
      </c>
      <c r="I760" s="196">
        <f t="shared" si="144"/>
      </c>
      <c r="J760" s="197">
        <f t="shared" si="11"/>
      </c>
      <c r="K760" s="193">
        <v>0</v>
      </c>
      <c r="L760" s="197">
        <f t="shared" si="103"/>
      </c>
      <c r="M760" s="193">
        <v>0</v>
      </c>
      <c r="N760" s="198">
        <f t="shared" si="214"/>
      </c>
      <c r="O760" s="193">
        <v>0</v>
      </c>
      <c r="P760" s="198">
        <f t="shared" si="241"/>
      </c>
      <c r="Q760" s="199">
        <f>(M760+M761+M762)/(O760+O761+O762)</f>
      </c>
      <c r="R760" s="195">
        <v>1</v>
      </c>
      <c r="S760" s="199">
        <f>(O760+O761+O762)/(K760+K761+K762)</f>
      </c>
      <c r="T760" s="195">
        <v>0</v>
      </c>
      <c r="U760" s="200">
        <f>F760/T760</f>
      </c>
      <c r="V760" s="201">
        <f>(F760+4*500)/T760</f>
      </c>
      <c r="W760" s="195">
        <v>0</v>
      </c>
      <c r="X760" s="201">
        <f>W760/T760</f>
      </c>
      <c r="Y760" s="199">
        <f>T760/R760</f>
      </c>
      <c r="Z760" s="201">
        <f>W760/F760</f>
      </c>
      <c r="AA760" s="201">
        <f>W760/(F760+500)</f>
      </c>
      <c r="AB760" s="195">
        <v>0</v>
      </c>
      <c r="AC760" s="195">
        <v>0</v>
      </c>
      <c r="AD760" s="199">
        <f>AB760/T760</f>
      </c>
      <c r="AE760" s="202">
        <f>(W760-AC760)/(F760+500)</f>
      </c>
      <c r="AF760" s="201" t="s">
        <v>248</v>
      </c>
    </row>
    <row hidden="true" r="761">
      <c r="A761" s="189"/>
      <c r="B761" s="190"/>
      <c r="C761" s="221"/>
      <c r="D761" s="192" t="s">
        <v>249</v>
      </c>
      <c r="E761" s="193">
        <v>171.04</v>
      </c>
      <c r="F761" s="194"/>
      <c r="G761" s="195">
        <v>1840</v>
      </c>
      <c r="H761" s="195">
        <v>56</v>
      </c>
      <c r="I761" s="196">
        <f t="shared" si="144"/>
      </c>
      <c r="J761" s="197">
        <f t="shared" si="11"/>
      </c>
      <c r="K761" s="195">
        <v>5</v>
      </c>
      <c r="L761" s="197">
        <f t="shared" si="103"/>
      </c>
      <c r="M761" s="195">
        <v>0</v>
      </c>
      <c r="N761" s="198">
        <f t="shared" si="214"/>
      </c>
      <c r="O761" s="195">
        <v>0</v>
      </c>
      <c r="P761" s="198">
        <f t="shared" si="241"/>
      </c>
      <c r="Q761" s="199"/>
      <c r="R761" s="195"/>
      <c r="S761" s="199"/>
      <c r="T761" s="195"/>
      <c r="U761" s="200"/>
      <c r="V761" s="201"/>
      <c r="W761" s="195"/>
      <c r="X761" s="201"/>
      <c r="Y761" s="199"/>
      <c r="Z761" s="201"/>
      <c r="AA761" s="201"/>
      <c r="AB761" s="195"/>
      <c r="AC761" s="195"/>
      <c r="AD761" s="199"/>
      <c r="AE761" s="202"/>
      <c r="AF761" s="203"/>
    </row>
    <row hidden="true" r="762">
      <c r="A762" s="189"/>
      <c r="B762" s="190"/>
      <c r="C762" s="221"/>
      <c r="D762" s="192" t="s">
        <v>250</v>
      </c>
      <c r="E762" s="193">
        <v>393.78</v>
      </c>
      <c r="F762" s="194"/>
      <c r="G762" s="195">
        <v>2123</v>
      </c>
      <c r="H762" s="195">
        <v>79</v>
      </c>
      <c r="I762" s="196">
        <f t="shared" si="144"/>
      </c>
      <c r="J762" s="197">
        <f t="shared" si="11"/>
      </c>
      <c r="K762" s="195">
        <v>1</v>
      </c>
      <c r="L762" s="197">
        <f t="shared" si="103"/>
      </c>
      <c r="M762" s="195">
        <v>0</v>
      </c>
      <c r="N762" s="198">
        <f t="shared" si="214"/>
      </c>
      <c r="O762" s="195">
        <v>3</v>
      </c>
      <c r="P762" s="198">
        <f t="shared" si="241"/>
      </c>
      <c r="Q762" s="199"/>
      <c r="R762" s="195"/>
      <c r="S762" s="199"/>
      <c r="T762" s="195"/>
      <c r="U762" s="200"/>
      <c r="V762" s="201"/>
      <c r="W762" s="195"/>
      <c r="X762" s="201"/>
      <c r="Y762" s="199"/>
      <c r="Z762" s="201"/>
      <c r="AA762" s="201"/>
      <c r="AB762" s="195"/>
      <c r="AC762" s="195"/>
      <c r="AD762" s="199"/>
      <c r="AE762" s="202"/>
      <c r="AF762" s="203" t="s">
        <v>290</v>
      </c>
    </row>
    <row hidden="true" r="763">
      <c r="A763" s="189"/>
      <c r="B763" s="190" t="s">
        <v>271</v>
      </c>
      <c r="C763" s="221" t="s">
        <v>272</v>
      </c>
      <c r="D763" s="192" t="s">
        <v>247</v>
      </c>
      <c r="E763" s="193">
        <v>0</v>
      </c>
      <c r="F763" s="194">
        <f>E763+E765+E764</f>
      </c>
      <c r="G763" s="193">
        <v>0</v>
      </c>
      <c r="H763" s="193">
        <v>0</v>
      </c>
      <c r="I763" s="196">
        <f t="shared" si="144"/>
      </c>
      <c r="J763" s="197">
        <f t="shared" si="11"/>
      </c>
      <c r="K763" s="193">
        <v>0</v>
      </c>
      <c r="L763" s="197">
        <f t="shared" si="103"/>
      </c>
      <c r="M763" s="193">
        <v>0</v>
      </c>
      <c r="N763" s="198">
        <f t="shared" si="214"/>
      </c>
      <c r="O763" s="193">
        <v>0</v>
      </c>
      <c r="P763" s="198">
        <f t="shared" si="241"/>
      </c>
      <c r="Q763" s="199">
        <f>(M763+M764+M765)/(O763+O764+O765)</f>
      </c>
      <c r="R763" s="195">
        <v>5</v>
      </c>
      <c r="S763" s="199">
        <f>(O763+O764+O765)/(K763+K764+K765)</f>
      </c>
      <c r="T763" s="195">
        <v>2</v>
      </c>
      <c r="U763" s="200">
        <f>F763/T763</f>
      </c>
      <c r="V763" s="201">
        <f>(F763+4*500)/T763</f>
      </c>
      <c r="W763" s="195">
        <v>4022.399999999998</v>
      </c>
      <c r="X763" s="201">
        <f>W763/T763</f>
      </c>
      <c r="Y763" s="199">
        <f>T763/R763</f>
      </c>
      <c r="Z763" s="201">
        <f>W763/F763</f>
      </c>
      <c r="AA763" s="201">
        <f>W763/(F763+500)</f>
      </c>
      <c r="AB763" s="195">
        <v>1</v>
      </c>
      <c r="AC763" s="195">
        <v>2011.2</v>
      </c>
      <c r="AD763" s="199">
        <f>AB763/T763</f>
      </c>
      <c r="AE763" s="202">
        <f>(W763-AC763)/(F763+500)</f>
      </c>
      <c r="AF763" s="201" t="s">
        <v>248</v>
      </c>
    </row>
    <row hidden="true" r="764">
      <c r="A764" s="189"/>
      <c r="B764" s="190"/>
      <c r="C764" s="221"/>
      <c r="D764" s="192" t="s">
        <v>249</v>
      </c>
      <c r="E764" s="193">
        <v>169.22</v>
      </c>
      <c r="F764" s="194"/>
      <c r="G764" s="195">
        <v>2195</v>
      </c>
      <c r="H764" s="195">
        <v>71</v>
      </c>
      <c r="I764" s="196">
        <f t="shared" si="144"/>
      </c>
      <c r="J764" s="197">
        <f t="shared" si="11"/>
      </c>
      <c r="K764" s="195">
        <v>3</v>
      </c>
      <c r="L764" s="197">
        <f t="shared" si="103"/>
      </c>
      <c r="M764" s="195">
        <v>1</v>
      </c>
      <c r="N764" s="198">
        <f t="shared" si="214"/>
      </c>
      <c r="O764" s="195">
        <v>1</v>
      </c>
      <c r="P764" s="198">
        <f t="shared" si="241"/>
      </c>
      <c r="Q764" s="199"/>
      <c r="R764" s="195"/>
      <c r="S764" s="199"/>
      <c r="T764" s="195"/>
      <c r="U764" s="200"/>
      <c r="V764" s="201"/>
      <c r="W764" s="195"/>
      <c r="X764" s="201"/>
      <c r="Y764" s="199"/>
      <c r="Z764" s="201"/>
      <c r="AA764" s="201"/>
      <c r="AB764" s="195"/>
      <c r="AC764" s="195"/>
      <c r="AD764" s="199"/>
      <c r="AE764" s="202"/>
      <c r="AF764" s="203"/>
    </row>
    <row hidden="true" r="765">
      <c r="A765" s="189"/>
      <c r="B765" s="190"/>
      <c r="C765" s="221"/>
      <c r="D765" s="192" t="s">
        <v>250</v>
      </c>
      <c r="E765" s="193">
        <v>409.07</v>
      </c>
      <c r="F765" s="194"/>
      <c r="G765" s="195">
        <v>1824</v>
      </c>
      <c r="H765" s="195">
        <v>63</v>
      </c>
      <c r="I765" s="196">
        <f t="shared" si="144"/>
      </c>
      <c r="J765" s="197">
        <f t="shared" si="11"/>
      </c>
      <c r="K765" s="195">
        <v>2</v>
      </c>
      <c r="L765" s="197">
        <f t="shared" si="103"/>
      </c>
      <c r="M765" s="195">
        <v>1</v>
      </c>
      <c r="N765" s="198">
        <f t="shared" si="214"/>
      </c>
      <c r="O765" s="195">
        <v>2</v>
      </c>
      <c r="P765" s="198">
        <f t="shared" si="241"/>
      </c>
      <c r="Q765" s="199"/>
      <c r="R765" s="195"/>
      <c r="S765" s="199"/>
      <c r="T765" s="195"/>
      <c r="U765" s="200"/>
      <c r="V765" s="201"/>
      <c r="W765" s="195"/>
      <c r="X765" s="201"/>
      <c r="Y765" s="199"/>
      <c r="Z765" s="201"/>
      <c r="AA765" s="201"/>
      <c r="AB765" s="195"/>
      <c r="AC765" s="195"/>
      <c r="AD765" s="199"/>
      <c r="AE765" s="202"/>
      <c r="AF765" s="203" t="s">
        <v>290</v>
      </c>
    </row>
    <row hidden="true" r="766">
      <c r="A766" s="189"/>
      <c r="B766" s="190" t="s">
        <v>273</v>
      </c>
      <c r="C766" s="221" t="s">
        <v>272</v>
      </c>
      <c r="D766" s="192" t="s">
        <v>247</v>
      </c>
      <c r="E766" s="193">
        <v>0</v>
      </c>
      <c r="F766" s="194">
        <f>E766+E768+E767</f>
      </c>
      <c r="G766" s="193">
        <v>0</v>
      </c>
      <c r="H766" s="193">
        <v>0</v>
      </c>
      <c r="I766" s="196">
        <f t="shared" si="144"/>
      </c>
      <c r="J766" s="197">
        <f t="shared" si="11"/>
      </c>
      <c r="K766" s="193">
        <v>0</v>
      </c>
      <c r="L766" s="197">
        <f t="shared" si="103"/>
      </c>
      <c r="M766" s="193">
        <v>0</v>
      </c>
      <c r="N766" s="198">
        <f t="shared" si="214"/>
      </c>
      <c r="O766" s="193">
        <v>0</v>
      </c>
      <c r="P766" s="198">
        <f t="shared" si="241"/>
      </c>
      <c r="Q766" s="199">
        <f>(M766+M767+M768)/(O766+O767+O768)</f>
      </c>
      <c r="R766" s="195">
        <v>6</v>
      </c>
      <c r="S766" s="199">
        <f>(O766+O767+O768)/(K766+K767+K768)</f>
      </c>
      <c r="T766" s="195">
        <v>4</v>
      </c>
      <c r="U766" s="200">
        <f>F766/T766</f>
      </c>
      <c r="V766" s="201">
        <f>(F766+4*500)/T766</f>
      </c>
      <c r="W766" s="195">
        <v>5404.800000000003</v>
      </c>
      <c r="X766" s="201">
        <f>W766/T766</f>
      </c>
      <c r="Y766" s="199">
        <f>T766/R766</f>
      </c>
      <c r="Z766" s="201">
        <f>W766/F766</f>
      </c>
      <c r="AA766" s="201">
        <f>W766/(F766+500)</f>
      </c>
      <c r="AB766" s="195">
        <v>0</v>
      </c>
      <c r="AC766" s="195">
        <v>0</v>
      </c>
      <c r="AD766" s="199">
        <f>AB766/T766</f>
      </c>
      <c r="AE766" s="202">
        <f>(W766-AC766)/(F766+500)</f>
      </c>
      <c r="AF766" s="201" t="s">
        <v>248</v>
      </c>
    </row>
    <row hidden="true" r="767">
      <c r="A767" s="189"/>
      <c r="B767" s="190"/>
      <c r="C767" s="221"/>
      <c r="D767" s="192" t="s">
        <v>249</v>
      </c>
      <c r="E767" s="193">
        <v>471.63</v>
      </c>
      <c r="F767" s="194"/>
      <c r="G767" s="195">
        <v>5805</v>
      </c>
      <c r="H767" s="195">
        <v>267</v>
      </c>
      <c r="I767" s="196">
        <f t="shared" si="144"/>
      </c>
      <c r="J767" s="197">
        <f t="shared" si="11"/>
      </c>
      <c r="K767" s="195">
        <v>9</v>
      </c>
      <c r="L767" s="197">
        <f t="shared" si="103"/>
      </c>
      <c r="M767" s="195">
        <v>0</v>
      </c>
      <c r="N767" s="198">
        <f t="shared" si="214"/>
      </c>
      <c r="O767" s="195">
        <v>0</v>
      </c>
      <c r="P767" s="198">
        <f t="shared" si="241"/>
      </c>
      <c r="Q767" s="199"/>
      <c r="R767" s="195"/>
      <c r="S767" s="199"/>
      <c r="T767" s="195"/>
      <c r="U767" s="200"/>
      <c r="V767" s="201"/>
      <c r="W767" s="195"/>
      <c r="X767" s="201"/>
      <c r="Y767" s="199"/>
      <c r="Z767" s="201"/>
      <c r="AA767" s="201"/>
      <c r="AB767" s="195"/>
      <c r="AC767" s="195"/>
      <c r="AD767" s="199"/>
      <c r="AE767" s="202"/>
      <c r="AF767" s="203"/>
    </row>
    <row hidden="true" r="768">
      <c r="A768" s="189"/>
      <c r="B768" s="190"/>
      <c r="C768" s="221"/>
      <c r="D768" s="192" t="s">
        <v>250</v>
      </c>
      <c r="E768" s="193">
        <v>1863.54</v>
      </c>
      <c r="F768" s="194"/>
      <c r="G768" s="195">
        <v>9180</v>
      </c>
      <c r="H768" s="195">
        <v>221</v>
      </c>
      <c r="I768" s="196">
        <f t="shared" si="144"/>
      </c>
      <c r="J768" s="197">
        <f t="shared" si="11"/>
      </c>
      <c r="K768" s="195">
        <v>2</v>
      </c>
      <c r="L768" s="197">
        <f t="shared" si="103"/>
      </c>
      <c r="M768" s="195">
        <v>1</v>
      </c>
      <c r="N768" s="198">
        <f t="shared" si="214"/>
      </c>
      <c r="O768" s="195">
        <v>5</v>
      </c>
      <c r="P768" s="198">
        <f t="shared" si="241"/>
      </c>
      <c r="Q768" s="199"/>
      <c r="R768" s="195"/>
      <c r="S768" s="199"/>
      <c r="T768" s="195"/>
      <c r="U768" s="200"/>
      <c r="V768" s="201"/>
      <c r="W768" s="195"/>
      <c r="X768" s="201"/>
      <c r="Y768" s="199"/>
      <c r="Z768" s="201"/>
      <c r="AA768" s="201"/>
      <c r="AB768" s="195"/>
      <c r="AC768" s="195"/>
      <c r="AD768" s="199"/>
      <c r="AE768" s="202"/>
      <c r="AF768" s="203" t="s">
        <v>290</v>
      </c>
    </row>
    <row hidden="true" r="769">
      <c r="A769" s="189"/>
      <c r="B769" s="190" t="s">
        <v>274</v>
      </c>
      <c r="C769" s="221" t="s">
        <v>272</v>
      </c>
      <c r="D769" s="192" t="s">
        <v>247</v>
      </c>
      <c r="E769" s="193">
        <v>0</v>
      </c>
      <c r="F769" s="194">
        <f>E769+E771+E770</f>
      </c>
      <c r="G769" s="193">
        <v>0</v>
      </c>
      <c r="H769" s="193">
        <v>0</v>
      </c>
      <c r="I769" s="196">
        <f t="shared" si="144"/>
      </c>
      <c r="J769" s="197">
        <f t="shared" si="11"/>
      </c>
      <c r="K769" s="193">
        <v>0</v>
      </c>
      <c r="L769" s="197">
        <f t="shared" si="103"/>
      </c>
      <c r="M769" s="193">
        <v>0</v>
      </c>
      <c r="N769" s="198">
        <f t="shared" si="214"/>
      </c>
      <c r="O769" s="193">
        <v>0</v>
      </c>
      <c r="P769" s="198">
        <f t="shared" si="241"/>
      </c>
      <c r="Q769" s="199">
        <f>(M769+M770+M771)/(O769+O770+O771)</f>
      </c>
      <c r="R769" s="195">
        <v>6</v>
      </c>
      <c r="S769" s="199">
        <f>(O769+O770+O771)/(K769+K770+K771)</f>
      </c>
      <c r="T769" s="195">
        <v>3</v>
      </c>
      <c r="U769" s="200">
        <f>F769/T769</f>
      </c>
      <c r="V769" s="201">
        <f>(F769+4*500)/T769</f>
      </c>
      <c r="W769" s="195">
        <v>2703.5999999999985</v>
      </c>
      <c r="X769" s="201">
        <f>W769/T769</f>
      </c>
      <c r="Y769" s="199">
        <f>T769/R769</f>
      </c>
      <c r="Z769" s="201">
        <f>W769/F769</f>
      </c>
      <c r="AA769" s="201">
        <f>W769/(F769+500)</f>
      </c>
      <c r="AB769" s="195">
        <v>0</v>
      </c>
      <c r="AC769" s="195">
        <v>0</v>
      </c>
      <c r="AD769" s="199">
        <f>AB769/T769</f>
      </c>
      <c r="AE769" s="202">
        <f>(W769-AC769)/(F769+500)</f>
      </c>
      <c r="AF769" s="201" t="s">
        <v>248</v>
      </c>
    </row>
    <row hidden="true" r="770">
      <c r="A770" s="189"/>
      <c r="B770" s="190"/>
      <c r="C770" s="221"/>
      <c r="D770" s="192" t="s">
        <v>249</v>
      </c>
      <c r="E770" s="193">
        <f>398.03+109.5</f>
      </c>
      <c r="F770" s="194"/>
      <c r="G770" s="195">
        <v>4308</v>
      </c>
      <c r="H770" s="195">
        <v>221</v>
      </c>
      <c r="I770" s="196">
        <f t="shared" si="144"/>
      </c>
      <c r="J770" s="197">
        <f t="shared" si="11"/>
      </c>
      <c r="K770" s="195">
        <v>8</v>
      </c>
      <c r="L770" s="197">
        <f>E769/K769</f>
      </c>
      <c r="M770" s="195">
        <v>0</v>
      </c>
      <c r="N770" s="198">
        <f t="shared" si="214"/>
      </c>
      <c r="O770" s="195">
        <v>1</v>
      </c>
      <c r="P770" s="198">
        <f t="shared" si="241"/>
      </c>
      <c r="Q770" s="199"/>
      <c r="R770" s="195"/>
      <c r="S770" s="199"/>
      <c r="T770" s="195"/>
      <c r="U770" s="200"/>
      <c r="V770" s="201"/>
      <c r="W770" s="195"/>
      <c r="X770" s="201"/>
      <c r="Y770" s="199"/>
      <c r="Z770" s="201"/>
      <c r="AA770" s="201"/>
      <c r="AB770" s="195"/>
      <c r="AC770" s="195"/>
      <c r="AD770" s="199"/>
      <c r="AE770" s="202"/>
      <c r="AF770" s="203"/>
    </row>
    <row hidden="true" r="771">
      <c r="A771" s="189"/>
      <c r="B771" s="190"/>
      <c r="C771" s="221"/>
      <c r="D771" s="192" t="s">
        <v>250</v>
      </c>
      <c r="E771" s="193">
        <f>774.13+200.33</f>
      </c>
      <c r="F771" s="194"/>
      <c r="G771" s="195">
        <v>3295</v>
      </c>
      <c r="H771" s="195">
        <v>121</v>
      </c>
      <c r="I771" s="196">
        <f t="shared" si="144"/>
      </c>
      <c r="J771" s="197">
        <f t="shared" si="11"/>
      </c>
      <c r="K771" s="195">
        <v>4</v>
      </c>
      <c r="L771" s="197">
        <f t="shared" ref="L771:L772" si="104">E771/K771</f>
      </c>
      <c r="M771" s="195">
        <v>1</v>
      </c>
      <c r="N771" s="198">
        <f t="shared" si="214"/>
      </c>
      <c r="O771" s="195">
        <v>3</v>
      </c>
      <c r="P771" s="198">
        <f t="shared" si="241"/>
      </c>
      <c r="Q771" s="199"/>
      <c r="R771" s="195"/>
      <c r="S771" s="199"/>
      <c r="T771" s="195"/>
      <c r="U771" s="200"/>
      <c r="V771" s="201"/>
      <c r="W771" s="195"/>
      <c r="X771" s="201"/>
      <c r="Y771" s="199"/>
      <c r="Z771" s="201"/>
      <c r="AA771" s="201"/>
      <c r="AB771" s="195"/>
      <c r="AC771" s="195"/>
      <c r="AD771" s="199"/>
      <c r="AE771" s="202"/>
      <c r="AF771" s="203" t="s">
        <v>290</v>
      </c>
    </row>
    <row hidden="true" r="772">
      <c r="A772" s="189"/>
      <c r="B772" s="222" t="s">
        <v>256</v>
      </c>
      <c r="C772" s="222"/>
      <c r="D772" s="222"/>
      <c r="E772" s="208">
        <f>SUM(E757:E771)</f>
      </c>
      <c r="F772" s="208">
        <f>SUM(F757:F771)</f>
      </c>
      <c r="G772" s="208">
        <f>SUM(G757:G771)</f>
      </c>
      <c r="H772" s="208">
        <f>SUM(H757:H771)</f>
      </c>
      <c r="I772" s="210">
        <f t="shared" si="144"/>
      </c>
      <c r="J772" s="211">
        <f t="shared" si="11"/>
      </c>
      <c r="K772" s="208">
        <f>SUM(K757:K771)</f>
      </c>
      <c r="L772" s="211">
        <f t="shared" si="104"/>
      </c>
      <c r="M772" s="208">
        <f>SUM(M757:M771)</f>
      </c>
      <c r="N772" s="212">
        <f t="shared" si="214"/>
      </c>
      <c r="O772" s="208">
        <f>SUM(O757:O771)</f>
      </c>
      <c r="P772" s="212">
        <f t="shared" si="241"/>
      </c>
      <c r="Q772" s="213">
        <f t="shared" ref="Q772:Q773" si="187">M772/O772</f>
      </c>
      <c r="R772" s="208">
        <f>SUM(R757:R771)</f>
      </c>
      <c r="S772" s="213">
        <f t="shared" ref="S772:S773" si="65">(O772+O772)/(K772+K772)</f>
      </c>
      <c r="T772" s="208">
        <f>SUM(T757:T771)</f>
      </c>
      <c r="U772" s="214">
        <f t="shared" ref="U772:U773" si="511">F772/T772</f>
      </c>
      <c r="V772" s="215">
        <f t="shared" ref="V772:V773" si="615">(F772+4*500)/T772</f>
      </c>
      <c r="W772" s="208">
        <f>SUM(W757:W771)</f>
      </c>
      <c r="X772" s="216">
        <f t="shared" ref="X772:X773" si="303">W772/T772</f>
      </c>
      <c r="Y772" s="213">
        <f t="shared" ref="Y772:Y773" si="407">T772/R772</f>
      </c>
      <c r="Z772" s="215">
        <f t="shared" ref="Z772:Z773" si="812">W772/F772</f>
      </c>
      <c r="AA772" s="215">
        <f>W772/(F772+COUNT(W757:W771)*500)</f>
      </c>
      <c r="AB772" s="217">
        <f>AB757+AB760+AB763+AB766+AB769</f>
      </c>
      <c r="AC772" s="217">
        <f>AC757+AC760+AC763+AC766+AC769</f>
      </c>
      <c r="AD772" s="213">
        <f t="shared" ref="AD772:AD773" si="708">AB772/T772</f>
      </c>
      <c r="AE772" s="223">
        <f>(W772-AC772)/(F772+COUNT(W757:W771))</f>
      </c>
      <c r="AF772" s="224"/>
    </row>
    <row r="773">
      <c r="A773" s="189"/>
      <c r="B773" s="225" t="s">
        <v>277</v>
      </c>
      <c r="C773" s="225"/>
      <c r="D773" s="225"/>
      <c r="E773" s="226">
        <f>E740+E756+E772</f>
      </c>
      <c r="F773" s="226">
        <f>F740+F756+F772</f>
      </c>
      <c r="G773" s="226">
        <f>G740+G756+G772</f>
      </c>
      <c r="H773" s="226">
        <f>H740+H756+H772</f>
      </c>
      <c r="I773" s="226">
        <f>I740+I756+I772</f>
      </c>
      <c r="J773" s="226">
        <f>J740+J756+J772</f>
      </c>
      <c r="K773" s="226">
        <f>K740+K756+K772</f>
      </c>
      <c r="L773" s="226">
        <f>L740+L756+L772</f>
      </c>
      <c r="M773" s="226">
        <f>M740+M756+M772</f>
      </c>
      <c r="N773" s="230">
        <f t="shared" si="214"/>
      </c>
      <c r="O773" s="226">
        <f>O740+O756+O772</f>
      </c>
      <c r="P773" s="230">
        <f t="shared" si="241"/>
      </c>
      <c r="Q773" s="231">
        <f t="shared" si="187"/>
      </c>
      <c r="R773" s="226">
        <f>R740+R756+R772</f>
      </c>
      <c r="S773" s="231">
        <f t="shared" si="65"/>
      </c>
      <c r="T773" s="226">
        <f>T740+T756+T772</f>
      </c>
      <c r="U773" s="232">
        <f t="shared" si="511"/>
      </c>
      <c r="V773" s="233">
        <f t="shared" si="615"/>
      </c>
      <c r="W773" s="226">
        <f>W740+W756+W772</f>
      </c>
      <c r="X773" s="233">
        <f t="shared" si="303"/>
      </c>
      <c r="Y773" s="231">
        <f t="shared" si="407"/>
      </c>
      <c r="Z773" s="233">
        <f t="shared" si="812"/>
      </c>
      <c r="AA773" s="233">
        <f>W773/(F773+COUNT(W725:W739,W741:W755,W756:W755,W757:W771)*500)</f>
      </c>
      <c r="AB773" s="226">
        <f>AB740+AB756+AB772</f>
      </c>
      <c r="AC773" s="226">
        <f>AC740+AC756+AC772</f>
      </c>
      <c r="AD773" s="231">
        <f t="shared" si="708"/>
      </c>
      <c r="AE773" s="233">
        <f>(W773-AC773)/(F773+COUNT(W725:W739,W741:W755,W756:W755,W757:W771)*500)</f>
      </c>
      <c r="AF773" s="201"/>
    </row>
    <row hidden="true" r="774">
      <c r="A774" s="178" t="s">
        <v>212</v>
      </c>
      <c r="B774" s="179" t="s">
        <v>213</v>
      </c>
      <c r="C774" s="179" t="s">
        <v>214</v>
      </c>
      <c r="D774" s="179" t="s">
        <v>215</v>
      </c>
      <c r="E774" s="180" t="s">
        <v>216</v>
      </c>
      <c r="F774" s="179" t="s">
        <v>217</v>
      </c>
      <c r="G774" s="179" t="s">
        <v>218</v>
      </c>
      <c r="H774" s="179" t="s">
        <v>219</v>
      </c>
      <c r="I774" s="181" t="s">
        <v>220</v>
      </c>
      <c r="J774" s="182" t="s">
        <v>221</v>
      </c>
      <c r="K774" s="179" t="s">
        <v>222</v>
      </c>
      <c r="L774" s="182" t="s">
        <v>223</v>
      </c>
      <c r="M774" s="179" t="s">
        <v>224</v>
      </c>
      <c r="N774" s="183" t="s">
        <v>225</v>
      </c>
      <c r="O774" s="179" t="s">
        <v>226</v>
      </c>
      <c r="P774" s="183" t="s">
        <v>227</v>
      </c>
      <c r="Q774" s="181" t="s">
        <v>228</v>
      </c>
      <c r="R774" s="184" t="s">
        <v>229</v>
      </c>
      <c r="S774" s="185" t="s">
        <v>230</v>
      </c>
      <c r="T774" s="184" t="s">
        <v>231</v>
      </c>
      <c r="U774" s="186" t="s">
        <v>232</v>
      </c>
      <c r="V774" s="187" t="s">
        <v>233</v>
      </c>
      <c r="W774" s="187" t="s">
        <v>234</v>
      </c>
      <c r="X774" s="187" t="s">
        <v>235</v>
      </c>
      <c r="Y774" s="185" t="s">
        <v>236</v>
      </c>
      <c r="Z774" s="187" t="s">
        <v>237</v>
      </c>
      <c r="AA774" s="187" t="s">
        <v>238</v>
      </c>
      <c r="AB774" s="187" t="s">
        <v>239</v>
      </c>
      <c r="AC774" s="184" t="s">
        <v>240</v>
      </c>
      <c r="AD774" s="185" t="s">
        <v>241</v>
      </c>
      <c r="AE774" s="235" t="s">
        <v>242</v>
      </c>
      <c r="AF774" s="236" t="s">
        <v>243</v>
      </c>
    </row>
    <row hidden="true" r="775">
      <c r="A775" s="189" t="s">
        <v>293</v>
      </c>
      <c r="B775" s="190" t="s">
        <v>254</v>
      </c>
      <c r="C775" s="221" t="s">
        <v>258</v>
      </c>
      <c r="D775" s="192" t="s">
        <v>247</v>
      </c>
      <c r="E775" s="193">
        <v>0</v>
      </c>
      <c r="F775" s="194">
        <f>E775+E777+E776</f>
      </c>
      <c r="G775" s="195">
        <v>0</v>
      </c>
      <c r="H775" s="195">
        <v>0</v>
      </c>
      <c r="I775" s="196">
        <f t="shared" ref="I775:I822" si="145">H775/G775</f>
      </c>
      <c r="J775" s="197">
        <f t="shared" ref="J775:J822" si="12">(E775/G775)*1000</f>
      </c>
      <c r="K775" s="195">
        <v>0</v>
      </c>
      <c r="L775" s="197">
        <f t="shared" ref="L775:L819" si="105">E775/K775</f>
      </c>
      <c r="M775" s="195">
        <v>0</v>
      </c>
      <c r="N775" s="198">
        <f t="shared" ref="N775:N823" si="215">E775/M775</f>
      </c>
      <c r="O775" s="195">
        <v>0</v>
      </c>
      <c r="P775" s="198">
        <f t="shared" ref="P775:P823" si="242">E775/O775</f>
      </c>
      <c r="Q775" s="199">
        <f>(M775+M776+M777)/(O775+O776+O777)</f>
      </c>
      <c r="R775" s="195">
        <v>8</v>
      </c>
      <c r="S775" s="199">
        <f>(O775+O776+O777)/(K775+K776+K777)</f>
      </c>
      <c r="T775" s="195">
        <v>3</v>
      </c>
      <c r="U775" s="200">
        <f>F775/T775</f>
      </c>
      <c r="V775" s="201">
        <f>(F775+4*500)/T775</f>
      </c>
      <c r="W775" s="195">
        <v>3813.6</v>
      </c>
      <c r="X775" s="201">
        <f>W775/T775</f>
      </c>
      <c r="Y775" s="199">
        <f>T775/R775</f>
      </c>
      <c r="Z775" s="201">
        <f>W775/F775</f>
      </c>
      <c r="AA775" s="201">
        <f>W775/(F775+500)</f>
      </c>
      <c r="AB775" s="195">
        <v>1</v>
      </c>
      <c r="AC775" s="195">
        <v>715.2</v>
      </c>
      <c r="AD775" s="199">
        <f>AB775/T775</f>
      </c>
      <c r="AE775" s="202">
        <f>(W775-AC775)/(F775+500)</f>
      </c>
      <c r="AF775" s="237" t="s">
        <v>265</v>
      </c>
    </row>
    <row hidden="true" r="776">
      <c r="A776" s="189"/>
      <c r="B776" s="190"/>
      <c r="C776" s="221"/>
      <c r="D776" s="192" t="s">
        <v>249</v>
      </c>
      <c r="E776" s="193">
        <v>808.52</v>
      </c>
      <c r="F776" s="194"/>
      <c r="G776" s="195">
        <v>7120</v>
      </c>
      <c r="H776" s="195">
        <v>297</v>
      </c>
      <c r="I776" s="196">
        <f t="shared" si="145"/>
      </c>
      <c r="J776" s="197">
        <f t="shared" si="12"/>
      </c>
      <c r="K776" s="195">
        <v>21</v>
      </c>
      <c r="L776" s="197">
        <f t="shared" si="105"/>
      </c>
      <c r="M776" s="195">
        <v>1</v>
      </c>
      <c r="N776" s="198">
        <f t="shared" si="215"/>
      </c>
      <c r="O776" s="195">
        <v>2</v>
      </c>
      <c r="P776" s="198">
        <f t="shared" si="242"/>
      </c>
      <c r="Q776" s="199"/>
      <c r="R776" s="195"/>
      <c r="S776" s="199"/>
      <c r="T776" s="195"/>
      <c r="U776" s="200"/>
      <c r="V776" s="201"/>
      <c r="W776" s="195"/>
      <c r="X776" s="201"/>
      <c r="Y776" s="199"/>
      <c r="Z776" s="201"/>
      <c r="AA776" s="201"/>
      <c r="AB776" s="195"/>
      <c r="AC776" s="195"/>
      <c r="AD776" s="199"/>
      <c r="AE776" s="202"/>
      <c r="AF776" s="204"/>
    </row>
    <row hidden="true" r="777">
      <c r="A777" s="189"/>
      <c r="B777" s="190"/>
      <c r="C777" s="221"/>
      <c r="D777" s="192" t="s">
        <v>250</v>
      </c>
      <c r="E777" s="193">
        <v>1382.98</v>
      </c>
      <c r="F777" s="194"/>
      <c r="G777" s="195">
        <v>6572</v>
      </c>
      <c r="H777" s="195">
        <v>212</v>
      </c>
      <c r="I777" s="196">
        <f t="shared" si="145"/>
      </c>
      <c r="J777" s="197">
        <f t="shared" si="12"/>
      </c>
      <c r="K777" s="195">
        <v>7</v>
      </c>
      <c r="L777" s="197">
        <f t="shared" si="105"/>
      </c>
      <c r="M777" s="195">
        <v>2</v>
      </c>
      <c r="N777" s="198">
        <f t="shared" si="215"/>
      </c>
      <c r="O777" s="195">
        <v>3</v>
      </c>
      <c r="P777" s="198">
        <f t="shared" si="242"/>
      </c>
      <c r="Q777" s="199"/>
      <c r="R777" s="195"/>
      <c r="S777" s="199"/>
      <c r="T777" s="195"/>
      <c r="U777" s="200"/>
      <c r="V777" s="201"/>
      <c r="W777" s="195"/>
      <c r="X777" s="201"/>
      <c r="Y777" s="199"/>
      <c r="Z777" s="201"/>
      <c r="AA777" s="201"/>
      <c r="AB777" s="195"/>
      <c r="AC777" s="195"/>
      <c r="AD777" s="199"/>
      <c r="AE777" s="202"/>
      <c r="AF777" s="203" t="s">
        <v>251</v>
      </c>
    </row>
    <row hidden="true" r="778">
      <c r="A778" s="189"/>
      <c r="B778" s="190" t="s">
        <v>255</v>
      </c>
      <c r="C778" s="221" t="s">
        <v>258</v>
      </c>
      <c r="D778" s="192" t="s">
        <v>247</v>
      </c>
      <c r="E778" s="193">
        <v>0</v>
      </c>
      <c r="F778" s="194">
        <f>E778+E780+E779</f>
      </c>
      <c r="G778" s="195">
        <v>0</v>
      </c>
      <c r="H778" s="195">
        <v>0</v>
      </c>
      <c r="I778" s="196">
        <f t="shared" si="145"/>
      </c>
      <c r="J778" s="197">
        <f t="shared" si="12"/>
      </c>
      <c r="K778" s="195">
        <v>0</v>
      </c>
      <c r="L778" s="197">
        <f t="shared" si="105"/>
      </c>
      <c r="M778" s="195">
        <v>0</v>
      </c>
      <c r="N778" s="198">
        <f t="shared" si="215"/>
      </c>
      <c r="O778" s="195">
        <v>0</v>
      </c>
      <c r="P778" s="198">
        <f t="shared" si="242"/>
      </c>
      <c r="Q778" s="199">
        <f>(M778+M779+M780)/(O778+O779+O780)</f>
      </c>
      <c r="R778" s="195">
        <v>3</v>
      </c>
      <c r="S778" s="199">
        <f>(O778+O779+O780)/(K778+K779+K780)</f>
      </c>
      <c r="T778" s="195">
        <v>1</v>
      </c>
      <c r="U778" s="200">
        <f>F778/T778</f>
      </c>
      <c r="V778" s="201">
        <f>(F778+4*500)/T778</f>
      </c>
      <c r="W778" s="195">
        <v>763.2000000000003</v>
      </c>
      <c r="X778" s="201">
        <f>W778/T778</f>
      </c>
      <c r="Y778" s="199">
        <f>T778/R778</f>
      </c>
      <c r="Z778" s="201">
        <f>W778/F778</f>
      </c>
      <c r="AA778" s="201">
        <f>W778/(F778+500)</f>
      </c>
      <c r="AB778" s="195">
        <v>1</v>
      </c>
      <c r="AC778" s="195">
        <v>763.2</v>
      </c>
      <c r="AD778" s="199">
        <f>AB778/T778</f>
      </c>
      <c r="AE778" s="202">
        <f>(W778-AC778)/(F778+500)</f>
      </c>
      <c r="AF778" s="203" t="s">
        <v>265</v>
      </c>
    </row>
    <row hidden="true" r="779">
      <c r="A779" s="189"/>
      <c r="B779" s="190"/>
      <c r="C779" s="221"/>
      <c r="D779" s="192" t="s">
        <v>249</v>
      </c>
      <c r="E779" s="193">
        <v>478.41</v>
      </c>
      <c r="F779" s="194"/>
      <c r="G779" s="195">
        <v>5806</v>
      </c>
      <c r="H779" s="195">
        <v>216</v>
      </c>
      <c r="I779" s="196">
        <f t="shared" si="145"/>
      </c>
      <c r="J779" s="197">
        <f t="shared" si="12"/>
      </c>
      <c r="K779" s="195">
        <v>14</v>
      </c>
      <c r="L779" s="197">
        <f t="shared" si="105"/>
      </c>
      <c r="M779" s="195">
        <v>0</v>
      </c>
      <c r="N779" s="198">
        <f t="shared" si="215"/>
      </c>
      <c r="O779" s="195">
        <v>0</v>
      </c>
      <c r="P779" s="198">
        <f t="shared" si="242"/>
      </c>
      <c r="Q779" s="199"/>
      <c r="R779" s="195"/>
      <c r="S779" s="199"/>
      <c r="T779" s="195"/>
      <c r="U779" s="200"/>
      <c r="V779" s="201"/>
      <c r="W779" s="195"/>
      <c r="X779" s="201"/>
      <c r="Y779" s="199"/>
      <c r="Z779" s="201"/>
      <c r="AA779" s="201"/>
      <c r="AB779" s="195"/>
      <c r="AC779" s="195"/>
      <c r="AD779" s="199"/>
      <c r="AE779" s="202"/>
      <c r="AF779" s="204"/>
    </row>
    <row hidden="true" r="780">
      <c r="A780" s="189"/>
      <c r="B780" s="190"/>
      <c r="C780" s="221"/>
      <c r="D780" s="192" t="s">
        <v>250</v>
      </c>
      <c r="E780" s="193">
        <v>1982.79</v>
      </c>
      <c r="F780" s="194"/>
      <c r="G780" s="195">
        <v>9693</v>
      </c>
      <c r="H780" s="195">
        <v>342</v>
      </c>
      <c r="I780" s="196">
        <f t="shared" si="145"/>
      </c>
      <c r="J780" s="197">
        <f t="shared" si="12"/>
      </c>
      <c r="K780" s="195">
        <v>7</v>
      </c>
      <c r="L780" s="197">
        <f t="shared" si="105"/>
      </c>
      <c r="M780" s="195">
        <v>1</v>
      </c>
      <c r="N780" s="198">
        <f t="shared" si="215"/>
      </c>
      <c r="O780" s="195">
        <v>4</v>
      </c>
      <c r="P780" s="198">
        <f t="shared" si="242"/>
      </c>
      <c r="Q780" s="199"/>
      <c r="R780" s="195"/>
      <c r="S780" s="199"/>
      <c r="T780" s="195"/>
      <c r="U780" s="200"/>
      <c r="V780" s="201"/>
      <c r="W780" s="195"/>
      <c r="X780" s="201"/>
      <c r="Y780" s="199"/>
      <c r="Z780" s="201"/>
      <c r="AA780" s="201"/>
      <c r="AB780" s="195"/>
      <c r="AC780" s="195"/>
      <c r="AD780" s="199"/>
      <c r="AE780" s="202"/>
      <c r="AF780" s="203" t="s">
        <v>251</v>
      </c>
    </row>
    <row hidden="true" r="781">
      <c r="A781" s="189"/>
      <c r="B781" s="206" t="s">
        <v>257</v>
      </c>
      <c r="C781" s="221" t="s">
        <v>258</v>
      </c>
      <c r="D781" s="192" t="s">
        <v>247</v>
      </c>
      <c r="E781" s="193">
        <v>0</v>
      </c>
      <c r="F781" s="194">
        <f>E781+E783+E782</f>
      </c>
      <c r="G781" s="195">
        <v>0</v>
      </c>
      <c r="H781" s="195">
        <v>0</v>
      </c>
      <c r="I781" s="196">
        <f t="shared" si="145"/>
      </c>
      <c r="J781" s="197">
        <f t="shared" si="12"/>
      </c>
      <c r="K781" s="195">
        <v>0</v>
      </c>
      <c r="L781" s="197">
        <f t="shared" si="105"/>
      </c>
      <c r="M781" s="195">
        <v>0</v>
      </c>
      <c r="N781" s="198">
        <f t="shared" si="215"/>
      </c>
      <c r="O781" s="195">
        <v>0</v>
      </c>
      <c r="P781" s="198">
        <f t="shared" si="242"/>
      </c>
      <c r="Q781" s="199">
        <f>(M781+M782+M783)/(O781+O782+O783)</f>
      </c>
      <c r="R781" s="195">
        <v>4</v>
      </c>
      <c r="S781" s="199">
        <f>(O781+O782+O783)/(K781+K782+K783)</f>
      </c>
      <c r="T781" s="195">
        <v>3</v>
      </c>
      <c r="U781" s="200">
        <f>F781/T781</f>
      </c>
      <c r="V781" s="201">
        <f>(F781+4*500)/T781</f>
      </c>
      <c r="W781" s="195">
        <v>3258</v>
      </c>
      <c r="X781" s="201">
        <f>W781/T781</f>
      </c>
      <c r="Y781" s="199">
        <f>T781/R781</f>
      </c>
      <c r="Z781" s="201">
        <f>W781/F781</f>
      </c>
      <c r="AA781" s="201">
        <f>W781/(F781+500)</f>
      </c>
      <c r="AB781" s="195">
        <v>1</v>
      </c>
      <c r="AC781" s="195">
        <v>444</v>
      </c>
      <c r="AD781" s="199">
        <f>AB781/T781</f>
      </c>
      <c r="AE781" s="202">
        <f>(W781-AC781)/(F781+500)</f>
      </c>
      <c r="AF781" s="203" t="s">
        <v>265</v>
      </c>
    </row>
    <row hidden="true" r="782">
      <c r="A782" s="189"/>
      <c r="B782" s="206"/>
      <c r="C782" s="221"/>
      <c r="D782" s="192" t="s">
        <v>249</v>
      </c>
      <c r="E782" s="193">
        <v>304.07</v>
      </c>
      <c r="F782" s="194"/>
      <c r="G782" s="195">
        <v>3935</v>
      </c>
      <c r="H782" s="195">
        <v>130</v>
      </c>
      <c r="I782" s="196">
        <f t="shared" si="145"/>
      </c>
      <c r="J782" s="197">
        <f t="shared" si="12"/>
      </c>
      <c r="K782" s="195">
        <v>9</v>
      </c>
      <c r="L782" s="197">
        <f t="shared" si="105"/>
      </c>
      <c r="M782" s="195">
        <v>0</v>
      </c>
      <c r="N782" s="198">
        <f t="shared" si="215"/>
      </c>
      <c r="O782" s="195">
        <v>0</v>
      </c>
      <c r="P782" s="198">
        <f t="shared" si="242"/>
      </c>
      <c r="Q782" s="199"/>
      <c r="R782" s="195"/>
      <c r="S782" s="199"/>
      <c r="T782" s="195"/>
      <c r="U782" s="200"/>
      <c r="V782" s="201"/>
      <c r="W782" s="195"/>
      <c r="X782" s="201"/>
      <c r="Y782" s="199"/>
      <c r="Z782" s="201"/>
      <c r="AA782" s="201"/>
      <c r="AB782" s="195"/>
      <c r="AC782" s="195"/>
      <c r="AD782" s="199"/>
      <c r="AE782" s="202"/>
      <c r="AF782" s="204"/>
    </row>
    <row hidden="true" r="783">
      <c r="A783" s="189"/>
      <c r="B783" s="206"/>
      <c r="C783" s="221"/>
      <c r="D783" s="192" t="s">
        <v>250</v>
      </c>
      <c r="E783" s="193">
        <v>1846.12</v>
      </c>
      <c r="F783" s="194"/>
      <c r="G783" s="195">
        <v>9786</v>
      </c>
      <c r="H783" s="205">
        <v>388</v>
      </c>
      <c r="I783" s="196">
        <f t="shared" si="145"/>
      </c>
      <c r="J783" s="197">
        <f t="shared" si="12"/>
      </c>
      <c r="K783" s="195">
        <v>8</v>
      </c>
      <c r="L783" s="197">
        <f t="shared" si="105"/>
      </c>
      <c r="M783" s="195">
        <v>3</v>
      </c>
      <c r="N783" s="198">
        <f t="shared" si="215"/>
      </c>
      <c r="O783" s="195">
        <v>4</v>
      </c>
      <c r="P783" s="198">
        <f t="shared" si="242"/>
      </c>
      <c r="Q783" s="199"/>
      <c r="R783" s="195"/>
      <c r="S783" s="199"/>
      <c r="T783" s="195"/>
      <c r="U783" s="200"/>
      <c r="V783" s="201"/>
      <c r="W783" s="195"/>
      <c r="X783" s="201"/>
      <c r="Y783" s="199"/>
      <c r="Z783" s="201"/>
      <c r="AA783" s="201"/>
      <c r="AB783" s="195"/>
      <c r="AC783" s="195"/>
      <c r="AD783" s="199"/>
      <c r="AE783" s="202"/>
      <c r="AF783" s="203" t="s">
        <v>251</v>
      </c>
    </row>
    <row hidden="true" r="784">
      <c r="A784" s="189"/>
      <c r="B784" s="190" t="s">
        <v>259</v>
      </c>
      <c r="C784" s="221" t="s">
        <v>258</v>
      </c>
      <c r="D784" s="192" t="s">
        <v>247</v>
      </c>
      <c r="E784" s="193">
        <v>0</v>
      </c>
      <c r="F784" s="194">
        <f>E784+E786+E785</f>
      </c>
      <c r="G784" s="195">
        <v>0</v>
      </c>
      <c r="H784" s="195">
        <v>0</v>
      </c>
      <c r="I784" s="196">
        <f t="shared" si="145"/>
      </c>
      <c r="J784" s="197">
        <f t="shared" si="12"/>
      </c>
      <c r="K784" s="195">
        <v>0</v>
      </c>
      <c r="L784" s="197">
        <f t="shared" si="105"/>
      </c>
      <c r="M784" s="195">
        <v>0</v>
      </c>
      <c r="N784" s="198">
        <f t="shared" si="215"/>
      </c>
      <c r="O784" s="195">
        <v>0</v>
      </c>
      <c r="P784" s="198">
        <f t="shared" si="242"/>
      </c>
      <c r="Q784" s="199">
        <f>(M784+M785+M786)/(O784+O785+O786)</f>
      </c>
      <c r="R784" s="195">
        <v>6</v>
      </c>
      <c r="S784" s="199">
        <f>(O784+O785+O786)/(K784+K785+K786)</f>
      </c>
      <c r="T784" s="195">
        <v>0</v>
      </c>
      <c r="U784" s="200">
        <f>F784/T784</f>
      </c>
      <c r="V784" s="201">
        <f>(F784+4*500)/T784</f>
      </c>
      <c r="W784" s="195">
        <v>0</v>
      </c>
      <c r="X784" s="201">
        <f>W784/T784</f>
      </c>
      <c r="Y784" s="199">
        <f>T784/R784</f>
      </c>
      <c r="Z784" s="201">
        <f>W784/F784</f>
      </c>
      <c r="AA784" s="201">
        <f>W784/(F784+500)</f>
      </c>
      <c r="AB784" s="195">
        <v>0</v>
      </c>
      <c r="AC784" s="195">
        <v>0</v>
      </c>
      <c r="AD784" s="199">
        <f>AB784/T784</f>
      </c>
      <c r="AE784" s="202">
        <f>(W784-AC784)/(F784+500)</f>
      </c>
      <c r="AF784" s="203" t="s">
        <v>265</v>
      </c>
    </row>
    <row hidden="true" r="785">
      <c r="A785" s="189"/>
      <c r="B785" s="190"/>
      <c r="C785" s="221"/>
      <c r="D785" s="192" t="s">
        <v>249</v>
      </c>
      <c r="E785" s="193">
        <v>206.04</v>
      </c>
      <c r="F785" s="194"/>
      <c r="G785" s="195">
        <v>3013</v>
      </c>
      <c r="H785" s="195">
        <v>112</v>
      </c>
      <c r="I785" s="196">
        <f t="shared" si="145"/>
      </c>
      <c r="J785" s="197">
        <f t="shared" si="12"/>
      </c>
      <c r="K785" s="195">
        <v>4</v>
      </c>
      <c r="L785" s="197">
        <f t="shared" si="105"/>
      </c>
      <c r="M785" s="195">
        <v>0</v>
      </c>
      <c r="N785" s="198">
        <f t="shared" si="215"/>
      </c>
      <c r="O785" s="195">
        <v>1</v>
      </c>
      <c r="P785" s="198">
        <f t="shared" si="242"/>
      </c>
      <c r="Q785" s="199"/>
      <c r="R785" s="195"/>
      <c r="S785" s="199"/>
      <c r="T785" s="195"/>
      <c r="U785" s="200"/>
      <c r="V785" s="201"/>
      <c r="W785" s="195"/>
      <c r="X785" s="201"/>
      <c r="Y785" s="199"/>
      <c r="Z785" s="201"/>
      <c r="AA785" s="201"/>
      <c r="AB785" s="195"/>
      <c r="AC785" s="195"/>
      <c r="AD785" s="199"/>
      <c r="AE785" s="202"/>
      <c r="AF785" s="204"/>
    </row>
    <row hidden="true" r="786">
      <c r="A786" s="189"/>
      <c r="B786" s="190"/>
      <c r="C786" s="221"/>
      <c r="D786" s="192" t="s">
        <v>250</v>
      </c>
      <c r="E786" s="193">
        <v>2167.09</v>
      </c>
      <c r="F786" s="194"/>
      <c r="G786" s="195">
        <v>12847</v>
      </c>
      <c r="H786" s="205">
        <v>422</v>
      </c>
      <c r="I786" s="196">
        <f t="shared" si="145"/>
      </c>
      <c r="J786" s="197">
        <f t="shared" si="12"/>
      </c>
      <c r="K786" s="195">
        <v>7</v>
      </c>
      <c r="L786" s="197">
        <f t="shared" si="105"/>
      </c>
      <c r="M786" s="195">
        <v>0</v>
      </c>
      <c r="N786" s="198">
        <f t="shared" si="215"/>
      </c>
      <c r="O786" s="195">
        <v>4</v>
      </c>
      <c r="P786" s="198">
        <f t="shared" si="242"/>
      </c>
      <c r="Q786" s="199"/>
      <c r="R786" s="195"/>
      <c r="S786" s="199"/>
      <c r="T786" s="195"/>
      <c r="U786" s="200"/>
      <c r="V786" s="201"/>
      <c r="W786" s="195"/>
      <c r="X786" s="201"/>
      <c r="Y786" s="199"/>
      <c r="Z786" s="201"/>
      <c r="AA786" s="201"/>
      <c r="AB786" s="195"/>
      <c r="AC786" s="195"/>
      <c r="AD786" s="199"/>
      <c r="AE786" s="202"/>
      <c r="AF786" s="203" t="s">
        <v>251</v>
      </c>
    </row>
    <row hidden="true" r="787">
      <c r="A787" s="189"/>
      <c r="B787" s="190" t="s">
        <v>260</v>
      </c>
      <c r="C787" s="221" t="s">
        <v>258</v>
      </c>
      <c r="D787" s="192" t="s">
        <v>247</v>
      </c>
      <c r="E787" s="193">
        <v>0</v>
      </c>
      <c r="F787" s="194">
        <f>E787+E789+E788</f>
      </c>
      <c r="G787" s="195">
        <v>0</v>
      </c>
      <c r="H787" s="195">
        <v>0</v>
      </c>
      <c r="I787" s="196">
        <f t="shared" si="145"/>
      </c>
      <c r="J787" s="197">
        <f t="shared" si="12"/>
      </c>
      <c r="K787" s="195">
        <v>0</v>
      </c>
      <c r="L787" s="197">
        <f t="shared" si="105"/>
      </c>
      <c r="M787" s="195">
        <v>0</v>
      </c>
      <c r="N787" s="198">
        <f t="shared" si="215"/>
      </c>
      <c r="O787" s="195">
        <v>0</v>
      </c>
      <c r="P787" s="198">
        <f t="shared" si="242"/>
      </c>
      <c r="Q787" s="199">
        <f>(M787+M788+M789)/(O787+O788+O789)</f>
      </c>
      <c r="R787" s="195">
        <v>0</v>
      </c>
      <c r="S787" s="199">
        <f>(O787+O788+O789)/(K787+K788+K789)</f>
      </c>
      <c r="T787" s="195">
        <v>0</v>
      </c>
      <c r="U787" s="200">
        <f>F787/T787</f>
      </c>
      <c r="V787" s="201">
        <f>(F787+4*500)/T787</f>
      </c>
      <c r="W787" s="195">
        <v>0</v>
      </c>
      <c r="X787" s="201">
        <f>W787/T787</f>
      </c>
      <c r="Y787" s="199">
        <f>T787/R787</f>
      </c>
      <c r="Z787" s="201">
        <f>W787/F787</f>
      </c>
      <c r="AA787" s="201">
        <f>W787/(F787+500)</f>
      </c>
      <c r="AB787" s="195">
        <v>0</v>
      </c>
      <c r="AC787" s="195">
        <v>0</v>
      </c>
      <c r="AD787" s="199">
        <f>AB787/T787</f>
      </c>
      <c r="AE787" s="202">
        <f>(W787-AC787)/(F787+500)</f>
      </c>
      <c r="AF787" s="203" t="s">
        <v>265</v>
      </c>
    </row>
    <row hidden="true" r="788">
      <c r="A788" s="189"/>
      <c r="B788" s="190"/>
      <c r="C788" s="221"/>
      <c r="D788" s="192" t="s">
        <v>249</v>
      </c>
      <c r="E788" s="193">
        <v>192.65</v>
      </c>
      <c r="F788" s="194"/>
      <c r="G788" s="195">
        <v>2605</v>
      </c>
      <c r="H788" s="195">
        <v>101</v>
      </c>
      <c r="I788" s="196">
        <f t="shared" si="145"/>
      </c>
      <c r="J788" s="197">
        <f t="shared" si="12"/>
      </c>
      <c r="K788" s="195">
        <v>4</v>
      </c>
      <c r="L788" s="197">
        <f t="shared" si="105"/>
      </c>
      <c r="M788" s="195">
        <v>0</v>
      </c>
      <c r="N788" s="198">
        <f t="shared" si="215"/>
      </c>
      <c r="O788" s="195">
        <v>0</v>
      </c>
      <c r="P788" s="198">
        <f t="shared" si="242"/>
      </c>
      <c r="Q788" s="199"/>
      <c r="R788" s="195"/>
      <c r="S788" s="199"/>
      <c r="T788" s="195"/>
      <c r="U788" s="200"/>
      <c r="V788" s="201"/>
      <c r="W788" s="195"/>
      <c r="X788" s="201"/>
      <c r="Y788" s="199"/>
      <c r="Z788" s="201"/>
      <c r="AA788" s="201"/>
      <c r="AB788" s="195"/>
      <c r="AC788" s="195"/>
      <c r="AD788" s="199"/>
      <c r="AE788" s="202"/>
      <c r="AF788" s="204"/>
    </row>
    <row hidden="true" r="789">
      <c r="A789" s="189"/>
      <c r="B789" s="190"/>
      <c r="C789" s="221"/>
      <c r="D789" s="192" t="s">
        <v>250</v>
      </c>
      <c r="E789" s="193">
        <v>749.93</v>
      </c>
      <c r="F789" s="194"/>
      <c r="G789" s="195">
        <v>4080</v>
      </c>
      <c r="H789" s="205">
        <v>177</v>
      </c>
      <c r="I789" s="196">
        <f t="shared" si="145"/>
      </c>
      <c r="J789" s="197">
        <f t="shared" si="12"/>
      </c>
      <c r="K789" s="195">
        <v>8</v>
      </c>
      <c r="L789" s="197">
        <f t="shared" si="105"/>
      </c>
      <c r="M789" s="195">
        <v>0</v>
      </c>
      <c r="N789" s="198">
        <f t="shared" si="215"/>
      </c>
      <c r="O789" s="195">
        <v>0</v>
      </c>
      <c r="P789" s="198">
        <f t="shared" si="242"/>
      </c>
      <c r="Q789" s="199"/>
      <c r="R789" s="195"/>
      <c r="S789" s="199"/>
      <c r="T789" s="195"/>
      <c r="U789" s="200"/>
      <c r="V789" s="201"/>
      <c r="W789" s="195"/>
      <c r="X789" s="201"/>
      <c r="Y789" s="199"/>
      <c r="Z789" s="201"/>
      <c r="AA789" s="201"/>
      <c r="AB789" s="195"/>
      <c r="AC789" s="195"/>
      <c r="AD789" s="199"/>
      <c r="AE789" s="202"/>
      <c r="AF789" s="203" t="s">
        <v>251</v>
      </c>
    </row>
    <row hidden="true" r="790">
      <c r="A790" s="189"/>
      <c r="B790" s="207" t="s">
        <v>256</v>
      </c>
      <c r="C790" s="207"/>
      <c r="D790" s="207"/>
      <c r="E790" s="217">
        <f>SUM(E775:E789)</f>
      </c>
      <c r="F790" s="209">
        <f>SUM(F775:F789)</f>
      </c>
      <c r="G790" s="208">
        <f>SUM(G775:G789)</f>
      </c>
      <c r="H790" s="208">
        <f>SUM(H775:H789)</f>
      </c>
      <c r="I790" s="210">
        <f t="shared" si="145"/>
      </c>
      <c r="J790" s="211">
        <f t="shared" si="12"/>
      </c>
      <c r="K790" s="208">
        <f>SUM(K775:K789)</f>
      </c>
      <c r="L790" s="211">
        <f t="shared" si="105"/>
      </c>
      <c r="M790" s="208">
        <f>SUM(M775:M789)</f>
      </c>
      <c r="N790" s="212">
        <f t="shared" si="215"/>
      </c>
      <c r="O790" s="208">
        <f>SUM(O775:O789)</f>
      </c>
      <c r="P790" s="212">
        <f t="shared" si="242"/>
      </c>
      <c r="Q790" s="213">
        <f>M790/O790</f>
      </c>
      <c r="R790" s="209">
        <f>SUM(R775:R789)</f>
      </c>
      <c r="S790" s="213">
        <f>(O790+O790)/(K790+K790)</f>
      </c>
      <c r="T790" s="209">
        <f>SUM(T775:T789)</f>
      </c>
      <c r="U790" s="214">
        <f t="shared" ref="U790:U791" si="512">F790/T790</f>
      </c>
      <c r="V790" s="215">
        <f t="shared" ref="V790:V791" si="616">(F790+4*500)/T790</f>
      </c>
      <c r="W790" s="209">
        <f>SUM(W775:W789)</f>
      </c>
      <c r="X790" s="216">
        <f t="shared" ref="X790:X791" si="304">W790/T790</f>
      </c>
      <c r="Y790" s="213">
        <f t="shared" ref="Y790:Y791" si="408">T790/R790</f>
      </c>
      <c r="Z790" s="215">
        <f t="shared" ref="Z790:Z791" si="813">W790/F790</f>
      </c>
      <c r="AA790" s="215">
        <f>W790/(F790+COUNT(W775:W789)*500)</f>
      </c>
      <c r="AB790" s="217">
        <f>AB775+AB778+AB781+AB784+AB787</f>
      </c>
      <c r="AC790" s="217">
        <f>AC775+AC778+AC781+AC784+AC787</f>
      </c>
      <c r="AD790" s="213">
        <f t="shared" ref="AD790:AD791" si="709">AB790/T790</f>
      </c>
      <c r="AE790" s="218">
        <f>(W790-AC790)/(F790+COUNT(W775:W789))</f>
      </c>
      <c r="AF790" s="219"/>
    </row>
    <row hidden="true" r="791">
      <c r="A791" s="189"/>
      <c r="B791" s="238" t="s">
        <v>261</v>
      </c>
      <c r="C791" s="221" t="s">
        <v>287</v>
      </c>
      <c r="D791" s="192" t="s">
        <v>247</v>
      </c>
      <c r="E791" s="193">
        <v>0</v>
      </c>
      <c r="F791" s="194">
        <f>E791+E793+E792</f>
      </c>
      <c r="G791" s="195">
        <v>0</v>
      </c>
      <c r="H791" s="195">
        <v>0</v>
      </c>
      <c r="I791" s="196">
        <f t="shared" si="145"/>
      </c>
      <c r="J791" s="197">
        <f t="shared" si="12"/>
      </c>
      <c r="K791" s="195">
        <v>0</v>
      </c>
      <c r="L791" s="197">
        <f t="shared" si="105"/>
      </c>
      <c r="M791" s="195">
        <v>0</v>
      </c>
      <c r="N791" s="198">
        <f t="shared" si="215"/>
      </c>
      <c r="O791" s="195">
        <v>0</v>
      </c>
      <c r="P791" s="198">
        <f t="shared" si="242"/>
      </c>
      <c r="Q791" s="199">
        <f>(M791+M792+M793)/(O791+O792+O793)</f>
      </c>
      <c r="R791" s="195">
        <v>8</v>
      </c>
      <c r="S791" s="199">
        <f>(O791+O792+O793)/(K791+K792+K793)</f>
      </c>
      <c r="T791" s="195">
        <v>5</v>
      </c>
      <c r="U791" s="200">
        <f t="shared" si="512"/>
      </c>
      <c r="V791" s="201">
        <f t="shared" si="616"/>
      </c>
      <c r="W791" s="195">
        <v>7159.2</v>
      </c>
      <c r="X791" s="201">
        <f t="shared" si="304"/>
      </c>
      <c r="Y791" s="199">
        <f t="shared" si="408"/>
      </c>
      <c r="Z791" s="201">
        <f t="shared" si="813"/>
      </c>
      <c r="AA791" s="201">
        <f>W791/(F791+500)</f>
      </c>
      <c r="AB791" s="195">
        <v>2</v>
      </c>
      <c r="AC791" s="195">
        <v>3347.9999999999995</v>
      </c>
      <c r="AD791" s="199">
        <f t="shared" si="709"/>
      </c>
      <c r="AE791" s="202">
        <f>(W791-AC791)/(F791+500)</f>
      </c>
      <c r="AF791" s="203" t="s">
        <v>265</v>
      </c>
    </row>
    <row hidden="true" r="792">
      <c r="A792" s="189"/>
      <c r="B792" s="238"/>
      <c r="C792" s="221"/>
      <c r="D792" s="192" t="s">
        <v>249</v>
      </c>
      <c r="E792" s="193">
        <v>183.25</v>
      </c>
      <c r="F792" s="194"/>
      <c r="G792" s="195">
        <v>2180</v>
      </c>
      <c r="H792" s="195">
        <v>106</v>
      </c>
      <c r="I792" s="196">
        <f t="shared" si="145"/>
      </c>
      <c r="J792" s="197">
        <f t="shared" si="12"/>
      </c>
      <c r="K792" s="195">
        <v>5</v>
      </c>
      <c r="L792" s="197">
        <f t="shared" si="105"/>
      </c>
      <c r="M792" s="195">
        <v>0</v>
      </c>
      <c r="N792" s="198">
        <f t="shared" si="215"/>
      </c>
      <c r="O792" s="195">
        <v>1</v>
      </c>
      <c r="P792" s="198">
        <f t="shared" si="242"/>
      </c>
      <c r="Q792" s="199"/>
      <c r="R792" s="195"/>
      <c r="S792" s="199"/>
      <c r="T792" s="195"/>
      <c r="U792" s="200"/>
      <c r="V792" s="201"/>
      <c r="W792" s="195"/>
      <c r="X792" s="201"/>
      <c r="Y792" s="199"/>
      <c r="Z792" s="201"/>
      <c r="AA792" s="201"/>
      <c r="AB792" s="195"/>
      <c r="AC792" s="195"/>
      <c r="AD792" s="199"/>
      <c r="AE792" s="202"/>
      <c r="AF792" s="204"/>
    </row>
    <row hidden="true" r="793">
      <c r="A793" s="189"/>
      <c r="B793" s="238"/>
      <c r="C793" s="221"/>
      <c r="D793" s="192" t="s">
        <v>250</v>
      </c>
      <c r="E793" s="193">
        <v>702.97</v>
      </c>
      <c r="F793" s="194"/>
      <c r="G793" s="195">
        <v>3026</v>
      </c>
      <c r="H793" s="205">
        <v>124</v>
      </c>
      <c r="I793" s="196">
        <f t="shared" si="145"/>
      </c>
      <c r="J793" s="197">
        <f t="shared" si="12"/>
      </c>
      <c r="K793" s="195">
        <v>6</v>
      </c>
      <c r="L793" s="197">
        <f t="shared" si="105"/>
      </c>
      <c r="M793" s="195">
        <v>4</v>
      </c>
      <c r="N793" s="198">
        <f t="shared" si="215"/>
      </c>
      <c r="O793" s="195">
        <v>6</v>
      </c>
      <c r="P793" s="198">
        <f t="shared" si="242"/>
      </c>
      <c r="Q793" s="199"/>
      <c r="R793" s="195"/>
      <c r="S793" s="199"/>
      <c r="T793" s="195"/>
      <c r="U793" s="200"/>
      <c r="V793" s="201"/>
      <c r="W793" s="195"/>
      <c r="X793" s="201"/>
      <c r="Y793" s="199"/>
      <c r="Z793" s="201"/>
      <c r="AA793" s="201"/>
      <c r="AB793" s="195"/>
      <c r="AC793" s="195"/>
      <c r="AD793" s="199"/>
      <c r="AE793" s="202"/>
      <c r="AF793" s="203" t="s">
        <v>251</v>
      </c>
    </row>
    <row hidden="true" r="794">
      <c r="A794" s="189"/>
      <c r="B794" s="220" t="s">
        <v>262</v>
      </c>
      <c r="C794" s="221" t="s">
        <v>287</v>
      </c>
      <c r="D794" s="192" t="s">
        <v>247</v>
      </c>
      <c r="E794" s="193">
        <v>0</v>
      </c>
      <c r="F794" s="194">
        <f>E794+E796+E795</f>
      </c>
      <c r="G794" s="195">
        <v>0</v>
      </c>
      <c r="H794" s="195">
        <v>0</v>
      </c>
      <c r="I794" s="196">
        <f t="shared" si="145"/>
      </c>
      <c r="J794" s="197">
        <f t="shared" si="12"/>
      </c>
      <c r="K794" s="195">
        <v>0</v>
      </c>
      <c r="L794" s="197">
        <f t="shared" si="105"/>
      </c>
      <c r="M794" s="195">
        <v>0</v>
      </c>
      <c r="N794" s="198">
        <f t="shared" si="215"/>
      </c>
      <c r="O794" s="195">
        <v>0</v>
      </c>
      <c r="P794" s="198">
        <f t="shared" si="242"/>
      </c>
      <c r="Q794" s="199">
        <f>(M794+M795+M796)/(O794+O795+O796)</f>
      </c>
      <c r="R794" s="195">
        <v>12</v>
      </c>
      <c r="S794" s="199">
        <f>(O794+O795+O796)/(K794+K795+K796)</f>
      </c>
      <c r="T794" s="195">
        <v>4</v>
      </c>
      <c r="U794" s="200">
        <f>F794/T794</f>
      </c>
      <c r="V794" s="201">
        <f>(F794+4*500)/T794</f>
      </c>
      <c r="W794" s="195">
        <v>4437.5999999999985</v>
      </c>
      <c r="X794" s="201">
        <f>W794/T794</f>
      </c>
      <c r="Y794" s="199">
        <f>T794/R794</f>
      </c>
      <c r="Z794" s="201">
        <f>W794/F794</f>
      </c>
      <c r="AA794" s="201">
        <f>W794/(F794+500)</f>
      </c>
      <c r="AB794" s="195">
        <v>1</v>
      </c>
      <c r="AC794" s="195">
        <v>576</v>
      </c>
      <c r="AD794" s="199">
        <f>AB794/T794</f>
      </c>
      <c r="AE794" s="202">
        <f>(W794-AC794)/(F794+500)</f>
      </c>
      <c r="AF794" s="203" t="s">
        <v>265</v>
      </c>
    </row>
    <row hidden="true" r="795">
      <c r="A795" s="189"/>
      <c r="B795" s="220"/>
      <c r="C795" s="221"/>
      <c r="D795" s="192" t="s">
        <v>249</v>
      </c>
      <c r="E795" s="193">
        <v>178.62</v>
      </c>
      <c r="F795" s="194"/>
      <c r="G795" s="195">
        <v>2229</v>
      </c>
      <c r="H795" s="195">
        <v>97</v>
      </c>
      <c r="I795" s="196">
        <f t="shared" si="145"/>
      </c>
      <c r="J795" s="197">
        <f t="shared" si="12"/>
      </c>
      <c r="K795" s="195">
        <v>6</v>
      </c>
      <c r="L795" s="197">
        <f t="shared" si="105"/>
      </c>
      <c r="M795" s="195">
        <v>0</v>
      </c>
      <c r="N795" s="198">
        <f t="shared" si="215"/>
      </c>
      <c r="O795" s="195">
        <v>0</v>
      </c>
      <c r="P795" s="198">
        <f t="shared" si="242"/>
      </c>
      <c r="Q795" s="199"/>
      <c r="R795" s="195"/>
      <c r="S795" s="199"/>
      <c r="T795" s="195"/>
      <c r="U795" s="200"/>
      <c r="V795" s="201"/>
      <c r="W795" s="195"/>
      <c r="X795" s="201"/>
      <c r="Y795" s="199"/>
      <c r="Z795" s="201"/>
      <c r="AA795" s="201"/>
      <c r="AB795" s="195"/>
      <c r="AC795" s="195"/>
      <c r="AD795" s="199"/>
      <c r="AE795" s="202"/>
      <c r="AF795" s="204"/>
    </row>
    <row hidden="true" r="796">
      <c r="A796" s="189"/>
      <c r="B796" s="220"/>
      <c r="C796" s="221"/>
      <c r="D796" s="192" t="s">
        <v>250</v>
      </c>
      <c r="E796" s="193">
        <v>3308.55</v>
      </c>
      <c r="F796" s="194"/>
      <c r="G796" s="195">
        <v>22422</v>
      </c>
      <c r="H796" s="205">
        <v>474</v>
      </c>
      <c r="I796" s="196">
        <f t="shared" si="145"/>
      </c>
      <c r="J796" s="197">
        <f t="shared" si="12"/>
      </c>
      <c r="K796" s="195">
        <v>11</v>
      </c>
      <c r="L796" s="197">
        <f t="shared" si="105"/>
      </c>
      <c r="M796" s="195">
        <v>2</v>
      </c>
      <c r="N796" s="198">
        <f t="shared" si="215"/>
      </c>
      <c r="O796" s="195">
        <v>6</v>
      </c>
      <c r="P796" s="198">
        <f t="shared" si="242"/>
      </c>
      <c r="Q796" s="199"/>
      <c r="R796" s="195"/>
      <c r="S796" s="199"/>
      <c r="T796" s="195"/>
      <c r="U796" s="200"/>
      <c r="V796" s="201"/>
      <c r="W796" s="195"/>
      <c r="X796" s="201"/>
      <c r="Y796" s="199"/>
      <c r="Z796" s="201"/>
      <c r="AA796" s="201"/>
      <c r="AB796" s="195"/>
      <c r="AC796" s="195"/>
      <c r="AD796" s="199"/>
      <c r="AE796" s="202"/>
      <c r="AF796" s="203" t="s">
        <v>251</v>
      </c>
    </row>
    <row hidden="true" r="797">
      <c r="A797" s="189"/>
      <c r="B797" s="220" t="s">
        <v>263</v>
      </c>
      <c r="C797" s="221" t="s">
        <v>287</v>
      </c>
      <c r="D797" s="192" t="s">
        <v>247</v>
      </c>
      <c r="E797" s="193">
        <v>0</v>
      </c>
      <c r="F797" s="194">
        <f>E797+E799+E798</f>
      </c>
      <c r="G797" s="193">
        <v>0</v>
      </c>
      <c r="H797" s="193">
        <v>0</v>
      </c>
      <c r="I797" s="196">
        <f t="shared" si="145"/>
      </c>
      <c r="J797" s="197">
        <f t="shared" si="12"/>
      </c>
      <c r="K797" s="193">
        <v>0</v>
      </c>
      <c r="L797" s="197">
        <f t="shared" si="105"/>
      </c>
      <c r="M797" s="193">
        <v>0</v>
      </c>
      <c r="N797" s="198">
        <f t="shared" si="215"/>
      </c>
      <c r="O797" s="193">
        <v>0</v>
      </c>
      <c r="P797" s="198">
        <f t="shared" si="242"/>
      </c>
      <c r="Q797" s="199">
        <f>(M797+M798+M799)/(O797+O798+O799)</f>
      </c>
      <c r="R797" s="195">
        <v>10</v>
      </c>
      <c r="S797" s="199">
        <f>(O797+O798+O799)/(K797+K798+K799)</f>
      </c>
      <c r="T797" s="195">
        <v>3</v>
      </c>
      <c r="U797" s="200">
        <f>F797/T797</f>
      </c>
      <c r="V797" s="201">
        <f>(F797+4*500)/T797</f>
      </c>
      <c r="W797" s="195">
        <v>3223</v>
      </c>
      <c r="X797" s="201">
        <f>W797/T797</f>
      </c>
      <c r="Y797" s="199">
        <f>T797/R797</f>
      </c>
      <c r="Z797" s="201">
        <f>W797/F797</f>
      </c>
      <c r="AA797" s="201">
        <f>W797/(F797+500)</f>
      </c>
      <c r="AB797" s="195">
        <v>1</v>
      </c>
      <c r="AC797" s="195">
        <v>648</v>
      </c>
      <c r="AD797" s="199">
        <f>AB797/T797</f>
      </c>
      <c r="AE797" s="202">
        <f>(W797-AC797)/(F797+500)</f>
      </c>
      <c r="AF797" s="203" t="s">
        <v>265</v>
      </c>
    </row>
    <row hidden="true" r="798">
      <c r="A798" s="189"/>
      <c r="B798" s="220"/>
      <c r="C798" s="221"/>
      <c r="D798" s="192" t="s">
        <v>249</v>
      </c>
      <c r="E798" s="193">
        <v>205.62</v>
      </c>
      <c r="F798" s="194"/>
      <c r="G798" s="195">
        <v>2272</v>
      </c>
      <c r="H798" s="195">
        <v>94</v>
      </c>
      <c r="I798" s="196">
        <f t="shared" si="145"/>
      </c>
      <c r="J798" s="197">
        <f t="shared" si="12"/>
      </c>
      <c r="K798" s="195">
        <v>8</v>
      </c>
      <c r="L798" s="197">
        <f t="shared" si="105"/>
      </c>
      <c r="M798" s="195">
        <v>0</v>
      </c>
      <c r="N798" s="198">
        <f t="shared" si="215"/>
      </c>
      <c r="O798" s="195">
        <v>1</v>
      </c>
      <c r="P798" s="198">
        <f t="shared" si="242"/>
      </c>
      <c r="Q798" s="199"/>
      <c r="R798" s="195"/>
      <c r="S798" s="199"/>
      <c r="T798" s="195"/>
      <c r="U798" s="200"/>
      <c r="V798" s="201"/>
      <c r="W798" s="195"/>
      <c r="X798" s="201"/>
      <c r="Y798" s="199"/>
      <c r="Z798" s="201"/>
      <c r="AA798" s="201"/>
      <c r="AB798" s="195"/>
      <c r="AC798" s="195"/>
      <c r="AD798" s="199"/>
      <c r="AE798" s="202"/>
      <c r="AF798" s="204"/>
    </row>
    <row hidden="true" r="799">
      <c r="A799" s="189"/>
      <c r="B799" s="220"/>
      <c r="C799" s="221"/>
      <c r="D799" s="192" t="s">
        <v>250</v>
      </c>
      <c r="E799" s="193">
        <v>2433.43</v>
      </c>
      <c r="F799" s="194"/>
      <c r="G799" s="195">
        <v>15361</v>
      </c>
      <c r="H799" s="205">
        <v>365</v>
      </c>
      <c r="I799" s="196">
        <f t="shared" si="145"/>
      </c>
      <c r="J799" s="197">
        <f t="shared" si="12"/>
      </c>
      <c r="K799" s="195">
        <v>10</v>
      </c>
      <c r="L799" s="197">
        <f t="shared" si="105"/>
      </c>
      <c r="M799" s="195">
        <v>2</v>
      </c>
      <c r="N799" s="198">
        <f t="shared" si="215"/>
      </c>
      <c r="O799" s="195">
        <v>5</v>
      </c>
      <c r="P799" s="198">
        <f t="shared" si="242"/>
      </c>
      <c r="Q799" s="199"/>
      <c r="R799" s="195"/>
      <c r="S799" s="199"/>
      <c r="T799" s="195"/>
      <c r="U799" s="200"/>
      <c r="V799" s="201"/>
      <c r="W799" s="195"/>
      <c r="X799" s="201"/>
      <c r="Y799" s="199"/>
      <c r="Z799" s="201"/>
      <c r="AA799" s="201"/>
      <c r="AB799" s="195"/>
      <c r="AC799" s="195"/>
      <c r="AD799" s="199"/>
      <c r="AE799" s="202"/>
      <c r="AF799" s="203" t="s">
        <v>266</v>
      </c>
    </row>
    <row hidden="true" r="800">
      <c r="A800" s="189"/>
      <c r="B800" s="220" t="s">
        <v>267</v>
      </c>
      <c r="C800" s="221" t="s">
        <v>287</v>
      </c>
      <c r="D800" s="192" t="s">
        <v>247</v>
      </c>
      <c r="E800" s="193">
        <v>0</v>
      </c>
      <c r="F800" s="194">
        <f>E800+E802+E801</f>
      </c>
      <c r="G800" s="193">
        <v>0</v>
      </c>
      <c r="H800" s="193">
        <v>0</v>
      </c>
      <c r="I800" s="196">
        <f t="shared" si="145"/>
      </c>
      <c r="J800" s="197">
        <f t="shared" si="12"/>
      </c>
      <c r="K800" s="193">
        <v>0</v>
      </c>
      <c r="L800" s="197">
        <f t="shared" si="105"/>
      </c>
      <c r="M800" s="193">
        <v>0</v>
      </c>
      <c r="N800" s="198">
        <f t="shared" si="215"/>
      </c>
      <c r="O800" s="193">
        <v>0</v>
      </c>
      <c r="P800" s="198">
        <f t="shared" si="242"/>
      </c>
      <c r="Q800" s="199">
        <f>(M800+M801+M802)/(O800+O801+O802)</f>
      </c>
      <c r="R800" s="195">
        <v>3</v>
      </c>
      <c r="S800" s="199">
        <f>(O800+O801+O802)/(K800+K801+K802)</f>
      </c>
      <c r="T800" s="195">
        <v>3</v>
      </c>
      <c r="U800" s="200">
        <f>F800/T800</f>
      </c>
      <c r="V800" s="201">
        <f>(F800+4*500)/T800</f>
      </c>
      <c r="W800" s="195">
        <v>2209.2000000000007</v>
      </c>
      <c r="X800" s="201">
        <f>W800/T800</f>
      </c>
      <c r="Y800" s="199">
        <f>T800/R800</f>
      </c>
      <c r="Z800" s="201">
        <f>W800/F800</f>
      </c>
      <c r="AA800" s="201">
        <f>W800/(F800+500)</f>
      </c>
      <c r="AB800" s="195">
        <v>0</v>
      </c>
      <c r="AC800" s="195">
        <v>0</v>
      </c>
      <c r="AD800" s="199">
        <f>AB800/T800</f>
      </c>
      <c r="AE800" s="202">
        <f>(W800-AC800)/(F800+500)</f>
      </c>
      <c r="AF800" s="203" t="s">
        <v>265</v>
      </c>
    </row>
    <row hidden="true" r="801">
      <c r="A801" s="189"/>
      <c r="B801" s="220"/>
      <c r="C801" s="221"/>
      <c r="D801" s="192" t="s">
        <v>249</v>
      </c>
      <c r="E801" s="193">
        <v>122.56</v>
      </c>
      <c r="F801" s="194"/>
      <c r="G801" s="195">
        <v>1545</v>
      </c>
      <c r="H801" s="205">
        <v>55</v>
      </c>
      <c r="I801" s="196">
        <f t="shared" si="145"/>
      </c>
      <c r="J801" s="197">
        <f t="shared" si="12"/>
      </c>
      <c r="K801" s="195">
        <v>3</v>
      </c>
      <c r="L801" s="197">
        <f t="shared" si="105"/>
      </c>
      <c r="M801" s="195">
        <v>0</v>
      </c>
      <c r="N801" s="198">
        <f t="shared" si="215"/>
      </c>
      <c r="O801" s="195">
        <v>0</v>
      </c>
      <c r="P801" s="198">
        <f t="shared" si="242"/>
      </c>
      <c r="Q801" s="199"/>
      <c r="R801" s="195"/>
      <c r="S801" s="199"/>
      <c r="T801" s="195"/>
      <c r="U801" s="200"/>
      <c r="V801" s="201"/>
      <c r="W801" s="195"/>
      <c r="X801" s="201"/>
      <c r="Y801" s="199"/>
      <c r="Z801" s="201"/>
      <c r="AA801" s="201"/>
      <c r="AB801" s="195"/>
      <c r="AC801" s="195"/>
      <c r="AD801" s="199"/>
      <c r="AE801" s="202"/>
      <c r="AF801" s="204"/>
    </row>
    <row hidden="true" r="802">
      <c r="A802" s="189"/>
      <c r="B802" s="220"/>
      <c r="C802" s="221"/>
      <c r="D802" s="192" t="s">
        <v>250</v>
      </c>
      <c r="E802" s="193">
        <v>1689.57</v>
      </c>
      <c r="F802" s="194"/>
      <c r="G802" s="195">
        <v>12747</v>
      </c>
      <c r="H802" s="205">
        <v>286</v>
      </c>
      <c r="I802" s="196">
        <f t="shared" si="145"/>
      </c>
      <c r="J802" s="197">
        <f t="shared" si="12"/>
      </c>
      <c r="K802" s="195">
        <v>6</v>
      </c>
      <c r="L802" s="197">
        <f t="shared" si="105"/>
      </c>
      <c r="M802" s="195">
        <v>1</v>
      </c>
      <c r="N802" s="198">
        <f t="shared" si="215"/>
      </c>
      <c r="O802" s="195">
        <v>1</v>
      </c>
      <c r="P802" s="198">
        <f t="shared" si="242"/>
      </c>
      <c r="Q802" s="199"/>
      <c r="R802" s="195"/>
      <c r="S802" s="199"/>
      <c r="T802" s="195"/>
      <c r="U802" s="200"/>
      <c r="V802" s="201"/>
      <c r="W802" s="195"/>
      <c r="X802" s="201"/>
      <c r="Y802" s="199"/>
      <c r="Z802" s="201"/>
      <c r="AA802" s="201"/>
      <c r="AB802" s="195"/>
      <c r="AC802" s="195"/>
      <c r="AD802" s="199"/>
      <c r="AE802" s="202"/>
      <c r="AF802" s="203" t="s">
        <v>266</v>
      </c>
    </row>
    <row hidden="true" r="803">
      <c r="A803" s="189"/>
      <c r="B803" s="220" t="s">
        <v>268</v>
      </c>
      <c r="C803" s="221" t="s">
        <v>287</v>
      </c>
      <c r="D803" s="192" t="s">
        <v>247</v>
      </c>
      <c r="E803" s="193">
        <v>0</v>
      </c>
      <c r="F803" s="194">
        <f>E803+E805+E804</f>
      </c>
      <c r="G803" s="193">
        <v>0</v>
      </c>
      <c r="H803" s="193">
        <v>0</v>
      </c>
      <c r="I803" s="196">
        <f t="shared" si="145"/>
      </c>
      <c r="J803" s="197">
        <f t="shared" si="12"/>
      </c>
      <c r="K803" s="193">
        <v>0</v>
      </c>
      <c r="L803" s="197">
        <f t="shared" si="105"/>
      </c>
      <c r="M803" s="193">
        <v>0</v>
      </c>
      <c r="N803" s="198">
        <f t="shared" si="215"/>
      </c>
      <c r="O803" s="193">
        <v>0</v>
      </c>
      <c r="P803" s="198">
        <f t="shared" si="242"/>
      </c>
      <c r="Q803" s="199">
        <f>(M803+M804+M805)/(O803+O804+O805)</f>
      </c>
      <c r="R803" s="195">
        <v>8</v>
      </c>
      <c r="S803" s="199">
        <f>(O803+O804+O805)/(K803+K804+K805)</f>
      </c>
      <c r="T803" s="195">
        <v>3</v>
      </c>
      <c r="U803" s="200">
        <f>F803/T803</f>
      </c>
      <c r="V803" s="201">
        <f>(F803+4*500)/T803</f>
      </c>
      <c r="W803" s="195">
        <v>6430.799999999999</v>
      </c>
      <c r="X803" s="201">
        <f>W803/T803</f>
      </c>
      <c r="Y803" s="199">
        <f>T803/R803</f>
      </c>
      <c r="Z803" s="201">
        <f>W803/F803</f>
      </c>
      <c r="AA803" s="201">
        <f>W803/(F803+500)</f>
      </c>
      <c r="AB803" s="195">
        <v>0</v>
      </c>
      <c r="AC803" s="195">
        <v>0</v>
      </c>
      <c r="AD803" s="199">
        <f>AB803/T803</f>
      </c>
      <c r="AE803" s="202">
        <f>(W803-AC803)/(F803+500)</f>
      </c>
      <c r="AF803" s="203" t="s">
        <v>265</v>
      </c>
    </row>
    <row hidden="true" r="804">
      <c r="A804" s="189"/>
      <c r="B804" s="220"/>
      <c r="C804" s="221"/>
      <c r="D804" s="192" t="s">
        <v>249</v>
      </c>
      <c r="E804" s="193">
        <v>92.59</v>
      </c>
      <c r="F804" s="194"/>
      <c r="G804" s="195">
        <v>1249</v>
      </c>
      <c r="H804" s="195">
        <v>41</v>
      </c>
      <c r="I804" s="196">
        <f t="shared" si="145"/>
      </c>
      <c r="J804" s="197">
        <f t="shared" si="12"/>
      </c>
      <c r="K804" s="195">
        <v>0</v>
      </c>
      <c r="L804" s="197">
        <f t="shared" si="105"/>
      </c>
      <c r="M804" s="195">
        <v>0</v>
      </c>
      <c r="N804" s="198">
        <f t="shared" si="215"/>
      </c>
      <c r="O804" s="195">
        <v>0</v>
      </c>
      <c r="P804" s="198">
        <f t="shared" si="242"/>
      </c>
      <c r="Q804" s="199"/>
      <c r="R804" s="195"/>
      <c r="S804" s="199"/>
      <c r="T804" s="195"/>
      <c r="U804" s="200"/>
      <c r="V804" s="201"/>
      <c r="W804" s="195"/>
      <c r="X804" s="201"/>
      <c r="Y804" s="199"/>
      <c r="Z804" s="201"/>
      <c r="AA804" s="201"/>
      <c r="AB804" s="195"/>
      <c r="AC804" s="195"/>
      <c r="AD804" s="199"/>
      <c r="AE804" s="202"/>
      <c r="AF804" s="204"/>
    </row>
    <row hidden="true" r="805">
      <c r="A805" s="189"/>
      <c r="B805" s="220"/>
      <c r="C805" s="221"/>
      <c r="D805" s="192" t="s">
        <v>250</v>
      </c>
      <c r="E805" s="193">
        <v>1959.45</v>
      </c>
      <c r="F805" s="194"/>
      <c r="G805" s="195">
        <v>18279</v>
      </c>
      <c r="H805" s="205">
        <v>312</v>
      </c>
      <c r="I805" s="196">
        <f t="shared" si="145"/>
      </c>
      <c r="J805" s="197">
        <f t="shared" si="12"/>
      </c>
      <c r="K805" s="195">
        <v>3</v>
      </c>
      <c r="L805" s="197">
        <f t="shared" si="105"/>
      </c>
      <c r="M805" s="195">
        <v>1</v>
      </c>
      <c r="N805" s="198">
        <f t="shared" si="215"/>
      </c>
      <c r="O805" s="195">
        <v>3</v>
      </c>
      <c r="P805" s="198">
        <f t="shared" si="242"/>
      </c>
      <c r="Q805" s="199"/>
      <c r="R805" s="195"/>
      <c r="S805" s="199"/>
      <c r="T805" s="195"/>
      <c r="U805" s="200"/>
      <c r="V805" s="201"/>
      <c r="W805" s="195"/>
      <c r="X805" s="201"/>
      <c r="Y805" s="199"/>
      <c r="Z805" s="201"/>
      <c r="AA805" s="201"/>
      <c r="AB805" s="195"/>
      <c r="AC805" s="195"/>
      <c r="AD805" s="199"/>
      <c r="AE805" s="202"/>
      <c r="AF805" s="203" t="s">
        <v>266</v>
      </c>
    </row>
    <row hidden="true" r="806">
      <c r="A806" s="189"/>
      <c r="B806" s="222" t="s">
        <v>256</v>
      </c>
      <c r="C806" s="222"/>
      <c r="D806" s="222"/>
      <c r="E806" s="208">
        <f>SUM(E791:E805)</f>
      </c>
      <c r="F806" s="208">
        <f>SUM(F791:F805)</f>
      </c>
      <c r="G806" s="208">
        <f>SUM(G791:G805)</f>
      </c>
      <c r="H806" s="208">
        <f>SUM(H791:H805)</f>
      </c>
      <c r="I806" s="210">
        <f t="shared" si="145"/>
      </c>
      <c r="J806" s="211">
        <f t="shared" si="12"/>
      </c>
      <c r="K806" s="208">
        <f>SUM(K791:K805)</f>
      </c>
      <c r="L806" s="211">
        <f t="shared" si="105"/>
      </c>
      <c r="M806" s="208">
        <f>SUM(M791:M805)</f>
      </c>
      <c r="N806" s="212">
        <f t="shared" si="215"/>
      </c>
      <c r="O806" s="208">
        <f>SUM(O791:O805)</f>
      </c>
      <c r="P806" s="212">
        <f t="shared" si="242"/>
      </c>
      <c r="Q806" s="213">
        <f>M806/O806</f>
      </c>
      <c r="R806" s="208">
        <f>SUM(R791:R805)</f>
      </c>
      <c r="S806" s="213">
        <f>(O806+O806)/(K806+K806)</f>
      </c>
      <c r="T806" s="208">
        <f>SUM(T791:T805)</f>
      </c>
      <c r="U806" s="214">
        <f t="shared" ref="U806:U807" si="513">F806/T806</f>
      </c>
      <c r="V806" s="215">
        <f t="shared" ref="V806:V807" si="617">(F806+4*500)/T806</f>
      </c>
      <c r="W806" s="208">
        <f>SUM(W791:W805)</f>
      </c>
      <c r="X806" s="216">
        <f t="shared" ref="X806:X807" si="305">W806/T806</f>
      </c>
      <c r="Y806" s="213">
        <f t="shared" ref="Y806:Y807" si="409">T806/R806</f>
      </c>
      <c r="Z806" s="215">
        <f t="shared" ref="Z806:Z807" si="814">W806/F806</f>
      </c>
      <c r="AA806" s="215">
        <f>W806/(F806+COUNT(W791:W805)*500)</f>
      </c>
      <c r="AB806" s="217">
        <f>AB791+AB794+AB797+AB803+AB800</f>
      </c>
      <c r="AC806" s="217">
        <f>AC791+AC794+AC797+AC803+AC800</f>
      </c>
      <c r="AD806" s="213">
        <f t="shared" ref="AD806:AD807" si="710">AB806/T806</f>
      </c>
      <c r="AE806" s="218">
        <f>(W806-AC806)/(F806+COUNT(W791:W805))</f>
      </c>
      <c r="AF806" s="203"/>
    </row>
    <row hidden="true" r="807">
      <c r="A807" s="189"/>
      <c r="B807" s="206" t="s">
        <v>269</v>
      </c>
      <c r="C807" s="221" t="s">
        <v>272</v>
      </c>
      <c r="D807" s="192" t="s">
        <v>247</v>
      </c>
      <c r="E807" s="193">
        <v>0</v>
      </c>
      <c r="F807" s="194">
        <f>E807+E809+E808</f>
      </c>
      <c r="G807" s="195">
        <v>0</v>
      </c>
      <c r="H807" s="195">
        <v>0</v>
      </c>
      <c r="I807" s="196">
        <f t="shared" si="145"/>
      </c>
      <c r="J807" s="197">
        <f t="shared" si="12"/>
      </c>
      <c r="K807" s="195">
        <v>0</v>
      </c>
      <c r="L807" s="197">
        <f t="shared" si="105"/>
      </c>
      <c r="M807" s="195">
        <v>0</v>
      </c>
      <c r="N807" s="198">
        <f t="shared" si="215"/>
      </c>
      <c r="O807" s="195">
        <v>0</v>
      </c>
      <c r="P807" s="198">
        <f t="shared" si="242"/>
      </c>
      <c r="Q807" s="199">
        <f>(M807+M808+M809)/(O807+O808+O809)</f>
      </c>
      <c r="R807" s="195">
        <v>11</v>
      </c>
      <c r="S807" s="199">
        <f>(O807+O808+O809)/(K807+K808+K809)</f>
      </c>
      <c r="T807" s="195">
        <v>2</v>
      </c>
      <c r="U807" s="200">
        <f t="shared" si="513"/>
      </c>
      <c r="V807" s="201">
        <f t="shared" si="617"/>
      </c>
      <c r="W807" s="195">
        <v>1478.4000000000015</v>
      </c>
      <c r="X807" s="201">
        <f t="shared" si="305"/>
      </c>
      <c r="Y807" s="199">
        <f t="shared" si="409"/>
      </c>
      <c r="Z807" s="201">
        <f t="shared" si="814"/>
      </c>
      <c r="AA807" s="201">
        <f>W807/(F807+500)</f>
      </c>
      <c r="AB807" s="195">
        <v>0</v>
      </c>
      <c r="AC807" s="195">
        <v>0</v>
      </c>
      <c r="AD807" s="199">
        <f t="shared" si="710"/>
      </c>
      <c r="AE807" s="202">
        <f>(W807-AC807)/(F807+500)</f>
      </c>
      <c r="AF807" s="201" t="s">
        <v>248</v>
      </c>
    </row>
    <row hidden="true" r="808">
      <c r="A808" s="189"/>
      <c r="B808" s="206"/>
      <c r="C808" s="221"/>
      <c r="D808" s="192" t="s">
        <v>249</v>
      </c>
      <c r="E808" s="193">
        <v>185.97</v>
      </c>
      <c r="F808" s="194"/>
      <c r="G808" s="195">
        <v>2148</v>
      </c>
      <c r="H808" s="195">
        <v>67</v>
      </c>
      <c r="I808" s="196">
        <f t="shared" si="145"/>
      </c>
      <c r="J808" s="197">
        <f t="shared" si="12"/>
      </c>
      <c r="K808" s="195">
        <v>4</v>
      </c>
      <c r="L808" s="197">
        <f t="shared" si="105"/>
      </c>
      <c r="M808" s="195">
        <v>0</v>
      </c>
      <c r="N808" s="198">
        <f t="shared" si="215"/>
      </c>
      <c r="O808" s="195">
        <v>0</v>
      </c>
      <c r="P808" s="198">
        <f t="shared" si="242"/>
      </c>
      <c r="Q808" s="199"/>
      <c r="R808" s="195"/>
      <c r="S808" s="199"/>
      <c r="T808" s="195"/>
      <c r="U808" s="200"/>
      <c r="V808" s="201"/>
      <c r="W808" s="195"/>
      <c r="X808" s="201"/>
      <c r="Y808" s="199"/>
      <c r="Z808" s="201"/>
      <c r="AA808" s="201"/>
      <c r="AB808" s="195"/>
      <c r="AC808" s="195"/>
      <c r="AD808" s="199"/>
      <c r="AE808" s="202"/>
      <c r="AF808" s="203"/>
    </row>
    <row hidden="true" r="809">
      <c r="A809" s="189"/>
      <c r="B809" s="206"/>
      <c r="C809" s="221"/>
      <c r="D809" s="192" t="s">
        <v>250</v>
      </c>
      <c r="E809" s="193">
        <v>2535.76</v>
      </c>
      <c r="F809" s="194"/>
      <c r="G809" s="195">
        <v>22905</v>
      </c>
      <c r="H809" s="195">
        <v>388</v>
      </c>
      <c r="I809" s="196">
        <f t="shared" si="145"/>
      </c>
      <c r="J809" s="197">
        <f t="shared" si="12"/>
      </c>
      <c r="K809" s="195">
        <v>8</v>
      </c>
      <c r="L809" s="197">
        <f t="shared" si="105"/>
      </c>
      <c r="M809" s="195">
        <v>2</v>
      </c>
      <c r="N809" s="198">
        <f t="shared" si="215"/>
      </c>
      <c r="O809" s="195">
        <v>6</v>
      </c>
      <c r="P809" s="198">
        <f t="shared" si="242"/>
      </c>
      <c r="Q809" s="199"/>
      <c r="R809" s="195"/>
      <c r="S809" s="199"/>
      <c r="T809" s="195"/>
      <c r="U809" s="200"/>
      <c r="V809" s="201"/>
      <c r="W809" s="195"/>
      <c r="X809" s="201"/>
      <c r="Y809" s="199"/>
      <c r="Z809" s="201"/>
      <c r="AA809" s="201"/>
      <c r="AB809" s="195"/>
      <c r="AC809" s="195"/>
      <c r="AD809" s="199"/>
      <c r="AE809" s="202"/>
      <c r="AF809" s="203" t="s">
        <v>266</v>
      </c>
    </row>
    <row hidden="true" r="810">
      <c r="A810" s="189"/>
      <c r="B810" s="190" t="s">
        <v>270</v>
      </c>
      <c r="C810" s="221" t="s">
        <v>272</v>
      </c>
      <c r="D810" s="192" t="s">
        <v>247</v>
      </c>
      <c r="E810" s="193">
        <v>0</v>
      </c>
      <c r="F810" s="194">
        <f>E810+E812+E811</f>
      </c>
      <c r="G810" s="193">
        <v>0</v>
      </c>
      <c r="H810" s="193">
        <v>0</v>
      </c>
      <c r="I810" s="196">
        <f t="shared" si="145"/>
      </c>
      <c r="J810" s="197">
        <f t="shared" si="12"/>
      </c>
      <c r="K810" s="193">
        <v>0</v>
      </c>
      <c r="L810" s="197">
        <f t="shared" si="105"/>
      </c>
      <c r="M810" s="193">
        <v>0</v>
      </c>
      <c r="N810" s="198">
        <f t="shared" si="215"/>
      </c>
      <c r="O810" s="193">
        <v>0</v>
      </c>
      <c r="P810" s="198">
        <f t="shared" si="242"/>
      </c>
      <c r="Q810" s="199">
        <f>(M810+M811+M812)/(O810+O811+O812)</f>
      </c>
      <c r="R810" s="195">
        <v>9</v>
      </c>
      <c r="S810" s="199">
        <f>(O810+O811+O812)/(K810+K811+K812)</f>
      </c>
      <c r="T810" s="195">
        <v>1</v>
      </c>
      <c r="U810" s="200">
        <f>F810/T810</f>
      </c>
      <c r="V810" s="201">
        <f>(F810+4*500)/T810</f>
      </c>
      <c r="W810" s="195">
        <v>1663.199999999997</v>
      </c>
      <c r="X810" s="201">
        <f>W810/T810</f>
      </c>
      <c r="Y810" s="199">
        <f>T810/R810</f>
      </c>
      <c r="Z810" s="201">
        <f>W810/F810</f>
      </c>
      <c r="AA810" s="201">
        <f>W810/(F810+500)</f>
      </c>
      <c r="AB810" s="195">
        <v>1</v>
      </c>
      <c r="AC810" s="195">
        <v>1663.2</v>
      </c>
      <c r="AD810" s="199">
        <f>AB810/T810</f>
      </c>
      <c r="AE810" s="202">
        <f>(W810-AC810)/(F810+500)</f>
      </c>
      <c r="AF810" s="201" t="s">
        <v>248</v>
      </c>
    </row>
    <row hidden="true" r="811">
      <c r="A811" s="189"/>
      <c r="B811" s="190"/>
      <c r="C811" s="221"/>
      <c r="D811" s="192" t="s">
        <v>249</v>
      </c>
      <c r="E811" s="193">
        <v>305.68</v>
      </c>
      <c r="F811" s="194"/>
      <c r="G811" s="195">
        <v>3792</v>
      </c>
      <c r="H811" s="195">
        <v>86</v>
      </c>
      <c r="I811" s="196">
        <f t="shared" si="145"/>
      </c>
      <c r="J811" s="197">
        <f t="shared" si="12"/>
      </c>
      <c r="K811" s="195">
        <v>8</v>
      </c>
      <c r="L811" s="197">
        <f t="shared" si="105"/>
      </c>
      <c r="M811" s="195">
        <v>0</v>
      </c>
      <c r="N811" s="198">
        <f t="shared" si="215"/>
      </c>
      <c r="O811" s="195">
        <v>0</v>
      </c>
      <c r="P811" s="198">
        <f t="shared" si="242"/>
      </c>
      <c r="Q811" s="199"/>
      <c r="R811" s="195"/>
      <c r="S811" s="199"/>
      <c r="T811" s="195"/>
      <c r="U811" s="200"/>
      <c r="V811" s="201"/>
      <c r="W811" s="195"/>
      <c r="X811" s="201"/>
      <c r="Y811" s="199"/>
      <c r="Z811" s="201"/>
      <c r="AA811" s="201"/>
      <c r="AB811" s="195"/>
      <c r="AC811" s="195"/>
      <c r="AD811" s="199"/>
      <c r="AE811" s="202"/>
      <c r="AF811" s="203"/>
    </row>
    <row hidden="true" r="812">
      <c r="A812" s="189"/>
      <c r="B812" s="190"/>
      <c r="C812" s="221"/>
      <c r="D812" s="192" t="s">
        <v>250</v>
      </c>
      <c r="E812" s="193">
        <v>1662.14</v>
      </c>
      <c r="F812" s="194"/>
      <c r="G812" s="195">
        <v>11304</v>
      </c>
      <c r="H812" s="195">
        <v>290</v>
      </c>
      <c r="I812" s="196">
        <f t="shared" si="145"/>
      </c>
      <c r="J812" s="197">
        <f t="shared" si="12"/>
      </c>
      <c r="K812" s="195">
        <v>4</v>
      </c>
      <c r="L812" s="197">
        <f t="shared" si="105"/>
      </c>
      <c r="M812" s="195">
        <v>1</v>
      </c>
      <c r="N812" s="198">
        <f t="shared" si="215"/>
      </c>
      <c r="O812" s="195">
        <v>4</v>
      </c>
      <c r="P812" s="198">
        <f t="shared" si="242"/>
      </c>
      <c r="Q812" s="199"/>
      <c r="R812" s="195"/>
      <c r="S812" s="199"/>
      <c r="T812" s="195"/>
      <c r="U812" s="200"/>
      <c r="V812" s="201"/>
      <c r="W812" s="195"/>
      <c r="X812" s="201"/>
      <c r="Y812" s="199"/>
      <c r="Z812" s="201"/>
      <c r="AA812" s="201"/>
      <c r="AB812" s="195"/>
      <c r="AC812" s="195"/>
      <c r="AD812" s="199"/>
      <c r="AE812" s="202"/>
      <c r="AF812" s="203" t="s">
        <v>266</v>
      </c>
    </row>
    <row hidden="true" r="813">
      <c r="A813" s="189"/>
      <c r="B813" s="190" t="s">
        <v>271</v>
      </c>
      <c r="C813" s="221" t="s">
        <v>272</v>
      </c>
      <c r="D813" s="192" t="s">
        <v>247</v>
      </c>
      <c r="E813" s="193">
        <v>0</v>
      </c>
      <c r="F813" s="194">
        <f>E813+E815+E814</f>
      </c>
      <c r="G813" s="193">
        <v>0</v>
      </c>
      <c r="H813" s="193">
        <v>0</v>
      </c>
      <c r="I813" s="196">
        <f t="shared" si="145"/>
      </c>
      <c r="J813" s="197">
        <f t="shared" si="12"/>
      </c>
      <c r="K813" s="193">
        <v>0</v>
      </c>
      <c r="L813" s="197">
        <f t="shared" si="105"/>
      </c>
      <c r="M813" s="193">
        <v>0</v>
      </c>
      <c r="N813" s="198">
        <f t="shared" si="215"/>
      </c>
      <c r="O813" s="193">
        <v>0</v>
      </c>
      <c r="P813" s="198">
        <f t="shared" si="242"/>
      </c>
      <c r="Q813" s="199">
        <f>(M813+M814+M815)/(O813+O814+O815)</f>
      </c>
      <c r="R813" s="195">
        <v>13</v>
      </c>
      <c r="S813" s="199">
        <f>(O813+O814+O815)/(K813+K814+K815)</f>
      </c>
      <c r="T813" s="195">
        <v>6</v>
      </c>
      <c r="U813" s="200">
        <f>F813/T813</f>
      </c>
      <c r="V813" s="201">
        <f>(F813+4*500)/T813</f>
      </c>
      <c r="W813" s="195">
        <v>4765.800000000003</v>
      </c>
      <c r="X813" s="201">
        <f>W813/T813</f>
      </c>
      <c r="Y813" s="199">
        <f>T813/R813</f>
      </c>
      <c r="Z813" s="201">
        <f>W813/F813</f>
      </c>
      <c r="AA813" s="201">
        <f>W813/(F813+500)</f>
      </c>
      <c r="AB813" s="195">
        <v>1</v>
      </c>
      <c r="AC813" s="195">
        <v>1663.2</v>
      </c>
      <c r="AD813" s="199">
        <f>AB813/T813</f>
      </c>
      <c r="AE813" s="202">
        <f>(W813-AC813)/(F813+500)</f>
      </c>
      <c r="AF813" s="201" t="s">
        <v>248</v>
      </c>
    </row>
    <row hidden="true" r="814">
      <c r="A814" s="189"/>
      <c r="B814" s="190"/>
      <c r="C814" s="221"/>
      <c r="D814" s="192" t="s">
        <v>249</v>
      </c>
      <c r="E814" s="193">
        <v>359.15</v>
      </c>
      <c r="F814" s="194"/>
      <c r="G814" s="195">
        <v>4740</v>
      </c>
      <c r="H814" s="195">
        <v>137</v>
      </c>
      <c r="I814" s="196">
        <f t="shared" si="145"/>
      </c>
      <c r="J814" s="197">
        <f t="shared" si="12"/>
      </c>
      <c r="K814" s="195">
        <v>8</v>
      </c>
      <c r="L814" s="197">
        <f t="shared" si="105"/>
      </c>
      <c r="M814" s="195">
        <v>0</v>
      </c>
      <c r="N814" s="198">
        <f t="shared" si="215"/>
      </c>
      <c r="O814" s="195">
        <v>0</v>
      </c>
      <c r="P814" s="198">
        <f t="shared" si="242"/>
      </c>
      <c r="Q814" s="199"/>
      <c r="R814" s="195"/>
      <c r="S814" s="199"/>
      <c r="T814" s="195"/>
      <c r="U814" s="200"/>
      <c r="V814" s="201"/>
      <c r="W814" s="195"/>
      <c r="X814" s="201"/>
      <c r="Y814" s="199"/>
      <c r="Z814" s="201"/>
      <c r="AA814" s="201"/>
      <c r="AB814" s="195"/>
      <c r="AC814" s="195"/>
      <c r="AD814" s="199"/>
      <c r="AE814" s="202"/>
      <c r="AF814" s="203"/>
    </row>
    <row hidden="true" r="815">
      <c r="A815" s="189"/>
      <c r="B815" s="190"/>
      <c r="C815" s="221"/>
      <c r="D815" s="192" t="s">
        <v>250</v>
      </c>
      <c r="E815" s="193">
        <v>2739.96</v>
      </c>
      <c r="F815" s="194"/>
      <c r="G815" s="195">
        <v>16873</v>
      </c>
      <c r="H815" s="195">
        <v>404</v>
      </c>
      <c r="I815" s="196">
        <f t="shared" si="145"/>
      </c>
      <c r="J815" s="197">
        <f t="shared" si="12"/>
      </c>
      <c r="K815" s="195">
        <v>4</v>
      </c>
      <c r="L815" s="197">
        <f t="shared" si="105"/>
      </c>
      <c r="M815" s="195">
        <v>3</v>
      </c>
      <c r="N815" s="198">
        <f t="shared" si="215"/>
      </c>
      <c r="O815" s="195">
        <v>6</v>
      </c>
      <c r="P815" s="198">
        <f t="shared" si="242"/>
      </c>
      <c r="Q815" s="199"/>
      <c r="R815" s="195"/>
      <c r="S815" s="199"/>
      <c r="T815" s="195"/>
      <c r="U815" s="200"/>
      <c r="V815" s="201"/>
      <c r="W815" s="195"/>
      <c r="X815" s="201"/>
      <c r="Y815" s="199"/>
      <c r="Z815" s="201"/>
      <c r="AA815" s="201"/>
      <c r="AB815" s="195"/>
      <c r="AC815" s="195"/>
      <c r="AD815" s="199"/>
      <c r="AE815" s="202"/>
      <c r="AF815" s="203" t="s">
        <v>266</v>
      </c>
    </row>
    <row hidden="true" r="816">
      <c r="A816" s="189"/>
      <c r="B816" s="190" t="s">
        <v>273</v>
      </c>
      <c r="C816" s="221" t="s">
        <v>272</v>
      </c>
      <c r="D816" s="192" t="s">
        <v>247</v>
      </c>
      <c r="E816" s="193">
        <v>0</v>
      </c>
      <c r="F816" s="194">
        <f>E816+E818+E817</f>
      </c>
      <c r="G816" s="193">
        <v>0</v>
      </c>
      <c r="H816" s="193">
        <v>0</v>
      </c>
      <c r="I816" s="196">
        <f t="shared" si="145"/>
      </c>
      <c r="J816" s="197">
        <f t="shared" si="12"/>
      </c>
      <c r="K816" s="193">
        <v>0</v>
      </c>
      <c r="L816" s="197">
        <f t="shared" si="105"/>
      </c>
      <c r="M816" s="193">
        <v>0</v>
      </c>
      <c r="N816" s="198">
        <f t="shared" si="215"/>
      </c>
      <c r="O816" s="193">
        <v>0</v>
      </c>
      <c r="P816" s="198">
        <f t="shared" si="242"/>
      </c>
      <c r="Q816" s="199">
        <f>(M816+M817+M818)/(O816+O817+O818)</f>
      </c>
      <c r="R816" s="195">
        <v>10</v>
      </c>
      <c r="S816" s="199">
        <f>(O816+O817+O818)/(K816+K817+K818)</f>
      </c>
      <c r="T816" s="195">
        <v>3</v>
      </c>
      <c r="U816" s="200">
        <f>F816/T816</f>
      </c>
      <c r="V816" s="201">
        <f>(F816+4*500)/T816</f>
      </c>
      <c r="W816" s="195">
        <v>1296</v>
      </c>
      <c r="X816" s="201">
        <f>W816/T816</f>
      </c>
      <c r="Y816" s="199">
        <f>T816/R816</f>
      </c>
      <c r="Z816" s="201">
        <f>W816/F816</f>
      </c>
      <c r="AA816" s="201">
        <f>W816/(F816+500)</f>
      </c>
      <c r="AB816" s="195">
        <v>1</v>
      </c>
      <c r="AC816" s="195">
        <v>444</v>
      </c>
      <c r="AD816" s="199">
        <f>AB816/T816</f>
      </c>
      <c r="AE816" s="202">
        <f>(W816-AC816)/(F816+500)</f>
      </c>
      <c r="AF816" s="201" t="s">
        <v>248</v>
      </c>
    </row>
    <row hidden="true" r="817">
      <c r="A817" s="189"/>
      <c r="B817" s="190"/>
      <c r="C817" s="221"/>
      <c r="D817" s="192" t="s">
        <v>249</v>
      </c>
      <c r="E817" s="193">
        <v>641.26</v>
      </c>
      <c r="F817" s="194"/>
      <c r="G817" s="195">
        <v>6560</v>
      </c>
      <c r="H817" s="195">
        <v>264</v>
      </c>
      <c r="I817" s="196">
        <f t="shared" si="145"/>
      </c>
      <c r="J817" s="197">
        <f t="shared" si="12"/>
      </c>
      <c r="K817" s="195">
        <v>11</v>
      </c>
      <c r="L817" s="197">
        <f t="shared" si="105"/>
      </c>
      <c r="M817" s="195">
        <v>0</v>
      </c>
      <c r="N817" s="198">
        <f t="shared" si="215"/>
      </c>
      <c r="O817" s="195">
        <v>2</v>
      </c>
      <c r="P817" s="198">
        <f t="shared" si="242"/>
      </c>
      <c r="Q817" s="199"/>
      <c r="R817" s="195"/>
      <c r="S817" s="199"/>
      <c r="T817" s="195"/>
      <c r="U817" s="200"/>
      <c r="V817" s="201"/>
      <c r="W817" s="195"/>
      <c r="X817" s="201"/>
      <c r="Y817" s="199"/>
      <c r="Z817" s="201"/>
      <c r="AA817" s="201"/>
      <c r="AB817" s="195"/>
      <c r="AC817" s="195"/>
      <c r="AD817" s="199"/>
      <c r="AE817" s="202"/>
      <c r="AF817" s="203"/>
    </row>
    <row hidden="true" r="818">
      <c r="A818" s="189"/>
      <c r="B818" s="190"/>
      <c r="C818" s="221"/>
      <c r="D818" s="192" t="s">
        <v>250</v>
      </c>
      <c r="E818" s="193">
        <v>2138.48</v>
      </c>
      <c r="F818" s="194"/>
      <c r="G818" s="195">
        <v>16523</v>
      </c>
      <c r="H818" s="195">
        <v>261</v>
      </c>
      <c r="I818" s="196">
        <f t="shared" si="145"/>
      </c>
      <c r="J818" s="197">
        <f t="shared" si="12"/>
      </c>
      <c r="K818" s="195">
        <v>5</v>
      </c>
      <c r="L818" s="197">
        <f t="shared" si="105"/>
      </c>
      <c r="M818" s="195">
        <v>2</v>
      </c>
      <c r="N818" s="198">
        <f t="shared" si="215"/>
      </c>
      <c r="O818" s="195">
        <v>3</v>
      </c>
      <c r="P818" s="198">
        <f t="shared" si="242"/>
      </c>
      <c r="Q818" s="199"/>
      <c r="R818" s="195"/>
      <c r="S818" s="199"/>
      <c r="T818" s="195"/>
      <c r="U818" s="200"/>
      <c r="V818" s="201"/>
      <c r="W818" s="195"/>
      <c r="X818" s="201"/>
      <c r="Y818" s="199"/>
      <c r="Z818" s="201"/>
      <c r="AA818" s="201"/>
      <c r="AB818" s="195"/>
      <c r="AC818" s="195"/>
      <c r="AD818" s="199"/>
      <c r="AE818" s="202"/>
      <c r="AF818" s="203" t="s">
        <v>266</v>
      </c>
    </row>
    <row hidden="true" r="819">
      <c r="A819" s="189"/>
      <c r="B819" s="190" t="s">
        <v>274</v>
      </c>
      <c r="C819" s="221" t="s">
        <v>272</v>
      </c>
      <c r="D819" s="192" t="s">
        <v>247</v>
      </c>
      <c r="E819" s="193">
        <v>0</v>
      </c>
      <c r="F819" s="194">
        <f>E819+E821+E820</f>
      </c>
      <c r="G819" s="193">
        <v>0</v>
      </c>
      <c r="H819" s="193">
        <v>0</v>
      </c>
      <c r="I819" s="196">
        <f t="shared" si="145"/>
      </c>
      <c r="J819" s="197">
        <f t="shared" si="12"/>
      </c>
      <c r="K819" s="193">
        <v>0</v>
      </c>
      <c r="L819" s="197">
        <f t="shared" si="105"/>
      </c>
      <c r="M819" s="193">
        <v>0</v>
      </c>
      <c r="N819" s="198">
        <f t="shared" si="215"/>
      </c>
      <c r="O819" s="193">
        <v>0</v>
      </c>
      <c r="P819" s="198">
        <f t="shared" si="242"/>
      </c>
      <c r="Q819" s="199">
        <f>(M819+M820+M821)/(O819+O820+O821)</f>
      </c>
      <c r="R819" s="195">
        <v>20</v>
      </c>
      <c r="S819" s="199">
        <f>(O819+O820+O821)/(K819+K820+K821)</f>
      </c>
      <c r="T819" s="195">
        <v>7</v>
      </c>
      <c r="U819" s="200">
        <f>F819/T819</f>
      </c>
      <c r="V819" s="201">
        <f>(F819+4*500)/T819</f>
      </c>
      <c r="W819" s="195">
        <v>2998.800000000003</v>
      </c>
      <c r="X819" s="201">
        <f>W819/T819</f>
      </c>
      <c r="Y819" s="199">
        <f>T819/R819</f>
      </c>
      <c r="Z819" s="201">
        <f>W819/F819</f>
      </c>
      <c r="AA819" s="201">
        <f>W819/(F819+500)</f>
      </c>
      <c r="AB819" s="195">
        <v>1</v>
      </c>
      <c r="AC819" s="195">
        <v>715.2000000000007</v>
      </c>
      <c r="AD819" s="199">
        <f>AB819/T819</f>
      </c>
      <c r="AE819" s="202">
        <f>(W819-AC819)/(F819+500)</f>
      </c>
      <c r="AF819" s="201" t="s">
        <v>248</v>
      </c>
    </row>
    <row hidden="true" r="820">
      <c r="A820" s="189"/>
      <c r="B820" s="190"/>
      <c r="C820" s="221"/>
      <c r="D820" s="192" t="s">
        <v>249</v>
      </c>
      <c r="E820" s="193">
        <v>177.81</v>
      </c>
      <c r="F820" s="194"/>
      <c r="G820" s="195">
        <v>2113</v>
      </c>
      <c r="H820" s="195">
        <v>90</v>
      </c>
      <c r="I820" s="196">
        <f t="shared" si="145"/>
      </c>
      <c r="J820" s="197">
        <f t="shared" si="12"/>
      </c>
      <c r="K820" s="195">
        <v>4</v>
      </c>
      <c r="L820" s="197">
        <f>E819/K819</f>
      </c>
      <c r="M820" s="195">
        <v>0</v>
      </c>
      <c r="N820" s="198">
        <f t="shared" si="215"/>
      </c>
      <c r="O820" s="195">
        <v>1</v>
      </c>
      <c r="P820" s="198">
        <f t="shared" si="242"/>
      </c>
      <c r="Q820" s="199"/>
      <c r="R820" s="195"/>
      <c r="S820" s="199"/>
      <c r="T820" s="195"/>
      <c r="U820" s="200"/>
      <c r="V820" s="201"/>
      <c r="W820" s="195"/>
      <c r="X820" s="201"/>
      <c r="Y820" s="199"/>
      <c r="Z820" s="201"/>
      <c r="AA820" s="201"/>
      <c r="AB820" s="195"/>
      <c r="AC820" s="195"/>
      <c r="AD820" s="199"/>
      <c r="AE820" s="202"/>
      <c r="AF820" s="203"/>
    </row>
    <row hidden="true" r="821">
      <c r="A821" s="189"/>
      <c r="B821" s="190"/>
      <c r="C821" s="221"/>
      <c r="D821" s="192" t="s">
        <v>250</v>
      </c>
      <c r="E821" s="193">
        <v>2800.5</v>
      </c>
      <c r="F821" s="194"/>
      <c r="G821" s="195">
        <v>19477</v>
      </c>
      <c r="H821" s="195">
        <v>304</v>
      </c>
      <c r="I821" s="196">
        <f t="shared" si="145"/>
      </c>
      <c r="J821" s="197">
        <f t="shared" si="12"/>
      </c>
      <c r="K821" s="195">
        <v>3</v>
      </c>
      <c r="L821" s="197">
        <f t="shared" ref="L821:L822" si="106">E821/K821</f>
      </c>
      <c r="M821" s="195">
        <v>2</v>
      </c>
      <c r="N821" s="198">
        <f t="shared" si="215"/>
      </c>
      <c r="O821" s="195">
        <v>11</v>
      </c>
      <c r="P821" s="198">
        <f t="shared" si="242"/>
      </c>
      <c r="Q821" s="199"/>
      <c r="R821" s="195"/>
      <c r="S821" s="199"/>
      <c r="T821" s="195"/>
      <c r="U821" s="200"/>
      <c r="V821" s="201"/>
      <c r="W821" s="195"/>
      <c r="X821" s="201"/>
      <c r="Y821" s="199"/>
      <c r="Z821" s="201"/>
      <c r="AA821" s="201"/>
      <c r="AB821" s="195"/>
      <c r="AC821" s="195"/>
      <c r="AD821" s="199"/>
      <c r="AE821" s="202"/>
      <c r="AF821" s="203" t="s">
        <v>266</v>
      </c>
    </row>
    <row hidden="true" r="822">
      <c r="A822" s="189"/>
      <c r="B822" s="222" t="s">
        <v>256</v>
      </c>
      <c r="C822" s="222"/>
      <c r="D822" s="222"/>
      <c r="E822" s="208">
        <f>SUM(E807:E821)</f>
      </c>
      <c r="F822" s="208">
        <f>SUM(F807:F821)</f>
      </c>
      <c r="G822" s="208">
        <f>SUM(G807:G821)</f>
      </c>
      <c r="H822" s="208">
        <f>SUM(H807:H821)</f>
      </c>
      <c r="I822" s="210">
        <f t="shared" si="145"/>
      </c>
      <c r="J822" s="211">
        <f t="shared" si="12"/>
      </c>
      <c r="K822" s="208">
        <f>SUM(K807:K821)</f>
      </c>
      <c r="L822" s="211">
        <f t="shared" si="106"/>
      </c>
      <c r="M822" s="208">
        <f>SUM(M807:M821)</f>
      </c>
      <c r="N822" s="212">
        <f t="shared" si="215"/>
      </c>
      <c r="O822" s="208">
        <f>SUM(O807:O821)</f>
      </c>
      <c r="P822" s="212">
        <f t="shared" si="242"/>
      </c>
      <c r="Q822" s="213">
        <f t="shared" ref="Q822:Q823" si="188">M822/O822</f>
      </c>
      <c r="R822" s="208">
        <f>SUM(R807:R821)</f>
      </c>
      <c r="S822" s="213">
        <f t="shared" ref="S822:S823" si="66">(O822+O822)/(K822+K822)</f>
      </c>
      <c r="T822" s="208">
        <f>SUM(T807:T821)</f>
      </c>
      <c r="U822" s="214">
        <f t="shared" ref="U822:U823" si="514">F822/T822</f>
      </c>
      <c r="V822" s="215">
        <f t="shared" ref="V822:V823" si="618">(F822+4*500)/T822</f>
      </c>
      <c r="W822" s="208">
        <f>SUM(W807:W821)</f>
      </c>
      <c r="X822" s="216">
        <f t="shared" ref="X822:X823" si="306">W822/T822</f>
      </c>
      <c r="Y822" s="213">
        <f t="shared" ref="Y822:Y823" si="410">T822/R822</f>
      </c>
      <c r="Z822" s="215">
        <f t="shared" ref="Z822:Z823" si="815">W822/F822</f>
      </c>
      <c r="AA822" s="215">
        <f>W822/(F822+COUNT(W807:W821)*500)</f>
      </c>
      <c r="AB822" s="217">
        <f>AB807+AB810+AB813+AB816+AB819</f>
      </c>
      <c r="AC822" s="217">
        <f>AC807+AC810+AC813+AC816+AC819</f>
      </c>
      <c r="AD822" s="213">
        <f t="shared" ref="AD822:AD823" si="711">AB822/T822</f>
      </c>
      <c r="AE822" s="223">
        <f>(W822-AC822)/(F822+COUNT(W807:W821))</f>
      </c>
      <c r="AF822" s="224"/>
    </row>
    <row r="823">
      <c r="A823" s="189"/>
      <c r="B823" s="225" t="s">
        <v>277</v>
      </c>
      <c r="C823" s="225"/>
      <c r="D823" s="225"/>
      <c r="E823" s="226">
        <f>E790+E806+E822</f>
      </c>
      <c r="F823" s="226">
        <f>F790+F806+F822</f>
      </c>
      <c r="G823" s="226">
        <f>G790+G806+G822</f>
      </c>
      <c r="H823" s="226">
        <f>H790+H806+H822</f>
      </c>
      <c r="I823" s="226">
        <f>I790+I806+I822</f>
      </c>
      <c r="J823" s="226">
        <f>J790+J806+J822</f>
      </c>
      <c r="K823" s="226">
        <f>K790+K806+K822</f>
      </c>
      <c r="L823" s="226">
        <f>L790+L806+L822</f>
      </c>
      <c r="M823" s="226">
        <f>M790+M806+M822</f>
      </c>
      <c r="N823" s="230">
        <f t="shared" si="215"/>
      </c>
      <c r="O823" s="226">
        <f>O790+O806+O822</f>
      </c>
      <c r="P823" s="230">
        <f t="shared" si="242"/>
      </c>
      <c r="Q823" s="231">
        <f t="shared" si="188"/>
      </c>
      <c r="R823" s="226">
        <f>R790+R806+R822</f>
      </c>
      <c r="S823" s="231">
        <f t="shared" si="66"/>
      </c>
      <c r="T823" s="226">
        <f>T790+T806+T822</f>
      </c>
      <c r="U823" s="232">
        <f t="shared" si="514"/>
      </c>
      <c r="V823" s="233">
        <f t="shared" si="618"/>
      </c>
      <c r="W823" s="226">
        <f>W790+W806+W822</f>
      </c>
      <c r="X823" s="233">
        <f t="shared" si="306"/>
      </c>
      <c r="Y823" s="231">
        <f t="shared" si="410"/>
      </c>
      <c r="Z823" s="233">
        <f t="shared" si="815"/>
      </c>
      <c r="AA823" s="233">
        <f>W823/(F823+COUNT(W775:W789,W791:W805,Z822:X820,W807:W821)*500)</f>
      </c>
      <c r="AB823" s="226">
        <f>AB790+AB806+AB822</f>
      </c>
      <c r="AC823" s="226">
        <f>AC790+AC806+AC822</f>
      </c>
      <c r="AD823" s="231">
        <f t="shared" si="711"/>
      </c>
      <c r="AE823" s="233">
        <f>(W823-AC823)/(F823+COUNT(W775:W789,W791:W805,AD822:AB820,W807:W821)*500)</f>
      </c>
      <c r="AF823" s="201"/>
    </row>
    <row hidden="true" r="824">
      <c r="A824" s="178" t="s">
        <v>212</v>
      </c>
      <c r="B824" s="179" t="s">
        <v>213</v>
      </c>
      <c r="C824" s="179" t="s">
        <v>214</v>
      </c>
      <c r="D824" s="179" t="s">
        <v>215</v>
      </c>
      <c r="E824" s="180" t="s">
        <v>216</v>
      </c>
      <c r="F824" s="179" t="s">
        <v>217</v>
      </c>
      <c r="G824" s="179" t="s">
        <v>218</v>
      </c>
      <c r="H824" s="179" t="s">
        <v>219</v>
      </c>
      <c r="I824" s="181" t="s">
        <v>220</v>
      </c>
      <c r="J824" s="182" t="s">
        <v>221</v>
      </c>
      <c r="K824" s="179" t="s">
        <v>222</v>
      </c>
      <c r="L824" s="182" t="s">
        <v>223</v>
      </c>
      <c r="M824" s="179" t="s">
        <v>224</v>
      </c>
      <c r="N824" s="183" t="s">
        <v>225</v>
      </c>
      <c r="O824" s="179" t="s">
        <v>226</v>
      </c>
      <c r="P824" s="183" t="s">
        <v>227</v>
      </c>
      <c r="Q824" s="181" t="s">
        <v>228</v>
      </c>
      <c r="R824" s="184" t="s">
        <v>229</v>
      </c>
      <c r="S824" s="185" t="s">
        <v>230</v>
      </c>
      <c r="T824" s="184" t="s">
        <v>231</v>
      </c>
      <c r="U824" s="186" t="s">
        <v>232</v>
      </c>
      <c r="V824" s="187" t="s">
        <v>233</v>
      </c>
      <c r="W824" s="187" t="s">
        <v>234</v>
      </c>
      <c r="X824" s="187" t="s">
        <v>235</v>
      </c>
      <c r="Y824" s="185" t="s">
        <v>236</v>
      </c>
      <c r="Z824" s="187" t="s">
        <v>237</v>
      </c>
      <c r="AA824" s="187" t="s">
        <v>238</v>
      </c>
      <c r="AB824" s="187" t="s">
        <v>239</v>
      </c>
      <c r="AC824" s="184" t="s">
        <v>240</v>
      </c>
      <c r="AD824" s="185" t="s">
        <v>241</v>
      </c>
      <c r="AE824" s="235" t="s">
        <v>242</v>
      </c>
      <c r="AF824" s="236" t="s">
        <v>243</v>
      </c>
    </row>
    <row hidden="true" r="825">
      <c r="A825" s="189" t="s">
        <v>294</v>
      </c>
      <c r="B825" s="190" t="s">
        <v>245</v>
      </c>
      <c r="C825" s="221" t="s">
        <v>264</v>
      </c>
      <c r="D825" s="192" t="s">
        <v>247</v>
      </c>
      <c r="E825" s="193">
        <v>0</v>
      </c>
      <c r="F825" s="194">
        <f>E825+E827+E826</f>
      </c>
      <c r="G825" s="195">
        <v>0</v>
      </c>
      <c r="H825" s="195">
        <v>0</v>
      </c>
      <c r="I825" s="196">
        <f t="shared" ref="I825:I859" si="146">H825/G825</f>
      </c>
      <c r="J825" s="197">
        <f t="shared" ref="J825:J859" si="13">(E825/G825)*1000</f>
      </c>
      <c r="K825" s="195">
        <v>0</v>
      </c>
      <c r="L825" s="197">
        <f t="shared" ref="L825:L885" si="107">E825/K825</f>
      </c>
      <c r="M825" s="195">
        <v>0</v>
      </c>
      <c r="N825" s="198">
        <f t="shared" ref="N825:N889" si="216">E825/M825</f>
      </c>
      <c r="O825" s="195">
        <v>0</v>
      </c>
      <c r="P825" s="198">
        <f t="shared" ref="P825:P889" si="243">E825/O825</f>
      </c>
      <c r="Q825" s="199">
        <f>(M825+M826+M827)/(O825+O826+O827)</f>
      </c>
      <c r="R825" s="195">
        <v>3</v>
      </c>
      <c r="S825" s="199">
        <f>(O825+O826+O827)/(K825+K826+K827)</f>
      </c>
      <c r="T825" s="195">
        <v>1</v>
      </c>
      <c r="U825" s="200">
        <f>F825/T825</f>
      </c>
      <c r="V825" s="201">
        <f>(F825+4*500)/T825</f>
      </c>
      <c r="W825" s="195">
        <v>2407.2</v>
      </c>
      <c r="X825" s="201">
        <f>W825/T825</f>
      </c>
      <c r="Y825" s="199">
        <f>T825/R825</f>
      </c>
      <c r="Z825" s="201">
        <f>W825/F825</f>
      </c>
      <c r="AA825" s="201">
        <f>W825/(F825+500)</f>
      </c>
      <c r="AB825" s="195">
        <v>0</v>
      </c>
      <c r="AC825" s="195">
        <v>0</v>
      </c>
      <c r="AD825" s="199">
        <f>AB825/T825</f>
      </c>
      <c r="AE825" s="202">
        <f>(W825-AC825)/(F825+500)</f>
      </c>
      <c r="AF825" s="237" t="s">
        <v>265</v>
      </c>
    </row>
    <row hidden="true" r="826">
      <c r="A826" s="189"/>
      <c r="B826" s="190"/>
      <c r="C826" s="221"/>
      <c r="D826" s="192" t="s">
        <v>249</v>
      </c>
      <c r="E826" s="193">
        <v>266.37</v>
      </c>
      <c r="F826" s="194"/>
      <c r="G826" s="195">
        <v>2445</v>
      </c>
      <c r="H826" s="195">
        <v>176</v>
      </c>
      <c r="I826" s="196">
        <f t="shared" si="146"/>
      </c>
      <c r="J826" s="197">
        <f t="shared" si="13"/>
      </c>
      <c r="K826" s="195">
        <v>7</v>
      </c>
      <c r="L826" s="197">
        <f t="shared" si="107"/>
      </c>
      <c r="M826" s="195">
        <v>0</v>
      </c>
      <c r="N826" s="198">
        <f t="shared" si="216"/>
      </c>
      <c r="O826" s="195">
        <v>0</v>
      </c>
      <c r="P826" s="198">
        <f t="shared" si="243"/>
      </c>
      <c r="Q826" s="199"/>
      <c r="R826" s="195"/>
      <c r="S826" s="199"/>
      <c r="T826" s="195"/>
      <c r="U826" s="200"/>
      <c r="V826" s="201"/>
      <c r="W826" s="195"/>
      <c r="X826" s="201"/>
      <c r="Y826" s="199"/>
      <c r="Z826" s="201"/>
      <c r="AA826" s="201"/>
      <c r="AB826" s="195"/>
      <c r="AC826" s="195"/>
      <c r="AD826" s="199"/>
      <c r="AE826" s="202"/>
      <c r="AF826" s="204"/>
    </row>
    <row hidden="true" r="827">
      <c r="A827" s="189"/>
      <c r="B827" s="190"/>
      <c r="C827" s="221"/>
      <c r="D827" s="192" t="s">
        <v>250</v>
      </c>
      <c r="E827" s="193">
        <v>925.17</v>
      </c>
      <c r="F827" s="194"/>
      <c r="G827" s="195">
        <v>5609</v>
      </c>
      <c r="H827" s="205">
        <v>251</v>
      </c>
      <c r="I827" s="196">
        <f t="shared" si="146"/>
      </c>
      <c r="J827" s="197">
        <f t="shared" si="13"/>
      </c>
      <c r="K827" s="195">
        <v>3</v>
      </c>
      <c r="L827" s="197">
        <f t="shared" si="107"/>
      </c>
      <c r="M827" s="195">
        <v>1</v>
      </c>
      <c r="N827" s="198">
        <f t="shared" si="216"/>
      </c>
      <c r="O827" s="195">
        <v>2</v>
      </c>
      <c r="P827" s="198">
        <f t="shared" si="243"/>
      </c>
      <c r="Q827" s="199"/>
      <c r="R827" s="195"/>
      <c r="S827" s="199"/>
      <c r="T827" s="195"/>
      <c r="U827" s="200"/>
      <c r="V827" s="201"/>
      <c r="W827" s="195"/>
      <c r="X827" s="201"/>
      <c r="Y827" s="199"/>
      <c r="Z827" s="201"/>
      <c r="AA827" s="201"/>
      <c r="AB827" s="195"/>
      <c r="AC827" s="195"/>
      <c r="AD827" s="199"/>
      <c r="AE827" s="202"/>
      <c r="AF827" s="203" t="s">
        <v>251</v>
      </c>
    </row>
    <row hidden="true" r="828">
      <c r="A828" s="189"/>
      <c r="B828" s="190" t="s">
        <v>252</v>
      </c>
      <c r="C828" s="221" t="s">
        <v>264</v>
      </c>
      <c r="D828" s="192" t="s">
        <v>247</v>
      </c>
      <c r="E828" s="193">
        <v>0</v>
      </c>
      <c r="F828" s="194">
        <f>E828+E830+E829</f>
      </c>
      <c r="G828" s="195">
        <v>0</v>
      </c>
      <c r="H828" s="195">
        <v>0</v>
      </c>
      <c r="I828" s="196">
        <f t="shared" si="146"/>
      </c>
      <c r="J828" s="197">
        <f t="shared" si="13"/>
      </c>
      <c r="K828" s="195">
        <v>0</v>
      </c>
      <c r="L828" s="197">
        <f t="shared" si="107"/>
      </c>
      <c r="M828" s="195">
        <v>0</v>
      </c>
      <c r="N828" s="198">
        <f t="shared" si="216"/>
      </c>
      <c r="O828" s="195">
        <v>0</v>
      </c>
      <c r="P828" s="198">
        <f t="shared" si="243"/>
      </c>
      <c r="Q828" s="199">
        <f>(M828+M829+M830)/(O828+O829+O830)</f>
      </c>
      <c r="R828" s="195">
        <v>3</v>
      </c>
      <c r="S828" s="199">
        <f>(O828+O829+O830)/(K828+K829+K830)</f>
      </c>
      <c r="T828" s="195">
        <v>0</v>
      </c>
      <c r="U828" s="200">
        <f>F828/T828</f>
      </c>
      <c r="V828" s="201">
        <f>(F828+4*500)/T828</f>
      </c>
      <c r="W828" s="195">
        <v>0</v>
      </c>
      <c r="X828" s="201">
        <f>W828/T828</f>
      </c>
      <c r="Y828" s="199">
        <f>T828/R828</f>
      </c>
      <c r="Z828" s="201">
        <f>W828/F828</f>
      </c>
      <c r="AA828" s="201">
        <f>W828/(F828+500)</f>
      </c>
      <c r="AB828" s="195">
        <v>0</v>
      </c>
      <c r="AC828" s="195">
        <v>0</v>
      </c>
      <c r="AD828" s="199">
        <f>AB828/T828</f>
      </c>
      <c r="AE828" s="202">
        <f>(W828-AC828)/(F828+500)</f>
      </c>
      <c r="AF828" s="203" t="s">
        <v>265</v>
      </c>
    </row>
    <row hidden="true" r="829">
      <c r="A829" s="189"/>
      <c r="B829" s="190"/>
      <c r="C829" s="221"/>
      <c r="D829" s="192" t="s">
        <v>249</v>
      </c>
      <c r="E829" s="193">
        <v>355.97</v>
      </c>
      <c r="F829" s="194"/>
      <c r="G829" s="195">
        <v>3138</v>
      </c>
      <c r="H829" s="195">
        <v>162</v>
      </c>
      <c r="I829" s="196">
        <f t="shared" si="146"/>
      </c>
      <c r="J829" s="197">
        <f t="shared" si="13"/>
      </c>
      <c r="K829" s="195">
        <v>4</v>
      </c>
      <c r="L829" s="197">
        <f t="shared" si="107"/>
      </c>
      <c r="M829" s="195">
        <v>0</v>
      </c>
      <c r="N829" s="198">
        <f t="shared" si="216"/>
      </c>
      <c r="O829" s="195">
        <v>0</v>
      </c>
      <c r="P829" s="198">
        <f t="shared" si="243"/>
      </c>
      <c r="Q829" s="199"/>
      <c r="R829" s="195"/>
      <c r="S829" s="199"/>
      <c r="T829" s="195"/>
      <c r="U829" s="200"/>
      <c r="V829" s="201"/>
      <c r="W829" s="195"/>
      <c r="X829" s="201"/>
      <c r="Y829" s="199"/>
      <c r="Z829" s="201"/>
      <c r="AA829" s="201"/>
      <c r="AB829" s="195"/>
      <c r="AC829" s="195"/>
      <c r="AD829" s="199"/>
      <c r="AE829" s="202"/>
      <c r="AF829" s="204"/>
    </row>
    <row hidden="true" r="830">
      <c r="A830" s="189"/>
      <c r="B830" s="190"/>
      <c r="C830" s="221"/>
      <c r="D830" s="192" t="s">
        <v>250</v>
      </c>
      <c r="E830" s="193">
        <v>1083.43</v>
      </c>
      <c r="F830" s="194"/>
      <c r="G830" s="195">
        <v>8371</v>
      </c>
      <c r="H830" s="195">
        <v>300</v>
      </c>
      <c r="I830" s="196">
        <f t="shared" si="146"/>
      </c>
      <c r="J830" s="197">
        <f t="shared" si="13"/>
      </c>
      <c r="K830" s="195">
        <v>5</v>
      </c>
      <c r="L830" s="197">
        <f t="shared" si="107"/>
      </c>
      <c r="M830" s="195">
        <v>0</v>
      </c>
      <c r="N830" s="198">
        <f t="shared" si="216"/>
      </c>
      <c r="O830" s="195">
        <v>3</v>
      </c>
      <c r="P830" s="198">
        <f t="shared" si="243"/>
      </c>
      <c r="Q830" s="199"/>
      <c r="R830" s="195"/>
      <c r="S830" s="199"/>
      <c r="T830" s="195"/>
      <c r="U830" s="200"/>
      <c r="V830" s="201"/>
      <c r="W830" s="195"/>
      <c r="X830" s="201"/>
      <c r="Y830" s="199"/>
      <c r="Z830" s="201"/>
      <c r="AA830" s="201"/>
      <c r="AB830" s="195"/>
      <c r="AC830" s="195"/>
      <c r="AD830" s="199"/>
      <c r="AE830" s="202"/>
      <c r="AF830" s="203" t="s">
        <v>251</v>
      </c>
    </row>
    <row hidden="true" r="831">
      <c r="A831" s="189"/>
      <c r="B831" s="206" t="s">
        <v>253</v>
      </c>
      <c r="C831" s="221" t="s">
        <v>264</v>
      </c>
      <c r="D831" s="192" t="s">
        <v>247</v>
      </c>
      <c r="E831" s="193">
        <v>0</v>
      </c>
      <c r="F831" s="194">
        <f>E831+E833+E832</f>
      </c>
      <c r="G831" s="195">
        <v>0</v>
      </c>
      <c r="H831" s="195">
        <v>0</v>
      </c>
      <c r="I831" s="196">
        <f t="shared" si="146"/>
      </c>
      <c r="J831" s="197">
        <f t="shared" si="13"/>
      </c>
      <c r="K831" s="195">
        <v>0</v>
      </c>
      <c r="L831" s="197">
        <f t="shared" si="107"/>
      </c>
      <c r="M831" s="195">
        <v>0</v>
      </c>
      <c r="N831" s="198">
        <f t="shared" si="216"/>
      </c>
      <c r="O831" s="195">
        <v>0</v>
      </c>
      <c r="P831" s="198">
        <f t="shared" si="243"/>
      </c>
      <c r="Q831" s="199">
        <f>(M831+M832+M833)/(O831+O832+O833)</f>
      </c>
      <c r="R831" s="195">
        <v>5</v>
      </c>
      <c r="S831" s="199">
        <f>(O831+O832+O833)/(K831+K832+K833)</f>
      </c>
      <c r="T831" s="195">
        <v>3</v>
      </c>
      <c r="U831" s="200">
        <f>F831/T831</f>
      </c>
      <c r="V831" s="201">
        <f>(F831+4*500)/T831</f>
      </c>
      <c r="W831" s="195">
        <v>3547.2</v>
      </c>
      <c r="X831" s="201">
        <f>W831/T831</f>
      </c>
      <c r="Y831" s="199">
        <f>T831/R831</f>
      </c>
      <c r="Z831" s="201">
        <f>W831/F831</f>
      </c>
      <c r="AA831" s="201">
        <f>W831/(F831+500)</f>
      </c>
      <c r="AB831" s="195">
        <v>2</v>
      </c>
      <c r="AC831" s="195">
        <v>635.9999999999998</v>
      </c>
      <c r="AD831" s="199">
        <f>AB831/T831</f>
      </c>
      <c r="AE831" s="202">
        <f>(W831-AC831)/(F831+500)</f>
      </c>
      <c r="AF831" s="203" t="s">
        <v>265</v>
      </c>
    </row>
    <row hidden="true" r="832">
      <c r="A832" s="189"/>
      <c r="B832" s="206"/>
      <c r="C832" s="221"/>
      <c r="D832" s="192" t="s">
        <v>249</v>
      </c>
      <c r="E832" s="193">
        <v>335.52</v>
      </c>
      <c r="F832" s="194"/>
      <c r="G832" s="195">
        <v>3679</v>
      </c>
      <c r="H832" s="195">
        <v>177</v>
      </c>
      <c r="I832" s="196">
        <f t="shared" si="146"/>
      </c>
      <c r="J832" s="197">
        <f t="shared" si="13"/>
      </c>
      <c r="K832" s="195">
        <v>4</v>
      </c>
      <c r="L832" s="197">
        <f t="shared" si="107"/>
      </c>
      <c r="M832" s="195">
        <v>0</v>
      </c>
      <c r="N832" s="198">
        <f t="shared" si="216"/>
      </c>
      <c r="O832" s="195">
        <v>0</v>
      </c>
      <c r="P832" s="198">
        <f t="shared" si="243"/>
      </c>
      <c r="Q832" s="199"/>
      <c r="R832" s="195"/>
      <c r="S832" s="199"/>
      <c r="T832" s="195"/>
      <c r="U832" s="200"/>
      <c r="V832" s="201"/>
      <c r="W832" s="195"/>
      <c r="X832" s="201"/>
      <c r="Y832" s="199"/>
      <c r="Z832" s="201"/>
      <c r="AA832" s="201"/>
      <c r="AB832" s="195"/>
      <c r="AC832" s="195"/>
      <c r="AD832" s="199"/>
      <c r="AE832" s="202"/>
      <c r="AF832" s="204"/>
    </row>
    <row hidden="true" r="833">
      <c r="A833" s="189"/>
      <c r="B833" s="206"/>
      <c r="C833" s="221"/>
      <c r="D833" s="192" t="s">
        <v>250</v>
      </c>
      <c r="E833" s="193">
        <v>1146.14</v>
      </c>
      <c r="F833" s="194"/>
      <c r="G833" s="195">
        <v>8568</v>
      </c>
      <c r="H833" s="205">
        <v>197</v>
      </c>
      <c r="I833" s="196">
        <f t="shared" si="146"/>
      </c>
      <c r="J833" s="197">
        <f t="shared" si="13"/>
      </c>
      <c r="K833" s="195">
        <v>1</v>
      </c>
      <c r="L833" s="197">
        <f t="shared" si="107"/>
      </c>
      <c r="M833" s="195">
        <v>2</v>
      </c>
      <c r="N833" s="198">
        <f t="shared" si="216"/>
      </c>
      <c r="O833" s="195">
        <v>2</v>
      </c>
      <c r="P833" s="198">
        <f t="shared" si="243"/>
      </c>
      <c r="Q833" s="199"/>
      <c r="R833" s="195"/>
      <c r="S833" s="199"/>
      <c r="T833" s="195"/>
      <c r="U833" s="200"/>
      <c r="V833" s="201"/>
      <c r="W833" s="195"/>
      <c r="X833" s="201"/>
      <c r="Y833" s="199"/>
      <c r="Z833" s="201"/>
      <c r="AA833" s="201"/>
      <c r="AB833" s="195"/>
      <c r="AC833" s="195"/>
      <c r="AD833" s="199"/>
      <c r="AE833" s="202"/>
      <c r="AF833" s="203" t="s">
        <v>251</v>
      </c>
    </row>
    <row hidden="true" r="834">
      <c r="A834" s="189"/>
      <c r="B834" s="190" t="s">
        <v>254</v>
      </c>
      <c r="C834" s="221" t="s">
        <v>264</v>
      </c>
      <c r="D834" s="192" t="s">
        <v>247</v>
      </c>
      <c r="E834" s="193">
        <v>0</v>
      </c>
      <c r="F834" s="194">
        <f>E834+E836+E835</f>
      </c>
      <c r="G834" s="195">
        <v>0</v>
      </c>
      <c r="H834" s="195">
        <v>0</v>
      </c>
      <c r="I834" s="196">
        <f t="shared" si="146"/>
      </c>
      <c r="J834" s="197">
        <f t="shared" si="13"/>
      </c>
      <c r="K834" s="195">
        <v>0</v>
      </c>
      <c r="L834" s="197">
        <f t="shared" si="107"/>
      </c>
      <c r="M834" s="195">
        <v>0</v>
      </c>
      <c r="N834" s="198">
        <f t="shared" si="216"/>
      </c>
      <c r="O834" s="195">
        <v>0</v>
      </c>
      <c r="P834" s="198">
        <f t="shared" si="243"/>
      </c>
      <c r="Q834" s="199">
        <f>(M834+M835+M836)/(O834+O835+O836)</f>
      </c>
      <c r="R834" s="195">
        <v>10</v>
      </c>
      <c r="S834" s="199">
        <f>(O834+O835+O836)/(K834+K835+K836)</f>
      </c>
      <c r="T834" s="195">
        <v>7</v>
      </c>
      <c r="U834" s="200">
        <f>F834/T834</f>
      </c>
      <c r="V834" s="201">
        <f>(F834+4*500)/T834</f>
      </c>
      <c r="W834" s="195">
        <v>15046.800000000001</v>
      </c>
      <c r="X834" s="201">
        <f>W834/T834</f>
      </c>
      <c r="Y834" s="199">
        <f>T834/R834</f>
      </c>
      <c r="Z834" s="201">
        <f>W834/F834</f>
      </c>
      <c r="AA834" s="201">
        <f>W834/(F834+500)</f>
      </c>
      <c r="AB834" s="195">
        <v>1</v>
      </c>
      <c r="AC834" s="195">
        <v>2011.2</v>
      </c>
      <c r="AD834" s="199">
        <f>AB834/T834</f>
      </c>
      <c r="AE834" s="202">
        <f>(W834-AC834)/(F834+500)</f>
      </c>
      <c r="AF834" s="203" t="s">
        <v>265</v>
      </c>
    </row>
    <row hidden="true" r="835">
      <c r="A835" s="189"/>
      <c r="B835" s="190"/>
      <c r="C835" s="221"/>
      <c r="D835" s="192" t="s">
        <v>249</v>
      </c>
      <c r="E835" s="193">
        <v>254.11</v>
      </c>
      <c r="F835" s="194"/>
      <c r="G835" s="195">
        <v>2263</v>
      </c>
      <c r="H835" s="195">
        <v>123</v>
      </c>
      <c r="I835" s="196">
        <f t="shared" si="146"/>
      </c>
      <c r="J835" s="197">
        <f t="shared" si="13"/>
      </c>
      <c r="K835" s="195">
        <v>7</v>
      </c>
      <c r="L835" s="197">
        <f t="shared" si="107"/>
      </c>
      <c r="M835" s="195">
        <v>1</v>
      </c>
      <c r="N835" s="198">
        <f t="shared" si="216"/>
      </c>
      <c r="O835" s="195">
        <v>1</v>
      </c>
      <c r="P835" s="198">
        <f t="shared" si="243"/>
      </c>
      <c r="Q835" s="199"/>
      <c r="R835" s="195"/>
      <c r="S835" s="199"/>
      <c r="T835" s="195"/>
      <c r="U835" s="200"/>
      <c r="V835" s="201"/>
      <c r="W835" s="195"/>
      <c r="X835" s="201"/>
      <c r="Y835" s="199"/>
      <c r="Z835" s="201"/>
      <c r="AA835" s="201"/>
      <c r="AB835" s="195"/>
      <c r="AC835" s="195"/>
      <c r="AD835" s="199"/>
      <c r="AE835" s="202"/>
      <c r="AF835" s="204"/>
    </row>
    <row hidden="true" r="836">
      <c r="A836" s="189"/>
      <c r="B836" s="190"/>
      <c r="C836" s="221"/>
      <c r="D836" s="192" t="s">
        <v>250</v>
      </c>
      <c r="E836" s="193">
        <v>5308.45</v>
      </c>
      <c r="F836" s="194"/>
      <c r="G836" s="195">
        <v>45937</v>
      </c>
      <c r="H836" s="205">
        <v>605</v>
      </c>
      <c r="I836" s="196">
        <f t="shared" si="146"/>
      </c>
      <c r="J836" s="197">
        <f t="shared" si="13"/>
      </c>
      <c r="K836" s="195">
        <v>1</v>
      </c>
      <c r="L836" s="197">
        <f t="shared" si="107"/>
      </c>
      <c r="M836" s="195">
        <v>5</v>
      </c>
      <c r="N836" s="198">
        <f t="shared" si="216"/>
      </c>
      <c r="O836" s="195">
        <v>9</v>
      </c>
      <c r="P836" s="198">
        <f t="shared" si="243"/>
      </c>
      <c r="Q836" s="199"/>
      <c r="R836" s="195"/>
      <c r="S836" s="199"/>
      <c r="T836" s="195"/>
      <c r="U836" s="200"/>
      <c r="V836" s="201"/>
      <c r="W836" s="195"/>
      <c r="X836" s="201"/>
      <c r="Y836" s="199"/>
      <c r="Z836" s="201"/>
      <c r="AA836" s="201"/>
      <c r="AB836" s="195"/>
      <c r="AC836" s="195"/>
      <c r="AD836" s="199"/>
      <c r="AE836" s="202"/>
      <c r="AF836" s="203" t="s">
        <v>251</v>
      </c>
    </row>
    <row hidden="true" r="837">
      <c r="A837" s="189"/>
      <c r="B837" s="190" t="s">
        <v>255</v>
      </c>
      <c r="C837" s="221" t="s">
        <v>264</v>
      </c>
      <c r="D837" s="192" t="s">
        <v>247</v>
      </c>
      <c r="E837" s="193">
        <v>0</v>
      </c>
      <c r="F837" s="194">
        <f>E837+E839+E838</f>
      </c>
      <c r="G837" s="195">
        <v>0</v>
      </c>
      <c r="H837" s="195">
        <v>0</v>
      </c>
      <c r="I837" s="196">
        <f t="shared" si="146"/>
      </c>
      <c r="J837" s="197">
        <f t="shared" si="13"/>
      </c>
      <c r="K837" s="195">
        <v>0</v>
      </c>
      <c r="L837" s="197">
        <f t="shared" si="107"/>
      </c>
      <c r="M837" s="195">
        <v>0</v>
      </c>
      <c r="N837" s="198">
        <f t="shared" si="216"/>
      </c>
      <c r="O837" s="195">
        <v>0</v>
      </c>
      <c r="P837" s="198">
        <f t="shared" si="243"/>
      </c>
      <c r="Q837" s="199">
        <f>(M837+M838+M839)/(O837+O838+O839)</f>
      </c>
      <c r="R837" s="195">
        <v>1</v>
      </c>
      <c r="S837" s="199">
        <f>(O837+O838+O839)/(K837+K838+K839)</f>
      </c>
      <c r="T837" s="195">
        <v>1</v>
      </c>
      <c r="U837" s="200">
        <f>F837/T837</f>
      </c>
      <c r="V837" s="201">
        <f>(F837+4*500)/T837</f>
      </c>
      <c r="W837" s="195">
        <v>2407.2000000000007</v>
      </c>
      <c r="X837" s="201">
        <f>W837/T837</f>
      </c>
      <c r="Y837" s="199">
        <f>T837/R837</f>
      </c>
      <c r="Z837" s="201">
        <f>W837/F837</f>
      </c>
      <c r="AA837" s="201">
        <f>W837/(F837+500)</f>
      </c>
      <c r="AB837" s="195">
        <v>0</v>
      </c>
      <c r="AC837" s="195">
        <v>0</v>
      </c>
      <c r="AD837" s="199">
        <f>AB837/T837</f>
      </c>
      <c r="AE837" s="202">
        <f>(W837-AC837)/(F837+500)</f>
      </c>
      <c r="AF837" s="203" t="s">
        <v>265</v>
      </c>
    </row>
    <row hidden="true" r="838">
      <c r="A838" s="189"/>
      <c r="B838" s="190"/>
      <c r="C838" s="221"/>
      <c r="D838" s="192" t="s">
        <v>249</v>
      </c>
      <c r="E838" s="193">
        <v>159.27</v>
      </c>
      <c r="F838" s="194"/>
      <c r="G838" s="195">
        <v>1366</v>
      </c>
      <c r="H838" s="195">
        <v>78</v>
      </c>
      <c r="I838" s="196">
        <f t="shared" si="146"/>
      </c>
      <c r="J838" s="197">
        <f t="shared" si="13"/>
      </c>
      <c r="K838" s="195">
        <v>2</v>
      </c>
      <c r="L838" s="197">
        <f t="shared" si="107"/>
      </c>
      <c r="M838" s="195">
        <v>0</v>
      </c>
      <c r="N838" s="198">
        <f t="shared" si="216"/>
      </c>
      <c r="O838" s="195">
        <v>0</v>
      </c>
      <c r="P838" s="198">
        <f t="shared" si="243"/>
      </c>
      <c r="Q838" s="199"/>
      <c r="R838" s="195"/>
      <c r="S838" s="199"/>
      <c r="T838" s="195"/>
      <c r="U838" s="200"/>
      <c r="V838" s="201"/>
      <c r="W838" s="195"/>
      <c r="X838" s="201"/>
      <c r="Y838" s="199"/>
      <c r="Z838" s="201"/>
      <c r="AA838" s="201"/>
      <c r="AB838" s="195"/>
      <c r="AC838" s="195"/>
      <c r="AD838" s="199"/>
      <c r="AE838" s="202"/>
      <c r="AF838" s="204"/>
    </row>
    <row hidden="true" r="839">
      <c r="A839" s="189"/>
      <c r="B839" s="190"/>
      <c r="C839" s="221"/>
      <c r="D839" s="192" t="s">
        <v>250</v>
      </c>
      <c r="E839" s="193">
        <v>1642.48</v>
      </c>
      <c r="F839" s="194"/>
      <c r="G839" s="195">
        <v>14694</v>
      </c>
      <c r="H839" s="205">
        <v>201</v>
      </c>
      <c r="I839" s="196">
        <f t="shared" si="146"/>
      </c>
      <c r="J839" s="197">
        <f t="shared" si="13"/>
      </c>
      <c r="K839" s="195">
        <v>4</v>
      </c>
      <c r="L839" s="197">
        <f t="shared" si="107"/>
      </c>
      <c r="M839" s="195">
        <v>1</v>
      </c>
      <c r="N839" s="198">
        <f t="shared" si="216"/>
      </c>
      <c r="O839" s="195">
        <v>1</v>
      </c>
      <c r="P839" s="198">
        <f t="shared" si="243"/>
      </c>
      <c r="Q839" s="199"/>
      <c r="R839" s="195"/>
      <c r="S839" s="199"/>
      <c r="T839" s="195"/>
      <c r="U839" s="200"/>
      <c r="V839" s="201"/>
      <c r="W839" s="195"/>
      <c r="X839" s="201"/>
      <c r="Y839" s="199"/>
      <c r="Z839" s="201"/>
      <c r="AA839" s="201"/>
      <c r="AB839" s="195"/>
      <c r="AC839" s="195"/>
      <c r="AD839" s="199"/>
      <c r="AE839" s="202"/>
      <c r="AF839" s="203" t="s">
        <v>251</v>
      </c>
    </row>
    <row hidden="true" r="840">
      <c r="A840" s="189"/>
      <c r="B840" s="207" t="s">
        <v>256</v>
      </c>
      <c r="C840" s="207"/>
      <c r="D840" s="207"/>
      <c r="E840" s="217">
        <f>SUM(E825:E839)</f>
      </c>
      <c r="F840" s="209">
        <f>SUM(F825:F839)</f>
      </c>
      <c r="G840" s="208">
        <f>SUM(G825:G839)</f>
      </c>
      <c r="H840" s="208">
        <f>SUM(H825:H839)</f>
      </c>
      <c r="I840" s="210">
        <f t="shared" si="146"/>
      </c>
      <c r="J840" s="211">
        <f t="shared" si="13"/>
      </c>
      <c r="K840" s="208">
        <f>SUM(K825:K839)</f>
      </c>
      <c r="L840" s="211">
        <f t="shared" si="107"/>
      </c>
      <c r="M840" s="208">
        <f>SUM(M825:M839)</f>
      </c>
      <c r="N840" s="212">
        <f t="shared" si="216"/>
      </c>
      <c r="O840" s="208">
        <f>SUM(O825:O839)</f>
      </c>
      <c r="P840" s="212">
        <f t="shared" si="243"/>
      </c>
      <c r="Q840" s="213">
        <f>M840/O840</f>
      </c>
      <c r="R840" s="209">
        <f>SUM(R825:R839)</f>
      </c>
      <c r="S840" s="213">
        <f>(O840+O840)/(K840+K840)</f>
      </c>
      <c r="T840" s="209">
        <f>SUM(T825:T839)</f>
      </c>
      <c r="U840" s="214">
        <f t="shared" ref="U840:U841" si="515">F840/T840</f>
      </c>
      <c r="V840" s="215">
        <f t="shared" ref="V840:V841" si="619">(F840+4*500)/T840</f>
      </c>
      <c r="W840" s="209">
        <f>SUM(W825:W839)</f>
      </c>
      <c r="X840" s="216">
        <f t="shared" ref="X840:X841" si="307">W840/T840</f>
      </c>
      <c r="Y840" s="213">
        <f t="shared" ref="Y840:Y841" si="411">T840/R840</f>
      </c>
      <c r="Z840" s="215">
        <f t="shared" ref="Z840:Z841" si="816">W840/F840</f>
      </c>
      <c r="AA840" s="215">
        <f>W840/(F840+COUNT(W825:W839)*500)</f>
      </c>
      <c r="AB840" s="217">
        <f>AB825+AB828+AB831+AB834+AB837</f>
      </c>
      <c r="AC840" s="217">
        <f>AC825+AC828+AC831+AC834+AC837</f>
      </c>
      <c r="AD840" s="213">
        <f t="shared" ref="AD840:AD841" si="712">AB840/T840</f>
      </c>
      <c r="AE840" s="218">
        <f>(W840-AC840)/(F840+COUNT(W825:W839))</f>
      </c>
      <c r="AF840" s="219"/>
    </row>
    <row hidden="true" r="841">
      <c r="A841" s="189"/>
      <c r="B841" s="238" t="s">
        <v>257</v>
      </c>
      <c r="C841" s="221" t="s">
        <v>258</v>
      </c>
      <c r="D841" s="192" t="s">
        <v>247</v>
      </c>
      <c r="E841" s="193">
        <v>0</v>
      </c>
      <c r="F841" s="194">
        <f>E841+E843+E842</f>
      </c>
      <c r="G841" s="195">
        <v>0</v>
      </c>
      <c r="H841" s="195">
        <v>0</v>
      </c>
      <c r="I841" s="196">
        <f t="shared" si="146"/>
      </c>
      <c r="J841" s="197">
        <f t="shared" si="13"/>
      </c>
      <c r="K841" s="195">
        <v>0</v>
      </c>
      <c r="L841" s="197">
        <f t="shared" si="107"/>
      </c>
      <c r="M841" s="195">
        <v>0</v>
      </c>
      <c r="N841" s="198">
        <f t="shared" si="216"/>
      </c>
      <c r="O841" s="195">
        <v>0</v>
      </c>
      <c r="P841" s="198">
        <f t="shared" si="243"/>
      </c>
      <c r="Q841" s="199">
        <f>(M841+M842+M843)/(O841+O842+O843)</f>
      </c>
      <c r="R841" s="195">
        <v>5</v>
      </c>
      <c r="S841" s="199">
        <f>(O841+O842+O843)/(K841+K842+K843)</f>
      </c>
      <c r="T841" s="195">
        <v>0</v>
      </c>
      <c r="U841" s="200">
        <f t="shared" si="515"/>
      </c>
      <c r="V841" s="201">
        <f t="shared" si="619"/>
      </c>
      <c r="W841" s="195">
        <v>0</v>
      </c>
      <c r="X841" s="201">
        <f t="shared" si="307"/>
      </c>
      <c r="Y841" s="199">
        <f t="shared" si="411"/>
      </c>
      <c r="Z841" s="201">
        <f t="shared" si="816"/>
      </c>
      <c r="AA841" s="201">
        <f>W841/(F841+500)</f>
      </c>
      <c r="AB841" s="195">
        <v>0</v>
      </c>
      <c r="AC841" s="195">
        <v>0</v>
      </c>
      <c r="AD841" s="199">
        <f t="shared" si="712"/>
      </c>
      <c r="AE841" s="202">
        <f>(W841-AC841)/(F841+500)</f>
      </c>
      <c r="AF841" s="203" t="s">
        <v>265</v>
      </c>
    </row>
    <row hidden="true" r="842">
      <c r="A842" s="189"/>
      <c r="B842" s="238"/>
      <c r="C842" s="221"/>
      <c r="D842" s="192" t="s">
        <v>249</v>
      </c>
      <c r="E842" s="193">
        <v>178.76</v>
      </c>
      <c r="F842" s="194"/>
      <c r="G842" s="195">
        <v>1514</v>
      </c>
      <c r="H842" s="195">
        <v>82</v>
      </c>
      <c r="I842" s="196">
        <f t="shared" si="146"/>
      </c>
      <c r="J842" s="197">
        <f t="shared" si="13"/>
      </c>
      <c r="K842" s="195">
        <v>5</v>
      </c>
      <c r="L842" s="197">
        <f t="shared" si="107"/>
      </c>
      <c r="M842" s="195">
        <v>0</v>
      </c>
      <c r="N842" s="198">
        <f t="shared" si="216"/>
      </c>
      <c r="O842" s="195">
        <v>1</v>
      </c>
      <c r="P842" s="198">
        <f t="shared" si="243"/>
      </c>
      <c r="Q842" s="199"/>
      <c r="R842" s="195"/>
      <c r="S842" s="199"/>
      <c r="T842" s="195"/>
      <c r="U842" s="200"/>
      <c r="V842" s="201"/>
      <c r="W842" s="195"/>
      <c r="X842" s="201"/>
      <c r="Y842" s="199"/>
      <c r="Z842" s="201"/>
      <c r="AA842" s="201"/>
      <c r="AB842" s="195"/>
      <c r="AC842" s="195"/>
      <c r="AD842" s="199"/>
      <c r="AE842" s="202"/>
      <c r="AF842" s="204"/>
    </row>
    <row hidden="true" r="843">
      <c r="A843" s="189"/>
      <c r="B843" s="238"/>
      <c r="C843" s="221"/>
      <c r="D843" s="192" t="s">
        <v>250</v>
      </c>
      <c r="E843" s="193">
        <v>2082.11</v>
      </c>
      <c r="F843" s="194"/>
      <c r="G843" s="195">
        <v>16458</v>
      </c>
      <c r="H843" s="205">
        <v>278</v>
      </c>
      <c r="I843" s="196">
        <f t="shared" si="146"/>
      </c>
      <c r="J843" s="197">
        <f t="shared" si="13"/>
      </c>
      <c r="K843" s="195">
        <v>7</v>
      </c>
      <c r="L843" s="197">
        <f t="shared" si="107"/>
      </c>
      <c r="M843" s="195">
        <v>0</v>
      </c>
      <c r="N843" s="198">
        <f t="shared" si="216"/>
      </c>
      <c r="O843" s="195">
        <v>4</v>
      </c>
      <c r="P843" s="198">
        <f t="shared" si="243"/>
      </c>
      <c r="Q843" s="199"/>
      <c r="R843" s="195"/>
      <c r="S843" s="199"/>
      <c r="T843" s="195"/>
      <c r="U843" s="200"/>
      <c r="V843" s="201"/>
      <c r="W843" s="195"/>
      <c r="X843" s="201"/>
      <c r="Y843" s="199"/>
      <c r="Z843" s="201"/>
      <c r="AA843" s="201"/>
      <c r="AB843" s="195"/>
      <c r="AC843" s="195"/>
      <c r="AD843" s="199"/>
      <c r="AE843" s="202"/>
      <c r="AF843" s="203" t="s">
        <v>251</v>
      </c>
    </row>
    <row hidden="true" r="844">
      <c r="A844" s="189"/>
      <c r="B844" s="220" t="s">
        <v>259</v>
      </c>
      <c r="C844" s="221" t="s">
        <v>258</v>
      </c>
      <c r="D844" s="192" t="s">
        <v>247</v>
      </c>
      <c r="E844" s="193">
        <v>0</v>
      </c>
      <c r="F844" s="194">
        <f>E844+E846+E845</f>
      </c>
      <c r="G844" s="195">
        <v>0</v>
      </c>
      <c r="H844" s="195">
        <v>0</v>
      </c>
      <c r="I844" s="196">
        <f t="shared" si="146"/>
      </c>
      <c r="J844" s="197">
        <f t="shared" si="13"/>
      </c>
      <c r="K844" s="195">
        <v>0</v>
      </c>
      <c r="L844" s="197">
        <f t="shared" si="107"/>
      </c>
      <c r="M844" s="195">
        <v>0</v>
      </c>
      <c r="N844" s="198">
        <f t="shared" si="216"/>
      </c>
      <c r="O844" s="195">
        <v>0</v>
      </c>
      <c r="P844" s="198">
        <f t="shared" si="243"/>
      </c>
      <c r="Q844" s="199">
        <f>(M844+M845+M846)/(O844+O845+O846)</f>
      </c>
      <c r="R844" s="195">
        <v>3</v>
      </c>
      <c r="S844" s="199">
        <f>(O844+O845+O846)/(K844+K845+K846)</f>
      </c>
      <c r="T844" s="195">
        <v>2</v>
      </c>
      <c r="U844" s="200">
        <f>F844/T844</f>
      </c>
      <c r="V844" s="201">
        <f>(F844+4*500)/T844</f>
      </c>
      <c r="W844" s="195">
        <v>3182.399999999998</v>
      </c>
      <c r="X844" s="201">
        <f>W844/T844</f>
      </c>
      <c r="Y844" s="199">
        <f>T844/R844</f>
      </c>
      <c r="Z844" s="201">
        <f>W844/F844</f>
      </c>
      <c r="AA844" s="201">
        <f>W844/(F844+500)</f>
      </c>
      <c r="AB844" s="195">
        <v>1</v>
      </c>
      <c r="AC844" s="195">
        <v>775.2000000000003</v>
      </c>
      <c r="AD844" s="199">
        <f>AB844/T844</f>
      </c>
      <c r="AE844" s="202">
        <f>(W844-AC844)/(F844+500)</f>
      </c>
      <c r="AF844" s="203" t="s">
        <v>265</v>
      </c>
    </row>
    <row hidden="true" r="845">
      <c r="A845" s="189"/>
      <c r="B845" s="220"/>
      <c r="C845" s="221"/>
      <c r="D845" s="192" t="s">
        <v>249</v>
      </c>
      <c r="E845" s="193">
        <v>228.21</v>
      </c>
      <c r="F845" s="194"/>
      <c r="G845" s="195">
        <v>2162</v>
      </c>
      <c r="H845" s="195">
        <v>95</v>
      </c>
      <c r="I845" s="196">
        <f t="shared" si="146"/>
      </c>
      <c r="J845" s="197">
        <f t="shared" si="13"/>
      </c>
      <c r="K845" s="195">
        <v>6</v>
      </c>
      <c r="L845" s="197">
        <f t="shared" si="107"/>
      </c>
      <c r="M845" s="195">
        <v>0</v>
      </c>
      <c r="N845" s="198">
        <f t="shared" si="216"/>
      </c>
      <c r="O845" s="195">
        <v>0</v>
      </c>
      <c r="P845" s="198">
        <f t="shared" si="243"/>
      </c>
      <c r="Q845" s="199"/>
      <c r="R845" s="195"/>
      <c r="S845" s="199"/>
      <c r="T845" s="195"/>
      <c r="U845" s="200"/>
      <c r="V845" s="201"/>
      <c r="W845" s="195"/>
      <c r="X845" s="201"/>
      <c r="Y845" s="199"/>
      <c r="Z845" s="201"/>
      <c r="AA845" s="201"/>
      <c r="AB845" s="195">
        <v>1</v>
      </c>
      <c r="AC845" s="195">
        <v>775.2000000000003</v>
      </c>
      <c r="AD845" s="199"/>
      <c r="AE845" s="202"/>
      <c r="AF845" s="204"/>
    </row>
    <row hidden="true" r="846">
      <c r="A846" s="189"/>
      <c r="B846" s="220"/>
      <c r="C846" s="221"/>
      <c r="D846" s="192" t="s">
        <v>250</v>
      </c>
      <c r="E846" s="193">
        <v>2405.4</v>
      </c>
      <c r="F846" s="194"/>
      <c r="G846" s="195">
        <v>20481</v>
      </c>
      <c r="H846" s="205">
        <v>291</v>
      </c>
      <c r="I846" s="196">
        <f t="shared" si="146"/>
      </c>
      <c r="J846" s="197">
        <f t="shared" si="13"/>
      </c>
      <c r="K846" s="195">
        <v>2</v>
      </c>
      <c r="L846" s="197">
        <f t="shared" si="107"/>
      </c>
      <c r="M846" s="195">
        <v>2</v>
      </c>
      <c r="N846" s="198">
        <f t="shared" si="216"/>
      </c>
      <c r="O846" s="195">
        <v>2</v>
      </c>
      <c r="P846" s="198">
        <f t="shared" si="243"/>
      </c>
      <c r="Q846" s="199"/>
      <c r="R846" s="195"/>
      <c r="S846" s="199"/>
      <c r="T846" s="195"/>
      <c r="U846" s="200"/>
      <c r="V846" s="201"/>
      <c r="W846" s="195"/>
      <c r="X846" s="201"/>
      <c r="Y846" s="199"/>
      <c r="Z846" s="201"/>
      <c r="AA846" s="201"/>
      <c r="AB846" s="195">
        <v>1</v>
      </c>
      <c r="AC846" s="195">
        <v>775.2000000000003</v>
      </c>
      <c r="AD846" s="199"/>
      <c r="AE846" s="202"/>
      <c r="AF846" s="203" t="s">
        <v>251</v>
      </c>
    </row>
    <row hidden="true" r="847">
      <c r="A847" s="189"/>
      <c r="B847" s="220" t="s">
        <v>260</v>
      </c>
      <c r="C847" s="221" t="s">
        <v>258</v>
      </c>
      <c r="D847" s="192" t="s">
        <v>247</v>
      </c>
      <c r="E847" s="193">
        <v>0</v>
      </c>
      <c r="F847" s="194">
        <f>E847+E849+E848</f>
      </c>
      <c r="G847" s="195">
        <v>0</v>
      </c>
      <c r="H847" s="195">
        <v>0</v>
      </c>
      <c r="I847" s="196">
        <f t="shared" si="146"/>
      </c>
      <c r="J847" s="197">
        <f t="shared" si="13"/>
      </c>
      <c r="K847" s="195">
        <v>0</v>
      </c>
      <c r="L847" s="197">
        <f t="shared" si="107"/>
      </c>
      <c r="M847" s="195">
        <v>0</v>
      </c>
      <c r="N847" s="198">
        <f t="shared" si="216"/>
      </c>
      <c r="O847" s="195">
        <v>0</v>
      </c>
      <c r="P847" s="198">
        <f t="shared" si="243"/>
      </c>
      <c r="Q847" s="199">
        <f>(M847+M848+M849)/(O847+O848+O849)</f>
      </c>
      <c r="R847" s="195">
        <v>5</v>
      </c>
      <c r="S847" s="199">
        <f>(O847+O848+O849)/(K847+K848+K849)</f>
      </c>
      <c r="T847" s="195">
        <v>1</v>
      </c>
      <c r="U847" s="200">
        <f>F847/T847</f>
      </c>
      <c r="V847" s="201">
        <f>(F847+4*500)/T847</f>
      </c>
      <c r="W847" s="195">
        <v>2011.2</v>
      </c>
      <c r="X847" s="201">
        <f>W847/T847</f>
      </c>
      <c r="Y847" s="199">
        <f>T847/R847</f>
      </c>
      <c r="Z847" s="201">
        <f>W847/F847</f>
      </c>
      <c r="AA847" s="201">
        <f>W847/(F847+500)</f>
      </c>
      <c r="AB847" s="195">
        <v>0</v>
      </c>
      <c r="AC847" s="195">
        <v>0</v>
      </c>
      <c r="AD847" s="199">
        <f>AB847/T847</f>
      </c>
      <c r="AE847" s="202">
        <f>(W847-AC847)/(F847+500)</f>
      </c>
      <c r="AF847" s="203" t="s">
        <v>265</v>
      </c>
    </row>
    <row hidden="true" r="848">
      <c r="A848" s="189"/>
      <c r="B848" s="220"/>
      <c r="C848" s="221"/>
      <c r="D848" s="192" t="s">
        <v>249</v>
      </c>
      <c r="E848" s="193">
        <v>437.88</v>
      </c>
      <c r="F848" s="194"/>
      <c r="G848" s="195">
        <v>4147</v>
      </c>
      <c r="H848" s="195">
        <v>205</v>
      </c>
      <c r="I848" s="196">
        <f t="shared" si="146"/>
      </c>
      <c r="J848" s="197">
        <f t="shared" si="13"/>
      </c>
      <c r="K848" s="195">
        <v>12</v>
      </c>
      <c r="L848" s="197">
        <f t="shared" si="107"/>
      </c>
      <c r="M848" s="195">
        <v>0</v>
      </c>
      <c r="N848" s="198">
        <f t="shared" si="216"/>
      </c>
      <c r="O848" s="195">
        <v>0</v>
      </c>
      <c r="P848" s="198">
        <f t="shared" si="243"/>
      </c>
      <c r="Q848" s="199"/>
      <c r="R848" s="195"/>
      <c r="S848" s="199"/>
      <c r="T848" s="195"/>
      <c r="U848" s="200"/>
      <c r="V848" s="201"/>
      <c r="W848" s="195"/>
      <c r="X848" s="201"/>
      <c r="Y848" s="199"/>
      <c r="Z848" s="201"/>
      <c r="AA848" s="201"/>
      <c r="AB848" s="195"/>
      <c r="AC848" s="195"/>
      <c r="AD848" s="199"/>
      <c r="AE848" s="202"/>
      <c r="AF848" s="204"/>
    </row>
    <row hidden="true" r="849">
      <c r="A849" s="189"/>
      <c r="B849" s="220"/>
      <c r="C849" s="221"/>
      <c r="D849" s="192" t="s">
        <v>250</v>
      </c>
      <c r="E849" s="193">
        <v>2577.94</v>
      </c>
      <c r="F849" s="194"/>
      <c r="G849" s="195">
        <v>20285</v>
      </c>
      <c r="H849" s="205">
        <v>317</v>
      </c>
      <c r="I849" s="196">
        <f t="shared" si="146"/>
      </c>
      <c r="J849" s="197">
        <f t="shared" si="13"/>
      </c>
      <c r="K849" s="195">
        <v>3</v>
      </c>
      <c r="L849" s="197">
        <f t="shared" si="107"/>
      </c>
      <c r="M849" s="195">
        <v>1</v>
      </c>
      <c r="N849" s="198">
        <f t="shared" si="216"/>
      </c>
      <c r="O849" s="195">
        <v>7</v>
      </c>
      <c r="P849" s="198">
        <f t="shared" si="243"/>
      </c>
      <c r="Q849" s="199"/>
      <c r="R849" s="195"/>
      <c r="S849" s="199"/>
      <c r="T849" s="195"/>
      <c r="U849" s="200"/>
      <c r="V849" s="201"/>
      <c r="W849" s="195"/>
      <c r="X849" s="201"/>
      <c r="Y849" s="199"/>
      <c r="Z849" s="201"/>
      <c r="AA849" s="201"/>
      <c r="AB849" s="195"/>
      <c r="AC849" s="195"/>
      <c r="AD849" s="199"/>
      <c r="AE849" s="202"/>
      <c r="AF849" s="203" t="s">
        <v>251</v>
      </c>
    </row>
    <row hidden="true" r="850">
      <c r="A850" s="189"/>
      <c r="B850" s="220" t="s">
        <v>261</v>
      </c>
      <c r="C850" s="221" t="s">
        <v>258</v>
      </c>
      <c r="D850" s="192" t="s">
        <v>247</v>
      </c>
      <c r="E850" s="193">
        <v>0</v>
      </c>
      <c r="F850" s="194">
        <f>E850+E852+E851</f>
      </c>
      <c r="G850" s="195">
        <v>0</v>
      </c>
      <c r="H850" s="205">
        <v>0</v>
      </c>
      <c r="I850" s="196">
        <f t="shared" si="146"/>
      </c>
      <c r="J850" s="197">
        <f t="shared" si="13"/>
      </c>
      <c r="K850" s="195">
        <v>0</v>
      </c>
      <c r="L850" s="197">
        <f t="shared" si="107"/>
      </c>
      <c r="M850" s="195">
        <v>0</v>
      </c>
      <c r="N850" s="198">
        <f t="shared" si="216"/>
      </c>
      <c r="O850" s="195">
        <v>0</v>
      </c>
      <c r="P850" s="198">
        <f t="shared" si="243"/>
      </c>
      <c r="Q850" s="199">
        <f>(M850+M851+M852)/(O850+O851+O852)</f>
      </c>
      <c r="R850" s="195">
        <v>12</v>
      </c>
      <c r="S850" s="199">
        <f>(O850+O851+O852)/(K850+K851+K852)</f>
      </c>
      <c r="T850" s="195">
        <v>6</v>
      </c>
      <c r="U850" s="200">
        <f>F850/T850</f>
      </c>
      <c r="V850" s="201">
        <f>(F850+4*500)/T850</f>
      </c>
      <c r="W850" s="195">
        <v>5194.800000000003</v>
      </c>
      <c r="X850" s="201">
        <f>W850/T850</f>
      </c>
      <c r="Y850" s="199">
        <f>T850/R850</f>
      </c>
      <c r="Z850" s="201">
        <f>W850/F850</f>
      </c>
      <c r="AA850" s="201">
        <f>W850/(F850+500)</f>
      </c>
      <c r="AB850" s="195">
        <v>4</v>
      </c>
      <c r="AC850" s="195">
        <v>3119.999999999998</v>
      </c>
      <c r="AD850" s="199">
        <f>AB850/T850</f>
      </c>
      <c r="AE850" s="202">
        <f>(W850-AC850)/(F850+500)</f>
      </c>
      <c r="AF850" s="203" t="s">
        <v>265</v>
      </c>
    </row>
    <row hidden="true" r="851">
      <c r="A851" s="189"/>
      <c r="B851" s="220"/>
      <c r="C851" s="221"/>
      <c r="D851" s="192" t="s">
        <v>249</v>
      </c>
      <c r="E851" s="193">
        <v>550.55</v>
      </c>
      <c r="F851" s="194"/>
      <c r="G851" s="195">
        <v>5559</v>
      </c>
      <c r="H851" s="205">
        <v>249</v>
      </c>
      <c r="I851" s="196">
        <f t="shared" si="146"/>
      </c>
      <c r="J851" s="197">
        <f t="shared" si="13"/>
      </c>
      <c r="K851" s="195">
        <v>13</v>
      </c>
      <c r="L851" s="197">
        <f t="shared" si="107"/>
      </c>
      <c r="M851" s="195">
        <v>2</v>
      </c>
      <c r="N851" s="198">
        <f t="shared" si="216"/>
      </c>
      <c r="O851" s="195">
        <v>3</v>
      </c>
      <c r="P851" s="198">
        <f t="shared" si="243"/>
      </c>
      <c r="Q851" s="199"/>
      <c r="R851" s="195"/>
      <c r="S851" s="199"/>
      <c r="T851" s="195"/>
      <c r="U851" s="200"/>
      <c r="V851" s="201"/>
      <c r="W851" s="195"/>
      <c r="X851" s="201"/>
      <c r="Y851" s="199"/>
      <c r="Z851" s="201"/>
      <c r="AA851" s="201"/>
      <c r="AB851" s="195"/>
      <c r="AC851" s="195"/>
      <c r="AD851" s="199"/>
      <c r="AE851" s="202"/>
      <c r="AF851" s="204"/>
    </row>
    <row hidden="true" r="852">
      <c r="A852" s="189"/>
      <c r="B852" s="220"/>
      <c r="C852" s="221"/>
      <c r="D852" s="192" t="s">
        <v>250</v>
      </c>
      <c r="E852" s="193">
        <v>1992.03</v>
      </c>
      <c r="F852" s="194"/>
      <c r="G852" s="195">
        <v>14619</v>
      </c>
      <c r="H852" s="205">
        <v>238</v>
      </c>
      <c r="I852" s="196">
        <f t="shared" si="146"/>
      </c>
      <c r="J852" s="197">
        <f t="shared" si="13"/>
      </c>
      <c r="K852" s="195">
        <v>0</v>
      </c>
      <c r="L852" s="197">
        <f t="shared" si="107"/>
      </c>
      <c r="M852" s="195">
        <v>3</v>
      </c>
      <c r="N852" s="198">
        <f t="shared" si="216"/>
      </c>
      <c r="O852" s="195">
        <v>6</v>
      </c>
      <c r="P852" s="198">
        <f t="shared" si="243"/>
      </c>
      <c r="Q852" s="199"/>
      <c r="R852" s="195"/>
      <c r="S852" s="199"/>
      <c r="T852" s="195"/>
      <c r="U852" s="200"/>
      <c r="V852" s="201"/>
      <c r="W852" s="195"/>
      <c r="X852" s="201"/>
      <c r="Y852" s="199"/>
      <c r="Z852" s="201"/>
      <c r="AA852" s="201"/>
      <c r="AB852" s="195"/>
      <c r="AC852" s="195"/>
      <c r="AD852" s="199"/>
      <c r="AE852" s="202"/>
      <c r="AF852" s="203" t="s">
        <v>251</v>
      </c>
    </row>
    <row hidden="true" r="853">
      <c r="A853" s="189"/>
      <c r="B853" s="220" t="s">
        <v>262</v>
      </c>
      <c r="C853" s="221" t="s">
        <v>258</v>
      </c>
      <c r="D853" s="192" t="s">
        <v>247</v>
      </c>
      <c r="E853" s="193">
        <v>0</v>
      </c>
      <c r="F853" s="194">
        <f>E853+E855+E854</f>
      </c>
      <c r="G853" s="195">
        <v>0</v>
      </c>
      <c r="H853" s="195">
        <v>0</v>
      </c>
      <c r="I853" s="196">
        <f t="shared" si="146"/>
      </c>
      <c r="J853" s="197">
        <f t="shared" si="13"/>
      </c>
      <c r="K853" s="195">
        <v>0</v>
      </c>
      <c r="L853" s="197">
        <f t="shared" si="107"/>
      </c>
      <c r="M853" s="195">
        <v>0</v>
      </c>
      <c r="N853" s="198">
        <f t="shared" si="216"/>
      </c>
      <c r="O853" s="195">
        <v>0</v>
      </c>
      <c r="P853" s="198">
        <f t="shared" si="243"/>
      </c>
      <c r="Q853" s="199">
        <f>(M853+M854+M855)/(O853+O854+O855)</f>
      </c>
      <c r="R853" s="195">
        <v>14</v>
      </c>
      <c r="S853" s="199">
        <f>(O853+O854+O855)/(K853+K854+K855)</f>
      </c>
      <c r="T853" s="195">
        <v>8</v>
      </c>
      <c r="U853" s="200">
        <f>F853/T853</f>
      </c>
      <c r="V853" s="201">
        <f>(F853+4*500)/T853</f>
      </c>
      <c r="W853" s="195">
        <v>5385.5999999999985</v>
      </c>
      <c r="X853" s="201">
        <f>W853/T853</f>
      </c>
      <c r="Y853" s="199">
        <f>T853/R853</f>
      </c>
      <c r="Z853" s="201">
        <f>W853/F853</f>
      </c>
      <c r="AA853" s="201">
        <f>W853/(F853+500)</f>
      </c>
      <c r="AB853" s="195">
        <v>6</v>
      </c>
      <c r="AC853" s="195">
        <v>4528.800000000001</v>
      </c>
      <c r="AD853" s="199">
        <f>AB853/T853</f>
      </c>
      <c r="AE853" s="202">
        <f>(W853-AC853)/(F853+500)</f>
      </c>
      <c r="AF853" s="203" t="s">
        <v>265</v>
      </c>
    </row>
    <row hidden="true" r="854">
      <c r="A854" s="189"/>
      <c r="B854" s="220"/>
      <c r="C854" s="221"/>
      <c r="D854" s="192" t="s">
        <v>249</v>
      </c>
      <c r="E854" s="193">
        <v>331.3</v>
      </c>
      <c r="F854" s="194"/>
      <c r="G854" s="195">
        <v>3104</v>
      </c>
      <c r="H854" s="195">
        <v>113</v>
      </c>
      <c r="I854" s="196">
        <f t="shared" si="146"/>
      </c>
      <c r="J854" s="197">
        <f t="shared" si="13"/>
      </c>
      <c r="K854" s="195">
        <v>10</v>
      </c>
      <c r="L854" s="197">
        <f t="shared" si="107"/>
      </c>
      <c r="M854" s="195">
        <v>0</v>
      </c>
      <c r="N854" s="198">
        <f t="shared" si="216"/>
      </c>
      <c r="O854" s="195">
        <v>1</v>
      </c>
      <c r="P854" s="198">
        <f t="shared" si="243"/>
      </c>
      <c r="Q854" s="199"/>
      <c r="R854" s="195"/>
      <c r="S854" s="199"/>
      <c r="T854" s="195"/>
      <c r="U854" s="200"/>
      <c r="V854" s="201"/>
      <c r="W854" s="195"/>
      <c r="X854" s="201"/>
      <c r="Y854" s="199"/>
      <c r="Z854" s="201"/>
      <c r="AA854" s="201"/>
      <c r="AB854" s="195"/>
      <c r="AC854" s="195"/>
      <c r="AD854" s="199"/>
      <c r="AE854" s="202"/>
      <c r="AF854" s="204"/>
    </row>
    <row hidden="true" r="855">
      <c r="A855" s="189"/>
      <c r="B855" s="220"/>
      <c r="C855" s="221"/>
      <c r="D855" s="192" t="s">
        <v>250</v>
      </c>
      <c r="E855" s="193">
        <v>3373.97</v>
      </c>
      <c r="F855" s="194"/>
      <c r="G855" s="195">
        <v>32237</v>
      </c>
      <c r="H855" s="205">
        <v>430</v>
      </c>
      <c r="I855" s="196">
        <f t="shared" si="146"/>
      </c>
      <c r="J855" s="197">
        <f t="shared" si="13"/>
      </c>
      <c r="K855" s="195">
        <v>0</v>
      </c>
      <c r="L855" s="197">
        <f t="shared" si="107"/>
      </c>
      <c r="M855" s="195">
        <v>5</v>
      </c>
      <c r="N855" s="198">
        <f t="shared" si="216"/>
      </c>
      <c r="O855" s="195">
        <v>6</v>
      </c>
      <c r="P855" s="198">
        <f t="shared" si="243"/>
      </c>
      <c r="Q855" s="199"/>
      <c r="R855" s="195"/>
      <c r="S855" s="199"/>
      <c r="T855" s="195"/>
      <c r="U855" s="200"/>
      <c r="V855" s="201"/>
      <c r="W855" s="195"/>
      <c r="X855" s="201"/>
      <c r="Y855" s="199"/>
      <c r="Z855" s="201"/>
      <c r="AA855" s="201"/>
      <c r="AB855" s="195"/>
      <c r="AC855" s="195"/>
      <c r="AD855" s="199"/>
      <c r="AE855" s="202"/>
      <c r="AF855" s="203" t="s">
        <v>251</v>
      </c>
    </row>
    <row hidden="true" r="856">
      <c r="A856" s="189"/>
      <c r="B856" s="222" t="s">
        <v>256</v>
      </c>
      <c r="C856" s="222"/>
      <c r="D856" s="222"/>
      <c r="E856" s="208">
        <f>SUM(E841:E855)</f>
      </c>
      <c r="F856" s="208">
        <f>SUM(F841:F855)</f>
      </c>
      <c r="G856" s="208">
        <f>SUM(G841:G855)</f>
      </c>
      <c r="H856" s="208">
        <f>SUM(H841:H855)</f>
      </c>
      <c r="I856" s="210">
        <f t="shared" si="146"/>
      </c>
      <c r="J856" s="211">
        <f t="shared" si="13"/>
      </c>
      <c r="K856" s="208">
        <f>SUM(K841:K855)</f>
      </c>
      <c r="L856" s="211">
        <f t="shared" si="107"/>
      </c>
      <c r="M856" s="208">
        <f>SUM(M841:M855)</f>
      </c>
      <c r="N856" s="212">
        <f t="shared" si="216"/>
      </c>
      <c r="O856" s="208">
        <f>SUM(O841:O855)</f>
      </c>
      <c r="P856" s="212">
        <f t="shared" si="243"/>
      </c>
      <c r="Q856" s="213">
        <f>M856/O856</f>
      </c>
      <c r="R856" s="208">
        <f>SUM(R841:R855)</f>
      </c>
      <c r="S856" s="213">
        <f>(O856+O856)/(K856+K856)</f>
      </c>
      <c r="T856" s="208">
        <f>SUM(T841:T855)</f>
      </c>
      <c r="U856" s="214">
        <f t="shared" ref="U856:U857" si="516">F856/T856</f>
      </c>
      <c r="V856" s="215">
        <f t="shared" ref="V856:V857" si="620">(F856+4*500)/T856</f>
      </c>
      <c r="W856" s="208">
        <f>SUM(W841:W855)</f>
      </c>
      <c r="X856" s="216">
        <f t="shared" ref="X856:X857" si="308">W856/T856</f>
      </c>
      <c r="Y856" s="213">
        <f t="shared" ref="Y856:Y857" si="412">T856/R856</f>
      </c>
      <c r="Z856" s="215">
        <f t="shared" ref="Z856:Z857" si="817">W856/F856</f>
      </c>
      <c r="AA856" s="215">
        <f>W856/(F856+COUNT(W841:W855)*500)</f>
      </c>
      <c r="AB856" s="217">
        <f>AB841+AB844+AB847+AB853+AB850</f>
      </c>
      <c r="AC856" s="217">
        <f>AC841+AC844+AC847+AC853+AC850</f>
      </c>
      <c r="AD856" s="213">
        <f t="shared" ref="AD856:AD857" si="713">AB856/T856</f>
      </c>
      <c r="AE856" s="218">
        <f>(W856-AC856)/(F856+COUNT(W841:W855))</f>
      </c>
      <c r="AF856" s="203"/>
    </row>
    <row hidden="true" r="857">
      <c r="A857" s="189"/>
      <c r="B857" s="190" t="s">
        <v>263</v>
      </c>
      <c r="C857" s="221" t="s">
        <v>287</v>
      </c>
      <c r="D857" s="192" t="s">
        <v>247</v>
      </c>
      <c r="E857" s="193">
        <v>0</v>
      </c>
      <c r="F857" s="194">
        <f>E857+E859+E858</f>
      </c>
      <c r="G857" s="193">
        <v>0</v>
      </c>
      <c r="H857" s="193">
        <v>0</v>
      </c>
      <c r="I857" s="196">
        <f t="shared" si="146"/>
      </c>
      <c r="J857" s="197">
        <f t="shared" si="13"/>
      </c>
      <c r="K857" s="193">
        <v>0</v>
      </c>
      <c r="L857" s="197">
        <f t="shared" si="107"/>
      </c>
      <c r="M857" s="193">
        <v>0</v>
      </c>
      <c r="N857" s="198">
        <f t="shared" si="216"/>
      </c>
      <c r="O857" s="193">
        <v>0</v>
      </c>
      <c r="P857" s="198">
        <f t="shared" si="243"/>
      </c>
      <c r="Q857" s="199">
        <f>(M857+M858+M859)/(O857+O858+O859)</f>
      </c>
      <c r="R857" s="195">
        <v>12</v>
      </c>
      <c r="S857" s="199">
        <f>(O857+O858+O859)/(K857+K858+K859)</f>
      </c>
      <c r="T857" s="195">
        <v>5</v>
      </c>
      <c r="U857" s="200">
        <f t="shared" si="516"/>
      </c>
      <c r="V857" s="201">
        <f t="shared" si="620"/>
      </c>
      <c r="W857" s="195">
        <v>5383</v>
      </c>
      <c r="X857" s="201">
        <f t="shared" si="308"/>
      </c>
      <c r="Y857" s="199">
        <f t="shared" si="412"/>
      </c>
      <c r="Z857" s="201">
        <f t="shared" si="817"/>
      </c>
      <c r="AA857" s="201">
        <f>W857/(F857+500)</f>
      </c>
      <c r="AB857" s="195">
        <v>4</v>
      </c>
      <c r="AC857" s="195">
        <v>4667.800000000001</v>
      </c>
      <c r="AD857" s="199">
        <f t="shared" si="713"/>
      </c>
      <c r="AE857" s="202">
        <f>(W857-AC857)/(F857+500)</f>
      </c>
      <c r="AF857" s="201" t="s">
        <v>248</v>
      </c>
    </row>
    <row hidden="true" r="858">
      <c r="A858" s="189"/>
      <c r="B858" s="190"/>
      <c r="C858" s="221"/>
      <c r="D858" s="192" t="s">
        <v>249</v>
      </c>
      <c r="E858" s="193">
        <v>128.98</v>
      </c>
      <c r="F858" s="194"/>
      <c r="G858" s="195">
        <v>1548</v>
      </c>
      <c r="H858" s="195">
        <v>48</v>
      </c>
      <c r="I858" s="196">
        <f t="shared" si="146"/>
      </c>
      <c r="J858" s="197">
        <f t="shared" si="13"/>
      </c>
      <c r="K858" s="195">
        <v>2</v>
      </c>
      <c r="L858" s="197">
        <f t="shared" si="107"/>
      </c>
      <c r="M858" s="195">
        <v>1</v>
      </c>
      <c r="N858" s="198">
        <f t="shared" si="216"/>
      </c>
      <c r="O858" s="195">
        <v>1</v>
      </c>
      <c r="P858" s="198">
        <f t="shared" si="243"/>
      </c>
      <c r="Q858" s="199"/>
      <c r="R858" s="195"/>
      <c r="S858" s="199"/>
      <c r="T858" s="195"/>
      <c r="U858" s="200"/>
      <c r="V858" s="201"/>
      <c r="W858" s="195"/>
      <c r="X858" s="201"/>
      <c r="Y858" s="199"/>
      <c r="Z858" s="201"/>
      <c r="AA858" s="201"/>
      <c r="AB858" s="195"/>
      <c r="AC858" s="195"/>
      <c r="AD858" s="199"/>
      <c r="AE858" s="202"/>
      <c r="AF858" s="203" t="s">
        <v>266</v>
      </c>
    </row>
    <row hidden="true" r="859">
      <c r="A859" s="189"/>
      <c r="B859" s="190"/>
      <c r="C859" s="221"/>
      <c r="D859" s="192" t="s">
        <v>250</v>
      </c>
      <c r="E859" s="193">
        <v>3018.07</v>
      </c>
      <c r="F859" s="194"/>
      <c r="G859" s="195">
        <v>31309</v>
      </c>
      <c r="H859" s="205">
        <v>367</v>
      </c>
      <c r="I859" s="196">
        <f t="shared" si="146"/>
      </c>
      <c r="J859" s="197">
        <f t="shared" si="13"/>
      </c>
      <c r="K859" s="195">
        <v>1</v>
      </c>
      <c r="L859" s="197">
        <f t="shared" si="107"/>
      </c>
      <c r="M859" s="195">
        <v>1</v>
      </c>
      <c r="N859" s="198">
        <f t="shared" si="216"/>
      </c>
      <c r="O859" s="195">
        <v>3</v>
      </c>
      <c r="P859" s="198">
        <f t="shared" si="243"/>
      </c>
      <c r="Q859" s="199"/>
      <c r="R859" s="195"/>
      <c r="S859" s="199"/>
      <c r="T859" s="195"/>
      <c r="U859" s="200"/>
      <c r="V859" s="201"/>
      <c r="W859" s="195"/>
      <c r="X859" s="201"/>
      <c r="Y859" s="199"/>
      <c r="Z859" s="201"/>
      <c r="AA859" s="201"/>
      <c r="AB859" s="195"/>
      <c r="AC859" s="195"/>
      <c r="AD859" s="199"/>
      <c r="AE859" s="202"/>
      <c r="AF859" s="203"/>
    </row>
    <row hidden="true" r="860">
      <c r="A860" s="189"/>
      <c r="B860" s="190" t="s">
        <v>267</v>
      </c>
      <c r="C860" s="221" t="s">
        <v>287</v>
      </c>
      <c r="D860" s="192" t="s">
        <v>247</v>
      </c>
      <c r="E860" s="193">
        <v>0</v>
      </c>
      <c r="F860" s="194">
        <f>E860+E862+E861</f>
      </c>
      <c r="G860" s="195">
        <v>0</v>
      </c>
      <c r="H860" s="195">
        <v>0</v>
      </c>
      <c r="I860" s="196">
        <f>H860/G861</f>
      </c>
      <c r="J860" s="197">
        <f>(E860/G861)*1000</f>
      </c>
      <c r="K860" s="195">
        <v>0</v>
      </c>
      <c r="L860" s="197">
        <f t="shared" si="107"/>
      </c>
      <c r="M860" s="195">
        <v>0</v>
      </c>
      <c r="N860" s="198">
        <f t="shared" si="216"/>
      </c>
      <c r="O860" s="195">
        <v>0</v>
      </c>
      <c r="P860" s="198">
        <f t="shared" si="243"/>
      </c>
      <c r="Q860" s="199">
        <f>(M860+M861+M862)/(O860+O861+O862)</f>
      </c>
      <c r="R860" s="195">
        <v>9</v>
      </c>
      <c r="S860" s="199">
        <f>(O860+O861+O862)/(K860+K861+K862)</f>
      </c>
      <c r="T860" s="195">
        <v>3</v>
      </c>
      <c r="U860" s="200">
        <f>F860/T860</f>
      </c>
      <c r="V860" s="201">
        <f>(F860+4*500)/T860</f>
      </c>
      <c r="W860" s="195">
        <v>3614.4000000000015</v>
      </c>
      <c r="X860" s="201">
        <f>W860/T860</f>
      </c>
      <c r="Y860" s="199">
        <f>T860/R860</f>
      </c>
      <c r="Z860" s="201">
        <f>W860/F860</f>
      </c>
      <c r="AA860" s="201">
        <f>W860/(F860+500)</f>
      </c>
      <c r="AB860" s="195">
        <v>1</v>
      </c>
      <c r="AC860" s="195">
        <v>763.2000000000007</v>
      </c>
      <c r="AD860" s="199">
        <f>AB860/T860</f>
      </c>
      <c r="AE860" s="202">
        <f>(W860-AC860)/(F860+500)</f>
      </c>
      <c r="AF860" s="201" t="s">
        <v>248</v>
      </c>
    </row>
    <row hidden="true" r="861">
      <c r="A861" s="189"/>
      <c r="B861" s="190"/>
      <c r="C861" s="221"/>
      <c r="D861" s="192" t="s">
        <v>249</v>
      </c>
      <c r="E861" s="193">
        <v>311.29</v>
      </c>
      <c r="F861" s="194"/>
      <c r="G861" s="195">
        <v>3167</v>
      </c>
      <c r="H861" s="195">
        <v>96</v>
      </c>
      <c r="I861" s="196">
        <f t="shared" ref="I861:I889" si="147">H861/G861</f>
      </c>
      <c r="J861" s="197">
        <f t="shared" ref="J861:J889" si="14">(E861/G861)*1000</f>
      </c>
      <c r="K861" s="195">
        <v>8</v>
      </c>
      <c r="L861" s="197">
        <f t="shared" si="107"/>
      </c>
      <c r="M861" s="195">
        <v>2</v>
      </c>
      <c r="N861" s="198">
        <f t="shared" si="216"/>
      </c>
      <c r="O861" s="195">
        <v>4</v>
      </c>
      <c r="P861" s="198">
        <f t="shared" si="243"/>
      </c>
      <c r="Q861" s="199"/>
      <c r="R861" s="195"/>
      <c r="S861" s="199"/>
      <c r="T861" s="195"/>
      <c r="U861" s="200"/>
      <c r="V861" s="201"/>
      <c r="W861" s="195"/>
      <c r="X861" s="201"/>
      <c r="Y861" s="199"/>
      <c r="Z861" s="201"/>
      <c r="AA861" s="201"/>
      <c r="AB861" s="195"/>
      <c r="AC861" s="195"/>
      <c r="AD861" s="199"/>
      <c r="AE861" s="202"/>
      <c r="AF861" s="203"/>
    </row>
    <row hidden="true" r="862">
      <c r="A862" s="189"/>
      <c r="B862" s="190"/>
      <c r="C862" s="221"/>
      <c r="D862" s="192" t="s">
        <v>250</v>
      </c>
      <c r="E862" s="193">
        <v>2886.52</v>
      </c>
      <c r="F862" s="194"/>
      <c r="G862" s="195">
        <v>31087</v>
      </c>
      <c r="H862" s="205">
        <v>386</v>
      </c>
      <c r="I862" s="196">
        <f t="shared" si="147"/>
      </c>
      <c r="J862" s="197">
        <f t="shared" si="14"/>
      </c>
      <c r="K862" s="195">
        <v>0</v>
      </c>
      <c r="L862" s="197">
        <f t="shared" si="107"/>
      </c>
      <c r="M862" s="195">
        <v>1</v>
      </c>
      <c r="N862" s="198">
        <f t="shared" si="216"/>
      </c>
      <c r="O862" s="195">
        <v>4</v>
      </c>
      <c r="P862" s="198">
        <f t="shared" si="243"/>
      </c>
      <c r="Q862" s="199"/>
      <c r="R862" s="195"/>
      <c r="S862" s="199"/>
      <c r="T862" s="195"/>
      <c r="U862" s="200"/>
      <c r="V862" s="201"/>
      <c r="W862" s="195"/>
      <c r="X862" s="201"/>
      <c r="Y862" s="199"/>
      <c r="Z862" s="201"/>
      <c r="AA862" s="201"/>
      <c r="AB862" s="195"/>
      <c r="AC862" s="195"/>
      <c r="AD862" s="199"/>
      <c r="AE862" s="202"/>
      <c r="AF862" s="203" t="s">
        <v>266</v>
      </c>
    </row>
    <row hidden="true" r="863">
      <c r="A863" s="189"/>
      <c r="B863" s="190" t="s">
        <v>268</v>
      </c>
      <c r="C863" s="221" t="s">
        <v>287</v>
      </c>
      <c r="D863" s="192" t="s">
        <v>247</v>
      </c>
      <c r="E863" s="193">
        <v>0</v>
      </c>
      <c r="F863" s="194">
        <f>E863+E865+E864</f>
      </c>
      <c r="G863" s="193">
        <v>0</v>
      </c>
      <c r="H863" s="193">
        <v>0</v>
      </c>
      <c r="I863" s="196">
        <f t="shared" si="147"/>
      </c>
      <c r="J863" s="197">
        <f t="shared" si="14"/>
      </c>
      <c r="K863" s="193">
        <v>0</v>
      </c>
      <c r="L863" s="197">
        <f t="shared" si="107"/>
      </c>
      <c r="M863" s="193">
        <v>0</v>
      </c>
      <c r="N863" s="198">
        <f t="shared" si="216"/>
      </c>
      <c r="O863" s="193">
        <v>0</v>
      </c>
      <c r="P863" s="198">
        <f t="shared" si="243"/>
      </c>
      <c r="Q863" s="199">
        <f>(M863+M864+M865)/(O863+O864+O865)</f>
      </c>
      <c r="R863" s="195">
        <v>4</v>
      </c>
      <c r="S863" s="199">
        <f>(O863+O864+O865)/(K863+K864+K865)</f>
      </c>
      <c r="T863" s="195">
        <v>2</v>
      </c>
      <c r="U863" s="200">
        <f>F863/T863</f>
      </c>
      <c r="V863" s="201">
        <f>(F863+4*500)/T863</f>
      </c>
      <c r="W863" s="195">
        <v>1719.5999999999985</v>
      </c>
      <c r="X863" s="201">
        <f>W863/T863</f>
      </c>
      <c r="Y863" s="199">
        <f>T863/R863</f>
      </c>
      <c r="Z863" s="201">
        <f>W863/F863</f>
      </c>
      <c r="AA863" s="201">
        <f>W863/(F863+500)</f>
      </c>
      <c r="AB863" s="195">
        <v>0</v>
      </c>
      <c r="AC863" s="195">
        <v>0</v>
      </c>
      <c r="AD863" s="199">
        <f>AB863/T863</f>
      </c>
      <c r="AE863" s="202">
        <f>(W863-AC863)/(F863+500)</f>
      </c>
      <c r="AF863" s="201" t="s">
        <v>248</v>
      </c>
    </row>
    <row hidden="true" r="864">
      <c r="A864" s="189"/>
      <c r="B864" s="190"/>
      <c r="C864" s="221"/>
      <c r="D864" s="192" t="s">
        <v>249</v>
      </c>
      <c r="E864" s="193">
        <v>683.83</v>
      </c>
      <c r="F864" s="194"/>
      <c r="G864" s="195">
        <v>7708</v>
      </c>
      <c r="H864" s="195">
        <v>238</v>
      </c>
      <c r="I864" s="196">
        <f t="shared" si="147"/>
      </c>
      <c r="J864" s="197">
        <f t="shared" si="14"/>
      </c>
      <c r="K864" s="195">
        <v>10</v>
      </c>
      <c r="L864" s="197">
        <f t="shared" si="107"/>
      </c>
      <c r="M864" s="195">
        <v>0</v>
      </c>
      <c r="N864" s="198">
        <f t="shared" si="216"/>
      </c>
      <c r="O864" s="195">
        <v>0</v>
      </c>
      <c r="P864" s="198">
        <f t="shared" si="243"/>
      </c>
      <c r="Q864" s="199"/>
      <c r="R864" s="195"/>
      <c r="S864" s="199"/>
      <c r="T864" s="195"/>
      <c r="U864" s="200"/>
      <c r="V864" s="201"/>
      <c r="W864" s="195"/>
      <c r="X864" s="201"/>
      <c r="Y864" s="199"/>
      <c r="Z864" s="201"/>
      <c r="AA864" s="201"/>
      <c r="AB864" s="195"/>
      <c r="AC864" s="195"/>
      <c r="AD864" s="199"/>
      <c r="AE864" s="202"/>
      <c r="AF864" s="203"/>
    </row>
    <row hidden="true" r="865">
      <c r="A865" s="189"/>
      <c r="B865" s="190"/>
      <c r="C865" s="221"/>
      <c r="D865" s="192" t="s">
        <v>250</v>
      </c>
      <c r="E865" s="193">
        <v>1942.55</v>
      </c>
      <c r="F865" s="194"/>
      <c r="G865" s="195">
        <v>22589</v>
      </c>
      <c r="H865" s="205">
        <v>270</v>
      </c>
      <c r="I865" s="196">
        <f t="shared" si="147"/>
      </c>
      <c r="J865" s="197">
        <f t="shared" si="14"/>
      </c>
      <c r="K865" s="195">
        <v>1</v>
      </c>
      <c r="L865" s="197">
        <f t="shared" si="107"/>
      </c>
      <c r="M865" s="195">
        <v>1</v>
      </c>
      <c r="N865" s="198">
        <f t="shared" si="216"/>
      </c>
      <c r="O865" s="195">
        <v>1</v>
      </c>
      <c r="P865" s="198">
        <f t="shared" si="243"/>
      </c>
      <c r="Q865" s="199"/>
      <c r="R865" s="195"/>
      <c r="S865" s="199"/>
      <c r="T865" s="195"/>
      <c r="U865" s="200"/>
      <c r="V865" s="201"/>
      <c r="W865" s="195"/>
      <c r="X865" s="201"/>
      <c r="Y865" s="199"/>
      <c r="Z865" s="201"/>
      <c r="AA865" s="201"/>
      <c r="AB865" s="195"/>
      <c r="AC865" s="195"/>
      <c r="AD865" s="199"/>
      <c r="AE865" s="202"/>
      <c r="AF865" s="203" t="s">
        <v>266</v>
      </c>
    </row>
    <row hidden="true" r="866">
      <c r="A866" s="189"/>
      <c r="B866" s="190" t="s">
        <v>269</v>
      </c>
      <c r="C866" s="221" t="s">
        <v>287</v>
      </c>
      <c r="D866" s="192" t="s">
        <v>247</v>
      </c>
      <c r="E866" s="193">
        <v>0</v>
      </c>
      <c r="F866" s="194">
        <f>E866+E868+E867</f>
      </c>
      <c r="G866" s="195">
        <v>0</v>
      </c>
      <c r="H866" s="195">
        <v>0</v>
      </c>
      <c r="I866" s="196">
        <f t="shared" si="147"/>
      </c>
      <c r="J866" s="197">
        <f t="shared" si="14"/>
      </c>
      <c r="K866" s="195">
        <v>0</v>
      </c>
      <c r="L866" s="197">
        <f t="shared" si="107"/>
      </c>
      <c r="M866" s="195">
        <v>0</v>
      </c>
      <c r="N866" s="198">
        <f t="shared" si="216"/>
      </c>
      <c r="O866" s="195">
        <v>0</v>
      </c>
      <c r="P866" s="198">
        <f t="shared" si="243"/>
      </c>
      <c r="Q866" s="199">
        <f>(M866+M867+M868)/(O866+O867+O868)</f>
      </c>
      <c r="R866" s="195">
        <v>10</v>
      </c>
      <c r="S866" s="199">
        <f>(O866+O867+O868)/(K866+K867+K868)</f>
      </c>
      <c r="T866" s="195">
        <v>2</v>
      </c>
      <c r="U866" s="200">
        <f>F866/T866</f>
      </c>
      <c r="V866" s="201">
        <f>(F866+4*500)/T866</f>
      </c>
      <c r="W866" s="195">
        <v>2312.4000000000015</v>
      </c>
      <c r="X866" s="201">
        <f>W866/T866</f>
      </c>
      <c r="Y866" s="199">
        <f>T866/R866</f>
      </c>
      <c r="Z866" s="201">
        <f>W866/F866</f>
      </c>
      <c r="AA866" s="201">
        <f>W866/(F866+500)</f>
      </c>
      <c r="AB866" s="195">
        <v>0</v>
      </c>
      <c r="AC866" s="195">
        <v>0</v>
      </c>
      <c r="AD866" s="199">
        <f>AB866/T866</f>
      </c>
      <c r="AE866" s="202">
        <f>(W866-AC866)/(F866+500)</f>
      </c>
      <c r="AF866" s="201" t="s">
        <v>248</v>
      </c>
    </row>
    <row hidden="true" r="867">
      <c r="A867" s="189"/>
      <c r="B867" s="190"/>
      <c r="C867" s="221"/>
      <c r="D867" s="192" t="s">
        <v>249</v>
      </c>
      <c r="E867" s="193">
        <v>287.47</v>
      </c>
      <c r="F867" s="194"/>
      <c r="G867" s="195">
        <v>3258</v>
      </c>
      <c r="H867" s="195">
        <v>112</v>
      </c>
      <c r="I867" s="196">
        <f t="shared" si="147"/>
      </c>
      <c r="J867" s="197">
        <f t="shared" si="14"/>
      </c>
      <c r="K867" s="195">
        <v>4</v>
      </c>
      <c r="L867" s="197">
        <f t="shared" si="107"/>
      </c>
      <c r="M867" s="195">
        <v>0</v>
      </c>
      <c r="N867" s="198">
        <f t="shared" si="216"/>
      </c>
      <c r="O867" s="195">
        <v>1</v>
      </c>
      <c r="P867" s="198">
        <f t="shared" si="243"/>
      </c>
      <c r="Q867" s="199"/>
      <c r="R867" s="195"/>
      <c r="S867" s="199"/>
      <c r="T867" s="195"/>
      <c r="U867" s="200"/>
      <c r="V867" s="201"/>
      <c r="W867" s="195"/>
      <c r="X867" s="201"/>
      <c r="Y867" s="199"/>
      <c r="Z867" s="201"/>
      <c r="AA867" s="201"/>
      <c r="AB867" s="195"/>
      <c r="AC867" s="195"/>
      <c r="AD867" s="199"/>
      <c r="AE867" s="202"/>
      <c r="AF867" s="203"/>
    </row>
    <row hidden="true" r="868">
      <c r="A868" s="189"/>
      <c r="B868" s="190"/>
      <c r="C868" s="221"/>
      <c r="D868" s="192" t="s">
        <v>250</v>
      </c>
      <c r="E868" s="193">
        <v>2030.95</v>
      </c>
      <c r="F868" s="194"/>
      <c r="G868" s="195">
        <v>20580</v>
      </c>
      <c r="H868" s="195">
        <v>272</v>
      </c>
      <c r="I868" s="196">
        <f t="shared" si="147"/>
      </c>
      <c r="J868" s="197">
        <f t="shared" si="14"/>
      </c>
      <c r="K868" s="195">
        <v>4</v>
      </c>
      <c r="L868" s="197">
        <f t="shared" si="107"/>
      </c>
      <c r="M868" s="195">
        <v>1</v>
      </c>
      <c r="N868" s="198">
        <f t="shared" si="216"/>
      </c>
      <c r="O868" s="195">
        <v>5</v>
      </c>
      <c r="P868" s="198">
        <f t="shared" si="243"/>
      </c>
      <c r="Q868" s="199"/>
      <c r="R868" s="195"/>
      <c r="S868" s="199"/>
      <c r="T868" s="195"/>
      <c r="U868" s="200"/>
      <c r="V868" s="201"/>
      <c r="W868" s="195"/>
      <c r="X868" s="201"/>
      <c r="Y868" s="199"/>
      <c r="Z868" s="201"/>
      <c r="AA868" s="201"/>
      <c r="AB868" s="195"/>
      <c r="AC868" s="195"/>
      <c r="AD868" s="199"/>
      <c r="AE868" s="202"/>
      <c r="AF868" s="203" t="s">
        <v>266</v>
      </c>
    </row>
    <row hidden="true" r="869">
      <c r="A869" s="189"/>
      <c r="B869" s="190" t="s">
        <v>270</v>
      </c>
      <c r="C869" s="221" t="s">
        <v>287</v>
      </c>
      <c r="D869" s="192" t="s">
        <v>247</v>
      </c>
      <c r="E869" s="193">
        <v>0</v>
      </c>
      <c r="F869" s="194">
        <f>E869+E871+E870</f>
      </c>
      <c r="G869" s="193">
        <v>0</v>
      </c>
      <c r="H869" s="193">
        <v>0</v>
      </c>
      <c r="I869" s="196">
        <f t="shared" si="147"/>
      </c>
      <c r="J869" s="197">
        <f t="shared" si="14"/>
      </c>
      <c r="K869" s="193">
        <v>0</v>
      </c>
      <c r="L869" s="197">
        <f t="shared" si="107"/>
      </c>
      <c r="M869" s="193">
        <v>0</v>
      </c>
      <c r="N869" s="198">
        <f t="shared" si="216"/>
      </c>
      <c r="O869" s="193">
        <v>0</v>
      </c>
      <c r="P869" s="198">
        <f t="shared" si="243"/>
      </c>
      <c r="Q869" s="199">
        <f>(M869+M870+M871)/(O869+O870+O871)</f>
      </c>
      <c r="R869" s="195">
        <v>2</v>
      </c>
      <c r="S869" s="199">
        <f>(O869+O870+O871)/(K869+K870+K871)</f>
      </c>
      <c r="T869" s="195">
        <v>0</v>
      </c>
      <c r="U869" s="200">
        <f>F869/T869</f>
      </c>
      <c r="V869" s="201">
        <f>(F869+4*500)/T869</f>
      </c>
      <c r="W869" s="195">
        <v>0</v>
      </c>
      <c r="X869" s="201">
        <f>W869/T869</f>
      </c>
      <c r="Y869" s="199">
        <f>T869/R869</f>
      </c>
      <c r="Z869" s="201">
        <f>W869/F869</f>
      </c>
      <c r="AA869" s="201">
        <f>W869/(F869+500)</f>
      </c>
      <c r="AB869" s="195">
        <v>0</v>
      </c>
      <c r="AC869" s="195">
        <v>0</v>
      </c>
      <c r="AD869" s="199">
        <f>AB869/T869</f>
      </c>
      <c r="AE869" s="202">
        <f>(W869-AC869)/(F869+500)</f>
      </c>
      <c r="AF869" s="201" t="s">
        <v>248</v>
      </c>
    </row>
    <row hidden="true" r="870">
      <c r="A870" s="189"/>
      <c r="B870" s="190"/>
      <c r="C870" s="221"/>
      <c r="D870" s="192" t="s">
        <v>249</v>
      </c>
      <c r="E870" s="193">
        <v>189.1</v>
      </c>
      <c r="F870" s="194"/>
      <c r="G870" s="195">
        <v>2019</v>
      </c>
      <c r="H870" s="195">
        <v>70</v>
      </c>
      <c r="I870" s="196">
        <f t="shared" si="147"/>
      </c>
      <c r="J870" s="197">
        <f t="shared" si="14"/>
      </c>
      <c r="K870" s="195">
        <v>3</v>
      </c>
      <c r="L870" s="197">
        <f t="shared" si="107"/>
      </c>
      <c r="M870" s="195">
        <v>0</v>
      </c>
      <c r="N870" s="198">
        <f t="shared" si="216"/>
      </c>
      <c r="O870" s="195">
        <v>0</v>
      </c>
      <c r="P870" s="198">
        <f t="shared" si="243"/>
      </c>
      <c r="Q870" s="199"/>
      <c r="R870" s="195"/>
      <c r="S870" s="199"/>
      <c r="T870" s="195"/>
      <c r="U870" s="200"/>
      <c r="V870" s="201"/>
      <c r="W870" s="195"/>
      <c r="X870" s="201"/>
      <c r="Y870" s="199"/>
      <c r="Z870" s="201"/>
      <c r="AA870" s="201"/>
      <c r="AB870" s="195"/>
      <c r="AC870" s="195"/>
      <c r="AD870" s="199"/>
      <c r="AE870" s="202"/>
      <c r="AF870" s="203"/>
    </row>
    <row hidden="true" r="871">
      <c r="A871" s="189"/>
      <c r="B871" s="190"/>
      <c r="C871" s="221"/>
      <c r="D871" s="192" t="s">
        <v>250</v>
      </c>
      <c r="E871" s="193">
        <v>2350.28</v>
      </c>
      <c r="F871" s="194"/>
      <c r="G871" s="195">
        <v>27700</v>
      </c>
      <c r="H871" s="195">
        <v>354</v>
      </c>
      <c r="I871" s="196">
        <f t="shared" si="147"/>
      </c>
      <c r="J871" s="197">
        <f t="shared" si="14"/>
      </c>
      <c r="K871" s="195">
        <v>6</v>
      </c>
      <c r="L871" s="197">
        <f t="shared" si="107"/>
      </c>
      <c r="M871" s="195">
        <v>1</v>
      </c>
      <c r="N871" s="198">
        <f t="shared" si="216"/>
      </c>
      <c r="O871" s="195">
        <v>0</v>
      </c>
      <c r="P871" s="198">
        <f t="shared" si="243"/>
      </c>
      <c r="Q871" s="199"/>
      <c r="R871" s="195"/>
      <c r="S871" s="199"/>
      <c r="T871" s="195"/>
      <c r="U871" s="200"/>
      <c r="V871" s="201"/>
      <c r="W871" s="195"/>
      <c r="X871" s="201"/>
      <c r="Y871" s="199"/>
      <c r="Z871" s="201"/>
      <c r="AA871" s="201"/>
      <c r="AB871" s="195"/>
      <c r="AC871" s="195"/>
      <c r="AD871" s="199"/>
      <c r="AE871" s="202"/>
      <c r="AF871" s="203" t="s">
        <v>266</v>
      </c>
    </row>
    <row hidden="true" r="872">
      <c r="A872" s="189"/>
      <c r="B872" s="222" t="s">
        <v>256</v>
      </c>
      <c r="C872" s="222"/>
      <c r="D872" s="222"/>
      <c r="E872" s="208">
        <f>SUM(E857:E871)</f>
      </c>
      <c r="F872" s="208">
        <f>SUM(F857:F871)</f>
      </c>
      <c r="G872" s="208">
        <f>SUM(G857:G871)</f>
      </c>
      <c r="H872" s="208">
        <f>SUM(H857:H871)</f>
      </c>
      <c r="I872" s="210">
        <f t="shared" si="147"/>
      </c>
      <c r="J872" s="211">
        <f t="shared" si="14"/>
      </c>
      <c r="K872" s="208">
        <f>SUM(K857:K871)</f>
      </c>
      <c r="L872" s="211">
        <f t="shared" si="107"/>
      </c>
      <c r="M872" s="208">
        <f>SUM(M857:M871)</f>
      </c>
      <c r="N872" s="212">
        <f t="shared" si="216"/>
      </c>
      <c r="O872" s="208">
        <f>SUM(O857:O871)</f>
      </c>
      <c r="P872" s="212">
        <f t="shared" si="243"/>
      </c>
      <c r="Q872" s="213">
        <f>M872/O872</f>
      </c>
      <c r="R872" s="208">
        <f>SUM(R857:R871)</f>
      </c>
      <c r="S872" s="213">
        <f>(O872+O872)/(K872+K872)</f>
      </c>
      <c r="T872" s="208">
        <f>SUM(T857:T871)</f>
      </c>
      <c r="U872" s="214">
        <f t="shared" ref="U872:U873" si="517">F872/T872</f>
      </c>
      <c r="V872" s="215">
        <f t="shared" ref="V872:V873" si="621">(F872+4*500)/T872</f>
      </c>
      <c r="W872" s="208">
        <f>SUM(W857:W871)</f>
      </c>
      <c r="X872" s="216">
        <f t="shared" ref="X872:X873" si="309">W872/T872</f>
      </c>
      <c r="Y872" s="213">
        <f t="shared" ref="Y872:Y873" si="413">T872/R872</f>
      </c>
      <c r="Z872" s="215">
        <f t="shared" ref="Z872:Z873" si="818">W872/F872</f>
      </c>
      <c r="AA872" s="215">
        <f>W872/(F872+COUNT(W857:W871)*500)</f>
      </c>
      <c r="AB872" s="217">
        <f>AB857+AB860+AB863+AB866+AB869</f>
      </c>
      <c r="AC872" s="217">
        <f>AC857+AC860+AC863+AC866+AC869</f>
      </c>
      <c r="AD872" s="213">
        <f t="shared" ref="AD872:AD873" si="714">AB872/T872</f>
      </c>
      <c r="AE872" s="218">
        <f>(W872-AC872)/(F872+COUNT(W857:W871))</f>
      </c>
      <c r="AF872" s="219"/>
    </row>
    <row hidden="true" r="873">
      <c r="A873" s="189"/>
      <c r="B873" s="206" t="s">
        <v>271</v>
      </c>
      <c r="C873" s="221" t="s">
        <v>272</v>
      </c>
      <c r="D873" s="192" t="s">
        <v>247</v>
      </c>
      <c r="E873" s="193">
        <v>0</v>
      </c>
      <c r="F873" s="194">
        <f>E873+E875+E874</f>
      </c>
      <c r="G873" s="193">
        <v>0</v>
      </c>
      <c r="H873" s="193">
        <v>0</v>
      </c>
      <c r="I873" s="196">
        <f t="shared" si="147"/>
      </c>
      <c r="J873" s="197">
        <f t="shared" si="14"/>
      </c>
      <c r="K873" s="193">
        <v>0</v>
      </c>
      <c r="L873" s="197">
        <f t="shared" si="107"/>
      </c>
      <c r="M873" s="193">
        <v>0</v>
      </c>
      <c r="N873" s="198">
        <f t="shared" si="216"/>
      </c>
      <c r="O873" s="193">
        <v>0</v>
      </c>
      <c r="P873" s="198">
        <f t="shared" si="243"/>
      </c>
      <c r="Q873" s="199">
        <f>(M873+M874+M875)/(O873+O874+O875)</f>
      </c>
      <c r="R873" s="195">
        <v>14</v>
      </c>
      <c r="S873" s="199">
        <f>(O873+O874+O875)/(K873+K874+K875)</f>
      </c>
      <c r="T873" s="195">
        <v>5</v>
      </c>
      <c r="U873" s="200">
        <f t="shared" si="517"/>
      </c>
      <c r="V873" s="201">
        <f t="shared" si="621"/>
      </c>
      <c r="W873" s="195">
        <v>5500.799999999996</v>
      </c>
      <c r="X873" s="201">
        <f t="shared" si="309"/>
      </c>
      <c r="Y873" s="199">
        <f t="shared" si="413"/>
      </c>
      <c r="Z873" s="201">
        <f t="shared" si="818"/>
      </c>
      <c r="AA873" s="201">
        <f>W873/(F873+500)</f>
      </c>
      <c r="AB873" s="195">
        <v>1</v>
      </c>
      <c r="AC873" s="195">
        <v>691.1999999999971</v>
      </c>
      <c r="AD873" s="199">
        <f t="shared" si="714"/>
      </c>
      <c r="AE873" s="202">
        <f>(W873-AC873)/(F873+500)</f>
      </c>
      <c r="AF873" s="201" t="s">
        <v>248</v>
      </c>
    </row>
    <row hidden="true" r="874">
      <c r="A874" s="189"/>
      <c r="B874" s="206"/>
      <c r="C874" s="221"/>
      <c r="D874" s="192" t="s">
        <v>249</v>
      </c>
      <c r="E874" s="193">
        <v>394.57</v>
      </c>
      <c r="F874" s="194"/>
      <c r="G874" s="195">
        <v>4542</v>
      </c>
      <c r="H874" s="195">
        <v>223</v>
      </c>
      <c r="I874" s="196">
        <f t="shared" si="147"/>
      </c>
      <c r="J874" s="197">
        <f t="shared" si="14"/>
      </c>
      <c r="K874" s="195">
        <v>14</v>
      </c>
      <c r="L874" s="197">
        <f t="shared" si="107"/>
      </c>
      <c r="M874" s="195">
        <v>0</v>
      </c>
      <c r="N874" s="198">
        <f t="shared" si="216"/>
      </c>
      <c r="O874" s="195">
        <v>0</v>
      </c>
      <c r="P874" s="198">
        <f t="shared" si="243"/>
      </c>
      <c r="Q874" s="199"/>
      <c r="R874" s="195"/>
      <c r="S874" s="199"/>
      <c r="T874" s="195"/>
      <c r="U874" s="200"/>
      <c r="V874" s="201"/>
      <c r="W874" s="195"/>
      <c r="X874" s="201"/>
      <c r="Y874" s="199"/>
      <c r="Z874" s="201"/>
      <c r="AA874" s="201"/>
      <c r="AB874" s="195"/>
      <c r="AC874" s="195"/>
      <c r="AD874" s="199"/>
      <c r="AE874" s="202"/>
      <c r="AF874" s="203"/>
    </row>
    <row hidden="true" r="875">
      <c r="A875" s="189"/>
      <c r="B875" s="206"/>
      <c r="C875" s="221"/>
      <c r="D875" s="192" t="s">
        <v>250</v>
      </c>
      <c r="E875" s="193">
        <v>3033.44</v>
      </c>
      <c r="F875" s="194"/>
      <c r="G875" s="195">
        <v>34433</v>
      </c>
      <c r="H875" s="195">
        <v>457</v>
      </c>
      <c r="I875" s="196">
        <f t="shared" si="147"/>
      </c>
      <c r="J875" s="197">
        <f t="shared" si="14"/>
      </c>
      <c r="K875" s="195">
        <v>2</v>
      </c>
      <c r="L875" s="197">
        <f t="shared" si="107"/>
      </c>
      <c r="M875" s="195">
        <v>3</v>
      </c>
      <c r="N875" s="198">
        <f t="shared" si="216"/>
      </c>
      <c r="O875" s="195">
        <v>7</v>
      </c>
      <c r="P875" s="198">
        <f t="shared" si="243"/>
      </c>
      <c r="Q875" s="199"/>
      <c r="R875" s="195"/>
      <c r="S875" s="199"/>
      <c r="T875" s="195"/>
      <c r="U875" s="200"/>
      <c r="V875" s="201"/>
      <c r="W875" s="195"/>
      <c r="X875" s="201"/>
      <c r="Y875" s="199"/>
      <c r="Z875" s="201"/>
      <c r="AA875" s="201"/>
      <c r="AB875" s="195"/>
      <c r="AC875" s="195"/>
      <c r="AD875" s="199"/>
      <c r="AE875" s="202"/>
      <c r="AF875" s="203" t="s">
        <v>266</v>
      </c>
    </row>
    <row hidden="true" r="876">
      <c r="A876" s="189"/>
      <c r="B876" s="190" t="s">
        <v>273</v>
      </c>
      <c r="C876" s="221" t="s">
        <v>272</v>
      </c>
      <c r="D876" s="192" t="s">
        <v>247</v>
      </c>
      <c r="E876" s="193">
        <v>0</v>
      </c>
      <c r="F876" s="194">
        <f>E876+E878+E877</f>
      </c>
      <c r="G876" s="193">
        <v>0</v>
      </c>
      <c r="H876" s="193">
        <v>0</v>
      </c>
      <c r="I876" s="196">
        <f t="shared" si="147"/>
      </c>
      <c r="J876" s="197">
        <f t="shared" si="14"/>
      </c>
      <c r="K876" s="193">
        <v>0</v>
      </c>
      <c r="L876" s="197">
        <f t="shared" si="107"/>
      </c>
      <c r="M876" s="193">
        <v>0</v>
      </c>
      <c r="N876" s="198">
        <f t="shared" si="216"/>
      </c>
      <c r="O876" s="193">
        <v>0</v>
      </c>
      <c r="P876" s="198">
        <f t="shared" si="243"/>
      </c>
      <c r="Q876" s="199">
        <f>(M876+M877+M878)/(O876+O877+O878)</f>
      </c>
      <c r="R876" s="195">
        <v>15</v>
      </c>
      <c r="S876" s="199">
        <f>(O876+O877+O878)/(K876+K877+K878)</f>
      </c>
      <c r="T876" s="195">
        <v>7</v>
      </c>
      <c r="U876" s="200">
        <f>F876/T876</f>
      </c>
      <c r="V876" s="201">
        <f>(F876+4*500)/T876</f>
      </c>
      <c r="W876" s="195">
        <v>6229.200000000004</v>
      </c>
      <c r="X876" s="201">
        <f>W876/T876</f>
      </c>
      <c r="Y876" s="199">
        <f>T876/R876</f>
      </c>
      <c r="Z876" s="201">
        <f>W876/F876</f>
      </c>
      <c r="AA876" s="201">
        <f>W876/(F876+500)</f>
      </c>
      <c r="AB876" s="195">
        <v>2</v>
      </c>
      <c r="AC876" s="195">
        <v>944.3999999999978</v>
      </c>
      <c r="AD876" s="199">
        <f>AB876/T876</f>
      </c>
      <c r="AE876" s="202">
        <f>(W876-AC876)/(F876+500)</f>
      </c>
      <c r="AF876" s="201" t="s">
        <v>248</v>
      </c>
    </row>
    <row hidden="true" r="877">
      <c r="A877" s="189"/>
      <c r="B877" s="190"/>
      <c r="C877" s="221"/>
      <c r="D877" s="192" t="s">
        <v>249</v>
      </c>
      <c r="E877" s="193">
        <v>635.39</v>
      </c>
      <c r="F877" s="194"/>
      <c r="G877" s="195">
        <v>6397</v>
      </c>
      <c r="H877" s="195">
        <v>356</v>
      </c>
      <c r="I877" s="196">
        <f t="shared" si="147"/>
      </c>
      <c r="J877" s="197">
        <f t="shared" si="14"/>
      </c>
      <c r="K877" s="195">
        <v>21</v>
      </c>
      <c r="L877" s="197">
        <f t="shared" si="107"/>
      </c>
      <c r="M877" s="195">
        <v>1</v>
      </c>
      <c r="N877" s="198">
        <f t="shared" si="216"/>
      </c>
      <c r="O877" s="195">
        <v>3</v>
      </c>
      <c r="P877" s="198">
        <f t="shared" si="243"/>
      </c>
      <c r="Q877" s="199"/>
      <c r="R877" s="195"/>
      <c r="S877" s="199"/>
      <c r="T877" s="195"/>
      <c r="U877" s="200"/>
      <c r="V877" s="201"/>
      <c r="W877" s="195"/>
      <c r="X877" s="201"/>
      <c r="Y877" s="199"/>
      <c r="Z877" s="201"/>
      <c r="AA877" s="201"/>
      <c r="AB877" s="195"/>
      <c r="AC877" s="195"/>
      <c r="AD877" s="199"/>
      <c r="AE877" s="202"/>
      <c r="AF877" s="203"/>
    </row>
    <row hidden="true" r="878">
      <c r="A878" s="189"/>
      <c r="B878" s="190"/>
      <c r="C878" s="221"/>
      <c r="D878" s="192" t="s">
        <v>250</v>
      </c>
      <c r="E878" s="193">
        <v>1768.6</v>
      </c>
      <c r="F878" s="194"/>
      <c r="G878" s="195">
        <v>16846</v>
      </c>
      <c r="H878" s="195">
        <v>258</v>
      </c>
      <c r="I878" s="196">
        <f t="shared" si="147"/>
      </c>
      <c r="J878" s="197">
        <f t="shared" si="14"/>
      </c>
      <c r="K878" s="195">
        <v>5</v>
      </c>
      <c r="L878" s="197">
        <f t="shared" si="107"/>
      </c>
      <c r="M878" s="195">
        <v>2</v>
      </c>
      <c r="N878" s="198">
        <f t="shared" si="216"/>
      </c>
      <c r="O878" s="195">
        <v>5</v>
      </c>
      <c r="P878" s="198">
        <f t="shared" si="243"/>
      </c>
      <c r="Q878" s="199"/>
      <c r="R878" s="195"/>
      <c r="S878" s="199"/>
      <c r="T878" s="195"/>
      <c r="U878" s="200"/>
      <c r="V878" s="201"/>
      <c r="W878" s="195"/>
      <c r="X878" s="201"/>
      <c r="Y878" s="199"/>
      <c r="Z878" s="201"/>
      <c r="AA878" s="201"/>
      <c r="AB878" s="195"/>
      <c r="AC878" s="195"/>
      <c r="AD878" s="199"/>
      <c r="AE878" s="202"/>
      <c r="AF878" s="203" t="s">
        <v>266</v>
      </c>
    </row>
    <row hidden="true" r="879">
      <c r="A879" s="189"/>
      <c r="B879" s="190" t="s">
        <v>274</v>
      </c>
      <c r="C879" s="221" t="s">
        <v>272</v>
      </c>
      <c r="D879" s="192" t="s">
        <v>247</v>
      </c>
      <c r="E879" s="193">
        <v>0</v>
      </c>
      <c r="F879" s="194">
        <f>E879+E881+E880</f>
      </c>
      <c r="G879" s="193">
        <v>0</v>
      </c>
      <c r="H879" s="193">
        <v>0</v>
      </c>
      <c r="I879" s="196">
        <f t="shared" si="147"/>
      </c>
      <c r="J879" s="197">
        <f t="shared" si="14"/>
      </c>
      <c r="K879" s="193">
        <v>0</v>
      </c>
      <c r="L879" s="197">
        <f t="shared" si="107"/>
      </c>
      <c r="M879" s="193">
        <v>0</v>
      </c>
      <c r="N879" s="198">
        <f t="shared" si="216"/>
      </c>
      <c r="O879" s="193">
        <v>0</v>
      </c>
      <c r="P879" s="198">
        <f t="shared" si="243"/>
      </c>
      <c r="Q879" s="199">
        <f>(M879+M880+M881)/(O879+O880+O881)</f>
      </c>
      <c r="R879" s="195">
        <v>12</v>
      </c>
      <c r="S879" s="199">
        <f>(O879+O880+O881)/(K879+K880+K881)</f>
      </c>
      <c r="T879" s="195">
        <v>1</v>
      </c>
      <c r="U879" s="200">
        <f>F879/T879</f>
      </c>
      <c r="V879" s="201">
        <f>(F879+4*500)/T879</f>
      </c>
      <c r="W879" s="195">
        <v>2011.199999999997</v>
      </c>
      <c r="X879" s="201">
        <f>W879/T879</f>
      </c>
      <c r="Y879" s="199">
        <f>T879/R879</f>
      </c>
      <c r="Z879" s="201">
        <f>W879/F879</f>
      </c>
      <c r="AA879" s="201">
        <f>W879/(F879+500)</f>
      </c>
      <c r="AB879" s="195">
        <v>0</v>
      </c>
      <c r="AC879" s="195">
        <v>0</v>
      </c>
      <c r="AD879" s="199">
        <f>AB879/T879</f>
      </c>
      <c r="AE879" s="202">
        <f>(W879-AC879)/(F879+500)</f>
      </c>
      <c r="AF879" s="201" t="s">
        <v>248</v>
      </c>
    </row>
    <row hidden="true" r="880">
      <c r="A880" s="189"/>
      <c r="B880" s="190"/>
      <c r="C880" s="221"/>
      <c r="D880" s="192" t="s">
        <v>249</v>
      </c>
      <c r="E880" s="193">
        <v>563.8</v>
      </c>
      <c r="F880" s="194"/>
      <c r="G880" s="195">
        <v>6721</v>
      </c>
      <c r="H880" s="195">
        <v>314</v>
      </c>
      <c r="I880" s="196">
        <f t="shared" si="147"/>
      </c>
      <c r="J880" s="197">
        <f t="shared" si="14"/>
      </c>
      <c r="K880" s="195">
        <v>16</v>
      </c>
      <c r="L880" s="197">
        <f t="shared" si="107"/>
      </c>
      <c r="M880" s="195">
        <v>1</v>
      </c>
      <c r="N880" s="198">
        <f t="shared" si="216"/>
      </c>
      <c r="O880" s="195">
        <v>1</v>
      </c>
      <c r="P880" s="198">
        <f t="shared" si="243"/>
      </c>
      <c r="Q880" s="199"/>
      <c r="R880" s="195"/>
      <c r="S880" s="199"/>
      <c r="T880" s="195"/>
      <c r="U880" s="200"/>
      <c r="V880" s="201"/>
      <c r="W880" s="195"/>
      <c r="X880" s="201"/>
      <c r="Y880" s="199"/>
      <c r="Z880" s="201"/>
      <c r="AA880" s="201"/>
      <c r="AB880" s="195"/>
      <c r="AC880" s="195"/>
      <c r="AD880" s="199"/>
      <c r="AE880" s="202"/>
      <c r="AF880" s="203"/>
    </row>
    <row hidden="true" r="881">
      <c r="A881" s="189"/>
      <c r="B881" s="190"/>
      <c r="C881" s="221"/>
      <c r="D881" s="192" t="s">
        <v>250</v>
      </c>
      <c r="E881" s="193">
        <v>2787.58</v>
      </c>
      <c r="F881" s="194"/>
      <c r="G881" s="195">
        <v>24734</v>
      </c>
      <c r="H881" s="195">
        <v>445</v>
      </c>
      <c r="I881" s="196">
        <f t="shared" si="147"/>
      </c>
      <c r="J881" s="197">
        <f t="shared" si="14"/>
      </c>
      <c r="K881" s="195">
        <v>2</v>
      </c>
      <c r="L881" s="197">
        <f t="shared" si="107"/>
      </c>
      <c r="M881" s="195">
        <v>0</v>
      </c>
      <c r="N881" s="198">
        <f t="shared" si="216"/>
      </c>
      <c r="O881" s="195">
        <v>8</v>
      </c>
      <c r="P881" s="198">
        <f t="shared" si="243"/>
      </c>
      <c r="Q881" s="199"/>
      <c r="R881" s="195"/>
      <c r="S881" s="199"/>
      <c r="T881" s="195"/>
      <c r="U881" s="200"/>
      <c r="V881" s="201"/>
      <c r="W881" s="195"/>
      <c r="X881" s="201"/>
      <c r="Y881" s="199"/>
      <c r="Z881" s="201"/>
      <c r="AA881" s="201"/>
      <c r="AB881" s="195"/>
      <c r="AC881" s="195"/>
      <c r="AD881" s="199"/>
      <c r="AE881" s="202"/>
      <c r="AF881" s="203" t="s">
        <v>266</v>
      </c>
    </row>
    <row hidden="true" r="882">
      <c r="A882" s="189"/>
      <c r="B882" s="190" t="s">
        <v>275</v>
      </c>
      <c r="C882" s="221" t="s">
        <v>272</v>
      </c>
      <c r="D882" s="192" t="s">
        <v>247</v>
      </c>
      <c r="E882" s="193">
        <v>0</v>
      </c>
      <c r="F882" s="194">
        <f>E882+E884+E883</f>
      </c>
      <c r="G882" s="193">
        <v>0</v>
      </c>
      <c r="H882" s="193">
        <v>0</v>
      </c>
      <c r="I882" s="196">
        <f t="shared" si="147"/>
      </c>
      <c r="J882" s="197">
        <f t="shared" si="14"/>
      </c>
      <c r="K882" s="193">
        <v>0</v>
      </c>
      <c r="L882" s="197">
        <f t="shared" si="107"/>
      </c>
      <c r="M882" s="193">
        <v>0</v>
      </c>
      <c r="N882" s="198">
        <f t="shared" si="216"/>
      </c>
      <c r="O882" s="193">
        <v>0</v>
      </c>
      <c r="P882" s="198">
        <f t="shared" si="243"/>
      </c>
      <c r="Q882" s="199">
        <f>(M882+M883+M884)/(O882+O883+O884)</f>
      </c>
      <c r="R882" s="195">
        <v>6</v>
      </c>
      <c r="S882" s="199">
        <f>(O882+O883+O884)/(K882+K883+K884)</f>
      </c>
      <c r="T882" s="195">
        <v>1</v>
      </c>
      <c r="U882" s="200">
        <f>F882/T882</f>
      </c>
      <c r="V882" s="201">
        <f>(F882+4*500)/T882</f>
      </c>
      <c r="W882" s="195">
        <v>715.2</v>
      </c>
      <c r="X882" s="201">
        <f>W882/T882</f>
      </c>
      <c r="Y882" s="199">
        <f>T882/R882</f>
      </c>
      <c r="Z882" s="201">
        <f>W882/F882</f>
      </c>
      <c r="AA882" s="201">
        <f>W882/(F882+500)</f>
      </c>
      <c r="AB882" s="195">
        <v>0</v>
      </c>
      <c r="AC882" s="195">
        <v>0</v>
      </c>
      <c r="AD882" s="199">
        <f>AB882/T882</f>
      </c>
      <c r="AE882" s="202">
        <f>(W882-AC882)/(F882+500)</f>
      </c>
      <c r="AF882" s="201" t="s">
        <v>248</v>
      </c>
    </row>
    <row hidden="true" r="883">
      <c r="A883" s="189"/>
      <c r="B883" s="190"/>
      <c r="C883" s="221"/>
      <c r="D883" s="192" t="s">
        <v>249</v>
      </c>
      <c r="E883" s="193">
        <v>347.84</v>
      </c>
      <c r="F883" s="194"/>
      <c r="G883" s="195">
        <v>3877</v>
      </c>
      <c r="H883" s="195">
        <v>258</v>
      </c>
      <c r="I883" s="196">
        <f t="shared" si="147"/>
      </c>
      <c r="J883" s="197">
        <f t="shared" si="14"/>
      </c>
      <c r="K883" s="195">
        <v>7</v>
      </c>
      <c r="L883" s="197">
        <f t="shared" si="107"/>
      </c>
      <c r="M883" s="195">
        <v>1</v>
      </c>
      <c r="N883" s="198">
        <f t="shared" si="216"/>
      </c>
      <c r="O883" s="195">
        <v>1</v>
      </c>
      <c r="P883" s="198">
        <f t="shared" si="243"/>
      </c>
      <c r="Q883" s="199"/>
      <c r="R883" s="195"/>
      <c r="S883" s="199"/>
      <c r="T883" s="195"/>
      <c r="U883" s="200"/>
      <c r="V883" s="201"/>
      <c r="W883" s="195"/>
      <c r="X883" s="201"/>
      <c r="Y883" s="199"/>
      <c r="Z883" s="201"/>
      <c r="AA883" s="201"/>
      <c r="AB883" s="195"/>
      <c r="AC883" s="195"/>
      <c r="AD883" s="199"/>
      <c r="AE883" s="202"/>
      <c r="AF883" s="203"/>
    </row>
    <row hidden="true" r="884">
      <c r="A884" s="189"/>
      <c r="B884" s="190"/>
      <c r="C884" s="221"/>
      <c r="D884" s="192" t="s">
        <v>250</v>
      </c>
      <c r="E884" s="193">
        <v>730.13</v>
      </c>
      <c r="F884" s="194"/>
      <c r="G884" s="195">
        <v>5261</v>
      </c>
      <c r="H884" s="195">
        <v>156</v>
      </c>
      <c r="I884" s="196">
        <f t="shared" si="147"/>
      </c>
      <c r="J884" s="197">
        <f t="shared" si="14"/>
      </c>
      <c r="K884" s="195">
        <v>2</v>
      </c>
      <c r="L884" s="197">
        <f t="shared" si="107"/>
      </c>
      <c r="M884" s="195">
        <v>0</v>
      </c>
      <c r="N884" s="198">
        <f t="shared" si="216"/>
      </c>
      <c r="O884" s="195">
        <v>6</v>
      </c>
      <c r="P884" s="198">
        <f t="shared" si="243"/>
      </c>
      <c r="Q884" s="199"/>
      <c r="R884" s="195"/>
      <c r="S884" s="199"/>
      <c r="T884" s="195"/>
      <c r="U884" s="200"/>
      <c r="V884" s="201"/>
      <c r="W884" s="195"/>
      <c r="X884" s="201"/>
      <c r="Y884" s="199"/>
      <c r="Z884" s="201"/>
      <c r="AA884" s="201"/>
      <c r="AB884" s="195"/>
      <c r="AC884" s="195"/>
      <c r="AD884" s="199"/>
      <c r="AE884" s="202"/>
      <c r="AF884" s="203" t="s">
        <v>266</v>
      </c>
    </row>
    <row hidden="true" r="885">
      <c r="A885" s="189"/>
      <c r="B885" s="190" t="s">
        <v>276</v>
      </c>
      <c r="C885" s="221" t="s">
        <v>272</v>
      </c>
      <c r="D885" s="192" t="s">
        <v>247</v>
      </c>
      <c r="E885" s="193">
        <v>0</v>
      </c>
      <c r="F885" s="194">
        <f>E885+E887+E886</f>
      </c>
      <c r="G885" s="193">
        <v>0</v>
      </c>
      <c r="H885" s="193">
        <v>0</v>
      </c>
      <c r="I885" s="196">
        <f t="shared" si="147"/>
      </c>
      <c r="J885" s="197">
        <f t="shared" si="14"/>
      </c>
      <c r="K885" s="193">
        <v>0</v>
      </c>
      <c r="L885" s="197">
        <f t="shared" si="107"/>
      </c>
      <c r="M885" s="193">
        <v>0</v>
      </c>
      <c r="N885" s="198">
        <f t="shared" si="216"/>
      </c>
      <c r="O885" s="193">
        <v>0</v>
      </c>
      <c r="P885" s="198">
        <f t="shared" si="243"/>
      </c>
      <c r="Q885" s="199">
        <f>(M885+M886+M887)/(O885+O886+O887)</f>
      </c>
      <c r="R885" s="195">
        <v>5</v>
      </c>
      <c r="S885" s="199">
        <f>(O885+O886+O887)/(K885+K886+K887)</f>
      </c>
      <c r="T885" s="195">
        <v>1</v>
      </c>
      <c r="U885" s="200">
        <f>F885/T885</f>
      </c>
      <c r="V885" s="201">
        <f>(F885+4*500)/T885</f>
      </c>
      <c r="W885" s="195">
        <v>456</v>
      </c>
      <c r="X885" s="201">
        <f>W885/T885</f>
      </c>
      <c r="Y885" s="199">
        <f>T885/R885</f>
      </c>
      <c r="Z885" s="201">
        <f>W885/F885</f>
      </c>
      <c r="AA885" s="201">
        <f>W885/(F885+500)</f>
      </c>
      <c r="AB885" s="195">
        <v>0</v>
      </c>
      <c r="AC885" s="195">
        <v>0</v>
      </c>
      <c r="AD885" s="199">
        <f>AB885/T885</f>
      </c>
      <c r="AE885" s="202">
        <f>(W885-AC885)/(F885+500)</f>
      </c>
      <c r="AF885" s="201" t="s">
        <v>248</v>
      </c>
    </row>
    <row hidden="true" r="886">
      <c r="A886" s="189"/>
      <c r="B886" s="190"/>
      <c r="C886" s="221"/>
      <c r="D886" s="192" t="s">
        <v>249</v>
      </c>
      <c r="E886" s="193">
        <v>345.66</v>
      </c>
      <c r="F886" s="194"/>
      <c r="G886" s="195">
        <v>3721</v>
      </c>
      <c r="H886" s="195">
        <v>261</v>
      </c>
      <c r="I886" s="196">
        <f t="shared" si="147"/>
      </c>
      <c r="J886" s="197">
        <f t="shared" si="14"/>
      </c>
      <c r="K886" s="195">
        <v>8</v>
      </c>
      <c r="L886" s="197">
        <f>E885/K885</f>
      </c>
      <c r="M886" s="195">
        <v>0</v>
      </c>
      <c r="N886" s="198">
        <f t="shared" si="216"/>
      </c>
      <c r="O886" s="195">
        <v>2</v>
      </c>
      <c r="P886" s="198">
        <f t="shared" si="243"/>
      </c>
      <c r="Q886" s="199"/>
      <c r="R886" s="195"/>
      <c r="S886" s="199"/>
      <c r="T886" s="195"/>
      <c r="U886" s="200"/>
      <c r="V886" s="201"/>
      <c r="W886" s="195"/>
      <c r="X886" s="201"/>
      <c r="Y886" s="199"/>
      <c r="Z886" s="201"/>
      <c r="AA886" s="201"/>
      <c r="AB886" s="195"/>
      <c r="AC886" s="195"/>
      <c r="AD886" s="199"/>
      <c r="AE886" s="202"/>
      <c r="AF886" s="203"/>
    </row>
    <row hidden="true" r="887">
      <c r="A887" s="189"/>
      <c r="B887" s="190"/>
      <c r="C887" s="221"/>
      <c r="D887" s="192" t="s">
        <v>250</v>
      </c>
      <c r="E887" s="193">
        <v>214.21</v>
      </c>
      <c r="F887" s="194"/>
      <c r="G887" s="195">
        <v>1002</v>
      </c>
      <c r="H887" s="195">
        <v>53</v>
      </c>
      <c r="I887" s="196">
        <f t="shared" si="147"/>
      </c>
      <c r="J887" s="197">
        <f t="shared" si="14"/>
      </c>
      <c r="K887" s="195">
        <v>1</v>
      </c>
      <c r="L887" s="197">
        <f t="shared" ref="L887:L889" si="108">E887/K887</f>
      </c>
      <c r="M887" s="195">
        <v>1</v>
      </c>
      <c r="N887" s="198">
        <f t="shared" si="216"/>
      </c>
      <c r="O887" s="195">
        <v>1</v>
      </c>
      <c r="P887" s="198">
        <f t="shared" si="243"/>
      </c>
      <c r="Q887" s="199"/>
      <c r="R887" s="195"/>
      <c r="S887" s="199"/>
      <c r="T887" s="195"/>
      <c r="U887" s="200"/>
      <c r="V887" s="201"/>
      <c r="W887" s="195"/>
      <c r="X887" s="201"/>
      <c r="Y887" s="199"/>
      <c r="Z887" s="201"/>
      <c r="AA887" s="201"/>
      <c r="AB887" s="195"/>
      <c r="AC887" s="195"/>
      <c r="AD887" s="199"/>
      <c r="AE887" s="202"/>
      <c r="AF887" s="203" t="s">
        <v>266</v>
      </c>
    </row>
    <row hidden="true" r="888">
      <c r="A888" s="189"/>
      <c r="B888" s="222" t="s">
        <v>256</v>
      </c>
      <c r="C888" s="222"/>
      <c r="D888" s="222"/>
      <c r="E888" s="208">
        <f>SUM(E873:E887)</f>
      </c>
      <c r="F888" s="208">
        <f>SUM(F873:F887)</f>
      </c>
      <c r="G888" s="208">
        <f>SUM(G873:G887)</f>
      </c>
      <c r="H888" s="208">
        <f>SUM(H873:H887)</f>
      </c>
      <c r="I888" s="210">
        <f t="shared" si="147"/>
      </c>
      <c r="J888" s="211">
        <f t="shared" si="14"/>
      </c>
      <c r="K888" s="208">
        <f>SUM(K873:K887)</f>
      </c>
      <c r="L888" s="211">
        <f t="shared" si="108"/>
      </c>
      <c r="M888" s="208">
        <f>SUM(M873:M887)</f>
      </c>
      <c r="N888" s="212">
        <f t="shared" si="216"/>
      </c>
      <c r="O888" s="208">
        <f>SUM(O873:O887)</f>
      </c>
      <c r="P888" s="212">
        <f t="shared" si="243"/>
      </c>
      <c r="Q888" s="213">
        <f t="shared" ref="Q888:Q889" si="189">M888/O888</f>
      </c>
      <c r="R888" s="208">
        <f>SUM(R873:R887)</f>
      </c>
      <c r="S888" s="213">
        <f t="shared" ref="S888:S889" si="67">(O888+O888)/(K888+K888)</f>
      </c>
      <c r="T888" s="208">
        <f>SUM(T873:T887)</f>
      </c>
      <c r="U888" s="214">
        <f t="shared" ref="U888:U889" si="518">F888/T888</f>
      </c>
      <c r="V888" s="215">
        <f t="shared" ref="V888:V889" si="622">(F888+4*500)/T888</f>
      </c>
      <c r="W888" s="208">
        <f>SUM(W873:W887)</f>
      </c>
      <c r="X888" s="216">
        <f t="shared" ref="X888:X889" si="310">W888/T888</f>
      </c>
      <c r="Y888" s="213">
        <f t="shared" ref="Y888:Y889" si="414">T888/R888</f>
      </c>
      <c r="Z888" s="215">
        <f t="shared" ref="Z888:Z889" si="819">W888/F888</f>
      </c>
      <c r="AA888" s="215">
        <f>W888/(F888+COUNT(W873:W887)*500)</f>
      </c>
      <c r="AB888" s="217">
        <f>AB873+AB876+AB879+AB882+AB885</f>
      </c>
      <c r="AC888" s="217">
        <f>AC873+AC876+AC879+AC882+AC885</f>
      </c>
      <c r="AD888" s="213">
        <f t="shared" ref="AD888:AD889" si="715">AB888/T888</f>
      </c>
      <c r="AE888" s="223">
        <f>(W888-AC888)/(F888+COUNT(W873:W887))</f>
      </c>
      <c r="AF888" s="224"/>
    </row>
    <row r="889">
      <c r="A889" s="189"/>
      <c r="B889" s="225" t="s">
        <v>277</v>
      </c>
      <c r="C889" s="225"/>
      <c r="D889" s="225"/>
      <c r="E889" s="226">
        <f>E840+E856+E872+E888</f>
      </c>
      <c r="F889" s="226">
        <f>F840+F856+F872+F888</f>
      </c>
      <c r="G889" s="226">
        <f>G840+G856+G872+G888</f>
      </c>
      <c r="H889" s="226">
        <f>H840+H856+H872+H888</f>
      </c>
      <c r="I889" s="227">
        <f t="shared" si="147"/>
      </c>
      <c r="J889" s="228">
        <f t="shared" si="14"/>
      </c>
      <c r="K889" s="229">
        <f>K840+K856+K872+K888</f>
      </c>
      <c r="L889" s="228">
        <f t="shared" si="108"/>
      </c>
      <c r="M889" s="229">
        <f>M840+M856+M872+M888</f>
      </c>
      <c r="N889" s="230">
        <f t="shared" si="216"/>
      </c>
      <c r="O889" s="229">
        <f>O840+O856+O872+O888</f>
      </c>
      <c r="P889" s="230">
        <f t="shared" si="243"/>
      </c>
      <c r="Q889" s="231">
        <f t="shared" si="189"/>
      </c>
      <c r="R889" s="229">
        <f>R840+R856+R872+R888</f>
      </c>
      <c r="S889" s="231">
        <f t="shared" si="67"/>
      </c>
      <c r="T889" s="229">
        <f>T840+T856+T872+T888</f>
      </c>
      <c r="U889" s="232">
        <f t="shared" si="518"/>
      </c>
      <c r="V889" s="233">
        <f t="shared" si="622"/>
      </c>
      <c r="W889" s="226">
        <f>W840+W856+W872+W888</f>
      </c>
      <c r="X889" s="233">
        <f t="shared" si="310"/>
      </c>
      <c r="Y889" s="231">
        <f t="shared" si="414"/>
      </c>
      <c r="Z889" s="233">
        <f t="shared" si="819"/>
      </c>
      <c r="AA889" s="233">
        <f>W889/(F889+COUNT(W825:W839,W841:W855,W857:W871,W873:W887)*500)</f>
      </c>
      <c r="AB889" s="229">
        <f>AB840+AB856+AB872+AB888</f>
      </c>
      <c r="AC889" s="226">
        <f>AC840+AC856+AC872+AC888</f>
      </c>
      <c r="AD889" s="231">
        <f t="shared" si="715"/>
      </c>
      <c r="AE889" s="233">
        <f>(W889-AC889)/(F889+COUNT(W825:W839,W841:W855,W857:W871,W873:W887)*500)</f>
      </c>
      <c r="AF889" s="201"/>
    </row>
    <row hidden="true" r="890">
      <c r="A890" s="178" t="s">
        <v>212</v>
      </c>
      <c r="B890" s="179" t="s">
        <v>213</v>
      </c>
      <c r="C890" s="179" t="s">
        <v>214</v>
      </c>
      <c r="D890" s="179" t="s">
        <v>215</v>
      </c>
      <c r="E890" s="180" t="s">
        <v>216</v>
      </c>
      <c r="F890" s="179" t="s">
        <v>217</v>
      </c>
      <c r="G890" s="179" t="s">
        <v>218</v>
      </c>
      <c r="H890" s="179" t="s">
        <v>219</v>
      </c>
      <c r="I890" s="181" t="s">
        <v>220</v>
      </c>
      <c r="J890" s="182" t="s">
        <v>221</v>
      </c>
      <c r="K890" s="179" t="s">
        <v>222</v>
      </c>
      <c r="L890" s="182" t="s">
        <v>223</v>
      </c>
      <c r="M890" s="179" t="s">
        <v>224</v>
      </c>
      <c r="N890" s="183" t="s">
        <v>225</v>
      </c>
      <c r="O890" s="179" t="s">
        <v>226</v>
      </c>
      <c r="P890" s="183" t="s">
        <v>227</v>
      </c>
      <c r="Q890" s="181" t="s">
        <v>228</v>
      </c>
      <c r="R890" s="184" t="s">
        <v>229</v>
      </c>
      <c r="S890" s="185" t="s">
        <v>230</v>
      </c>
      <c r="T890" s="184" t="s">
        <v>231</v>
      </c>
      <c r="U890" s="186" t="s">
        <v>232</v>
      </c>
      <c r="V890" s="187" t="s">
        <v>233</v>
      </c>
      <c r="W890" s="187" t="s">
        <v>234</v>
      </c>
      <c r="X890" s="187" t="s">
        <v>235</v>
      </c>
      <c r="Y890" s="185" t="s">
        <v>236</v>
      </c>
      <c r="Z890" s="187" t="s">
        <v>237</v>
      </c>
      <c r="AA890" s="187" t="s">
        <v>238</v>
      </c>
      <c r="AB890" s="187" t="s">
        <v>239</v>
      </c>
      <c r="AC890" s="184" t="s">
        <v>240</v>
      </c>
      <c r="AD890" s="185" t="s">
        <v>241</v>
      </c>
      <c r="AE890" s="235" t="s">
        <v>242</v>
      </c>
      <c r="AF890" s="236" t="s">
        <v>243</v>
      </c>
    </row>
    <row hidden="true" r="891">
      <c r="A891" s="189" t="s">
        <v>295</v>
      </c>
      <c r="B891" s="190" t="s">
        <v>245</v>
      </c>
      <c r="C891" s="221" t="s">
        <v>264</v>
      </c>
      <c r="D891" s="192" t="s">
        <v>247</v>
      </c>
      <c r="E891" s="193">
        <v>0</v>
      </c>
      <c r="F891" s="194">
        <f>E891+E893+E892</f>
      </c>
      <c r="G891" s="195">
        <v>0</v>
      </c>
      <c r="H891" s="195">
        <v>0</v>
      </c>
      <c r="I891" s="196">
        <f t="shared" ref="I891:I925" si="148">H891/G891</f>
      </c>
      <c r="J891" s="197">
        <f t="shared" ref="J891:J925" si="15">(E891/G891)*1000</f>
      </c>
      <c r="K891" s="195">
        <v>0</v>
      </c>
      <c r="L891" s="197">
        <f t="shared" ref="L891:L951" si="109">E891/K891</f>
      </c>
      <c r="M891" s="195">
        <v>0</v>
      </c>
      <c r="N891" s="198">
        <f t="shared" ref="N891:N955" si="217">E891/M891</f>
      </c>
      <c r="O891" s="195">
        <v>0</v>
      </c>
      <c r="P891" s="198">
        <f t="shared" ref="P891:P955" si="244">E891/O891</f>
      </c>
      <c r="Q891" s="199">
        <f>(M891+M892+M893)/(O891+O892+O893)</f>
      </c>
      <c r="R891" s="195">
        <v>2</v>
      </c>
      <c r="S891" s="199">
        <f>(O891+O892+O893)/(K891+K892+K893)</f>
      </c>
      <c r="T891" s="195">
        <v>0</v>
      </c>
      <c r="U891" s="200">
        <f>F891/T891</f>
      </c>
      <c r="V891" s="201">
        <f>(F891+4*500)/T891</f>
      </c>
      <c r="W891" s="195">
        <v>0</v>
      </c>
      <c r="X891" s="201">
        <f>W891/T891</f>
      </c>
      <c r="Y891" s="199">
        <f>T891/R891</f>
      </c>
      <c r="Z891" s="201">
        <f>W891/F891</f>
      </c>
      <c r="AA891" s="201">
        <f>W891/(F891+500)</f>
      </c>
      <c r="AB891" s="195">
        <v>0</v>
      </c>
      <c r="AC891" s="195">
        <v>0</v>
      </c>
      <c r="AD891" s="199">
        <f>AB891/T891</f>
      </c>
      <c r="AE891" s="202">
        <f>(W891-AC891)/(F891+500)</f>
      </c>
      <c r="AF891" s="237" t="s">
        <v>265</v>
      </c>
    </row>
    <row hidden="true" r="892">
      <c r="A892" s="189"/>
      <c r="B892" s="190"/>
      <c r="C892" s="221"/>
      <c r="D892" s="192" t="s">
        <v>249</v>
      </c>
      <c r="E892" s="193">
        <v>684.26</v>
      </c>
      <c r="F892" s="194"/>
      <c r="G892" s="195">
        <v>7732</v>
      </c>
      <c r="H892" s="195">
        <v>644</v>
      </c>
      <c r="I892" s="196">
        <f t="shared" si="148"/>
      </c>
      <c r="J892" s="197">
        <f t="shared" si="15"/>
      </c>
      <c r="K892" s="195">
        <v>11</v>
      </c>
      <c r="L892" s="197">
        <f t="shared" si="109"/>
      </c>
      <c r="M892" s="195">
        <v>0</v>
      </c>
      <c r="N892" s="198">
        <f t="shared" si="217"/>
      </c>
      <c r="O892" s="195">
        <v>0</v>
      </c>
      <c r="P892" s="198">
        <f t="shared" si="244"/>
      </c>
      <c r="Q892" s="199"/>
      <c r="R892" s="195"/>
      <c r="S892" s="199"/>
      <c r="T892" s="195"/>
      <c r="U892" s="200"/>
      <c r="V892" s="201"/>
      <c r="W892" s="195"/>
      <c r="X892" s="201"/>
      <c r="Y892" s="199"/>
      <c r="Z892" s="201"/>
      <c r="AA892" s="201"/>
      <c r="AB892" s="195"/>
      <c r="AC892" s="195"/>
      <c r="AD892" s="199"/>
      <c r="AE892" s="202"/>
      <c r="AF892" s="204"/>
    </row>
    <row hidden="true" r="893">
      <c r="A893" s="189"/>
      <c r="B893" s="190"/>
      <c r="C893" s="221"/>
      <c r="D893" s="192" t="s">
        <v>250</v>
      </c>
      <c r="E893" s="193">
        <v>789.02</v>
      </c>
      <c r="F893" s="194"/>
      <c r="G893" s="195">
        <v>4493</v>
      </c>
      <c r="H893" s="205">
        <v>170</v>
      </c>
      <c r="I893" s="196">
        <f t="shared" si="148"/>
      </c>
      <c r="J893" s="197">
        <f t="shared" si="15"/>
      </c>
      <c r="K893" s="195">
        <v>9</v>
      </c>
      <c r="L893" s="197">
        <f t="shared" si="109"/>
      </c>
      <c r="M893" s="195">
        <v>0</v>
      </c>
      <c r="N893" s="198">
        <f t="shared" si="217"/>
      </c>
      <c r="O893" s="195">
        <v>1</v>
      </c>
      <c r="P893" s="198">
        <f t="shared" si="244"/>
      </c>
      <c r="Q893" s="199"/>
      <c r="R893" s="195"/>
      <c r="S893" s="199"/>
      <c r="T893" s="195"/>
      <c r="U893" s="200"/>
      <c r="V893" s="201"/>
      <c r="W893" s="195"/>
      <c r="X893" s="201"/>
      <c r="Y893" s="199"/>
      <c r="Z893" s="201"/>
      <c r="AA893" s="201"/>
      <c r="AB893" s="195"/>
      <c r="AC893" s="195"/>
      <c r="AD893" s="199"/>
      <c r="AE893" s="202"/>
      <c r="AF893" s="203" t="s">
        <v>251</v>
      </c>
    </row>
    <row hidden="true" r="894">
      <c r="A894" s="189"/>
      <c r="B894" s="190" t="s">
        <v>252</v>
      </c>
      <c r="C894" s="221" t="s">
        <v>264</v>
      </c>
      <c r="D894" s="192" t="s">
        <v>247</v>
      </c>
      <c r="E894" s="193">
        <v>0</v>
      </c>
      <c r="F894" s="194">
        <f>E894+E896+E895</f>
      </c>
      <c r="G894" s="195">
        <v>0</v>
      </c>
      <c r="H894" s="195">
        <v>0</v>
      </c>
      <c r="I894" s="196">
        <f t="shared" si="148"/>
      </c>
      <c r="J894" s="197">
        <f t="shared" si="15"/>
      </c>
      <c r="K894" s="195">
        <v>0</v>
      </c>
      <c r="L894" s="197">
        <f t="shared" si="109"/>
      </c>
      <c r="M894" s="195">
        <v>0</v>
      </c>
      <c r="N894" s="198">
        <f t="shared" si="217"/>
      </c>
      <c r="O894" s="195">
        <v>0</v>
      </c>
      <c r="P894" s="198">
        <f t="shared" si="244"/>
      </c>
      <c r="Q894" s="199">
        <f>(M894+M895+M896)/(O894+O895+O896)</f>
      </c>
      <c r="R894" s="195">
        <v>3</v>
      </c>
      <c r="S894" s="199">
        <f>(O894+O895+O896)/(K894+K895+K896)</f>
      </c>
      <c r="T894" s="195">
        <v>0</v>
      </c>
      <c r="U894" s="200">
        <f>F894/T894</f>
      </c>
      <c r="V894" s="201">
        <f>(F894+4*500)/T894</f>
      </c>
      <c r="W894" s="195">
        <v>0</v>
      </c>
      <c r="X894" s="201">
        <f>W894/T894</f>
      </c>
      <c r="Y894" s="199">
        <f>T894/R894</f>
      </c>
      <c r="Z894" s="201">
        <f>W894/F894</f>
      </c>
      <c r="AA894" s="201">
        <f>W894/(F894+500)</f>
      </c>
      <c r="AB894" s="195">
        <v>0</v>
      </c>
      <c r="AC894" s="195">
        <v>0</v>
      </c>
      <c r="AD894" s="199">
        <f>AB894/T894</f>
      </c>
      <c r="AE894" s="202">
        <f>(W894-AC894)/(F894+500)</f>
      </c>
      <c r="AF894" s="203" t="s">
        <v>265</v>
      </c>
    </row>
    <row hidden="true" r="895">
      <c r="A895" s="189"/>
      <c r="B895" s="190"/>
      <c r="C895" s="221"/>
      <c r="D895" s="192" t="s">
        <v>249</v>
      </c>
      <c r="E895" s="193">
        <v>269.81</v>
      </c>
      <c r="F895" s="194"/>
      <c r="G895" s="195">
        <v>3645</v>
      </c>
      <c r="H895" s="195">
        <v>215</v>
      </c>
      <c r="I895" s="196">
        <f t="shared" si="148"/>
      </c>
      <c r="J895" s="197">
        <f t="shared" si="15"/>
      </c>
      <c r="K895" s="195">
        <v>7</v>
      </c>
      <c r="L895" s="197">
        <f t="shared" si="109"/>
      </c>
      <c r="M895" s="195">
        <v>0</v>
      </c>
      <c r="N895" s="198">
        <f t="shared" si="217"/>
      </c>
      <c r="O895" s="195">
        <v>0</v>
      </c>
      <c r="P895" s="198">
        <f t="shared" si="244"/>
      </c>
      <c r="Q895" s="199"/>
      <c r="R895" s="195"/>
      <c r="S895" s="199"/>
      <c r="T895" s="195"/>
      <c r="U895" s="200"/>
      <c r="V895" s="201"/>
      <c r="W895" s="195"/>
      <c r="X895" s="201"/>
      <c r="Y895" s="199"/>
      <c r="Z895" s="201"/>
      <c r="AA895" s="201"/>
      <c r="AB895" s="195"/>
      <c r="AC895" s="195"/>
      <c r="AD895" s="199"/>
      <c r="AE895" s="202"/>
      <c r="AF895" s="204"/>
    </row>
    <row hidden="true" r="896">
      <c r="A896" s="189"/>
      <c r="B896" s="190"/>
      <c r="C896" s="221"/>
      <c r="D896" s="192" t="s">
        <v>250</v>
      </c>
      <c r="E896" s="193">
        <v>872.03</v>
      </c>
      <c r="F896" s="194"/>
      <c r="G896" s="195">
        <v>5826</v>
      </c>
      <c r="H896" s="195">
        <v>238</v>
      </c>
      <c r="I896" s="196">
        <f t="shared" si="148"/>
      </c>
      <c r="J896" s="197">
        <f t="shared" si="15"/>
      </c>
      <c r="K896" s="195">
        <v>4</v>
      </c>
      <c r="L896" s="197">
        <f t="shared" si="109"/>
      </c>
      <c r="M896" s="195">
        <v>0</v>
      </c>
      <c r="N896" s="198">
        <f t="shared" si="217"/>
      </c>
      <c r="O896" s="195">
        <v>1</v>
      </c>
      <c r="P896" s="198">
        <f t="shared" si="244"/>
      </c>
      <c r="Q896" s="199"/>
      <c r="R896" s="195"/>
      <c r="S896" s="199"/>
      <c r="T896" s="195"/>
      <c r="U896" s="200"/>
      <c r="V896" s="201"/>
      <c r="W896" s="195"/>
      <c r="X896" s="201"/>
      <c r="Y896" s="199"/>
      <c r="Z896" s="201"/>
      <c r="AA896" s="201"/>
      <c r="AB896" s="195"/>
      <c r="AC896" s="195"/>
      <c r="AD896" s="199"/>
      <c r="AE896" s="202"/>
      <c r="AF896" s="203" t="s">
        <v>251</v>
      </c>
    </row>
    <row hidden="true" r="897">
      <c r="A897" s="189"/>
      <c r="B897" s="206" t="s">
        <v>253</v>
      </c>
      <c r="C897" s="221" t="s">
        <v>264</v>
      </c>
      <c r="D897" s="192" t="s">
        <v>247</v>
      </c>
      <c r="E897" s="193">
        <v>0</v>
      </c>
      <c r="F897" s="194">
        <f>E897+E899+E898</f>
      </c>
      <c r="G897" s="195">
        <v>0</v>
      </c>
      <c r="H897" s="195">
        <v>0</v>
      </c>
      <c r="I897" s="196">
        <f t="shared" si="148"/>
      </c>
      <c r="J897" s="197">
        <f t="shared" si="15"/>
      </c>
      <c r="K897" s="195">
        <v>0</v>
      </c>
      <c r="L897" s="197">
        <f t="shared" si="109"/>
      </c>
      <c r="M897" s="195">
        <v>0</v>
      </c>
      <c r="N897" s="198">
        <f t="shared" si="217"/>
      </c>
      <c r="O897" s="195">
        <v>0</v>
      </c>
      <c r="P897" s="198">
        <f t="shared" si="244"/>
      </c>
      <c r="Q897" s="199">
        <f>(M897+M898+M899)/(O897+O898+O899)</f>
      </c>
      <c r="R897" s="195">
        <v>2</v>
      </c>
      <c r="S897" s="199">
        <f>(O897+O898+O899)/(K897+K898+K899)</f>
      </c>
      <c r="T897" s="195">
        <v>0</v>
      </c>
      <c r="U897" s="200">
        <f>F897/T897</f>
      </c>
      <c r="V897" s="201">
        <f>(F897+4*500)/T897</f>
      </c>
      <c r="W897" s="195">
        <v>0</v>
      </c>
      <c r="X897" s="201">
        <f>W897/T897</f>
      </c>
      <c r="Y897" s="199">
        <f>T897/R897</f>
      </c>
      <c r="Z897" s="201">
        <f>W897/F897</f>
      </c>
      <c r="AA897" s="201">
        <f>W897/(F897+500)</f>
      </c>
      <c r="AB897" s="195">
        <v>0</v>
      </c>
      <c r="AC897" s="195">
        <v>0</v>
      </c>
      <c r="AD897" s="199">
        <f>AB897/T897</f>
      </c>
      <c r="AE897" s="202">
        <f>(W897-AC897)/(F897+500)</f>
      </c>
      <c r="AF897" s="203" t="s">
        <v>265</v>
      </c>
    </row>
    <row hidden="true" r="898">
      <c r="A898" s="189"/>
      <c r="B898" s="206"/>
      <c r="C898" s="221"/>
      <c r="D898" s="192" t="s">
        <v>249</v>
      </c>
      <c r="E898" s="193">
        <v>283.25</v>
      </c>
      <c r="F898" s="194"/>
      <c r="G898" s="195">
        <v>2351</v>
      </c>
      <c r="H898" s="195">
        <v>127</v>
      </c>
      <c r="I898" s="196">
        <f t="shared" si="148"/>
      </c>
      <c r="J898" s="197">
        <f t="shared" si="15"/>
      </c>
      <c r="K898" s="195">
        <v>0</v>
      </c>
      <c r="L898" s="197">
        <f t="shared" si="109"/>
      </c>
      <c r="M898" s="195">
        <v>0</v>
      </c>
      <c r="N898" s="198">
        <f t="shared" si="217"/>
      </c>
      <c r="O898" s="195">
        <v>0</v>
      </c>
      <c r="P898" s="198">
        <f t="shared" si="244"/>
      </c>
      <c r="Q898" s="199"/>
      <c r="R898" s="195"/>
      <c r="S898" s="199"/>
      <c r="T898" s="195"/>
      <c r="U898" s="200"/>
      <c r="V898" s="201"/>
      <c r="W898" s="195"/>
      <c r="X898" s="201"/>
      <c r="Y898" s="199"/>
      <c r="Z898" s="201"/>
      <c r="AA898" s="201"/>
      <c r="AB898" s="195"/>
      <c r="AC898" s="195"/>
      <c r="AD898" s="199"/>
      <c r="AE898" s="202"/>
      <c r="AF898" s="204"/>
    </row>
    <row hidden="true" r="899">
      <c r="A899" s="189"/>
      <c r="B899" s="206"/>
      <c r="C899" s="221"/>
      <c r="D899" s="192" t="s">
        <v>250</v>
      </c>
      <c r="E899" s="193">
        <v>596.36</v>
      </c>
      <c r="F899" s="194"/>
      <c r="G899" s="195">
        <v>3319</v>
      </c>
      <c r="H899" s="205">
        <v>87</v>
      </c>
      <c r="I899" s="196">
        <f t="shared" si="148"/>
      </c>
      <c r="J899" s="197">
        <f t="shared" si="15"/>
      </c>
      <c r="K899" s="195">
        <v>2</v>
      </c>
      <c r="L899" s="197">
        <f t="shared" si="109"/>
      </c>
      <c r="M899" s="195">
        <v>0</v>
      </c>
      <c r="N899" s="198">
        <f t="shared" si="217"/>
      </c>
      <c r="O899" s="195">
        <v>1</v>
      </c>
      <c r="P899" s="198">
        <f t="shared" si="244"/>
      </c>
      <c r="Q899" s="199"/>
      <c r="R899" s="195"/>
      <c r="S899" s="199"/>
      <c r="T899" s="195"/>
      <c r="U899" s="200"/>
      <c r="V899" s="201"/>
      <c r="W899" s="195"/>
      <c r="X899" s="201"/>
      <c r="Y899" s="199"/>
      <c r="Z899" s="201"/>
      <c r="AA899" s="201"/>
      <c r="AB899" s="195"/>
      <c r="AC899" s="195"/>
      <c r="AD899" s="199"/>
      <c r="AE899" s="202"/>
      <c r="AF899" s="203" t="s">
        <v>251</v>
      </c>
    </row>
    <row hidden="true" r="900">
      <c r="A900" s="189"/>
      <c r="B900" s="190" t="s">
        <v>254</v>
      </c>
      <c r="C900" s="221" t="s">
        <v>264</v>
      </c>
      <c r="D900" s="192" t="s">
        <v>247</v>
      </c>
      <c r="E900" s="193">
        <v>0</v>
      </c>
      <c r="F900" s="194">
        <f>E900+E902+E901</f>
      </c>
      <c r="G900" s="195">
        <v>0</v>
      </c>
      <c r="H900" s="195">
        <v>0</v>
      </c>
      <c r="I900" s="196">
        <f t="shared" si="148"/>
      </c>
      <c r="J900" s="197">
        <f t="shared" si="15"/>
      </c>
      <c r="K900" s="195">
        <v>0</v>
      </c>
      <c r="L900" s="197">
        <f t="shared" si="109"/>
      </c>
      <c r="M900" s="195">
        <v>0</v>
      </c>
      <c r="N900" s="198">
        <f t="shared" si="217"/>
      </c>
      <c r="O900" s="195">
        <v>0</v>
      </c>
      <c r="P900" s="198">
        <f t="shared" si="244"/>
      </c>
      <c r="Q900" s="199">
        <f>(M900+M901+M902)/(O900+O901+O902)</f>
      </c>
      <c r="R900" s="195">
        <v>3</v>
      </c>
      <c r="S900" s="199">
        <f>(O900+O901+O902)/(K900+K901+K902)</f>
      </c>
      <c r="T900" s="195">
        <v>1</v>
      </c>
      <c r="U900" s="200">
        <f>F900/T900</f>
      </c>
      <c r="V900" s="201">
        <f>(F900+4*500)/T900</f>
      </c>
      <c r="W900" s="195">
        <v>775.2</v>
      </c>
      <c r="X900" s="201">
        <f>W900/T900</f>
      </c>
      <c r="Y900" s="199">
        <f>T900/R900</f>
      </c>
      <c r="Z900" s="201">
        <f>W900/F900</f>
      </c>
      <c r="AA900" s="201">
        <f>W900/(F900+500)</f>
      </c>
      <c r="AB900" s="195">
        <v>0</v>
      </c>
      <c r="AC900" s="195">
        <v>0</v>
      </c>
      <c r="AD900" s="199">
        <f>AB900/T900</f>
      </c>
      <c r="AE900" s="202">
        <f>(W900-AC900)/(F900+500)</f>
      </c>
      <c r="AF900" s="203" t="s">
        <v>265</v>
      </c>
    </row>
    <row hidden="true" r="901">
      <c r="A901" s="189"/>
      <c r="B901" s="190"/>
      <c r="C901" s="221"/>
      <c r="D901" s="192" t="s">
        <v>249</v>
      </c>
      <c r="E901" s="193">
        <v>293.3</v>
      </c>
      <c r="F901" s="194"/>
      <c r="G901" s="195">
        <v>2562</v>
      </c>
      <c r="H901" s="195">
        <v>118</v>
      </c>
      <c r="I901" s="196">
        <f t="shared" si="148"/>
      </c>
      <c r="J901" s="197">
        <f t="shared" si="15"/>
      </c>
      <c r="K901" s="195">
        <v>5</v>
      </c>
      <c r="L901" s="197">
        <f t="shared" si="109"/>
      </c>
      <c r="M901" s="195">
        <v>0</v>
      </c>
      <c r="N901" s="198">
        <f t="shared" si="217"/>
      </c>
      <c r="O901" s="195">
        <v>0</v>
      </c>
      <c r="P901" s="198">
        <f t="shared" si="244"/>
      </c>
      <c r="Q901" s="199"/>
      <c r="R901" s="195"/>
      <c r="S901" s="199"/>
      <c r="T901" s="195"/>
      <c r="U901" s="200"/>
      <c r="V901" s="201"/>
      <c r="W901" s="195"/>
      <c r="X901" s="201"/>
      <c r="Y901" s="199"/>
      <c r="Z901" s="201"/>
      <c r="AA901" s="201"/>
      <c r="AB901" s="195"/>
      <c r="AC901" s="195"/>
      <c r="AD901" s="199"/>
      <c r="AE901" s="202"/>
      <c r="AF901" s="204"/>
    </row>
    <row hidden="true" r="902">
      <c r="A902" s="189"/>
      <c r="B902" s="190"/>
      <c r="C902" s="221"/>
      <c r="D902" s="192" t="s">
        <v>250</v>
      </c>
      <c r="E902" s="193">
        <v>635.74</v>
      </c>
      <c r="F902" s="194"/>
      <c r="G902" s="195">
        <v>3419</v>
      </c>
      <c r="H902" s="205">
        <v>53</v>
      </c>
      <c r="I902" s="196">
        <f t="shared" si="148"/>
      </c>
      <c r="J902" s="197">
        <f t="shared" si="15"/>
      </c>
      <c r="K902" s="195">
        <v>2</v>
      </c>
      <c r="L902" s="197">
        <f t="shared" si="109"/>
      </c>
      <c r="M902" s="195">
        <v>1</v>
      </c>
      <c r="N902" s="198">
        <f t="shared" si="217"/>
      </c>
      <c r="O902" s="195">
        <v>3</v>
      </c>
      <c r="P902" s="198">
        <f t="shared" si="244"/>
      </c>
      <c r="Q902" s="199"/>
      <c r="R902" s="195"/>
      <c r="S902" s="199"/>
      <c r="T902" s="195"/>
      <c r="U902" s="200"/>
      <c r="V902" s="201"/>
      <c r="W902" s="195"/>
      <c r="X902" s="201"/>
      <c r="Y902" s="199"/>
      <c r="Z902" s="201"/>
      <c r="AA902" s="201"/>
      <c r="AB902" s="195"/>
      <c r="AC902" s="195"/>
      <c r="AD902" s="199"/>
      <c r="AE902" s="202"/>
      <c r="AF902" s="203" t="s">
        <v>251</v>
      </c>
    </row>
    <row hidden="true" r="903">
      <c r="A903" s="189"/>
      <c r="B903" s="190" t="s">
        <v>255</v>
      </c>
      <c r="C903" s="221" t="s">
        <v>264</v>
      </c>
      <c r="D903" s="192" t="s">
        <v>247</v>
      </c>
      <c r="E903" s="193">
        <v>0</v>
      </c>
      <c r="F903" s="194">
        <f>E903+E905+E904</f>
      </c>
      <c r="G903" s="195">
        <v>0</v>
      </c>
      <c r="H903" s="195">
        <v>0</v>
      </c>
      <c r="I903" s="196">
        <f t="shared" si="148"/>
      </c>
      <c r="J903" s="197">
        <f t="shared" si="15"/>
      </c>
      <c r="K903" s="195">
        <v>0</v>
      </c>
      <c r="L903" s="197">
        <f t="shared" si="109"/>
      </c>
      <c r="M903" s="195">
        <v>0</v>
      </c>
      <c r="N903" s="198">
        <f t="shared" si="217"/>
      </c>
      <c r="O903" s="195">
        <v>0</v>
      </c>
      <c r="P903" s="198">
        <f t="shared" si="244"/>
      </c>
      <c r="Q903" s="199">
        <f>(M903+M904+M905)/(O903+O904+O905)</f>
      </c>
      <c r="R903" s="195">
        <v>4</v>
      </c>
      <c r="S903" s="199">
        <f>(O903+O904+O905)/(K903+K904+K905)</f>
      </c>
      <c r="T903" s="195">
        <v>1</v>
      </c>
      <c r="U903" s="200">
        <f>F903/T903</f>
      </c>
      <c r="V903" s="201">
        <f>(F903+4*500)/T903</f>
      </c>
      <c r="W903" s="195">
        <v>2407.2</v>
      </c>
      <c r="X903" s="201">
        <f>W903/T903</f>
      </c>
      <c r="Y903" s="199">
        <f>T903/R903</f>
      </c>
      <c r="Z903" s="201">
        <f>W903/F903</f>
      </c>
      <c r="AA903" s="201">
        <f>W903/(F903+500)</f>
      </c>
      <c r="AB903" s="195">
        <v>0</v>
      </c>
      <c r="AC903" s="195">
        <v>0</v>
      </c>
      <c r="AD903" s="199">
        <f>AB903/T903</f>
      </c>
      <c r="AE903" s="202">
        <f>(W903-AC903)/(F903+500)</f>
      </c>
      <c r="AF903" s="203" t="s">
        <v>265</v>
      </c>
    </row>
    <row hidden="true" r="904">
      <c r="A904" s="189"/>
      <c r="B904" s="190"/>
      <c r="C904" s="221"/>
      <c r="D904" s="192" t="s">
        <v>249</v>
      </c>
      <c r="E904" s="193">
        <v>531.11</v>
      </c>
      <c r="F904" s="194"/>
      <c r="G904" s="195">
        <v>4420</v>
      </c>
      <c r="H904" s="195">
        <v>215</v>
      </c>
      <c r="I904" s="196">
        <f t="shared" si="148"/>
      </c>
      <c r="J904" s="197">
        <f t="shared" si="15"/>
      </c>
      <c r="K904" s="195">
        <v>6</v>
      </c>
      <c r="L904" s="197">
        <f t="shared" si="109"/>
      </c>
      <c r="M904" s="195">
        <v>0</v>
      </c>
      <c r="N904" s="198">
        <f t="shared" si="217"/>
      </c>
      <c r="O904" s="195">
        <v>0</v>
      </c>
      <c r="P904" s="198">
        <f t="shared" si="244"/>
      </c>
      <c r="Q904" s="199"/>
      <c r="R904" s="195"/>
      <c r="S904" s="199"/>
      <c r="T904" s="195"/>
      <c r="U904" s="200"/>
      <c r="V904" s="201"/>
      <c r="W904" s="195"/>
      <c r="X904" s="201"/>
      <c r="Y904" s="199"/>
      <c r="Z904" s="201"/>
      <c r="AA904" s="201"/>
      <c r="AB904" s="195"/>
      <c r="AC904" s="195"/>
      <c r="AD904" s="199"/>
      <c r="AE904" s="202"/>
      <c r="AF904" s="204"/>
    </row>
    <row hidden="true" r="905">
      <c r="A905" s="189"/>
      <c r="B905" s="190"/>
      <c r="C905" s="221"/>
      <c r="D905" s="192" t="s">
        <v>250</v>
      </c>
      <c r="E905" s="193">
        <v>378.66</v>
      </c>
      <c r="F905" s="194"/>
      <c r="G905" s="195">
        <v>1713</v>
      </c>
      <c r="H905" s="205">
        <v>39</v>
      </c>
      <c r="I905" s="196">
        <f t="shared" si="148"/>
      </c>
      <c r="J905" s="197">
        <f t="shared" si="15"/>
      </c>
      <c r="K905" s="195">
        <v>3</v>
      </c>
      <c r="L905" s="197">
        <f t="shared" si="109"/>
      </c>
      <c r="M905" s="195">
        <v>0</v>
      </c>
      <c r="N905" s="198">
        <f t="shared" si="217"/>
      </c>
      <c r="O905" s="195">
        <v>1</v>
      </c>
      <c r="P905" s="198">
        <f t="shared" si="244"/>
      </c>
      <c r="Q905" s="199"/>
      <c r="R905" s="195"/>
      <c r="S905" s="199"/>
      <c r="T905" s="195"/>
      <c r="U905" s="200"/>
      <c r="V905" s="201"/>
      <c r="W905" s="195"/>
      <c r="X905" s="201"/>
      <c r="Y905" s="199"/>
      <c r="Z905" s="201"/>
      <c r="AA905" s="201"/>
      <c r="AB905" s="195"/>
      <c r="AC905" s="195"/>
      <c r="AD905" s="199"/>
      <c r="AE905" s="202"/>
      <c r="AF905" s="203" t="s">
        <v>251</v>
      </c>
    </row>
    <row hidden="true" r="906">
      <c r="A906" s="189"/>
      <c r="B906" s="207" t="s">
        <v>256</v>
      </c>
      <c r="C906" s="207"/>
      <c r="D906" s="207"/>
      <c r="E906" s="217">
        <f>SUM(E891:E905)</f>
      </c>
      <c r="F906" s="209">
        <f>SUM(F891:F905)</f>
      </c>
      <c r="G906" s="208">
        <f>SUM(G891:G905)</f>
      </c>
      <c r="H906" s="208">
        <f>SUM(H891:H905)</f>
      </c>
      <c r="I906" s="210">
        <f t="shared" si="148"/>
      </c>
      <c r="J906" s="211">
        <f t="shared" si="15"/>
      </c>
      <c r="K906" s="208">
        <f>SUM(K891:K905)</f>
      </c>
      <c r="L906" s="211">
        <f t="shared" si="109"/>
      </c>
      <c r="M906" s="208">
        <f>SUM(M891:M905)</f>
      </c>
      <c r="N906" s="212">
        <f t="shared" si="217"/>
      </c>
      <c r="O906" s="208">
        <f>SUM(O891:O905)</f>
      </c>
      <c r="P906" s="212">
        <f t="shared" si="244"/>
      </c>
      <c r="Q906" s="213">
        <f>M906/O906</f>
      </c>
      <c r="R906" s="209">
        <f>SUM(R891:R905)</f>
      </c>
      <c r="S906" s="213">
        <f>(O906+O906)/(K906+K906)</f>
      </c>
      <c r="T906" s="209">
        <f>SUM(T891:T905)</f>
      </c>
      <c r="U906" s="214">
        <f t="shared" ref="U906:U907" si="519">F906/T906</f>
      </c>
      <c r="V906" s="215">
        <f t="shared" ref="V906:V907" si="623">(F906+4*500)/T906</f>
      </c>
      <c r="W906" s="209">
        <f>SUM(W891:W905)</f>
      </c>
      <c r="X906" s="216">
        <f t="shared" ref="X906:X907" si="311">W906/T906</f>
      </c>
      <c r="Y906" s="213">
        <f t="shared" ref="Y906:Y907" si="415">T906/R906</f>
      </c>
      <c r="Z906" s="215">
        <f t="shared" ref="Z906:Z907" si="820">W906/F906</f>
      </c>
      <c r="AA906" s="215">
        <f>W906/(F906+COUNT(W891:W905)*500)</f>
      </c>
      <c r="AB906" s="217">
        <f>AB891+AB894+AB897+AB900+AB903</f>
      </c>
      <c r="AC906" s="217">
        <f>AC891+AC894+AC897+AC900+AC903</f>
      </c>
      <c r="AD906" s="213">
        <f t="shared" ref="AD906:AD907" si="716">AB906/T906</f>
      </c>
      <c r="AE906" s="218">
        <f>(W906-AC906)/(F906+COUNT(W891:W905))</f>
      </c>
      <c r="AF906" s="219"/>
    </row>
    <row hidden="true" r="907">
      <c r="A907" s="189"/>
      <c r="B907" s="238" t="s">
        <v>257</v>
      </c>
      <c r="C907" s="221" t="s">
        <v>258</v>
      </c>
      <c r="D907" s="192" t="s">
        <v>247</v>
      </c>
      <c r="E907" s="193">
        <v>0</v>
      </c>
      <c r="F907" s="194">
        <f>E907+E909+E908</f>
      </c>
      <c r="G907" s="195">
        <v>0</v>
      </c>
      <c r="H907" s="195">
        <v>0</v>
      </c>
      <c r="I907" s="196">
        <f t="shared" si="148"/>
      </c>
      <c r="J907" s="197">
        <f t="shared" si="15"/>
      </c>
      <c r="K907" s="195">
        <v>0</v>
      </c>
      <c r="L907" s="197">
        <f t="shared" si="109"/>
      </c>
      <c r="M907" s="195">
        <v>0</v>
      </c>
      <c r="N907" s="198">
        <f t="shared" si="217"/>
      </c>
      <c r="O907" s="195">
        <v>0</v>
      </c>
      <c r="P907" s="198">
        <f t="shared" si="244"/>
      </c>
      <c r="Q907" s="199">
        <f>(M907+M908+M909)/(O907+O908+O909)</f>
      </c>
      <c r="R907" s="195">
        <v>2</v>
      </c>
      <c r="S907" s="199">
        <f>(O907+O908+O909)/(K907+K908+K909)</f>
      </c>
      <c r="T907" s="195">
        <v>0</v>
      </c>
      <c r="U907" s="200">
        <f t="shared" si="519"/>
      </c>
      <c r="V907" s="201">
        <f t="shared" si="623"/>
      </c>
      <c r="W907" s="195">
        <v>0</v>
      </c>
      <c r="X907" s="201">
        <f t="shared" si="311"/>
      </c>
      <c r="Y907" s="199">
        <f t="shared" si="415"/>
      </c>
      <c r="Z907" s="201">
        <f t="shared" si="820"/>
      </c>
      <c r="AA907" s="201">
        <f>W907/(F907+500)</f>
      </c>
      <c r="AB907" s="195">
        <v>0</v>
      </c>
      <c r="AC907" s="195">
        <v>0</v>
      </c>
      <c r="AD907" s="199">
        <f t="shared" si="716"/>
      </c>
      <c r="AE907" s="202">
        <f>(W907-AC907)/(F907+500)</f>
      </c>
      <c r="AF907" s="203" t="s">
        <v>265</v>
      </c>
    </row>
    <row hidden="true" r="908">
      <c r="A908" s="189"/>
      <c r="B908" s="238"/>
      <c r="C908" s="221"/>
      <c r="D908" s="192" t="s">
        <v>249</v>
      </c>
      <c r="E908" s="193">
        <v>629.02</v>
      </c>
      <c r="F908" s="194"/>
      <c r="G908" s="195">
        <v>5291</v>
      </c>
      <c r="H908" s="195">
        <v>258</v>
      </c>
      <c r="I908" s="196">
        <f t="shared" si="148"/>
      </c>
      <c r="J908" s="197">
        <f t="shared" si="15"/>
      </c>
      <c r="K908" s="195">
        <v>12</v>
      </c>
      <c r="L908" s="197">
        <f t="shared" si="109"/>
      </c>
      <c r="M908" s="195">
        <v>0</v>
      </c>
      <c r="N908" s="198">
        <f t="shared" si="217"/>
      </c>
      <c r="O908" s="195">
        <v>0</v>
      </c>
      <c r="P908" s="198">
        <f t="shared" si="244"/>
      </c>
      <c r="Q908" s="199"/>
      <c r="R908" s="195"/>
      <c r="S908" s="199"/>
      <c r="T908" s="195"/>
      <c r="U908" s="200"/>
      <c r="V908" s="201"/>
      <c r="W908" s="195"/>
      <c r="X908" s="201"/>
      <c r="Y908" s="199"/>
      <c r="Z908" s="201"/>
      <c r="AA908" s="201"/>
      <c r="AB908" s="195"/>
      <c r="AC908" s="195"/>
      <c r="AD908" s="199"/>
      <c r="AE908" s="202"/>
      <c r="AF908" s="204"/>
    </row>
    <row hidden="true" r="909">
      <c r="A909" s="189"/>
      <c r="B909" s="238"/>
      <c r="C909" s="221"/>
      <c r="D909" s="192" t="s">
        <v>250</v>
      </c>
      <c r="E909" s="193">
        <v>391.7</v>
      </c>
      <c r="F909" s="194"/>
      <c r="G909" s="195">
        <v>1444</v>
      </c>
      <c r="H909" s="205">
        <v>43</v>
      </c>
      <c r="I909" s="196">
        <f t="shared" si="148"/>
      </c>
      <c r="J909" s="197">
        <f t="shared" si="15"/>
      </c>
      <c r="K909" s="195">
        <v>1</v>
      </c>
      <c r="L909" s="197">
        <f t="shared" si="109"/>
      </c>
      <c r="M909" s="195">
        <v>0</v>
      </c>
      <c r="N909" s="198">
        <f t="shared" si="217"/>
      </c>
      <c r="O909" s="195">
        <v>1</v>
      </c>
      <c r="P909" s="198">
        <f t="shared" si="244"/>
      </c>
      <c r="Q909" s="199"/>
      <c r="R909" s="195"/>
      <c r="S909" s="199"/>
      <c r="T909" s="195"/>
      <c r="U909" s="200"/>
      <c r="V909" s="201"/>
      <c r="W909" s="195"/>
      <c r="X909" s="201"/>
      <c r="Y909" s="199"/>
      <c r="Z909" s="201"/>
      <c r="AA909" s="201"/>
      <c r="AB909" s="195"/>
      <c r="AC909" s="195"/>
      <c r="AD909" s="199"/>
      <c r="AE909" s="202"/>
      <c r="AF909" s="203" t="s">
        <v>251</v>
      </c>
    </row>
    <row hidden="true" r="910">
      <c r="A910" s="189"/>
      <c r="B910" s="220" t="s">
        <v>259</v>
      </c>
      <c r="C910" s="221" t="s">
        <v>258</v>
      </c>
      <c r="D910" s="192" t="s">
        <v>247</v>
      </c>
      <c r="E910" s="193">
        <v>0</v>
      </c>
      <c r="F910" s="194">
        <f>E910+E912+E911</f>
      </c>
      <c r="G910" s="195">
        <v>0</v>
      </c>
      <c r="H910" s="195">
        <v>0</v>
      </c>
      <c r="I910" s="196">
        <f t="shared" si="148"/>
      </c>
      <c r="J910" s="197">
        <f t="shared" si="15"/>
      </c>
      <c r="K910" s="195">
        <v>0</v>
      </c>
      <c r="L910" s="197">
        <f t="shared" si="109"/>
      </c>
      <c r="M910" s="195">
        <v>0</v>
      </c>
      <c r="N910" s="198">
        <f t="shared" si="217"/>
      </c>
      <c r="O910" s="195">
        <v>0</v>
      </c>
      <c r="P910" s="198">
        <f t="shared" si="244"/>
      </c>
      <c r="Q910" s="199">
        <f>(M910+M911+M912)/(O910+O911+O912)</f>
      </c>
      <c r="R910" s="195">
        <v>5</v>
      </c>
      <c r="S910" s="199">
        <f>(O910+O911+O912)/(K910+K911+K912)</f>
      </c>
      <c r="T910" s="195">
        <v>0</v>
      </c>
      <c r="U910" s="200">
        <f>F910/T910</f>
      </c>
      <c r="V910" s="201">
        <f>(F910+4*500)/T910</f>
      </c>
      <c r="W910" s="195">
        <v>0</v>
      </c>
      <c r="X910" s="201">
        <f>W910/T910</f>
      </c>
      <c r="Y910" s="199">
        <f>T910/R910</f>
      </c>
      <c r="Z910" s="201">
        <f>W910/F910</f>
      </c>
      <c r="AA910" s="201">
        <f>W910/(F910+500)</f>
      </c>
      <c r="AB910" s="195">
        <v>0</v>
      </c>
      <c r="AC910" s="195">
        <v>0</v>
      </c>
      <c r="AD910" s="199">
        <f>AB910/T910</f>
      </c>
      <c r="AE910" s="202">
        <f>(W910-AC910)/(F910+500)</f>
      </c>
      <c r="AF910" s="203" t="s">
        <v>265</v>
      </c>
    </row>
    <row hidden="true" r="911">
      <c r="A911" s="189"/>
      <c r="B911" s="220"/>
      <c r="C911" s="221"/>
      <c r="D911" s="192" t="s">
        <v>249</v>
      </c>
      <c r="E911" s="193">
        <v>273.78</v>
      </c>
      <c r="F911" s="194"/>
      <c r="G911" s="195">
        <v>2917</v>
      </c>
      <c r="H911" s="195">
        <v>137</v>
      </c>
      <c r="I911" s="196">
        <f t="shared" si="148"/>
      </c>
      <c r="J911" s="197">
        <f t="shared" si="15"/>
      </c>
      <c r="K911" s="195">
        <v>10</v>
      </c>
      <c r="L911" s="197">
        <f t="shared" si="109"/>
      </c>
      <c r="M911" s="195">
        <v>0</v>
      </c>
      <c r="N911" s="198">
        <f t="shared" si="217"/>
      </c>
      <c r="O911" s="195">
        <v>2</v>
      </c>
      <c r="P911" s="198">
        <f t="shared" si="244"/>
      </c>
      <c r="Q911" s="199"/>
      <c r="R911" s="195"/>
      <c r="S911" s="199"/>
      <c r="T911" s="195"/>
      <c r="U911" s="200"/>
      <c r="V911" s="201"/>
      <c r="W911" s="195"/>
      <c r="X911" s="201"/>
      <c r="Y911" s="199"/>
      <c r="Z911" s="201"/>
      <c r="AA911" s="201"/>
      <c r="AB911" s="195"/>
      <c r="AC911" s="195"/>
      <c r="AD911" s="199"/>
      <c r="AE911" s="202"/>
      <c r="AF911" s="204"/>
    </row>
    <row hidden="true" r="912">
      <c r="A912" s="189"/>
      <c r="B912" s="220"/>
      <c r="C912" s="221"/>
      <c r="D912" s="192" t="s">
        <v>250</v>
      </c>
      <c r="E912" s="193">
        <v>823.89</v>
      </c>
      <c r="F912" s="194"/>
      <c r="G912" s="195">
        <v>3732</v>
      </c>
      <c r="H912" s="205">
        <v>76</v>
      </c>
      <c r="I912" s="196">
        <f t="shared" si="148"/>
      </c>
      <c r="J912" s="197">
        <f t="shared" si="15"/>
      </c>
      <c r="K912" s="195">
        <v>5</v>
      </c>
      <c r="L912" s="197">
        <f t="shared" si="109"/>
      </c>
      <c r="M912" s="195">
        <v>0</v>
      </c>
      <c r="N912" s="198">
        <f t="shared" si="217"/>
      </c>
      <c r="O912" s="195">
        <v>3</v>
      </c>
      <c r="P912" s="198">
        <f t="shared" si="244"/>
      </c>
      <c r="Q912" s="199"/>
      <c r="R912" s="195"/>
      <c r="S912" s="199"/>
      <c r="T912" s="195"/>
      <c r="U912" s="200"/>
      <c r="V912" s="201"/>
      <c r="W912" s="195"/>
      <c r="X912" s="201"/>
      <c r="Y912" s="199"/>
      <c r="Z912" s="201"/>
      <c r="AA912" s="201"/>
      <c r="AB912" s="195"/>
      <c r="AC912" s="195"/>
      <c r="AD912" s="199"/>
      <c r="AE912" s="202"/>
      <c r="AF912" s="203" t="s">
        <v>251</v>
      </c>
    </row>
    <row hidden="true" r="913">
      <c r="A913" s="189"/>
      <c r="B913" s="220" t="s">
        <v>260</v>
      </c>
      <c r="C913" s="221" t="s">
        <v>258</v>
      </c>
      <c r="D913" s="192" t="s">
        <v>247</v>
      </c>
      <c r="E913" s="193">
        <v>0</v>
      </c>
      <c r="F913" s="194">
        <f>E913+E915+E914</f>
      </c>
      <c r="G913" s="195">
        <v>0</v>
      </c>
      <c r="H913" s="195">
        <v>0</v>
      </c>
      <c r="I913" s="196">
        <f t="shared" si="148"/>
      </c>
      <c r="J913" s="197">
        <f t="shared" si="15"/>
      </c>
      <c r="K913" s="195">
        <v>0</v>
      </c>
      <c r="L913" s="197">
        <f t="shared" si="109"/>
      </c>
      <c r="M913" s="195">
        <v>0</v>
      </c>
      <c r="N913" s="198">
        <f t="shared" si="217"/>
      </c>
      <c r="O913" s="195">
        <v>0</v>
      </c>
      <c r="P913" s="198">
        <f t="shared" si="244"/>
      </c>
      <c r="Q913" s="199">
        <f>(M913+M914+M915)/(O913+O914+O915)</f>
      </c>
      <c r="R913" s="195">
        <v>1</v>
      </c>
      <c r="S913" s="199">
        <f>(O913+O914+O915)/(K913+K914+K915)</f>
      </c>
      <c r="T913" s="195">
        <v>1</v>
      </c>
      <c r="U913" s="200">
        <f>F913/T913</f>
      </c>
      <c r="V913" s="201">
        <f>(F913+4*500)/T913</f>
      </c>
      <c r="W913" s="195">
        <v>2407.2000000000007</v>
      </c>
      <c r="X913" s="201">
        <f>W913/T913</f>
      </c>
      <c r="Y913" s="199">
        <f>T913/R913</f>
      </c>
      <c r="Z913" s="201">
        <f>W913/F913</f>
      </c>
      <c r="AA913" s="201">
        <f>W913/(F913+500)</f>
      </c>
      <c r="AB913" s="195">
        <v>0</v>
      </c>
      <c r="AC913" s="195">
        <v>0</v>
      </c>
      <c r="AD913" s="199">
        <f>AB913/T913</f>
      </c>
      <c r="AE913" s="202">
        <f>(W913-AC913)/(F913+500)</f>
      </c>
      <c r="AF913" s="203" t="s">
        <v>265</v>
      </c>
    </row>
    <row hidden="true" r="914">
      <c r="A914" s="189"/>
      <c r="B914" s="220"/>
      <c r="C914" s="221"/>
      <c r="D914" s="192" t="s">
        <v>249</v>
      </c>
      <c r="E914" s="193">
        <v>183.44</v>
      </c>
      <c r="F914" s="194"/>
      <c r="G914" s="195">
        <v>2063</v>
      </c>
      <c r="H914" s="195">
        <v>108</v>
      </c>
      <c r="I914" s="196">
        <f t="shared" si="148"/>
      </c>
      <c r="J914" s="197">
        <f t="shared" si="15"/>
      </c>
      <c r="K914" s="195">
        <v>4</v>
      </c>
      <c r="L914" s="197">
        <f t="shared" si="109"/>
      </c>
      <c r="M914" s="195">
        <v>0</v>
      </c>
      <c r="N914" s="198">
        <f t="shared" si="217"/>
      </c>
      <c r="O914" s="195">
        <v>0</v>
      </c>
      <c r="P914" s="198">
        <f t="shared" si="244"/>
      </c>
      <c r="Q914" s="199"/>
      <c r="R914" s="195"/>
      <c r="S914" s="199"/>
      <c r="T914" s="195"/>
      <c r="U914" s="200"/>
      <c r="V914" s="201"/>
      <c r="W914" s="195"/>
      <c r="X914" s="201"/>
      <c r="Y914" s="199"/>
      <c r="Z914" s="201"/>
      <c r="AA914" s="201"/>
      <c r="AB914" s="195"/>
      <c r="AC914" s="195"/>
      <c r="AD914" s="199"/>
      <c r="AE914" s="202"/>
      <c r="AF914" s="204"/>
    </row>
    <row hidden="true" r="915">
      <c r="A915" s="189"/>
      <c r="B915" s="220"/>
      <c r="C915" s="221"/>
      <c r="D915" s="192" t="s">
        <v>250</v>
      </c>
      <c r="E915" s="193">
        <v>801.88</v>
      </c>
      <c r="F915" s="194"/>
      <c r="G915" s="195">
        <v>3845</v>
      </c>
      <c r="H915" s="205">
        <v>99</v>
      </c>
      <c r="I915" s="196">
        <f t="shared" si="148"/>
      </c>
      <c r="J915" s="197">
        <f t="shared" si="15"/>
      </c>
      <c r="K915" s="195">
        <v>3</v>
      </c>
      <c r="L915" s="197">
        <f t="shared" si="109"/>
      </c>
      <c r="M915" s="195">
        <v>1</v>
      </c>
      <c r="N915" s="198">
        <f t="shared" si="217"/>
      </c>
      <c r="O915" s="195">
        <v>1</v>
      </c>
      <c r="P915" s="198">
        <f t="shared" si="244"/>
      </c>
      <c r="Q915" s="199"/>
      <c r="R915" s="195"/>
      <c r="S915" s="199"/>
      <c r="T915" s="195"/>
      <c r="U915" s="200"/>
      <c r="V915" s="201"/>
      <c r="W915" s="195"/>
      <c r="X915" s="201"/>
      <c r="Y915" s="199"/>
      <c r="Z915" s="201"/>
      <c r="AA915" s="201"/>
      <c r="AB915" s="195"/>
      <c r="AC915" s="195"/>
      <c r="AD915" s="199"/>
      <c r="AE915" s="202"/>
      <c r="AF915" s="203" t="s">
        <v>251</v>
      </c>
    </row>
    <row hidden="true" r="916">
      <c r="A916" s="189"/>
      <c r="B916" s="220" t="s">
        <v>261</v>
      </c>
      <c r="C916" s="221" t="s">
        <v>258</v>
      </c>
      <c r="D916" s="192" t="s">
        <v>247</v>
      </c>
      <c r="E916" s="193">
        <v>0</v>
      </c>
      <c r="F916" s="194">
        <f>E916+E918+E917</f>
      </c>
      <c r="G916" s="195">
        <v>0</v>
      </c>
      <c r="H916" s="205">
        <v>0</v>
      </c>
      <c r="I916" s="196">
        <f t="shared" si="148"/>
      </c>
      <c r="J916" s="197">
        <f t="shared" si="15"/>
      </c>
      <c r="K916" s="195">
        <v>0</v>
      </c>
      <c r="L916" s="197">
        <f t="shared" si="109"/>
      </c>
      <c r="M916" s="195">
        <v>0</v>
      </c>
      <c r="N916" s="198">
        <f t="shared" si="217"/>
      </c>
      <c r="O916" s="195">
        <v>0</v>
      </c>
      <c r="P916" s="198">
        <f t="shared" si="244"/>
      </c>
      <c r="Q916" s="199">
        <f>(M916+M917+M918)/(O916+O917+O918)</f>
      </c>
      <c r="R916" s="195">
        <v>1</v>
      </c>
      <c r="S916" s="199">
        <f>(O916+O917+O918)/(K916+K917+K918)</f>
      </c>
      <c r="T916" s="195">
        <v>0</v>
      </c>
      <c r="U916" s="200">
        <f>F916/T916</f>
      </c>
      <c r="V916" s="201">
        <f>(F916+4*500)/T916</f>
      </c>
      <c r="W916" s="195">
        <v>0</v>
      </c>
      <c r="X916" s="201">
        <f>W916/T916</f>
      </c>
      <c r="Y916" s="199">
        <f>T916/R916</f>
      </c>
      <c r="Z916" s="201">
        <f>W916/F916</f>
      </c>
      <c r="AA916" s="201">
        <f>W916/(F916+500)</f>
      </c>
      <c r="AB916" s="195">
        <v>0</v>
      </c>
      <c r="AC916" s="195">
        <v>0</v>
      </c>
      <c r="AD916" s="199">
        <f>AB916/T916</f>
      </c>
      <c r="AE916" s="202">
        <f>(W916-AC916)/(F916+500)</f>
      </c>
      <c r="AF916" s="203" t="s">
        <v>265</v>
      </c>
    </row>
    <row hidden="true" r="917">
      <c r="A917" s="189"/>
      <c r="B917" s="220"/>
      <c r="C917" s="221"/>
      <c r="D917" s="192" t="s">
        <v>249</v>
      </c>
      <c r="E917" s="193">
        <v>86.54</v>
      </c>
      <c r="F917" s="194"/>
      <c r="G917" s="195">
        <v>971</v>
      </c>
      <c r="H917" s="205">
        <v>41</v>
      </c>
      <c r="I917" s="196">
        <f t="shared" si="148"/>
      </c>
      <c r="J917" s="197">
        <f t="shared" si="15"/>
      </c>
      <c r="K917" s="195">
        <v>5</v>
      </c>
      <c r="L917" s="197">
        <f t="shared" si="109"/>
      </c>
      <c r="M917" s="195">
        <v>0</v>
      </c>
      <c r="N917" s="198">
        <f t="shared" si="217"/>
      </c>
      <c r="O917" s="195">
        <v>0</v>
      </c>
      <c r="P917" s="198">
        <f t="shared" si="244"/>
      </c>
      <c r="Q917" s="199"/>
      <c r="R917" s="195"/>
      <c r="S917" s="199"/>
      <c r="T917" s="195"/>
      <c r="U917" s="200"/>
      <c r="V917" s="201"/>
      <c r="W917" s="195"/>
      <c r="X917" s="201"/>
      <c r="Y917" s="199"/>
      <c r="Z917" s="201"/>
      <c r="AA917" s="201"/>
      <c r="AB917" s="195"/>
      <c r="AC917" s="195"/>
      <c r="AD917" s="199"/>
      <c r="AE917" s="202"/>
      <c r="AF917" s="204"/>
    </row>
    <row hidden="true" r="918">
      <c r="A918" s="189"/>
      <c r="B918" s="220"/>
      <c r="C918" s="221"/>
      <c r="D918" s="192" t="s">
        <v>250</v>
      </c>
      <c r="E918" s="193">
        <v>593.67</v>
      </c>
      <c r="F918" s="194"/>
      <c r="G918" s="195">
        <v>2527</v>
      </c>
      <c r="H918" s="205">
        <v>91</v>
      </c>
      <c r="I918" s="196">
        <f t="shared" si="148"/>
      </c>
      <c r="J918" s="197">
        <f t="shared" si="15"/>
      </c>
      <c r="K918" s="195">
        <v>5</v>
      </c>
      <c r="L918" s="197">
        <f t="shared" si="109"/>
      </c>
      <c r="M918" s="195">
        <v>0</v>
      </c>
      <c r="N918" s="198">
        <f t="shared" si="217"/>
      </c>
      <c r="O918" s="195">
        <v>2</v>
      </c>
      <c r="P918" s="198">
        <f t="shared" si="244"/>
      </c>
      <c r="Q918" s="199"/>
      <c r="R918" s="195"/>
      <c r="S918" s="199"/>
      <c r="T918" s="195"/>
      <c r="U918" s="200"/>
      <c r="V918" s="201"/>
      <c r="W918" s="195"/>
      <c r="X918" s="201"/>
      <c r="Y918" s="199"/>
      <c r="Z918" s="201"/>
      <c r="AA918" s="201"/>
      <c r="AB918" s="195"/>
      <c r="AC918" s="195"/>
      <c r="AD918" s="199"/>
      <c r="AE918" s="202"/>
      <c r="AF918" s="203" t="s">
        <v>251</v>
      </c>
    </row>
    <row hidden="true" r="919">
      <c r="A919" s="189"/>
      <c r="B919" s="220" t="s">
        <v>262</v>
      </c>
      <c r="C919" s="221" t="s">
        <v>258</v>
      </c>
      <c r="D919" s="192" t="s">
        <v>247</v>
      </c>
      <c r="E919" s="193">
        <v>0</v>
      </c>
      <c r="F919" s="194">
        <f>E919+E921+E920</f>
      </c>
      <c r="G919" s="195">
        <v>0</v>
      </c>
      <c r="H919" s="195">
        <v>0</v>
      </c>
      <c r="I919" s="196">
        <f t="shared" si="148"/>
      </c>
      <c r="J919" s="197">
        <f t="shared" si="15"/>
      </c>
      <c r="K919" s="195">
        <v>0</v>
      </c>
      <c r="L919" s="197">
        <f t="shared" si="109"/>
      </c>
      <c r="M919" s="195">
        <v>0</v>
      </c>
      <c r="N919" s="198">
        <f t="shared" si="217"/>
      </c>
      <c r="O919" s="195">
        <v>0</v>
      </c>
      <c r="P919" s="198">
        <f t="shared" si="244"/>
      </c>
      <c r="Q919" s="199">
        <f>(M919+M920+M921)/(O919+O920+O921)</f>
      </c>
      <c r="R919" s="195">
        <v>3</v>
      </c>
      <c r="S919" s="199">
        <f>(O919+O920+O921)/(K919+K920+K921)</f>
      </c>
      <c r="T919" s="195">
        <v>0</v>
      </c>
      <c r="U919" s="200">
        <f>F919/T919</f>
      </c>
      <c r="V919" s="201">
        <f>(F919+4*500)/T919</f>
      </c>
      <c r="W919" s="195">
        <v>0</v>
      </c>
      <c r="X919" s="201">
        <f>W919/T919</f>
      </c>
      <c r="Y919" s="199">
        <f>T919/R919</f>
      </c>
      <c r="Z919" s="201">
        <f>W919/F919</f>
      </c>
      <c r="AA919" s="201">
        <f>W919/(F919+500)</f>
      </c>
      <c r="AB919" s="195">
        <v>0</v>
      </c>
      <c r="AC919" s="195">
        <v>0</v>
      </c>
      <c r="AD919" s="199">
        <f>AB919/T919</f>
      </c>
      <c r="AE919" s="202">
        <f>(W919-AC919)/(F919+500)</f>
      </c>
      <c r="AF919" s="203" t="s">
        <v>265</v>
      </c>
    </row>
    <row hidden="true" r="920">
      <c r="A920" s="189"/>
      <c r="B920" s="220"/>
      <c r="C920" s="221"/>
      <c r="D920" s="192" t="s">
        <v>249</v>
      </c>
      <c r="E920" s="193">
        <v>57.97</v>
      </c>
      <c r="F920" s="194"/>
      <c r="G920" s="195">
        <v>639</v>
      </c>
      <c r="H920" s="195">
        <v>29</v>
      </c>
      <c r="I920" s="196">
        <f t="shared" si="148"/>
      </c>
      <c r="J920" s="197">
        <f t="shared" si="15"/>
      </c>
      <c r="K920" s="195">
        <v>4</v>
      </c>
      <c r="L920" s="197">
        <f t="shared" si="109"/>
      </c>
      <c r="M920" s="195">
        <v>0</v>
      </c>
      <c r="N920" s="198">
        <f t="shared" si="217"/>
      </c>
      <c r="O920" s="195">
        <v>0</v>
      </c>
      <c r="P920" s="198">
        <f t="shared" si="244"/>
      </c>
      <c r="Q920" s="199"/>
      <c r="R920" s="195"/>
      <c r="S920" s="199"/>
      <c r="T920" s="195"/>
      <c r="U920" s="200"/>
      <c r="V920" s="201"/>
      <c r="W920" s="195"/>
      <c r="X920" s="201"/>
      <c r="Y920" s="199"/>
      <c r="Z920" s="201"/>
      <c r="AA920" s="201"/>
      <c r="AB920" s="195"/>
      <c r="AC920" s="195"/>
      <c r="AD920" s="199"/>
      <c r="AE920" s="202"/>
      <c r="AF920" s="204"/>
    </row>
    <row hidden="true" r="921">
      <c r="A921" s="189"/>
      <c r="B921" s="220"/>
      <c r="C921" s="221"/>
      <c r="D921" s="192" t="s">
        <v>250</v>
      </c>
      <c r="E921" s="193">
        <v>247.06</v>
      </c>
      <c r="F921" s="194"/>
      <c r="G921" s="195">
        <v>1367</v>
      </c>
      <c r="H921" s="205">
        <v>75</v>
      </c>
      <c r="I921" s="196">
        <f t="shared" si="148"/>
      </c>
      <c r="J921" s="197">
        <f t="shared" si="15"/>
      </c>
      <c r="K921" s="195">
        <v>2</v>
      </c>
      <c r="L921" s="197">
        <f t="shared" si="109"/>
      </c>
      <c r="M921" s="195">
        <v>0</v>
      </c>
      <c r="N921" s="198">
        <f t="shared" si="217"/>
      </c>
      <c r="O921" s="195">
        <v>0</v>
      </c>
      <c r="P921" s="198">
        <f t="shared" si="244"/>
      </c>
      <c r="Q921" s="199"/>
      <c r="R921" s="195"/>
      <c r="S921" s="199"/>
      <c r="T921" s="195"/>
      <c r="U921" s="200"/>
      <c r="V921" s="201"/>
      <c r="W921" s="195"/>
      <c r="X921" s="201"/>
      <c r="Y921" s="199"/>
      <c r="Z921" s="201"/>
      <c r="AA921" s="201"/>
      <c r="AB921" s="195"/>
      <c r="AC921" s="195"/>
      <c r="AD921" s="199"/>
      <c r="AE921" s="202"/>
      <c r="AF921" s="203" t="s">
        <v>251</v>
      </c>
    </row>
    <row hidden="true" r="922">
      <c r="A922" s="189"/>
      <c r="B922" s="222" t="s">
        <v>256</v>
      </c>
      <c r="C922" s="222"/>
      <c r="D922" s="222"/>
      <c r="E922" s="208">
        <f>SUM(E907:E921)</f>
      </c>
      <c r="F922" s="208">
        <f>SUM(F907:F921)</f>
      </c>
      <c r="G922" s="208">
        <f>SUM(G907:G921)</f>
      </c>
      <c r="H922" s="208">
        <f>SUM(H907:H921)</f>
      </c>
      <c r="I922" s="210">
        <f t="shared" si="148"/>
      </c>
      <c r="J922" s="211">
        <f t="shared" si="15"/>
      </c>
      <c r="K922" s="208">
        <f>SUM(K907:K921)</f>
      </c>
      <c r="L922" s="211">
        <f t="shared" si="109"/>
      </c>
      <c r="M922" s="208">
        <f>SUM(M907:M921)</f>
      </c>
      <c r="N922" s="212">
        <f t="shared" si="217"/>
      </c>
      <c r="O922" s="208">
        <f>SUM(O907:O921)</f>
      </c>
      <c r="P922" s="212">
        <f t="shared" si="244"/>
      </c>
      <c r="Q922" s="213">
        <f>M922/O922</f>
      </c>
      <c r="R922" s="208">
        <f>SUM(R907:R921)</f>
      </c>
      <c r="S922" s="213">
        <f>(O922+O922)/(K922+K922)</f>
      </c>
      <c r="T922" s="208">
        <f>SUM(T907:T921)</f>
      </c>
      <c r="U922" s="214">
        <f t="shared" ref="U922:U923" si="520">F922/T922</f>
      </c>
      <c r="V922" s="215">
        <f t="shared" ref="V922:V923" si="624">(F922+4*500)/T922</f>
      </c>
      <c r="W922" s="208">
        <f>SUM(W907:W921)</f>
      </c>
      <c r="X922" s="216">
        <f t="shared" ref="X922:X923" si="312">W922/T922</f>
      </c>
      <c r="Y922" s="213">
        <f t="shared" ref="Y922:Y923" si="416">T922/R922</f>
      </c>
      <c r="Z922" s="215">
        <f t="shared" ref="Z922:Z923" si="821">W922/F922</f>
      </c>
      <c r="AA922" s="215">
        <f>W922/(F922+COUNT(W907:W921)*500)</f>
      </c>
      <c r="AB922" s="217">
        <f>AB907+AB910+AB913+AB919+AB916</f>
      </c>
      <c r="AC922" s="217">
        <f>AC907+AC910+AC913+AC919+AC916</f>
      </c>
      <c r="AD922" s="213">
        <f t="shared" ref="AD922:AD923" si="717">AB922/T922</f>
      </c>
      <c r="AE922" s="218">
        <f>(W922-AC922)/(F922+COUNT(W907:W921))</f>
      </c>
      <c r="AF922" s="203"/>
    </row>
    <row hidden="true" r="923">
      <c r="A923" s="189"/>
      <c r="B923" s="190" t="s">
        <v>263</v>
      </c>
      <c r="C923" s="221" t="s">
        <v>287</v>
      </c>
      <c r="D923" s="192" t="s">
        <v>247</v>
      </c>
      <c r="E923" s="193">
        <v>0</v>
      </c>
      <c r="F923" s="194">
        <f>E923+E925+E924</f>
      </c>
      <c r="G923" s="193">
        <v>0</v>
      </c>
      <c r="H923" s="193">
        <v>0</v>
      </c>
      <c r="I923" s="196">
        <f t="shared" si="148"/>
      </c>
      <c r="J923" s="197">
        <f t="shared" si="15"/>
      </c>
      <c r="K923" s="193">
        <v>0</v>
      </c>
      <c r="L923" s="197">
        <f t="shared" si="109"/>
      </c>
      <c r="M923" s="193">
        <v>0</v>
      </c>
      <c r="N923" s="198">
        <f t="shared" si="217"/>
      </c>
      <c r="O923" s="193">
        <v>0</v>
      </c>
      <c r="P923" s="198">
        <f t="shared" si="244"/>
      </c>
      <c r="Q923" s="199">
        <f>(M923+M924+M925)/(O923+O924+O925)</f>
      </c>
      <c r="R923" s="195">
        <v>3</v>
      </c>
      <c r="S923" s="199">
        <f>(O923+O924+O925)/(K923+K924+K925)</f>
      </c>
      <c r="T923" s="195">
        <v>0</v>
      </c>
      <c r="U923" s="200">
        <f t="shared" si="520"/>
      </c>
      <c r="V923" s="201">
        <f t="shared" si="624"/>
      </c>
      <c r="W923" s="195">
        <v>0</v>
      </c>
      <c r="X923" s="201">
        <f t="shared" si="312"/>
      </c>
      <c r="Y923" s="199">
        <f t="shared" si="416"/>
      </c>
      <c r="Z923" s="201">
        <f t="shared" si="821"/>
      </c>
      <c r="AA923" s="201">
        <f>W923/(F923+500)</f>
      </c>
      <c r="AB923" s="195">
        <v>0</v>
      </c>
      <c r="AC923" s="195">
        <v>0</v>
      </c>
      <c r="AD923" s="199">
        <f t="shared" si="717"/>
      </c>
      <c r="AE923" s="202">
        <f>(W923-AC923)/(F923+500)</f>
      </c>
      <c r="AF923" s="201" t="s">
        <v>248</v>
      </c>
    </row>
    <row hidden="true" r="924">
      <c r="A924" s="189"/>
      <c r="B924" s="190"/>
      <c r="C924" s="221"/>
      <c r="D924" s="192" t="s">
        <v>249</v>
      </c>
      <c r="E924" s="193">
        <v>323.36</v>
      </c>
      <c r="F924" s="194"/>
      <c r="G924" s="195">
        <v>3835</v>
      </c>
      <c r="H924" s="195">
        <v>98</v>
      </c>
      <c r="I924" s="196">
        <f t="shared" si="148"/>
      </c>
      <c r="J924" s="197">
        <f t="shared" si="15"/>
      </c>
      <c r="K924" s="195">
        <v>6</v>
      </c>
      <c r="L924" s="197">
        <f t="shared" si="109"/>
      </c>
      <c r="M924" s="195">
        <v>0</v>
      </c>
      <c r="N924" s="198">
        <f t="shared" si="217"/>
      </c>
      <c r="O924" s="195">
        <v>0</v>
      </c>
      <c r="P924" s="198">
        <f t="shared" si="244"/>
      </c>
      <c r="Q924" s="199"/>
      <c r="R924" s="195"/>
      <c r="S924" s="199"/>
      <c r="T924" s="195"/>
      <c r="U924" s="200"/>
      <c r="V924" s="201"/>
      <c r="W924" s="195"/>
      <c r="X924" s="201"/>
      <c r="Y924" s="199"/>
      <c r="Z924" s="201"/>
      <c r="AA924" s="201"/>
      <c r="AB924" s="195"/>
      <c r="AC924" s="195"/>
      <c r="AD924" s="199"/>
      <c r="AE924" s="202"/>
      <c r="AF924" s="203" t="s">
        <v>266</v>
      </c>
    </row>
    <row hidden="true" r="925">
      <c r="A925" s="189"/>
      <c r="B925" s="190"/>
      <c r="C925" s="221"/>
      <c r="D925" s="192" t="s">
        <v>250</v>
      </c>
      <c r="E925" s="193">
        <v>216.21</v>
      </c>
      <c r="F925" s="194"/>
      <c r="G925" s="195">
        <v>1244</v>
      </c>
      <c r="H925" s="205">
        <v>37</v>
      </c>
      <c r="I925" s="196">
        <f t="shared" si="148"/>
      </c>
      <c r="J925" s="197">
        <f t="shared" si="15"/>
      </c>
      <c r="K925" s="195">
        <v>0</v>
      </c>
      <c r="L925" s="197">
        <f t="shared" si="109"/>
      </c>
      <c r="M925" s="195">
        <v>0</v>
      </c>
      <c r="N925" s="198">
        <f t="shared" si="217"/>
      </c>
      <c r="O925" s="195">
        <v>1</v>
      </c>
      <c r="P925" s="198">
        <f t="shared" si="244"/>
      </c>
      <c r="Q925" s="199"/>
      <c r="R925" s="195"/>
      <c r="S925" s="199"/>
      <c r="T925" s="195"/>
      <c r="U925" s="200"/>
      <c r="V925" s="201"/>
      <c r="W925" s="195"/>
      <c r="X925" s="201"/>
      <c r="Y925" s="199"/>
      <c r="Z925" s="201"/>
      <c r="AA925" s="201"/>
      <c r="AB925" s="195"/>
      <c r="AC925" s="195"/>
      <c r="AD925" s="199"/>
      <c r="AE925" s="202"/>
      <c r="AF925" s="203"/>
    </row>
    <row hidden="true" r="926">
      <c r="A926" s="189"/>
      <c r="B926" s="190" t="s">
        <v>267</v>
      </c>
      <c r="C926" s="221" t="s">
        <v>287</v>
      </c>
      <c r="D926" s="192" t="s">
        <v>247</v>
      </c>
      <c r="E926" s="193">
        <v>0</v>
      </c>
      <c r="F926" s="194">
        <f>E926+E928+E927</f>
      </c>
      <c r="G926" s="195">
        <v>0</v>
      </c>
      <c r="H926" s="195">
        <v>0</v>
      </c>
      <c r="I926" s="196">
        <f>H926/G927</f>
      </c>
      <c r="J926" s="197">
        <f>(E926/G927)*1000</f>
      </c>
      <c r="K926" s="195">
        <v>0</v>
      </c>
      <c r="L926" s="197">
        <f t="shared" si="109"/>
      </c>
      <c r="M926" s="195">
        <v>0</v>
      </c>
      <c r="N926" s="198">
        <f t="shared" si="217"/>
      </c>
      <c r="O926" s="195">
        <v>0</v>
      </c>
      <c r="P926" s="198">
        <f t="shared" si="244"/>
      </c>
      <c r="Q926" s="199">
        <f>(M926+M927+M928)/(O926+O927+O928)</f>
      </c>
      <c r="R926" s="195">
        <v>2</v>
      </c>
      <c r="S926" s="199">
        <f>(O926+O927+O928)/(K926+K927+K928)</f>
      </c>
      <c r="T926" s="195">
        <v>1</v>
      </c>
      <c r="U926" s="200">
        <f>F926/T926</f>
      </c>
      <c r="V926" s="201">
        <f>(F926+4*500)/T926</f>
      </c>
      <c r="W926" s="195">
        <v>1692</v>
      </c>
      <c r="X926" s="201">
        <f>W926/T926</f>
      </c>
      <c r="Y926" s="199">
        <f>T926/R926</f>
      </c>
      <c r="Z926" s="201">
        <f>W926/F926</f>
      </c>
      <c r="AA926" s="201">
        <f>W926/(F926+500)</f>
      </c>
      <c r="AB926" s="195">
        <v>0</v>
      </c>
      <c r="AC926" s="195">
        <v>0</v>
      </c>
      <c r="AD926" s="199">
        <f>AB926/T926</f>
      </c>
      <c r="AE926" s="202">
        <f>(W926-AC926)/(F926+500)</f>
      </c>
      <c r="AF926" s="201" t="s">
        <v>248</v>
      </c>
    </row>
    <row hidden="true" r="927">
      <c r="A927" s="189"/>
      <c r="B927" s="190"/>
      <c r="C927" s="221"/>
      <c r="D927" s="192" t="s">
        <v>249</v>
      </c>
      <c r="E927" s="193">
        <v>518.9</v>
      </c>
      <c r="F927" s="194"/>
      <c r="G927" s="195">
        <v>6362</v>
      </c>
      <c r="H927" s="195">
        <v>193</v>
      </c>
      <c r="I927" s="196">
        <f t="shared" ref="I927:I955" si="149">H927/G927</f>
      </c>
      <c r="J927" s="197">
        <f t="shared" ref="J927:J955" si="16">(E927/G927)*1000</f>
      </c>
      <c r="K927" s="195">
        <v>8</v>
      </c>
      <c r="L927" s="197">
        <f t="shared" si="109"/>
      </c>
      <c r="M927" s="195">
        <v>1</v>
      </c>
      <c r="N927" s="198">
        <f t="shared" si="217"/>
      </c>
      <c r="O927" s="195">
        <v>1</v>
      </c>
      <c r="P927" s="198">
        <f t="shared" si="244"/>
      </c>
      <c r="Q927" s="199"/>
      <c r="R927" s="195"/>
      <c r="S927" s="199"/>
      <c r="T927" s="195"/>
      <c r="U927" s="200"/>
      <c r="V927" s="201"/>
      <c r="W927" s="195"/>
      <c r="X927" s="201"/>
      <c r="Y927" s="199"/>
      <c r="Z927" s="201"/>
      <c r="AA927" s="201"/>
      <c r="AB927" s="195"/>
      <c r="AC927" s="195"/>
      <c r="AD927" s="199"/>
      <c r="AE927" s="202"/>
      <c r="AF927" s="203"/>
    </row>
    <row hidden="true" r="928">
      <c r="A928" s="189"/>
      <c r="B928" s="190"/>
      <c r="C928" s="221"/>
      <c r="D928" s="192" t="s">
        <v>250</v>
      </c>
      <c r="E928" s="193">
        <v>228.33</v>
      </c>
      <c r="F928" s="194"/>
      <c r="G928" s="195">
        <v>877</v>
      </c>
      <c r="H928" s="205">
        <v>39</v>
      </c>
      <c r="I928" s="196">
        <f t="shared" si="149"/>
      </c>
      <c r="J928" s="197">
        <f t="shared" si="16"/>
      </c>
      <c r="K928" s="195">
        <v>1</v>
      </c>
      <c r="L928" s="197">
        <f t="shared" si="109"/>
      </c>
      <c r="M928" s="195">
        <v>0</v>
      </c>
      <c r="N928" s="198">
        <f t="shared" si="217"/>
      </c>
      <c r="O928" s="195">
        <v>0</v>
      </c>
      <c r="P928" s="198">
        <f t="shared" si="244"/>
      </c>
      <c r="Q928" s="199"/>
      <c r="R928" s="195"/>
      <c r="S928" s="199"/>
      <c r="T928" s="195"/>
      <c r="U928" s="200"/>
      <c r="V928" s="201"/>
      <c r="W928" s="195"/>
      <c r="X928" s="201"/>
      <c r="Y928" s="199"/>
      <c r="Z928" s="201"/>
      <c r="AA928" s="201"/>
      <c r="AB928" s="195"/>
      <c r="AC928" s="195"/>
      <c r="AD928" s="199"/>
      <c r="AE928" s="202"/>
      <c r="AF928" s="203" t="s">
        <v>266</v>
      </c>
    </row>
    <row hidden="true" r="929">
      <c r="A929" s="189"/>
      <c r="B929" s="190" t="s">
        <v>268</v>
      </c>
      <c r="C929" s="221" t="s">
        <v>287</v>
      </c>
      <c r="D929" s="192" t="s">
        <v>247</v>
      </c>
      <c r="E929" s="193">
        <v>0</v>
      </c>
      <c r="F929" s="194">
        <f>E929+E931+E930</f>
      </c>
      <c r="G929" s="193">
        <v>0</v>
      </c>
      <c r="H929" s="193">
        <v>0</v>
      </c>
      <c r="I929" s="196">
        <f t="shared" si="149"/>
      </c>
      <c r="J929" s="197">
        <f t="shared" si="16"/>
      </c>
      <c r="K929" s="193">
        <v>0</v>
      </c>
      <c r="L929" s="197">
        <f t="shared" si="109"/>
      </c>
      <c r="M929" s="193">
        <v>0</v>
      </c>
      <c r="N929" s="198">
        <f t="shared" si="217"/>
      </c>
      <c r="O929" s="193">
        <v>0</v>
      </c>
      <c r="P929" s="198">
        <f t="shared" si="244"/>
      </c>
      <c r="Q929" s="199">
        <f>(M929+M930+M931)/(O929+O930+O931)</f>
      </c>
      <c r="R929" s="195">
        <v>6</v>
      </c>
      <c r="S929" s="199">
        <f>(O929+O930+O931)/(K929+K930+K931)</f>
      </c>
      <c r="T929" s="195">
        <v>1</v>
      </c>
      <c r="U929" s="200">
        <f>F929/T929</f>
      </c>
      <c r="V929" s="201">
        <f>(F929+4*500)/T929</f>
      </c>
      <c r="W929" s="195">
        <v>2088</v>
      </c>
      <c r="X929" s="201">
        <f>W929/T929</f>
      </c>
      <c r="Y929" s="199">
        <f>T929/R929</f>
      </c>
      <c r="Z929" s="201">
        <f>W929/F929</f>
      </c>
      <c r="AA929" s="201">
        <f>W929/(F929+500)</f>
      </c>
      <c r="AB929" s="195">
        <v>0</v>
      </c>
      <c r="AC929" s="195">
        <v>0</v>
      </c>
      <c r="AD929" s="199">
        <f>AB929/T929</f>
      </c>
      <c r="AE929" s="202">
        <f>(W929-AC929)/(F929+500)</f>
      </c>
      <c r="AF929" s="201" t="s">
        <v>248</v>
      </c>
    </row>
    <row hidden="true" r="930">
      <c r="A930" s="189"/>
      <c r="B930" s="190"/>
      <c r="C930" s="221"/>
      <c r="D930" s="192" t="s">
        <v>249</v>
      </c>
      <c r="E930" s="193">
        <v>967.55</v>
      </c>
      <c r="F930" s="194"/>
      <c r="G930" s="195">
        <v>10750</v>
      </c>
      <c r="H930" s="195">
        <v>346</v>
      </c>
      <c r="I930" s="196">
        <f t="shared" si="149"/>
      </c>
      <c r="J930" s="197">
        <f t="shared" si="16"/>
      </c>
      <c r="K930" s="195">
        <v>19</v>
      </c>
      <c r="L930" s="197">
        <f t="shared" si="109"/>
      </c>
      <c r="M930" s="195">
        <v>1</v>
      </c>
      <c r="N930" s="198">
        <f t="shared" si="217"/>
      </c>
      <c r="O930" s="195">
        <v>3</v>
      </c>
      <c r="P930" s="198">
        <f t="shared" si="244"/>
      </c>
      <c r="Q930" s="199"/>
      <c r="R930" s="195"/>
      <c r="S930" s="199"/>
      <c r="T930" s="195"/>
      <c r="U930" s="200"/>
      <c r="V930" s="201"/>
      <c r="W930" s="195"/>
      <c r="X930" s="201"/>
      <c r="Y930" s="199"/>
      <c r="Z930" s="201"/>
      <c r="AA930" s="201"/>
      <c r="AB930" s="195"/>
      <c r="AC930" s="195"/>
      <c r="AD930" s="199"/>
      <c r="AE930" s="202"/>
      <c r="AF930" s="203"/>
    </row>
    <row hidden="true" r="931">
      <c r="A931" s="189"/>
      <c r="B931" s="190"/>
      <c r="C931" s="221"/>
      <c r="D931" s="192" t="s">
        <v>250</v>
      </c>
      <c r="E931" s="193">
        <v>112.12</v>
      </c>
      <c r="F931" s="194"/>
      <c r="G931" s="195">
        <v>665</v>
      </c>
      <c r="H931" s="205">
        <v>23</v>
      </c>
      <c r="I931" s="196">
        <f t="shared" si="149"/>
      </c>
      <c r="J931" s="197">
        <f t="shared" si="16"/>
      </c>
      <c r="K931" s="195">
        <v>2</v>
      </c>
      <c r="L931" s="197">
        <f t="shared" si="109"/>
      </c>
      <c r="M931" s="195">
        <v>0</v>
      </c>
      <c r="N931" s="198">
        <f t="shared" si="217"/>
      </c>
      <c r="O931" s="195">
        <v>1</v>
      </c>
      <c r="P931" s="198">
        <f t="shared" si="244"/>
      </c>
      <c r="Q931" s="199"/>
      <c r="R931" s="195"/>
      <c r="S931" s="199"/>
      <c r="T931" s="195"/>
      <c r="U931" s="200"/>
      <c r="V931" s="201"/>
      <c r="W931" s="195"/>
      <c r="X931" s="201"/>
      <c r="Y931" s="199"/>
      <c r="Z931" s="201"/>
      <c r="AA931" s="201"/>
      <c r="AB931" s="195"/>
      <c r="AC931" s="195"/>
      <c r="AD931" s="199"/>
      <c r="AE931" s="202"/>
      <c r="AF931" s="203" t="s">
        <v>266</v>
      </c>
    </row>
    <row hidden="true" r="932">
      <c r="A932" s="189"/>
      <c r="B932" s="190" t="s">
        <v>269</v>
      </c>
      <c r="C932" s="221" t="s">
        <v>287</v>
      </c>
      <c r="D932" s="192" t="s">
        <v>247</v>
      </c>
      <c r="E932" s="193">
        <v>0</v>
      </c>
      <c r="F932" s="194">
        <f>E932+E934+E933</f>
      </c>
      <c r="G932" s="195">
        <v>0</v>
      </c>
      <c r="H932" s="195">
        <v>0</v>
      </c>
      <c r="I932" s="196">
        <f t="shared" si="149"/>
      </c>
      <c r="J932" s="197">
        <f t="shared" si="16"/>
      </c>
      <c r="K932" s="195">
        <v>0</v>
      </c>
      <c r="L932" s="197">
        <f t="shared" si="109"/>
      </c>
      <c r="M932" s="195">
        <v>0</v>
      </c>
      <c r="N932" s="198">
        <f t="shared" si="217"/>
      </c>
      <c r="O932" s="195">
        <v>0</v>
      </c>
      <c r="P932" s="198">
        <f t="shared" si="244"/>
      </c>
      <c r="Q932" s="199">
        <f>(M932+M933+M934)/(O932+O933+O934)</f>
      </c>
      <c r="R932" s="195">
        <v>3</v>
      </c>
      <c r="S932" s="199">
        <f>(O932+O933+O934)/(K932+K933+K934)</f>
      </c>
      <c r="T932" s="195">
        <v>1</v>
      </c>
      <c r="U932" s="200">
        <f>F932/T932</f>
      </c>
      <c r="V932" s="201">
        <f>(F932+4*500)/T932</f>
      </c>
      <c r="W932" s="195">
        <v>763.1999999999989</v>
      </c>
      <c r="X932" s="201">
        <f>W932/T932</f>
      </c>
      <c r="Y932" s="199">
        <f>T932/R932</f>
      </c>
      <c r="Z932" s="201">
        <f>W932/F932</f>
      </c>
      <c r="AA932" s="201">
        <f>W932/(F932+500)</f>
      </c>
      <c r="AB932" s="195">
        <v>0</v>
      </c>
      <c r="AC932" s="195">
        <v>0</v>
      </c>
      <c r="AD932" s="199">
        <f>AB932/T932</f>
      </c>
      <c r="AE932" s="202">
        <f>(W932-AC932)/(F932+500)</f>
      </c>
      <c r="AF932" s="201" t="s">
        <v>248</v>
      </c>
    </row>
    <row hidden="true" r="933">
      <c r="A933" s="189"/>
      <c r="B933" s="190"/>
      <c r="C933" s="221"/>
      <c r="D933" s="192" t="s">
        <v>249</v>
      </c>
      <c r="E933" s="193">
        <v>500.37</v>
      </c>
      <c r="F933" s="194"/>
      <c r="G933" s="195">
        <v>6339</v>
      </c>
      <c r="H933" s="195">
        <v>181</v>
      </c>
      <c r="I933" s="196">
        <f t="shared" si="149"/>
      </c>
      <c r="J933" s="197">
        <f t="shared" si="16"/>
      </c>
      <c r="K933" s="195">
        <v>8</v>
      </c>
      <c r="L933" s="197">
        <f t="shared" si="109"/>
      </c>
      <c r="M933" s="195">
        <v>1</v>
      </c>
      <c r="N933" s="198">
        <f t="shared" si="217"/>
      </c>
      <c r="O933" s="195">
        <v>1</v>
      </c>
      <c r="P933" s="198">
        <f t="shared" si="244"/>
      </c>
      <c r="Q933" s="199"/>
      <c r="R933" s="195"/>
      <c r="S933" s="199"/>
      <c r="T933" s="195"/>
      <c r="U933" s="200"/>
      <c r="V933" s="201"/>
      <c r="W933" s="195"/>
      <c r="X933" s="201"/>
      <c r="Y933" s="199"/>
      <c r="Z933" s="201"/>
      <c r="AA933" s="201"/>
      <c r="AB933" s="195"/>
      <c r="AC933" s="195"/>
      <c r="AD933" s="199"/>
      <c r="AE933" s="202"/>
      <c r="AF933" s="203"/>
    </row>
    <row hidden="true" r="934">
      <c r="A934" s="189"/>
      <c r="B934" s="190"/>
      <c r="C934" s="221"/>
      <c r="D934" s="192" t="s">
        <v>250</v>
      </c>
      <c r="E934" s="193">
        <v>83</v>
      </c>
      <c r="F934" s="194"/>
      <c r="G934" s="195">
        <v>440</v>
      </c>
      <c r="H934" s="195">
        <v>17</v>
      </c>
      <c r="I934" s="196">
        <f t="shared" si="149"/>
      </c>
      <c r="J934" s="197">
        <f t="shared" si="16"/>
      </c>
      <c r="K934" s="195">
        <v>2</v>
      </c>
      <c r="L934" s="197">
        <f t="shared" si="109"/>
      </c>
      <c r="M934" s="195">
        <v>0</v>
      </c>
      <c r="N934" s="198">
        <f t="shared" si="217"/>
      </c>
      <c r="O934" s="195">
        <v>0</v>
      </c>
      <c r="P934" s="198">
        <f t="shared" si="244"/>
      </c>
      <c r="Q934" s="199"/>
      <c r="R934" s="195"/>
      <c r="S934" s="199"/>
      <c r="T934" s="195"/>
      <c r="U934" s="200"/>
      <c r="V934" s="201"/>
      <c r="W934" s="195"/>
      <c r="X934" s="201"/>
      <c r="Y934" s="199"/>
      <c r="Z934" s="201"/>
      <c r="AA934" s="201"/>
      <c r="AB934" s="195"/>
      <c r="AC934" s="195"/>
      <c r="AD934" s="199"/>
      <c r="AE934" s="202"/>
      <c r="AF934" s="203" t="s">
        <v>266</v>
      </c>
    </row>
    <row hidden="true" r="935">
      <c r="A935" s="189"/>
      <c r="B935" s="190" t="s">
        <v>270</v>
      </c>
      <c r="C935" s="221" t="s">
        <v>287</v>
      </c>
      <c r="D935" s="192" t="s">
        <v>247</v>
      </c>
      <c r="E935" s="193">
        <v>0</v>
      </c>
      <c r="F935" s="194">
        <f>E935+E937+E936</f>
      </c>
      <c r="G935" s="193">
        <v>0</v>
      </c>
      <c r="H935" s="193">
        <v>0</v>
      </c>
      <c r="I935" s="196">
        <f t="shared" si="149"/>
      </c>
      <c r="J935" s="197">
        <f t="shared" si="16"/>
      </c>
      <c r="K935" s="193">
        <v>0</v>
      </c>
      <c r="L935" s="197">
        <f t="shared" si="109"/>
      </c>
      <c r="M935" s="193">
        <v>0</v>
      </c>
      <c r="N935" s="198">
        <f t="shared" si="217"/>
      </c>
      <c r="O935" s="193">
        <v>0</v>
      </c>
      <c r="P935" s="198">
        <f t="shared" si="244"/>
      </c>
      <c r="Q935" s="199">
        <f>(M935+M936+M937)/(O935+O936+O937)</f>
      </c>
      <c r="R935" s="195">
        <v>4</v>
      </c>
      <c r="S935" s="199">
        <f>(O935+O936+O937)/(K935+K936+K937)</f>
      </c>
      <c r="T935" s="195">
        <v>1</v>
      </c>
      <c r="U935" s="200">
        <f>F935/T935</f>
      </c>
      <c r="V935" s="201">
        <f>(F935+4*500)/T935</f>
      </c>
      <c r="W935" s="195">
        <v>2011.2000000000007</v>
      </c>
      <c r="X935" s="201">
        <f>W935/T935</f>
      </c>
      <c r="Y935" s="199">
        <f>T935/R935</f>
      </c>
      <c r="Z935" s="201">
        <f>W935/F935</f>
      </c>
      <c r="AA935" s="201">
        <f>W935/(F935+500)</f>
      </c>
      <c r="AB935" s="195">
        <v>0</v>
      </c>
      <c r="AC935" s="195">
        <v>0</v>
      </c>
      <c r="AD935" s="199">
        <f>AB935/T935</f>
      </c>
      <c r="AE935" s="202">
        <f>(W935-AC935)/(F935+500)</f>
      </c>
      <c r="AF935" s="201" t="s">
        <v>248</v>
      </c>
    </row>
    <row hidden="true" r="936">
      <c r="A936" s="189"/>
      <c r="B936" s="190"/>
      <c r="C936" s="221"/>
      <c r="D936" s="192" t="s">
        <v>249</v>
      </c>
      <c r="E936" s="193">
        <v>898.26</v>
      </c>
      <c r="F936" s="194"/>
      <c r="G936" s="195">
        <v>7136</v>
      </c>
      <c r="H936" s="195">
        <v>222</v>
      </c>
      <c r="I936" s="196">
        <f t="shared" si="149"/>
      </c>
      <c r="J936" s="197">
        <f t="shared" si="16"/>
      </c>
      <c r="K936" s="195">
        <v>13</v>
      </c>
      <c r="L936" s="197">
        <f t="shared" si="109"/>
      </c>
      <c r="M936" s="195">
        <v>1</v>
      </c>
      <c r="N936" s="198">
        <f t="shared" si="217"/>
      </c>
      <c r="O936" s="195">
        <v>1</v>
      </c>
      <c r="P936" s="198">
        <f t="shared" si="244"/>
      </c>
      <c r="Q936" s="199"/>
      <c r="R936" s="195"/>
      <c r="S936" s="199"/>
      <c r="T936" s="195"/>
      <c r="U936" s="200"/>
      <c r="V936" s="201"/>
      <c r="W936" s="195"/>
      <c r="X936" s="201"/>
      <c r="Y936" s="199"/>
      <c r="Z936" s="201"/>
      <c r="AA936" s="201"/>
      <c r="AB936" s="195"/>
      <c r="AC936" s="195"/>
      <c r="AD936" s="199"/>
      <c r="AE936" s="202"/>
      <c r="AF936" s="203"/>
    </row>
    <row hidden="true" r="937">
      <c r="A937" s="189"/>
      <c r="B937" s="190"/>
      <c r="C937" s="221"/>
      <c r="D937" s="192" t="s">
        <v>250</v>
      </c>
      <c r="E937" s="193">
        <v>323.16</v>
      </c>
      <c r="F937" s="194"/>
      <c r="G937" s="195">
        <v>1021</v>
      </c>
      <c r="H937" s="195">
        <v>26</v>
      </c>
      <c r="I937" s="196">
        <f t="shared" si="149"/>
      </c>
      <c r="J937" s="197">
        <f t="shared" si="16"/>
      </c>
      <c r="K937" s="195">
        <v>0</v>
      </c>
      <c r="L937" s="197">
        <f t="shared" si="109"/>
      </c>
      <c r="M937" s="195">
        <v>0</v>
      </c>
      <c r="N937" s="198">
        <f t="shared" si="217"/>
      </c>
      <c r="O937" s="195">
        <v>0</v>
      </c>
      <c r="P937" s="198">
        <f t="shared" si="244"/>
      </c>
      <c r="Q937" s="199"/>
      <c r="R937" s="195"/>
      <c r="S937" s="199"/>
      <c r="T937" s="195"/>
      <c r="U937" s="200"/>
      <c r="V937" s="201"/>
      <c r="W937" s="195"/>
      <c r="X937" s="201"/>
      <c r="Y937" s="199"/>
      <c r="Z937" s="201"/>
      <c r="AA937" s="201"/>
      <c r="AB937" s="195"/>
      <c r="AC937" s="195"/>
      <c r="AD937" s="199"/>
      <c r="AE937" s="202"/>
      <c r="AF937" s="203" t="s">
        <v>266</v>
      </c>
    </row>
    <row hidden="true" r="938">
      <c r="A938" s="189"/>
      <c r="B938" s="222" t="s">
        <v>256</v>
      </c>
      <c r="C938" s="222"/>
      <c r="D938" s="222"/>
      <c r="E938" s="208">
        <f>SUM(E923:E937)</f>
      </c>
      <c r="F938" s="208">
        <f>SUM(F923:F937)</f>
      </c>
      <c r="G938" s="208">
        <f>SUM(G923:G937)</f>
      </c>
      <c r="H938" s="208">
        <f>SUM(H923:H937)</f>
      </c>
      <c r="I938" s="210">
        <f t="shared" si="149"/>
      </c>
      <c r="J938" s="211">
        <f t="shared" si="16"/>
      </c>
      <c r="K938" s="208">
        <f>SUM(K923:K937)</f>
      </c>
      <c r="L938" s="211">
        <f t="shared" si="109"/>
      </c>
      <c r="M938" s="208">
        <f>SUM(M923:M937)</f>
      </c>
      <c r="N938" s="212">
        <f t="shared" si="217"/>
      </c>
      <c r="O938" s="208">
        <f>SUM(O923:O937)</f>
      </c>
      <c r="P938" s="212">
        <f t="shared" si="244"/>
      </c>
      <c r="Q938" s="213">
        <f>M938/O938</f>
      </c>
      <c r="R938" s="208">
        <f>SUM(R923:R937)</f>
      </c>
      <c r="S938" s="213">
        <f>(O938+O938)/(K938+K938)</f>
      </c>
      <c r="T938" s="208">
        <f>SUM(T923:T937)</f>
      </c>
      <c r="U938" s="214">
        <f t="shared" ref="U938:U939" si="521">F938/T938</f>
      </c>
      <c r="V938" s="215">
        <f t="shared" ref="V938:V939" si="625">(F938+4*500)/T938</f>
      </c>
      <c r="W938" s="208">
        <f>SUM(W923:W937)</f>
      </c>
      <c r="X938" s="216">
        <f t="shared" ref="X938:X939" si="313">W938/T938</f>
      </c>
      <c r="Y938" s="213">
        <f t="shared" ref="Y938:Y939" si="417">T938/R938</f>
      </c>
      <c r="Z938" s="215">
        <f t="shared" ref="Z938:Z939" si="822">W938/F938</f>
      </c>
      <c r="AA938" s="215">
        <f>W938/(F938+COUNT(W923:W937)*500)</f>
      </c>
      <c r="AB938" s="217">
        <f>AB923+AB926+AB929+AB932+AB935</f>
      </c>
      <c r="AC938" s="217">
        <f>AC923+AC926+AC929+AC932+AC935</f>
      </c>
      <c r="AD938" s="213">
        <f t="shared" ref="AD938:AD939" si="718">AB938/T938</f>
      </c>
      <c r="AE938" s="218">
        <f>(W938-AC938)/(F938+COUNT(W923:W937))</f>
      </c>
      <c r="AF938" s="219"/>
    </row>
    <row hidden="true" r="939">
      <c r="A939" s="189"/>
      <c r="B939" s="206" t="s">
        <v>271</v>
      </c>
      <c r="C939" s="221" t="s">
        <v>272</v>
      </c>
      <c r="D939" s="192" t="s">
        <v>247</v>
      </c>
      <c r="E939" s="193">
        <v>0</v>
      </c>
      <c r="F939" s="194">
        <f>E939+E941+E940</f>
      </c>
      <c r="G939" s="193">
        <v>0</v>
      </c>
      <c r="H939" s="193">
        <v>0</v>
      </c>
      <c r="I939" s="196">
        <f t="shared" si="149"/>
      </c>
      <c r="J939" s="197">
        <f t="shared" si="16"/>
      </c>
      <c r="K939" s="193">
        <v>0</v>
      </c>
      <c r="L939" s="197">
        <f t="shared" si="109"/>
      </c>
      <c r="M939" s="193">
        <v>0</v>
      </c>
      <c r="N939" s="198">
        <f t="shared" si="217"/>
      </c>
      <c r="O939" s="193">
        <v>0</v>
      </c>
      <c r="P939" s="198">
        <f t="shared" si="244"/>
      </c>
      <c r="Q939" s="199">
        <f>(M939+M940+M941)/(O939+O940+O941)</f>
      </c>
      <c r="R939" s="195">
        <v>11</v>
      </c>
      <c r="S939" s="199">
        <f>(O939+O940+O941)/(K939+K940+K941)</f>
      </c>
      <c r="T939" s="195">
        <v>4</v>
      </c>
      <c r="U939" s="200">
        <f t="shared" si="521"/>
      </c>
      <c r="V939" s="201">
        <f t="shared" si="625"/>
      </c>
      <c r="W939" s="195">
        <v>4976.799999999999</v>
      </c>
      <c r="X939" s="201">
        <f t="shared" si="313"/>
      </c>
      <c r="Y939" s="199">
        <f t="shared" si="417"/>
      </c>
      <c r="Z939" s="201">
        <f t="shared" si="822"/>
      </c>
      <c r="AA939" s="201">
        <f>W939/(F939+500)</f>
      </c>
      <c r="AB939" s="195">
        <v>0</v>
      </c>
      <c r="AC939" s="195">
        <v>0</v>
      </c>
      <c r="AD939" s="199">
        <f t="shared" si="718"/>
      </c>
      <c r="AE939" s="202">
        <f>(W939-AC939)/(F939+500)</f>
      </c>
      <c r="AF939" s="201" t="s">
        <v>248</v>
      </c>
    </row>
    <row hidden="true" r="940">
      <c r="A940" s="189"/>
      <c r="B940" s="206"/>
      <c r="C940" s="221"/>
      <c r="D940" s="192" t="s">
        <v>249</v>
      </c>
      <c r="E940" s="193">
        <v>1459.96</v>
      </c>
      <c r="F940" s="194"/>
      <c r="G940" s="195">
        <v>11419</v>
      </c>
      <c r="H940" s="195">
        <v>412</v>
      </c>
      <c r="I940" s="196">
        <f t="shared" si="149"/>
      </c>
      <c r="J940" s="197">
        <f t="shared" si="16"/>
      </c>
      <c r="K940" s="195">
        <v>31</v>
      </c>
      <c r="L940" s="197">
        <f t="shared" si="109"/>
      </c>
      <c r="M940" s="195">
        <v>2</v>
      </c>
      <c r="N940" s="198">
        <f t="shared" si="217"/>
      </c>
      <c r="O940" s="195">
        <v>4</v>
      </c>
      <c r="P940" s="198">
        <f t="shared" si="244"/>
      </c>
      <c r="Q940" s="199"/>
      <c r="R940" s="195"/>
      <c r="S940" s="199"/>
      <c r="T940" s="195"/>
      <c r="U940" s="200"/>
      <c r="V940" s="201"/>
      <c r="W940" s="195"/>
      <c r="X940" s="201"/>
      <c r="Y940" s="199"/>
      <c r="Z940" s="201"/>
      <c r="AA940" s="201"/>
      <c r="AB940" s="195"/>
      <c r="AC940" s="195"/>
      <c r="AD940" s="199"/>
      <c r="AE940" s="202"/>
      <c r="AF940" s="203"/>
    </row>
    <row hidden="true" r="941">
      <c r="A941" s="189"/>
      <c r="B941" s="206"/>
      <c r="C941" s="221"/>
      <c r="D941" s="192" t="s">
        <v>250</v>
      </c>
      <c r="E941" s="193">
        <v>390.22</v>
      </c>
      <c r="F941" s="194"/>
      <c r="G941" s="195">
        <v>1415</v>
      </c>
      <c r="H941" s="195">
        <v>36</v>
      </c>
      <c r="I941" s="196">
        <f t="shared" si="149"/>
      </c>
      <c r="J941" s="197">
        <f t="shared" si="16"/>
      </c>
      <c r="K941" s="195">
        <v>1</v>
      </c>
      <c r="L941" s="197">
        <f t="shared" si="109"/>
      </c>
      <c r="M941" s="195">
        <v>1</v>
      </c>
      <c r="N941" s="198">
        <f t="shared" si="217"/>
      </c>
      <c r="O941" s="195">
        <v>4</v>
      </c>
      <c r="P941" s="198">
        <f t="shared" si="244"/>
      </c>
      <c r="Q941" s="199"/>
      <c r="R941" s="195"/>
      <c r="S941" s="199"/>
      <c r="T941" s="195"/>
      <c r="U941" s="200"/>
      <c r="V941" s="201"/>
      <c r="W941" s="195"/>
      <c r="X941" s="201"/>
      <c r="Y941" s="199"/>
      <c r="Z941" s="201"/>
      <c r="AA941" s="201"/>
      <c r="AB941" s="195"/>
      <c r="AC941" s="195"/>
      <c r="AD941" s="199"/>
      <c r="AE941" s="202"/>
      <c r="AF941" s="203" t="s">
        <v>266</v>
      </c>
    </row>
    <row hidden="true" r="942">
      <c r="A942" s="189"/>
      <c r="B942" s="190" t="s">
        <v>273</v>
      </c>
      <c r="C942" s="221" t="s">
        <v>272</v>
      </c>
      <c r="D942" s="192" t="s">
        <v>247</v>
      </c>
      <c r="E942" s="193">
        <v>0</v>
      </c>
      <c r="F942" s="194">
        <f>E942+E944+E943</f>
      </c>
      <c r="G942" s="193">
        <v>0</v>
      </c>
      <c r="H942" s="193">
        <v>0</v>
      </c>
      <c r="I942" s="196">
        <f t="shared" si="149"/>
      </c>
      <c r="J942" s="197">
        <f t="shared" si="16"/>
      </c>
      <c r="K942" s="193">
        <v>0</v>
      </c>
      <c r="L942" s="197">
        <f t="shared" si="109"/>
      </c>
      <c r="M942" s="193">
        <v>0</v>
      </c>
      <c r="N942" s="198">
        <f t="shared" si="217"/>
      </c>
      <c r="O942" s="193">
        <v>0</v>
      </c>
      <c r="P942" s="198">
        <f t="shared" si="244"/>
      </c>
      <c r="Q942" s="199">
        <f>(M942+M943+M944)/(O942+O943+O944)</f>
      </c>
      <c r="R942" s="195">
        <v>12</v>
      </c>
      <c r="S942" s="199">
        <f>(O942+O943+O944)/(K942+K943+K944)</f>
      </c>
      <c r="T942" s="195">
        <v>1</v>
      </c>
      <c r="U942" s="200">
        <f>F942/T942</f>
      </c>
      <c r="V942" s="201">
        <f>(F942+4*500)/T942</f>
      </c>
      <c r="W942" s="195">
        <v>775.2</v>
      </c>
      <c r="X942" s="201">
        <f>W942/T942</f>
      </c>
      <c r="Y942" s="199">
        <f>T942/R942</f>
      </c>
      <c r="Z942" s="201">
        <f>W942/F942</f>
      </c>
      <c r="AA942" s="201">
        <f>W942/(F942+500)</f>
      </c>
      <c r="AB942" s="195">
        <v>0</v>
      </c>
      <c r="AC942" s="195">
        <v>0</v>
      </c>
      <c r="AD942" s="199">
        <f>AB942/T942</f>
      </c>
      <c r="AE942" s="202">
        <f>(W942-AC942)/(F942+500)</f>
      </c>
      <c r="AF942" s="201" t="s">
        <v>248</v>
      </c>
    </row>
    <row hidden="true" r="943">
      <c r="A943" s="189"/>
      <c r="B943" s="190"/>
      <c r="C943" s="221"/>
      <c r="D943" s="192" t="s">
        <v>249</v>
      </c>
      <c r="E943" s="193">
        <v>1800.02</v>
      </c>
      <c r="F943" s="194"/>
      <c r="G943" s="195">
        <v>19417</v>
      </c>
      <c r="H943" s="195">
        <v>637</v>
      </c>
      <c r="I943" s="196">
        <f t="shared" si="149"/>
      </c>
      <c r="J943" s="197">
        <f t="shared" si="16"/>
      </c>
      <c r="K943" s="195">
        <v>32</v>
      </c>
      <c r="L943" s="197">
        <f t="shared" si="109"/>
      </c>
      <c r="M943" s="195">
        <v>1</v>
      </c>
      <c r="N943" s="198">
        <f t="shared" si="217"/>
      </c>
      <c r="O943" s="195">
        <v>6</v>
      </c>
      <c r="P943" s="198">
        <f t="shared" si="244"/>
      </c>
      <c r="Q943" s="199"/>
      <c r="R943" s="195"/>
      <c r="S943" s="199"/>
      <c r="T943" s="195"/>
      <c r="U943" s="200"/>
      <c r="V943" s="201"/>
      <c r="W943" s="195"/>
      <c r="X943" s="201"/>
      <c r="Y943" s="199"/>
      <c r="Z943" s="201"/>
      <c r="AA943" s="201"/>
      <c r="AB943" s="195"/>
      <c r="AC943" s="195"/>
      <c r="AD943" s="199"/>
      <c r="AE943" s="202"/>
      <c r="AF943" s="203"/>
    </row>
    <row hidden="true" r="944">
      <c r="A944" s="189"/>
      <c r="B944" s="190"/>
      <c r="C944" s="221"/>
      <c r="D944" s="192" t="s">
        <v>250</v>
      </c>
      <c r="E944" s="193">
        <v>629.01</v>
      </c>
      <c r="F944" s="194"/>
      <c r="G944" s="195">
        <v>2038</v>
      </c>
      <c r="H944" s="195">
        <v>53</v>
      </c>
      <c r="I944" s="196">
        <f t="shared" si="149"/>
      </c>
      <c r="J944" s="197">
        <f t="shared" si="16"/>
      </c>
      <c r="K944" s="195">
        <v>0</v>
      </c>
      <c r="L944" s="197">
        <f t="shared" si="109"/>
      </c>
      <c r="M944" s="195">
        <v>0</v>
      </c>
      <c r="N944" s="198">
        <f t="shared" si="217"/>
      </c>
      <c r="O944" s="195">
        <v>1</v>
      </c>
      <c r="P944" s="198">
        <f t="shared" si="244"/>
      </c>
      <c r="Q944" s="199"/>
      <c r="R944" s="195"/>
      <c r="S944" s="199"/>
      <c r="T944" s="195"/>
      <c r="U944" s="200"/>
      <c r="V944" s="201"/>
      <c r="W944" s="195"/>
      <c r="X944" s="201"/>
      <c r="Y944" s="199"/>
      <c r="Z944" s="201"/>
      <c r="AA944" s="201"/>
      <c r="AB944" s="195"/>
      <c r="AC944" s="195"/>
      <c r="AD944" s="199"/>
      <c r="AE944" s="202"/>
      <c r="AF944" s="203" t="s">
        <v>266</v>
      </c>
    </row>
    <row hidden="true" r="945">
      <c r="A945" s="189"/>
      <c r="B945" s="190" t="s">
        <v>274</v>
      </c>
      <c r="C945" s="221" t="s">
        <v>272</v>
      </c>
      <c r="D945" s="192" t="s">
        <v>247</v>
      </c>
      <c r="E945" s="193">
        <v>0</v>
      </c>
      <c r="F945" s="194">
        <f>E945+E947+E946</f>
      </c>
      <c r="G945" s="193">
        <v>0</v>
      </c>
      <c r="H945" s="193">
        <v>0</v>
      </c>
      <c r="I945" s="196">
        <f t="shared" si="149"/>
      </c>
      <c r="J945" s="197">
        <f t="shared" si="16"/>
      </c>
      <c r="K945" s="193">
        <v>0</v>
      </c>
      <c r="L945" s="197">
        <f t="shared" si="109"/>
      </c>
      <c r="M945" s="193">
        <v>0</v>
      </c>
      <c r="N945" s="198">
        <f t="shared" si="217"/>
      </c>
      <c r="O945" s="193">
        <v>0</v>
      </c>
      <c r="P945" s="198">
        <f t="shared" si="244"/>
      </c>
      <c r="Q945" s="199">
        <f>(M945+M946+M947)/(O945+O946+O947)</f>
      </c>
      <c r="R945" s="195">
        <v>12</v>
      </c>
      <c r="S945" s="199">
        <f>(O945+O946+O947)/(K945+K946+K947)</f>
      </c>
      <c r="T945" s="195">
        <v>6</v>
      </c>
      <c r="U945" s="200">
        <f>F945/T945</f>
      </c>
      <c r="V945" s="201">
        <f>(F945+4*500)/T945</f>
      </c>
      <c r="W945" s="195">
        <v>6538.799999999999</v>
      </c>
      <c r="X945" s="201">
        <f>W945/T945</f>
      </c>
      <c r="Y945" s="199">
        <f>T945/R945</f>
      </c>
      <c r="Z945" s="201">
        <f>W945/F945</f>
      </c>
      <c r="AA945" s="201">
        <f>W945/(F945+500)</f>
      </c>
      <c r="AB945" s="195">
        <v>1</v>
      </c>
      <c r="AC945" s="195">
        <v>620.4</v>
      </c>
      <c r="AD945" s="199">
        <f>AB945/T945</f>
      </c>
      <c r="AE945" s="202">
        <f>(W945-AC945)/(F945+500)</f>
      </c>
      <c r="AF945" s="201" t="s">
        <v>248</v>
      </c>
    </row>
    <row hidden="true" r="946">
      <c r="A946" s="189"/>
      <c r="B946" s="190"/>
      <c r="C946" s="221"/>
      <c r="D946" s="192" t="s">
        <v>249</v>
      </c>
      <c r="E946" s="193">
        <v>2625.87</v>
      </c>
      <c r="F946" s="194"/>
      <c r="G946" s="195">
        <v>25699</v>
      </c>
      <c r="H946" s="195">
        <v>990</v>
      </c>
      <c r="I946" s="196">
        <f t="shared" si="149"/>
      </c>
      <c r="J946" s="197">
        <f t="shared" si="16"/>
      </c>
      <c r="K946" s="195">
        <v>44</v>
      </c>
      <c r="L946" s="197">
        <f t="shared" si="109"/>
      </c>
      <c r="M946" s="195">
        <v>5</v>
      </c>
      <c r="N946" s="198">
        <f t="shared" si="217"/>
      </c>
      <c r="O946" s="195">
        <v>9</v>
      </c>
      <c r="P946" s="198">
        <f t="shared" si="244"/>
      </c>
      <c r="Q946" s="199"/>
      <c r="R946" s="195"/>
      <c r="S946" s="199"/>
      <c r="T946" s="195"/>
      <c r="U946" s="200"/>
      <c r="V946" s="201"/>
      <c r="W946" s="195"/>
      <c r="X946" s="201"/>
      <c r="Y946" s="199"/>
      <c r="Z946" s="201"/>
      <c r="AA946" s="201"/>
      <c r="AB946" s="195"/>
      <c r="AC946" s="195"/>
      <c r="AD946" s="199"/>
      <c r="AE946" s="202"/>
      <c r="AF946" s="203"/>
    </row>
    <row hidden="true" r="947">
      <c r="A947" s="189"/>
      <c r="B947" s="190"/>
      <c r="C947" s="221"/>
      <c r="D947" s="192" t="s">
        <v>250</v>
      </c>
      <c r="E947" s="193">
        <v>266.94</v>
      </c>
      <c r="F947" s="194"/>
      <c r="G947" s="195">
        <v>976</v>
      </c>
      <c r="H947" s="195">
        <v>51</v>
      </c>
      <c r="I947" s="196">
        <f t="shared" si="149"/>
      </c>
      <c r="J947" s="197">
        <f t="shared" si="16"/>
      </c>
      <c r="K947" s="195">
        <v>0</v>
      </c>
      <c r="L947" s="197">
        <f t="shared" si="109"/>
      </c>
      <c r="M947" s="195">
        <v>0</v>
      </c>
      <c r="N947" s="198">
        <f t="shared" si="217"/>
      </c>
      <c r="O947" s="195">
        <v>0</v>
      </c>
      <c r="P947" s="198">
        <f t="shared" si="244"/>
      </c>
      <c r="Q947" s="199"/>
      <c r="R947" s="195"/>
      <c r="S947" s="199"/>
      <c r="T947" s="195"/>
      <c r="U947" s="200"/>
      <c r="V947" s="201"/>
      <c r="W947" s="195"/>
      <c r="X947" s="201"/>
      <c r="Y947" s="199"/>
      <c r="Z947" s="201"/>
      <c r="AA947" s="201"/>
      <c r="AB947" s="195"/>
      <c r="AC947" s="195"/>
      <c r="AD947" s="199"/>
      <c r="AE947" s="202"/>
      <c r="AF947" s="203" t="s">
        <v>266</v>
      </c>
    </row>
    <row hidden="true" r="948">
      <c r="A948" s="189"/>
      <c r="B948" s="190" t="s">
        <v>275</v>
      </c>
      <c r="C948" s="221" t="s">
        <v>272</v>
      </c>
      <c r="D948" s="192" t="s">
        <v>247</v>
      </c>
      <c r="E948" s="193">
        <v>0</v>
      </c>
      <c r="F948" s="194">
        <f>E948+E950+E949</f>
      </c>
      <c r="G948" s="193">
        <v>0</v>
      </c>
      <c r="H948" s="193">
        <v>0</v>
      </c>
      <c r="I948" s="196">
        <f t="shared" si="149"/>
      </c>
      <c r="J948" s="197">
        <f t="shared" si="16"/>
      </c>
      <c r="K948" s="193">
        <v>0</v>
      </c>
      <c r="L948" s="197">
        <f t="shared" si="109"/>
      </c>
      <c r="M948" s="193">
        <v>0</v>
      </c>
      <c r="N948" s="198">
        <f t="shared" si="217"/>
      </c>
      <c r="O948" s="193">
        <v>0</v>
      </c>
      <c r="P948" s="198">
        <f t="shared" si="244"/>
      </c>
      <c r="Q948" s="199">
        <f>(M948+M949+M950)/(O948+O949+O950)</f>
      </c>
      <c r="R948" s="195">
        <v>6</v>
      </c>
      <c r="S948" s="199">
        <f>(O948+O949+O950)/(K948+K949+K950)</f>
      </c>
      <c r="T948" s="195">
        <v>4</v>
      </c>
      <c r="U948" s="200">
        <f>F948/T948</f>
      </c>
      <c r="V948" s="201">
        <f>(F948+4*500)/T948</f>
      </c>
      <c r="W948" s="195">
        <v>7501.200000000001</v>
      </c>
      <c r="X948" s="201">
        <f>W948/T948</f>
      </c>
      <c r="Y948" s="199">
        <f>T948/R948</f>
      </c>
      <c r="Z948" s="201">
        <f>W948/F948</f>
      </c>
      <c r="AA948" s="201">
        <f>W948/(F948+500)</f>
      </c>
      <c r="AB948" s="195">
        <v>0</v>
      </c>
      <c r="AC948" s="195">
        <v>0</v>
      </c>
      <c r="AD948" s="199">
        <f>AB948/T948</f>
      </c>
      <c r="AE948" s="202">
        <f>(W948-AC948)/(F948+500)</f>
      </c>
      <c r="AF948" s="201" t="s">
        <v>248</v>
      </c>
    </row>
    <row hidden="true" r="949">
      <c r="A949" s="189"/>
      <c r="B949" s="190"/>
      <c r="C949" s="221"/>
      <c r="D949" s="192" t="s">
        <v>249</v>
      </c>
      <c r="E949" s="193">
        <v>1065.14</v>
      </c>
      <c r="F949" s="194"/>
      <c r="G949" s="195">
        <v>13601</v>
      </c>
      <c r="H949" s="195">
        <v>711</v>
      </c>
      <c r="I949" s="196">
        <f t="shared" si="149"/>
      </c>
      <c r="J949" s="197">
        <f t="shared" si="16"/>
      </c>
      <c r="K949" s="195">
        <v>31</v>
      </c>
      <c r="L949" s="197">
        <f t="shared" si="109"/>
      </c>
      <c r="M949" s="195">
        <v>2</v>
      </c>
      <c r="N949" s="198">
        <f t="shared" si="217"/>
      </c>
      <c r="O949" s="195">
        <v>2</v>
      </c>
      <c r="P949" s="198">
        <f t="shared" si="244"/>
      </c>
      <c r="Q949" s="199"/>
      <c r="R949" s="195"/>
      <c r="S949" s="199"/>
      <c r="T949" s="195"/>
      <c r="U949" s="200"/>
      <c r="V949" s="201"/>
      <c r="W949" s="195"/>
      <c r="X949" s="201"/>
      <c r="Y949" s="199"/>
      <c r="Z949" s="201"/>
      <c r="AA949" s="201"/>
      <c r="AB949" s="195"/>
      <c r="AC949" s="195"/>
      <c r="AD949" s="199"/>
      <c r="AE949" s="202"/>
      <c r="AF949" s="203"/>
    </row>
    <row hidden="true" r="950">
      <c r="A950" s="189"/>
      <c r="B950" s="190"/>
      <c r="C950" s="221"/>
      <c r="D950" s="192" t="s">
        <v>250</v>
      </c>
      <c r="E950" s="193">
        <v>394.13</v>
      </c>
      <c r="F950" s="194"/>
      <c r="G950" s="195">
        <v>1290</v>
      </c>
      <c r="H950" s="195">
        <v>64</v>
      </c>
      <c r="I950" s="196">
        <f t="shared" si="149"/>
      </c>
      <c r="J950" s="197">
        <f t="shared" si="16"/>
      </c>
      <c r="K950" s="195">
        <v>3</v>
      </c>
      <c r="L950" s="197">
        <f t="shared" si="109"/>
      </c>
      <c r="M950" s="195">
        <v>0</v>
      </c>
      <c r="N950" s="198">
        <f t="shared" si="217"/>
      </c>
      <c r="O950" s="195">
        <v>0</v>
      </c>
      <c r="P950" s="198">
        <f t="shared" si="244"/>
      </c>
      <c r="Q950" s="199"/>
      <c r="R950" s="195"/>
      <c r="S950" s="199"/>
      <c r="T950" s="195"/>
      <c r="U950" s="200"/>
      <c r="V950" s="201"/>
      <c r="W950" s="195"/>
      <c r="X950" s="201"/>
      <c r="Y950" s="199"/>
      <c r="Z950" s="201"/>
      <c r="AA950" s="201"/>
      <c r="AB950" s="195"/>
      <c r="AC950" s="195"/>
      <c r="AD950" s="199"/>
      <c r="AE950" s="202"/>
      <c r="AF950" s="203" t="s">
        <v>266</v>
      </c>
    </row>
    <row hidden="true" r="951">
      <c r="A951" s="189"/>
      <c r="B951" s="190" t="s">
        <v>276</v>
      </c>
      <c r="C951" s="221" t="s">
        <v>272</v>
      </c>
      <c r="D951" s="192" t="s">
        <v>247</v>
      </c>
      <c r="E951" s="193">
        <v>0</v>
      </c>
      <c r="F951" s="194">
        <f>E951+E953+E952</f>
      </c>
      <c r="G951" s="193">
        <v>0</v>
      </c>
      <c r="H951" s="193">
        <v>0</v>
      </c>
      <c r="I951" s="196">
        <f t="shared" si="149"/>
      </c>
      <c r="J951" s="197">
        <f t="shared" si="16"/>
      </c>
      <c r="K951" s="193">
        <v>0</v>
      </c>
      <c r="L951" s="197">
        <f t="shared" si="109"/>
      </c>
      <c r="M951" s="193">
        <v>0</v>
      </c>
      <c r="N951" s="198">
        <f t="shared" si="217"/>
      </c>
      <c r="O951" s="193">
        <v>0</v>
      </c>
      <c r="P951" s="198">
        <f t="shared" si="244"/>
      </c>
      <c r="Q951" s="199">
        <f>(M951+M952+M953)/(O951+O952+O953)</f>
      </c>
      <c r="R951" s="195">
        <v>0</v>
      </c>
      <c r="S951" s="199">
        <f>(O951+O952+O953)/(K951+K952+K953)</f>
      </c>
      <c r="T951" s="195">
        <v>0</v>
      </c>
      <c r="U951" s="200">
        <f>F951/T951</f>
      </c>
      <c r="V951" s="201">
        <f>(F951+4*500)/T951</f>
      </c>
      <c r="W951" s="195">
        <v>0</v>
      </c>
      <c r="X951" s="201">
        <f>W951/T951</f>
      </c>
      <c r="Y951" s="199">
        <f>T951/R951</f>
      </c>
      <c r="Z951" s="201">
        <f>W951/F951</f>
      </c>
      <c r="AA951" s="201">
        <f>W951/(F951+500)</f>
      </c>
      <c r="AB951" s="195">
        <v>0</v>
      </c>
      <c r="AC951" s="195">
        <v>0</v>
      </c>
      <c r="AD951" s="199">
        <f>AB951/T951</f>
      </c>
      <c r="AE951" s="202">
        <f>(W951-AC951)/(F951+500)</f>
      </c>
      <c r="AF951" s="201" t="s">
        <v>248</v>
      </c>
    </row>
    <row hidden="true" r="952">
      <c r="A952" s="189"/>
      <c r="B952" s="190"/>
      <c r="C952" s="221"/>
      <c r="D952" s="192" t="s">
        <v>249</v>
      </c>
      <c r="E952" s="193">
        <v>443.34</v>
      </c>
      <c r="F952" s="194"/>
      <c r="G952" s="195">
        <v>5017</v>
      </c>
      <c r="H952" s="195">
        <v>348</v>
      </c>
      <c r="I952" s="196">
        <f t="shared" si="149"/>
      </c>
      <c r="J952" s="197">
        <f t="shared" si="16"/>
      </c>
      <c r="K952" s="195">
        <v>10</v>
      </c>
      <c r="L952" s="197">
        <f>E951/K951</f>
      </c>
      <c r="M952" s="195">
        <v>1</v>
      </c>
      <c r="N952" s="198">
        <f t="shared" si="217"/>
      </c>
      <c r="O952" s="195">
        <v>1</v>
      </c>
      <c r="P952" s="198">
        <f t="shared" si="244"/>
      </c>
      <c r="Q952" s="199"/>
      <c r="R952" s="195"/>
      <c r="S952" s="199"/>
      <c r="T952" s="195"/>
      <c r="U952" s="200"/>
      <c r="V952" s="201"/>
      <c r="W952" s="195"/>
      <c r="X952" s="201"/>
      <c r="Y952" s="199"/>
      <c r="Z952" s="201"/>
      <c r="AA952" s="201"/>
      <c r="AB952" s="195"/>
      <c r="AC952" s="195"/>
      <c r="AD952" s="199"/>
      <c r="AE952" s="202"/>
      <c r="AF952" s="203"/>
    </row>
    <row hidden="true" r="953">
      <c r="A953" s="189"/>
      <c r="B953" s="190"/>
      <c r="C953" s="221"/>
      <c r="D953" s="192" t="s">
        <v>250</v>
      </c>
      <c r="E953" s="193">
        <v>119.71</v>
      </c>
      <c r="F953" s="194"/>
      <c r="G953" s="195">
        <v>404</v>
      </c>
      <c r="H953" s="195">
        <v>72</v>
      </c>
      <c r="I953" s="196">
        <f t="shared" si="149"/>
      </c>
      <c r="J953" s="197">
        <f t="shared" si="16"/>
      </c>
      <c r="K953" s="195">
        <v>1</v>
      </c>
      <c r="L953" s="197">
        <f t="shared" ref="L953:L955" si="110">E953/K953</f>
      </c>
      <c r="M953" s="195">
        <v>0</v>
      </c>
      <c r="N953" s="198">
        <f t="shared" si="217"/>
      </c>
      <c r="O953" s="195">
        <v>0</v>
      </c>
      <c r="P953" s="198">
        <f t="shared" si="244"/>
      </c>
      <c r="Q953" s="199"/>
      <c r="R953" s="195"/>
      <c r="S953" s="199"/>
      <c r="T953" s="195"/>
      <c r="U953" s="200"/>
      <c r="V953" s="201"/>
      <c r="W953" s="195"/>
      <c r="X953" s="201"/>
      <c r="Y953" s="199"/>
      <c r="Z953" s="201"/>
      <c r="AA953" s="201"/>
      <c r="AB953" s="195"/>
      <c r="AC953" s="195"/>
      <c r="AD953" s="199"/>
      <c r="AE953" s="202"/>
      <c r="AF953" s="203" t="s">
        <v>266</v>
      </c>
    </row>
    <row hidden="true" r="954">
      <c r="A954" s="189"/>
      <c r="B954" s="222" t="s">
        <v>256</v>
      </c>
      <c r="C954" s="222"/>
      <c r="D954" s="222"/>
      <c r="E954" s="208">
        <f>SUM(E939:E953)</f>
      </c>
      <c r="F954" s="208">
        <f>SUM(F939:F953)</f>
      </c>
      <c r="G954" s="208">
        <f>SUM(G939:G953)</f>
      </c>
      <c r="H954" s="208">
        <f>SUM(H939:H953)</f>
      </c>
      <c r="I954" s="210">
        <f t="shared" si="149"/>
      </c>
      <c r="J954" s="211">
        <f t="shared" si="16"/>
      </c>
      <c r="K954" s="208">
        <f>SUM(K939:K953)</f>
      </c>
      <c r="L954" s="211">
        <f t="shared" si="110"/>
      </c>
      <c r="M954" s="208">
        <f>SUM(M939:M953)</f>
      </c>
      <c r="N954" s="212">
        <f t="shared" si="217"/>
      </c>
      <c r="O954" s="208">
        <f>SUM(O939:O953)</f>
      </c>
      <c r="P954" s="212">
        <f t="shared" si="244"/>
      </c>
      <c r="Q954" s="213">
        <f t="shared" ref="Q954:Q955" si="190">M954/O954</f>
      </c>
      <c r="R954" s="208">
        <f>SUM(R939:R953)</f>
      </c>
      <c r="S954" s="213">
        <f t="shared" ref="S954:S955" si="68">(O954+O954)/(K954+K954)</f>
      </c>
      <c r="T954" s="208">
        <f>SUM(T939:T953)</f>
      </c>
      <c r="U954" s="214">
        <f t="shared" ref="U954:U955" si="522">F954/T954</f>
      </c>
      <c r="V954" s="215">
        <f t="shared" ref="V954:V955" si="626">(F954+4*500)/T954</f>
      </c>
      <c r="W954" s="208">
        <f>SUM(W939:W953)</f>
      </c>
      <c r="X954" s="216">
        <f t="shared" ref="X954:X955" si="314">W954/T954</f>
      </c>
      <c r="Y954" s="213">
        <f t="shared" ref="Y954:Y955" si="418">T954/R954</f>
      </c>
      <c r="Z954" s="215">
        <f t="shared" ref="Z954:Z955" si="823">W954/F954</f>
      </c>
      <c r="AA954" s="215">
        <f>W954/(F954+COUNT(W939:W953)*500)</f>
      </c>
      <c r="AB954" s="217">
        <f>AB939+AB942+AB945+AB948+AB951</f>
      </c>
      <c r="AC954" s="217">
        <f>AC939+AC942+AC945+AC948+AC951</f>
      </c>
      <c r="AD954" s="213">
        <f t="shared" ref="AD954:AD955" si="719">AB954/T954</f>
      </c>
      <c r="AE954" s="223">
        <f>(W954-AC954)/(F954+COUNT(W939:W953))</f>
      </c>
      <c r="AF954" s="224"/>
    </row>
    <row r="955">
      <c r="A955" s="189"/>
      <c r="B955" s="225" t="s">
        <v>277</v>
      </c>
      <c r="C955" s="225"/>
      <c r="D955" s="225"/>
      <c r="E955" s="226">
        <f>E906+E922+E938+E954</f>
      </c>
      <c r="F955" s="226">
        <f>F906+F922+F938+F954</f>
      </c>
      <c r="G955" s="226">
        <f>G906+G922+G938+G954</f>
      </c>
      <c r="H955" s="226">
        <f>H906+H922+H938+H954</f>
      </c>
      <c r="I955" s="227">
        <f t="shared" si="149"/>
      </c>
      <c r="J955" s="228">
        <f t="shared" si="16"/>
      </c>
      <c r="K955" s="229">
        <f>K906+K922+K938+K954</f>
      </c>
      <c r="L955" s="228">
        <f t="shared" si="110"/>
      </c>
      <c r="M955" s="229">
        <f>M906+M922+M938+M954</f>
      </c>
      <c r="N955" s="230">
        <f t="shared" si="217"/>
      </c>
      <c r="O955" s="229">
        <f>O906+O922+O938+O954</f>
      </c>
      <c r="P955" s="230">
        <f t="shared" si="244"/>
      </c>
      <c r="Q955" s="231">
        <f t="shared" si="190"/>
      </c>
      <c r="R955" s="229">
        <f>R906+R922+R938+R954</f>
      </c>
      <c r="S955" s="231">
        <f t="shared" si="68"/>
      </c>
      <c r="T955" s="229">
        <f>T906+T922+T938+T954</f>
      </c>
      <c r="U955" s="232">
        <f t="shared" si="522"/>
      </c>
      <c r="V955" s="233">
        <f t="shared" si="626"/>
      </c>
      <c r="W955" s="226">
        <f>W906+W922+W938+W954</f>
      </c>
      <c r="X955" s="233">
        <f t="shared" si="314"/>
      </c>
      <c r="Y955" s="231">
        <f t="shared" si="418"/>
      </c>
      <c r="Z955" s="233">
        <f t="shared" si="823"/>
      </c>
      <c r="AA955" s="233">
        <f>W955/(F955+COUNT(W891:W905,W907:W921,W923:W937,W939:W953)*500)</f>
      </c>
      <c r="AB955" s="229">
        <f>AB906+AB922+AB938+AB954</f>
      </c>
      <c r="AC955" s="226">
        <f>AC906+AC922+AC938+AC954</f>
      </c>
      <c r="AD955" s="231">
        <f t="shared" si="719"/>
      </c>
      <c r="AE955" s="233">
        <f>(W955-AC955)/(F955+COUNT(W891:W905,W907:W921,W923:W937,W939:W953)*500)</f>
      </c>
      <c r="AF955" s="201"/>
    </row>
    <row hidden="true" r="956">
      <c r="A956" s="178" t="s">
        <v>212</v>
      </c>
      <c r="B956" s="179" t="s">
        <v>213</v>
      </c>
      <c r="C956" s="179" t="s">
        <v>214</v>
      </c>
      <c r="D956" s="179" t="s">
        <v>215</v>
      </c>
      <c r="E956" s="180" t="s">
        <v>216</v>
      </c>
      <c r="F956" s="179" t="s">
        <v>217</v>
      </c>
      <c r="G956" s="179" t="s">
        <v>218</v>
      </c>
      <c r="H956" s="179" t="s">
        <v>219</v>
      </c>
      <c r="I956" s="181" t="s">
        <v>220</v>
      </c>
      <c r="J956" s="182" t="s">
        <v>221</v>
      </c>
      <c r="K956" s="179" t="s">
        <v>222</v>
      </c>
      <c r="L956" s="182" t="s">
        <v>223</v>
      </c>
      <c r="M956" s="179" t="s">
        <v>224</v>
      </c>
      <c r="N956" s="183" t="s">
        <v>225</v>
      </c>
      <c r="O956" s="179" t="s">
        <v>226</v>
      </c>
      <c r="P956" s="183" t="s">
        <v>227</v>
      </c>
      <c r="Q956" s="181" t="s">
        <v>228</v>
      </c>
      <c r="R956" s="184" t="s">
        <v>229</v>
      </c>
      <c r="S956" s="185" t="s">
        <v>230</v>
      </c>
      <c r="T956" s="184" t="s">
        <v>231</v>
      </c>
      <c r="U956" s="186" t="s">
        <v>232</v>
      </c>
      <c r="V956" s="187" t="s">
        <v>233</v>
      </c>
      <c r="W956" s="187" t="s">
        <v>234</v>
      </c>
      <c r="X956" s="187" t="s">
        <v>235</v>
      </c>
      <c r="Y956" s="185" t="s">
        <v>236</v>
      </c>
      <c r="Z956" s="187" t="s">
        <v>237</v>
      </c>
      <c r="AA956" s="187" t="s">
        <v>238</v>
      </c>
      <c r="AB956" s="187" t="s">
        <v>239</v>
      </c>
      <c r="AC956" s="184" t="s">
        <v>240</v>
      </c>
      <c r="AD956" s="185" t="s">
        <v>241</v>
      </c>
      <c r="AE956" s="235" t="s">
        <v>242</v>
      </c>
      <c r="AF956" s="236" t="s">
        <v>243</v>
      </c>
    </row>
    <row hidden="true" r="957">
      <c r="A957" s="189" t="s">
        <v>296</v>
      </c>
      <c r="B957" s="190" t="s">
        <v>245</v>
      </c>
      <c r="C957" s="221" t="s">
        <v>264</v>
      </c>
      <c r="D957" s="192" t="s">
        <v>247</v>
      </c>
      <c r="E957" s="193">
        <v>0</v>
      </c>
      <c r="F957" s="194">
        <f>E957+E959+E958</f>
      </c>
      <c r="G957" s="195">
        <v>0</v>
      </c>
      <c r="H957" s="195">
        <v>0</v>
      </c>
      <c r="I957" s="196">
        <f t="shared" ref="I957:I991" si="150">H957/G957</f>
      </c>
      <c r="J957" s="197">
        <f t="shared" ref="J957:J991" si="17">(E957/G957)*1000</f>
      </c>
      <c r="K957" s="195">
        <v>0</v>
      </c>
      <c r="L957" s="197">
        <f t="shared" ref="L957:L1017" si="111">E957/K957</f>
      </c>
      <c r="M957" s="195">
        <v>0</v>
      </c>
      <c r="N957" s="198">
        <f t="shared" ref="N957:N1021" si="218">E957/M957</f>
      </c>
      <c r="O957" s="195">
        <v>0</v>
      </c>
      <c r="P957" s="198">
        <f t="shared" ref="P957:P1021" si="245">E957/O957</f>
      </c>
      <c r="Q957" s="199">
        <f>(M957+M958+M959)/(O957+O958+O959)</f>
      </c>
      <c r="R957" s="195">
        <v>1</v>
      </c>
      <c r="S957" s="199">
        <f>(O957+O958+O959)/(K957+K958+K959)</f>
      </c>
      <c r="T957" s="195">
        <v>1</v>
      </c>
      <c r="U957" s="200">
        <f>F957/T957</f>
      </c>
      <c r="V957" s="201">
        <f>(F957+4*500)/T957</f>
      </c>
      <c r="W957" s="195">
        <v>456</v>
      </c>
      <c r="X957" s="201">
        <f>W957/T957</f>
      </c>
      <c r="Y957" s="199">
        <f>T957/R957</f>
      </c>
      <c r="Z957" s="201">
        <f>W957/F957</f>
      </c>
      <c r="AA957" s="201">
        <f>W957/(F957+500)</f>
      </c>
      <c r="AB957" s="195">
        <v>0</v>
      </c>
      <c r="AC957" s="195">
        <v>0</v>
      </c>
      <c r="AD957" s="199">
        <f>AB957/T957</f>
      </c>
      <c r="AE957" s="202">
        <f>(W957-AC957)/(F957+500)</f>
      </c>
      <c r="AF957" s="237" t="s">
        <v>265</v>
      </c>
    </row>
    <row hidden="true" r="958">
      <c r="A958" s="189"/>
      <c r="B958" s="190"/>
      <c r="C958" s="221"/>
      <c r="D958" s="192" t="s">
        <v>249</v>
      </c>
      <c r="E958" s="193">
        <v>1104.11</v>
      </c>
      <c r="F958" s="194"/>
      <c r="G958" s="195">
        <v>14618</v>
      </c>
      <c r="H958" s="195">
        <v>1034</v>
      </c>
      <c r="I958" s="196">
        <f t="shared" si="150"/>
      </c>
      <c r="J958" s="197">
        <f t="shared" si="17"/>
      </c>
      <c r="K958" s="195">
        <v>23</v>
      </c>
      <c r="L958" s="197">
        <f t="shared" si="111"/>
      </c>
      <c r="M958" s="195">
        <v>0</v>
      </c>
      <c r="N958" s="198">
        <f t="shared" si="218"/>
      </c>
      <c r="O958" s="195">
        <v>1</v>
      </c>
      <c r="P958" s="198">
        <f t="shared" si="245"/>
      </c>
      <c r="Q958" s="199"/>
      <c r="R958" s="195"/>
      <c r="S958" s="199"/>
      <c r="T958" s="195"/>
      <c r="U958" s="200"/>
      <c r="V958" s="201"/>
      <c r="W958" s="195"/>
      <c r="X958" s="201"/>
      <c r="Y958" s="199"/>
      <c r="Z958" s="201"/>
      <c r="AA958" s="201"/>
      <c r="AB958" s="195"/>
      <c r="AC958" s="195"/>
      <c r="AD958" s="199"/>
      <c r="AE958" s="202"/>
      <c r="AF958" s="204"/>
    </row>
    <row hidden="true" r="959">
      <c r="A959" s="189"/>
      <c r="B959" s="190"/>
      <c r="C959" s="221"/>
      <c r="D959" s="192" t="s">
        <v>250</v>
      </c>
      <c r="E959" s="193">
        <v>215.34</v>
      </c>
      <c r="F959" s="194"/>
      <c r="G959" s="195">
        <v>1338</v>
      </c>
      <c r="H959" s="205">
        <v>229</v>
      </c>
      <c r="I959" s="196">
        <f t="shared" si="150"/>
      </c>
      <c r="J959" s="197">
        <f t="shared" si="17"/>
      </c>
      <c r="K959" s="195">
        <v>3</v>
      </c>
      <c r="L959" s="197">
        <f t="shared" si="111"/>
      </c>
      <c r="M959" s="195">
        <v>0</v>
      </c>
      <c r="N959" s="198">
        <f t="shared" si="218"/>
      </c>
      <c r="O959" s="195">
        <v>0</v>
      </c>
      <c r="P959" s="198">
        <f t="shared" si="245"/>
      </c>
      <c r="Q959" s="199"/>
      <c r="R959" s="195"/>
      <c r="S959" s="199"/>
      <c r="T959" s="195"/>
      <c r="U959" s="200"/>
      <c r="V959" s="201"/>
      <c r="W959" s="195"/>
      <c r="X959" s="201"/>
      <c r="Y959" s="199"/>
      <c r="Z959" s="201"/>
      <c r="AA959" s="201"/>
      <c r="AB959" s="195"/>
      <c r="AC959" s="195"/>
      <c r="AD959" s="199"/>
      <c r="AE959" s="202"/>
      <c r="AF959" s="203" t="s">
        <v>251</v>
      </c>
    </row>
    <row hidden="true" r="960">
      <c r="A960" s="189"/>
      <c r="B960" s="190" t="s">
        <v>252</v>
      </c>
      <c r="C960" s="221" t="s">
        <v>264</v>
      </c>
      <c r="D960" s="192" t="s">
        <v>247</v>
      </c>
      <c r="E960" s="193">
        <v>0</v>
      </c>
      <c r="F960" s="194">
        <f>E960+E962+E961</f>
      </c>
      <c r="G960" s="195">
        <v>0</v>
      </c>
      <c r="H960" s="195">
        <v>0</v>
      </c>
      <c r="I960" s="196">
        <f t="shared" si="150"/>
      </c>
      <c r="J960" s="197">
        <f t="shared" si="17"/>
      </c>
      <c r="K960" s="195">
        <v>0</v>
      </c>
      <c r="L960" s="197">
        <f t="shared" si="111"/>
      </c>
      <c r="M960" s="195">
        <v>0</v>
      </c>
      <c r="N960" s="198">
        <f t="shared" si="218"/>
      </c>
      <c r="O960" s="195">
        <v>0</v>
      </c>
      <c r="P960" s="198">
        <f t="shared" si="245"/>
      </c>
      <c r="Q960" s="199">
        <f>(M960+M961+M962)/(O960+O961+O962)</f>
      </c>
      <c r="R960" s="195">
        <v>7</v>
      </c>
      <c r="S960" s="199">
        <f>(O960+O961+O962)/(K960+K961+K962)</f>
      </c>
      <c r="T960" s="195">
        <v>2</v>
      </c>
      <c r="U960" s="200">
        <f>F960/T960</f>
      </c>
      <c r="V960" s="201">
        <f>(F960+4*500)/T960</f>
      </c>
      <c r="W960" s="195">
        <v>3375.6</v>
      </c>
      <c r="X960" s="201">
        <f>W960/T960</f>
      </c>
      <c r="Y960" s="199">
        <f>T960/R960</f>
      </c>
      <c r="Z960" s="201">
        <f>W960/F960</f>
      </c>
      <c r="AA960" s="201">
        <f>W960/(F960+500)</f>
      </c>
      <c r="AB960" s="195">
        <v>0</v>
      </c>
      <c r="AC960" s="195">
        <v>0</v>
      </c>
      <c r="AD960" s="199">
        <f>AB960/T960</f>
      </c>
      <c r="AE960" s="202">
        <f>(W960-AC960)/(F960+500)</f>
      </c>
      <c r="AF960" s="203" t="s">
        <v>265</v>
      </c>
    </row>
    <row hidden="true" r="961">
      <c r="A961" s="189"/>
      <c r="B961" s="190"/>
      <c r="C961" s="221"/>
      <c r="D961" s="192" t="s">
        <v>249</v>
      </c>
      <c r="E961" s="193">
        <v>1142.52</v>
      </c>
      <c r="F961" s="194"/>
      <c r="G961" s="195">
        <v>13073</v>
      </c>
      <c r="H961" s="195">
        <v>668</v>
      </c>
      <c r="I961" s="196">
        <f t="shared" si="150"/>
      </c>
      <c r="J961" s="197">
        <f t="shared" si="17"/>
      </c>
      <c r="K961" s="195">
        <v>22</v>
      </c>
      <c r="L961" s="197">
        <f t="shared" si="111"/>
      </c>
      <c r="M961" s="195">
        <v>2</v>
      </c>
      <c r="N961" s="198">
        <f t="shared" si="218"/>
      </c>
      <c r="O961" s="195">
        <v>5</v>
      </c>
      <c r="P961" s="198">
        <f t="shared" si="245"/>
      </c>
      <c r="Q961" s="199"/>
      <c r="R961" s="195"/>
      <c r="S961" s="199"/>
      <c r="T961" s="195"/>
      <c r="U961" s="200"/>
      <c r="V961" s="201"/>
      <c r="W961" s="195"/>
      <c r="X961" s="201"/>
      <c r="Y961" s="199"/>
      <c r="Z961" s="201"/>
      <c r="AA961" s="201"/>
      <c r="AB961" s="195"/>
      <c r="AC961" s="195"/>
      <c r="AD961" s="199"/>
      <c r="AE961" s="202"/>
      <c r="AF961" s="204"/>
    </row>
    <row hidden="true" r="962">
      <c r="A962" s="189"/>
      <c r="B962" s="190"/>
      <c r="C962" s="221"/>
      <c r="D962" s="192" t="s">
        <v>250</v>
      </c>
      <c r="E962" s="193">
        <v>213.38</v>
      </c>
      <c r="F962" s="194"/>
      <c r="G962" s="195">
        <v>1366</v>
      </c>
      <c r="H962" s="195">
        <v>83</v>
      </c>
      <c r="I962" s="196">
        <f t="shared" si="150"/>
      </c>
      <c r="J962" s="197">
        <f t="shared" si="17"/>
      </c>
      <c r="K962" s="195">
        <v>2</v>
      </c>
      <c r="L962" s="197">
        <f t="shared" si="111"/>
      </c>
      <c r="M962" s="195">
        <v>0</v>
      </c>
      <c r="N962" s="198">
        <f t="shared" si="218"/>
      </c>
      <c r="O962" s="195">
        <v>0</v>
      </c>
      <c r="P962" s="198">
        <f t="shared" si="245"/>
      </c>
      <c r="Q962" s="199"/>
      <c r="R962" s="195"/>
      <c r="S962" s="199"/>
      <c r="T962" s="195"/>
      <c r="U962" s="200"/>
      <c r="V962" s="201"/>
      <c r="W962" s="195"/>
      <c r="X962" s="201"/>
      <c r="Y962" s="199"/>
      <c r="Z962" s="201"/>
      <c r="AA962" s="201"/>
      <c r="AB962" s="195"/>
      <c r="AC962" s="195"/>
      <c r="AD962" s="199"/>
      <c r="AE962" s="202"/>
      <c r="AF962" s="203" t="s">
        <v>251</v>
      </c>
    </row>
    <row hidden="true" r="963">
      <c r="A963" s="189"/>
      <c r="B963" s="206" t="s">
        <v>253</v>
      </c>
      <c r="C963" s="221" t="s">
        <v>264</v>
      </c>
      <c r="D963" s="192" t="s">
        <v>247</v>
      </c>
      <c r="E963" s="193">
        <v>0</v>
      </c>
      <c r="F963" s="194">
        <f>E963+E965+E964</f>
      </c>
      <c r="G963" s="195">
        <v>0</v>
      </c>
      <c r="H963" s="195">
        <v>0</v>
      </c>
      <c r="I963" s="196">
        <f t="shared" si="150"/>
      </c>
      <c r="J963" s="197">
        <f t="shared" si="17"/>
      </c>
      <c r="K963" s="195">
        <v>0</v>
      </c>
      <c r="L963" s="197">
        <f t="shared" si="111"/>
      </c>
      <c r="M963" s="195">
        <v>0</v>
      </c>
      <c r="N963" s="198">
        <f t="shared" si="218"/>
      </c>
      <c r="O963" s="195">
        <v>0</v>
      </c>
      <c r="P963" s="198">
        <f t="shared" si="245"/>
      </c>
      <c r="Q963" s="199">
        <f>(M963+M964+M965)/(O963+O964+O965)</f>
      </c>
      <c r="R963" s="195">
        <v>5</v>
      </c>
      <c r="S963" s="199">
        <f>(O963+O964+O965)/(K963+K964+K965)</f>
      </c>
      <c r="T963" s="195">
        <v>1</v>
      </c>
      <c r="U963" s="200">
        <f>F963/T963</f>
      </c>
      <c r="V963" s="201">
        <f>(F963+4*500)/T963</f>
      </c>
      <c r="W963" s="195">
        <v>2011.2000000000003</v>
      </c>
      <c r="X963" s="201">
        <f>W963/T963</f>
      </c>
      <c r="Y963" s="199">
        <f>T963/R963</f>
      </c>
      <c r="Z963" s="201">
        <f>W963/F963</f>
      </c>
      <c r="AA963" s="201">
        <f>W963/(F963+500)</f>
      </c>
      <c r="AB963" s="195">
        <v>1</v>
      </c>
      <c r="AC963" s="195">
        <v>2011.2</v>
      </c>
      <c r="AD963" s="199">
        <f>AB963/T963</f>
      </c>
      <c r="AE963" s="202">
        <f>(W963-AC963)/(F963+500)</f>
      </c>
      <c r="AF963" s="203" t="s">
        <v>265</v>
      </c>
    </row>
    <row hidden="true" r="964">
      <c r="A964" s="189"/>
      <c r="B964" s="206"/>
      <c r="C964" s="221"/>
      <c r="D964" s="192" t="s">
        <v>249</v>
      </c>
      <c r="E964" s="193">
        <v>1546.23</v>
      </c>
      <c r="F964" s="194"/>
      <c r="G964" s="195">
        <v>16861</v>
      </c>
      <c r="H964" s="195">
        <v>693</v>
      </c>
      <c r="I964" s="196">
        <f t="shared" si="150"/>
      </c>
      <c r="J964" s="197">
        <f t="shared" si="17"/>
      </c>
      <c r="K964" s="195">
        <v>34</v>
      </c>
      <c r="L964" s="197">
        <f t="shared" si="111"/>
      </c>
      <c r="M964" s="195">
        <v>1</v>
      </c>
      <c r="N964" s="198">
        <f t="shared" si="218"/>
      </c>
      <c r="O964" s="195">
        <v>4</v>
      </c>
      <c r="P964" s="198">
        <f t="shared" si="245"/>
      </c>
      <c r="Q964" s="199"/>
      <c r="R964" s="195"/>
      <c r="S964" s="199"/>
      <c r="T964" s="195"/>
      <c r="U964" s="200"/>
      <c r="V964" s="201"/>
      <c r="W964" s="195"/>
      <c r="X964" s="201"/>
      <c r="Y964" s="199"/>
      <c r="Z964" s="201"/>
      <c r="AA964" s="201"/>
      <c r="AB964" s="195"/>
      <c r="AC964" s="195"/>
      <c r="AD964" s="199"/>
      <c r="AE964" s="202"/>
      <c r="AF964" s="204"/>
    </row>
    <row hidden="true" r="965">
      <c r="A965" s="189"/>
      <c r="B965" s="206"/>
      <c r="C965" s="221"/>
      <c r="D965" s="192" t="s">
        <v>250</v>
      </c>
      <c r="E965" s="193">
        <v>132.5</v>
      </c>
      <c r="F965" s="194"/>
      <c r="G965" s="195">
        <v>859</v>
      </c>
      <c r="H965" s="205">
        <v>28</v>
      </c>
      <c r="I965" s="196">
        <f t="shared" si="150"/>
      </c>
      <c r="J965" s="197">
        <f t="shared" si="17"/>
      </c>
      <c r="K965" s="195">
        <v>1</v>
      </c>
      <c r="L965" s="197">
        <f t="shared" si="111"/>
      </c>
      <c r="M965" s="195">
        <v>0</v>
      </c>
      <c r="N965" s="198">
        <f t="shared" si="218"/>
      </c>
      <c r="O965" s="195">
        <v>0</v>
      </c>
      <c r="P965" s="198">
        <f t="shared" si="245"/>
      </c>
      <c r="Q965" s="199"/>
      <c r="R965" s="195"/>
      <c r="S965" s="199"/>
      <c r="T965" s="195"/>
      <c r="U965" s="200"/>
      <c r="V965" s="201"/>
      <c r="W965" s="195"/>
      <c r="X965" s="201"/>
      <c r="Y965" s="199"/>
      <c r="Z965" s="201"/>
      <c r="AA965" s="201"/>
      <c r="AB965" s="195"/>
      <c r="AC965" s="195"/>
      <c r="AD965" s="199"/>
      <c r="AE965" s="202"/>
      <c r="AF965" s="203" t="s">
        <v>251</v>
      </c>
    </row>
    <row hidden="true" r="966">
      <c r="A966" s="189"/>
      <c r="B966" s="190" t="s">
        <v>254</v>
      </c>
      <c r="C966" s="221" t="s">
        <v>264</v>
      </c>
      <c r="D966" s="192" t="s">
        <v>247</v>
      </c>
      <c r="E966" s="193">
        <v>0</v>
      </c>
      <c r="F966" s="194">
        <f>E966+E968+E967</f>
      </c>
      <c r="G966" s="195">
        <v>0</v>
      </c>
      <c r="H966" s="195">
        <v>0</v>
      </c>
      <c r="I966" s="196">
        <f t="shared" si="150"/>
      </c>
      <c r="J966" s="197">
        <f t="shared" si="17"/>
      </c>
      <c r="K966" s="195">
        <v>0</v>
      </c>
      <c r="L966" s="197">
        <f t="shared" si="111"/>
      </c>
      <c r="M966" s="195">
        <v>0</v>
      </c>
      <c r="N966" s="198">
        <f t="shared" si="218"/>
      </c>
      <c r="O966" s="195">
        <v>0</v>
      </c>
      <c r="P966" s="198">
        <f t="shared" si="245"/>
      </c>
      <c r="Q966" s="199">
        <f>(M966+M967+M968)/(O966+O967+O968)</f>
      </c>
      <c r="R966" s="195">
        <v>1</v>
      </c>
      <c r="S966" s="199">
        <f>(O966+O967+O968)/(K966+K967+K968)</f>
      </c>
      <c r="T966" s="195">
        <v>1</v>
      </c>
      <c r="U966" s="200">
        <f>F966/T966</f>
      </c>
      <c r="V966" s="201">
        <f>(F966+4*500)/T966</f>
      </c>
      <c r="W966" s="195">
        <v>2011.2</v>
      </c>
      <c r="X966" s="201">
        <f>W966/T966</f>
      </c>
      <c r="Y966" s="199">
        <f>T966/R966</f>
      </c>
      <c r="Z966" s="201">
        <f>W966/F966</f>
      </c>
      <c r="AA966" s="201">
        <f>W966/(F966+500)</f>
      </c>
      <c r="AB966" s="195">
        <v>0</v>
      </c>
      <c r="AC966" s="195">
        <v>0</v>
      </c>
      <c r="AD966" s="199">
        <f>AB966/T966</f>
      </c>
      <c r="AE966" s="202">
        <f>(W966-AC966)/(F966+500)</f>
      </c>
      <c r="AF966" s="203" t="s">
        <v>265</v>
      </c>
    </row>
    <row hidden="true" r="967">
      <c r="A967" s="189"/>
      <c r="B967" s="190"/>
      <c r="C967" s="221"/>
      <c r="D967" s="192" t="s">
        <v>249</v>
      </c>
      <c r="E967" s="193">
        <v>1402.3</v>
      </c>
      <c r="F967" s="194"/>
      <c r="G967" s="195">
        <v>12773</v>
      </c>
      <c r="H967" s="195">
        <v>490</v>
      </c>
      <c r="I967" s="196">
        <f t="shared" si="150"/>
      </c>
      <c r="J967" s="197">
        <f t="shared" si="17"/>
      </c>
      <c r="K967" s="195">
        <v>20</v>
      </c>
      <c r="L967" s="197">
        <f t="shared" si="111"/>
      </c>
      <c r="M967" s="195">
        <v>1</v>
      </c>
      <c r="N967" s="198">
        <f t="shared" si="218"/>
      </c>
      <c r="O967" s="195">
        <v>0</v>
      </c>
      <c r="P967" s="198">
        <f t="shared" si="245"/>
      </c>
      <c r="Q967" s="199"/>
      <c r="R967" s="195"/>
      <c r="S967" s="199"/>
      <c r="T967" s="195"/>
      <c r="U967" s="200"/>
      <c r="V967" s="201"/>
      <c r="W967" s="195"/>
      <c r="X967" s="201"/>
      <c r="Y967" s="199"/>
      <c r="Z967" s="201"/>
      <c r="AA967" s="201"/>
      <c r="AB967" s="195"/>
      <c r="AC967" s="195"/>
      <c r="AD967" s="199"/>
      <c r="AE967" s="202"/>
      <c r="AF967" s="204"/>
    </row>
    <row hidden="true" r="968">
      <c r="A968" s="189"/>
      <c r="B968" s="190"/>
      <c r="C968" s="221"/>
      <c r="D968" s="192" t="s">
        <v>250</v>
      </c>
      <c r="E968" s="193">
        <v>172.34</v>
      </c>
      <c r="F968" s="194"/>
      <c r="G968" s="195">
        <v>1069</v>
      </c>
      <c r="H968" s="205">
        <v>25</v>
      </c>
      <c r="I968" s="196">
        <f t="shared" si="150"/>
      </c>
      <c r="J968" s="197">
        <f t="shared" si="17"/>
      </c>
      <c r="K968" s="195">
        <v>0</v>
      </c>
      <c r="L968" s="197">
        <f t="shared" si="111"/>
      </c>
      <c r="M968" s="195">
        <v>0</v>
      </c>
      <c r="N968" s="198">
        <f t="shared" si="218"/>
      </c>
      <c r="O968" s="195">
        <v>0</v>
      </c>
      <c r="P968" s="198">
        <f t="shared" si="245"/>
      </c>
      <c r="Q968" s="199"/>
      <c r="R968" s="195"/>
      <c r="S968" s="199"/>
      <c r="T968" s="195"/>
      <c r="U968" s="200"/>
      <c r="V968" s="201"/>
      <c r="W968" s="195"/>
      <c r="X968" s="201"/>
      <c r="Y968" s="199"/>
      <c r="Z968" s="201"/>
      <c r="AA968" s="201"/>
      <c r="AB968" s="195"/>
      <c r="AC968" s="195"/>
      <c r="AD968" s="199"/>
      <c r="AE968" s="202"/>
      <c r="AF968" s="203" t="s">
        <v>251</v>
      </c>
    </row>
    <row hidden="true" r="969">
      <c r="A969" s="189"/>
      <c r="B969" s="190" t="s">
        <v>255</v>
      </c>
      <c r="C969" s="221" t="s">
        <v>264</v>
      </c>
      <c r="D969" s="192" t="s">
        <v>247</v>
      </c>
      <c r="E969" s="193">
        <v>0</v>
      </c>
      <c r="F969" s="194">
        <f>E969+E971+E970</f>
      </c>
      <c r="G969" s="195">
        <v>0</v>
      </c>
      <c r="H969" s="195">
        <v>0</v>
      </c>
      <c r="I969" s="196">
        <f t="shared" si="150"/>
      </c>
      <c r="J969" s="197">
        <f t="shared" si="17"/>
      </c>
      <c r="K969" s="195">
        <v>0</v>
      </c>
      <c r="L969" s="197">
        <f t="shared" si="111"/>
      </c>
      <c r="M969" s="195">
        <v>0</v>
      </c>
      <c r="N969" s="198">
        <f t="shared" si="218"/>
      </c>
      <c r="O969" s="195">
        <v>0</v>
      </c>
      <c r="P969" s="198">
        <f t="shared" si="245"/>
      </c>
      <c r="Q969" s="199">
        <f>(M969+M970+M971)/(O969+O970+O971)</f>
      </c>
      <c r="R969" s="195">
        <v>0</v>
      </c>
      <c r="S969" s="199">
        <f>(O969+O970+O971)/(K969+K970+K971)</f>
      </c>
      <c r="T969" s="195">
        <v>0</v>
      </c>
      <c r="U969" s="200">
        <f>F969/T969</f>
      </c>
      <c r="V969" s="201">
        <f>(F969+4*500)/T969</f>
      </c>
      <c r="W969" s="195">
        <v>0</v>
      </c>
      <c r="X969" s="201">
        <f>W969/T969</f>
      </c>
      <c r="Y969" s="199">
        <f>T969/R969</f>
      </c>
      <c r="Z969" s="201">
        <f>W969/F969</f>
      </c>
      <c r="AA969" s="201">
        <f>W969/(F969+500)</f>
      </c>
      <c r="AB969" s="195">
        <v>0</v>
      </c>
      <c r="AC969" s="195">
        <v>0</v>
      </c>
      <c r="AD969" s="199">
        <f>AB969/T969</f>
      </c>
      <c r="AE969" s="202">
        <f>(W969-AC969)/(F969+500)</f>
      </c>
      <c r="AF969" s="203" t="s">
        <v>265</v>
      </c>
    </row>
    <row hidden="true" r="970">
      <c r="A970" s="189"/>
      <c r="B970" s="190"/>
      <c r="C970" s="221"/>
      <c r="D970" s="192" t="s">
        <v>249</v>
      </c>
      <c r="E970" s="193">
        <v>819.93</v>
      </c>
      <c r="F970" s="194"/>
      <c r="G970" s="195">
        <v>7655</v>
      </c>
      <c r="H970" s="195">
        <v>309</v>
      </c>
      <c r="I970" s="196">
        <f t="shared" si="150"/>
      </c>
      <c r="J970" s="197">
        <f t="shared" si="17"/>
      </c>
      <c r="K970" s="195">
        <v>19</v>
      </c>
      <c r="L970" s="197">
        <f t="shared" si="111"/>
      </c>
      <c r="M970" s="195">
        <v>0</v>
      </c>
      <c r="N970" s="198">
        <f t="shared" si="218"/>
      </c>
      <c r="O970" s="195">
        <v>2</v>
      </c>
      <c r="P970" s="198">
        <f t="shared" si="245"/>
      </c>
      <c r="Q970" s="199"/>
      <c r="R970" s="195"/>
      <c r="S970" s="199"/>
      <c r="T970" s="195"/>
      <c r="U970" s="200"/>
      <c r="V970" s="201"/>
      <c r="W970" s="195"/>
      <c r="X970" s="201"/>
      <c r="Y970" s="199"/>
      <c r="Z970" s="201"/>
      <c r="AA970" s="201"/>
      <c r="AB970" s="195"/>
      <c r="AC970" s="195"/>
      <c r="AD970" s="199"/>
      <c r="AE970" s="202"/>
      <c r="AF970" s="204"/>
    </row>
    <row hidden="true" r="971">
      <c r="A971" s="189"/>
      <c r="B971" s="190"/>
      <c r="C971" s="221"/>
      <c r="D971" s="192" t="s">
        <v>250</v>
      </c>
      <c r="E971" s="193">
        <v>201.29</v>
      </c>
      <c r="F971" s="194"/>
      <c r="G971" s="195">
        <v>1061</v>
      </c>
      <c r="H971" s="205">
        <v>31</v>
      </c>
      <c r="I971" s="196">
        <f t="shared" si="150"/>
      </c>
      <c r="J971" s="197">
        <f t="shared" si="17"/>
      </c>
      <c r="K971" s="195">
        <v>1</v>
      </c>
      <c r="L971" s="197">
        <f t="shared" si="111"/>
      </c>
      <c r="M971" s="195">
        <v>0</v>
      </c>
      <c r="N971" s="198">
        <f t="shared" si="218"/>
      </c>
      <c r="O971" s="195">
        <v>0</v>
      </c>
      <c r="P971" s="198">
        <f t="shared" si="245"/>
      </c>
      <c r="Q971" s="199"/>
      <c r="R971" s="195"/>
      <c r="S971" s="199"/>
      <c r="T971" s="195"/>
      <c r="U971" s="200"/>
      <c r="V971" s="201"/>
      <c r="W971" s="195"/>
      <c r="X971" s="201"/>
      <c r="Y971" s="199"/>
      <c r="Z971" s="201"/>
      <c r="AA971" s="201"/>
      <c r="AB971" s="195"/>
      <c r="AC971" s="195"/>
      <c r="AD971" s="199"/>
      <c r="AE971" s="202"/>
      <c r="AF971" s="203" t="s">
        <v>251</v>
      </c>
    </row>
    <row hidden="true" r="972">
      <c r="A972" s="189"/>
      <c r="B972" s="207" t="s">
        <v>256</v>
      </c>
      <c r="C972" s="207"/>
      <c r="D972" s="207"/>
      <c r="E972" s="217">
        <f>SUM(E957:E971)</f>
      </c>
      <c r="F972" s="209">
        <f>SUM(F957:F971)</f>
      </c>
      <c r="G972" s="208">
        <f>SUM(G957:G971)</f>
      </c>
      <c r="H972" s="208">
        <f>SUM(H957:H971)</f>
      </c>
      <c r="I972" s="210">
        <f t="shared" si="150"/>
      </c>
      <c r="J972" s="211">
        <f t="shared" si="17"/>
      </c>
      <c r="K972" s="208">
        <f>SUM(K957:K971)</f>
      </c>
      <c r="L972" s="211">
        <f t="shared" si="111"/>
      </c>
      <c r="M972" s="208">
        <f>SUM(M957:M971)</f>
      </c>
      <c r="N972" s="212">
        <f t="shared" si="218"/>
      </c>
      <c r="O972" s="208">
        <f>SUM(O957:O971)</f>
      </c>
      <c r="P972" s="212">
        <f t="shared" si="245"/>
      </c>
      <c r="Q972" s="213">
        <f>M972/O972</f>
      </c>
      <c r="R972" s="209">
        <f>SUM(R957:R971)</f>
      </c>
      <c r="S972" s="213">
        <f>(O972+O972)/(K972+K972)</f>
      </c>
      <c r="T972" s="209">
        <f>SUM(T957:T971)</f>
      </c>
      <c r="U972" s="214">
        <f t="shared" ref="U972:U973" si="523">F972/T972</f>
      </c>
      <c r="V972" s="215">
        <f t="shared" ref="V972:V973" si="627">(F972+4*500)/T972</f>
      </c>
      <c r="W972" s="209">
        <f>SUM(W957:W971)</f>
      </c>
      <c r="X972" s="216">
        <f t="shared" ref="X972:X973" si="315">W972/T972</f>
      </c>
      <c r="Y972" s="213">
        <f t="shared" ref="Y972:Y973" si="419">T972/R972</f>
      </c>
      <c r="Z972" s="215">
        <f t="shared" ref="Z972:Z973" si="824">W972/F972</f>
      </c>
      <c r="AA972" s="215">
        <f>W972/(F972+COUNT(W957:W971)*500)</f>
      </c>
      <c r="AB972" s="217">
        <f>AB957+AB960+AB963+AB966+AB969</f>
      </c>
      <c r="AC972" s="217">
        <f>AC957+AC960+AC963+AC966+AC969</f>
      </c>
      <c r="AD972" s="213">
        <f t="shared" ref="AD972:AD973" si="720">AB972/T972</f>
      </c>
      <c r="AE972" s="218">
        <f>(W972-AC972)/(F972+COUNT(W957:W971))</f>
      </c>
      <c r="AF972" s="219"/>
    </row>
    <row hidden="true" r="973">
      <c r="A973" s="189"/>
      <c r="B973" s="238" t="s">
        <v>257</v>
      </c>
      <c r="C973" s="221" t="s">
        <v>258</v>
      </c>
      <c r="D973" s="192" t="s">
        <v>247</v>
      </c>
      <c r="E973" s="193">
        <v>0</v>
      </c>
      <c r="F973" s="194">
        <f>E973+E975+E974</f>
      </c>
      <c r="G973" s="195">
        <v>0</v>
      </c>
      <c r="H973" s="195">
        <v>0</v>
      </c>
      <c r="I973" s="196">
        <f t="shared" si="150"/>
      </c>
      <c r="J973" s="197">
        <f t="shared" si="17"/>
      </c>
      <c r="K973" s="195">
        <v>0</v>
      </c>
      <c r="L973" s="197">
        <f t="shared" si="111"/>
      </c>
      <c r="M973" s="195">
        <v>0</v>
      </c>
      <c r="N973" s="198">
        <f t="shared" si="218"/>
      </c>
      <c r="O973" s="195">
        <v>0</v>
      </c>
      <c r="P973" s="198">
        <f t="shared" si="245"/>
      </c>
      <c r="Q973" s="199">
        <f>(M973+M974+M975)/(O973+O974+O975)</f>
      </c>
      <c r="R973" s="195">
        <v>3</v>
      </c>
      <c r="S973" s="199">
        <f>(O973+O974+O975)/(K973+K974+K975)</f>
      </c>
      <c r="T973" s="195">
        <v>1</v>
      </c>
      <c r="U973" s="200">
        <f t="shared" si="523"/>
      </c>
      <c r="V973" s="201">
        <f t="shared" si="627"/>
      </c>
      <c r="W973" s="195">
        <v>775.2000000000007</v>
      </c>
      <c r="X973" s="201">
        <f t="shared" si="315"/>
      </c>
      <c r="Y973" s="199">
        <f t="shared" si="419"/>
      </c>
      <c r="Z973" s="201">
        <f t="shared" si="824"/>
      </c>
      <c r="AA973" s="201">
        <f>W973/(F973+500)</f>
      </c>
      <c r="AB973" s="195">
        <v>0</v>
      </c>
      <c r="AC973" s="195">
        <v>0</v>
      </c>
      <c r="AD973" s="199">
        <f t="shared" si="720"/>
      </c>
      <c r="AE973" s="202">
        <f>(W973-AC973)/(F973+500)</f>
      </c>
      <c r="AF973" s="203" t="s">
        <v>265</v>
      </c>
    </row>
    <row hidden="true" r="974">
      <c r="A974" s="189"/>
      <c r="B974" s="238"/>
      <c r="C974" s="221"/>
      <c r="D974" s="192" t="s">
        <v>249</v>
      </c>
      <c r="E974" s="193">
        <v>467.93</v>
      </c>
      <c r="F974" s="194"/>
      <c r="G974" s="195">
        <v>4720</v>
      </c>
      <c r="H974" s="195">
        <v>200</v>
      </c>
      <c r="I974" s="196">
        <f t="shared" si="150"/>
      </c>
      <c r="J974" s="197">
        <f t="shared" si="17"/>
      </c>
      <c r="K974" s="195">
        <v>11</v>
      </c>
      <c r="L974" s="197">
        <f t="shared" si="111"/>
      </c>
      <c r="M974" s="195">
        <v>0</v>
      </c>
      <c r="N974" s="198">
        <f t="shared" si="218"/>
      </c>
      <c r="O974" s="195">
        <v>0</v>
      </c>
      <c r="P974" s="198">
        <f t="shared" si="245"/>
      </c>
      <c r="Q974" s="199"/>
      <c r="R974" s="195"/>
      <c r="S974" s="199"/>
      <c r="T974" s="195"/>
      <c r="U974" s="200"/>
      <c r="V974" s="201"/>
      <c r="W974" s="195"/>
      <c r="X974" s="201"/>
      <c r="Y974" s="199"/>
      <c r="Z974" s="201"/>
      <c r="AA974" s="201"/>
      <c r="AB974" s="195"/>
      <c r="AC974" s="195"/>
      <c r="AD974" s="199"/>
      <c r="AE974" s="202"/>
      <c r="AF974" s="204"/>
    </row>
    <row hidden="true" r="975">
      <c r="A975" s="189"/>
      <c r="B975" s="238"/>
      <c r="C975" s="221"/>
      <c r="D975" s="192" t="s">
        <v>250</v>
      </c>
      <c r="E975" s="193">
        <v>340.96</v>
      </c>
      <c r="F975" s="194"/>
      <c r="G975" s="195">
        <v>1091</v>
      </c>
      <c r="H975" s="205">
        <v>41</v>
      </c>
      <c r="I975" s="196">
        <f t="shared" si="150"/>
      </c>
      <c r="J975" s="197">
        <f t="shared" si="17"/>
      </c>
      <c r="K975" s="195">
        <v>1</v>
      </c>
      <c r="L975" s="197">
        <f t="shared" si="111"/>
      </c>
      <c r="M975" s="195">
        <v>1</v>
      </c>
      <c r="N975" s="198">
        <f t="shared" si="218"/>
      </c>
      <c r="O975" s="195">
        <v>1</v>
      </c>
      <c r="P975" s="198">
        <f t="shared" si="245"/>
      </c>
      <c r="Q975" s="199"/>
      <c r="R975" s="195"/>
      <c r="S975" s="199"/>
      <c r="T975" s="195"/>
      <c r="U975" s="200"/>
      <c r="V975" s="201"/>
      <c r="W975" s="195"/>
      <c r="X975" s="201"/>
      <c r="Y975" s="199"/>
      <c r="Z975" s="201"/>
      <c r="AA975" s="201"/>
      <c r="AB975" s="195"/>
      <c r="AC975" s="195"/>
      <c r="AD975" s="199"/>
      <c r="AE975" s="202"/>
      <c r="AF975" s="203" t="s">
        <v>251</v>
      </c>
    </row>
    <row hidden="true" r="976">
      <c r="A976" s="189"/>
      <c r="B976" s="220" t="s">
        <v>259</v>
      </c>
      <c r="C976" s="221" t="s">
        <v>258</v>
      </c>
      <c r="D976" s="192" t="s">
        <v>247</v>
      </c>
      <c r="E976" s="193">
        <v>0</v>
      </c>
      <c r="F976" s="194">
        <f>E976+E978+E977</f>
      </c>
      <c r="G976" s="195">
        <v>0</v>
      </c>
      <c r="H976" s="195">
        <v>0</v>
      </c>
      <c r="I976" s="196">
        <f t="shared" si="150"/>
      </c>
      <c r="J976" s="197">
        <f t="shared" si="17"/>
      </c>
      <c r="K976" s="195">
        <v>0</v>
      </c>
      <c r="L976" s="197">
        <f t="shared" si="111"/>
      </c>
      <c r="M976" s="195">
        <v>0</v>
      </c>
      <c r="N976" s="198">
        <f t="shared" si="218"/>
      </c>
      <c r="O976" s="195">
        <v>0</v>
      </c>
      <c r="P976" s="198">
        <f t="shared" si="245"/>
      </c>
      <c r="Q976" s="199">
        <f>(M976+M977+M978)/(O976+O977+O978)</f>
      </c>
      <c r="R976" s="195">
        <v>7</v>
      </c>
      <c r="S976" s="199">
        <f>(O976+O977+O978)/(K976+K977+K978)</f>
      </c>
      <c r="T976" s="195">
        <v>3</v>
      </c>
      <c r="U976" s="200">
        <f>F976/T976</f>
      </c>
      <c r="V976" s="201">
        <f>(F976+4*500)/T976</f>
      </c>
      <c r="W976" s="195">
        <v>2623</v>
      </c>
      <c r="X976" s="201">
        <f>W976/T976</f>
      </c>
      <c r="Y976" s="199">
        <f>T976/R976</f>
      </c>
      <c r="Z976" s="201">
        <f>W976/F976</f>
      </c>
      <c r="AA976" s="201">
        <f>W976/(F976+500)</f>
      </c>
      <c r="AB976" s="195">
        <v>1</v>
      </c>
      <c r="AC976" s="195">
        <f>138.6*12</f>
      </c>
      <c r="AD976" s="199">
        <f>AB976/T976</f>
      </c>
      <c r="AE976" s="202">
        <f>(W976-AC976)/(F976+500)</f>
      </c>
      <c r="AF976" s="203" t="s">
        <v>265</v>
      </c>
    </row>
    <row hidden="true" r="977">
      <c r="A977" s="189"/>
      <c r="B977" s="220"/>
      <c r="C977" s="221"/>
      <c r="D977" s="192" t="s">
        <v>249</v>
      </c>
      <c r="E977" s="193">
        <v>594.89</v>
      </c>
      <c r="F977" s="194"/>
      <c r="G977" s="195">
        <v>5632</v>
      </c>
      <c r="H977" s="195">
        <v>246</v>
      </c>
      <c r="I977" s="196">
        <f t="shared" si="150"/>
      </c>
      <c r="J977" s="197">
        <f t="shared" si="17"/>
      </c>
      <c r="K977" s="195">
        <v>6</v>
      </c>
      <c r="L977" s="197">
        <f t="shared" si="111"/>
      </c>
      <c r="M977" s="195">
        <v>1</v>
      </c>
      <c r="N977" s="198">
        <f t="shared" si="218"/>
      </c>
      <c r="O977" s="195">
        <v>1</v>
      </c>
      <c r="P977" s="198">
        <f t="shared" si="245"/>
      </c>
      <c r="Q977" s="199"/>
      <c r="R977" s="195"/>
      <c r="S977" s="199"/>
      <c r="T977" s="195"/>
      <c r="U977" s="200"/>
      <c r="V977" s="201"/>
      <c r="W977" s="195"/>
      <c r="X977" s="201"/>
      <c r="Y977" s="199"/>
      <c r="Z977" s="201"/>
      <c r="AA977" s="201"/>
      <c r="AB977" s="195"/>
      <c r="AC977" s="195"/>
      <c r="AD977" s="199"/>
      <c r="AE977" s="202"/>
      <c r="AF977" s="204"/>
    </row>
    <row hidden="true" r="978">
      <c r="A978" s="189"/>
      <c r="B978" s="220"/>
      <c r="C978" s="221"/>
      <c r="D978" s="192" t="s">
        <v>250</v>
      </c>
      <c r="E978" s="193">
        <v>663.88</v>
      </c>
      <c r="F978" s="194"/>
      <c r="G978" s="195">
        <v>2742</v>
      </c>
      <c r="H978" s="205">
        <v>67</v>
      </c>
      <c r="I978" s="196">
        <f t="shared" si="150"/>
      </c>
      <c r="J978" s="197">
        <f t="shared" si="17"/>
      </c>
      <c r="K978" s="195">
        <v>2</v>
      </c>
      <c r="L978" s="197">
        <f t="shared" si="111"/>
      </c>
      <c r="M978" s="195">
        <v>1</v>
      </c>
      <c r="N978" s="198">
        <f t="shared" si="218"/>
      </c>
      <c r="O978" s="195">
        <v>3</v>
      </c>
      <c r="P978" s="198">
        <f t="shared" si="245"/>
      </c>
      <c r="Q978" s="199"/>
      <c r="R978" s="195"/>
      <c r="S978" s="199"/>
      <c r="T978" s="195"/>
      <c r="U978" s="200"/>
      <c r="V978" s="201"/>
      <c r="W978" s="195"/>
      <c r="X978" s="201"/>
      <c r="Y978" s="199"/>
      <c r="Z978" s="201"/>
      <c r="AA978" s="201"/>
      <c r="AB978" s="195"/>
      <c r="AC978" s="195"/>
      <c r="AD978" s="199"/>
      <c r="AE978" s="202"/>
      <c r="AF978" s="203" t="s">
        <v>251</v>
      </c>
    </row>
    <row hidden="true" r="979">
      <c r="A979" s="189"/>
      <c r="B979" s="220" t="s">
        <v>260</v>
      </c>
      <c r="C979" s="221" t="s">
        <v>258</v>
      </c>
      <c r="D979" s="192" t="s">
        <v>247</v>
      </c>
      <c r="E979" s="193">
        <v>0</v>
      </c>
      <c r="F979" s="194">
        <f>E979+E981+E980</f>
      </c>
      <c r="G979" s="195">
        <v>0</v>
      </c>
      <c r="H979" s="195">
        <v>0</v>
      </c>
      <c r="I979" s="196">
        <f t="shared" si="150"/>
      </c>
      <c r="J979" s="197">
        <f t="shared" si="17"/>
      </c>
      <c r="K979" s="195">
        <v>0</v>
      </c>
      <c r="L979" s="197">
        <f t="shared" si="111"/>
      </c>
      <c r="M979" s="195">
        <v>0</v>
      </c>
      <c r="N979" s="198">
        <f t="shared" si="218"/>
      </c>
      <c r="O979" s="195">
        <v>0</v>
      </c>
      <c r="P979" s="198">
        <f t="shared" si="245"/>
      </c>
      <c r="Q979" s="199">
        <f>(M979+M980+M981)/(O979+O980+O981)</f>
      </c>
      <c r="R979" s="195">
        <v>5</v>
      </c>
      <c r="S979" s="199">
        <f>(O979+O980+O981)/(K979+K980+K981)</f>
      </c>
      <c r="T979" s="195">
        <v>2</v>
      </c>
      <c r="U979" s="200">
        <f>F979/T979</f>
      </c>
      <c r="V979" s="201">
        <f>(F979+4*500)/T979</f>
      </c>
      <c r="W979" s="195">
        <v>2083.199999999999</v>
      </c>
      <c r="X979" s="201">
        <f>W979/T979</f>
      </c>
      <c r="Y979" s="199">
        <f>T979/R979</f>
      </c>
      <c r="Z979" s="201">
        <f>W979/F979</f>
      </c>
      <c r="AA979" s="201">
        <f>W979/(F979+500)</f>
      </c>
      <c r="AB979" s="195">
        <v>1</v>
      </c>
      <c r="AC979" s="195">
        <v>1663.2</v>
      </c>
      <c r="AD979" s="199">
        <f>AB979/T979</f>
      </c>
      <c r="AE979" s="202">
        <f>(W979-AC979)/(F979+500)</f>
      </c>
      <c r="AF979" s="203" t="s">
        <v>265</v>
      </c>
    </row>
    <row hidden="true" r="980">
      <c r="A980" s="189"/>
      <c r="B980" s="220"/>
      <c r="C980" s="221"/>
      <c r="D980" s="192" t="s">
        <v>249</v>
      </c>
      <c r="E980" s="193">
        <v>455.07</v>
      </c>
      <c r="F980" s="194"/>
      <c r="G980" s="195">
        <v>5244</v>
      </c>
      <c r="H980" s="195">
        <v>211</v>
      </c>
      <c r="I980" s="196">
        <f t="shared" si="150"/>
      </c>
      <c r="J980" s="197">
        <f t="shared" si="17"/>
      </c>
      <c r="K980" s="195">
        <v>6</v>
      </c>
      <c r="L980" s="197">
        <f t="shared" si="111"/>
      </c>
      <c r="M980" s="195">
        <v>0</v>
      </c>
      <c r="N980" s="198">
        <f t="shared" si="218"/>
      </c>
      <c r="O980" s="195">
        <v>0</v>
      </c>
      <c r="P980" s="198">
        <f t="shared" si="245"/>
      </c>
      <c r="Q980" s="199"/>
      <c r="R980" s="195"/>
      <c r="S980" s="199"/>
      <c r="T980" s="195"/>
      <c r="U980" s="200"/>
      <c r="V980" s="201"/>
      <c r="W980" s="195"/>
      <c r="X980" s="201"/>
      <c r="Y980" s="199"/>
      <c r="Z980" s="201"/>
      <c r="AA980" s="201"/>
      <c r="AB980" s="195"/>
      <c r="AC980" s="195"/>
      <c r="AD980" s="199"/>
      <c r="AE980" s="202"/>
      <c r="AF980" s="204"/>
    </row>
    <row hidden="true" r="981">
      <c r="A981" s="189"/>
      <c r="B981" s="220"/>
      <c r="C981" s="221"/>
      <c r="D981" s="192" t="s">
        <v>250</v>
      </c>
      <c r="E981" s="193">
        <v>393.65</v>
      </c>
      <c r="F981" s="194"/>
      <c r="G981" s="195">
        <v>1953</v>
      </c>
      <c r="H981" s="205">
        <v>73</v>
      </c>
      <c r="I981" s="196">
        <f t="shared" si="150"/>
      </c>
      <c r="J981" s="197">
        <f t="shared" si="17"/>
      </c>
      <c r="K981" s="195">
        <v>3</v>
      </c>
      <c r="L981" s="197">
        <f t="shared" si="111"/>
      </c>
      <c r="M981" s="195">
        <v>1</v>
      </c>
      <c r="N981" s="198">
        <f t="shared" si="218"/>
      </c>
      <c r="O981" s="195">
        <v>1</v>
      </c>
      <c r="P981" s="198">
        <f t="shared" si="245"/>
      </c>
      <c r="Q981" s="199"/>
      <c r="R981" s="195"/>
      <c r="S981" s="199"/>
      <c r="T981" s="195"/>
      <c r="U981" s="200"/>
      <c r="V981" s="201"/>
      <c r="W981" s="195"/>
      <c r="X981" s="201"/>
      <c r="Y981" s="199"/>
      <c r="Z981" s="201"/>
      <c r="AA981" s="201"/>
      <c r="AB981" s="195"/>
      <c r="AC981" s="195"/>
      <c r="AD981" s="199"/>
      <c r="AE981" s="202"/>
      <c r="AF981" s="203" t="s">
        <v>251</v>
      </c>
    </row>
    <row hidden="true" r="982">
      <c r="A982" s="189"/>
      <c r="B982" s="220" t="s">
        <v>261</v>
      </c>
      <c r="C982" s="221" t="s">
        <v>258</v>
      </c>
      <c r="D982" s="192" t="s">
        <v>247</v>
      </c>
      <c r="E982" s="193">
        <v>0</v>
      </c>
      <c r="F982" s="194">
        <f>E982+E984+E983</f>
      </c>
      <c r="G982" s="195">
        <v>0</v>
      </c>
      <c r="H982" s="205">
        <v>0</v>
      </c>
      <c r="I982" s="196">
        <f t="shared" si="150"/>
      </c>
      <c r="J982" s="197">
        <f t="shared" si="17"/>
      </c>
      <c r="K982" s="195">
        <v>0</v>
      </c>
      <c r="L982" s="197">
        <f t="shared" si="111"/>
      </c>
      <c r="M982" s="195">
        <v>0</v>
      </c>
      <c r="N982" s="198">
        <f t="shared" si="218"/>
      </c>
      <c r="O982" s="195">
        <v>0</v>
      </c>
      <c r="P982" s="198">
        <f t="shared" si="245"/>
      </c>
      <c r="Q982" s="199">
        <f>(M982+M983+M984)/(O982+O983+O984)</f>
      </c>
      <c r="R982" s="195">
        <v>8</v>
      </c>
      <c r="S982" s="199">
        <f>(O982+O983+O984)/(K982+K983+K984)</f>
      </c>
      <c r="T982" s="195">
        <v>3</v>
      </c>
      <c r="U982" s="200">
        <f>F982/T982</f>
      </c>
      <c r="V982" s="201">
        <f>(F982+4*500)/T982</f>
      </c>
      <c r="W982" s="195">
        <v>2467.2000000000007</v>
      </c>
      <c r="X982" s="201">
        <f>W982/T982</f>
      </c>
      <c r="Y982" s="199">
        <f>T982/R982</f>
      </c>
      <c r="Z982" s="201">
        <f>W982/F982</f>
      </c>
      <c r="AA982" s="201">
        <f>W982/(F982+500)</f>
      </c>
      <c r="AB982" s="195">
        <v>0</v>
      </c>
      <c r="AC982" s="195">
        <v>0</v>
      </c>
      <c r="AD982" s="199">
        <f>AB982/T982</f>
      </c>
      <c r="AE982" s="202">
        <f>(W982-AC982)/(F982+500)</f>
      </c>
      <c r="AF982" s="203" t="s">
        <v>265</v>
      </c>
    </row>
    <row hidden="true" r="983">
      <c r="A983" s="189"/>
      <c r="B983" s="220"/>
      <c r="C983" s="221"/>
      <c r="D983" s="192" t="s">
        <v>249</v>
      </c>
      <c r="E983" s="193">
        <v>268.22</v>
      </c>
      <c r="F983" s="194"/>
      <c r="G983" s="195">
        <v>2865</v>
      </c>
      <c r="H983" s="205">
        <v>128</v>
      </c>
      <c r="I983" s="196">
        <f t="shared" si="150"/>
      </c>
      <c r="J983" s="197">
        <f t="shared" si="17"/>
      </c>
      <c r="K983" s="195">
        <v>3</v>
      </c>
      <c r="L983" s="197">
        <f t="shared" si="111"/>
      </c>
      <c r="M983" s="195">
        <v>1</v>
      </c>
      <c r="N983" s="198">
        <f t="shared" si="218"/>
      </c>
      <c r="O983" s="195">
        <v>1</v>
      </c>
      <c r="P983" s="198">
        <f t="shared" si="245"/>
      </c>
      <c r="Q983" s="199"/>
      <c r="R983" s="195"/>
      <c r="S983" s="199"/>
      <c r="T983" s="195"/>
      <c r="U983" s="200"/>
      <c r="V983" s="201"/>
      <c r="W983" s="195"/>
      <c r="X983" s="201"/>
      <c r="Y983" s="199"/>
      <c r="Z983" s="201"/>
      <c r="AA983" s="201"/>
      <c r="AB983" s="195"/>
      <c r="AC983" s="195"/>
      <c r="AD983" s="199"/>
      <c r="AE983" s="202"/>
      <c r="AF983" s="204"/>
    </row>
    <row hidden="true" r="984">
      <c r="A984" s="189"/>
      <c r="B984" s="220"/>
      <c r="C984" s="221"/>
      <c r="D984" s="192" t="s">
        <v>250</v>
      </c>
      <c r="E984" s="193">
        <v>1611.71</v>
      </c>
      <c r="F984" s="194"/>
      <c r="G984" s="195">
        <v>6736</v>
      </c>
      <c r="H984" s="205">
        <v>149</v>
      </c>
      <c r="I984" s="196">
        <f t="shared" si="150"/>
      </c>
      <c r="J984" s="197">
        <f t="shared" si="17"/>
      </c>
      <c r="K984" s="195">
        <v>2</v>
      </c>
      <c r="L984" s="197">
        <f t="shared" si="111"/>
      </c>
      <c r="M984" s="195">
        <v>2</v>
      </c>
      <c r="N984" s="198">
        <f t="shared" si="218"/>
      </c>
      <c r="O984" s="195">
        <v>2</v>
      </c>
      <c r="P984" s="198">
        <f t="shared" si="245"/>
      </c>
      <c r="Q984" s="199"/>
      <c r="R984" s="195"/>
      <c r="S984" s="199"/>
      <c r="T984" s="195"/>
      <c r="U984" s="200"/>
      <c r="V984" s="201"/>
      <c r="W984" s="195"/>
      <c r="X984" s="201"/>
      <c r="Y984" s="199"/>
      <c r="Z984" s="201"/>
      <c r="AA984" s="201"/>
      <c r="AB984" s="195"/>
      <c r="AC984" s="195"/>
      <c r="AD984" s="199"/>
      <c r="AE984" s="202"/>
      <c r="AF984" s="203" t="s">
        <v>251</v>
      </c>
    </row>
    <row hidden="true" r="985">
      <c r="A985" s="189"/>
      <c r="B985" s="220" t="s">
        <v>262</v>
      </c>
      <c r="C985" s="221" t="s">
        <v>258</v>
      </c>
      <c r="D985" s="192" t="s">
        <v>247</v>
      </c>
      <c r="E985" s="193">
        <v>0</v>
      </c>
      <c r="F985" s="194">
        <f>E985+E987+E986</f>
      </c>
      <c r="G985" s="195">
        <v>0</v>
      </c>
      <c r="H985" s="195">
        <v>0</v>
      </c>
      <c r="I985" s="196">
        <f t="shared" si="150"/>
      </c>
      <c r="J985" s="197">
        <f t="shared" si="17"/>
      </c>
      <c r="K985" s="195">
        <v>0</v>
      </c>
      <c r="L985" s="197">
        <f t="shared" si="111"/>
      </c>
      <c r="M985" s="195">
        <v>0</v>
      </c>
      <c r="N985" s="198">
        <f t="shared" si="218"/>
      </c>
      <c r="O985" s="195">
        <v>0</v>
      </c>
      <c r="P985" s="198">
        <f t="shared" si="245"/>
      </c>
      <c r="Q985" s="199">
        <f>(M985+M986+M987)/(O985+O986+O987)</f>
      </c>
      <c r="R985" s="195">
        <v>11</v>
      </c>
      <c r="S985" s="199">
        <f>(O985+O986+O987)/(K985+K986+K987)</f>
      </c>
      <c r="T985" s="195">
        <v>4</v>
      </c>
      <c r="U985" s="200">
        <f>F985/T985</f>
      </c>
      <c r="V985" s="201">
        <f>(F985+4*500)/T985</f>
      </c>
      <c r="W985" s="195">
        <v>5529.6</v>
      </c>
      <c r="X985" s="201">
        <f>W985/T985</f>
      </c>
      <c r="Y985" s="199">
        <f>T985/R985</f>
      </c>
      <c r="Z985" s="201">
        <f>W985/F985</f>
      </c>
      <c r="AA985" s="201">
        <f>W985/(F985+500)</f>
      </c>
      <c r="AB985" s="195">
        <v>1</v>
      </c>
      <c r="AC985" s="195">
        <v>2087.9999999999995</v>
      </c>
      <c r="AD985" s="199">
        <f>AB985/T985</f>
      </c>
      <c r="AE985" s="202">
        <f>(W985-AC985)/(F985+500)</f>
      </c>
      <c r="AF985" s="203" t="s">
        <v>265</v>
      </c>
    </row>
    <row hidden="true" r="986">
      <c r="A986" s="189"/>
      <c r="B986" s="220"/>
      <c r="C986" s="221"/>
      <c r="D986" s="192" t="s">
        <v>249</v>
      </c>
      <c r="E986" s="193">
        <v>393.52</v>
      </c>
      <c r="F986" s="194"/>
      <c r="G986" s="195">
        <v>3518</v>
      </c>
      <c r="H986" s="195">
        <v>137</v>
      </c>
      <c r="I986" s="196">
        <f t="shared" si="150"/>
      </c>
      <c r="J986" s="197">
        <f t="shared" si="17"/>
      </c>
      <c r="K986" s="195">
        <v>5</v>
      </c>
      <c r="L986" s="197">
        <f t="shared" si="111"/>
      </c>
      <c r="M986" s="195">
        <v>0</v>
      </c>
      <c r="N986" s="198">
        <f t="shared" si="218"/>
      </c>
      <c r="O986" s="195">
        <v>0</v>
      </c>
      <c r="P986" s="198">
        <f t="shared" si="245"/>
      </c>
      <c r="Q986" s="199"/>
      <c r="R986" s="195"/>
      <c r="S986" s="199"/>
      <c r="T986" s="195"/>
      <c r="U986" s="200"/>
      <c r="V986" s="201"/>
      <c r="W986" s="195"/>
      <c r="X986" s="201"/>
      <c r="Y986" s="199"/>
      <c r="Z986" s="201"/>
      <c r="AA986" s="201"/>
      <c r="AB986" s="195"/>
      <c r="AC986" s="195"/>
      <c r="AD986" s="199"/>
      <c r="AE986" s="202"/>
      <c r="AF986" s="204"/>
    </row>
    <row hidden="true" r="987">
      <c r="A987" s="189"/>
      <c r="B987" s="220"/>
      <c r="C987" s="221"/>
      <c r="D987" s="192" t="s">
        <v>250</v>
      </c>
      <c r="E987" s="193">
        <v>1682.86</v>
      </c>
      <c r="F987" s="194"/>
      <c r="G987" s="195">
        <v>8776</v>
      </c>
      <c r="H987" s="205">
        <v>189</v>
      </c>
      <c r="I987" s="196">
        <f t="shared" si="150"/>
      </c>
      <c r="J987" s="197">
        <f t="shared" si="17"/>
      </c>
      <c r="K987" s="195">
        <v>5</v>
      </c>
      <c r="L987" s="197">
        <f t="shared" si="111"/>
      </c>
      <c r="M987" s="195">
        <v>2</v>
      </c>
      <c r="N987" s="198">
        <f t="shared" si="218"/>
      </c>
      <c r="O987" s="195">
        <v>6</v>
      </c>
      <c r="P987" s="198">
        <f t="shared" si="245"/>
      </c>
      <c r="Q987" s="199"/>
      <c r="R987" s="195"/>
      <c r="S987" s="199"/>
      <c r="T987" s="195"/>
      <c r="U987" s="200"/>
      <c r="V987" s="201"/>
      <c r="W987" s="195"/>
      <c r="X987" s="201"/>
      <c r="Y987" s="199"/>
      <c r="Z987" s="201"/>
      <c r="AA987" s="201"/>
      <c r="AB987" s="195"/>
      <c r="AC987" s="195"/>
      <c r="AD987" s="199"/>
      <c r="AE987" s="202"/>
      <c r="AF987" s="203" t="s">
        <v>251</v>
      </c>
    </row>
    <row hidden="true" r="988">
      <c r="A988" s="189"/>
      <c r="B988" s="222" t="s">
        <v>256</v>
      </c>
      <c r="C988" s="222"/>
      <c r="D988" s="222"/>
      <c r="E988" s="208">
        <f>SUM(E973:E987)</f>
      </c>
      <c r="F988" s="208">
        <f>SUM(F973:F987)</f>
      </c>
      <c r="G988" s="208">
        <f>SUM(G973:G987)</f>
      </c>
      <c r="H988" s="208">
        <f>SUM(H973:H987)</f>
      </c>
      <c r="I988" s="210">
        <f t="shared" si="150"/>
      </c>
      <c r="J988" s="211">
        <f t="shared" si="17"/>
      </c>
      <c r="K988" s="208">
        <f>SUM(K973:K987)</f>
      </c>
      <c r="L988" s="211">
        <f t="shared" si="111"/>
      </c>
      <c r="M988" s="208">
        <f>SUM(M973:M987)</f>
      </c>
      <c r="N988" s="212">
        <f t="shared" si="218"/>
      </c>
      <c r="O988" s="208">
        <f>SUM(O973:O987)</f>
      </c>
      <c r="P988" s="212">
        <f t="shared" si="245"/>
      </c>
      <c r="Q988" s="213">
        <f>M988/O988</f>
      </c>
      <c r="R988" s="208">
        <f>SUM(R973:R987)</f>
      </c>
      <c r="S988" s="213">
        <f>(O988+O988)/(K988+K988)</f>
      </c>
      <c r="T988" s="208">
        <f>SUM(T973:T987)</f>
      </c>
      <c r="U988" s="214">
        <f t="shared" ref="U988:U989" si="524">F988/T988</f>
      </c>
      <c r="V988" s="215">
        <f t="shared" ref="V988:V989" si="628">(F988+4*500)/T988</f>
      </c>
      <c r="W988" s="208">
        <f>SUM(W973:W987)</f>
      </c>
      <c r="X988" s="216">
        <f t="shared" ref="X988:X989" si="316">W988/T988</f>
      </c>
      <c r="Y988" s="213">
        <f t="shared" ref="Y988:Y989" si="420">T988/R988</f>
      </c>
      <c r="Z988" s="215">
        <f t="shared" ref="Z988:Z989" si="825">W988/F988</f>
      </c>
      <c r="AA988" s="215">
        <f>W988/(F988+COUNT(W973:W987)*500)</f>
      </c>
      <c r="AB988" s="217">
        <f>AB973+AB976+AB979+AB985+AB982</f>
      </c>
      <c r="AC988" s="217">
        <f>AC973+AC976+AC979+AC985+AC982</f>
      </c>
      <c r="AD988" s="213">
        <f t="shared" ref="AD988:AD989" si="721">AB988/T988</f>
      </c>
      <c r="AE988" s="218">
        <f>(W988-AC988)/(F988+COUNT(W973:W987))</f>
      </c>
      <c r="AF988" s="203"/>
    </row>
    <row hidden="true" r="989">
      <c r="A989" s="189"/>
      <c r="B989" s="190" t="s">
        <v>263</v>
      </c>
      <c r="C989" s="221" t="s">
        <v>287</v>
      </c>
      <c r="D989" s="192" t="s">
        <v>247</v>
      </c>
      <c r="E989" s="193">
        <v>0</v>
      </c>
      <c r="F989" s="194">
        <f>E989+E991+E990</f>
      </c>
      <c r="G989" s="193">
        <v>0</v>
      </c>
      <c r="H989" s="193">
        <v>0</v>
      </c>
      <c r="I989" s="196">
        <f t="shared" si="150"/>
      </c>
      <c r="J989" s="197">
        <f t="shared" si="17"/>
      </c>
      <c r="K989" s="193">
        <v>0</v>
      </c>
      <c r="L989" s="197">
        <f t="shared" si="111"/>
      </c>
      <c r="M989" s="193">
        <v>0</v>
      </c>
      <c r="N989" s="198">
        <f t="shared" si="218"/>
      </c>
      <c r="O989" s="193">
        <v>0</v>
      </c>
      <c r="P989" s="198">
        <f t="shared" si="245"/>
      </c>
      <c r="Q989" s="199">
        <f>(M989+M990+M991)/(O989+O990+O991)</f>
      </c>
      <c r="R989" s="195">
        <v>2</v>
      </c>
      <c r="S989" s="199">
        <f>(O989+O990+O991)/(K989+K990+K991)</f>
      </c>
      <c r="T989" s="195">
        <v>1</v>
      </c>
      <c r="U989" s="200">
        <f t="shared" si="524"/>
      </c>
      <c r="V989" s="201">
        <f t="shared" si="628"/>
      </c>
      <c r="W989" s="195">
        <v>2592</v>
      </c>
      <c r="X989" s="201">
        <f t="shared" si="316"/>
      </c>
      <c r="Y989" s="199">
        <f t="shared" si="420"/>
      </c>
      <c r="Z989" s="201">
        <f t="shared" si="825"/>
      </c>
      <c r="AA989" s="201">
        <f>W989/(F989+500)</f>
      </c>
      <c r="AB989" s="195">
        <v>0</v>
      </c>
      <c r="AC989" s="195">
        <v>0</v>
      </c>
      <c r="AD989" s="199">
        <f t="shared" si="721"/>
      </c>
      <c r="AE989" s="202">
        <f>(W989-AC989)/(F989+500)</f>
      </c>
      <c r="AF989" s="201" t="s">
        <v>248</v>
      </c>
    </row>
    <row hidden="true" r="990">
      <c r="A990" s="189"/>
      <c r="B990" s="190"/>
      <c r="C990" s="221"/>
      <c r="D990" s="192" t="s">
        <v>249</v>
      </c>
      <c r="E990" s="193">
        <v>556.33</v>
      </c>
      <c r="F990" s="194"/>
      <c r="G990" s="195">
        <v>5302</v>
      </c>
      <c r="H990" s="195">
        <v>181</v>
      </c>
      <c r="I990" s="196">
        <f t="shared" si="150"/>
      </c>
      <c r="J990" s="197">
        <f t="shared" si="17"/>
      </c>
      <c r="K990" s="195">
        <v>3</v>
      </c>
      <c r="L990" s="197">
        <f t="shared" si="111"/>
      </c>
      <c r="M990" s="195">
        <v>0</v>
      </c>
      <c r="N990" s="198">
        <f t="shared" si="218"/>
      </c>
      <c r="O990" s="195">
        <v>0</v>
      </c>
      <c r="P990" s="198">
        <f t="shared" si="245"/>
      </c>
      <c r="Q990" s="199"/>
      <c r="R990" s="195"/>
      <c r="S990" s="199"/>
      <c r="T990" s="195"/>
      <c r="U990" s="200"/>
      <c r="V990" s="201"/>
      <c r="W990" s="195"/>
      <c r="X990" s="201"/>
      <c r="Y990" s="199"/>
      <c r="Z990" s="201"/>
      <c r="AA990" s="201"/>
      <c r="AB990" s="195"/>
      <c r="AC990" s="195"/>
      <c r="AD990" s="199"/>
      <c r="AE990" s="202"/>
      <c r="AF990" s="203" t="s">
        <v>266</v>
      </c>
    </row>
    <row hidden="true" r="991">
      <c r="A991" s="189"/>
      <c r="B991" s="190"/>
      <c r="C991" s="221"/>
      <c r="D991" s="192" t="s">
        <v>250</v>
      </c>
      <c r="E991" s="193">
        <v>1435.05</v>
      </c>
      <c r="F991" s="194"/>
      <c r="G991" s="195">
        <v>8250</v>
      </c>
      <c r="H991" s="205">
        <v>178</v>
      </c>
      <c r="I991" s="196">
        <f t="shared" si="150"/>
      </c>
      <c r="J991" s="197">
        <f t="shared" si="17"/>
      </c>
      <c r="K991" s="195">
        <v>2</v>
      </c>
      <c r="L991" s="197">
        <f t="shared" si="111"/>
      </c>
      <c r="M991" s="195">
        <v>2</v>
      </c>
      <c r="N991" s="198">
        <f t="shared" si="218"/>
      </c>
      <c r="O991" s="195">
        <v>1</v>
      </c>
      <c r="P991" s="198">
        <f t="shared" si="245"/>
      </c>
      <c r="Q991" s="199"/>
      <c r="R991" s="195"/>
      <c r="S991" s="199"/>
      <c r="T991" s="195"/>
      <c r="U991" s="200"/>
      <c r="V991" s="201"/>
      <c r="W991" s="195"/>
      <c r="X991" s="201"/>
      <c r="Y991" s="199"/>
      <c r="Z991" s="201"/>
      <c r="AA991" s="201"/>
      <c r="AB991" s="195"/>
      <c r="AC991" s="195"/>
      <c r="AD991" s="199"/>
      <c r="AE991" s="202"/>
      <c r="AF991" s="203"/>
    </row>
    <row hidden="true" r="992">
      <c r="A992" s="189"/>
      <c r="B992" s="190" t="s">
        <v>267</v>
      </c>
      <c r="C992" s="221" t="s">
        <v>287</v>
      </c>
      <c r="D992" s="192" t="s">
        <v>247</v>
      </c>
      <c r="E992" s="193">
        <v>0</v>
      </c>
      <c r="F992" s="194">
        <f>E992+E994+E993</f>
      </c>
      <c r="G992" s="195">
        <v>0</v>
      </c>
      <c r="H992" s="195">
        <v>0</v>
      </c>
      <c r="I992" s="196">
        <f>H992/G993</f>
      </c>
      <c r="J992" s="197">
        <f>(E992/G993)*1000</f>
      </c>
      <c r="K992" s="195">
        <v>0</v>
      </c>
      <c r="L992" s="197">
        <f t="shared" si="111"/>
      </c>
      <c r="M992" s="195">
        <v>0</v>
      </c>
      <c r="N992" s="198">
        <f t="shared" si="218"/>
      </c>
      <c r="O992" s="195">
        <v>0</v>
      </c>
      <c r="P992" s="198">
        <f t="shared" si="245"/>
      </c>
      <c r="Q992" s="199">
        <f>(M992+M993+M994)/(O992+O993+O994)</f>
      </c>
      <c r="R992" s="195">
        <v>4</v>
      </c>
      <c r="S992" s="199">
        <f>(O992+O993+O994)/(K992+K993+K994)</f>
      </c>
      <c r="T992" s="195">
        <v>0</v>
      </c>
      <c r="U992" s="200">
        <f>F992/T992</f>
      </c>
      <c r="V992" s="201">
        <f>(F992+4*500)/T992</f>
      </c>
      <c r="W992" s="195">
        <v>0</v>
      </c>
      <c r="X992" s="201">
        <f>W992/T992</f>
      </c>
      <c r="Y992" s="199">
        <f>T992/R992</f>
      </c>
      <c r="Z992" s="201">
        <f>W992/F992</f>
      </c>
      <c r="AA992" s="201">
        <f>W992/(F992+500)</f>
      </c>
      <c r="AB992" s="195">
        <v>0</v>
      </c>
      <c r="AC992" s="195">
        <v>0</v>
      </c>
      <c r="AD992" s="199">
        <f>AB992/T992</f>
      </c>
      <c r="AE992" s="202">
        <f>(W992-AC992)/(F992+500)</f>
      </c>
      <c r="AF992" s="201" t="s">
        <v>248</v>
      </c>
    </row>
    <row hidden="true" r="993">
      <c r="A993" s="189"/>
      <c r="B993" s="190"/>
      <c r="C993" s="221"/>
      <c r="D993" s="192" t="s">
        <v>249</v>
      </c>
      <c r="E993" s="193">
        <v>301.65</v>
      </c>
      <c r="F993" s="194"/>
      <c r="G993" s="195">
        <v>3980</v>
      </c>
      <c r="H993" s="195">
        <v>151</v>
      </c>
      <c r="I993" s="196">
        <f t="shared" ref="I993:I1021" si="151">H993/G993</f>
      </c>
      <c r="J993" s="197">
        <f t="shared" ref="J993:J1021" si="18">(E993/G993)*1000</f>
      </c>
      <c r="K993" s="195">
        <v>9</v>
      </c>
      <c r="L993" s="197">
        <f t="shared" si="111"/>
      </c>
      <c r="M993" s="195">
        <v>0</v>
      </c>
      <c r="N993" s="198">
        <f t="shared" si="218"/>
      </c>
      <c r="O993" s="195">
        <v>0</v>
      </c>
      <c r="P993" s="198">
        <f t="shared" si="245"/>
      </c>
      <c r="Q993" s="199"/>
      <c r="R993" s="195"/>
      <c r="S993" s="199"/>
      <c r="T993" s="195"/>
      <c r="U993" s="200"/>
      <c r="V993" s="201"/>
      <c r="W993" s="195"/>
      <c r="X993" s="201"/>
      <c r="Y993" s="199"/>
      <c r="Z993" s="201"/>
      <c r="AA993" s="201"/>
      <c r="AB993" s="195"/>
      <c r="AC993" s="195"/>
      <c r="AD993" s="199"/>
      <c r="AE993" s="202"/>
      <c r="AF993" s="203"/>
    </row>
    <row hidden="true" r="994">
      <c r="A994" s="189"/>
      <c r="B994" s="190"/>
      <c r="C994" s="221"/>
      <c r="D994" s="192" t="s">
        <v>250</v>
      </c>
      <c r="E994" s="193">
        <v>2351.07</v>
      </c>
      <c r="F994" s="194"/>
      <c r="G994" s="195">
        <v>14726</v>
      </c>
      <c r="H994" s="205">
        <v>268</v>
      </c>
      <c r="I994" s="196">
        <f t="shared" si="151"/>
      </c>
      <c r="J994" s="197">
        <f t="shared" si="18"/>
      </c>
      <c r="K994" s="195">
        <v>8</v>
      </c>
      <c r="L994" s="197">
        <f t="shared" si="111"/>
      </c>
      <c r="M994" s="195">
        <v>0</v>
      </c>
      <c r="N994" s="198">
        <f t="shared" si="218"/>
      </c>
      <c r="O994" s="195">
        <v>2</v>
      </c>
      <c r="P994" s="198">
        <f t="shared" si="245"/>
      </c>
      <c r="Q994" s="199"/>
      <c r="R994" s="195"/>
      <c r="S994" s="199"/>
      <c r="T994" s="195"/>
      <c r="U994" s="200"/>
      <c r="V994" s="201"/>
      <c r="W994" s="195"/>
      <c r="X994" s="201"/>
      <c r="Y994" s="199"/>
      <c r="Z994" s="201"/>
      <c r="AA994" s="201"/>
      <c r="AB994" s="195"/>
      <c r="AC994" s="195"/>
      <c r="AD994" s="199"/>
      <c r="AE994" s="202"/>
      <c r="AF994" s="203" t="s">
        <v>266</v>
      </c>
    </row>
    <row hidden="true" r="995">
      <c r="A995" s="189"/>
      <c r="B995" s="190" t="s">
        <v>268</v>
      </c>
      <c r="C995" s="221" t="s">
        <v>287</v>
      </c>
      <c r="D995" s="192" t="s">
        <v>247</v>
      </c>
      <c r="E995" s="193">
        <v>0</v>
      </c>
      <c r="F995" s="194">
        <f>E995+E997+E996</f>
      </c>
      <c r="G995" s="193">
        <v>0</v>
      </c>
      <c r="H995" s="193">
        <v>0</v>
      </c>
      <c r="I995" s="196">
        <f t="shared" si="151"/>
      </c>
      <c r="J995" s="197">
        <f t="shared" si="18"/>
      </c>
      <c r="K995" s="193">
        <v>0</v>
      </c>
      <c r="L995" s="197">
        <f t="shared" si="111"/>
      </c>
      <c r="M995" s="193">
        <v>0</v>
      </c>
      <c r="N995" s="198">
        <f t="shared" si="218"/>
      </c>
      <c r="O995" s="193">
        <v>0</v>
      </c>
      <c r="P995" s="198">
        <f t="shared" si="245"/>
      </c>
      <c r="Q995" s="199">
        <f>(M995+M996+M997)/(O995+O996+O997)</f>
      </c>
      <c r="R995" s="195">
        <v>6</v>
      </c>
      <c r="S995" s="199">
        <f>(O995+O996+O997)/(K995+K996+K997)</f>
      </c>
      <c r="T995" s="195">
        <v>2</v>
      </c>
      <c r="U995" s="200">
        <f>F995/T995</f>
      </c>
      <c r="V995" s="201">
        <f>(F995+4*500)/T995</f>
      </c>
      <c r="W995" s="195">
        <v>3674.399999999998</v>
      </c>
      <c r="X995" s="201">
        <f>W995/T995</f>
      </c>
      <c r="Y995" s="199">
        <f>T995/R995</f>
      </c>
      <c r="Z995" s="201">
        <f>W995/F995</f>
      </c>
      <c r="AA995" s="201">
        <f>W995/(F995+500)</f>
      </c>
      <c r="AB995" s="195">
        <v>0</v>
      </c>
      <c r="AC995" s="195">
        <v>0</v>
      </c>
      <c r="AD995" s="199">
        <f>AB995/T995</f>
      </c>
      <c r="AE995" s="202">
        <f>(W995-AC995)/(F995+500)</f>
      </c>
      <c r="AF995" s="201" t="s">
        <v>248</v>
      </c>
    </row>
    <row hidden="true" r="996">
      <c r="A996" s="189"/>
      <c r="B996" s="190"/>
      <c r="C996" s="221"/>
      <c r="D996" s="192" t="s">
        <v>249</v>
      </c>
      <c r="E996" s="193">
        <v>207.22</v>
      </c>
      <c r="F996" s="194"/>
      <c r="G996" s="195">
        <v>2883</v>
      </c>
      <c r="H996" s="195">
        <v>86</v>
      </c>
      <c r="I996" s="196">
        <f t="shared" si="151"/>
      </c>
      <c r="J996" s="197">
        <f t="shared" si="18"/>
      </c>
      <c r="K996" s="195">
        <v>2</v>
      </c>
      <c r="L996" s="197">
        <f t="shared" si="111"/>
      </c>
      <c r="M996" s="195">
        <v>0</v>
      </c>
      <c r="N996" s="198">
        <f t="shared" si="218"/>
      </c>
      <c r="O996" s="195">
        <v>1</v>
      </c>
      <c r="P996" s="198">
        <f t="shared" si="245"/>
      </c>
      <c r="Q996" s="199"/>
      <c r="R996" s="195"/>
      <c r="S996" s="199"/>
      <c r="T996" s="195"/>
      <c r="U996" s="200"/>
      <c r="V996" s="201"/>
      <c r="W996" s="195"/>
      <c r="X996" s="201"/>
      <c r="Y996" s="199"/>
      <c r="Z996" s="201"/>
      <c r="AA996" s="201"/>
      <c r="AB996" s="195"/>
      <c r="AC996" s="195"/>
      <c r="AD996" s="199"/>
      <c r="AE996" s="202"/>
      <c r="AF996" s="203"/>
    </row>
    <row hidden="true" r="997">
      <c r="A997" s="189"/>
      <c r="B997" s="190"/>
      <c r="C997" s="221"/>
      <c r="D997" s="192" t="s">
        <v>250</v>
      </c>
      <c r="E997" s="193">
        <v>1332.33</v>
      </c>
      <c r="F997" s="194"/>
      <c r="G997" s="195">
        <v>12157</v>
      </c>
      <c r="H997" s="205">
        <v>216</v>
      </c>
      <c r="I997" s="196">
        <f t="shared" si="151"/>
      </c>
      <c r="J997" s="197">
        <f t="shared" si="18"/>
      </c>
      <c r="K997" s="195">
        <v>4</v>
      </c>
      <c r="L997" s="197">
        <f t="shared" si="111"/>
      </c>
      <c r="M997" s="195">
        <v>2</v>
      </c>
      <c r="N997" s="198">
        <f t="shared" si="218"/>
      </c>
      <c r="O997" s="195">
        <v>4</v>
      </c>
      <c r="P997" s="198">
        <f t="shared" si="245"/>
      </c>
      <c r="Q997" s="199"/>
      <c r="R997" s="195"/>
      <c r="S997" s="199"/>
      <c r="T997" s="195"/>
      <c r="U997" s="200"/>
      <c r="V997" s="201"/>
      <c r="W997" s="195"/>
      <c r="X997" s="201"/>
      <c r="Y997" s="199"/>
      <c r="Z997" s="201"/>
      <c r="AA997" s="201"/>
      <c r="AB997" s="195"/>
      <c r="AC997" s="195"/>
      <c r="AD997" s="199"/>
      <c r="AE997" s="202"/>
      <c r="AF997" s="203" t="s">
        <v>266</v>
      </c>
    </row>
    <row hidden="true" r="998">
      <c r="A998" s="189"/>
      <c r="B998" s="190" t="s">
        <v>269</v>
      </c>
      <c r="C998" s="221" t="s">
        <v>287</v>
      </c>
      <c r="D998" s="192" t="s">
        <v>247</v>
      </c>
      <c r="E998" s="193">
        <v>0</v>
      </c>
      <c r="F998" s="194">
        <f>E998+E1000+E999</f>
      </c>
      <c r="G998" s="195">
        <v>0</v>
      </c>
      <c r="H998" s="195">
        <v>0</v>
      </c>
      <c r="I998" s="196">
        <f t="shared" si="151"/>
      </c>
      <c r="J998" s="197">
        <f t="shared" si="18"/>
      </c>
      <c r="K998" s="195">
        <v>0</v>
      </c>
      <c r="L998" s="197">
        <f t="shared" si="111"/>
      </c>
      <c r="M998" s="195">
        <v>0</v>
      </c>
      <c r="N998" s="198">
        <f t="shared" si="218"/>
      </c>
      <c r="O998" s="195">
        <v>0</v>
      </c>
      <c r="P998" s="198">
        <f t="shared" si="245"/>
      </c>
      <c r="Q998" s="199">
        <f>(M998+M999+M1000)/(O998+O999+O1000)</f>
      </c>
      <c r="R998" s="195">
        <v>7</v>
      </c>
      <c r="S998" s="199">
        <f>(O998+O999+O1000)/(K998+K999+K1000)</f>
      </c>
      <c r="T998" s="195">
        <v>2</v>
      </c>
      <c r="U998" s="200">
        <f>F998/T998</f>
      </c>
      <c r="V998" s="201">
        <f>(F998+4*500)/T998</f>
      </c>
      <c r="W998" s="195">
        <v>3674.4000000000015</v>
      </c>
      <c r="X998" s="201">
        <f>W998/T998</f>
      </c>
      <c r="Y998" s="199">
        <f>T998/R998</f>
      </c>
      <c r="Z998" s="201">
        <f>W998/F998</f>
      </c>
      <c r="AA998" s="201">
        <f>W998/(F998+500)</f>
      </c>
      <c r="AB998" s="195">
        <v>0</v>
      </c>
      <c r="AC998" s="195">
        <v>0</v>
      </c>
      <c r="AD998" s="199">
        <f>AB998/T998</f>
      </c>
      <c r="AE998" s="202">
        <f>(W998-AC998)/(F998+500)</f>
      </c>
      <c r="AF998" s="201" t="s">
        <v>248</v>
      </c>
    </row>
    <row hidden="true" r="999">
      <c r="A999" s="189"/>
      <c r="B999" s="190"/>
      <c r="C999" s="221"/>
      <c r="D999" s="192" t="s">
        <v>249</v>
      </c>
      <c r="E999" s="193">
        <v>232.54</v>
      </c>
      <c r="F999" s="194"/>
      <c r="G999" s="195">
        <v>3051</v>
      </c>
      <c r="H999" s="195">
        <v>96</v>
      </c>
      <c r="I999" s="196">
        <f t="shared" si="151"/>
      </c>
      <c r="J999" s="197">
        <f t="shared" si="18"/>
      </c>
      <c r="K999" s="195">
        <v>3</v>
      </c>
      <c r="L999" s="197">
        <f t="shared" si="111"/>
      </c>
      <c r="M999" s="195">
        <v>0</v>
      </c>
      <c r="N999" s="198">
        <f t="shared" si="218"/>
      </c>
      <c r="O999" s="195">
        <v>0</v>
      </c>
      <c r="P999" s="198">
        <f t="shared" si="245"/>
      </c>
      <c r="Q999" s="199"/>
      <c r="R999" s="195"/>
      <c r="S999" s="199"/>
      <c r="T999" s="195"/>
      <c r="U999" s="200"/>
      <c r="V999" s="201"/>
      <c r="W999" s="195"/>
      <c r="X999" s="201"/>
      <c r="Y999" s="199"/>
      <c r="Z999" s="201"/>
      <c r="AA999" s="201"/>
      <c r="AB999" s="195"/>
      <c r="AC999" s="195"/>
      <c r="AD999" s="199"/>
      <c r="AE999" s="202"/>
      <c r="AF999" s="203"/>
    </row>
    <row hidden="true" r="1000">
      <c r="A1000" s="189"/>
      <c r="B1000" s="190"/>
      <c r="C1000" s="221"/>
      <c r="D1000" s="192" t="s">
        <v>250</v>
      </c>
      <c r="E1000" s="193">
        <v>2353.51</v>
      </c>
      <c r="F1000" s="194"/>
      <c r="G1000" s="195">
        <v>17327</v>
      </c>
      <c r="H1000" s="195">
        <v>339</v>
      </c>
      <c r="I1000" s="196">
        <f t="shared" si="151"/>
      </c>
      <c r="J1000" s="197">
        <f t="shared" si="18"/>
      </c>
      <c r="K1000" s="195">
        <v>7</v>
      </c>
      <c r="L1000" s="197">
        <f t="shared" si="111"/>
      </c>
      <c r="M1000" s="195">
        <v>1</v>
      </c>
      <c r="N1000" s="198">
        <f t="shared" si="218"/>
      </c>
      <c r="O1000" s="195">
        <v>3</v>
      </c>
      <c r="P1000" s="198">
        <f t="shared" si="245"/>
      </c>
      <c r="Q1000" s="199"/>
      <c r="R1000" s="195"/>
      <c r="S1000" s="199"/>
      <c r="T1000" s="195"/>
      <c r="U1000" s="200"/>
      <c r="V1000" s="201"/>
      <c r="W1000" s="195"/>
      <c r="X1000" s="201"/>
      <c r="Y1000" s="199"/>
      <c r="Z1000" s="201"/>
      <c r="AA1000" s="201"/>
      <c r="AB1000" s="195"/>
      <c r="AC1000" s="195"/>
      <c r="AD1000" s="199"/>
      <c r="AE1000" s="202"/>
      <c r="AF1000" s="203" t="s">
        <v>266</v>
      </c>
    </row>
    <row hidden="true" r="1001">
      <c r="A1001" s="189"/>
      <c r="B1001" s="190" t="s">
        <v>270</v>
      </c>
      <c r="C1001" s="221" t="s">
        <v>287</v>
      </c>
      <c r="D1001" s="192" t="s">
        <v>247</v>
      </c>
      <c r="E1001" s="193">
        <v>0</v>
      </c>
      <c r="F1001" s="194">
        <f>E1001+E1003+E1002</f>
      </c>
      <c r="G1001" s="193">
        <v>0</v>
      </c>
      <c r="H1001" s="193">
        <v>0</v>
      </c>
      <c r="I1001" s="196">
        <f t="shared" si="151"/>
      </c>
      <c r="J1001" s="197">
        <f t="shared" si="18"/>
      </c>
      <c r="K1001" s="193">
        <v>0</v>
      </c>
      <c r="L1001" s="197">
        <f t="shared" si="111"/>
      </c>
      <c r="M1001" s="193">
        <v>0</v>
      </c>
      <c r="N1001" s="198">
        <f t="shared" si="218"/>
      </c>
      <c r="O1001" s="193">
        <v>0</v>
      </c>
      <c r="P1001" s="198">
        <f t="shared" si="245"/>
      </c>
      <c r="Q1001" s="199">
        <f>(M1001+M1002+M1003)/(O1001+O1002+O1003)</f>
      </c>
      <c r="R1001" s="195">
        <v>6</v>
      </c>
      <c r="S1001" s="199">
        <f>(O1001+O1002+O1003)/(K1001+K1002+K1003)</f>
      </c>
      <c r="T1001" s="195">
        <v>1</v>
      </c>
      <c r="U1001" s="200">
        <f>F1001/T1001</f>
      </c>
      <c r="V1001" s="201">
        <f>(F1001+4*500)/T1001</f>
      </c>
      <c r="W1001" s="195">
        <v>571.2</v>
      </c>
      <c r="X1001" s="201">
        <f>W1001/T1001</f>
      </c>
      <c r="Y1001" s="199">
        <f>T1001/R1001</f>
      </c>
      <c r="Z1001" s="201">
        <f>W1001/F1001</f>
      </c>
      <c r="AA1001" s="201">
        <f>W1001/(F1001+500)</f>
      </c>
      <c r="AB1001" s="195">
        <v>1</v>
      </c>
      <c r="AC1001" s="195">
        <v>571.2000000000007</v>
      </c>
      <c r="AD1001" s="199">
        <f>AB1001/T1001</f>
      </c>
      <c r="AE1001" s="202">
        <f>(W1001-AC1001)/(F1001+500)</f>
      </c>
      <c r="AF1001" s="201" t="s">
        <v>248</v>
      </c>
    </row>
    <row hidden="true" r="1002">
      <c r="A1002" s="189"/>
      <c r="B1002" s="190"/>
      <c r="C1002" s="221"/>
      <c r="D1002" s="192" t="s">
        <v>249</v>
      </c>
      <c r="E1002" s="193">
        <v>592.87</v>
      </c>
      <c r="F1002" s="194"/>
      <c r="G1002" s="195">
        <v>7435</v>
      </c>
      <c r="H1002" s="195">
        <v>192</v>
      </c>
      <c r="I1002" s="196">
        <f t="shared" si="151"/>
      </c>
      <c r="J1002" s="197">
        <f t="shared" si="18"/>
      </c>
      <c r="K1002" s="195">
        <v>10</v>
      </c>
      <c r="L1002" s="197">
        <f t="shared" si="111"/>
      </c>
      <c r="M1002" s="195">
        <v>2</v>
      </c>
      <c r="N1002" s="198">
        <f t="shared" si="218"/>
      </c>
      <c r="O1002" s="195">
        <v>4</v>
      </c>
      <c r="P1002" s="198">
        <f t="shared" si="245"/>
      </c>
      <c r="Q1002" s="199"/>
      <c r="R1002" s="195"/>
      <c r="S1002" s="199"/>
      <c r="T1002" s="195"/>
      <c r="U1002" s="200"/>
      <c r="V1002" s="201"/>
      <c r="W1002" s="195"/>
      <c r="X1002" s="201"/>
      <c r="Y1002" s="199"/>
      <c r="Z1002" s="201"/>
      <c r="AA1002" s="201"/>
      <c r="AB1002" s="195"/>
      <c r="AC1002" s="195"/>
      <c r="AD1002" s="199"/>
      <c r="AE1002" s="202"/>
      <c r="AF1002" s="203"/>
    </row>
    <row hidden="true" r="1003">
      <c r="A1003" s="189"/>
      <c r="B1003" s="190"/>
      <c r="C1003" s="221"/>
      <c r="D1003" s="192" t="s">
        <v>250</v>
      </c>
      <c r="E1003" s="193">
        <v>1332.47</v>
      </c>
      <c r="F1003" s="194"/>
      <c r="G1003" s="195">
        <v>10135</v>
      </c>
      <c r="H1003" s="195">
        <v>157</v>
      </c>
      <c r="I1003" s="196">
        <f t="shared" si="151"/>
      </c>
      <c r="J1003" s="197">
        <f t="shared" si="18"/>
      </c>
      <c r="K1003" s="195">
        <v>8</v>
      </c>
      <c r="L1003" s="197">
        <f t="shared" si="111"/>
      </c>
      <c r="M1003" s="195">
        <v>0</v>
      </c>
      <c r="N1003" s="198">
        <f t="shared" si="218"/>
      </c>
      <c r="O1003" s="195">
        <v>0</v>
      </c>
      <c r="P1003" s="198">
        <f t="shared" si="245"/>
      </c>
      <c r="Q1003" s="199"/>
      <c r="R1003" s="195"/>
      <c r="S1003" s="199"/>
      <c r="T1003" s="195"/>
      <c r="U1003" s="200"/>
      <c r="V1003" s="201"/>
      <c r="W1003" s="195"/>
      <c r="X1003" s="201"/>
      <c r="Y1003" s="199"/>
      <c r="Z1003" s="201"/>
      <c r="AA1003" s="201"/>
      <c r="AB1003" s="195"/>
      <c r="AC1003" s="195"/>
      <c r="AD1003" s="199"/>
      <c r="AE1003" s="202"/>
      <c r="AF1003" s="203" t="s">
        <v>266</v>
      </c>
    </row>
    <row hidden="true" r="1004">
      <c r="A1004" s="189"/>
      <c r="B1004" s="222" t="s">
        <v>256</v>
      </c>
      <c r="C1004" s="222"/>
      <c r="D1004" s="222"/>
      <c r="E1004" s="208">
        <f>SUM(E989:E1003)</f>
      </c>
      <c r="F1004" s="208">
        <f>SUM(F989:F1003)</f>
      </c>
      <c r="G1004" s="208">
        <f>SUM(G989:G1003)</f>
      </c>
      <c r="H1004" s="208">
        <f>SUM(H989:H1003)</f>
      </c>
      <c r="I1004" s="210">
        <f t="shared" si="151"/>
      </c>
      <c r="J1004" s="211">
        <f t="shared" si="18"/>
      </c>
      <c r="K1004" s="208">
        <f>SUM(K989:K1003)</f>
      </c>
      <c r="L1004" s="211">
        <f t="shared" si="111"/>
      </c>
      <c r="M1004" s="208">
        <f>SUM(M989:M1003)</f>
      </c>
      <c r="N1004" s="212">
        <f t="shared" si="218"/>
      </c>
      <c r="O1004" s="208">
        <f>SUM(O989:O1003)</f>
      </c>
      <c r="P1004" s="212">
        <f t="shared" si="245"/>
      </c>
      <c r="Q1004" s="213">
        <f>M1004/O1004</f>
      </c>
      <c r="R1004" s="208">
        <f>SUM(R989:R1003)</f>
      </c>
      <c r="S1004" s="213">
        <f>(O1004+O1004)/(K1004+K1004)</f>
      </c>
      <c r="T1004" s="208">
        <f>SUM(T989:T1003)</f>
      </c>
      <c r="U1004" s="214">
        <f t="shared" ref="U1004:U1005" si="525">F1004/T1004</f>
      </c>
      <c r="V1004" s="215">
        <f t="shared" ref="V1004:V1005" si="629">(F1004+4*500)/T1004</f>
      </c>
      <c r="W1004" s="208">
        <f>SUM(W989:W1003)</f>
      </c>
      <c r="X1004" s="216">
        <f t="shared" ref="X1004:X1005" si="317">W1004/T1004</f>
      </c>
      <c r="Y1004" s="213">
        <f t="shared" ref="Y1004:Y1005" si="421">T1004/R1004</f>
      </c>
      <c r="Z1004" s="215">
        <f t="shared" ref="Z1004:Z1005" si="826">W1004/F1004</f>
      </c>
      <c r="AA1004" s="215">
        <f>W1004/(F1004+COUNT(W989:W1003)*500)</f>
      </c>
      <c r="AB1004" s="217">
        <f>AB989+AB992+AB995+AB998+AB1001</f>
      </c>
      <c r="AC1004" s="217">
        <f>AC989+AC992+AC995+AC998+AC1001</f>
      </c>
      <c r="AD1004" s="213">
        <f t="shared" ref="AD1004:AD1005" si="722">AB1004/T1004</f>
      </c>
      <c r="AE1004" s="218">
        <f>(W1004-AC1004)/(F1004+COUNT(W989:W1003))</f>
      </c>
      <c r="AF1004" s="219"/>
    </row>
    <row hidden="true" r="1005">
      <c r="A1005" s="189"/>
      <c r="B1005" s="206" t="s">
        <v>271</v>
      </c>
      <c r="C1005" s="221" t="s">
        <v>272</v>
      </c>
      <c r="D1005" s="192" t="s">
        <v>247</v>
      </c>
      <c r="E1005" s="193">
        <v>0</v>
      </c>
      <c r="F1005" s="194">
        <f>E1005+E1007+E1006</f>
      </c>
      <c r="G1005" s="193">
        <v>0</v>
      </c>
      <c r="H1005" s="193">
        <v>0</v>
      </c>
      <c r="I1005" s="196">
        <f t="shared" si="151"/>
      </c>
      <c r="J1005" s="197">
        <f t="shared" si="18"/>
      </c>
      <c r="K1005" s="193">
        <v>0</v>
      </c>
      <c r="L1005" s="197">
        <f t="shared" si="111"/>
      </c>
      <c r="M1005" s="193">
        <v>0</v>
      </c>
      <c r="N1005" s="198">
        <f t="shared" si="218"/>
      </c>
      <c r="O1005" s="193">
        <v>0</v>
      </c>
      <c r="P1005" s="198">
        <f t="shared" si="245"/>
      </c>
      <c r="Q1005" s="199">
        <f>(M1005+M1006+M1007)/(O1005+O1006+O1007)</f>
      </c>
      <c r="R1005" s="195">
        <v>9</v>
      </c>
      <c r="S1005" s="199">
        <f>(O1005+O1006+O1007)/(K1005+K1006+K1007)</f>
      </c>
      <c r="T1005" s="195">
        <v>7</v>
      </c>
      <c r="U1005" s="200">
        <f t="shared" si="525"/>
      </c>
      <c r="V1005" s="201">
        <f t="shared" si="629"/>
      </c>
      <c r="W1005" s="195">
        <v>3908.399999999998</v>
      </c>
      <c r="X1005" s="201">
        <f t="shared" si="317"/>
      </c>
      <c r="Y1005" s="199">
        <f t="shared" si="421"/>
      </c>
      <c r="Z1005" s="201">
        <f t="shared" si="826"/>
      </c>
      <c r="AA1005" s="201">
        <f>W1005/(F1005+500)</f>
      </c>
      <c r="AB1005" s="195">
        <v>0</v>
      </c>
      <c r="AC1005" s="195">
        <v>0</v>
      </c>
      <c r="AD1005" s="199">
        <f t="shared" si="722"/>
      </c>
      <c r="AE1005" s="202">
        <f>(W1005-AC1005)/(F1005+500)</f>
      </c>
      <c r="AF1005" s="201" t="s">
        <v>248</v>
      </c>
    </row>
    <row hidden="true" r="1006">
      <c r="A1006" s="189"/>
      <c r="B1006" s="206"/>
      <c r="C1006" s="221"/>
      <c r="D1006" s="192" t="s">
        <v>249</v>
      </c>
      <c r="E1006" s="193">
        <v>498.98</v>
      </c>
      <c r="F1006" s="194"/>
      <c r="G1006" s="195">
        <v>6951</v>
      </c>
      <c r="H1006" s="195">
        <v>217</v>
      </c>
      <c r="I1006" s="196">
        <f t="shared" si="151"/>
      </c>
      <c r="J1006" s="197">
        <f t="shared" si="18"/>
      </c>
      <c r="K1006" s="195">
        <v>8</v>
      </c>
      <c r="L1006" s="197">
        <f t="shared" si="111"/>
      </c>
      <c r="M1006" s="195">
        <v>1</v>
      </c>
      <c r="N1006" s="198">
        <f t="shared" si="218"/>
      </c>
      <c r="O1006" s="195">
        <v>1</v>
      </c>
      <c r="P1006" s="198">
        <f t="shared" si="245"/>
      </c>
      <c r="Q1006" s="199"/>
      <c r="R1006" s="195"/>
      <c r="S1006" s="199"/>
      <c r="T1006" s="195"/>
      <c r="U1006" s="200"/>
      <c r="V1006" s="201"/>
      <c r="W1006" s="195"/>
      <c r="X1006" s="201"/>
      <c r="Y1006" s="199"/>
      <c r="Z1006" s="201"/>
      <c r="AA1006" s="201"/>
      <c r="AB1006" s="195"/>
      <c r="AC1006" s="195"/>
      <c r="AD1006" s="199"/>
      <c r="AE1006" s="202"/>
      <c r="AF1006" s="203"/>
    </row>
    <row hidden="true" r="1007">
      <c r="A1007" s="189"/>
      <c r="B1007" s="206"/>
      <c r="C1007" s="221"/>
      <c r="D1007" s="192" t="s">
        <v>250</v>
      </c>
      <c r="E1007" s="193">
        <v>938.82</v>
      </c>
      <c r="F1007" s="194"/>
      <c r="G1007" s="195">
        <v>5866</v>
      </c>
      <c r="H1007" s="195">
        <v>137</v>
      </c>
      <c r="I1007" s="196">
        <f t="shared" si="151"/>
      </c>
      <c r="J1007" s="197">
        <f t="shared" si="18"/>
      </c>
      <c r="K1007" s="195">
        <v>4</v>
      </c>
      <c r="L1007" s="197">
        <f t="shared" si="111"/>
      </c>
      <c r="M1007" s="195">
        <v>2</v>
      </c>
      <c r="N1007" s="198">
        <f t="shared" si="218"/>
      </c>
      <c r="O1007" s="195">
        <v>4</v>
      </c>
      <c r="P1007" s="198">
        <f t="shared" si="245"/>
      </c>
      <c r="Q1007" s="199"/>
      <c r="R1007" s="195"/>
      <c r="S1007" s="199"/>
      <c r="T1007" s="195"/>
      <c r="U1007" s="200"/>
      <c r="V1007" s="201"/>
      <c r="W1007" s="195"/>
      <c r="X1007" s="201"/>
      <c r="Y1007" s="199"/>
      <c r="Z1007" s="201"/>
      <c r="AA1007" s="201"/>
      <c r="AB1007" s="195"/>
      <c r="AC1007" s="195"/>
      <c r="AD1007" s="199"/>
      <c r="AE1007" s="202"/>
      <c r="AF1007" s="203" t="s">
        <v>266</v>
      </c>
    </row>
    <row hidden="true" r="1008">
      <c r="A1008" s="189"/>
      <c r="B1008" s="190" t="s">
        <v>273</v>
      </c>
      <c r="C1008" s="221" t="s">
        <v>272</v>
      </c>
      <c r="D1008" s="192" t="s">
        <v>247</v>
      </c>
      <c r="E1008" s="193">
        <v>0</v>
      </c>
      <c r="F1008" s="194">
        <f>E1008+E1010+E1009</f>
      </c>
      <c r="G1008" s="193">
        <v>0</v>
      </c>
      <c r="H1008" s="193">
        <v>0</v>
      </c>
      <c r="I1008" s="196">
        <f t="shared" si="151"/>
      </c>
      <c r="J1008" s="197">
        <f t="shared" si="18"/>
      </c>
      <c r="K1008" s="193">
        <v>0</v>
      </c>
      <c r="L1008" s="197">
        <f t="shared" si="111"/>
      </c>
      <c r="M1008" s="193">
        <v>0</v>
      </c>
      <c r="N1008" s="198">
        <f t="shared" si="218"/>
      </c>
      <c r="O1008" s="193">
        <v>0</v>
      </c>
      <c r="P1008" s="198">
        <f t="shared" si="245"/>
      </c>
      <c r="Q1008" s="199">
        <f>(M1008+M1009+M1010)/(O1008+O1009+O1010)</f>
      </c>
      <c r="R1008" s="195">
        <v>16</v>
      </c>
      <c r="S1008" s="199">
        <f>(O1008+O1009+O1010)/(K1008+K1009+K1010)</f>
      </c>
      <c r="T1008" s="195">
        <v>7</v>
      </c>
      <c r="U1008" s="200">
        <f>F1008/T1008</f>
      </c>
      <c r="V1008" s="201">
        <f>(F1008+4*500)/T1008</f>
      </c>
      <c r="W1008" s="195">
        <v>8631.599999999999</v>
      </c>
      <c r="X1008" s="201">
        <f>W1008/T1008</f>
      </c>
      <c r="Y1008" s="199">
        <f>T1008/R1008</f>
      </c>
      <c r="Z1008" s="201">
        <f>W1008/F1008</f>
      </c>
      <c r="AA1008" s="201">
        <f>W1008/(F1008+500)</f>
      </c>
      <c r="AB1008" s="195">
        <v>0</v>
      </c>
      <c r="AC1008" s="195">
        <v>0</v>
      </c>
      <c r="AD1008" s="199">
        <f>AB1008/T1008</f>
      </c>
      <c r="AE1008" s="202">
        <f>(W1008-AC1008)/(F1008+500)</f>
      </c>
      <c r="AF1008" s="201" t="s">
        <v>248</v>
      </c>
    </row>
    <row hidden="true" r="1009">
      <c r="A1009" s="189"/>
      <c r="B1009" s="190"/>
      <c r="C1009" s="221"/>
      <c r="D1009" s="192" t="s">
        <v>249</v>
      </c>
      <c r="E1009" s="193">
        <v>278.42</v>
      </c>
      <c r="F1009" s="194"/>
      <c r="G1009" s="195">
        <v>4028</v>
      </c>
      <c r="H1009" s="195">
        <v>166</v>
      </c>
      <c r="I1009" s="196">
        <f t="shared" si="151"/>
      </c>
      <c r="J1009" s="197">
        <f t="shared" si="18"/>
      </c>
      <c r="K1009" s="195">
        <v>3</v>
      </c>
      <c r="L1009" s="197">
        <f t="shared" si="111"/>
      </c>
      <c r="M1009" s="195">
        <v>0</v>
      </c>
      <c r="N1009" s="198">
        <f t="shared" si="218"/>
      </c>
      <c r="O1009" s="195">
        <v>0</v>
      </c>
      <c r="P1009" s="198">
        <f t="shared" si="245"/>
      </c>
      <c r="Q1009" s="199"/>
      <c r="R1009" s="195"/>
      <c r="S1009" s="199"/>
      <c r="T1009" s="195"/>
      <c r="U1009" s="200"/>
      <c r="V1009" s="201"/>
      <c r="W1009" s="195"/>
      <c r="X1009" s="201"/>
      <c r="Y1009" s="199"/>
      <c r="Z1009" s="201"/>
      <c r="AA1009" s="201"/>
      <c r="AB1009" s="195"/>
      <c r="AC1009" s="195"/>
      <c r="AD1009" s="199"/>
      <c r="AE1009" s="202"/>
      <c r="AF1009" s="203"/>
    </row>
    <row hidden="true" r="1010">
      <c r="A1010" s="189"/>
      <c r="B1010" s="190"/>
      <c r="C1010" s="221"/>
      <c r="D1010" s="192" t="s">
        <v>250</v>
      </c>
      <c r="E1010" s="193">
        <v>2830.93</v>
      </c>
      <c r="F1010" s="194"/>
      <c r="G1010" s="195">
        <v>17449</v>
      </c>
      <c r="H1010" s="195">
        <v>489</v>
      </c>
      <c r="I1010" s="196">
        <f t="shared" si="151"/>
      </c>
      <c r="J1010" s="197">
        <f t="shared" si="18"/>
      </c>
      <c r="K1010" s="195">
        <v>10</v>
      </c>
      <c r="L1010" s="197">
        <f t="shared" si="111"/>
      </c>
      <c r="M1010" s="195">
        <v>2</v>
      </c>
      <c r="N1010" s="198">
        <f t="shared" si="218"/>
      </c>
      <c r="O1010" s="195">
        <v>7</v>
      </c>
      <c r="P1010" s="198">
        <f t="shared" si="245"/>
      </c>
      <c r="Q1010" s="199"/>
      <c r="R1010" s="195"/>
      <c r="S1010" s="199"/>
      <c r="T1010" s="195"/>
      <c r="U1010" s="200"/>
      <c r="V1010" s="201"/>
      <c r="W1010" s="195"/>
      <c r="X1010" s="201"/>
      <c r="Y1010" s="199"/>
      <c r="Z1010" s="201"/>
      <c r="AA1010" s="201"/>
      <c r="AB1010" s="195"/>
      <c r="AC1010" s="195"/>
      <c r="AD1010" s="199"/>
      <c r="AE1010" s="202"/>
      <c r="AF1010" s="203" t="s">
        <v>266</v>
      </c>
    </row>
    <row hidden="true" r="1011">
      <c r="A1011" s="189"/>
      <c r="B1011" s="190" t="s">
        <v>274</v>
      </c>
      <c r="C1011" s="221" t="s">
        <v>272</v>
      </c>
      <c r="D1011" s="192" t="s">
        <v>247</v>
      </c>
      <c r="E1011" s="193">
        <v>0</v>
      </c>
      <c r="F1011" s="194">
        <f>E1011+E1013+E1012</f>
      </c>
      <c r="G1011" s="193">
        <v>0</v>
      </c>
      <c r="H1011" s="193">
        <v>0</v>
      </c>
      <c r="I1011" s="196">
        <f t="shared" si="151"/>
      </c>
      <c r="J1011" s="197">
        <f t="shared" si="18"/>
      </c>
      <c r="K1011" s="193">
        <v>0</v>
      </c>
      <c r="L1011" s="197">
        <f t="shared" si="111"/>
      </c>
      <c r="M1011" s="193">
        <v>0</v>
      </c>
      <c r="N1011" s="198">
        <f t="shared" si="218"/>
      </c>
      <c r="O1011" s="193">
        <v>0</v>
      </c>
      <c r="P1011" s="198">
        <f t="shared" si="245"/>
      </c>
      <c r="Q1011" s="199">
        <f>(M1011+M1012+M1013)/(O1011+O1012+O1013)</f>
      </c>
      <c r="R1011" s="195">
        <v>6</v>
      </c>
      <c r="S1011" s="199">
        <f>(O1011+O1012+O1013)/(K1011+K1012+K1013)</f>
      </c>
      <c r="T1011" s="195">
        <v>1</v>
      </c>
      <c r="U1011" s="200">
        <f>F1011/T1011</f>
      </c>
      <c r="V1011" s="201">
        <f>(F1011+4*500)/T1011</f>
      </c>
      <c r="W1011" s="195">
        <v>1663.2000000000044</v>
      </c>
      <c r="X1011" s="201">
        <f>W1011/T1011</f>
      </c>
      <c r="Y1011" s="199">
        <f>T1011/R1011</f>
      </c>
      <c r="Z1011" s="201">
        <f>W1011/F1011</f>
      </c>
      <c r="AA1011" s="201">
        <f>W1011/(F1011+500)</f>
      </c>
      <c r="AB1011" s="195">
        <v>0</v>
      </c>
      <c r="AC1011" s="195">
        <v>0</v>
      </c>
      <c r="AD1011" s="199">
        <f>AB1011/T1011</f>
      </c>
      <c r="AE1011" s="202">
        <f>(W1011-AC1011)/(F1011+500)</f>
      </c>
      <c r="AF1011" s="201" t="s">
        <v>248</v>
      </c>
    </row>
    <row hidden="true" r="1012">
      <c r="A1012" s="189"/>
      <c r="B1012" s="190"/>
      <c r="C1012" s="221"/>
      <c r="D1012" s="192" t="s">
        <v>249</v>
      </c>
      <c r="E1012" s="193">
        <v>200.25</v>
      </c>
      <c r="F1012" s="194"/>
      <c r="G1012" s="195">
        <v>3203</v>
      </c>
      <c r="H1012" s="195">
        <v>147</v>
      </c>
      <c r="I1012" s="196">
        <f t="shared" si="151"/>
      </c>
      <c r="J1012" s="197">
        <f t="shared" si="18"/>
      </c>
      <c r="K1012" s="195">
        <v>6</v>
      </c>
      <c r="L1012" s="197">
        <f t="shared" si="111"/>
      </c>
      <c r="M1012" s="195">
        <v>0</v>
      </c>
      <c r="N1012" s="198">
        <f t="shared" si="218"/>
      </c>
      <c r="O1012" s="195">
        <v>0</v>
      </c>
      <c r="P1012" s="198">
        <f t="shared" si="245"/>
      </c>
      <c r="Q1012" s="199"/>
      <c r="R1012" s="195"/>
      <c r="S1012" s="199"/>
      <c r="T1012" s="195"/>
      <c r="U1012" s="200"/>
      <c r="V1012" s="201"/>
      <c r="W1012" s="195"/>
      <c r="X1012" s="201"/>
      <c r="Y1012" s="199"/>
      <c r="Z1012" s="201"/>
      <c r="AA1012" s="201"/>
      <c r="AB1012" s="195"/>
      <c r="AC1012" s="195"/>
      <c r="AD1012" s="199"/>
      <c r="AE1012" s="202"/>
      <c r="AF1012" s="203"/>
    </row>
    <row hidden="true" r="1013">
      <c r="A1013" s="189"/>
      <c r="B1013" s="190"/>
      <c r="C1013" s="221"/>
      <c r="D1013" s="192" t="s">
        <v>250</v>
      </c>
      <c r="E1013" s="193">
        <v>2548.5</v>
      </c>
      <c r="F1013" s="194"/>
      <c r="G1013" s="195">
        <v>17677</v>
      </c>
      <c r="H1013" s="195">
        <v>433</v>
      </c>
      <c r="I1013" s="196">
        <f t="shared" si="151"/>
      </c>
      <c r="J1013" s="197">
        <f t="shared" si="18"/>
      </c>
      <c r="K1013" s="195">
        <v>17</v>
      </c>
      <c r="L1013" s="197">
        <f t="shared" si="111"/>
      </c>
      <c r="M1013" s="195">
        <v>4</v>
      </c>
      <c r="N1013" s="198">
        <f t="shared" si="218"/>
      </c>
      <c r="O1013" s="195">
        <v>5</v>
      </c>
      <c r="P1013" s="198">
        <f t="shared" si="245"/>
      </c>
      <c r="Q1013" s="199"/>
      <c r="R1013" s="195"/>
      <c r="S1013" s="199"/>
      <c r="T1013" s="195"/>
      <c r="U1013" s="200"/>
      <c r="V1013" s="201"/>
      <c r="W1013" s="195"/>
      <c r="X1013" s="201"/>
      <c r="Y1013" s="199"/>
      <c r="Z1013" s="201"/>
      <c r="AA1013" s="201"/>
      <c r="AB1013" s="195"/>
      <c r="AC1013" s="195"/>
      <c r="AD1013" s="199"/>
      <c r="AE1013" s="202"/>
      <c r="AF1013" s="203" t="s">
        <v>266</v>
      </c>
    </row>
    <row hidden="true" r="1014">
      <c r="A1014" s="189"/>
      <c r="B1014" s="190" t="s">
        <v>275</v>
      </c>
      <c r="C1014" s="221" t="s">
        <v>272</v>
      </c>
      <c r="D1014" s="192" t="s">
        <v>247</v>
      </c>
      <c r="E1014" s="193">
        <v>0</v>
      </c>
      <c r="F1014" s="194">
        <f>E1014+E1016+E1015</f>
      </c>
      <c r="G1014" s="193">
        <v>0</v>
      </c>
      <c r="H1014" s="193">
        <v>0</v>
      </c>
      <c r="I1014" s="196">
        <f t="shared" si="151"/>
      </c>
      <c r="J1014" s="197">
        <f t="shared" si="18"/>
      </c>
      <c r="K1014" s="193">
        <v>0</v>
      </c>
      <c r="L1014" s="197">
        <f t="shared" si="111"/>
      </c>
      <c r="M1014" s="193">
        <v>0</v>
      </c>
      <c r="N1014" s="198">
        <f t="shared" si="218"/>
      </c>
      <c r="O1014" s="193">
        <v>0</v>
      </c>
      <c r="P1014" s="198">
        <f t="shared" si="245"/>
      </c>
      <c r="Q1014" s="199">
        <f>(M1014+M1015+M1016)/(O1014+O1015+O1016)</f>
      </c>
      <c r="R1014" s="195">
        <v>9</v>
      </c>
      <c r="S1014" s="199">
        <f>(O1014+O1015+O1016)/(K1014+K1015+K1016)</f>
      </c>
      <c r="T1014" s="195">
        <v>6</v>
      </c>
      <c r="U1014" s="200">
        <f>F1014/T1014</f>
      </c>
      <c r="V1014" s="201">
        <f>(F1014+4*500)/T1014</f>
      </c>
      <c r="W1014" s="195">
        <v>9007.199999999997</v>
      </c>
      <c r="X1014" s="201">
        <f>W1014/T1014</f>
      </c>
      <c r="Y1014" s="199">
        <f>T1014/R1014</f>
      </c>
      <c r="Z1014" s="201">
        <f>W1014/F1014</f>
      </c>
      <c r="AA1014" s="201">
        <f>W1014/(F1014+500)</f>
      </c>
      <c r="AB1014" s="195">
        <v>0</v>
      </c>
      <c r="AC1014" s="195">
        <v>0</v>
      </c>
      <c r="AD1014" s="199">
        <f>AB1014/T1014</f>
      </c>
      <c r="AE1014" s="202">
        <f>(W1014-AC1014)/(F1014+500)</f>
      </c>
      <c r="AF1014" s="201" t="s">
        <v>248</v>
      </c>
    </row>
    <row hidden="true" r="1015">
      <c r="A1015" s="189"/>
      <c r="B1015" s="190"/>
      <c r="C1015" s="221"/>
      <c r="D1015" s="192" t="s">
        <v>249</v>
      </c>
      <c r="E1015" s="193">
        <v>924.44</v>
      </c>
      <c r="F1015" s="194"/>
      <c r="G1015" s="195">
        <v>10429</v>
      </c>
      <c r="H1015" s="195">
        <v>606</v>
      </c>
      <c r="I1015" s="196">
        <f t="shared" si="151"/>
      </c>
      <c r="J1015" s="197">
        <f t="shared" si="18"/>
      </c>
      <c r="K1015" s="195">
        <v>16</v>
      </c>
      <c r="L1015" s="197">
        <f t="shared" si="111"/>
      </c>
      <c r="M1015" s="195">
        <v>3</v>
      </c>
      <c r="N1015" s="198">
        <f t="shared" si="218"/>
      </c>
      <c r="O1015" s="195">
        <v>4</v>
      </c>
      <c r="P1015" s="198">
        <f t="shared" si="245"/>
      </c>
      <c r="Q1015" s="199"/>
      <c r="R1015" s="195"/>
      <c r="S1015" s="199"/>
      <c r="T1015" s="195"/>
      <c r="U1015" s="200"/>
      <c r="V1015" s="201"/>
      <c r="W1015" s="195"/>
      <c r="X1015" s="201"/>
      <c r="Y1015" s="199"/>
      <c r="Z1015" s="201"/>
      <c r="AA1015" s="201"/>
      <c r="AB1015" s="195"/>
      <c r="AC1015" s="195"/>
      <c r="AD1015" s="199"/>
      <c r="AE1015" s="202"/>
      <c r="AF1015" s="203"/>
    </row>
    <row hidden="true" r="1016">
      <c r="A1016" s="189"/>
      <c r="B1016" s="190"/>
      <c r="C1016" s="221"/>
      <c r="D1016" s="192" t="s">
        <v>250</v>
      </c>
      <c r="E1016" s="193">
        <v>827.32</v>
      </c>
      <c r="F1016" s="194"/>
      <c r="G1016" s="195">
        <v>4177</v>
      </c>
      <c r="H1016" s="195">
        <v>145</v>
      </c>
      <c r="I1016" s="196">
        <f t="shared" si="151"/>
      </c>
      <c r="J1016" s="197">
        <f t="shared" si="18"/>
      </c>
      <c r="K1016" s="195">
        <v>2</v>
      </c>
      <c r="L1016" s="197">
        <f t="shared" si="111"/>
      </c>
      <c r="M1016" s="195">
        <v>1</v>
      </c>
      <c r="N1016" s="198">
        <f t="shared" si="218"/>
      </c>
      <c r="O1016" s="195">
        <v>1</v>
      </c>
      <c r="P1016" s="198">
        <f t="shared" si="245"/>
      </c>
      <c r="Q1016" s="199"/>
      <c r="R1016" s="195"/>
      <c r="S1016" s="199"/>
      <c r="T1016" s="195"/>
      <c r="U1016" s="200"/>
      <c r="V1016" s="201"/>
      <c r="W1016" s="195"/>
      <c r="X1016" s="201"/>
      <c r="Y1016" s="199"/>
      <c r="Z1016" s="201"/>
      <c r="AA1016" s="201"/>
      <c r="AB1016" s="195"/>
      <c r="AC1016" s="195"/>
      <c r="AD1016" s="199"/>
      <c r="AE1016" s="202"/>
      <c r="AF1016" s="203" t="s">
        <v>266</v>
      </c>
    </row>
    <row hidden="true" r="1017">
      <c r="A1017" s="189"/>
      <c r="B1017" s="190" t="s">
        <v>276</v>
      </c>
      <c r="C1017" s="221" t="s">
        <v>272</v>
      </c>
      <c r="D1017" s="192" t="s">
        <v>247</v>
      </c>
      <c r="E1017" s="193">
        <v>0</v>
      </c>
      <c r="F1017" s="194">
        <f>E1017+E1019+E1018</f>
      </c>
      <c r="G1017" s="193">
        <v>0</v>
      </c>
      <c r="H1017" s="193">
        <v>0</v>
      </c>
      <c r="I1017" s="196">
        <f t="shared" si="151"/>
      </c>
      <c r="J1017" s="197">
        <f t="shared" si="18"/>
      </c>
      <c r="K1017" s="193">
        <v>0</v>
      </c>
      <c r="L1017" s="197">
        <f t="shared" si="111"/>
      </c>
      <c r="M1017" s="193">
        <v>0</v>
      </c>
      <c r="N1017" s="198">
        <f t="shared" si="218"/>
      </c>
      <c r="O1017" s="193">
        <v>0</v>
      </c>
      <c r="P1017" s="198">
        <f t="shared" si="245"/>
      </c>
      <c r="Q1017" s="199">
        <f>(M1017+M1018+M1019)/(O1017+O1018+O1019)</f>
      </c>
      <c r="R1017" s="195">
        <v>10</v>
      </c>
      <c r="S1017" s="199">
        <f>(O1017+O1018+O1019)/(K1017+K1018+K1019)</f>
      </c>
      <c r="T1017" s="195">
        <v>2</v>
      </c>
      <c r="U1017" s="200">
        <f>F1017/T1017</f>
      </c>
      <c r="V1017" s="201">
        <f>(F1017+4*500)/T1017</f>
      </c>
      <c r="W1017" s="195">
        <v>799.6800000000003</v>
      </c>
      <c r="X1017" s="201">
        <f>W1017/T1017</f>
      </c>
      <c r="Y1017" s="199">
        <f>T1017/R1017</f>
      </c>
      <c r="Z1017" s="201">
        <f>W1017/F1017</f>
      </c>
      <c r="AA1017" s="201">
        <f>W1017/(F1017+500)</f>
      </c>
      <c r="AB1017" s="195">
        <v>0</v>
      </c>
      <c r="AC1017" s="195">
        <v>0</v>
      </c>
      <c r="AD1017" s="199">
        <f>AB1017/T1017</f>
      </c>
      <c r="AE1017" s="202">
        <f>(W1017-AC1017)/(F1017+500)</f>
      </c>
      <c r="AF1017" s="201" t="s">
        <v>248</v>
      </c>
    </row>
    <row hidden="true" r="1018">
      <c r="A1018" s="189"/>
      <c r="B1018" s="190"/>
      <c r="C1018" s="221"/>
      <c r="D1018" s="192" t="s">
        <v>249</v>
      </c>
      <c r="E1018" s="193">
        <v>834.57</v>
      </c>
      <c r="F1018" s="194"/>
      <c r="G1018" s="195">
        <v>11942</v>
      </c>
      <c r="H1018" s="195">
        <v>721</v>
      </c>
      <c r="I1018" s="196">
        <f t="shared" si="151"/>
      </c>
      <c r="J1018" s="197">
        <f t="shared" si="18"/>
      </c>
      <c r="K1018" s="195">
        <v>15</v>
      </c>
      <c r="L1018" s="197">
        <f>E1017/K1017</f>
      </c>
      <c r="M1018" s="195">
        <v>2</v>
      </c>
      <c r="N1018" s="198">
        <f t="shared" si="218"/>
      </c>
      <c r="O1018" s="195">
        <v>5</v>
      </c>
      <c r="P1018" s="198">
        <f t="shared" si="245"/>
      </c>
      <c r="Q1018" s="199"/>
      <c r="R1018" s="195"/>
      <c r="S1018" s="199"/>
      <c r="T1018" s="195"/>
      <c r="U1018" s="200"/>
      <c r="V1018" s="201"/>
      <c r="W1018" s="195"/>
      <c r="X1018" s="201"/>
      <c r="Y1018" s="199"/>
      <c r="Z1018" s="201"/>
      <c r="AA1018" s="201"/>
      <c r="AB1018" s="195"/>
      <c r="AC1018" s="195"/>
      <c r="AD1018" s="199"/>
      <c r="AE1018" s="202"/>
      <c r="AF1018" s="203"/>
    </row>
    <row hidden="true" r="1019">
      <c r="A1019" s="189"/>
      <c r="B1019" s="190"/>
      <c r="C1019" s="221"/>
      <c r="D1019" s="192" t="s">
        <v>250</v>
      </c>
      <c r="E1019" s="193">
        <v>365.37</v>
      </c>
      <c r="F1019" s="194"/>
      <c r="G1019" s="195">
        <v>2922</v>
      </c>
      <c r="H1019" s="195">
        <v>82</v>
      </c>
      <c r="I1019" s="196">
        <f t="shared" si="151"/>
      </c>
      <c r="J1019" s="197">
        <f t="shared" si="18"/>
      </c>
      <c r="K1019" s="195">
        <v>3</v>
      </c>
      <c r="L1019" s="197">
        <f t="shared" ref="L1019:L1021" si="112">E1019/K1019</f>
      </c>
      <c r="M1019" s="195">
        <v>0</v>
      </c>
      <c r="N1019" s="198">
        <f t="shared" si="218"/>
      </c>
      <c r="O1019" s="195">
        <v>1</v>
      </c>
      <c r="P1019" s="198">
        <f t="shared" si="245"/>
      </c>
      <c r="Q1019" s="199"/>
      <c r="R1019" s="195"/>
      <c r="S1019" s="199"/>
      <c r="T1019" s="195"/>
      <c r="U1019" s="200"/>
      <c r="V1019" s="201"/>
      <c r="W1019" s="195"/>
      <c r="X1019" s="201"/>
      <c r="Y1019" s="199"/>
      <c r="Z1019" s="201"/>
      <c r="AA1019" s="201"/>
      <c r="AB1019" s="195"/>
      <c r="AC1019" s="195"/>
      <c r="AD1019" s="199"/>
      <c r="AE1019" s="202"/>
      <c r="AF1019" s="203" t="s">
        <v>266</v>
      </c>
    </row>
    <row hidden="true" r="1020">
      <c r="A1020" s="189"/>
      <c r="B1020" s="222" t="s">
        <v>256</v>
      </c>
      <c r="C1020" s="222"/>
      <c r="D1020" s="222"/>
      <c r="E1020" s="208">
        <f>SUM(E1005:E1019)</f>
      </c>
      <c r="F1020" s="208">
        <f>SUM(F1005:F1019)</f>
      </c>
      <c r="G1020" s="208">
        <f>SUM(G1005:G1019)</f>
      </c>
      <c r="H1020" s="208">
        <f>SUM(H1005:H1019)</f>
      </c>
      <c r="I1020" s="210">
        <f t="shared" si="151"/>
      </c>
      <c r="J1020" s="211">
        <f t="shared" si="18"/>
      </c>
      <c r="K1020" s="208">
        <f>SUM(K1005:K1019)</f>
      </c>
      <c r="L1020" s="211">
        <f t="shared" si="112"/>
      </c>
      <c r="M1020" s="208">
        <f>SUM(M1005:M1019)</f>
      </c>
      <c r="N1020" s="212">
        <f t="shared" si="218"/>
      </c>
      <c r="O1020" s="208">
        <f>SUM(O1005:O1019)</f>
      </c>
      <c r="P1020" s="212">
        <f t="shared" si="245"/>
      </c>
      <c r="Q1020" s="213">
        <f t="shared" ref="Q1020:Q1021" si="191">M1020/O1020</f>
      </c>
      <c r="R1020" s="208">
        <f>SUM(R1005:R1019)</f>
      </c>
      <c r="S1020" s="213">
        <f t="shared" ref="S1020:S1021" si="69">(O1020+O1020)/(K1020+K1020)</f>
      </c>
      <c r="T1020" s="208">
        <f>SUM(T1005:T1019)</f>
      </c>
      <c r="U1020" s="214">
        <f t="shared" ref="U1020:U1021" si="526">F1020/T1020</f>
      </c>
      <c r="V1020" s="215">
        <f t="shared" ref="V1020:V1021" si="630">(F1020+4*500)/T1020</f>
      </c>
      <c r="W1020" s="208">
        <f>SUM(W1005:W1019)</f>
      </c>
      <c r="X1020" s="216">
        <f t="shared" ref="X1020:X1021" si="318">W1020/T1020</f>
      </c>
      <c r="Y1020" s="213">
        <f t="shared" ref="Y1020:Y1021" si="422">T1020/R1020</f>
      </c>
      <c r="Z1020" s="215">
        <f t="shared" ref="Z1020:Z1021" si="827">W1020/F1020</f>
      </c>
      <c r="AA1020" s="215">
        <f>W1020/(F1020+COUNT(W1005:W1019)*500)</f>
      </c>
      <c r="AB1020" s="217">
        <f>AB1005+AB1008+AB1011+AB1014+AB1017</f>
      </c>
      <c r="AC1020" s="217">
        <f>AC1005+AC1008+AC1011+AC1014+AC1017</f>
      </c>
      <c r="AD1020" s="213">
        <f t="shared" ref="AD1020:AD1021" si="723">AB1020/T1020</f>
      </c>
      <c r="AE1020" s="223">
        <f>(W1020-AC1020)/(F1020+COUNT(W1005:W1019))</f>
      </c>
      <c r="AF1020" s="224"/>
    </row>
    <row r="1021">
      <c r="A1021" s="189"/>
      <c r="B1021" s="225" t="s">
        <v>277</v>
      </c>
      <c r="C1021" s="225"/>
      <c r="D1021" s="225"/>
      <c r="E1021" s="226">
        <f>E972+E988+E1004+E1020</f>
      </c>
      <c r="F1021" s="226">
        <f>F972+F988+F1004+F1020</f>
      </c>
      <c r="G1021" s="226">
        <f>G972+G988+G1004+G1020</f>
      </c>
      <c r="H1021" s="226">
        <f>H972+H988+H1004+H1020</f>
      </c>
      <c r="I1021" s="227">
        <f t="shared" si="151"/>
      </c>
      <c r="J1021" s="228">
        <f t="shared" si="18"/>
      </c>
      <c r="K1021" s="229">
        <f>K972+K988+K1004+K1020</f>
      </c>
      <c r="L1021" s="228">
        <f t="shared" si="112"/>
      </c>
      <c r="M1021" s="229">
        <f>M972+M988+M1004+M1020</f>
      </c>
      <c r="N1021" s="230">
        <f t="shared" si="218"/>
      </c>
      <c r="O1021" s="229">
        <f>O972+O988+O1004+O1020</f>
      </c>
      <c r="P1021" s="230">
        <f t="shared" si="245"/>
      </c>
      <c r="Q1021" s="231">
        <f t="shared" si="191"/>
      </c>
      <c r="R1021" s="229">
        <f>R972+R988+R1004+R1020</f>
      </c>
      <c r="S1021" s="231">
        <f t="shared" si="69"/>
      </c>
      <c r="T1021" s="229">
        <f>T972+T988+T1004+T1020</f>
      </c>
      <c r="U1021" s="232">
        <f t="shared" si="526"/>
      </c>
      <c r="V1021" s="233">
        <f t="shared" si="630"/>
      </c>
      <c r="W1021" s="226">
        <f>W972+W988+W1004+W1020</f>
      </c>
      <c r="X1021" s="233">
        <f t="shared" si="318"/>
      </c>
      <c r="Y1021" s="231">
        <f t="shared" si="422"/>
      </c>
      <c r="Z1021" s="233">
        <f t="shared" si="827"/>
      </c>
      <c r="AA1021" s="233">
        <f>W1021/(F1021+COUNT(W957:W971,W973:W987,W989:W1003,W1005:W1019)*500)</f>
      </c>
      <c r="AB1021" s="229">
        <f>AB972+AB988+AB1004+AB1020</f>
      </c>
      <c r="AC1021" s="226">
        <f>AC972+AC988+AC1004+AC1020</f>
      </c>
      <c r="AD1021" s="231">
        <f t="shared" si="723"/>
      </c>
      <c r="AE1021" s="233">
        <f>(W1021-AC1021)/(F1021+COUNT(W957:W971,W973:W987,W989:W1003,W1005:W1019)*500)</f>
      </c>
      <c r="AF1021" s="201"/>
    </row>
    <row hidden="true" r="1022">
      <c r="A1022" s="178" t="s">
        <v>212</v>
      </c>
      <c r="B1022" s="179" t="s">
        <v>213</v>
      </c>
      <c r="C1022" s="179" t="s">
        <v>214</v>
      </c>
      <c r="D1022" s="179" t="s">
        <v>215</v>
      </c>
      <c r="E1022" s="180" t="s">
        <v>216</v>
      </c>
      <c r="F1022" s="179" t="s">
        <v>217</v>
      </c>
      <c r="G1022" s="179" t="s">
        <v>218</v>
      </c>
      <c r="H1022" s="179" t="s">
        <v>219</v>
      </c>
      <c r="I1022" s="181" t="s">
        <v>220</v>
      </c>
      <c r="J1022" s="182" t="s">
        <v>221</v>
      </c>
      <c r="K1022" s="179" t="s">
        <v>222</v>
      </c>
      <c r="L1022" s="182" t="s">
        <v>223</v>
      </c>
      <c r="M1022" s="179" t="s">
        <v>224</v>
      </c>
      <c r="N1022" s="183" t="s">
        <v>225</v>
      </c>
      <c r="O1022" s="179" t="s">
        <v>226</v>
      </c>
      <c r="P1022" s="183" t="s">
        <v>227</v>
      </c>
      <c r="Q1022" s="181" t="s">
        <v>228</v>
      </c>
      <c r="R1022" s="184" t="s">
        <v>229</v>
      </c>
      <c r="S1022" s="185" t="s">
        <v>230</v>
      </c>
      <c r="T1022" s="184" t="s">
        <v>231</v>
      </c>
      <c r="U1022" s="186" t="s">
        <v>232</v>
      </c>
      <c r="V1022" s="187" t="s">
        <v>233</v>
      </c>
      <c r="W1022" s="187" t="s">
        <v>234</v>
      </c>
      <c r="X1022" s="187" t="s">
        <v>235</v>
      </c>
      <c r="Y1022" s="185" t="s">
        <v>236</v>
      </c>
      <c r="Z1022" s="187" t="s">
        <v>237</v>
      </c>
      <c r="AA1022" s="187" t="s">
        <v>238</v>
      </c>
      <c r="AB1022" s="187" t="s">
        <v>239</v>
      </c>
      <c r="AC1022" s="184" t="s">
        <v>240</v>
      </c>
      <c r="AD1022" s="185" t="s">
        <v>241</v>
      </c>
      <c r="AE1022" s="235" t="s">
        <v>242</v>
      </c>
      <c r="AF1022" s="236" t="s">
        <v>243</v>
      </c>
    </row>
    <row hidden="true" r="1023">
      <c r="A1023" s="189" t="s">
        <v>297</v>
      </c>
      <c r="B1023" s="190" t="s">
        <v>245</v>
      </c>
      <c r="C1023" s="221" t="s">
        <v>258</v>
      </c>
      <c r="D1023" s="192" t="s">
        <v>247</v>
      </c>
      <c r="E1023" s="193">
        <v>0</v>
      </c>
      <c r="F1023" s="194">
        <f>E1023+E1025+E1024</f>
      </c>
      <c r="G1023" s="195">
        <v>0</v>
      </c>
      <c r="H1023" s="195">
        <v>0</v>
      </c>
      <c r="I1023" s="196">
        <f t="shared" ref="I1023:I1057" si="152">H1023/G1023</f>
      </c>
      <c r="J1023" s="197">
        <f t="shared" ref="J1023:J1057" si="19">(E1023/G1023)*1000</f>
      </c>
      <c r="K1023" s="195">
        <v>0</v>
      </c>
      <c r="L1023" s="197">
        <f t="shared" ref="L1023:L1083" si="113">E1023/K1023</f>
      </c>
      <c r="M1023" s="195">
        <v>0</v>
      </c>
      <c r="N1023" s="198">
        <f t="shared" ref="N1023:N1087" si="219">E1023/M1023</f>
      </c>
      <c r="O1023" s="195">
        <v>0</v>
      </c>
      <c r="P1023" s="198">
        <f t="shared" ref="P1023:P1087" si="246">E1023/O1023</f>
      </c>
      <c r="Q1023" s="199">
        <f>(M1023+M1024+M1025)/(O1023+O1024+O1025)</f>
      </c>
      <c r="R1023" s="195">
        <v>4</v>
      </c>
      <c r="S1023" s="199">
        <f>(O1023+O1024+O1025)/(K1023+K1024+K1025)</f>
      </c>
      <c r="T1023" s="195">
        <v>3</v>
      </c>
      <c r="U1023" s="200">
        <f>F1023/T1023</f>
      </c>
      <c r="V1023" s="201">
        <f>(F1023+4*500)/T1023</f>
      </c>
      <c r="W1023" s="195">
        <v>3752.4</v>
      </c>
      <c r="X1023" s="201">
        <f>W1023/T1023</f>
      </c>
      <c r="Y1023" s="199">
        <f>T1023/R1023</f>
      </c>
      <c r="Z1023" s="201">
        <f>W1023/F1023</f>
      </c>
      <c r="AA1023" s="201">
        <f>W1023/(F1023+500)</f>
      </c>
      <c r="AB1023" s="195">
        <v>1</v>
      </c>
      <c r="AC1023" s="195">
        <v>715.2</v>
      </c>
      <c r="AD1023" s="199">
        <f>AB1023/T1023</f>
      </c>
      <c r="AE1023" s="202">
        <f>(W1023-AC1023)/(F1023+500)</f>
      </c>
      <c r="AF1023" s="237" t="s">
        <v>265</v>
      </c>
    </row>
    <row hidden="true" r="1024">
      <c r="A1024" s="189"/>
      <c r="B1024" s="190"/>
      <c r="C1024" s="221"/>
      <c r="D1024" s="192" t="s">
        <v>249</v>
      </c>
      <c r="E1024" s="193">
        <v>2271.27</v>
      </c>
      <c r="F1024" s="194"/>
      <c r="G1024" s="195">
        <v>29444</v>
      </c>
      <c r="H1024" s="195">
        <v>1877</v>
      </c>
      <c r="I1024" s="196">
        <f t="shared" si="152"/>
      </c>
      <c r="J1024" s="197">
        <f t="shared" si="19"/>
      </c>
      <c r="K1024" s="195">
        <v>41</v>
      </c>
      <c r="L1024" s="197">
        <f t="shared" si="113"/>
      </c>
      <c r="M1024" s="195">
        <v>3</v>
      </c>
      <c r="N1024" s="198">
        <f t="shared" si="219"/>
      </c>
      <c r="O1024" s="195">
        <v>4</v>
      </c>
      <c r="P1024" s="198">
        <f t="shared" si="246"/>
      </c>
      <c r="Q1024" s="199"/>
      <c r="R1024" s="195"/>
      <c r="S1024" s="199"/>
      <c r="T1024" s="195"/>
      <c r="U1024" s="200"/>
      <c r="V1024" s="201"/>
      <c r="W1024" s="195"/>
      <c r="X1024" s="201"/>
      <c r="Y1024" s="199"/>
      <c r="Z1024" s="201"/>
      <c r="AA1024" s="201"/>
      <c r="AB1024" s="195"/>
      <c r="AC1024" s="195"/>
      <c r="AD1024" s="199"/>
      <c r="AE1024" s="202"/>
      <c r="AF1024" s="204"/>
    </row>
    <row hidden="true" r="1025">
      <c r="A1025" s="189"/>
      <c r="B1025" s="190"/>
      <c r="C1025" s="221"/>
      <c r="D1025" s="192" t="s">
        <v>250</v>
      </c>
      <c r="E1025" s="193">
        <v>499.46</v>
      </c>
      <c r="F1025" s="194"/>
      <c r="G1025" s="195">
        <v>2707</v>
      </c>
      <c r="H1025" s="205">
        <v>123</v>
      </c>
      <c r="I1025" s="196">
        <f t="shared" si="152"/>
      </c>
      <c r="J1025" s="197">
        <f t="shared" si="19"/>
      </c>
      <c r="K1025" s="195">
        <v>4</v>
      </c>
      <c r="L1025" s="197">
        <f t="shared" si="113"/>
      </c>
      <c r="M1025" s="195">
        <v>0</v>
      </c>
      <c r="N1025" s="198">
        <f t="shared" si="219"/>
      </c>
      <c r="O1025" s="195">
        <v>2</v>
      </c>
      <c r="P1025" s="198">
        <f t="shared" si="246"/>
      </c>
      <c r="Q1025" s="199"/>
      <c r="R1025" s="195"/>
      <c r="S1025" s="199"/>
      <c r="T1025" s="195"/>
      <c r="U1025" s="200"/>
      <c r="V1025" s="201"/>
      <c r="W1025" s="195"/>
      <c r="X1025" s="201"/>
      <c r="Y1025" s="199"/>
      <c r="Z1025" s="201"/>
      <c r="AA1025" s="201"/>
      <c r="AB1025" s="195"/>
      <c r="AC1025" s="195"/>
      <c r="AD1025" s="199"/>
      <c r="AE1025" s="202"/>
      <c r="AF1025" s="203" t="s">
        <v>251</v>
      </c>
    </row>
    <row hidden="true" r="1026">
      <c r="A1026" s="189"/>
      <c r="B1026" s="190" t="s">
        <v>252</v>
      </c>
      <c r="C1026" s="221" t="s">
        <v>258</v>
      </c>
      <c r="D1026" s="192" t="s">
        <v>247</v>
      </c>
      <c r="E1026" s="193">
        <v>0</v>
      </c>
      <c r="F1026" s="194">
        <f>E1026+E1028+E1027</f>
      </c>
      <c r="G1026" s="195">
        <v>0</v>
      </c>
      <c r="H1026" s="195">
        <v>0</v>
      </c>
      <c r="I1026" s="196">
        <f t="shared" si="152"/>
      </c>
      <c r="J1026" s="197">
        <f t="shared" si="19"/>
      </c>
      <c r="K1026" s="195">
        <v>0</v>
      </c>
      <c r="L1026" s="197">
        <f t="shared" si="113"/>
      </c>
      <c r="M1026" s="195">
        <v>0</v>
      </c>
      <c r="N1026" s="198">
        <f t="shared" si="219"/>
      </c>
      <c r="O1026" s="195">
        <v>0</v>
      </c>
      <c r="P1026" s="198">
        <f t="shared" si="246"/>
      </c>
      <c r="Q1026" s="199">
        <f>(M1026+M1027+M1028)/(O1026+O1027+O1028)</f>
      </c>
      <c r="R1026" s="195">
        <v>8</v>
      </c>
      <c r="S1026" s="199">
        <f>(O1026+O1027+O1028)/(K1026+K1027+K1028)</f>
      </c>
      <c r="T1026" s="195">
        <v>0</v>
      </c>
      <c r="U1026" s="200">
        <f>F1026/T1026</f>
      </c>
      <c r="V1026" s="201">
        <f>(F1026+4*500)/T1026</f>
      </c>
      <c r="W1026" s="195">
        <v>0</v>
      </c>
      <c r="X1026" s="201">
        <f>W1026/T1026</f>
      </c>
      <c r="Y1026" s="199">
        <f>T1026/R1026</f>
      </c>
      <c r="Z1026" s="201">
        <f>W1026/F1026</f>
      </c>
      <c r="AA1026" s="201">
        <f>W1026/(F1026+500)</f>
      </c>
      <c r="AB1026" s="195">
        <v>0</v>
      </c>
      <c r="AC1026" s="195">
        <v>0</v>
      </c>
      <c r="AD1026" s="199">
        <f>AB1026/T1026</f>
      </c>
      <c r="AE1026" s="202">
        <f>(W1026-AC1026)/(F1026+500)</f>
      </c>
      <c r="AF1026" s="203" t="s">
        <v>265</v>
      </c>
    </row>
    <row hidden="true" r="1027">
      <c r="A1027" s="189"/>
      <c r="B1027" s="190"/>
      <c r="C1027" s="221"/>
      <c r="D1027" s="192" t="s">
        <v>249</v>
      </c>
      <c r="E1027" s="193">
        <v>2429.07</v>
      </c>
      <c r="F1027" s="194"/>
      <c r="G1027" s="195">
        <v>34190</v>
      </c>
      <c r="H1027" s="195">
        <v>1567</v>
      </c>
      <c r="I1027" s="196">
        <f t="shared" si="152"/>
      </c>
      <c r="J1027" s="197">
        <f t="shared" si="19"/>
      </c>
      <c r="K1027" s="195">
        <v>48</v>
      </c>
      <c r="L1027" s="197">
        <f t="shared" si="113"/>
      </c>
      <c r="M1027" s="195">
        <v>0</v>
      </c>
      <c r="N1027" s="198">
        <f t="shared" si="219"/>
      </c>
      <c r="O1027" s="195">
        <v>2</v>
      </c>
      <c r="P1027" s="198">
        <f t="shared" si="246"/>
      </c>
      <c r="Q1027" s="199"/>
      <c r="R1027" s="195"/>
      <c r="S1027" s="199"/>
      <c r="T1027" s="195"/>
      <c r="U1027" s="200"/>
      <c r="V1027" s="201"/>
      <c r="W1027" s="195"/>
      <c r="X1027" s="201"/>
      <c r="Y1027" s="199"/>
      <c r="Z1027" s="201"/>
      <c r="AA1027" s="201"/>
      <c r="AB1027" s="195"/>
      <c r="AC1027" s="195"/>
      <c r="AD1027" s="199"/>
      <c r="AE1027" s="202"/>
      <c r="AF1027" s="204"/>
    </row>
    <row hidden="true" r="1028">
      <c r="A1028" s="189"/>
      <c r="B1028" s="190"/>
      <c r="C1028" s="221"/>
      <c r="D1028" s="192" t="s">
        <v>250</v>
      </c>
      <c r="E1028" s="193">
        <v>397.04</v>
      </c>
      <c r="F1028" s="194"/>
      <c r="G1028" s="195">
        <v>2203</v>
      </c>
      <c r="H1028" s="195">
        <v>144</v>
      </c>
      <c r="I1028" s="196">
        <f t="shared" si="152"/>
      </c>
      <c r="J1028" s="197">
        <f t="shared" si="19"/>
      </c>
      <c r="K1028" s="195">
        <v>5</v>
      </c>
      <c r="L1028" s="197">
        <f t="shared" si="113"/>
      </c>
      <c r="M1028" s="195">
        <v>0</v>
      </c>
      <c r="N1028" s="198">
        <f t="shared" si="219"/>
      </c>
      <c r="O1028" s="195">
        <v>0</v>
      </c>
      <c r="P1028" s="198">
        <f t="shared" si="246"/>
      </c>
      <c r="Q1028" s="199"/>
      <c r="R1028" s="195"/>
      <c r="S1028" s="199"/>
      <c r="T1028" s="195"/>
      <c r="U1028" s="200"/>
      <c r="V1028" s="201"/>
      <c r="W1028" s="195"/>
      <c r="X1028" s="201"/>
      <c r="Y1028" s="199"/>
      <c r="Z1028" s="201"/>
      <c r="AA1028" s="201"/>
      <c r="AB1028" s="195"/>
      <c r="AC1028" s="195"/>
      <c r="AD1028" s="199"/>
      <c r="AE1028" s="202"/>
      <c r="AF1028" s="203" t="s">
        <v>251</v>
      </c>
    </row>
    <row hidden="true" r="1029">
      <c r="A1029" s="189"/>
      <c r="B1029" s="206" t="s">
        <v>253</v>
      </c>
      <c r="C1029" s="221" t="s">
        <v>258</v>
      </c>
      <c r="D1029" s="192" t="s">
        <v>247</v>
      </c>
      <c r="E1029" s="193">
        <v>0</v>
      </c>
      <c r="F1029" s="194">
        <f>E1029+E1031+E1030</f>
      </c>
      <c r="G1029" s="195">
        <v>0</v>
      </c>
      <c r="H1029" s="195">
        <v>0</v>
      </c>
      <c r="I1029" s="196">
        <f t="shared" si="152"/>
      </c>
      <c r="J1029" s="197">
        <f t="shared" si="19"/>
      </c>
      <c r="K1029" s="195">
        <v>0</v>
      </c>
      <c r="L1029" s="197">
        <f t="shared" si="113"/>
      </c>
      <c r="M1029" s="195">
        <v>0</v>
      </c>
      <c r="N1029" s="198">
        <f t="shared" si="219"/>
      </c>
      <c r="O1029" s="195">
        <v>0</v>
      </c>
      <c r="P1029" s="198">
        <f t="shared" si="246"/>
      </c>
      <c r="Q1029" s="199">
        <f>(M1029+M1030+M1031)/(O1029+O1030+O1031)</f>
      </c>
      <c r="R1029" s="195">
        <v>1</v>
      </c>
      <c r="S1029" s="199">
        <f>(O1029+O1030+O1031)/(K1029+K1030+K1031)</f>
      </c>
      <c r="T1029" s="195">
        <v>0</v>
      </c>
      <c r="U1029" s="200">
        <f>F1029/T1029</f>
      </c>
      <c r="V1029" s="201">
        <f>(F1029+4*500)/T1029</f>
      </c>
      <c r="W1029" s="195">
        <v>0</v>
      </c>
      <c r="X1029" s="201">
        <f>W1029/T1029</f>
      </c>
      <c r="Y1029" s="199">
        <f>T1029/R1029</f>
      </c>
      <c r="Z1029" s="201">
        <f>W1029/F1029</f>
      </c>
      <c r="AA1029" s="201">
        <f>W1029/(F1029+500)</f>
      </c>
      <c r="AB1029" s="195">
        <v>0</v>
      </c>
      <c r="AC1029" s="195">
        <v>0</v>
      </c>
      <c r="AD1029" s="199">
        <f>AB1029/T1029</f>
      </c>
      <c r="AE1029" s="202">
        <f>(W1029-AC1029)/(F1029+500)</f>
      </c>
      <c r="AF1029" s="203" t="s">
        <v>265</v>
      </c>
    </row>
    <row hidden="true" r="1030">
      <c r="A1030" s="189"/>
      <c r="B1030" s="206"/>
      <c r="C1030" s="221"/>
      <c r="D1030" s="192" t="s">
        <v>249</v>
      </c>
      <c r="E1030" s="193">
        <v>1541.17</v>
      </c>
      <c r="F1030" s="194"/>
      <c r="G1030" s="195">
        <v>21023</v>
      </c>
      <c r="H1030" s="195">
        <v>831</v>
      </c>
      <c r="I1030" s="196">
        <f t="shared" si="152"/>
      </c>
      <c r="J1030" s="197">
        <f t="shared" si="19"/>
      </c>
      <c r="K1030" s="195">
        <v>25</v>
      </c>
      <c r="L1030" s="197">
        <f t="shared" si="113"/>
      </c>
      <c r="M1030" s="195">
        <v>0</v>
      </c>
      <c r="N1030" s="198">
        <f t="shared" si="219"/>
      </c>
      <c r="O1030" s="195">
        <v>1</v>
      </c>
      <c r="P1030" s="198">
        <f t="shared" si="246"/>
      </c>
      <c r="Q1030" s="199"/>
      <c r="R1030" s="195"/>
      <c r="S1030" s="199"/>
      <c r="T1030" s="195"/>
      <c r="U1030" s="200"/>
      <c r="V1030" s="201"/>
      <c r="W1030" s="195"/>
      <c r="X1030" s="201"/>
      <c r="Y1030" s="199"/>
      <c r="Z1030" s="201"/>
      <c r="AA1030" s="201"/>
      <c r="AB1030" s="195"/>
      <c r="AC1030" s="195"/>
      <c r="AD1030" s="199"/>
      <c r="AE1030" s="202"/>
      <c r="AF1030" s="204"/>
    </row>
    <row hidden="true" r="1031">
      <c r="A1031" s="189"/>
      <c r="B1031" s="206"/>
      <c r="C1031" s="221"/>
      <c r="D1031" s="192" t="s">
        <v>250</v>
      </c>
      <c r="E1031" s="193">
        <v>201.9</v>
      </c>
      <c r="F1031" s="194"/>
      <c r="G1031" s="195">
        <v>1387</v>
      </c>
      <c r="H1031" s="205">
        <v>16</v>
      </c>
      <c r="I1031" s="196">
        <f t="shared" si="152"/>
      </c>
      <c r="J1031" s="197">
        <f t="shared" si="19"/>
      </c>
      <c r="K1031" s="195">
        <v>3</v>
      </c>
      <c r="L1031" s="197">
        <f t="shared" si="113"/>
      </c>
      <c r="M1031" s="195">
        <v>0</v>
      </c>
      <c r="N1031" s="198">
        <f t="shared" si="219"/>
      </c>
      <c r="O1031" s="195">
        <v>0</v>
      </c>
      <c r="P1031" s="198">
        <f t="shared" si="246"/>
      </c>
      <c r="Q1031" s="199"/>
      <c r="R1031" s="195"/>
      <c r="S1031" s="199"/>
      <c r="T1031" s="195"/>
      <c r="U1031" s="200"/>
      <c r="V1031" s="201"/>
      <c r="W1031" s="195"/>
      <c r="X1031" s="201"/>
      <c r="Y1031" s="199"/>
      <c r="Z1031" s="201"/>
      <c r="AA1031" s="201"/>
      <c r="AB1031" s="195"/>
      <c r="AC1031" s="195"/>
      <c r="AD1031" s="199"/>
      <c r="AE1031" s="202"/>
      <c r="AF1031" s="203" t="s">
        <v>251</v>
      </c>
    </row>
    <row hidden="true" r="1032">
      <c r="A1032" s="189"/>
      <c r="B1032" s="190" t="s">
        <v>254</v>
      </c>
      <c r="C1032" s="221" t="s">
        <v>258</v>
      </c>
      <c r="D1032" s="192" t="s">
        <v>247</v>
      </c>
      <c r="E1032" s="193">
        <v>0</v>
      </c>
      <c r="F1032" s="194">
        <f>E1032+E1034+E1033</f>
      </c>
      <c r="G1032" s="195">
        <v>0</v>
      </c>
      <c r="H1032" s="195">
        <v>0</v>
      </c>
      <c r="I1032" s="196">
        <f t="shared" si="152"/>
      </c>
      <c r="J1032" s="197">
        <f t="shared" si="19"/>
      </c>
      <c r="K1032" s="195">
        <v>0</v>
      </c>
      <c r="L1032" s="197">
        <f t="shared" si="113"/>
      </c>
      <c r="M1032" s="195">
        <v>0</v>
      </c>
      <c r="N1032" s="198">
        <f t="shared" si="219"/>
      </c>
      <c r="O1032" s="195">
        <v>0</v>
      </c>
      <c r="P1032" s="198">
        <f t="shared" si="246"/>
      </c>
      <c r="Q1032" s="199">
        <f>(M1032+M1033+M1034)/(O1032+O1033+O1034)</f>
      </c>
      <c r="R1032" s="195">
        <v>7</v>
      </c>
      <c r="S1032" s="199">
        <f>(O1032+O1033+O1034)/(K1032+K1033+K1034)</f>
      </c>
      <c r="T1032" s="195">
        <v>3</v>
      </c>
      <c r="U1032" s="200">
        <f>F1032/T1032</f>
      </c>
      <c r="V1032" s="201">
        <f>(F1032+4*500)/T1032</f>
      </c>
      <c r="W1032" s="195">
        <v>1503.9999999999995</v>
      </c>
      <c r="X1032" s="201">
        <f>W1032/T1032</f>
      </c>
      <c r="Y1032" s="199">
        <f>T1032/R1032</f>
      </c>
      <c r="Z1032" s="201">
        <f>W1032/F1032</f>
      </c>
      <c r="AA1032" s="201">
        <f>W1032/(F1032+500)</f>
      </c>
      <c r="AB1032" s="195">
        <v>0</v>
      </c>
      <c r="AC1032" s="195">
        <v>0</v>
      </c>
      <c r="AD1032" s="199">
        <f>AB1032/T1032</f>
      </c>
      <c r="AE1032" s="202">
        <f>(W1032-AC1032)/(F1032+500)</f>
      </c>
      <c r="AF1032" s="203" t="s">
        <v>265</v>
      </c>
    </row>
    <row hidden="true" r="1033">
      <c r="A1033" s="189"/>
      <c r="B1033" s="190"/>
      <c r="C1033" s="221"/>
      <c r="D1033" s="192" t="s">
        <v>249</v>
      </c>
      <c r="E1033" s="193">
        <v>1180.08</v>
      </c>
      <c r="F1033" s="194"/>
      <c r="G1033" s="195">
        <v>12309</v>
      </c>
      <c r="H1033" s="195">
        <v>491</v>
      </c>
      <c r="I1033" s="196">
        <f t="shared" si="152"/>
      </c>
      <c r="J1033" s="197">
        <f t="shared" si="19"/>
      </c>
      <c r="K1033" s="195">
        <v>20</v>
      </c>
      <c r="L1033" s="197">
        <f t="shared" si="113"/>
      </c>
      <c r="M1033" s="195">
        <v>0</v>
      </c>
      <c r="N1033" s="198">
        <f t="shared" si="219"/>
      </c>
      <c r="O1033" s="195">
        <v>1</v>
      </c>
      <c r="P1033" s="198">
        <f t="shared" si="246"/>
      </c>
      <c r="Q1033" s="199"/>
      <c r="R1033" s="195"/>
      <c r="S1033" s="199"/>
      <c r="T1033" s="195"/>
      <c r="U1033" s="200"/>
      <c r="V1033" s="201"/>
      <c r="W1033" s="195"/>
      <c r="X1033" s="201"/>
      <c r="Y1033" s="199"/>
      <c r="Z1033" s="201"/>
      <c r="AA1033" s="201"/>
      <c r="AB1033" s="195"/>
      <c r="AC1033" s="195"/>
      <c r="AD1033" s="199"/>
      <c r="AE1033" s="202"/>
      <c r="AF1033" s="204"/>
    </row>
    <row hidden="true" r="1034">
      <c r="A1034" s="189"/>
      <c r="B1034" s="190"/>
      <c r="C1034" s="221"/>
      <c r="D1034" s="192" t="s">
        <v>250</v>
      </c>
      <c r="E1034" s="193">
        <v>297.26</v>
      </c>
      <c r="F1034" s="194"/>
      <c r="G1034" s="195">
        <v>1420</v>
      </c>
      <c r="H1034" s="205">
        <v>24</v>
      </c>
      <c r="I1034" s="196">
        <f t="shared" si="152"/>
      </c>
      <c r="J1034" s="197">
        <f t="shared" si="19"/>
      </c>
      <c r="K1034" s="195">
        <v>1</v>
      </c>
      <c r="L1034" s="197">
        <f t="shared" si="113"/>
      </c>
      <c r="M1034" s="195">
        <v>0</v>
      </c>
      <c r="N1034" s="198">
        <f t="shared" si="219"/>
      </c>
      <c r="O1034" s="195">
        <v>0</v>
      </c>
      <c r="P1034" s="198">
        <f t="shared" si="246"/>
      </c>
      <c r="Q1034" s="199"/>
      <c r="R1034" s="195"/>
      <c r="S1034" s="199"/>
      <c r="T1034" s="195"/>
      <c r="U1034" s="200"/>
      <c r="V1034" s="201"/>
      <c r="W1034" s="195"/>
      <c r="X1034" s="201"/>
      <c r="Y1034" s="199"/>
      <c r="Z1034" s="201"/>
      <c r="AA1034" s="201"/>
      <c r="AB1034" s="195"/>
      <c r="AC1034" s="195"/>
      <c r="AD1034" s="199"/>
      <c r="AE1034" s="202"/>
      <c r="AF1034" s="203" t="s">
        <v>251</v>
      </c>
    </row>
    <row hidden="true" r="1035">
      <c r="A1035" s="189"/>
      <c r="B1035" s="190" t="s">
        <v>255</v>
      </c>
      <c r="C1035" s="221" t="s">
        <v>258</v>
      </c>
      <c r="D1035" s="192" t="s">
        <v>247</v>
      </c>
      <c r="E1035" s="193">
        <v>0</v>
      </c>
      <c r="F1035" s="194">
        <f>E1035+E1037+E1036</f>
      </c>
      <c r="G1035" s="195">
        <v>0</v>
      </c>
      <c r="H1035" s="195">
        <v>0</v>
      </c>
      <c r="I1035" s="196">
        <f t="shared" si="152"/>
      </c>
      <c r="J1035" s="197">
        <f t="shared" si="19"/>
      </c>
      <c r="K1035" s="195">
        <v>0</v>
      </c>
      <c r="L1035" s="197">
        <f t="shared" si="113"/>
      </c>
      <c r="M1035" s="195">
        <v>0</v>
      </c>
      <c r="N1035" s="198">
        <f t="shared" si="219"/>
      </c>
      <c r="O1035" s="195">
        <v>0</v>
      </c>
      <c r="P1035" s="198">
        <f t="shared" si="246"/>
      </c>
      <c r="Q1035" s="199">
        <f>(M1035+M1036+M1037)/(O1035+O1036+O1037)</f>
      </c>
      <c r="R1035" s="195">
        <v>4</v>
      </c>
      <c r="S1035" s="199">
        <f>(O1035+O1036+O1037)/(K1035+K1036+K1037)</f>
      </c>
      <c r="T1035" s="195">
        <v>0</v>
      </c>
      <c r="U1035" s="200">
        <f>F1035/T1035</f>
      </c>
      <c r="V1035" s="201">
        <f>(F1035+4*500)/T1035</f>
      </c>
      <c r="W1035" s="195">
        <v>0</v>
      </c>
      <c r="X1035" s="201">
        <f>W1035/T1035</f>
      </c>
      <c r="Y1035" s="199">
        <f>T1035/R1035</f>
      </c>
      <c r="Z1035" s="201">
        <f>W1035/F1035</f>
      </c>
      <c r="AA1035" s="201">
        <f>W1035/(F1035+500)</f>
      </c>
      <c r="AB1035" s="195">
        <v>0</v>
      </c>
      <c r="AC1035" s="195">
        <v>0</v>
      </c>
      <c r="AD1035" s="199">
        <f>AB1035/T1035</f>
      </c>
      <c r="AE1035" s="202">
        <f>(W1035-AC1035)/(F1035+500)</f>
      </c>
      <c r="AF1035" s="203" t="s">
        <v>265</v>
      </c>
    </row>
    <row hidden="true" r="1036">
      <c r="A1036" s="189"/>
      <c r="B1036" s="190"/>
      <c r="C1036" s="221"/>
      <c r="D1036" s="192" t="s">
        <v>249</v>
      </c>
      <c r="E1036" s="193">
        <v>604.42</v>
      </c>
      <c r="F1036" s="194"/>
      <c r="G1036" s="195">
        <v>6010</v>
      </c>
      <c r="H1036" s="195">
        <v>265</v>
      </c>
      <c r="I1036" s="196">
        <f t="shared" si="152"/>
      </c>
      <c r="J1036" s="197">
        <f t="shared" si="19"/>
      </c>
      <c r="K1036" s="195">
        <v>15</v>
      </c>
      <c r="L1036" s="197">
        <f t="shared" si="113"/>
      </c>
      <c r="M1036" s="195">
        <v>0</v>
      </c>
      <c r="N1036" s="198">
        <f t="shared" si="219"/>
      </c>
      <c r="O1036" s="195">
        <v>3</v>
      </c>
      <c r="P1036" s="198">
        <f t="shared" si="246"/>
      </c>
      <c r="Q1036" s="199"/>
      <c r="R1036" s="195"/>
      <c r="S1036" s="199"/>
      <c r="T1036" s="195"/>
      <c r="U1036" s="200"/>
      <c r="V1036" s="201"/>
      <c r="W1036" s="195"/>
      <c r="X1036" s="201"/>
      <c r="Y1036" s="199"/>
      <c r="Z1036" s="201"/>
      <c r="AA1036" s="201"/>
      <c r="AB1036" s="195"/>
      <c r="AC1036" s="195"/>
      <c r="AD1036" s="199"/>
      <c r="AE1036" s="202"/>
      <c r="AF1036" s="204"/>
    </row>
    <row hidden="true" r="1037">
      <c r="A1037" s="189"/>
      <c r="B1037" s="190"/>
      <c r="C1037" s="221"/>
      <c r="D1037" s="192" t="s">
        <v>250</v>
      </c>
      <c r="E1037" s="193">
        <v>218.17</v>
      </c>
      <c r="F1037" s="194"/>
      <c r="G1037" s="195">
        <v>1132</v>
      </c>
      <c r="H1037" s="205">
        <v>30</v>
      </c>
      <c r="I1037" s="196">
        <f t="shared" si="152"/>
      </c>
      <c r="J1037" s="197">
        <f t="shared" si="19"/>
      </c>
      <c r="K1037" s="195">
        <v>1</v>
      </c>
      <c r="L1037" s="197">
        <f t="shared" si="113"/>
      </c>
      <c r="M1037" s="195">
        <v>0</v>
      </c>
      <c r="N1037" s="198">
        <f t="shared" si="219"/>
      </c>
      <c r="O1037" s="195">
        <v>0</v>
      </c>
      <c r="P1037" s="198">
        <f t="shared" si="246"/>
      </c>
      <c r="Q1037" s="199"/>
      <c r="R1037" s="195"/>
      <c r="S1037" s="199"/>
      <c r="T1037" s="195"/>
      <c r="U1037" s="200"/>
      <c r="V1037" s="201"/>
      <c r="W1037" s="195"/>
      <c r="X1037" s="201"/>
      <c r="Y1037" s="199"/>
      <c r="Z1037" s="201"/>
      <c r="AA1037" s="201"/>
      <c r="AB1037" s="195"/>
      <c r="AC1037" s="195"/>
      <c r="AD1037" s="199"/>
      <c r="AE1037" s="202"/>
      <c r="AF1037" s="203" t="s">
        <v>251</v>
      </c>
    </row>
    <row hidden="true" r="1038">
      <c r="A1038" s="189"/>
      <c r="B1038" s="207" t="s">
        <v>256</v>
      </c>
      <c r="C1038" s="207"/>
      <c r="D1038" s="207"/>
      <c r="E1038" s="217">
        <f>SUM(E1023:E1037)</f>
      </c>
      <c r="F1038" s="209">
        <f>SUM(F1023:F1037)</f>
      </c>
      <c r="G1038" s="208">
        <f>SUM(G1023:G1037)</f>
      </c>
      <c r="H1038" s="208">
        <f>SUM(H1023:H1037)</f>
      </c>
      <c r="I1038" s="210">
        <f t="shared" si="152"/>
      </c>
      <c r="J1038" s="211">
        <f t="shared" si="19"/>
      </c>
      <c r="K1038" s="208">
        <f>SUM(K1023:K1037)</f>
      </c>
      <c r="L1038" s="211">
        <f t="shared" si="113"/>
      </c>
      <c r="M1038" s="208">
        <f>SUM(M1023:M1037)</f>
      </c>
      <c r="N1038" s="212">
        <f t="shared" si="219"/>
      </c>
      <c r="O1038" s="208">
        <f>SUM(O1023:O1037)</f>
      </c>
      <c r="P1038" s="212">
        <f t="shared" si="246"/>
      </c>
      <c r="Q1038" s="213">
        <f>M1038/O1038</f>
      </c>
      <c r="R1038" s="209">
        <f>SUM(R1023:R1037)</f>
      </c>
      <c r="S1038" s="213">
        <f>(O1038+O1038)/(K1038+K1038)</f>
      </c>
      <c r="T1038" s="209">
        <f>SUM(T1023:T1037)</f>
      </c>
      <c r="U1038" s="214">
        <f t="shared" ref="U1038:U1039" si="527">F1038/T1038</f>
      </c>
      <c r="V1038" s="215">
        <f t="shared" ref="V1038:V1039" si="631">(F1038+4*500)/T1038</f>
      </c>
      <c r="W1038" s="209">
        <f>SUM(W1023:W1037)</f>
      </c>
      <c r="X1038" s="216">
        <f t="shared" ref="X1038:X1039" si="319">W1038/T1038</f>
      </c>
      <c r="Y1038" s="213">
        <f t="shared" ref="Y1038:Y1039" si="423">T1038/R1038</f>
      </c>
      <c r="Z1038" s="215">
        <f t="shared" ref="Z1038:Z1039" si="828">W1038/F1038</f>
      </c>
      <c r="AA1038" s="215">
        <f>W1038/(F1038+COUNT(W1023:W1037)*500)</f>
      </c>
      <c r="AB1038" s="217">
        <f>AB1023+AB1026+AB1029+AB1032+AB1035</f>
      </c>
      <c r="AC1038" s="217">
        <f>AC1023+AC1026+AC1029+AC1032+AC1035</f>
      </c>
      <c r="AD1038" s="213">
        <f t="shared" ref="AD1038:AD1039" si="724">AB1038/T1038</f>
      </c>
      <c r="AE1038" s="218">
        <f>(W1038-AC1038)/(F1038+COUNT(W1023:W1037))</f>
      </c>
      <c r="AF1038" s="219"/>
    </row>
    <row hidden="true" r="1039">
      <c r="A1039" s="189"/>
      <c r="B1039" s="238" t="s">
        <v>257</v>
      </c>
      <c r="C1039" s="221" t="s">
        <v>287</v>
      </c>
      <c r="D1039" s="192" t="s">
        <v>247</v>
      </c>
      <c r="E1039" s="193">
        <v>0</v>
      </c>
      <c r="F1039" s="194">
        <f>E1039+E1041+E1040</f>
      </c>
      <c r="G1039" s="195">
        <v>0</v>
      </c>
      <c r="H1039" s="195">
        <v>0</v>
      </c>
      <c r="I1039" s="196">
        <f t="shared" si="152"/>
      </c>
      <c r="J1039" s="197">
        <f t="shared" si="19"/>
      </c>
      <c r="K1039" s="195">
        <v>0</v>
      </c>
      <c r="L1039" s="197">
        <f t="shared" si="113"/>
      </c>
      <c r="M1039" s="195">
        <v>0</v>
      </c>
      <c r="N1039" s="198">
        <f t="shared" si="219"/>
      </c>
      <c r="O1039" s="195">
        <v>0</v>
      </c>
      <c r="P1039" s="198">
        <f t="shared" si="246"/>
      </c>
      <c r="Q1039" s="199">
        <f>(M1039+M1040+M1041)/(O1039+O1040+O1041)</f>
      </c>
      <c r="R1039" s="195">
        <v>4</v>
      </c>
      <c r="S1039" s="199">
        <f>(O1039+O1040+O1041)/(K1039+K1040+K1041)</f>
      </c>
      <c r="T1039" s="195">
        <v>2</v>
      </c>
      <c r="U1039" s="200">
        <f t="shared" si="527"/>
      </c>
      <c r="V1039" s="201">
        <f t="shared" si="631"/>
      </c>
      <c r="W1039" s="195">
        <v>1764</v>
      </c>
      <c r="X1039" s="201">
        <f t="shared" si="319"/>
      </c>
      <c r="Y1039" s="199">
        <f t="shared" si="423"/>
      </c>
      <c r="Z1039" s="201">
        <f t="shared" si="828"/>
      </c>
      <c r="AA1039" s="201">
        <f>W1039/(F1039+500)</f>
      </c>
      <c r="AB1039" s="195">
        <v>0</v>
      </c>
      <c r="AC1039" s="195">
        <v>0</v>
      </c>
      <c r="AD1039" s="199">
        <f t="shared" si="724"/>
      </c>
      <c r="AE1039" s="202">
        <f>(W1039-AC1039)/(F1039+500)</f>
      </c>
      <c r="AF1039" s="203" t="s">
        <v>265</v>
      </c>
    </row>
    <row hidden="true" r="1040">
      <c r="A1040" s="189"/>
      <c r="B1040" s="238"/>
      <c r="C1040" s="221"/>
      <c r="D1040" s="192" t="s">
        <v>249</v>
      </c>
      <c r="E1040" s="193">
        <v>306.8</v>
      </c>
      <c r="F1040" s="194"/>
      <c r="G1040" s="195">
        <v>3117</v>
      </c>
      <c r="H1040" s="195">
        <v>167</v>
      </c>
      <c r="I1040" s="196">
        <f t="shared" si="152"/>
      </c>
      <c r="J1040" s="197">
        <f t="shared" si="19"/>
      </c>
      <c r="K1040" s="195">
        <v>2</v>
      </c>
      <c r="L1040" s="197">
        <f t="shared" si="113"/>
      </c>
      <c r="M1040" s="195">
        <v>0</v>
      </c>
      <c r="N1040" s="198">
        <f t="shared" si="219"/>
      </c>
      <c r="O1040" s="195">
        <v>0</v>
      </c>
      <c r="P1040" s="198">
        <f t="shared" si="246"/>
      </c>
      <c r="Q1040" s="199"/>
      <c r="R1040" s="195"/>
      <c r="S1040" s="199"/>
      <c r="T1040" s="195"/>
      <c r="U1040" s="200"/>
      <c r="V1040" s="201"/>
      <c r="W1040" s="195"/>
      <c r="X1040" s="201"/>
      <c r="Y1040" s="199"/>
      <c r="Z1040" s="201"/>
      <c r="AA1040" s="201"/>
      <c r="AB1040" s="195"/>
      <c r="AC1040" s="195"/>
      <c r="AD1040" s="199"/>
      <c r="AE1040" s="202"/>
      <c r="AF1040" s="204"/>
    </row>
    <row hidden="true" r="1041">
      <c r="A1041" s="189"/>
      <c r="B1041" s="238"/>
      <c r="C1041" s="221"/>
      <c r="D1041" s="192" t="s">
        <v>250</v>
      </c>
      <c r="E1041" s="193">
        <v>277.37</v>
      </c>
      <c r="F1041" s="194"/>
      <c r="G1041" s="195">
        <v>1545</v>
      </c>
      <c r="H1041" s="205">
        <v>28</v>
      </c>
      <c r="I1041" s="196">
        <f t="shared" si="152"/>
      </c>
      <c r="J1041" s="197">
        <f t="shared" si="19"/>
      </c>
      <c r="K1041" s="195">
        <v>0</v>
      </c>
      <c r="L1041" s="197">
        <f t="shared" si="113"/>
      </c>
      <c r="M1041" s="195">
        <v>1</v>
      </c>
      <c r="N1041" s="198">
        <f t="shared" si="219"/>
      </c>
      <c r="O1041" s="195">
        <v>1</v>
      </c>
      <c r="P1041" s="198">
        <f t="shared" si="246"/>
      </c>
      <c r="Q1041" s="199"/>
      <c r="R1041" s="195"/>
      <c r="S1041" s="199"/>
      <c r="T1041" s="195"/>
      <c r="U1041" s="200"/>
      <c r="V1041" s="201"/>
      <c r="W1041" s="195"/>
      <c r="X1041" s="201"/>
      <c r="Y1041" s="199"/>
      <c r="Z1041" s="201"/>
      <c r="AA1041" s="201"/>
      <c r="AB1041" s="195"/>
      <c r="AC1041" s="195"/>
      <c r="AD1041" s="199"/>
      <c r="AE1041" s="202"/>
      <c r="AF1041" s="203" t="s">
        <v>251</v>
      </c>
    </row>
    <row hidden="true" r="1042">
      <c r="A1042" s="189"/>
      <c r="B1042" s="220" t="s">
        <v>259</v>
      </c>
      <c r="C1042" s="221" t="s">
        <v>287</v>
      </c>
      <c r="D1042" s="192" t="s">
        <v>247</v>
      </c>
      <c r="E1042" s="193">
        <v>0</v>
      </c>
      <c r="F1042" s="194">
        <f>E1042+E1044+E1043</f>
      </c>
      <c r="G1042" s="195">
        <v>0</v>
      </c>
      <c r="H1042" s="195">
        <v>0</v>
      </c>
      <c r="I1042" s="196">
        <f t="shared" si="152"/>
      </c>
      <c r="J1042" s="197">
        <f t="shared" si="19"/>
      </c>
      <c r="K1042" s="195">
        <v>0</v>
      </c>
      <c r="L1042" s="197">
        <f t="shared" si="113"/>
      </c>
      <c r="M1042" s="195">
        <v>0</v>
      </c>
      <c r="N1042" s="198">
        <f t="shared" si="219"/>
      </c>
      <c r="O1042" s="195">
        <v>0</v>
      </c>
      <c r="P1042" s="198">
        <f t="shared" si="246"/>
      </c>
      <c r="Q1042" s="199">
        <f>(M1042+M1043+M1044)/(O1042+O1043+O1044)</f>
      </c>
      <c r="R1042" s="195">
        <v>3</v>
      </c>
      <c r="S1042" s="199">
        <f>(O1042+O1043+O1044)/(K1042+K1043+K1044)</f>
      </c>
      <c r="T1042" s="195">
        <v>0</v>
      </c>
      <c r="U1042" s="200">
        <f>F1042/T1042</f>
      </c>
      <c r="V1042" s="201">
        <f>(F1042+4*500)/T1042</f>
      </c>
      <c r="W1042" s="195">
        <v>0</v>
      </c>
      <c r="X1042" s="201">
        <f>W1042/T1042</f>
      </c>
      <c r="Y1042" s="199">
        <f>T1042/R1042</f>
      </c>
      <c r="Z1042" s="201">
        <f>W1042/F1042</f>
      </c>
      <c r="AA1042" s="201">
        <f>W1042/(F1042+500)</f>
      </c>
      <c r="AB1042" s="195">
        <v>0</v>
      </c>
      <c r="AC1042" s="195">
        <v>0</v>
      </c>
      <c r="AD1042" s="199">
        <f>AB1042/T1042</f>
      </c>
      <c r="AE1042" s="202">
        <f>(W1042-AC1042)/(F1042+500)</f>
      </c>
      <c r="AF1042" s="203" t="s">
        <v>265</v>
      </c>
    </row>
    <row hidden="true" r="1043">
      <c r="A1043" s="189"/>
      <c r="B1043" s="220"/>
      <c r="C1043" s="221"/>
      <c r="D1043" s="192" t="s">
        <v>249</v>
      </c>
      <c r="E1043" s="193">
        <v>311.63</v>
      </c>
      <c r="F1043" s="194"/>
      <c r="G1043" s="195">
        <v>3617</v>
      </c>
      <c r="H1043" s="195">
        <v>177</v>
      </c>
      <c r="I1043" s="196">
        <f t="shared" si="152"/>
      </c>
      <c r="J1043" s="197">
        <f t="shared" si="19"/>
      </c>
      <c r="K1043" s="195">
        <v>2</v>
      </c>
      <c r="L1043" s="197">
        <f t="shared" si="113"/>
      </c>
      <c r="M1043" s="195">
        <v>0</v>
      </c>
      <c r="N1043" s="198">
        <f t="shared" si="219"/>
      </c>
      <c r="O1043" s="195">
        <v>0</v>
      </c>
      <c r="P1043" s="198">
        <f t="shared" si="246"/>
      </c>
      <c r="Q1043" s="199"/>
      <c r="R1043" s="195"/>
      <c r="S1043" s="199"/>
      <c r="T1043" s="195"/>
      <c r="U1043" s="200"/>
      <c r="V1043" s="201"/>
      <c r="W1043" s="195"/>
      <c r="X1043" s="201"/>
      <c r="Y1043" s="199"/>
      <c r="Z1043" s="201"/>
      <c r="AA1043" s="201"/>
      <c r="AB1043" s="195"/>
      <c r="AC1043" s="195"/>
      <c r="AD1043" s="199"/>
      <c r="AE1043" s="202"/>
      <c r="AF1043" s="204"/>
    </row>
    <row hidden="true" r="1044">
      <c r="A1044" s="189"/>
      <c r="B1044" s="220"/>
      <c r="C1044" s="221"/>
      <c r="D1044" s="192" t="s">
        <v>250</v>
      </c>
      <c r="E1044" s="193">
        <v>520.02</v>
      </c>
      <c r="F1044" s="194"/>
      <c r="G1044" s="195">
        <v>3621</v>
      </c>
      <c r="H1044" s="205">
        <v>53</v>
      </c>
      <c r="I1044" s="196">
        <f t="shared" si="152"/>
      </c>
      <c r="J1044" s="197">
        <f t="shared" si="19"/>
      </c>
      <c r="K1044" s="195">
        <v>5</v>
      </c>
      <c r="L1044" s="197">
        <f t="shared" si="113"/>
      </c>
      <c r="M1044" s="195">
        <v>0</v>
      </c>
      <c r="N1044" s="198">
        <f t="shared" si="219"/>
      </c>
      <c r="O1044" s="195">
        <v>3</v>
      </c>
      <c r="P1044" s="198">
        <f t="shared" si="246"/>
      </c>
      <c r="Q1044" s="199"/>
      <c r="R1044" s="195"/>
      <c r="S1044" s="199"/>
      <c r="T1044" s="195"/>
      <c r="U1044" s="200"/>
      <c r="V1044" s="201"/>
      <c r="W1044" s="195"/>
      <c r="X1044" s="201"/>
      <c r="Y1044" s="199"/>
      <c r="Z1044" s="201"/>
      <c r="AA1044" s="201"/>
      <c r="AB1044" s="195"/>
      <c r="AC1044" s="195"/>
      <c r="AD1044" s="199"/>
      <c r="AE1044" s="202"/>
      <c r="AF1044" s="203" t="s">
        <v>251</v>
      </c>
    </row>
    <row hidden="true" r="1045">
      <c r="A1045" s="189"/>
      <c r="B1045" s="220" t="s">
        <v>260</v>
      </c>
      <c r="C1045" s="221" t="s">
        <v>287</v>
      </c>
      <c r="D1045" s="192" t="s">
        <v>247</v>
      </c>
      <c r="E1045" s="193">
        <v>0</v>
      </c>
      <c r="F1045" s="194">
        <f>E1045+E1047+E1046</f>
      </c>
      <c r="G1045" s="195">
        <v>0</v>
      </c>
      <c r="H1045" s="195">
        <v>0</v>
      </c>
      <c r="I1045" s="196">
        <f t="shared" si="152"/>
      </c>
      <c r="J1045" s="197">
        <f t="shared" si="19"/>
      </c>
      <c r="K1045" s="195">
        <v>0</v>
      </c>
      <c r="L1045" s="197">
        <f t="shared" si="113"/>
      </c>
      <c r="M1045" s="195">
        <v>0</v>
      </c>
      <c r="N1045" s="198">
        <f t="shared" si="219"/>
      </c>
      <c r="O1045" s="195">
        <v>0</v>
      </c>
      <c r="P1045" s="198">
        <f t="shared" si="246"/>
      </c>
      <c r="Q1045" s="199">
        <f>(M1045+M1046+M1047)/(O1045+O1046+O1047)</f>
      </c>
      <c r="R1045" s="195">
        <v>1</v>
      </c>
      <c r="S1045" s="199">
        <f>(O1045+O1046+O1047)/(K1045+K1046+K1047)</f>
      </c>
      <c r="T1045" s="195">
        <v>1</v>
      </c>
      <c r="U1045" s="200">
        <f>F1045/T1045</f>
      </c>
      <c r="V1045" s="201">
        <f>(F1045+4*500)/T1045</f>
      </c>
      <c r="W1045" s="195">
        <v>2088</v>
      </c>
      <c r="X1045" s="201">
        <f>W1045/T1045</f>
      </c>
      <c r="Y1045" s="199">
        <f>T1045/R1045</f>
      </c>
      <c r="Z1045" s="201">
        <f>W1045/F1045</f>
      </c>
      <c r="AA1045" s="201">
        <f>W1045/(F1045+500)</f>
      </c>
      <c r="AB1045" s="195">
        <v>0</v>
      </c>
      <c r="AC1045" s="195">
        <v>0</v>
      </c>
      <c r="AD1045" s="199">
        <f>AB1045/T1045</f>
      </c>
      <c r="AE1045" s="202">
        <f>(W1045-AC1045)/(F1045+500)</f>
      </c>
      <c r="AF1045" s="203" t="s">
        <v>265</v>
      </c>
    </row>
    <row hidden="true" r="1046">
      <c r="A1046" s="189"/>
      <c r="B1046" s="220"/>
      <c r="C1046" s="221"/>
      <c r="D1046" s="192" t="s">
        <v>249</v>
      </c>
      <c r="E1046" s="193">
        <v>334.21</v>
      </c>
      <c r="F1046" s="194"/>
      <c r="G1046" s="195">
        <v>2934</v>
      </c>
      <c r="H1046" s="195">
        <v>144</v>
      </c>
      <c r="I1046" s="196">
        <f t="shared" si="152"/>
      </c>
      <c r="J1046" s="197">
        <f t="shared" si="19"/>
      </c>
      <c r="K1046" s="195">
        <v>9</v>
      </c>
      <c r="L1046" s="197">
        <f t="shared" si="113"/>
      </c>
      <c r="M1046" s="195">
        <v>0</v>
      </c>
      <c r="N1046" s="198">
        <f t="shared" si="219"/>
      </c>
      <c r="O1046" s="195">
        <v>0</v>
      </c>
      <c r="P1046" s="198">
        <f t="shared" si="246"/>
      </c>
      <c r="Q1046" s="199"/>
      <c r="R1046" s="195"/>
      <c r="S1046" s="199"/>
      <c r="T1046" s="195"/>
      <c r="U1046" s="200"/>
      <c r="V1046" s="201"/>
      <c r="W1046" s="195"/>
      <c r="X1046" s="201"/>
      <c r="Y1046" s="199"/>
      <c r="Z1046" s="201"/>
      <c r="AA1046" s="201"/>
      <c r="AB1046" s="195"/>
      <c r="AC1046" s="195"/>
      <c r="AD1046" s="199"/>
      <c r="AE1046" s="202"/>
      <c r="AF1046" s="204"/>
    </row>
    <row hidden="true" r="1047">
      <c r="A1047" s="189"/>
      <c r="B1047" s="220"/>
      <c r="C1047" s="221"/>
      <c r="D1047" s="192" t="s">
        <v>250</v>
      </c>
      <c r="E1047" s="193">
        <v>858.85</v>
      </c>
      <c r="F1047" s="194"/>
      <c r="G1047" s="195">
        <v>5359</v>
      </c>
      <c r="H1047" s="205">
        <v>66</v>
      </c>
      <c r="I1047" s="196">
        <f t="shared" si="152"/>
      </c>
      <c r="J1047" s="197">
        <f t="shared" si="19"/>
      </c>
      <c r="K1047" s="195">
        <v>8</v>
      </c>
      <c r="L1047" s="197">
        <f t="shared" si="113"/>
      </c>
      <c r="M1047" s="195">
        <v>1</v>
      </c>
      <c r="N1047" s="198">
        <f t="shared" si="219"/>
      </c>
      <c r="O1047" s="195">
        <v>2</v>
      </c>
      <c r="P1047" s="198">
        <f t="shared" si="246"/>
      </c>
      <c r="Q1047" s="199"/>
      <c r="R1047" s="195"/>
      <c r="S1047" s="199"/>
      <c r="T1047" s="195"/>
      <c r="U1047" s="200"/>
      <c r="V1047" s="201"/>
      <c r="W1047" s="195"/>
      <c r="X1047" s="201"/>
      <c r="Y1047" s="199"/>
      <c r="Z1047" s="201"/>
      <c r="AA1047" s="201"/>
      <c r="AB1047" s="195"/>
      <c r="AC1047" s="195"/>
      <c r="AD1047" s="199"/>
      <c r="AE1047" s="202"/>
      <c r="AF1047" s="203" t="s">
        <v>251</v>
      </c>
    </row>
    <row hidden="true" r="1048">
      <c r="A1048" s="189"/>
      <c r="B1048" s="220" t="s">
        <v>261</v>
      </c>
      <c r="C1048" s="221" t="s">
        <v>287</v>
      </c>
      <c r="D1048" s="192" t="s">
        <v>247</v>
      </c>
      <c r="E1048" s="193">
        <v>0</v>
      </c>
      <c r="F1048" s="194">
        <f>E1048+E1050+E1049</f>
      </c>
      <c r="G1048" s="195">
        <v>0</v>
      </c>
      <c r="H1048" s="205">
        <v>0</v>
      </c>
      <c r="I1048" s="196">
        <f t="shared" si="152"/>
      </c>
      <c r="J1048" s="197">
        <f t="shared" si="19"/>
      </c>
      <c r="K1048" s="195">
        <v>0</v>
      </c>
      <c r="L1048" s="197">
        <f t="shared" si="113"/>
      </c>
      <c r="M1048" s="195">
        <v>0</v>
      </c>
      <c r="N1048" s="198">
        <f t="shared" si="219"/>
      </c>
      <c r="O1048" s="195">
        <v>0</v>
      </c>
      <c r="P1048" s="198">
        <f t="shared" si="246"/>
      </c>
      <c r="Q1048" s="199">
        <f>(M1048+M1049+M1050)/(O1048+O1049+O1050)</f>
      </c>
      <c r="R1048" s="195">
        <v>6</v>
      </c>
      <c r="S1048" s="199">
        <f>(O1048+O1049+O1050)/(K1048+K1049+K1050)</f>
      </c>
      <c r="T1048" s="195">
        <v>4</v>
      </c>
      <c r="U1048" s="200">
        <f>F1048/T1048</f>
      </c>
      <c r="V1048" s="201">
        <f>(F1048+4*500)/T1048</f>
      </c>
      <c r="W1048" s="195">
        <v>3022.08</v>
      </c>
      <c r="X1048" s="201">
        <f>W1048/T1048</f>
      </c>
      <c r="Y1048" s="199">
        <f>T1048/R1048</f>
      </c>
      <c r="Z1048" s="201">
        <f>W1048/F1048</f>
      </c>
      <c r="AA1048" s="201">
        <f>W1048/(F1048+500)</f>
      </c>
      <c r="AB1048" s="195">
        <v>1</v>
      </c>
      <c r="AC1048" s="195">
        <v>715.2</v>
      </c>
      <c r="AD1048" s="199">
        <f>AB1048/T1048</f>
      </c>
      <c r="AE1048" s="202">
        <f>(W1048-AC1048)/(F1048+500)</f>
      </c>
      <c r="AF1048" s="203" t="s">
        <v>265</v>
      </c>
    </row>
    <row hidden="true" r="1049">
      <c r="A1049" s="189"/>
      <c r="B1049" s="220"/>
      <c r="C1049" s="221"/>
      <c r="D1049" s="192" t="s">
        <v>249</v>
      </c>
      <c r="E1049" s="193">
        <v>234.41</v>
      </c>
      <c r="F1049" s="194"/>
      <c r="G1049" s="195">
        <v>1863</v>
      </c>
      <c r="H1049" s="205">
        <v>73</v>
      </c>
      <c r="I1049" s="196">
        <f t="shared" si="152"/>
      </c>
      <c r="J1049" s="197">
        <f t="shared" si="19"/>
      </c>
      <c r="K1049" s="195">
        <v>6</v>
      </c>
      <c r="L1049" s="197">
        <f t="shared" si="113"/>
      </c>
      <c r="M1049" s="195">
        <v>0</v>
      </c>
      <c r="N1049" s="198">
        <f t="shared" si="219"/>
      </c>
      <c r="O1049" s="195">
        <v>1</v>
      </c>
      <c r="P1049" s="198">
        <f t="shared" si="246"/>
      </c>
      <c r="Q1049" s="199"/>
      <c r="R1049" s="195"/>
      <c r="S1049" s="199"/>
      <c r="T1049" s="195"/>
      <c r="U1049" s="200"/>
      <c r="V1049" s="201"/>
      <c r="W1049" s="195"/>
      <c r="X1049" s="201"/>
      <c r="Y1049" s="199"/>
      <c r="Z1049" s="201"/>
      <c r="AA1049" s="201"/>
      <c r="AB1049" s="195"/>
      <c r="AC1049" s="195"/>
      <c r="AD1049" s="199"/>
      <c r="AE1049" s="202"/>
      <c r="AF1049" s="204"/>
    </row>
    <row hidden="true" r="1050">
      <c r="A1050" s="189"/>
      <c r="B1050" s="220"/>
      <c r="C1050" s="221"/>
      <c r="D1050" s="192" t="s">
        <v>250</v>
      </c>
      <c r="E1050" s="193">
        <v>881.65</v>
      </c>
      <c r="F1050" s="194"/>
      <c r="G1050" s="195">
        <v>3767</v>
      </c>
      <c r="H1050" s="205">
        <v>68</v>
      </c>
      <c r="I1050" s="196">
        <f t="shared" si="152"/>
      </c>
      <c r="J1050" s="197">
        <f t="shared" si="19"/>
      </c>
      <c r="K1050" s="195">
        <v>11</v>
      </c>
      <c r="L1050" s="197">
        <f t="shared" si="113"/>
      </c>
      <c r="M1050" s="195">
        <v>1</v>
      </c>
      <c r="N1050" s="198">
        <f t="shared" si="219"/>
      </c>
      <c r="O1050" s="195">
        <v>3</v>
      </c>
      <c r="P1050" s="198">
        <f t="shared" si="246"/>
      </c>
      <c r="Q1050" s="199"/>
      <c r="R1050" s="195"/>
      <c r="S1050" s="199"/>
      <c r="T1050" s="195"/>
      <c r="U1050" s="200"/>
      <c r="V1050" s="201"/>
      <c r="W1050" s="195"/>
      <c r="X1050" s="201"/>
      <c r="Y1050" s="199"/>
      <c r="Z1050" s="201"/>
      <c r="AA1050" s="201"/>
      <c r="AB1050" s="195"/>
      <c r="AC1050" s="195"/>
      <c r="AD1050" s="199"/>
      <c r="AE1050" s="202"/>
      <c r="AF1050" s="203" t="s">
        <v>251</v>
      </c>
    </row>
    <row hidden="true" r="1051">
      <c r="A1051" s="189"/>
      <c r="B1051" s="220" t="s">
        <v>262</v>
      </c>
      <c r="C1051" s="221" t="s">
        <v>287</v>
      </c>
      <c r="D1051" s="192" t="s">
        <v>247</v>
      </c>
      <c r="E1051" s="193">
        <v>0</v>
      </c>
      <c r="F1051" s="194">
        <f>E1051+E1053+E1052</f>
      </c>
      <c r="G1051" s="195">
        <v>0</v>
      </c>
      <c r="H1051" s="195">
        <v>0</v>
      </c>
      <c r="I1051" s="196">
        <f t="shared" si="152"/>
      </c>
      <c r="J1051" s="197">
        <f t="shared" si="19"/>
      </c>
      <c r="K1051" s="195">
        <v>0</v>
      </c>
      <c r="L1051" s="197">
        <f t="shared" si="113"/>
      </c>
      <c r="M1051" s="195">
        <v>0</v>
      </c>
      <c r="N1051" s="198">
        <f t="shared" si="219"/>
      </c>
      <c r="O1051" s="195">
        <v>0</v>
      </c>
      <c r="P1051" s="198">
        <f t="shared" si="246"/>
      </c>
      <c r="Q1051" s="199">
        <f>(M1051+M1052+M1053)/(O1051+O1052+O1053)</f>
      </c>
      <c r="R1051" s="195">
        <v>7</v>
      </c>
      <c r="S1051" s="199">
        <f>(O1051+O1052+O1053)/(K1051+K1052+K1053)</f>
      </c>
      <c r="T1051" s="195">
        <v>4</v>
      </c>
      <c r="U1051" s="200">
        <f>F1051/T1051</f>
      </c>
      <c r="V1051" s="201">
        <f>(F1051+4*500)/T1051</f>
      </c>
      <c r="W1051" s="195">
        <v>4309.32</v>
      </c>
      <c r="X1051" s="201">
        <f>W1051/T1051</f>
      </c>
      <c r="Y1051" s="199">
        <f>T1051/R1051</f>
      </c>
      <c r="Z1051" s="201">
        <f>W1051/F1051</f>
      </c>
      <c r="AA1051" s="201">
        <f>W1051/(F1051+500)</f>
      </c>
      <c r="AB1051" s="195">
        <v>2</v>
      </c>
      <c r="AC1051" s="195">
        <v>2414.4</v>
      </c>
      <c r="AD1051" s="199">
        <f>AB1051/T1051</f>
      </c>
      <c r="AE1051" s="202">
        <f>(W1051-AC1051)/(F1051+500)</f>
      </c>
      <c r="AF1051" s="203" t="s">
        <v>265</v>
      </c>
    </row>
    <row hidden="true" r="1052">
      <c r="A1052" s="189"/>
      <c r="B1052" s="220"/>
      <c r="C1052" s="221"/>
      <c r="D1052" s="192" t="s">
        <v>249</v>
      </c>
      <c r="E1052" s="193">
        <v>499.64</v>
      </c>
      <c r="F1052" s="194"/>
      <c r="G1052" s="195">
        <v>4741</v>
      </c>
      <c r="H1052" s="195">
        <v>168</v>
      </c>
      <c r="I1052" s="196">
        <f t="shared" si="152"/>
      </c>
      <c r="J1052" s="197">
        <f t="shared" si="19"/>
      </c>
      <c r="K1052" s="195">
        <v>8</v>
      </c>
      <c r="L1052" s="197">
        <f t="shared" si="113"/>
      </c>
      <c r="M1052" s="195">
        <v>2</v>
      </c>
      <c r="N1052" s="198">
        <f t="shared" si="219"/>
      </c>
      <c r="O1052" s="195">
        <v>2</v>
      </c>
      <c r="P1052" s="198">
        <f t="shared" si="246"/>
      </c>
      <c r="Q1052" s="199"/>
      <c r="R1052" s="195"/>
      <c r="S1052" s="199"/>
      <c r="T1052" s="195"/>
      <c r="U1052" s="200"/>
      <c r="V1052" s="201"/>
      <c r="W1052" s="195"/>
      <c r="X1052" s="201"/>
      <c r="Y1052" s="199"/>
      <c r="Z1052" s="201"/>
      <c r="AA1052" s="201"/>
      <c r="AB1052" s="195"/>
      <c r="AC1052" s="195"/>
      <c r="AD1052" s="199"/>
      <c r="AE1052" s="202"/>
      <c r="AF1052" s="204"/>
    </row>
    <row hidden="true" r="1053">
      <c r="A1053" s="189"/>
      <c r="B1053" s="220"/>
      <c r="C1053" s="221"/>
      <c r="D1053" s="192" t="s">
        <v>250</v>
      </c>
      <c r="E1053" s="193">
        <v>907.03</v>
      </c>
      <c r="F1053" s="194"/>
      <c r="G1053" s="195">
        <v>3406</v>
      </c>
      <c r="H1053" s="205">
        <v>62</v>
      </c>
      <c r="I1053" s="196">
        <f t="shared" si="152"/>
      </c>
      <c r="J1053" s="197">
        <f t="shared" si="19"/>
      </c>
      <c r="K1053" s="195">
        <v>4</v>
      </c>
      <c r="L1053" s="197">
        <f t="shared" si="113"/>
      </c>
      <c r="M1053" s="195">
        <v>0</v>
      </c>
      <c r="N1053" s="198">
        <f t="shared" si="219"/>
      </c>
      <c r="O1053" s="195">
        <v>0</v>
      </c>
      <c r="P1053" s="198">
        <f t="shared" si="246"/>
      </c>
      <c r="Q1053" s="199"/>
      <c r="R1053" s="195"/>
      <c r="S1053" s="199"/>
      <c r="T1053" s="195"/>
      <c r="U1053" s="200"/>
      <c r="V1053" s="201"/>
      <c r="W1053" s="195"/>
      <c r="X1053" s="201"/>
      <c r="Y1053" s="199"/>
      <c r="Z1053" s="201"/>
      <c r="AA1053" s="201"/>
      <c r="AB1053" s="195"/>
      <c r="AC1053" s="195"/>
      <c r="AD1053" s="199"/>
      <c r="AE1053" s="202"/>
      <c r="AF1053" s="203" t="s">
        <v>251</v>
      </c>
    </row>
    <row hidden="true" r="1054">
      <c r="A1054" s="189"/>
      <c r="B1054" s="222" t="s">
        <v>256</v>
      </c>
      <c r="C1054" s="222"/>
      <c r="D1054" s="222"/>
      <c r="E1054" s="208">
        <f>SUM(E1039:E1053)</f>
      </c>
      <c r="F1054" s="208">
        <f>SUM(F1039:F1053)</f>
      </c>
      <c r="G1054" s="208">
        <f>SUM(G1039:G1053)</f>
      </c>
      <c r="H1054" s="208">
        <f>SUM(H1039:H1053)</f>
      </c>
      <c r="I1054" s="210">
        <f t="shared" si="152"/>
      </c>
      <c r="J1054" s="211">
        <f t="shared" si="19"/>
      </c>
      <c r="K1054" s="208">
        <f>SUM(K1039:K1053)</f>
      </c>
      <c r="L1054" s="211">
        <f t="shared" si="113"/>
      </c>
      <c r="M1054" s="208">
        <f>SUM(M1039:M1053)</f>
      </c>
      <c r="N1054" s="212">
        <f t="shared" si="219"/>
      </c>
      <c r="O1054" s="208">
        <f>SUM(O1039:O1053)</f>
      </c>
      <c r="P1054" s="212">
        <f t="shared" si="246"/>
      </c>
      <c r="Q1054" s="213">
        <f>M1054/O1054</f>
      </c>
      <c r="R1054" s="208">
        <f>SUM(R1039:R1053)</f>
      </c>
      <c r="S1054" s="213">
        <f>(O1054+O1054)/(K1054+K1054)</f>
      </c>
      <c r="T1054" s="208">
        <f>SUM(T1039:T1053)</f>
      </c>
      <c r="U1054" s="214">
        <f t="shared" ref="U1054:U1055" si="528">F1054/T1054</f>
      </c>
      <c r="V1054" s="215">
        <f t="shared" ref="V1054:V1055" si="632">(F1054+4*500)/T1054</f>
      </c>
      <c r="W1054" s="208">
        <f>SUM(W1039:W1053)</f>
      </c>
      <c r="X1054" s="216">
        <f t="shared" ref="X1054:X1055" si="320">W1054/T1054</f>
      </c>
      <c r="Y1054" s="213">
        <f t="shared" ref="Y1054:Y1055" si="424">T1054/R1054</f>
      </c>
      <c r="Z1054" s="215">
        <f t="shared" ref="Z1054:Z1055" si="829">W1054/F1054</f>
      </c>
      <c r="AA1054" s="215">
        <f>W1054/(F1054+COUNT(W1039:W1053)*500)</f>
      </c>
      <c r="AB1054" s="217">
        <f>AB1039+AB1042+AB1045+AB1051+AB1048</f>
      </c>
      <c r="AC1054" s="217">
        <f>AC1039+AC1042+AC1045+AC1051+AC1048</f>
      </c>
      <c r="AD1054" s="213">
        <f t="shared" ref="AD1054:AD1055" si="725">AB1054/T1054</f>
      </c>
      <c r="AE1054" s="218">
        <f>(W1054-AC1054)/(F1054+COUNT(W1039:W1053))</f>
      </c>
      <c r="AF1054" s="203"/>
    </row>
    <row hidden="true" r="1055">
      <c r="A1055" s="189"/>
      <c r="B1055" s="190" t="s">
        <v>263</v>
      </c>
      <c r="C1055" s="221" t="s">
        <v>272</v>
      </c>
      <c r="D1055" s="192" t="s">
        <v>247</v>
      </c>
      <c r="E1055" s="193">
        <v>0</v>
      </c>
      <c r="F1055" s="194">
        <f>E1055+E1057+E1056</f>
      </c>
      <c r="G1055" s="193">
        <v>0</v>
      </c>
      <c r="H1055" s="193">
        <v>0</v>
      </c>
      <c r="I1055" s="196">
        <f t="shared" si="152"/>
      </c>
      <c r="J1055" s="197">
        <f t="shared" si="19"/>
      </c>
      <c r="K1055" s="193">
        <v>0</v>
      </c>
      <c r="L1055" s="197">
        <f t="shared" si="113"/>
      </c>
      <c r="M1055" s="193">
        <v>0</v>
      </c>
      <c r="N1055" s="198">
        <f t="shared" si="219"/>
      </c>
      <c r="O1055" s="193">
        <v>0</v>
      </c>
      <c r="P1055" s="198">
        <f t="shared" si="246"/>
      </c>
      <c r="Q1055" s="199">
        <f>(M1055+M1056+M1057)/(O1055+O1056+O1057)</f>
      </c>
      <c r="R1055" s="195">
        <v>2</v>
      </c>
      <c r="S1055" s="199">
        <f>(O1055+O1056+O1057)/(K1055+K1056+K1057)</f>
      </c>
      <c r="T1055" s="195">
        <v>0</v>
      </c>
      <c r="U1055" s="200">
        <f t="shared" si="528"/>
      </c>
      <c r="V1055" s="201">
        <f t="shared" si="632"/>
      </c>
      <c r="W1055" s="195">
        <v>0</v>
      </c>
      <c r="X1055" s="201">
        <f t="shared" si="320"/>
      </c>
      <c r="Y1055" s="199">
        <f t="shared" si="424"/>
      </c>
      <c r="Z1055" s="201">
        <f t="shared" si="829"/>
      </c>
      <c r="AA1055" s="201">
        <f>W1055/(F1055+500)</f>
      </c>
      <c r="AB1055" s="195">
        <v>0</v>
      </c>
      <c r="AC1055" s="195">
        <v>0</v>
      </c>
      <c r="AD1055" s="199">
        <f t="shared" si="725"/>
      </c>
      <c r="AE1055" s="202">
        <f>(W1055-AC1055)/(F1055+500)</f>
      </c>
      <c r="AF1055" s="201" t="s">
        <v>248</v>
      </c>
    </row>
    <row hidden="true" r="1056">
      <c r="A1056" s="189"/>
      <c r="B1056" s="190"/>
      <c r="C1056" s="221"/>
      <c r="D1056" s="192" t="s">
        <v>249</v>
      </c>
      <c r="E1056" s="193">
        <v>482.6</v>
      </c>
      <c r="F1056" s="194"/>
      <c r="G1056" s="195">
        <v>4696</v>
      </c>
      <c r="H1056" s="195">
        <v>149</v>
      </c>
      <c r="I1056" s="196">
        <f t="shared" si="152"/>
      </c>
      <c r="J1056" s="197">
        <f t="shared" si="19"/>
      </c>
      <c r="K1056" s="195">
        <v>10</v>
      </c>
      <c r="L1056" s="197">
        <f t="shared" si="113"/>
      </c>
      <c r="M1056" s="195">
        <v>0</v>
      </c>
      <c r="N1056" s="198">
        <f t="shared" si="219"/>
      </c>
      <c r="O1056" s="195">
        <v>0</v>
      </c>
      <c r="P1056" s="198">
        <f t="shared" si="246"/>
      </c>
      <c r="Q1056" s="199"/>
      <c r="R1056" s="195"/>
      <c r="S1056" s="199"/>
      <c r="T1056" s="195"/>
      <c r="U1056" s="200"/>
      <c r="V1056" s="201"/>
      <c r="W1056" s="195"/>
      <c r="X1056" s="201"/>
      <c r="Y1056" s="199"/>
      <c r="Z1056" s="201"/>
      <c r="AA1056" s="201"/>
      <c r="AB1056" s="195"/>
      <c r="AC1056" s="195"/>
      <c r="AD1056" s="199"/>
      <c r="AE1056" s="202"/>
      <c r="AF1056" s="203" t="s">
        <v>266</v>
      </c>
    </row>
    <row hidden="true" r="1057">
      <c r="A1057" s="189"/>
      <c r="B1057" s="190"/>
      <c r="C1057" s="221"/>
      <c r="D1057" s="192" t="s">
        <v>250</v>
      </c>
      <c r="E1057" s="193">
        <v>534.35</v>
      </c>
      <c r="F1057" s="194"/>
      <c r="G1057" s="195">
        <v>1600</v>
      </c>
      <c r="H1057" s="205">
        <v>30</v>
      </c>
      <c r="I1057" s="196">
        <f t="shared" si="152"/>
      </c>
      <c r="J1057" s="197">
        <f t="shared" si="19"/>
      </c>
      <c r="K1057" s="195">
        <v>2</v>
      </c>
      <c r="L1057" s="197">
        <f t="shared" si="113"/>
      </c>
      <c r="M1057" s="195">
        <v>0</v>
      </c>
      <c r="N1057" s="198">
        <f t="shared" si="219"/>
      </c>
      <c r="O1057" s="195">
        <v>2</v>
      </c>
      <c r="P1057" s="198">
        <f t="shared" si="246"/>
      </c>
      <c r="Q1057" s="199"/>
      <c r="R1057" s="195"/>
      <c r="S1057" s="199"/>
      <c r="T1057" s="195"/>
      <c r="U1057" s="200"/>
      <c r="V1057" s="201"/>
      <c r="W1057" s="195"/>
      <c r="X1057" s="201"/>
      <c r="Y1057" s="199"/>
      <c r="Z1057" s="201"/>
      <c r="AA1057" s="201"/>
      <c r="AB1057" s="195"/>
      <c r="AC1057" s="195"/>
      <c r="AD1057" s="199"/>
      <c r="AE1057" s="202"/>
      <c r="AF1057" s="203"/>
    </row>
    <row hidden="true" r="1058">
      <c r="A1058" s="189"/>
      <c r="B1058" s="190" t="s">
        <v>267</v>
      </c>
      <c r="C1058" s="221" t="s">
        <v>272</v>
      </c>
      <c r="D1058" s="192" t="s">
        <v>247</v>
      </c>
      <c r="E1058" s="193">
        <v>0</v>
      </c>
      <c r="F1058" s="194">
        <f>E1058+E1060+E1059</f>
      </c>
      <c r="G1058" s="195">
        <v>0</v>
      </c>
      <c r="H1058" s="195">
        <v>0</v>
      </c>
      <c r="I1058" s="196">
        <f>H1058/G1059</f>
      </c>
      <c r="J1058" s="197">
        <f>(E1058/G1059)*1000</f>
      </c>
      <c r="K1058" s="195">
        <v>0</v>
      </c>
      <c r="L1058" s="197">
        <f t="shared" si="113"/>
      </c>
      <c r="M1058" s="195">
        <v>0</v>
      </c>
      <c r="N1058" s="198">
        <f t="shared" si="219"/>
      </c>
      <c r="O1058" s="195">
        <v>0</v>
      </c>
      <c r="P1058" s="198">
        <f t="shared" si="246"/>
      </c>
      <c r="Q1058" s="199">
        <f>(M1058+M1059+M1060)/(O1058+O1059+O1060)</f>
      </c>
      <c r="R1058" s="195">
        <v>8</v>
      </c>
      <c r="S1058" s="199">
        <f>(O1058+O1059+O1060)/(K1058+K1059+K1060)</f>
      </c>
      <c r="T1058" s="195">
        <v>2</v>
      </c>
      <c r="U1058" s="200">
        <f>F1058/T1058</f>
      </c>
      <c r="V1058" s="201">
        <f>(F1058+4*500)/T1058</f>
      </c>
      <c r="W1058" s="195">
        <v>3686.4000000000015</v>
      </c>
      <c r="X1058" s="201">
        <f>W1058/T1058</f>
      </c>
      <c r="Y1058" s="199">
        <f>T1058/R1058</f>
      </c>
      <c r="Z1058" s="201">
        <f>W1058/F1058</f>
      </c>
      <c r="AA1058" s="201">
        <f>W1058/(F1058+500)</f>
      </c>
      <c r="AB1058" s="195">
        <v>1</v>
      </c>
      <c r="AC1058" s="195">
        <v>775.1999999999998</v>
      </c>
      <c r="AD1058" s="199">
        <f>AB1058/T1058</f>
      </c>
      <c r="AE1058" s="202">
        <f>(W1058-AC1058)/(F1058+500)</f>
      </c>
      <c r="AF1058" s="201" t="s">
        <v>248</v>
      </c>
    </row>
    <row hidden="true" r="1059">
      <c r="A1059" s="189"/>
      <c r="B1059" s="190"/>
      <c r="C1059" s="221"/>
      <c r="D1059" s="192" t="s">
        <v>249</v>
      </c>
      <c r="E1059" s="193">
        <v>695.51</v>
      </c>
      <c r="F1059" s="194"/>
      <c r="G1059" s="195">
        <v>4741</v>
      </c>
      <c r="H1059" s="195">
        <v>168</v>
      </c>
      <c r="I1059" s="196">
        <f t="shared" ref="I1059:I1087" si="153">H1059/G1059</f>
      </c>
      <c r="J1059" s="197">
        <f t="shared" ref="J1059:J1087" si="20">(E1059/G1059)*1000</f>
      </c>
      <c r="K1059" s="195">
        <v>8</v>
      </c>
      <c r="L1059" s="197">
        <f t="shared" si="113"/>
      </c>
      <c r="M1059" s="195">
        <v>2</v>
      </c>
      <c r="N1059" s="198">
        <f t="shared" si="219"/>
      </c>
      <c r="O1059" s="195">
        <v>2</v>
      </c>
      <c r="P1059" s="198">
        <f t="shared" si="246"/>
      </c>
      <c r="Q1059" s="199"/>
      <c r="R1059" s="195"/>
      <c r="S1059" s="199"/>
      <c r="T1059" s="195"/>
      <c r="U1059" s="200"/>
      <c r="V1059" s="201"/>
      <c r="W1059" s="195"/>
      <c r="X1059" s="201"/>
      <c r="Y1059" s="199"/>
      <c r="Z1059" s="201"/>
      <c r="AA1059" s="201"/>
      <c r="AB1059" s="195"/>
      <c r="AC1059" s="195"/>
      <c r="AD1059" s="199"/>
      <c r="AE1059" s="202"/>
      <c r="AF1059" s="203"/>
    </row>
    <row hidden="true" r="1060">
      <c r="A1060" s="189"/>
      <c r="B1060" s="190"/>
      <c r="C1060" s="221"/>
      <c r="D1060" s="192" t="s">
        <v>250</v>
      </c>
      <c r="E1060" s="193">
        <v>373.71</v>
      </c>
      <c r="F1060" s="194"/>
      <c r="G1060" s="195">
        <v>1514</v>
      </c>
      <c r="H1060" s="205">
        <v>46</v>
      </c>
      <c r="I1060" s="196">
        <f t="shared" si="153"/>
      </c>
      <c r="J1060" s="197">
        <f t="shared" si="20"/>
      </c>
      <c r="K1060" s="195">
        <v>5</v>
      </c>
      <c r="L1060" s="197">
        <f t="shared" si="113"/>
      </c>
      <c r="M1060" s="195">
        <v>0</v>
      </c>
      <c r="N1060" s="198">
        <f t="shared" si="219"/>
      </c>
      <c r="O1060" s="195">
        <v>0</v>
      </c>
      <c r="P1060" s="198">
        <f t="shared" si="246"/>
      </c>
      <c r="Q1060" s="199"/>
      <c r="R1060" s="195"/>
      <c r="S1060" s="199"/>
      <c r="T1060" s="195"/>
      <c r="U1060" s="200"/>
      <c r="V1060" s="201"/>
      <c r="W1060" s="195"/>
      <c r="X1060" s="201"/>
      <c r="Y1060" s="199"/>
      <c r="Z1060" s="201"/>
      <c r="AA1060" s="201"/>
      <c r="AB1060" s="195"/>
      <c r="AC1060" s="195"/>
      <c r="AD1060" s="199"/>
      <c r="AE1060" s="202"/>
      <c r="AF1060" s="203" t="s">
        <v>266</v>
      </c>
    </row>
    <row hidden="true" r="1061">
      <c r="A1061" s="189"/>
      <c r="B1061" s="190" t="s">
        <v>268</v>
      </c>
      <c r="C1061" s="221" t="s">
        <v>272</v>
      </c>
      <c r="D1061" s="192" t="s">
        <v>247</v>
      </c>
      <c r="E1061" s="193">
        <v>0</v>
      </c>
      <c r="F1061" s="194">
        <f>E1061+E1063+E1062</f>
      </c>
      <c r="G1061" s="193">
        <v>0</v>
      </c>
      <c r="H1061" s="193">
        <v>0</v>
      </c>
      <c r="I1061" s="196">
        <f t="shared" si="153"/>
      </c>
      <c r="J1061" s="197">
        <f t="shared" si="20"/>
      </c>
      <c r="K1061" s="193">
        <v>0</v>
      </c>
      <c r="L1061" s="197">
        <f t="shared" si="113"/>
      </c>
      <c r="M1061" s="193">
        <v>0</v>
      </c>
      <c r="N1061" s="198">
        <f t="shared" si="219"/>
      </c>
      <c r="O1061" s="193">
        <v>0</v>
      </c>
      <c r="P1061" s="198">
        <f t="shared" si="246"/>
      </c>
      <c r="Q1061" s="199">
        <f>(M1061+M1062+M1063)/(O1061+O1062+O1063)</f>
      </c>
      <c r="R1061" s="195">
        <v>3</v>
      </c>
      <c r="S1061" s="199">
        <f>(O1061+O1062+O1063)/(K1061+K1062+K1063)</f>
      </c>
      <c r="T1061" s="195">
        <v>3</v>
      </c>
      <c r="U1061" s="200">
        <f>F1061/T1061</f>
      </c>
      <c r="V1061" s="201">
        <f>(F1061+4*500)/T1061</f>
      </c>
      <c r="W1061" s="195">
        <v>5774.399999999998</v>
      </c>
      <c r="X1061" s="201">
        <f>W1061/T1061</f>
      </c>
      <c r="Y1061" s="199">
        <f>T1061/R1061</f>
      </c>
      <c r="Z1061" s="201">
        <f>W1061/F1061</f>
      </c>
      <c r="AA1061" s="201">
        <f>W1061/(F1061+500)</f>
      </c>
      <c r="AB1061" s="195">
        <v>0</v>
      </c>
      <c r="AC1061" s="195">
        <v>0</v>
      </c>
      <c r="AD1061" s="199">
        <f>AB1061/T1061</f>
      </c>
      <c r="AE1061" s="202">
        <f>(W1061-AC1061)/(F1061+500)</f>
      </c>
      <c r="AF1061" s="201" t="s">
        <v>248</v>
      </c>
    </row>
    <row hidden="true" r="1062">
      <c r="A1062" s="189"/>
      <c r="B1062" s="190"/>
      <c r="C1062" s="221"/>
      <c r="D1062" s="192" t="s">
        <v>249</v>
      </c>
      <c r="E1062" s="193">
        <v>627.48</v>
      </c>
      <c r="F1062" s="194"/>
      <c r="G1062" s="195">
        <v>6611</v>
      </c>
      <c r="H1062" s="195">
        <v>223</v>
      </c>
      <c r="I1062" s="196">
        <f t="shared" si="153"/>
      </c>
      <c r="J1062" s="197">
        <f t="shared" si="20"/>
      </c>
      <c r="K1062" s="195">
        <v>6</v>
      </c>
      <c r="L1062" s="197">
        <f t="shared" si="113"/>
      </c>
      <c r="M1062" s="195">
        <v>2</v>
      </c>
      <c r="N1062" s="198">
        <f t="shared" si="219"/>
      </c>
      <c r="O1062" s="195">
        <v>3</v>
      </c>
      <c r="P1062" s="198">
        <f t="shared" si="246"/>
      </c>
      <c r="Q1062" s="199"/>
      <c r="R1062" s="195"/>
      <c r="S1062" s="199"/>
      <c r="T1062" s="195"/>
      <c r="U1062" s="200"/>
      <c r="V1062" s="201"/>
      <c r="W1062" s="195"/>
      <c r="X1062" s="201"/>
      <c r="Y1062" s="199"/>
      <c r="Z1062" s="201"/>
      <c r="AA1062" s="201"/>
      <c r="AB1062" s="195"/>
      <c r="AC1062" s="195"/>
      <c r="AD1062" s="199"/>
      <c r="AE1062" s="202"/>
      <c r="AF1062" s="203"/>
    </row>
    <row hidden="true" r="1063">
      <c r="A1063" s="189"/>
      <c r="B1063" s="190"/>
      <c r="C1063" s="221"/>
      <c r="D1063" s="192" t="s">
        <v>250</v>
      </c>
      <c r="E1063" s="193">
        <v>285.33</v>
      </c>
      <c r="F1063" s="194"/>
      <c r="G1063" s="195">
        <v>1341</v>
      </c>
      <c r="H1063" s="205">
        <v>22</v>
      </c>
      <c r="I1063" s="196">
        <f t="shared" si="153"/>
      </c>
      <c r="J1063" s="197">
        <f t="shared" si="20"/>
      </c>
      <c r="K1063" s="195">
        <v>2</v>
      </c>
      <c r="L1063" s="197">
        <f t="shared" si="113"/>
      </c>
      <c r="M1063" s="195">
        <v>1</v>
      </c>
      <c r="N1063" s="198">
        <f t="shared" si="219"/>
      </c>
      <c r="O1063" s="195">
        <v>1</v>
      </c>
      <c r="P1063" s="198">
        <f t="shared" si="246"/>
      </c>
      <c r="Q1063" s="199"/>
      <c r="R1063" s="195"/>
      <c r="S1063" s="199"/>
      <c r="T1063" s="195"/>
      <c r="U1063" s="200"/>
      <c r="V1063" s="201"/>
      <c r="W1063" s="195"/>
      <c r="X1063" s="201"/>
      <c r="Y1063" s="199"/>
      <c r="Z1063" s="201"/>
      <c r="AA1063" s="201"/>
      <c r="AB1063" s="195"/>
      <c r="AC1063" s="195"/>
      <c r="AD1063" s="199"/>
      <c r="AE1063" s="202"/>
      <c r="AF1063" s="203" t="s">
        <v>266</v>
      </c>
    </row>
    <row hidden="true" r="1064">
      <c r="A1064" s="189"/>
      <c r="B1064" s="190" t="s">
        <v>269</v>
      </c>
      <c r="C1064" s="221" t="s">
        <v>272</v>
      </c>
      <c r="D1064" s="192" t="s">
        <v>247</v>
      </c>
      <c r="E1064" s="193">
        <v>0</v>
      </c>
      <c r="F1064" s="194">
        <f>E1064+E1066+E1065</f>
      </c>
      <c r="G1064" s="195">
        <v>0</v>
      </c>
      <c r="H1064" s="195">
        <v>0</v>
      </c>
      <c r="I1064" s="196">
        <f t="shared" si="153"/>
      </c>
      <c r="J1064" s="197">
        <f t="shared" si="20"/>
      </c>
      <c r="K1064" s="195">
        <v>0</v>
      </c>
      <c r="L1064" s="197">
        <f t="shared" si="113"/>
      </c>
      <c r="M1064" s="195">
        <v>0</v>
      </c>
      <c r="N1064" s="198">
        <f t="shared" si="219"/>
      </c>
      <c r="O1064" s="195">
        <v>0</v>
      </c>
      <c r="P1064" s="198">
        <f t="shared" si="246"/>
      </c>
      <c r="Q1064" s="199">
        <f>(M1064+M1065+M1066)/(O1064+O1065+O1066)</f>
      </c>
      <c r="R1064" s="195">
        <v>6</v>
      </c>
      <c r="S1064" s="199">
        <f>(O1064+O1065+O1066)/(K1064+K1065+K1066)</f>
      </c>
      <c r="T1064" s="195">
        <v>2</v>
      </c>
      <c r="U1064" s="200">
        <f>F1064/T1064</f>
      </c>
      <c r="V1064" s="201">
        <f>(F1064+4*500)/T1064</f>
      </c>
      <c r="W1064" s="195">
        <v>1550.4000000000015</v>
      </c>
      <c r="X1064" s="201">
        <f>W1064/T1064</f>
      </c>
      <c r="Y1064" s="199">
        <f>T1064/R1064</f>
      </c>
      <c r="Z1064" s="201">
        <f>W1064/F1064</f>
      </c>
      <c r="AA1064" s="201">
        <f>W1064/(F1064+500)</f>
      </c>
      <c r="AB1064" s="195">
        <v>1</v>
      </c>
      <c r="AC1064" s="195">
        <v>775.1999999999998</v>
      </c>
      <c r="AD1064" s="199">
        <f>AB1064/T1064</f>
      </c>
      <c r="AE1064" s="202">
        <f>(W1064-AC1064)/(F1064+500)</f>
      </c>
      <c r="AF1064" s="201" t="s">
        <v>248</v>
      </c>
    </row>
    <row hidden="true" r="1065">
      <c r="A1065" s="189"/>
      <c r="B1065" s="190"/>
      <c r="C1065" s="221"/>
      <c r="D1065" s="192" t="s">
        <v>249</v>
      </c>
      <c r="E1065" s="193">
        <v>910.91</v>
      </c>
      <c r="F1065" s="194"/>
      <c r="G1065" s="195">
        <v>8749</v>
      </c>
      <c r="H1065" s="195">
        <v>319</v>
      </c>
      <c r="I1065" s="196">
        <f t="shared" si="153"/>
      </c>
      <c r="J1065" s="197">
        <f t="shared" si="20"/>
      </c>
      <c r="K1065" s="195">
        <v>12</v>
      </c>
      <c r="L1065" s="197">
        <f t="shared" si="113"/>
      </c>
      <c r="M1065" s="195">
        <v>0</v>
      </c>
      <c r="N1065" s="198">
        <f t="shared" si="219"/>
      </c>
      <c r="O1065" s="195">
        <v>1</v>
      </c>
      <c r="P1065" s="198">
        <f t="shared" si="246"/>
      </c>
      <c r="Q1065" s="199"/>
      <c r="R1065" s="195"/>
      <c r="S1065" s="199"/>
      <c r="T1065" s="195"/>
      <c r="U1065" s="200"/>
      <c r="V1065" s="201"/>
      <c r="W1065" s="195"/>
      <c r="X1065" s="201"/>
      <c r="Y1065" s="199"/>
      <c r="Z1065" s="201"/>
      <c r="AA1065" s="201"/>
      <c r="AB1065" s="195"/>
      <c r="AC1065" s="195"/>
      <c r="AD1065" s="199"/>
      <c r="AE1065" s="202"/>
      <c r="AF1065" s="203"/>
    </row>
    <row hidden="true" r="1066">
      <c r="A1066" s="189"/>
      <c r="B1066" s="190"/>
      <c r="C1066" s="221"/>
      <c r="D1066" s="192" t="s">
        <v>250</v>
      </c>
      <c r="E1066" s="193">
        <v>475.47</v>
      </c>
      <c r="F1066" s="194"/>
      <c r="G1066" s="195">
        <v>1623</v>
      </c>
      <c r="H1066" s="195">
        <v>43</v>
      </c>
      <c r="I1066" s="196">
        <f t="shared" si="153"/>
      </c>
      <c r="J1066" s="197">
        <f t="shared" si="20"/>
      </c>
      <c r="K1066" s="195">
        <v>3</v>
      </c>
      <c r="L1066" s="197">
        <f t="shared" si="113"/>
      </c>
      <c r="M1066" s="195">
        <v>2</v>
      </c>
      <c r="N1066" s="198">
        <f t="shared" si="219"/>
      </c>
      <c r="O1066" s="195">
        <v>3</v>
      </c>
      <c r="P1066" s="198">
        <f t="shared" si="246"/>
      </c>
      <c r="Q1066" s="199"/>
      <c r="R1066" s="195"/>
      <c r="S1066" s="199"/>
      <c r="T1066" s="195"/>
      <c r="U1066" s="200"/>
      <c r="V1066" s="201"/>
      <c r="W1066" s="195"/>
      <c r="X1066" s="201"/>
      <c r="Y1066" s="199"/>
      <c r="Z1066" s="201"/>
      <c r="AA1066" s="201"/>
      <c r="AB1066" s="195"/>
      <c r="AC1066" s="195"/>
      <c r="AD1066" s="199"/>
      <c r="AE1066" s="202"/>
      <c r="AF1066" s="203" t="s">
        <v>266</v>
      </c>
    </row>
    <row hidden="true" r="1067">
      <c r="A1067" s="189"/>
      <c r="B1067" s="190" t="s">
        <v>270</v>
      </c>
      <c r="C1067" s="221" t="s">
        <v>272</v>
      </c>
      <c r="D1067" s="192" t="s">
        <v>247</v>
      </c>
      <c r="E1067" s="193">
        <v>0</v>
      </c>
      <c r="F1067" s="194">
        <f>E1067+E1069+E1068</f>
      </c>
      <c r="G1067" s="193">
        <v>0</v>
      </c>
      <c r="H1067" s="193">
        <v>0</v>
      </c>
      <c r="I1067" s="196">
        <f t="shared" si="153"/>
      </c>
      <c r="J1067" s="197">
        <f t="shared" si="20"/>
      </c>
      <c r="K1067" s="193">
        <v>0</v>
      </c>
      <c r="L1067" s="197">
        <f t="shared" si="113"/>
      </c>
      <c r="M1067" s="193">
        <v>0</v>
      </c>
      <c r="N1067" s="198">
        <f t="shared" si="219"/>
      </c>
      <c r="O1067" s="193">
        <v>0</v>
      </c>
      <c r="P1067" s="198">
        <f t="shared" si="246"/>
      </c>
      <c r="Q1067" s="199">
        <f>(M1067+M1068+M1069)/(O1067+O1068+O1069)</f>
      </c>
      <c r="R1067" s="195">
        <v>8</v>
      </c>
      <c r="S1067" s="199">
        <f>(O1067+O1068+O1069)/(K1067+K1068+K1069)</f>
      </c>
      <c r="T1067" s="195">
        <v>0</v>
      </c>
      <c r="U1067" s="200">
        <f>F1067/T1067</f>
      </c>
      <c r="V1067" s="201">
        <f>(F1067+4*500)/T1067</f>
      </c>
      <c r="W1067" s="195">
        <v>0</v>
      </c>
      <c r="X1067" s="201">
        <f>W1067/T1067</f>
      </c>
      <c r="Y1067" s="199">
        <f>T1067/R1067</f>
      </c>
      <c r="Z1067" s="201">
        <f>W1067/F1067</f>
      </c>
      <c r="AA1067" s="201">
        <f>W1067/(F1067+500)</f>
      </c>
      <c r="AB1067" s="195">
        <v>0</v>
      </c>
      <c r="AC1067" s="195">
        <v>0</v>
      </c>
      <c r="AD1067" s="199">
        <f>AB1067/T1067</f>
      </c>
      <c r="AE1067" s="202">
        <f>(W1067-AC1067)/(F1067+500)</f>
      </c>
      <c r="AF1067" s="201" t="s">
        <v>248</v>
      </c>
    </row>
    <row hidden="true" r="1068">
      <c r="A1068" s="189"/>
      <c r="B1068" s="190"/>
      <c r="C1068" s="221"/>
      <c r="D1068" s="192" t="s">
        <v>249</v>
      </c>
      <c r="E1068" s="193">
        <v>1117.9</v>
      </c>
      <c r="F1068" s="194"/>
      <c r="G1068" s="195">
        <v>10442</v>
      </c>
      <c r="H1068" s="195">
        <v>353</v>
      </c>
      <c r="I1068" s="196">
        <f t="shared" si="153"/>
      </c>
      <c r="J1068" s="197">
        <f t="shared" si="20"/>
      </c>
      <c r="K1068" s="195">
        <v>19</v>
      </c>
      <c r="L1068" s="197">
        <f t="shared" si="113"/>
      </c>
      <c r="M1068" s="195">
        <v>0</v>
      </c>
      <c r="N1068" s="198">
        <f t="shared" si="219"/>
      </c>
      <c r="O1068" s="195">
        <v>2</v>
      </c>
      <c r="P1068" s="198">
        <f t="shared" si="246"/>
      </c>
      <c r="Q1068" s="199"/>
      <c r="R1068" s="195"/>
      <c r="S1068" s="199"/>
      <c r="T1068" s="195"/>
      <c r="U1068" s="200"/>
      <c r="V1068" s="201"/>
      <c r="W1068" s="195"/>
      <c r="X1068" s="201"/>
      <c r="Y1068" s="199"/>
      <c r="Z1068" s="201"/>
      <c r="AA1068" s="201"/>
      <c r="AB1068" s="195"/>
      <c r="AC1068" s="195"/>
      <c r="AD1068" s="199"/>
      <c r="AE1068" s="202"/>
      <c r="AF1068" s="203"/>
    </row>
    <row hidden="true" r="1069">
      <c r="A1069" s="189"/>
      <c r="B1069" s="190"/>
      <c r="C1069" s="221"/>
      <c r="D1069" s="192" t="s">
        <v>250</v>
      </c>
      <c r="E1069" s="193">
        <v>1124.6</v>
      </c>
      <c r="F1069" s="194"/>
      <c r="G1069" s="195">
        <v>4247</v>
      </c>
      <c r="H1069" s="195">
        <v>96</v>
      </c>
      <c r="I1069" s="196">
        <f t="shared" si="153"/>
      </c>
      <c r="J1069" s="197">
        <f t="shared" si="20"/>
      </c>
      <c r="K1069" s="195">
        <v>5</v>
      </c>
      <c r="L1069" s="197">
        <f t="shared" si="113"/>
      </c>
      <c r="M1069" s="195">
        <v>0</v>
      </c>
      <c r="N1069" s="198">
        <f t="shared" si="219"/>
      </c>
      <c r="O1069" s="195">
        <v>2</v>
      </c>
      <c r="P1069" s="198">
        <f t="shared" si="246"/>
      </c>
      <c r="Q1069" s="199"/>
      <c r="R1069" s="195"/>
      <c r="S1069" s="199"/>
      <c r="T1069" s="195"/>
      <c r="U1069" s="200"/>
      <c r="V1069" s="201"/>
      <c r="W1069" s="195"/>
      <c r="X1069" s="201"/>
      <c r="Y1069" s="199"/>
      <c r="Z1069" s="201"/>
      <c r="AA1069" s="201"/>
      <c r="AB1069" s="195"/>
      <c r="AC1069" s="195"/>
      <c r="AD1069" s="199"/>
      <c r="AE1069" s="202"/>
      <c r="AF1069" s="203" t="s">
        <v>266</v>
      </c>
    </row>
    <row hidden="true" r="1070">
      <c r="A1070" s="189"/>
      <c r="B1070" s="222" t="s">
        <v>256</v>
      </c>
      <c r="C1070" s="222"/>
      <c r="D1070" s="222"/>
      <c r="E1070" s="208">
        <f>SUM(E1055:E1069)</f>
      </c>
      <c r="F1070" s="208">
        <f>SUM(F1055:F1069)</f>
      </c>
      <c r="G1070" s="208">
        <f>SUM(G1055:G1069)</f>
      </c>
      <c r="H1070" s="208">
        <f>SUM(H1055:H1069)</f>
      </c>
      <c r="I1070" s="210">
        <f t="shared" si="153"/>
      </c>
      <c r="J1070" s="211">
        <f t="shared" si="20"/>
      </c>
      <c r="K1070" s="208">
        <f>SUM(K1055:K1069)</f>
      </c>
      <c r="L1070" s="211">
        <f t="shared" si="113"/>
      </c>
      <c r="M1070" s="208">
        <f>SUM(M1055:M1069)</f>
      </c>
      <c r="N1070" s="212">
        <f t="shared" si="219"/>
      </c>
      <c r="O1070" s="208">
        <f>SUM(O1055:O1069)</f>
      </c>
      <c r="P1070" s="212">
        <f t="shared" si="246"/>
      </c>
      <c r="Q1070" s="213">
        <f>M1070/O1070</f>
      </c>
      <c r="R1070" s="208">
        <f>SUM(R1055:R1069)</f>
      </c>
      <c r="S1070" s="213">
        <f>(O1070+O1070)/(K1070+K1070)</f>
      </c>
      <c r="T1070" s="208">
        <f>SUM(T1055:T1069)</f>
      </c>
      <c r="U1070" s="214">
        <f t="shared" ref="U1070:U1071" si="529">F1070/T1070</f>
      </c>
      <c r="V1070" s="215">
        <f t="shared" ref="V1070:V1071" si="633">(F1070+4*500)/T1070</f>
      </c>
      <c r="W1070" s="208">
        <f>SUM(W1055:W1069)</f>
      </c>
      <c r="X1070" s="216">
        <f t="shared" ref="X1070:X1071" si="321">W1070/T1070</f>
      </c>
      <c r="Y1070" s="213">
        <f t="shared" ref="Y1070:Y1071" si="425">T1070/R1070</f>
      </c>
      <c r="Z1070" s="215">
        <f t="shared" ref="Z1070:Z1071" si="830">W1070/F1070</f>
      </c>
      <c r="AA1070" s="215">
        <f>W1070/(F1070+COUNT(W1055:W1069)*500)</f>
      </c>
      <c r="AB1070" s="217">
        <f>AB1055+AB1058+AB1061+AB1064+AB1067</f>
      </c>
      <c r="AC1070" s="217">
        <f>AC1055+AC1058+AC1061+AC1064+AC1067</f>
      </c>
      <c r="AD1070" s="213">
        <f t="shared" ref="AD1070:AD1071" si="726">AB1070/T1070</f>
      </c>
      <c r="AE1070" s="218">
        <f>(W1070-AC1070)/(F1070+COUNT(W1055:W1069))</f>
      </c>
      <c r="AF1070" s="219"/>
    </row>
    <row hidden="true" r="1071">
      <c r="A1071" s="189"/>
      <c r="B1071" s="206" t="s">
        <v>271</v>
      </c>
      <c r="C1071" s="221" t="s">
        <v>264</v>
      </c>
      <c r="D1071" s="192" t="s">
        <v>247</v>
      </c>
      <c r="E1071" s="193">
        <v>0</v>
      </c>
      <c r="F1071" s="194">
        <f>E1071+E1073+E1072</f>
      </c>
      <c r="G1071" s="193">
        <v>0</v>
      </c>
      <c r="H1071" s="193">
        <v>0</v>
      </c>
      <c r="I1071" s="196">
        <f t="shared" si="153"/>
      </c>
      <c r="J1071" s="197">
        <f t="shared" si="20"/>
      </c>
      <c r="K1071" s="193">
        <v>0</v>
      </c>
      <c r="L1071" s="197">
        <f t="shared" si="113"/>
      </c>
      <c r="M1071" s="193">
        <v>0</v>
      </c>
      <c r="N1071" s="198">
        <f t="shared" si="219"/>
      </c>
      <c r="O1071" s="193">
        <v>0</v>
      </c>
      <c r="P1071" s="198">
        <f t="shared" si="246"/>
      </c>
      <c r="Q1071" s="199">
        <f>(M1071+M1072+M1073)/(O1071+O1072+O1073)</f>
      </c>
      <c r="R1071" s="195">
        <v>3</v>
      </c>
      <c r="S1071" s="199">
        <f>(O1071+O1072+O1073)/(K1071+K1072+K1073)</f>
      </c>
      <c r="T1071" s="195">
        <v>0</v>
      </c>
      <c r="U1071" s="200">
        <f t="shared" si="529"/>
      </c>
      <c r="V1071" s="201">
        <f t="shared" si="633"/>
      </c>
      <c r="W1071" s="195">
        <v>0</v>
      </c>
      <c r="X1071" s="201">
        <f t="shared" si="321"/>
      </c>
      <c r="Y1071" s="199">
        <f t="shared" si="425"/>
      </c>
      <c r="Z1071" s="201">
        <f t="shared" si="830"/>
      </c>
      <c r="AA1071" s="201">
        <f>W1071/(F1071+500)</f>
      </c>
      <c r="AB1071" s="195">
        <v>0</v>
      </c>
      <c r="AC1071" s="195">
        <v>0</v>
      </c>
      <c r="AD1071" s="199">
        <f t="shared" si="726"/>
      </c>
      <c r="AE1071" s="202">
        <f>(W1071-AC1071)/(F1071+500)</f>
      </c>
      <c r="AF1071" s="201" t="s">
        <v>248</v>
      </c>
    </row>
    <row hidden="true" r="1072">
      <c r="A1072" s="189"/>
      <c r="B1072" s="206"/>
      <c r="C1072" s="221"/>
      <c r="D1072" s="192" t="s">
        <v>249</v>
      </c>
      <c r="E1072" s="193">
        <v>805.51</v>
      </c>
      <c r="F1072" s="194"/>
      <c r="G1072" s="195">
        <v>7943</v>
      </c>
      <c r="H1072" s="195">
        <v>286</v>
      </c>
      <c r="I1072" s="196">
        <f t="shared" si="153"/>
      </c>
      <c r="J1072" s="197">
        <f t="shared" si="20"/>
      </c>
      <c r="K1072" s="195">
        <v>11</v>
      </c>
      <c r="L1072" s="197">
        <f t="shared" si="113"/>
      </c>
      <c r="M1072" s="195">
        <v>0</v>
      </c>
      <c r="N1072" s="198">
        <f t="shared" si="219"/>
      </c>
      <c r="O1072" s="195">
        <v>0</v>
      </c>
      <c r="P1072" s="198">
        <f t="shared" si="246"/>
      </c>
      <c r="Q1072" s="199"/>
      <c r="R1072" s="195"/>
      <c r="S1072" s="199"/>
      <c r="T1072" s="195"/>
      <c r="U1072" s="200"/>
      <c r="V1072" s="201"/>
      <c r="W1072" s="195"/>
      <c r="X1072" s="201"/>
      <c r="Y1072" s="199"/>
      <c r="Z1072" s="201"/>
      <c r="AA1072" s="201"/>
      <c r="AB1072" s="195"/>
      <c r="AC1072" s="195"/>
      <c r="AD1072" s="199"/>
      <c r="AE1072" s="202"/>
      <c r="AF1072" s="203"/>
    </row>
    <row hidden="true" r="1073">
      <c r="A1073" s="189"/>
      <c r="B1073" s="206"/>
      <c r="C1073" s="221"/>
      <c r="D1073" s="192" t="s">
        <v>250</v>
      </c>
      <c r="E1073" s="193">
        <v>745.33</v>
      </c>
      <c r="F1073" s="194"/>
      <c r="G1073" s="195">
        <v>3024</v>
      </c>
      <c r="H1073" s="195">
        <v>74</v>
      </c>
      <c r="I1073" s="196">
        <f t="shared" si="153"/>
      </c>
      <c r="J1073" s="197">
        <f t="shared" si="20"/>
      </c>
      <c r="K1073" s="195">
        <v>3</v>
      </c>
      <c r="L1073" s="197">
        <f t="shared" si="113"/>
      </c>
      <c r="M1073" s="195">
        <v>0</v>
      </c>
      <c r="N1073" s="198">
        <f t="shared" si="219"/>
      </c>
      <c r="O1073" s="195">
        <v>0</v>
      </c>
      <c r="P1073" s="198">
        <f t="shared" si="246"/>
      </c>
      <c r="Q1073" s="199"/>
      <c r="R1073" s="195"/>
      <c r="S1073" s="199"/>
      <c r="T1073" s="195"/>
      <c r="U1073" s="200"/>
      <c r="V1073" s="201"/>
      <c r="W1073" s="195"/>
      <c r="X1073" s="201"/>
      <c r="Y1073" s="199"/>
      <c r="Z1073" s="201"/>
      <c r="AA1073" s="201"/>
      <c r="AB1073" s="195"/>
      <c r="AC1073" s="195"/>
      <c r="AD1073" s="199"/>
      <c r="AE1073" s="202"/>
      <c r="AF1073" s="203" t="s">
        <v>266</v>
      </c>
    </row>
    <row hidden="true" r="1074">
      <c r="A1074" s="189"/>
      <c r="B1074" s="190" t="s">
        <v>273</v>
      </c>
      <c r="C1074" s="221" t="s">
        <v>264</v>
      </c>
      <c r="D1074" s="192" t="s">
        <v>247</v>
      </c>
      <c r="E1074" s="193">
        <v>0</v>
      </c>
      <c r="F1074" s="194">
        <f>E1074+E1076+E1075</f>
      </c>
      <c r="G1074" s="193">
        <v>0</v>
      </c>
      <c r="H1074" s="193">
        <v>0</v>
      </c>
      <c r="I1074" s="196">
        <f t="shared" si="153"/>
      </c>
      <c r="J1074" s="197">
        <f t="shared" si="20"/>
      </c>
      <c r="K1074" s="193">
        <v>0</v>
      </c>
      <c r="L1074" s="197">
        <f t="shared" si="113"/>
      </c>
      <c r="M1074" s="193">
        <v>0</v>
      </c>
      <c r="N1074" s="198">
        <f t="shared" si="219"/>
      </c>
      <c r="O1074" s="193">
        <v>0</v>
      </c>
      <c r="P1074" s="198">
        <f t="shared" si="246"/>
      </c>
      <c r="Q1074" s="199">
        <f>(M1074+M1075+M1076)/(O1074+O1075+O1076)</f>
      </c>
      <c r="R1074" s="195">
        <v>6</v>
      </c>
      <c r="S1074" s="199">
        <f>(O1074+O1075+O1076)/(K1074+K1075+K1076)</f>
      </c>
      <c r="T1074" s="195">
        <v>2</v>
      </c>
      <c r="U1074" s="200">
        <f>F1074/T1074</f>
      </c>
      <c r="V1074" s="201">
        <f>(F1074+4*500)/T1074</f>
      </c>
      <c r="W1074" s="195">
        <v>1858.7999999999993</v>
      </c>
      <c r="X1074" s="201">
        <f>W1074/T1074</f>
      </c>
      <c r="Y1074" s="199">
        <f>T1074/R1074</f>
      </c>
      <c r="Z1074" s="201">
        <f>W1074/F1074</f>
      </c>
      <c r="AA1074" s="201">
        <f>W1074/(F1074+500)</f>
      </c>
      <c r="AB1074" s="195">
        <v>0</v>
      </c>
      <c r="AC1074" s="195">
        <v>0</v>
      </c>
      <c r="AD1074" s="199">
        <f>AB1074/T1074</f>
      </c>
      <c r="AE1074" s="202">
        <f>(W1074-AC1074)/(F1074+500)</f>
      </c>
      <c r="AF1074" s="201" t="s">
        <v>248</v>
      </c>
    </row>
    <row hidden="true" r="1075">
      <c r="A1075" s="189"/>
      <c r="B1075" s="190"/>
      <c r="C1075" s="221"/>
      <c r="D1075" s="192" t="s">
        <v>249</v>
      </c>
      <c r="E1075" s="193">
        <v>685.47</v>
      </c>
      <c r="F1075" s="194"/>
      <c r="G1075" s="195">
        <v>5928</v>
      </c>
      <c r="H1075" s="195">
        <v>265</v>
      </c>
      <c r="I1075" s="196">
        <f t="shared" si="153"/>
      </c>
      <c r="J1075" s="197">
        <f t="shared" si="20"/>
      </c>
      <c r="K1075" s="195">
        <v>9</v>
      </c>
      <c r="L1075" s="197">
        <f t="shared" si="113"/>
      </c>
      <c r="M1075" s="195">
        <v>1</v>
      </c>
      <c r="N1075" s="198">
        <f t="shared" si="219"/>
      </c>
      <c r="O1075" s="195">
        <v>1</v>
      </c>
      <c r="P1075" s="198">
        <f t="shared" si="246"/>
      </c>
      <c r="Q1075" s="199"/>
      <c r="R1075" s="195"/>
      <c r="S1075" s="199"/>
      <c r="T1075" s="195"/>
      <c r="U1075" s="200"/>
      <c r="V1075" s="201"/>
      <c r="W1075" s="195"/>
      <c r="X1075" s="201"/>
      <c r="Y1075" s="199"/>
      <c r="Z1075" s="201"/>
      <c r="AA1075" s="201"/>
      <c r="AB1075" s="195"/>
      <c r="AC1075" s="195"/>
      <c r="AD1075" s="199"/>
      <c r="AE1075" s="202"/>
      <c r="AF1075" s="203"/>
    </row>
    <row hidden="true" r="1076">
      <c r="A1076" s="189"/>
      <c r="B1076" s="190"/>
      <c r="C1076" s="221"/>
      <c r="D1076" s="192" t="s">
        <v>250</v>
      </c>
      <c r="E1076" s="193">
        <v>523.27</v>
      </c>
      <c r="F1076" s="194"/>
      <c r="G1076" s="195">
        <v>1805</v>
      </c>
      <c r="H1076" s="195">
        <v>58</v>
      </c>
      <c r="I1076" s="196">
        <f t="shared" si="153"/>
      </c>
      <c r="J1076" s="197">
        <f t="shared" si="20"/>
      </c>
      <c r="K1076" s="195">
        <v>2</v>
      </c>
      <c r="L1076" s="197">
        <f t="shared" si="113"/>
      </c>
      <c r="M1076" s="195">
        <v>0</v>
      </c>
      <c r="N1076" s="198">
        <f t="shared" si="219"/>
      </c>
      <c r="O1076" s="195">
        <v>1</v>
      </c>
      <c r="P1076" s="198">
        <f t="shared" si="246"/>
      </c>
      <c r="Q1076" s="199"/>
      <c r="R1076" s="195"/>
      <c r="S1076" s="199"/>
      <c r="T1076" s="195"/>
      <c r="U1076" s="200"/>
      <c r="V1076" s="201"/>
      <c r="W1076" s="195"/>
      <c r="X1076" s="201"/>
      <c r="Y1076" s="199"/>
      <c r="Z1076" s="201"/>
      <c r="AA1076" s="201"/>
      <c r="AB1076" s="195"/>
      <c r="AC1076" s="195"/>
      <c r="AD1076" s="199"/>
      <c r="AE1076" s="202"/>
      <c r="AF1076" s="203" t="s">
        <v>266</v>
      </c>
    </row>
    <row hidden="true" r="1077">
      <c r="A1077" s="189"/>
      <c r="B1077" s="190" t="s">
        <v>274</v>
      </c>
      <c r="C1077" s="221" t="s">
        <v>264</v>
      </c>
      <c r="D1077" s="192" t="s">
        <v>247</v>
      </c>
      <c r="E1077" s="193">
        <v>0</v>
      </c>
      <c r="F1077" s="194">
        <f>E1077+E1079+E1078</f>
      </c>
      <c r="G1077" s="193">
        <v>0</v>
      </c>
      <c r="H1077" s="193">
        <v>0</v>
      </c>
      <c r="I1077" s="196">
        <f t="shared" si="153"/>
      </c>
      <c r="J1077" s="197">
        <f t="shared" si="20"/>
      </c>
      <c r="K1077" s="193">
        <v>0</v>
      </c>
      <c r="L1077" s="197">
        <f t="shared" si="113"/>
      </c>
      <c r="M1077" s="193">
        <v>0</v>
      </c>
      <c r="N1077" s="198">
        <f t="shared" si="219"/>
      </c>
      <c r="O1077" s="193">
        <v>0</v>
      </c>
      <c r="P1077" s="198">
        <f t="shared" si="246"/>
      </c>
      <c r="Q1077" s="199">
        <f>(M1077+M1078+M1079)/(O1077+O1078+O1079)</f>
      </c>
      <c r="R1077" s="195">
        <v>4</v>
      </c>
      <c r="S1077" s="199">
        <f>(O1077+O1078+O1079)/(K1077+K1078+K1079)</f>
      </c>
      <c r="T1077" s="195">
        <v>1</v>
      </c>
      <c r="U1077" s="200">
        <f>F1077/T1077</f>
      </c>
      <c r="V1077" s="201">
        <f>(F1077+4*500)/T1077</f>
      </c>
      <c r="W1077" s="195">
        <v>981.6000000000022</v>
      </c>
      <c r="X1077" s="201">
        <f>W1077/T1077</f>
      </c>
      <c r="Y1077" s="199">
        <f>T1077/R1077</f>
      </c>
      <c r="Z1077" s="201">
        <f>W1077/F1077</f>
      </c>
      <c r="AA1077" s="201">
        <f>W1077/(F1077+500)</f>
      </c>
      <c r="AB1077" s="195">
        <v>0</v>
      </c>
      <c r="AC1077" s="195">
        <v>0</v>
      </c>
      <c r="AD1077" s="199">
        <f>AB1077/T1077</f>
      </c>
      <c r="AE1077" s="202">
        <f>(W1077-AC1077)/(F1077+500)</f>
      </c>
      <c r="AF1077" s="201" t="s">
        <v>248</v>
      </c>
    </row>
    <row hidden="true" r="1078">
      <c r="A1078" s="189"/>
      <c r="B1078" s="190"/>
      <c r="C1078" s="221"/>
      <c r="D1078" s="192" t="s">
        <v>249</v>
      </c>
      <c r="E1078" s="193">
        <v>309.64</v>
      </c>
      <c r="F1078" s="194"/>
      <c r="G1078" s="195">
        <v>3260</v>
      </c>
      <c r="H1078" s="195">
        <v>144</v>
      </c>
      <c r="I1078" s="196">
        <f t="shared" si="153"/>
      </c>
      <c r="J1078" s="197">
        <f t="shared" si="20"/>
      </c>
      <c r="K1078" s="195">
        <v>4</v>
      </c>
      <c r="L1078" s="197">
        <f t="shared" si="113"/>
      </c>
      <c r="M1078" s="195">
        <v>1</v>
      </c>
      <c r="N1078" s="198">
        <f t="shared" si="219"/>
      </c>
      <c r="O1078" s="195">
        <v>1</v>
      </c>
      <c r="P1078" s="198">
        <f t="shared" si="246"/>
      </c>
      <c r="Q1078" s="199"/>
      <c r="R1078" s="195"/>
      <c r="S1078" s="199"/>
      <c r="T1078" s="195"/>
      <c r="U1078" s="200"/>
      <c r="V1078" s="201"/>
      <c r="W1078" s="195"/>
      <c r="X1078" s="201"/>
      <c r="Y1078" s="199"/>
      <c r="Z1078" s="201"/>
      <c r="AA1078" s="201"/>
      <c r="AB1078" s="195"/>
      <c r="AC1078" s="195"/>
      <c r="AD1078" s="199"/>
      <c r="AE1078" s="202"/>
      <c r="AF1078" s="203"/>
    </row>
    <row hidden="true" r="1079">
      <c r="A1079" s="189"/>
      <c r="B1079" s="190"/>
      <c r="C1079" s="221"/>
      <c r="D1079" s="192" t="s">
        <v>250</v>
      </c>
      <c r="E1079" s="193">
        <v>382.47</v>
      </c>
      <c r="F1079" s="194"/>
      <c r="G1079" s="195">
        <v>1401</v>
      </c>
      <c r="H1079" s="195">
        <v>36</v>
      </c>
      <c r="I1079" s="196">
        <f t="shared" si="153"/>
      </c>
      <c r="J1079" s="197">
        <f t="shared" si="20"/>
      </c>
      <c r="K1079" s="195">
        <v>0</v>
      </c>
      <c r="L1079" s="197">
        <f t="shared" si="113"/>
      </c>
      <c r="M1079" s="195">
        <v>1</v>
      </c>
      <c r="N1079" s="198">
        <f t="shared" si="219"/>
      </c>
      <c r="O1079" s="195">
        <v>3</v>
      </c>
      <c r="P1079" s="198">
        <f t="shared" si="246"/>
      </c>
      <c r="Q1079" s="199"/>
      <c r="R1079" s="195"/>
      <c r="S1079" s="199"/>
      <c r="T1079" s="195"/>
      <c r="U1079" s="200"/>
      <c r="V1079" s="201"/>
      <c r="W1079" s="195"/>
      <c r="X1079" s="201"/>
      <c r="Y1079" s="199"/>
      <c r="Z1079" s="201"/>
      <c r="AA1079" s="201"/>
      <c r="AB1079" s="195"/>
      <c r="AC1079" s="195"/>
      <c r="AD1079" s="199"/>
      <c r="AE1079" s="202"/>
      <c r="AF1079" s="203" t="s">
        <v>266</v>
      </c>
    </row>
    <row hidden="true" r="1080">
      <c r="A1080" s="189"/>
      <c r="B1080" s="190" t="s">
        <v>275</v>
      </c>
      <c r="C1080" s="221" t="s">
        <v>264</v>
      </c>
      <c r="D1080" s="192" t="s">
        <v>247</v>
      </c>
      <c r="E1080" s="193">
        <v>0</v>
      </c>
      <c r="F1080" s="194">
        <f>E1080+E1082+E1081</f>
      </c>
      <c r="G1080" s="193">
        <v>0</v>
      </c>
      <c r="H1080" s="193">
        <v>0</v>
      </c>
      <c r="I1080" s="196">
        <f t="shared" si="153"/>
      </c>
      <c r="J1080" s="197">
        <f t="shared" si="20"/>
      </c>
      <c r="K1080" s="193">
        <v>0</v>
      </c>
      <c r="L1080" s="197">
        <f t="shared" si="113"/>
      </c>
      <c r="M1080" s="193">
        <v>0</v>
      </c>
      <c r="N1080" s="198">
        <f t="shared" si="219"/>
      </c>
      <c r="O1080" s="193">
        <v>0</v>
      </c>
      <c r="P1080" s="198">
        <f t="shared" si="246"/>
      </c>
      <c r="Q1080" s="199">
        <f>(M1080+M1081+M1082)/(O1080+O1081+O1082)</f>
      </c>
      <c r="R1080" s="195">
        <v>7</v>
      </c>
      <c r="S1080" s="199">
        <f>(O1080+O1081+O1082)/(K1080+K1081+K1082)</f>
      </c>
      <c r="T1080" s="195">
        <v>3</v>
      </c>
      <c r="U1080" s="200">
        <f>F1080/T1080</f>
      </c>
      <c r="V1080" s="201">
        <f>(F1080+4*500)/T1080</f>
      </c>
      <c r="W1080" s="195">
        <v>1210.7999999999993</v>
      </c>
      <c r="X1080" s="201">
        <f>W1080/T1080</f>
      </c>
      <c r="Y1080" s="199">
        <f>T1080/R1080</f>
      </c>
      <c r="Z1080" s="201">
        <f>W1080/F1080</f>
      </c>
      <c r="AA1080" s="201">
        <f>W1080/(F1080+500)</f>
      </c>
      <c r="AB1080" s="195">
        <v>2</v>
      </c>
      <c r="AC1080" s="195">
        <v>770.4</v>
      </c>
      <c r="AD1080" s="199">
        <f>AB1080/T1080</f>
      </c>
      <c r="AE1080" s="202">
        <f>(W1080-AC1080)/(F1080+500)</f>
      </c>
      <c r="AF1080" s="201" t="s">
        <v>248</v>
      </c>
    </row>
    <row hidden="true" r="1081">
      <c r="A1081" s="189"/>
      <c r="B1081" s="190"/>
      <c r="C1081" s="221"/>
      <c r="D1081" s="192" t="s">
        <v>249</v>
      </c>
      <c r="E1081" s="193">
        <v>564.24</v>
      </c>
      <c r="F1081" s="194"/>
      <c r="G1081" s="195">
        <v>5011</v>
      </c>
      <c r="H1081" s="195">
        <v>320</v>
      </c>
      <c r="I1081" s="196">
        <f t="shared" si="153"/>
      </c>
      <c r="J1081" s="197">
        <f t="shared" si="20"/>
      </c>
      <c r="K1081" s="195">
        <v>8</v>
      </c>
      <c r="L1081" s="197">
        <f t="shared" si="113"/>
      </c>
      <c r="M1081" s="195">
        <v>0</v>
      </c>
      <c r="N1081" s="198">
        <f t="shared" si="219"/>
      </c>
      <c r="O1081" s="195">
        <v>1</v>
      </c>
      <c r="P1081" s="198">
        <f t="shared" si="246"/>
      </c>
      <c r="Q1081" s="199"/>
      <c r="R1081" s="195"/>
      <c r="S1081" s="199"/>
      <c r="T1081" s="195"/>
      <c r="U1081" s="200"/>
      <c r="V1081" s="201"/>
      <c r="W1081" s="195"/>
      <c r="X1081" s="201"/>
      <c r="Y1081" s="199"/>
      <c r="Z1081" s="201"/>
      <c r="AA1081" s="201"/>
      <c r="AB1081" s="195"/>
      <c r="AC1081" s="195"/>
      <c r="AD1081" s="199"/>
      <c r="AE1081" s="202"/>
      <c r="AF1081" s="203"/>
    </row>
    <row hidden="true" r="1082">
      <c r="A1082" s="189"/>
      <c r="B1082" s="190"/>
      <c r="C1082" s="221"/>
      <c r="D1082" s="192" t="s">
        <v>250</v>
      </c>
      <c r="E1082" s="193">
        <v>587.71</v>
      </c>
      <c r="F1082" s="194"/>
      <c r="G1082" s="195">
        <v>2156</v>
      </c>
      <c r="H1082" s="195">
        <v>145</v>
      </c>
      <c r="I1082" s="196">
        <f t="shared" si="153"/>
      </c>
      <c r="J1082" s="197">
        <f t="shared" si="20"/>
      </c>
      <c r="K1082" s="195">
        <v>4</v>
      </c>
      <c r="L1082" s="197">
        <f t="shared" si="113"/>
      </c>
      <c r="M1082" s="195">
        <v>0</v>
      </c>
      <c r="N1082" s="198">
        <f t="shared" si="219"/>
      </c>
      <c r="O1082" s="195">
        <v>0</v>
      </c>
      <c r="P1082" s="198">
        <f t="shared" si="246"/>
      </c>
      <c r="Q1082" s="199"/>
      <c r="R1082" s="195"/>
      <c r="S1082" s="199"/>
      <c r="T1082" s="195"/>
      <c r="U1082" s="200"/>
      <c r="V1082" s="201"/>
      <c r="W1082" s="195"/>
      <c r="X1082" s="201"/>
      <c r="Y1082" s="199"/>
      <c r="Z1082" s="201"/>
      <c r="AA1082" s="201"/>
      <c r="AB1082" s="195"/>
      <c r="AC1082" s="195"/>
      <c r="AD1082" s="199"/>
      <c r="AE1082" s="202"/>
      <c r="AF1082" s="203" t="s">
        <v>266</v>
      </c>
    </row>
    <row hidden="true" r="1083">
      <c r="A1083" s="189"/>
      <c r="B1083" s="190" t="s">
        <v>276</v>
      </c>
      <c r="C1083" s="221" t="s">
        <v>264</v>
      </c>
      <c r="D1083" s="192" t="s">
        <v>247</v>
      </c>
      <c r="E1083" s="193">
        <v>0</v>
      </c>
      <c r="F1083" s="194">
        <f>E1083+E1085+E1084</f>
      </c>
      <c r="G1083" s="193">
        <v>0</v>
      </c>
      <c r="H1083" s="193">
        <v>0</v>
      </c>
      <c r="I1083" s="196">
        <f t="shared" si="153"/>
      </c>
      <c r="J1083" s="197">
        <f t="shared" si="20"/>
      </c>
      <c r="K1083" s="193">
        <v>0</v>
      </c>
      <c r="L1083" s="197">
        <f t="shared" si="113"/>
      </c>
      <c r="M1083" s="193">
        <v>0</v>
      </c>
      <c r="N1083" s="198">
        <f t="shared" si="219"/>
      </c>
      <c r="O1083" s="193">
        <v>0</v>
      </c>
      <c r="P1083" s="198">
        <f t="shared" si="246"/>
      </c>
      <c r="Q1083" s="199">
        <f>(M1083+M1084+M1085)/(O1083+O1084+O1085)</f>
      </c>
      <c r="R1083" s="195">
        <v>2</v>
      </c>
      <c r="S1083" s="199">
        <f>(O1083+O1084+O1085)/(K1083+K1084+K1085)</f>
      </c>
      <c r="T1083" s="195">
        <v>0</v>
      </c>
      <c r="U1083" s="200">
        <f>F1083/T1083</f>
      </c>
      <c r="V1083" s="201">
        <f>(F1083+4*500)/T1083</f>
      </c>
      <c r="W1083" s="195">
        <v>0</v>
      </c>
      <c r="X1083" s="201">
        <f>W1083/T1083</f>
      </c>
      <c r="Y1083" s="199">
        <f>T1083/R1083</f>
      </c>
      <c r="Z1083" s="201">
        <f>W1083/F1083</f>
      </c>
      <c r="AA1083" s="201">
        <f>W1083/(F1083+500)</f>
      </c>
      <c r="AB1083" s="195">
        <v>0</v>
      </c>
      <c r="AC1083" s="195">
        <v>0</v>
      </c>
      <c r="AD1083" s="199">
        <f>AB1083/T1083</f>
      </c>
      <c r="AE1083" s="202">
        <f>(W1083-AC1083)/(F1083+500)</f>
      </c>
      <c r="AF1083" s="201" t="s">
        <v>248</v>
      </c>
    </row>
    <row hidden="true" r="1084">
      <c r="A1084" s="189"/>
      <c r="B1084" s="190"/>
      <c r="C1084" s="221"/>
      <c r="D1084" s="192" t="s">
        <v>249</v>
      </c>
      <c r="E1084" s="193">
        <v>297.77</v>
      </c>
      <c r="F1084" s="194"/>
      <c r="G1084" s="195">
        <v>3483</v>
      </c>
      <c r="H1084" s="195">
        <v>224</v>
      </c>
      <c r="I1084" s="196">
        <f t="shared" si="153"/>
      </c>
      <c r="J1084" s="197">
        <f t="shared" si="20"/>
      </c>
      <c r="K1084" s="195">
        <v>9</v>
      </c>
      <c r="L1084" s="197">
        <f>E1083/K1083</f>
      </c>
      <c r="M1084" s="195">
        <v>0</v>
      </c>
      <c r="N1084" s="198">
        <f t="shared" si="219"/>
      </c>
      <c r="O1084" s="195">
        <v>0</v>
      </c>
      <c r="P1084" s="198">
        <f t="shared" si="246"/>
      </c>
      <c r="Q1084" s="199"/>
      <c r="R1084" s="195"/>
      <c r="S1084" s="199"/>
      <c r="T1084" s="195"/>
      <c r="U1084" s="200"/>
      <c r="V1084" s="201"/>
      <c r="W1084" s="195"/>
      <c r="X1084" s="201"/>
      <c r="Y1084" s="199"/>
      <c r="Z1084" s="201"/>
      <c r="AA1084" s="201"/>
      <c r="AB1084" s="195"/>
      <c r="AC1084" s="195"/>
      <c r="AD1084" s="199"/>
      <c r="AE1084" s="202"/>
      <c r="AF1084" s="203"/>
    </row>
    <row hidden="true" r="1085">
      <c r="A1085" s="189"/>
      <c r="B1085" s="190"/>
      <c r="C1085" s="221"/>
      <c r="D1085" s="192" t="s">
        <v>250</v>
      </c>
      <c r="E1085" s="193">
        <v>296.72</v>
      </c>
      <c r="F1085" s="194"/>
      <c r="G1085" s="195">
        <v>1197</v>
      </c>
      <c r="H1085" s="195">
        <v>82</v>
      </c>
      <c r="I1085" s="196">
        <f t="shared" si="153"/>
      </c>
      <c r="J1085" s="197">
        <f t="shared" si="20"/>
      </c>
      <c r="K1085" s="195">
        <v>2</v>
      </c>
      <c r="L1085" s="197">
        <f t="shared" ref="L1085:L1087" si="114">E1085/K1085</f>
      </c>
      <c r="M1085" s="195">
        <v>0</v>
      </c>
      <c r="N1085" s="198">
        <f t="shared" si="219"/>
      </c>
      <c r="O1085" s="195">
        <v>1</v>
      </c>
      <c r="P1085" s="198">
        <f t="shared" si="246"/>
      </c>
      <c r="Q1085" s="199"/>
      <c r="R1085" s="195"/>
      <c r="S1085" s="199"/>
      <c r="T1085" s="195"/>
      <c r="U1085" s="200"/>
      <c r="V1085" s="201"/>
      <c r="W1085" s="195"/>
      <c r="X1085" s="201"/>
      <c r="Y1085" s="199"/>
      <c r="Z1085" s="201"/>
      <c r="AA1085" s="201"/>
      <c r="AB1085" s="195"/>
      <c r="AC1085" s="195"/>
      <c r="AD1085" s="199"/>
      <c r="AE1085" s="202"/>
      <c r="AF1085" s="203" t="s">
        <v>266</v>
      </c>
    </row>
    <row hidden="true" r="1086">
      <c r="A1086" s="189"/>
      <c r="B1086" s="222" t="s">
        <v>256</v>
      </c>
      <c r="C1086" s="222"/>
      <c r="D1086" s="222"/>
      <c r="E1086" s="208">
        <f>SUM(E1071:E1085)</f>
      </c>
      <c r="F1086" s="208">
        <f>SUM(F1071:F1085)</f>
      </c>
      <c r="G1086" s="208">
        <f>SUM(G1071:G1085)</f>
      </c>
      <c r="H1086" s="208">
        <f>SUM(H1071:H1085)</f>
      </c>
      <c r="I1086" s="210">
        <f t="shared" si="153"/>
      </c>
      <c r="J1086" s="211">
        <f t="shared" si="20"/>
      </c>
      <c r="K1086" s="208">
        <f>SUM(K1071:K1085)</f>
      </c>
      <c r="L1086" s="211">
        <f t="shared" si="114"/>
      </c>
      <c r="M1086" s="208">
        <f>SUM(M1071:M1085)</f>
      </c>
      <c r="N1086" s="212">
        <f t="shared" si="219"/>
      </c>
      <c r="O1086" s="208">
        <f>SUM(O1071:O1085)</f>
      </c>
      <c r="P1086" s="212">
        <f t="shared" si="246"/>
      </c>
      <c r="Q1086" s="213">
        <f t="shared" ref="Q1086:Q1087" si="192">M1086/O1086</f>
      </c>
      <c r="R1086" s="208">
        <f>SUM(R1071:R1085)</f>
      </c>
      <c r="S1086" s="213">
        <f t="shared" ref="S1086:S1087" si="70">(O1086+O1086)/(K1086+K1086)</f>
      </c>
      <c r="T1086" s="208">
        <f>SUM(T1071:T1085)</f>
      </c>
      <c r="U1086" s="214">
        <f t="shared" ref="U1086:U1087" si="530">F1086/T1086</f>
      </c>
      <c r="V1086" s="215">
        <f t="shared" ref="V1086:V1087" si="634">(F1086+4*500)/T1086</f>
      </c>
      <c r="W1086" s="208">
        <f>SUM(W1071:W1085)</f>
      </c>
      <c r="X1086" s="216">
        <f t="shared" ref="X1086:X1087" si="322">W1086/T1086</f>
      </c>
      <c r="Y1086" s="213">
        <f t="shared" ref="Y1086:Y1087" si="426">T1086/R1086</f>
      </c>
      <c r="Z1086" s="215">
        <f t="shared" ref="Z1086:Z1087" si="831">W1086/F1086</f>
      </c>
      <c r="AA1086" s="215">
        <f>W1086/(F1086+COUNT(W1071:W1085)*500)</f>
      </c>
      <c r="AB1086" s="217">
        <f>AB1071+AB1074+AB1077+AB1080+AB1083</f>
      </c>
      <c r="AC1086" s="217">
        <f>AC1071+AC1074+AC1077+AC1080+AC1083</f>
      </c>
      <c r="AD1086" s="213">
        <f t="shared" ref="AD1086:AD1087" si="727">AB1086/T1086</f>
      </c>
      <c r="AE1086" s="223">
        <f>(W1086-AC1086)/(F1086+COUNT(W1071:W1085))</f>
      </c>
      <c r="AF1086" s="224"/>
    </row>
    <row r="1087">
      <c r="A1087" s="189"/>
      <c r="B1087" s="225" t="s">
        <v>277</v>
      </c>
      <c r="C1087" s="225"/>
      <c r="D1087" s="225"/>
      <c r="E1087" s="226">
        <f>E1038+E1054+E1070+E1086</f>
      </c>
      <c r="F1087" s="226">
        <f>F1038+F1054+F1070+F1086</f>
      </c>
      <c r="G1087" s="226">
        <f>G1038+G1054+G1070+G1086</f>
      </c>
      <c r="H1087" s="226">
        <f>H1038+H1054+H1070+H1086</f>
      </c>
      <c r="I1087" s="227">
        <f t="shared" si="153"/>
      </c>
      <c r="J1087" s="228">
        <f t="shared" si="20"/>
      </c>
      <c r="K1087" s="229">
        <f>K1038+K1054+K1070+K1086</f>
      </c>
      <c r="L1087" s="228">
        <f t="shared" si="114"/>
      </c>
      <c r="M1087" s="229">
        <f>M1038+M1054+M1070+M1086</f>
      </c>
      <c r="N1087" s="230">
        <f t="shared" si="219"/>
      </c>
      <c r="O1087" s="229">
        <f>O1038+O1054+O1070+O1086</f>
      </c>
      <c r="P1087" s="230">
        <f t="shared" si="246"/>
      </c>
      <c r="Q1087" s="231">
        <f t="shared" si="192"/>
      </c>
      <c r="R1087" s="229">
        <f>R1038+R1054+R1070+R1086</f>
      </c>
      <c r="S1087" s="231">
        <f t="shared" si="70"/>
      </c>
      <c r="T1087" s="229">
        <f>T1038+T1054+T1070+T1086</f>
      </c>
      <c r="U1087" s="232">
        <f t="shared" si="530"/>
      </c>
      <c r="V1087" s="233">
        <f t="shared" si="634"/>
      </c>
      <c r="W1087" s="226">
        <f>W1038+W1054+W1070+W1086</f>
      </c>
      <c r="X1087" s="233">
        <f t="shared" si="322"/>
      </c>
      <c r="Y1087" s="231">
        <f t="shared" si="426"/>
      </c>
      <c r="Z1087" s="233">
        <f t="shared" si="831"/>
      </c>
      <c r="AA1087" s="233">
        <f>W1087/(F1087+COUNT(W1023:W1037,W1039:W1053,W1055:W1069,W1071:W1085)*500)</f>
      </c>
      <c r="AB1087" s="229">
        <f>AB1038+AB1054+AB1070+AB1086</f>
      </c>
      <c r="AC1087" s="226">
        <f>AC1038+AC1054+AC1070+AC1086</f>
      </c>
      <c r="AD1087" s="231">
        <f t="shared" si="727"/>
      </c>
      <c r="AE1087" s="233">
        <f>(W1087-AC1087)/(F1087+COUNT(W1023:W1037,W1039:W1053,W1055:W1069,W1071:W1085)*500)</f>
      </c>
      <c r="AF1087" s="201"/>
    </row>
    <row hidden="true" r="1088">
      <c r="A1088" s="178" t="s">
        <v>212</v>
      </c>
      <c r="B1088" s="179" t="s">
        <v>213</v>
      </c>
      <c r="C1088" s="179" t="s">
        <v>214</v>
      </c>
      <c r="D1088" s="179" t="s">
        <v>215</v>
      </c>
      <c r="E1088" s="180" t="s">
        <v>216</v>
      </c>
      <c r="F1088" s="179" t="s">
        <v>217</v>
      </c>
      <c r="G1088" s="179" t="s">
        <v>218</v>
      </c>
      <c r="H1088" s="179" t="s">
        <v>219</v>
      </c>
      <c r="I1088" s="181" t="s">
        <v>220</v>
      </c>
      <c r="J1088" s="182" t="s">
        <v>221</v>
      </c>
      <c r="K1088" s="179" t="s">
        <v>222</v>
      </c>
      <c r="L1088" s="182" t="s">
        <v>223</v>
      </c>
      <c r="M1088" s="179" t="s">
        <v>224</v>
      </c>
      <c r="N1088" s="183" t="s">
        <v>225</v>
      </c>
      <c r="O1088" s="179" t="s">
        <v>226</v>
      </c>
      <c r="P1088" s="183" t="s">
        <v>227</v>
      </c>
      <c r="Q1088" s="181" t="s">
        <v>228</v>
      </c>
      <c r="R1088" s="184" t="s">
        <v>229</v>
      </c>
      <c r="S1088" s="185" t="s">
        <v>230</v>
      </c>
      <c r="T1088" s="184" t="s">
        <v>231</v>
      </c>
      <c r="U1088" s="186" t="s">
        <v>232</v>
      </c>
      <c r="V1088" s="187" t="s">
        <v>233</v>
      </c>
      <c r="W1088" s="187" t="s">
        <v>234</v>
      </c>
      <c r="X1088" s="187" t="s">
        <v>235</v>
      </c>
      <c r="Y1088" s="185" t="s">
        <v>236</v>
      </c>
      <c r="Z1088" s="187" t="s">
        <v>237</v>
      </c>
      <c r="AA1088" s="187" t="s">
        <v>238</v>
      </c>
      <c r="AB1088" s="187" t="s">
        <v>239</v>
      </c>
      <c r="AC1088" s="184" t="s">
        <v>240</v>
      </c>
      <c r="AD1088" s="185" t="s">
        <v>241</v>
      </c>
      <c r="AE1088" s="235" t="s">
        <v>242</v>
      </c>
      <c r="AF1088" s="236" t="s">
        <v>243</v>
      </c>
    </row>
    <row hidden="true" r="1089">
      <c r="A1089" s="240" t="s">
        <v>298</v>
      </c>
      <c r="B1089" s="220" t="s">
        <v>299</v>
      </c>
      <c r="C1089" s="221" t="s">
        <v>285</v>
      </c>
      <c r="D1089" s="192" t="s">
        <v>249</v>
      </c>
      <c r="E1089" s="193">
        <v>517.18</v>
      </c>
      <c r="F1089" s="241">
        <f>E1089+E1090</f>
      </c>
      <c r="G1089" s="195">
        <v>4936</v>
      </c>
      <c r="H1089" s="195">
        <v>451</v>
      </c>
      <c r="I1089" s="196">
        <f t="shared" ref="I1089:I1133" si="154">H1089/G1089</f>
      </c>
      <c r="J1089" s="197">
        <f t="shared" ref="J1089:J1092" si="21">(E1089/G1089)*1000</f>
      </c>
      <c r="K1089" s="195">
        <v>7</v>
      </c>
      <c r="L1089" s="197">
        <f t="shared" ref="L1089:L1133" si="115">E1089/K1089</f>
      </c>
      <c r="M1089" s="195">
        <v>0</v>
      </c>
      <c r="N1089" s="198">
        <f t="shared" ref="N1089:N1133" si="220">E1089/M1089</f>
      </c>
      <c r="O1089" s="195">
        <v>0</v>
      </c>
      <c r="P1089" s="198">
        <f t="shared" ref="P1089:P1133" si="247">E1089/O1089</f>
      </c>
      <c r="Q1089" s="199">
        <f>(M1089+M1090)/(O1089+O1090)</f>
      </c>
      <c r="R1089" s="242">
        <v>1</v>
      </c>
      <c r="S1089" s="199">
        <f>(O1089+O1090)/(K1089+K1090)</f>
      </c>
      <c r="T1089" s="242">
        <v>1</v>
      </c>
      <c r="U1089" s="200">
        <f>F1089/T1089</f>
      </c>
      <c r="V1089" s="201">
        <f>(F1089+500)/T1089</f>
      </c>
      <c r="W1089" s="243">
        <v>2407.2</v>
      </c>
      <c r="X1089" s="201">
        <f>W1089/T1089</f>
      </c>
      <c r="Y1089" s="199">
        <f>T1089/R1089</f>
      </c>
      <c r="Z1089" s="201">
        <f>W1089/F1089</f>
      </c>
      <c r="AA1089" s="201">
        <f>W1089/(F1089+500)</f>
      </c>
      <c r="AB1089" s="242">
        <v>0</v>
      </c>
      <c r="AC1089" s="242">
        <v>0</v>
      </c>
      <c r="AD1089" s="199">
        <f>AB1089/T1089</f>
      </c>
      <c r="AE1089" s="201">
        <f>(W1089-AC1089)/(F1089+500)</f>
      </c>
      <c r="AF1089" s="203" t="s">
        <v>265</v>
      </c>
    </row>
    <row hidden="true" r="1090">
      <c r="A1090" s="240"/>
      <c r="B1090" s="220"/>
      <c r="C1090" s="221"/>
      <c r="D1090" s="192" t="s">
        <v>250</v>
      </c>
      <c r="E1090" s="193">
        <v>434.47</v>
      </c>
      <c r="F1090" s="241"/>
      <c r="G1090" s="195">
        <v>1762</v>
      </c>
      <c r="H1090" s="205">
        <v>104</v>
      </c>
      <c r="I1090" s="196">
        <f t="shared" si="154"/>
      </c>
      <c r="J1090" s="197">
        <f t="shared" si="21"/>
      </c>
      <c r="K1090" s="195">
        <v>4</v>
      </c>
      <c r="L1090" s="197">
        <f t="shared" si="115"/>
      </c>
      <c r="M1090" s="195">
        <v>1</v>
      </c>
      <c r="N1090" s="198">
        <f t="shared" si="220"/>
      </c>
      <c r="O1090" s="195">
        <v>2</v>
      </c>
      <c r="P1090" s="198">
        <f t="shared" si="247"/>
      </c>
      <c r="Q1090" s="199"/>
      <c r="R1090" s="242"/>
      <c r="S1090" s="199"/>
      <c r="T1090" s="242"/>
      <c r="U1090" s="200"/>
      <c r="V1090" s="201"/>
      <c r="W1090" s="243"/>
      <c r="X1090" s="201"/>
      <c r="Y1090" s="199"/>
      <c r="Z1090" s="201"/>
      <c r="AA1090" s="201"/>
      <c r="AB1090" s="242"/>
      <c r="AC1090" s="242"/>
      <c r="AD1090" s="199"/>
      <c r="AE1090" s="201"/>
      <c r="AF1090" s="244" t="s">
        <v>300</v>
      </c>
    </row>
    <row hidden="true" r="1091">
      <c r="A1091" s="240"/>
      <c r="B1091" s="220" t="s">
        <v>301</v>
      </c>
      <c r="C1091" s="221" t="s">
        <v>285</v>
      </c>
      <c r="D1091" s="192" t="s">
        <v>249</v>
      </c>
      <c r="E1091" s="193">
        <v>522.01</v>
      </c>
      <c r="F1091" s="241">
        <f>E1091+E1092</f>
      </c>
      <c r="G1091" s="195">
        <v>5810</v>
      </c>
      <c r="H1091" s="195">
        <v>306</v>
      </c>
      <c r="I1091" s="196">
        <f t="shared" si="154"/>
      </c>
      <c r="J1091" s="197">
        <f t="shared" si="21"/>
      </c>
      <c r="K1091" s="195">
        <v>11</v>
      </c>
      <c r="L1091" s="197">
        <f t="shared" si="115"/>
      </c>
      <c r="M1091" s="195">
        <v>0</v>
      </c>
      <c r="N1091" s="198">
        <f t="shared" si="220"/>
      </c>
      <c r="O1091" s="195">
        <v>0</v>
      </c>
      <c r="P1091" s="198">
        <f t="shared" si="247"/>
      </c>
      <c r="Q1091" s="199">
        <f>(M1091+M1092)/(O1091+O1092)</f>
      </c>
      <c r="R1091" s="242">
        <v>7</v>
      </c>
      <c r="S1091" s="199">
        <f>(O1091+O1092)/(K1091+K1092)</f>
      </c>
      <c r="T1091" s="242">
        <v>1</v>
      </c>
      <c r="U1091" s="200">
        <f>F1091/T1091</f>
      </c>
      <c r="V1091" s="201">
        <f>(F1091+500)/T1091</f>
      </c>
      <c r="W1091" s="243">
        <v>2011.2</v>
      </c>
      <c r="X1091" s="201">
        <f>W1091/T1091</f>
      </c>
      <c r="Y1091" s="199">
        <f>T1091/R1091</f>
      </c>
      <c r="Z1091" s="201">
        <f>W1091/F1091</f>
      </c>
      <c r="AA1091" s="201">
        <f>W1091/(F1091+500)</f>
      </c>
      <c r="AB1091" s="242">
        <v>0</v>
      </c>
      <c r="AC1091" s="242">
        <v>0</v>
      </c>
      <c r="AD1091" s="199">
        <f>AB1091/T1091</f>
      </c>
      <c r="AE1091" s="201">
        <f>(W1091-AC1091)/(F1091+500)</f>
      </c>
      <c r="AF1091" s="203" t="s">
        <v>265</v>
      </c>
    </row>
    <row hidden="true" r="1092">
      <c r="A1092" s="240"/>
      <c r="B1092" s="220"/>
      <c r="C1092" s="221"/>
      <c r="D1092" s="192" t="s">
        <v>250</v>
      </c>
      <c r="E1092" s="193">
        <v>788.21</v>
      </c>
      <c r="F1092" s="241"/>
      <c r="G1092" s="195">
        <v>3267</v>
      </c>
      <c r="H1092" s="195">
        <v>107</v>
      </c>
      <c r="I1092" s="196">
        <f t="shared" si="154"/>
      </c>
      <c r="J1092" s="197">
        <f t="shared" si="21"/>
      </c>
      <c r="K1092" s="195">
        <v>12</v>
      </c>
      <c r="L1092" s="197">
        <f t="shared" si="115"/>
      </c>
      <c r="M1092" s="195">
        <v>1</v>
      </c>
      <c r="N1092" s="198">
        <f t="shared" si="220"/>
      </c>
      <c r="O1092" s="195">
        <v>4</v>
      </c>
      <c r="P1092" s="198">
        <f t="shared" si="247"/>
      </c>
      <c r="Q1092" s="199"/>
      <c r="R1092" s="242"/>
      <c r="S1092" s="199"/>
      <c r="T1092" s="242"/>
      <c r="U1092" s="200"/>
      <c r="V1092" s="201"/>
      <c r="W1092" s="243"/>
      <c r="X1092" s="201"/>
      <c r="Y1092" s="199"/>
      <c r="Z1092" s="201"/>
      <c r="AA1092" s="201"/>
      <c r="AB1092" s="242"/>
      <c r="AC1092" s="242"/>
      <c r="AD1092" s="199"/>
      <c r="AE1092" s="201"/>
      <c r="AF1092" s="244" t="s">
        <v>300</v>
      </c>
    </row>
    <row hidden="true" r="1093">
      <c r="A1093" s="240"/>
      <c r="B1093" s="220" t="s">
        <v>302</v>
      </c>
      <c r="C1093" s="221" t="s">
        <v>285</v>
      </c>
      <c r="D1093" s="192" t="s">
        <v>249</v>
      </c>
      <c r="E1093" s="193">
        <v>419.53</v>
      </c>
      <c r="F1093" s="241">
        <f>E1093+E1094</f>
      </c>
      <c r="G1093" s="195">
        <v>5436</v>
      </c>
      <c r="H1093" s="195">
        <v>277</v>
      </c>
      <c r="I1093" s="196">
        <f t="shared" si="154"/>
      </c>
      <c r="J1093" s="196">
        <f t="shared" ref="J1093:J1096" si="164">I1093/H1093</f>
      </c>
      <c r="K1093" s="195">
        <v>8</v>
      </c>
      <c r="L1093" s="197">
        <f t="shared" si="115"/>
      </c>
      <c r="M1093" s="195">
        <v>1</v>
      </c>
      <c r="N1093" s="198">
        <f t="shared" si="220"/>
      </c>
      <c r="O1093" s="195">
        <v>1</v>
      </c>
      <c r="P1093" s="198">
        <f t="shared" si="247"/>
      </c>
      <c r="Q1093" s="199">
        <f>(M1093+M1094)/(O1093+O1094)</f>
      </c>
      <c r="R1093" s="242">
        <v>1</v>
      </c>
      <c r="S1093" s="199">
        <f>(O1093+O1094)/(K1093+K1094)</f>
      </c>
      <c r="T1093" s="242">
        <v>1</v>
      </c>
      <c r="U1093" s="200">
        <f>F1093/T1093</f>
      </c>
      <c r="V1093" s="201">
        <f>(F1093+500)/T1093</f>
      </c>
      <c r="W1093" s="243">
        <v>1344</v>
      </c>
      <c r="X1093" s="201">
        <f>W1093/T1093</f>
      </c>
      <c r="Y1093" s="199">
        <f>T1093/R1093</f>
      </c>
      <c r="Z1093" s="201">
        <f>W1093/F1093</f>
      </c>
      <c r="AA1093" s="201">
        <f>W1093/(F1093+500)</f>
      </c>
      <c r="AB1093" s="242">
        <v>0</v>
      </c>
      <c r="AC1093" s="242">
        <v>0</v>
      </c>
      <c r="AD1093" s="199">
        <f>AB1093/T1093</f>
      </c>
      <c r="AE1093" s="201">
        <f>(W1093-AC1093)/(F1093+500)</f>
      </c>
      <c r="AF1093" s="203" t="s">
        <v>265</v>
      </c>
    </row>
    <row hidden="true" r="1094">
      <c r="A1094" s="240"/>
      <c r="B1094" s="220"/>
      <c r="C1094" s="221"/>
      <c r="D1094" s="192" t="s">
        <v>250</v>
      </c>
      <c r="E1094" s="193">
        <v>1339.25</v>
      </c>
      <c r="F1094" s="241"/>
      <c r="G1094" s="195">
        <v>5344</v>
      </c>
      <c r="H1094" s="205">
        <v>92</v>
      </c>
      <c r="I1094" s="196">
        <f t="shared" si="154"/>
      </c>
      <c r="J1094" s="196">
        <f t="shared" si="164"/>
      </c>
      <c r="K1094" s="195">
        <v>15</v>
      </c>
      <c r="L1094" s="197">
        <f t="shared" si="115"/>
      </c>
      <c r="M1094" s="195">
        <v>0</v>
      </c>
      <c r="N1094" s="198">
        <f t="shared" si="220"/>
      </c>
      <c r="O1094" s="195">
        <v>1</v>
      </c>
      <c r="P1094" s="198">
        <f t="shared" si="247"/>
      </c>
      <c r="Q1094" s="199"/>
      <c r="R1094" s="242"/>
      <c r="S1094" s="199"/>
      <c r="T1094" s="242"/>
      <c r="U1094" s="200"/>
      <c r="V1094" s="201"/>
      <c r="W1094" s="243"/>
      <c r="X1094" s="201"/>
      <c r="Y1094" s="199"/>
      <c r="Z1094" s="201"/>
      <c r="AA1094" s="201"/>
      <c r="AB1094" s="242"/>
      <c r="AC1094" s="242"/>
      <c r="AD1094" s="199"/>
      <c r="AE1094" s="201"/>
      <c r="AF1094" s="244" t="s">
        <v>300</v>
      </c>
    </row>
    <row hidden="true" r="1095">
      <c r="A1095" s="240"/>
      <c r="B1095" s="220" t="s">
        <v>303</v>
      </c>
      <c r="C1095" s="221" t="s">
        <v>285</v>
      </c>
      <c r="D1095" s="192" t="s">
        <v>249</v>
      </c>
      <c r="E1095" s="193">
        <v>328.51</v>
      </c>
      <c r="F1095" s="241">
        <f>E1095+E1096</f>
      </c>
      <c r="G1095" s="195">
        <v>3442</v>
      </c>
      <c r="H1095" s="195">
        <v>160</v>
      </c>
      <c r="I1095" s="196">
        <f t="shared" si="154"/>
      </c>
      <c r="J1095" s="196">
        <f t="shared" si="164"/>
      </c>
      <c r="K1095" s="195">
        <v>8</v>
      </c>
      <c r="L1095" s="197">
        <f t="shared" si="115"/>
      </c>
      <c r="M1095" s="195">
        <v>0</v>
      </c>
      <c r="N1095" s="198">
        <f t="shared" si="220"/>
      </c>
      <c r="O1095" s="195">
        <v>0</v>
      </c>
      <c r="P1095" s="198">
        <f t="shared" si="247"/>
      </c>
      <c r="Q1095" s="199">
        <f>(M1095+M1096)/(O1095+O1096)</f>
      </c>
      <c r="R1095" s="242">
        <v>5</v>
      </c>
      <c r="S1095" s="199">
        <f>(O1095+O1096)/(K1095+K1096)</f>
      </c>
      <c r="T1095" s="242">
        <v>0</v>
      </c>
      <c r="U1095" s="200">
        <f>F1095/T1095</f>
      </c>
      <c r="V1095" s="201">
        <f>(F1095+500)/T1095</f>
      </c>
      <c r="W1095" s="243">
        <v>0</v>
      </c>
      <c r="X1095" s="201">
        <f>W1095/T1095</f>
      </c>
      <c r="Y1095" s="199">
        <f>T1095/R1095</f>
      </c>
      <c r="Z1095" s="201">
        <f>W1095/F1095</f>
      </c>
      <c r="AA1095" s="201">
        <f>W1095/(F1095+500)</f>
      </c>
      <c r="AB1095" s="242">
        <v>0</v>
      </c>
      <c r="AC1095" s="242">
        <v>0</v>
      </c>
      <c r="AD1095" s="199">
        <f>AB1095/T1095</f>
      </c>
      <c r="AE1095" s="201">
        <f>(W1095-AC1095)/(F1095+500)</f>
      </c>
      <c r="AF1095" s="203" t="s">
        <v>265</v>
      </c>
    </row>
    <row hidden="true" r="1096">
      <c r="A1096" s="240"/>
      <c r="B1096" s="220"/>
      <c r="C1096" s="221"/>
      <c r="D1096" s="192" t="s">
        <v>250</v>
      </c>
      <c r="E1096" s="193">
        <v>480.92</v>
      </c>
      <c r="F1096" s="241"/>
      <c r="G1096" s="195">
        <v>1814</v>
      </c>
      <c r="H1096" s="205">
        <v>45</v>
      </c>
      <c r="I1096" s="196">
        <f t="shared" si="154"/>
      </c>
      <c r="J1096" s="196">
        <f t="shared" si="164"/>
      </c>
      <c r="K1096" s="195">
        <v>10</v>
      </c>
      <c r="L1096" s="197">
        <f t="shared" si="115"/>
      </c>
      <c r="M1096" s="195">
        <v>0</v>
      </c>
      <c r="N1096" s="198">
        <f t="shared" si="220"/>
      </c>
      <c r="O1096" s="195">
        <v>0</v>
      </c>
      <c r="P1096" s="198">
        <f t="shared" si="247"/>
      </c>
      <c r="Q1096" s="199"/>
      <c r="R1096" s="242"/>
      <c r="S1096" s="199"/>
      <c r="T1096" s="242"/>
      <c r="U1096" s="200"/>
      <c r="V1096" s="201"/>
      <c r="W1096" s="243"/>
      <c r="X1096" s="201"/>
      <c r="Y1096" s="199"/>
      <c r="Z1096" s="201"/>
      <c r="AA1096" s="201"/>
      <c r="AB1096" s="242"/>
      <c r="AC1096" s="242"/>
      <c r="AD1096" s="199"/>
      <c r="AE1096" s="201"/>
      <c r="AF1096" s="244" t="s">
        <v>304</v>
      </c>
    </row>
    <row hidden="true" r="1097">
      <c r="A1097" s="240"/>
      <c r="B1097" s="220" t="s">
        <v>255</v>
      </c>
      <c r="C1097" s="221" t="s">
        <v>285</v>
      </c>
      <c r="D1097" s="192" t="s">
        <v>249</v>
      </c>
      <c r="E1097" s="193">
        <v>292.17</v>
      </c>
      <c r="F1097" s="194">
        <f>E1097+E1098</f>
      </c>
      <c r="G1097" s="195">
        <v>2523</v>
      </c>
      <c r="H1097" s="195">
        <v>104</v>
      </c>
      <c r="I1097" s="196">
        <f t="shared" si="154"/>
      </c>
      <c r="J1097" s="197">
        <f t="shared" ref="J1097:J1101" si="22">(E1097/G1097)*1000</f>
      </c>
      <c r="K1097" s="195">
        <v>3</v>
      </c>
      <c r="L1097" s="197">
        <f t="shared" si="115"/>
      </c>
      <c r="M1097" s="195">
        <v>0</v>
      </c>
      <c r="N1097" s="198">
        <f t="shared" si="220"/>
      </c>
      <c r="O1097" s="195">
        <v>0</v>
      </c>
      <c r="P1097" s="198">
        <f t="shared" si="247"/>
      </c>
      <c r="Q1097" s="199">
        <f>(M1097+M1098)/(O1097+O1098)</f>
      </c>
      <c r="R1097" s="242">
        <v>3</v>
      </c>
      <c r="S1097" s="199">
        <f>(O1097+O1098)/(K1097+K1098)</f>
      </c>
      <c r="T1097" s="242">
        <v>2</v>
      </c>
      <c r="U1097" s="200">
        <f>F1097/T1097</f>
      </c>
      <c r="V1097" s="201">
        <f>(F1097+500)/T1097</f>
      </c>
      <c r="W1097" s="243">
        <v>1042.8</v>
      </c>
      <c r="X1097" s="201">
        <f>W1097/T1097</f>
      </c>
      <c r="Y1097" s="199">
        <f>T1097/R1097</f>
      </c>
      <c r="Z1097" s="201">
        <f>W1097/F1097</f>
      </c>
      <c r="AA1097" s="201">
        <f>W1097/(F1097+500)</f>
      </c>
      <c r="AB1097" s="242">
        <v>1</v>
      </c>
      <c r="AC1097" s="242">
        <v>443.99999999999955</v>
      </c>
      <c r="AD1097" s="199">
        <f>AB1097/T1097</f>
      </c>
      <c r="AE1097" s="201">
        <f>(W1097-AC1097)/(F1097+500)</f>
      </c>
      <c r="AF1097" s="203" t="s">
        <v>265</v>
      </c>
    </row>
    <row hidden="true" r="1098">
      <c r="A1098" s="240"/>
      <c r="B1098" s="220"/>
      <c r="C1098" s="221"/>
      <c r="D1098" s="192" t="s">
        <v>250</v>
      </c>
      <c r="E1098" s="193">
        <v>301.24</v>
      </c>
      <c r="F1098" s="194"/>
      <c r="G1098" s="195">
        <v>1158</v>
      </c>
      <c r="H1098" s="205">
        <v>24</v>
      </c>
      <c r="I1098" s="196">
        <f t="shared" si="154"/>
      </c>
      <c r="J1098" s="197">
        <f t="shared" si="22"/>
      </c>
      <c r="K1098" s="195">
        <v>5</v>
      </c>
      <c r="L1098" s="197">
        <f t="shared" si="115"/>
      </c>
      <c r="M1098" s="195">
        <v>1</v>
      </c>
      <c r="N1098" s="198">
        <f t="shared" si="220"/>
      </c>
      <c r="O1098" s="195">
        <v>2</v>
      </c>
      <c r="P1098" s="198">
        <f t="shared" si="247"/>
      </c>
      <c r="Q1098" s="199"/>
      <c r="R1098" s="242"/>
      <c r="S1098" s="199"/>
      <c r="T1098" s="242"/>
      <c r="U1098" s="200"/>
      <c r="V1098" s="201"/>
      <c r="W1098" s="243"/>
      <c r="X1098" s="201"/>
      <c r="Y1098" s="199"/>
      <c r="Z1098" s="201"/>
      <c r="AA1098" s="201"/>
      <c r="AB1098" s="242"/>
      <c r="AC1098" s="242"/>
      <c r="AD1098" s="199"/>
      <c r="AE1098" s="201"/>
      <c r="AF1098" s="244" t="s">
        <v>304</v>
      </c>
    </row>
    <row hidden="true" r="1099">
      <c r="A1099" s="240"/>
      <c r="B1099" s="245" t="s">
        <v>256</v>
      </c>
      <c r="C1099" s="245"/>
      <c r="D1099" s="245"/>
      <c r="E1099" s="209">
        <f>SUM(E1089:E1098)</f>
      </c>
      <c r="F1099" s="209">
        <f>SUM(F1089:F1098)</f>
      </c>
      <c r="G1099" s="209">
        <f>SUM(G1089:G1098)</f>
      </c>
      <c r="H1099" s="209">
        <f>SUM(H1089:H1098)</f>
      </c>
      <c r="I1099" s="210">
        <f t="shared" si="154"/>
      </c>
      <c r="J1099" s="211">
        <f t="shared" si="22"/>
      </c>
      <c r="K1099" s="209">
        <f>SUM(K1089:K1098)</f>
      </c>
      <c r="L1099" s="211">
        <f t="shared" si="115"/>
      </c>
      <c r="M1099" s="209">
        <f>SUM(M1089:M1098)</f>
      </c>
      <c r="N1099" s="212">
        <f t="shared" si="220"/>
      </c>
      <c r="O1099" s="209">
        <f>SUM(O1089:O1098)</f>
      </c>
      <c r="P1099" s="212">
        <f t="shared" si="247"/>
      </c>
      <c r="Q1099" s="213">
        <f>M1099/O1099</f>
      </c>
      <c r="R1099" s="209">
        <f>SUM(R1089:R1098)</f>
      </c>
      <c r="S1099" s="213">
        <f>(O1099+O1099)/(K1099+K1099)</f>
      </c>
      <c r="T1099" s="209">
        <f>SUM(T1089:T1098)</f>
      </c>
      <c r="U1099" s="214">
        <f t="shared" ref="U1099:U1100" si="531">F1099/T1099</f>
      </c>
      <c r="V1099" s="215">
        <f>(F1099+5*500)/T1099</f>
      </c>
      <c r="W1099" s="211">
        <f>SUM(W1089:W1098)</f>
      </c>
      <c r="X1099" s="216">
        <f t="shared" ref="X1099:X1100" si="323">W1099/T1099</f>
      </c>
      <c r="Y1099" s="213">
        <f t="shared" ref="Y1099:Y1100" si="427">T1099/R1099</f>
      </c>
      <c r="Z1099" s="215">
        <f t="shared" ref="Z1099:Z1100" si="832">W1099/F1099</f>
      </c>
      <c r="AA1099" s="215">
        <f>W1099/(F1099+COUNT(W1089:W1098)*500)</f>
      </c>
      <c r="AB1099" s="209">
        <f>SUM(AB1089:AB1098)</f>
      </c>
      <c r="AC1099" s="209">
        <f>SUM(AC1089:AC1098)</f>
      </c>
      <c r="AD1099" s="213">
        <f t="shared" ref="AD1099:AD1100" si="728">AB1099/T1099</f>
      </c>
      <c r="AE1099" s="223">
        <f>(W1099-AC1099)/(F1099+COUNT(W1089:W1098)*500)</f>
      </c>
      <c r="AF1099" s="201"/>
    </row>
    <row hidden="true" r="1100">
      <c r="A1100" s="240"/>
      <c r="B1100" s="238" t="s">
        <v>257</v>
      </c>
      <c r="C1100" s="246" t="s">
        <v>287</v>
      </c>
      <c r="D1100" s="192" t="s">
        <v>249</v>
      </c>
      <c r="E1100" s="247">
        <v>215.46</v>
      </c>
      <c r="F1100" s="194">
        <f>E1100+E1101</f>
      </c>
      <c r="G1100" s="195">
        <v>1929</v>
      </c>
      <c r="H1100" s="195">
        <v>73</v>
      </c>
      <c r="I1100" s="196">
        <f t="shared" si="154"/>
      </c>
      <c r="J1100" s="197">
        <f t="shared" si="22"/>
      </c>
      <c r="K1100" s="195">
        <v>2</v>
      </c>
      <c r="L1100" s="197">
        <f t="shared" si="115"/>
      </c>
      <c r="M1100" s="195">
        <v>0</v>
      </c>
      <c r="N1100" s="198">
        <f t="shared" si="220"/>
      </c>
      <c r="O1100" s="195">
        <v>0</v>
      </c>
      <c r="P1100" s="198">
        <f t="shared" si="247"/>
      </c>
      <c r="Q1100" s="199">
        <f>(M1100+M1101)/(O1100+O1101)</f>
      </c>
      <c r="R1100" s="242">
        <v>7</v>
      </c>
      <c r="S1100" s="199">
        <f>(O1100+O1101)/(K1100+K1101)</f>
      </c>
      <c r="T1100" s="242">
        <v>3</v>
      </c>
      <c r="U1100" s="200">
        <f t="shared" si="531"/>
      </c>
      <c r="V1100" s="201">
        <f>(F1100+500)/T1100</f>
      </c>
      <c r="W1100" s="243">
        <v>628.8</v>
      </c>
      <c r="X1100" s="201">
        <f t="shared" si="323"/>
      </c>
      <c r="Y1100" s="199">
        <f t="shared" si="427"/>
      </c>
      <c r="Z1100" s="201">
        <f t="shared" si="832"/>
      </c>
      <c r="AA1100" s="201">
        <f>W1100/(F1100+500)</f>
      </c>
      <c r="AB1100" s="242">
        <v>0</v>
      </c>
      <c r="AC1100" s="242">
        <v>0</v>
      </c>
      <c r="AD1100" s="199">
        <f t="shared" si="728"/>
      </c>
      <c r="AE1100" s="201">
        <f>(W1100-AC1100)/(F1100+500)</f>
      </c>
      <c r="AF1100" s="203" t="s">
        <v>265</v>
      </c>
    </row>
    <row hidden="true" r="1101">
      <c r="A1101" s="240"/>
      <c r="B1101" s="238"/>
      <c r="C1101" s="246"/>
      <c r="D1101" s="192" t="s">
        <v>250</v>
      </c>
      <c r="E1101" s="247">
        <v>770.63</v>
      </c>
      <c r="F1101" s="194"/>
      <c r="G1101" s="195">
        <v>3020</v>
      </c>
      <c r="H1101" s="205">
        <v>65</v>
      </c>
      <c r="I1101" s="196">
        <f t="shared" si="154"/>
      </c>
      <c r="J1101" s="197">
        <f t="shared" si="22"/>
      </c>
      <c r="K1101" s="195">
        <v>9</v>
      </c>
      <c r="L1101" s="197">
        <f t="shared" si="115"/>
      </c>
      <c r="M1101" s="195">
        <v>0</v>
      </c>
      <c r="N1101" s="198">
        <f t="shared" si="220"/>
      </c>
      <c r="O1101" s="195">
        <v>1</v>
      </c>
      <c r="P1101" s="198">
        <f t="shared" si="247"/>
      </c>
      <c r="Q1101" s="199"/>
      <c r="R1101" s="242"/>
      <c r="S1101" s="199"/>
      <c r="T1101" s="242"/>
      <c r="U1101" s="200"/>
      <c r="V1101" s="201"/>
      <c r="W1101" s="243"/>
      <c r="X1101" s="201"/>
      <c r="Y1101" s="199"/>
      <c r="Z1101" s="201"/>
      <c r="AA1101" s="201"/>
      <c r="AB1101" s="242"/>
      <c r="AC1101" s="242"/>
      <c r="AD1101" s="199"/>
      <c r="AE1101" s="201"/>
      <c r="AF1101" s="244" t="s">
        <v>304</v>
      </c>
    </row>
    <row hidden="true" r="1102">
      <c r="A1102" s="240"/>
      <c r="B1102" s="220" t="s">
        <v>259</v>
      </c>
      <c r="C1102" s="246" t="s">
        <v>287</v>
      </c>
      <c r="D1102" s="192" t="s">
        <v>249</v>
      </c>
      <c r="E1102" s="247">
        <v>303.67</v>
      </c>
      <c r="F1102" s="194">
        <f>E1102+E1103</f>
      </c>
      <c r="G1102" s="195">
        <v>3092</v>
      </c>
      <c r="H1102" s="195">
        <v>120</v>
      </c>
      <c r="I1102" s="196">
        <f t="shared" si="154"/>
      </c>
      <c r="J1102" s="196">
        <f t="shared" ref="J1102:J1103" si="165">I1102/H1102</f>
      </c>
      <c r="K1102" s="195">
        <v>5</v>
      </c>
      <c r="L1102" s="197">
        <f t="shared" si="115"/>
      </c>
      <c r="M1102" s="195">
        <v>0</v>
      </c>
      <c r="N1102" s="198">
        <f t="shared" si="220"/>
      </c>
      <c r="O1102" s="195">
        <v>1</v>
      </c>
      <c r="P1102" s="198">
        <f t="shared" si="247"/>
      </c>
      <c r="Q1102" s="199">
        <f>(M1102+M1103)/(O1102+O1103)</f>
      </c>
      <c r="R1102" s="242">
        <v>0</v>
      </c>
      <c r="S1102" s="199">
        <f>(O1102+O1103)/(K1102+K1103)</f>
      </c>
      <c r="T1102" s="242">
        <v>0</v>
      </c>
      <c r="U1102" s="200">
        <f>F1102/T1102</f>
      </c>
      <c r="V1102" s="201">
        <f>(F1102+500)/T1102</f>
      </c>
      <c r="W1102" s="243">
        <v>0</v>
      </c>
      <c r="X1102" s="201">
        <f>W1102/T1102</f>
      </c>
      <c r="Y1102" s="199">
        <f>T1102/R1102</f>
      </c>
      <c r="Z1102" s="201">
        <f>W1102/F1102</f>
      </c>
      <c r="AA1102" s="201">
        <f>W1102/(F1102+500)</f>
      </c>
      <c r="AB1102" s="242">
        <v>0</v>
      </c>
      <c r="AC1102" s="242">
        <v>0</v>
      </c>
      <c r="AD1102" s="199">
        <f>AB1102/T1102</f>
      </c>
      <c r="AE1102" s="201">
        <f>(W1102-AC1102)/(F1102+500)</f>
      </c>
      <c r="AF1102" s="203" t="s">
        <v>265</v>
      </c>
    </row>
    <row hidden="true" r="1103">
      <c r="A1103" s="240"/>
      <c r="B1103" s="220"/>
      <c r="C1103" s="246"/>
      <c r="D1103" s="192" t="s">
        <v>250</v>
      </c>
      <c r="E1103" s="247">
        <v>646.35</v>
      </c>
      <c r="F1103" s="194"/>
      <c r="G1103" s="195">
        <v>2647</v>
      </c>
      <c r="H1103" s="205">
        <v>60</v>
      </c>
      <c r="I1103" s="196">
        <f t="shared" si="154"/>
      </c>
      <c r="J1103" s="196">
        <f t="shared" si="165"/>
      </c>
      <c r="K1103" s="195">
        <v>5</v>
      </c>
      <c r="L1103" s="197">
        <f t="shared" si="115"/>
      </c>
      <c r="M1103" s="195">
        <v>0</v>
      </c>
      <c r="N1103" s="198">
        <f t="shared" si="220"/>
      </c>
      <c r="O1103" s="195">
        <v>1</v>
      </c>
      <c r="P1103" s="198">
        <f t="shared" si="247"/>
      </c>
      <c r="Q1103" s="199"/>
      <c r="R1103" s="242"/>
      <c r="S1103" s="199"/>
      <c r="T1103" s="242"/>
      <c r="U1103" s="200"/>
      <c r="V1103" s="201"/>
      <c r="W1103" s="243"/>
      <c r="X1103" s="201"/>
      <c r="Y1103" s="199"/>
      <c r="Z1103" s="201"/>
      <c r="AA1103" s="201"/>
      <c r="AB1103" s="242"/>
      <c r="AC1103" s="242"/>
      <c r="AD1103" s="199"/>
      <c r="AE1103" s="201"/>
      <c r="AF1103" s="244" t="s">
        <v>304</v>
      </c>
    </row>
    <row hidden="true" r="1104">
      <c r="A1104" s="240"/>
      <c r="B1104" s="220" t="s">
        <v>260</v>
      </c>
      <c r="C1104" s="246" t="s">
        <v>287</v>
      </c>
      <c r="D1104" s="192" t="s">
        <v>249</v>
      </c>
      <c r="E1104" s="193">
        <v>224.01</v>
      </c>
      <c r="F1104" s="194">
        <f>E1104+E1105</f>
      </c>
      <c r="G1104" s="195">
        <v>2491</v>
      </c>
      <c r="H1104" s="195">
        <v>132</v>
      </c>
      <c r="I1104" s="196">
        <f t="shared" si="154"/>
      </c>
      <c r="J1104" s="197">
        <f t="shared" ref="J1104:J1112" si="23">(E1104/G1104)*1000</f>
      </c>
      <c r="K1104" s="195">
        <v>3</v>
      </c>
      <c r="L1104" s="197">
        <f t="shared" si="115"/>
      </c>
      <c r="M1104" s="195">
        <v>0</v>
      </c>
      <c r="N1104" s="198">
        <f t="shared" si="220"/>
      </c>
      <c r="O1104" s="195">
        <v>0</v>
      </c>
      <c r="P1104" s="198">
        <f t="shared" si="247"/>
      </c>
      <c r="Q1104" s="199">
        <f>(M1104+M1105)/(O1104+O1105)</f>
      </c>
      <c r="R1104" s="242">
        <v>6</v>
      </c>
      <c r="S1104" s="199">
        <f>(O1104+O1105)/(K1104+K1105)</f>
      </c>
      <c r="T1104" s="242">
        <v>3</v>
      </c>
      <c r="U1104" s="200">
        <f>F1104/T1104</f>
      </c>
      <c r="V1104" s="201">
        <f>(F1104+500)/T1104</f>
      </c>
      <c r="W1104" s="200">
        <v>2595.6000000000004</v>
      </c>
      <c r="X1104" s="201">
        <f>W1104/T1104</f>
      </c>
      <c r="Y1104" s="199">
        <f>T1104/R1104</f>
      </c>
      <c r="Z1104" s="201">
        <f>W1104/F1104</f>
      </c>
      <c r="AA1104" s="201">
        <f>W1104/(F1104+500)</f>
      </c>
      <c r="AB1104" s="242">
        <v>3</v>
      </c>
      <c r="AC1104" s="248">
        <v>2595.6000000000004</v>
      </c>
      <c r="AD1104" s="199">
        <f>AB1104/T1104</f>
      </c>
      <c r="AE1104" s="201">
        <f>(W1104-AC1104)/(F1104+500)</f>
      </c>
      <c r="AF1104" s="203" t="s">
        <v>265</v>
      </c>
    </row>
    <row hidden="true" r="1105">
      <c r="A1105" s="240"/>
      <c r="B1105" s="220"/>
      <c r="C1105" s="246"/>
      <c r="D1105" s="192" t="s">
        <v>250</v>
      </c>
      <c r="E1105" s="193">
        <v>627.25</v>
      </c>
      <c r="F1105" s="194"/>
      <c r="G1105" s="195">
        <v>2168</v>
      </c>
      <c r="H1105" s="205">
        <v>55</v>
      </c>
      <c r="I1105" s="196">
        <f t="shared" si="154"/>
      </c>
      <c r="J1105" s="197">
        <f t="shared" si="23"/>
      </c>
      <c r="K1105" s="195">
        <v>3</v>
      </c>
      <c r="L1105" s="197">
        <f t="shared" si="115"/>
      </c>
      <c r="M1105" s="195">
        <v>1</v>
      </c>
      <c r="N1105" s="198">
        <f t="shared" si="220"/>
      </c>
      <c r="O1105" s="195">
        <v>3</v>
      </c>
      <c r="P1105" s="198">
        <f t="shared" si="247"/>
      </c>
      <c r="Q1105" s="199"/>
      <c r="R1105" s="248"/>
      <c r="S1105" s="199"/>
      <c r="T1105" s="248"/>
      <c r="U1105" s="200"/>
      <c r="V1105" s="201"/>
      <c r="W1105" s="200"/>
      <c r="X1105" s="201"/>
      <c r="Y1105" s="199"/>
      <c r="Z1105" s="201"/>
      <c r="AA1105" s="201"/>
      <c r="AB1105" s="248"/>
      <c r="AC1105" s="248"/>
      <c r="AD1105" s="199"/>
      <c r="AE1105" s="201"/>
      <c r="AF1105" s="244" t="s">
        <v>304</v>
      </c>
    </row>
    <row hidden="true" r="1106">
      <c r="A1106" s="240"/>
      <c r="B1106" s="220" t="s">
        <v>261</v>
      </c>
      <c r="C1106" s="246" t="s">
        <v>287</v>
      </c>
      <c r="D1106" s="192" t="s">
        <v>249</v>
      </c>
      <c r="E1106" s="193">
        <v>147.7</v>
      </c>
      <c r="F1106" s="194">
        <f>E1106+E1107</f>
      </c>
      <c r="G1106" s="195">
        <v>1646</v>
      </c>
      <c r="H1106" s="205">
        <v>72</v>
      </c>
      <c r="I1106" s="196">
        <f t="shared" si="154"/>
      </c>
      <c r="J1106" s="197">
        <f t="shared" si="23"/>
      </c>
      <c r="K1106" s="195">
        <v>1</v>
      </c>
      <c r="L1106" s="197">
        <f t="shared" si="115"/>
      </c>
      <c r="M1106" s="195">
        <v>0</v>
      </c>
      <c r="N1106" s="198">
        <f t="shared" si="220"/>
      </c>
      <c r="O1106" s="195">
        <v>0</v>
      </c>
      <c r="P1106" s="198">
        <f t="shared" si="247"/>
      </c>
      <c r="Q1106" s="199">
        <f>(M1106+M1107)/(O1106+O1107)</f>
      </c>
      <c r="R1106" s="242">
        <v>4</v>
      </c>
      <c r="S1106" s="199">
        <f>(O1106+O1107)/(K1106+K1107)</f>
      </c>
      <c r="T1106" s="242">
        <v>0</v>
      </c>
      <c r="U1106" s="200">
        <f>F1106/T1106</f>
      </c>
      <c r="V1106" s="201">
        <f>(F1106+500)/T1106</f>
      </c>
      <c r="W1106" s="243">
        <v>0</v>
      </c>
      <c r="X1106" s="201">
        <f>W1106/T1106</f>
      </c>
      <c r="Y1106" s="199">
        <f>T1106/R1106</f>
      </c>
      <c r="Z1106" s="201">
        <f>W1106/F1106</f>
      </c>
      <c r="AA1106" s="201">
        <f>W1106/(F1106+500)</f>
      </c>
      <c r="AB1106" s="242">
        <v>0</v>
      </c>
      <c r="AC1106" s="242">
        <v>0</v>
      </c>
      <c r="AD1106" s="199">
        <f>AB1106/T1106</f>
      </c>
      <c r="AE1106" s="201">
        <f>(W1106-AC1106)/(F1106+500)</f>
      </c>
      <c r="AF1106" s="203" t="s">
        <v>265</v>
      </c>
    </row>
    <row hidden="true" r="1107">
      <c r="A1107" s="240"/>
      <c r="B1107" s="220"/>
      <c r="C1107" s="246"/>
      <c r="D1107" s="192" t="s">
        <v>250</v>
      </c>
      <c r="E1107" s="193">
        <v>1145.6</v>
      </c>
      <c r="F1107" s="194"/>
      <c r="G1107" s="195">
        <v>3311</v>
      </c>
      <c r="H1107" s="205">
        <v>89</v>
      </c>
      <c r="I1107" s="196">
        <f t="shared" si="154"/>
      </c>
      <c r="J1107" s="197">
        <f t="shared" si="23"/>
      </c>
      <c r="K1107" s="195">
        <v>8</v>
      </c>
      <c r="L1107" s="197">
        <f t="shared" si="115"/>
      </c>
      <c r="M1107" s="195">
        <v>0</v>
      </c>
      <c r="N1107" s="198">
        <f t="shared" si="220"/>
      </c>
      <c r="O1107" s="195">
        <v>2</v>
      </c>
      <c r="P1107" s="198">
        <f t="shared" si="247"/>
      </c>
      <c r="Q1107" s="199"/>
      <c r="R1107" s="248"/>
      <c r="S1107" s="199"/>
      <c r="T1107" s="248"/>
      <c r="U1107" s="200"/>
      <c r="V1107" s="201"/>
      <c r="W1107" s="200"/>
      <c r="X1107" s="201"/>
      <c r="Y1107" s="199"/>
      <c r="Z1107" s="201"/>
      <c r="AA1107" s="201"/>
      <c r="AB1107" s="248"/>
      <c r="AC1107" s="248"/>
      <c r="AD1107" s="199"/>
      <c r="AE1107" s="201"/>
      <c r="AF1107" s="244" t="s">
        <v>304</v>
      </c>
    </row>
    <row hidden="true" r="1108">
      <c r="A1108" s="240"/>
      <c r="B1108" s="220" t="s">
        <v>262</v>
      </c>
      <c r="C1108" s="246" t="s">
        <v>287</v>
      </c>
      <c r="D1108" s="192" t="s">
        <v>249</v>
      </c>
      <c r="E1108" s="193">
        <v>176.44</v>
      </c>
      <c r="F1108" s="194">
        <f>E1108+E1109</f>
      </c>
      <c r="G1108" s="195">
        <v>1762</v>
      </c>
      <c r="H1108" s="195">
        <v>78</v>
      </c>
      <c r="I1108" s="196">
        <f t="shared" si="154"/>
      </c>
      <c r="J1108" s="197">
        <f t="shared" si="23"/>
      </c>
      <c r="K1108" s="195">
        <v>3</v>
      </c>
      <c r="L1108" s="197">
        <f t="shared" si="115"/>
      </c>
      <c r="M1108" s="195">
        <v>0</v>
      </c>
      <c r="N1108" s="198">
        <f t="shared" si="220"/>
      </c>
      <c r="O1108" s="195">
        <v>0</v>
      </c>
      <c r="P1108" s="198">
        <f t="shared" si="247"/>
      </c>
      <c r="Q1108" s="199">
        <f>(M1108+M1109)/(O1108+O1109)</f>
      </c>
      <c r="R1108" s="242">
        <v>2</v>
      </c>
      <c r="S1108" s="199">
        <f>(O1108+O1109)/(K1108+K1109)</f>
      </c>
      <c r="T1108" s="242">
        <v>0</v>
      </c>
      <c r="U1108" s="200">
        <f>F1108/T1108</f>
      </c>
      <c r="V1108" s="201">
        <f>(F1108+500)/T1108</f>
      </c>
      <c r="W1108" s="243">
        <v>0</v>
      </c>
      <c r="X1108" s="201">
        <f>W1108/T1108</f>
      </c>
      <c r="Y1108" s="199">
        <f>T1108/R1108</f>
      </c>
      <c r="Z1108" s="201">
        <f>W1108/F1108</f>
      </c>
      <c r="AA1108" s="201">
        <f>W1108/(F1108+500)</f>
      </c>
      <c r="AB1108" s="242">
        <v>0</v>
      </c>
      <c r="AC1108" s="242">
        <v>0</v>
      </c>
      <c r="AD1108" s="199">
        <f>AB1108/T1108</f>
      </c>
      <c r="AE1108" s="201">
        <f>(W1108-AC1108)/(F1108+500)</f>
      </c>
      <c r="AF1108" s="203" t="s">
        <v>265</v>
      </c>
    </row>
    <row hidden="true" r="1109">
      <c r="A1109" s="240"/>
      <c r="B1109" s="220"/>
      <c r="C1109" s="246"/>
      <c r="D1109" s="192" t="s">
        <v>250</v>
      </c>
      <c r="E1109" s="193">
        <v>383.33</v>
      </c>
      <c r="F1109" s="194"/>
      <c r="G1109" s="195">
        <v>1600</v>
      </c>
      <c r="H1109" s="205">
        <v>48</v>
      </c>
      <c r="I1109" s="196">
        <f t="shared" si="154"/>
      </c>
      <c r="J1109" s="197">
        <f t="shared" si="23"/>
      </c>
      <c r="K1109" s="195">
        <v>2</v>
      </c>
      <c r="L1109" s="197">
        <f t="shared" si="115"/>
      </c>
      <c r="M1109" s="195">
        <v>0</v>
      </c>
      <c r="N1109" s="198">
        <f t="shared" si="220"/>
      </c>
      <c r="O1109" s="195">
        <v>0</v>
      </c>
      <c r="P1109" s="198">
        <f t="shared" si="247"/>
      </c>
      <c r="Q1109" s="199"/>
      <c r="R1109" s="248"/>
      <c r="S1109" s="199"/>
      <c r="T1109" s="248"/>
      <c r="U1109" s="200"/>
      <c r="V1109" s="201"/>
      <c r="W1109" s="200"/>
      <c r="X1109" s="201"/>
      <c r="Y1109" s="199"/>
      <c r="Z1109" s="201"/>
      <c r="AA1109" s="201"/>
      <c r="AB1109" s="248"/>
      <c r="AC1109" s="248"/>
      <c r="AD1109" s="199"/>
      <c r="AE1109" s="201"/>
      <c r="AF1109" s="244" t="s">
        <v>304</v>
      </c>
    </row>
    <row hidden="true" r="1110">
      <c r="A1110" s="240"/>
      <c r="B1110" s="245" t="s">
        <v>256</v>
      </c>
      <c r="C1110" s="245"/>
      <c r="D1110" s="245"/>
      <c r="E1110" s="209">
        <f>SUM(E1100:E1109)</f>
      </c>
      <c r="F1110" s="209">
        <f>SUM(F1100:F1109)</f>
      </c>
      <c r="G1110" s="209">
        <f>SUM(G1100:G1109)</f>
      </c>
      <c r="H1110" s="209">
        <f>SUM(H1100:H1109)</f>
      </c>
      <c r="I1110" s="210">
        <f t="shared" si="154"/>
      </c>
      <c r="J1110" s="211">
        <f t="shared" si="23"/>
      </c>
      <c r="K1110" s="209">
        <f>SUM(K1100:K1109)</f>
      </c>
      <c r="L1110" s="211">
        <f t="shared" si="115"/>
      </c>
      <c r="M1110" s="209">
        <f>SUM(M1100:M1109)</f>
      </c>
      <c r="N1110" s="212">
        <f t="shared" si="220"/>
      </c>
      <c r="O1110" s="209">
        <f>SUM(O1100:O1109)</f>
      </c>
      <c r="P1110" s="212">
        <f t="shared" si="247"/>
      </c>
      <c r="Q1110" s="213">
        <f>M1110/O1110</f>
      </c>
      <c r="R1110" s="209">
        <f>SUM(R1100:R1109)</f>
      </c>
      <c r="S1110" s="213">
        <f>(O1110+O1110)/(K1110+K1110)</f>
      </c>
      <c r="T1110" s="209">
        <f>SUM(T1100:T1109)</f>
      </c>
      <c r="U1110" s="214">
        <f t="shared" ref="U1110:U1111" si="532">F1110/T1110</f>
      </c>
      <c r="V1110" s="215">
        <f>(F1110+5*500)/T1110</f>
      </c>
      <c r="W1110" s="211">
        <f>SUM(W1100:W1109)</f>
      </c>
      <c r="X1110" s="216">
        <f t="shared" ref="X1110:X1111" si="324">W1110/T1110</f>
      </c>
      <c r="Y1110" s="213">
        <f t="shared" ref="Y1110:Y1111" si="428">T1110/R1110</f>
      </c>
      <c r="Z1110" s="215">
        <f t="shared" ref="Z1110:Z1111" si="833">W1110/F1110</f>
      </c>
      <c r="AA1110" s="215">
        <f>W1110/(F1110+COUNT(W1100:W1109)*500)</f>
      </c>
      <c r="AB1110" s="209">
        <f>SUM(AB1100:AB1109)</f>
      </c>
      <c r="AC1110" s="209">
        <f>SUM(AC1100:AC1109)</f>
      </c>
      <c r="AD1110" s="213">
        <f t="shared" ref="AD1110:AD1111" si="729">AB1110/T1110</f>
      </c>
      <c r="AE1110" s="223">
        <f>(W1110-AC1110)/(F1110+COUNT(W1100:W1109))</f>
      </c>
      <c r="AF1110" s="201"/>
    </row>
    <row hidden="true" r="1111">
      <c r="A1111" s="240"/>
      <c r="B1111" s="220" t="s">
        <v>263</v>
      </c>
      <c r="C1111" s="221" t="s">
        <v>272</v>
      </c>
      <c r="D1111" s="192" t="s">
        <v>249</v>
      </c>
      <c r="E1111" s="249">
        <v>297.24</v>
      </c>
      <c r="F1111" s="241">
        <f>E1111+E1112</f>
      </c>
      <c r="G1111" s="249">
        <v>3318</v>
      </c>
      <c r="H1111" s="249">
        <v>116</v>
      </c>
      <c r="I1111" s="196">
        <f t="shared" si="154"/>
      </c>
      <c r="J1111" s="197">
        <f t="shared" si="23"/>
      </c>
      <c r="K1111" s="195">
        <v>10</v>
      </c>
      <c r="L1111" s="197">
        <f t="shared" si="115"/>
      </c>
      <c r="M1111" s="195">
        <v>0</v>
      </c>
      <c r="N1111" s="198">
        <f t="shared" si="220"/>
      </c>
      <c r="O1111" s="195">
        <v>0</v>
      </c>
      <c r="P1111" s="198">
        <f t="shared" si="247"/>
      </c>
      <c r="Q1111" s="199">
        <f>(M1111+M1112)/(O1111+O1112)</f>
      </c>
      <c r="R1111" s="242">
        <v>4</v>
      </c>
      <c r="S1111" s="199">
        <f>(O1111+O1112)/(K1111+K1112)</f>
      </c>
      <c r="T1111" s="242">
        <v>3</v>
      </c>
      <c r="U1111" s="200">
        <f t="shared" si="532"/>
      </c>
      <c r="V1111" s="201">
        <f>(F1111+500)/T1111</f>
      </c>
      <c r="W1111" s="200">
        <v>3811.199999999999</v>
      </c>
      <c r="X1111" s="201">
        <f t="shared" si="324"/>
      </c>
      <c r="Y1111" s="199">
        <f t="shared" si="428"/>
      </c>
      <c r="Z1111" s="201">
        <f t="shared" si="833"/>
      </c>
      <c r="AA1111" s="201">
        <f>W1111/(F1111+500)</f>
      </c>
      <c r="AB1111" s="242">
        <v>1</v>
      </c>
      <c r="AC1111" s="242">
        <v>456</v>
      </c>
      <c r="AD1111" s="199">
        <f t="shared" si="729"/>
      </c>
      <c r="AE1111" s="201">
        <f>(W1111-AC1111)/(F1111+500)</f>
      </c>
      <c r="AF1111" s="201" t="s">
        <v>248</v>
      </c>
    </row>
    <row hidden="true" r="1112">
      <c r="A1112" s="240"/>
      <c r="B1112" s="220"/>
      <c r="C1112" s="221"/>
      <c r="D1112" s="192" t="s">
        <v>250</v>
      </c>
      <c r="E1112" s="249">
        <v>480.95</v>
      </c>
      <c r="F1112" s="241"/>
      <c r="G1112" s="249">
        <v>1619</v>
      </c>
      <c r="H1112" s="249">
        <v>51</v>
      </c>
      <c r="I1112" s="196">
        <f t="shared" si="154"/>
      </c>
      <c r="J1112" s="197">
        <f t="shared" si="23"/>
      </c>
      <c r="K1112" s="195">
        <v>1</v>
      </c>
      <c r="L1112" s="197">
        <f t="shared" si="115"/>
      </c>
      <c r="M1112" s="195">
        <v>2</v>
      </c>
      <c r="N1112" s="198">
        <f t="shared" si="220"/>
      </c>
      <c r="O1112" s="195">
        <v>2</v>
      </c>
      <c r="P1112" s="198">
        <f t="shared" si="247"/>
      </c>
      <c r="Q1112" s="199"/>
      <c r="R1112" s="248"/>
      <c r="S1112" s="199"/>
      <c r="T1112" s="248"/>
      <c r="U1112" s="200"/>
      <c r="V1112" s="201"/>
      <c r="W1112" s="200"/>
      <c r="X1112" s="201"/>
      <c r="Y1112" s="199"/>
      <c r="Z1112" s="201"/>
      <c r="AA1112" s="201"/>
      <c r="AB1112" s="248"/>
      <c r="AC1112" s="248"/>
      <c r="AD1112" s="199"/>
      <c r="AE1112" s="201"/>
      <c r="AF1112" s="244" t="s">
        <v>251</v>
      </c>
    </row>
    <row hidden="true" r="1113">
      <c r="A1113" s="240"/>
      <c r="B1113" s="220" t="s">
        <v>267</v>
      </c>
      <c r="C1113" s="221" t="s">
        <v>272</v>
      </c>
      <c r="D1113" s="192" t="s">
        <v>249</v>
      </c>
      <c r="E1113" s="249">
        <v>254.39</v>
      </c>
      <c r="F1113" s="241">
        <f>E1113+E1114</f>
      </c>
      <c r="G1113" s="249">
        <v>3383</v>
      </c>
      <c r="H1113" s="249">
        <v>72</v>
      </c>
      <c r="I1113" s="196">
        <f t="shared" si="154"/>
      </c>
      <c r="J1113" s="196">
        <f t="shared" ref="J1113:J1114" si="166">I1113/H1113</f>
      </c>
      <c r="K1113" s="195">
        <v>6</v>
      </c>
      <c r="L1113" s="197">
        <f t="shared" si="115"/>
      </c>
      <c r="M1113" s="195">
        <v>0</v>
      </c>
      <c r="N1113" s="198">
        <f t="shared" si="220"/>
      </c>
      <c r="O1113" s="195">
        <v>0</v>
      </c>
      <c r="P1113" s="198">
        <f t="shared" si="247"/>
      </c>
      <c r="Q1113" s="199">
        <f>(M1113+M1114)/(O1113+O1114)</f>
      </c>
      <c r="R1113" s="242">
        <v>3</v>
      </c>
      <c r="S1113" s="199">
        <f>(O1113+O1114)/(K1113+K1114)</f>
      </c>
      <c r="T1113" s="242">
        <v>1</v>
      </c>
      <c r="U1113" s="200">
        <f>F1113/T1113</f>
      </c>
      <c r="V1113" s="201">
        <f>(F1113+500)/T1113</f>
      </c>
      <c r="W1113" s="200">
        <v>396</v>
      </c>
      <c r="X1113" s="201">
        <f>W1113/T1113</f>
      </c>
      <c r="Y1113" s="199">
        <f>T1113/R1113</f>
      </c>
      <c r="Z1113" s="201">
        <f>W1113/F1113</f>
      </c>
      <c r="AA1113" s="201">
        <f>W1113/(F1113+500)</f>
      </c>
      <c r="AB1113" s="242">
        <v>0</v>
      </c>
      <c r="AC1113" s="250">
        <v>0</v>
      </c>
      <c r="AD1113" s="199">
        <f>AB1113/T1113</f>
      </c>
      <c r="AE1113" s="201">
        <f>(W1113-AC1113)/(F1113+500)</f>
      </c>
      <c r="AF1113" s="201" t="s">
        <v>248</v>
      </c>
    </row>
    <row hidden="true" r="1114">
      <c r="A1114" s="240"/>
      <c r="B1114" s="220"/>
      <c r="C1114" s="221"/>
      <c r="D1114" s="192" t="s">
        <v>250</v>
      </c>
      <c r="E1114" s="249">
        <v>813.41</v>
      </c>
      <c r="F1114" s="241"/>
      <c r="G1114" s="249">
        <v>3542</v>
      </c>
      <c r="H1114" s="249">
        <v>87</v>
      </c>
      <c r="I1114" s="196">
        <f t="shared" si="154"/>
      </c>
      <c r="J1114" s="196">
        <f t="shared" si="166"/>
      </c>
      <c r="K1114" s="195">
        <v>3</v>
      </c>
      <c r="L1114" s="197">
        <f t="shared" si="115"/>
      </c>
      <c r="M1114" s="195">
        <v>0</v>
      </c>
      <c r="N1114" s="198">
        <f t="shared" si="220"/>
      </c>
      <c r="O1114" s="195">
        <v>1</v>
      </c>
      <c r="P1114" s="198">
        <f t="shared" si="247"/>
      </c>
      <c r="Q1114" s="199"/>
      <c r="R1114" s="248"/>
      <c r="S1114" s="199"/>
      <c r="T1114" s="248"/>
      <c r="U1114" s="200"/>
      <c r="V1114" s="201"/>
      <c r="W1114" s="200"/>
      <c r="X1114" s="201"/>
      <c r="Y1114" s="199"/>
      <c r="Z1114" s="201"/>
      <c r="AA1114" s="201"/>
      <c r="AB1114" s="248"/>
      <c r="AC1114" s="251"/>
      <c r="AD1114" s="199"/>
      <c r="AE1114" s="201"/>
      <c r="AF1114" s="244" t="s">
        <v>251</v>
      </c>
    </row>
    <row hidden="true" r="1115">
      <c r="A1115" s="240"/>
      <c r="B1115" s="220" t="s">
        <v>268</v>
      </c>
      <c r="C1115" s="221" t="s">
        <v>272</v>
      </c>
      <c r="D1115" s="192" t="s">
        <v>249</v>
      </c>
      <c r="E1115" s="249">
        <v>214.22</v>
      </c>
      <c r="F1115" s="241">
        <f>E1115+E1116</f>
      </c>
      <c r="G1115" s="249">
        <v>2521</v>
      </c>
      <c r="H1115" s="249">
        <v>53</v>
      </c>
      <c r="I1115" s="196">
        <f t="shared" si="154"/>
      </c>
      <c r="J1115" s="197">
        <f t="shared" ref="J1115:J1116" si="24">(E1115/G1115)*1000</f>
      </c>
      <c r="K1115" s="195">
        <v>1</v>
      </c>
      <c r="L1115" s="197">
        <f t="shared" si="115"/>
      </c>
      <c r="M1115" s="195">
        <v>1</v>
      </c>
      <c r="N1115" s="198">
        <f t="shared" si="220"/>
      </c>
      <c r="O1115" s="195">
        <v>1</v>
      </c>
      <c r="P1115" s="198">
        <f t="shared" si="247"/>
      </c>
      <c r="Q1115" s="199">
        <f>(M1115+M1116)/(O1115+O1116)</f>
      </c>
      <c r="R1115" s="242">
        <v>2</v>
      </c>
      <c r="S1115" s="199">
        <f>(O1115+O1116)/(K1115+K1116)</f>
      </c>
      <c r="T1115" s="242">
        <v>1</v>
      </c>
      <c r="U1115" s="200">
        <f>F1115/T1115</f>
      </c>
      <c r="V1115" s="201">
        <f>(F1115+500)/T1115</f>
      </c>
      <c r="W1115" s="200">
        <v>2407.2000000000007</v>
      </c>
      <c r="X1115" s="201">
        <f>W1115/T1115</f>
      </c>
      <c r="Y1115" s="199">
        <f>T1115/R1115</f>
      </c>
      <c r="Z1115" s="201">
        <f>W1115/F1115</f>
      </c>
      <c r="AA1115" s="201">
        <f>W1115/(F1115+500)</f>
      </c>
      <c r="AB1115" s="242">
        <v>0</v>
      </c>
      <c r="AC1115" s="242">
        <v>0</v>
      </c>
      <c r="AD1115" s="199">
        <f>AB1115/T1115</f>
      </c>
      <c r="AE1115" s="201">
        <f>(W1115-AC1115)/(F1115+500)</f>
      </c>
      <c r="AF1115" s="201" t="s">
        <v>248</v>
      </c>
    </row>
    <row hidden="true" r="1116">
      <c r="A1116" s="240"/>
      <c r="B1116" s="220"/>
      <c r="C1116" s="221"/>
      <c r="D1116" s="192" t="s">
        <v>250</v>
      </c>
      <c r="E1116" s="249">
        <v>833.17</v>
      </c>
      <c r="F1116" s="241"/>
      <c r="G1116" s="249">
        <v>3695</v>
      </c>
      <c r="H1116" s="249">
        <v>88</v>
      </c>
      <c r="I1116" s="196">
        <f t="shared" si="154"/>
      </c>
      <c r="J1116" s="197">
        <f t="shared" si="24"/>
      </c>
      <c r="K1116" s="195">
        <v>1</v>
      </c>
      <c r="L1116" s="197">
        <f t="shared" si="115"/>
      </c>
      <c r="M1116" s="195">
        <v>0</v>
      </c>
      <c r="N1116" s="198">
        <f t="shared" si="220"/>
      </c>
      <c r="O1116" s="195">
        <v>1</v>
      </c>
      <c r="P1116" s="198">
        <f t="shared" si="247"/>
      </c>
      <c r="Q1116" s="199"/>
      <c r="R1116" s="248"/>
      <c r="S1116" s="199"/>
      <c r="T1116" s="248"/>
      <c r="U1116" s="200"/>
      <c r="V1116" s="201"/>
      <c r="W1116" s="200"/>
      <c r="X1116" s="201"/>
      <c r="Y1116" s="199"/>
      <c r="Z1116" s="201"/>
      <c r="AA1116" s="201"/>
      <c r="AB1116" s="248"/>
      <c r="AC1116" s="248"/>
      <c r="AD1116" s="199"/>
      <c r="AE1116" s="201"/>
      <c r="AF1116" s="244" t="s">
        <v>251</v>
      </c>
    </row>
    <row hidden="true" r="1117">
      <c r="A1117" s="240"/>
      <c r="B1117" s="220" t="s">
        <v>269</v>
      </c>
      <c r="C1117" s="221" t="s">
        <v>272</v>
      </c>
      <c r="D1117" s="192" t="s">
        <v>249</v>
      </c>
      <c r="E1117" s="249">
        <v>415</v>
      </c>
      <c r="F1117" s="241">
        <f>E1117+E1118</f>
      </c>
      <c r="G1117" s="249">
        <v>4296</v>
      </c>
      <c r="H1117" s="249">
        <v>93</v>
      </c>
      <c r="I1117" s="196">
        <f t="shared" si="154"/>
      </c>
      <c r="J1117" s="196">
        <f t="shared" ref="J1117:J1118" si="167">I1117/H1117</f>
      </c>
      <c r="K1117" s="195">
        <v>7</v>
      </c>
      <c r="L1117" s="197">
        <f t="shared" si="115"/>
      </c>
      <c r="M1117" s="195">
        <v>0</v>
      </c>
      <c r="N1117" s="198">
        <f t="shared" si="220"/>
      </c>
      <c r="O1117" s="195">
        <v>1</v>
      </c>
      <c r="P1117" s="198">
        <f t="shared" si="247"/>
      </c>
      <c r="Q1117" s="199">
        <f>(M1117+M1118)/(O1117+O1118)</f>
      </c>
      <c r="R1117" s="242">
        <v>4</v>
      </c>
      <c r="S1117" s="199">
        <f>(O1117+O1118)/(K1117+K1118)</f>
      </c>
      <c r="T1117" s="242">
        <v>1</v>
      </c>
      <c r="U1117" s="200">
        <f>F1117/T1117</f>
      </c>
      <c r="V1117" s="201">
        <f>(F1117+500)/T1117</f>
      </c>
      <c r="W1117" s="243">
        <v>2911.2000000000007</v>
      </c>
      <c r="X1117" s="201">
        <f>W1117/T1117</f>
      </c>
      <c r="Y1117" s="199">
        <f>T1117/R1117</f>
      </c>
      <c r="Z1117" s="201">
        <f>W1117/F1117</f>
      </c>
      <c r="AA1117" s="201">
        <f>W1117/(F1117+500)</f>
      </c>
      <c r="AB1117" s="242">
        <v>1</v>
      </c>
      <c r="AC1117" s="242">
        <v>2911.2</v>
      </c>
      <c r="AD1117" s="199">
        <f>AB1117/T1117</f>
      </c>
      <c r="AE1117" s="201">
        <f>(W1117-AC1117)/(F1117+500)</f>
      </c>
      <c r="AF1117" s="201" t="s">
        <v>248</v>
      </c>
    </row>
    <row hidden="true" r="1118">
      <c r="A1118" s="240"/>
      <c r="B1118" s="220"/>
      <c r="C1118" s="221"/>
      <c r="D1118" s="192" t="s">
        <v>250</v>
      </c>
      <c r="E1118" s="249">
        <v>532.17</v>
      </c>
      <c r="F1118" s="241"/>
      <c r="G1118" s="249">
        <v>2693</v>
      </c>
      <c r="H1118" s="249">
        <v>69</v>
      </c>
      <c r="I1118" s="196">
        <f t="shared" si="154"/>
      </c>
      <c r="J1118" s="196">
        <f t="shared" si="167"/>
      </c>
      <c r="K1118" s="195">
        <v>2</v>
      </c>
      <c r="L1118" s="197">
        <f t="shared" si="115"/>
      </c>
      <c r="M1118" s="195">
        <v>1</v>
      </c>
      <c r="N1118" s="198">
        <f t="shared" si="220"/>
      </c>
      <c r="O1118" s="195">
        <v>1</v>
      </c>
      <c r="P1118" s="198">
        <f t="shared" si="247"/>
      </c>
      <c r="Q1118" s="199"/>
      <c r="R1118" s="248"/>
      <c r="S1118" s="199"/>
      <c r="T1118" s="248"/>
      <c r="U1118" s="200"/>
      <c r="V1118" s="201"/>
      <c r="W1118" s="200"/>
      <c r="X1118" s="201"/>
      <c r="Y1118" s="199"/>
      <c r="Z1118" s="201"/>
      <c r="AA1118" s="201"/>
      <c r="AB1118" s="248"/>
      <c r="AC1118" s="248"/>
      <c r="AD1118" s="199"/>
      <c r="AE1118" s="201"/>
      <c r="AF1118" s="244" t="s">
        <v>251</v>
      </c>
    </row>
    <row hidden="true" r="1119">
      <c r="A1119" s="240"/>
      <c r="B1119" s="220" t="s">
        <v>270</v>
      </c>
      <c r="C1119" s="221" t="s">
        <v>272</v>
      </c>
      <c r="D1119" s="192" t="s">
        <v>249</v>
      </c>
      <c r="E1119" s="249">
        <v>389.55</v>
      </c>
      <c r="F1119" s="241">
        <f>E1119+E1120</f>
      </c>
      <c r="G1119" s="249">
        <v>4553</v>
      </c>
      <c r="H1119" s="249">
        <v>104</v>
      </c>
      <c r="I1119" s="196">
        <f t="shared" si="154"/>
      </c>
      <c r="J1119" s="197">
        <f t="shared" ref="J1119:J1123" si="25">(E1119/G1119)*1000</f>
      </c>
      <c r="K1119" s="195">
        <v>7</v>
      </c>
      <c r="L1119" s="197">
        <f t="shared" si="115"/>
      </c>
      <c r="M1119" s="195">
        <v>1</v>
      </c>
      <c r="N1119" s="198">
        <f t="shared" si="220"/>
      </c>
      <c r="O1119" s="195">
        <v>1</v>
      </c>
      <c r="P1119" s="198">
        <f t="shared" si="247"/>
      </c>
      <c r="Q1119" s="199">
        <f>(M1119+M1120)/(O1119+O1120)</f>
      </c>
      <c r="R1119" s="242">
        <v>4</v>
      </c>
      <c r="S1119" s="199">
        <f>(O1119+O1120)/(K1119+K1120)</f>
      </c>
      <c r="T1119" s="242">
        <v>2</v>
      </c>
      <c r="U1119" s="200">
        <f>F1119/T1119</f>
      </c>
      <c r="V1119" s="201">
        <f>(F1119+500)/T1119</f>
      </c>
      <c r="W1119" s="200">
        <v>4814.399999999998</v>
      </c>
      <c r="X1119" s="201">
        <f>W1119/T1119</f>
      </c>
      <c r="Y1119" s="199">
        <f>T1119/R1119</f>
      </c>
      <c r="Z1119" s="201">
        <f>W1119/F1119</f>
      </c>
      <c r="AA1119" s="201">
        <f>W1119/(F1119+500)</f>
      </c>
      <c r="AB1119" s="242">
        <v>0</v>
      </c>
      <c r="AC1119" s="242">
        <v>0</v>
      </c>
      <c r="AD1119" s="199">
        <f>AB1119/T1119</f>
      </c>
      <c r="AE1119" s="201">
        <f>(W1119-AC1119)/(F1119+500)</f>
      </c>
      <c r="AF1119" s="201" t="s">
        <v>248</v>
      </c>
    </row>
    <row hidden="true" r="1120">
      <c r="A1120" s="240"/>
      <c r="B1120" s="220"/>
      <c r="C1120" s="221"/>
      <c r="D1120" s="192" t="s">
        <v>250</v>
      </c>
      <c r="E1120" s="249">
        <v>824.03</v>
      </c>
      <c r="F1120" s="241"/>
      <c r="G1120" s="249">
        <v>3235</v>
      </c>
      <c r="H1120" s="249">
        <v>85</v>
      </c>
      <c r="I1120" s="196">
        <f t="shared" si="154"/>
      </c>
      <c r="J1120" s="197">
        <f t="shared" si="25"/>
      </c>
      <c r="K1120" s="195">
        <v>5</v>
      </c>
      <c r="L1120" s="197">
        <f t="shared" si="115"/>
      </c>
      <c r="M1120" s="195">
        <v>1</v>
      </c>
      <c r="N1120" s="198">
        <f t="shared" si="220"/>
      </c>
      <c r="O1120" s="195">
        <v>1</v>
      </c>
      <c r="P1120" s="198">
        <f t="shared" si="247"/>
      </c>
      <c r="Q1120" s="199"/>
      <c r="R1120" s="248"/>
      <c r="S1120" s="199"/>
      <c r="T1120" s="248"/>
      <c r="U1120" s="200"/>
      <c r="V1120" s="201"/>
      <c r="W1120" s="200"/>
      <c r="X1120" s="201"/>
      <c r="Y1120" s="199"/>
      <c r="Z1120" s="201"/>
      <c r="AA1120" s="201"/>
      <c r="AB1120" s="248"/>
      <c r="AC1120" s="248"/>
      <c r="AD1120" s="199"/>
      <c r="AE1120" s="201"/>
      <c r="AF1120" s="244" t="s">
        <v>251</v>
      </c>
    </row>
    <row hidden="true" r="1121">
      <c r="A1121" s="240"/>
      <c r="B1121" s="245" t="s">
        <v>256</v>
      </c>
      <c r="C1121" s="245"/>
      <c r="D1121" s="245"/>
      <c r="E1121" s="209">
        <f>SUM(E1111:E1120)</f>
      </c>
      <c r="F1121" s="209">
        <f>SUM(F1111:F1120)</f>
      </c>
      <c r="G1121" s="209">
        <f>SUM(G1111:G1120)</f>
      </c>
      <c r="H1121" s="209">
        <f>SUM(H1111:H1120)</f>
      </c>
      <c r="I1121" s="210">
        <f t="shared" si="154"/>
      </c>
      <c r="J1121" s="211">
        <f t="shared" si="25"/>
      </c>
      <c r="K1121" s="209">
        <f>SUM(K1111:K1120)</f>
      </c>
      <c r="L1121" s="211">
        <f t="shared" si="115"/>
      </c>
      <c r="M1121" s="209">
        <f>SUM(M1111:M1120)</f>
      </c>
      <c r="N1121" s="212">
        <f t="shared" si="220"/>
      </c>
      <c r="O1121" s="209">
        <f>SUM(O1111:O1120)</f>
      </c>
      <c r="P1121" s="212">
        <f t="shared" si="247"/>
      </c>
      <c r="Q1121" s="213">
        <f>M1121/O1121</f>
      </c>
      <c r="R1121" s="209">
        <f>SUM(R1111:R1120)</f>
      </c>
      <c r="S1121" s="213">
        <f>(O1121+O1121)/(K1121+K1121)</f>
      </c>
      <c r="T1121" s="209">
        <f>SUM(T1111:T1120)</f>
      </c>
      <c r="U1121" s="214">
        <f t="shared" ref="U1121:U1122" si="533">F1121/T1121</f>
      </c>
      <c r="V1121" s="215">
        <f>(F1121+5*500)/T1121</f>
      </c>
      <c r="W1121" s="211">
        <f>SUM(W1111:W1120)</f>
      </c>
      <c r="X1121" s="216">
        <f t="shared" ref="X1121:X1122" si="325">W1121/T1121</f>
      </c>
      <c r="Y1121" s="213">
        <f t="shared" ref="Y1121:Y1122" si="429">T1121/R1121</f>
      </c>
      <c r="Z1121" s="215">
        <f t="shared" ref="Z1121:Z1122" si="834">W1121/F1121</f>
      </c>
      <c r="AA1121" s="215">
        <f>W1121/(F1121+COUNT(W1111:W1120)*500)</f>
      </c>
      <c r="AB1121" s="209">
        <f>SUM(AB1111:AB1120)</f>
      </c>
      <c r="AC1121" s="209">
        <f>SUM(AC1111:AC1120)</f>
      </c>
      <c r="AD1121" s="213">
        <f t="shared" ref="AD1121:AD1122" si="730">AB1121/T1121</f>
      </c>
      <c r="AE1121" s="223">
        <f>(W1121-AC1121)/(F1121+COUNT(W1111:W1120)*500)</f>
      </c>
      <c r="AF1121" s="201"/>
    </row>
    <row hidden="true" r="1122">
      <c r="A1122" s="240"/>
      <c r="B1122" s="220" t="s">
        <v>271</v>
      </c>
      <c r="C1122" s="246" t="s">
        <v>264</v>
      </c>
      <c r="D1122" s="192" t="s">
        <v>249</v>
      </c>
      <c r="E1122" s="249">
        <v>260.95</v>
      </c>
      <c r="F1122" s="241">
        <f>E1122+E1123</f>
      </c>
      <c r="G1122" s="249">
        <v>2875</v>
      </c>
      <c r="H1122" s="249">
        <v>93</v>
      </c>
      <c r="I1122" s="196">
        <f t="shared" si="154"/>
      </c>
      <c r="J1122" s="197">
        <f t="shared" si="25"/>
      </c>
      <c r="K1122" s="195">
        <v>2</v>
      </c>
      <c r="L1122" s="197">
        <f t="shared" si="115"/>
      </c>
      <c r="M1122" s="195">
        <v>0</v>
      </c>
      <c r="N1122" s="198">
        <f t="shared" si="220"/>
      </c>
      <c r="O1122" s="195">
        <v>0</v>
      </c>
      <c r="P1122" s="198">
        <f t="shared" si="247"/>
      </c>
      <c r="Q1122" s="199">
        <f>(M1122+M1123)/(O1122+O1123)</f>
      </c>
      <c r="R1122" s="242">
        <v>3</v>
      </c>
      <c r="S1122" s="199">
        <f>(O1122+O1123)/(K1122+K1123)</f>
      </c>
      <c r="T1122" s="242">
        <v>0</v>
      </c>
      <c r="U1122" s="200">
        <f t="shared" si="533"/>
      </c>
      <c r="V1122" s="201">
        <f>(F1122+500)/T1122</f>
      </c>
      <c r="W1122" s="243">
        <v>0</v>
      </c>
      <c r="X1122" s="201">
        <f t="shared" si="325"/>
      </c>
      <c r="Y1122" s="199">
        <f t="shared" si="429"/>
      </c>
      <c r="Z1122" s="201">
        <f t="shared" si="834"/>
      </c>
      <c r="AA1122" s="201">
        <f>W1122/(F1122+500)</f>
      </c>
      <c r="AB1122" s="242">
        <v>0</v>
      </c>
      <c r="AC1122" s="242">
        <v>0</v>
      </c>
      <c r="AD1122" s="199">
        <f t="shared" si="730"/>
      </c>
      <c r="AE1122" s="201">
        <f>(W1122-AC1122)/(F1122+500)</f>
      </c>
      <c r="AF1122" s="201" t="s">
        <v>248</v>
      </c>
    </row>
    <row hidden="true" r="1123">
      <c r="A1123" s="240"/>
      <c r="B1123" s="220"/>
      <c r="C1123" s="246"/>
      <c r="D1123" s="192" t="s">
        <v>250</v>
      </c>
      <c r="E1123" s="249">
        <v>1216.08</v>
      </c>
      <c r="F1123" s="241"/>
      <c r="G1123" s="249">
        <v>4509</v>
      </c>
      <c r="H1123" s="249">
        <v>193</v>
      </c>
      <c r="I1123" s="196">
        <f t="shared" si="154"/>
      </c>
      <c r="J1123" s="197">
        <f t="shared" si="25"/>
      </c>
      <c r="K1123" s="195">
        <v>8</v>
      </c>
      <c r="L1123" s="197">
        <f t="shared" si="115"/>
      </c>
      <c r="M1123" s="195">
        <v>0</v>
      </c>
      <c r="N1123" s="198">
        <f t="shared" si="220"/>
      </c>
      <c r="O1123" s="195">
        <v>3</v>
      </c>
      <c r="P1123" s="198">
        <f t="shared" si="247"/>
      </c>
      <c r="Q1123" s="199"/>
      <c r="R1123" s="248"/>
      <c r="S1123" s="199"/>
      <c r="T1123" s="248"/>
      <c r="U1123" s="200"/>
      <c r="V1123" s="201"/>
      <c r="W1123" s="200"/>
      <c r="X1123" s="201"/>
      <c r="Y1123" s="199"/>
      <c r="Z1123" s="201"/>
      <c r="AA1123" s="201"/>
      <c r="AB1123" s="248"/>
      <c r="AC1123" s="248"/>
      <c r="AD1123" s="199"/>
      <c r="AE1123" s="201"/>
      <c r="AF1123" s="244" t="s">
        <v>251</v>
      </c>
    </row>
    <row hidden="true" r="1124">
      <c r="A1124" s="240"/>
      <c r="B1124" s="220" t="s">
        <v>273</v>
      </c>
      <c r="C1124" s="246" t="s">
        <v>264</v>
      </c>
      <c r="D1124" s="192" t="s">
        <v>249</v>
      </c>
      <c r="E1124" s="249">
        <v>345.87</v>
      </c>
      <c r="F1124" s="241">
        <f>E1124+E1125</f>
      </c>
      <c r="G1124" s="249">
        <v>4480</v>
      </c>
      <c r="H1124" s="249">
        <v>93</v>
      </c>
      <c r="I1124" s="196">
        <f t="shared" si="154"/>
      </c>
      <c r="J1124" s="196">
        <f t="shared" ref="J1124:J1125" si="168">I1124/H1124</f>
      </c>
      <c r="K1124" s="195">
        <v>8</v>
      </c>
      <c r="L1124" s="197">
        <f t="shared" si="115"/>
      </c>
      <c r="M1124" s="195">
        <v>0</v>
      </c>
      <c r="N1124" s="198">
        <f t="shared" si="220"/>
      </c>
      <c r="O1124" s="195">
        <v>0</v>
      </c>
      <c r="P1124" s="198">
        <f t="shared" si="247"/>
      </c>
      <c r="Q1124" s="199">
        <f>(M1124+M1125)/(O1124+O1125)</f>
      </c>
      <c r="R1124" s="242">
        <v>1</v>
      </c>
      <c r="S1124" s="199">
        <f>(O1124+O1125)/(K1124+K1125)</f>
      </c>
      <c r="T1124" s="242">
        <v>0</v>
      </c>
      <c r="U1124" s="200">
        <f>F1124/T1124</f>
      </c>
      <c r="V1124" s="201">
        <f>(F1124+500)/T1124</f>
      </c>
      <c r="W1124" s="243">
        <v>0</v>
      </c>
      <c r="X1124" s="201">
        <f>W1124/T1124</f>
      </c>
      <c r="Y1124" s="199">
        <f>T1124/R1124</f>
      </c>
      <c r="Z1124" s="201">
        <f>W1124/F1124</f>
      </c>
      <c r="AA1124" s="201">
        <f>W1124/(F1124+500)</f>
      </c>
      <c r="AB1124" s="242">
        <v>0</v>
      </c>
      <c r="AC1124" s="242">
        <v>0</v>
      </c>
      <c r="AD1124" s="199">
        <f>AB1124/T1124</f>
      </c>
      <c r="AE1124" s="201">
        <f>(W1124-AC1124)/(F1124+500)</f>
      </c>
      <c r="AF1124" s="201" t="s">
        <v>248</v>
      </c>
    </row>
    <row hidden="true" r="1125">
      <c r="A1125" s="240"/>
      <c r="B1125" s="220"/>
      <c r="C1125" s="246"/>
      <c r="D1125" s="192" t="s">
        <v>250</v>
      </c>
      <c r="E1125" s="249">
        <v>749.45</v>
      </c>
      <c r="F1125" s="241"/>
      <c r="G1125" s="249">
        <v>2588</v>
      </c>
      <c r="H1125" s="249">
        <v>299</v>
      </c>
      <c r="I1125" s="196">
        <f t="shared" si="154"/>
      </c>
      <c r="J1125" s="196">
        <f t="shared" si="168"/>
      </c>
      <c r="K1125" s="195">
        <v>6</v>
      </c>
      <c r="L1125" s="197">
        <f t="shared" si="115"/>
      </c>
      <c r="M1125" s="195">
        <v>0</v>
      </c>
      <c r="N1125" s="198">
        <f t="shared" si="220"/>
      </c>
      <c r="O1125" s="195">
        <v>2</v>
      </c>
      <c r="P1125" s="198">
        <f t="shared" si="247"/>
      </c>
      <c r="Q1125" s="199"/>
      <c r="R1125" s="248"/>
      <c r="S1125" s="199"/>
      <c r="T1125" s="248"/>
      <c r="U1125" s="200"/>
      <c r="V1125" s="201"/>
      <c r="W1125" s="200"/>
      <c r="X1125" s="201"/>
      <c r="Y1125" s="199"/>
      <c r="Z1125" s="201"/>
      <c r="AA1125" s="201"/>
      <c r="AB1125" s="248"/>
      <c r="AC1125" s="248"/>
      <c r="AD1125" s="199"/>
      <c r="AE1125" s="201"/>
      <c r="AF1125" s="244" t="s">
        <v>251</v>
      </c>
    </row>
    <row hidden="true" r="1126">
      <c r="A1126" s="240"/>
      <c r="B1126" s="220" t="s">
        <v>274</v>
      </c>
      <c r="C1126" s="246" t="s">
        <v>264</v>
      </c>
      <c r="D1126" s="192" t="s">
        <v>249</v>
      </c>
      <c r="E1126" s="249">
        <v>167.55</v>
      </c>
      <c r="F1126" s="241">
        <f>E1126+E1127</f>
      </c>
      <c r="G1126" s="249">
        <v>2244</v>
      </c>
      <c r="H1126" s="249">
        <v>53</v>
      </c>
      <c r="I1126" s="196">
        <f t="shared" si="154"/>
      </c>
      <c r="J1126" s="197">
        <f t="shared" ref="J1126:J1127" si="26">(E1126/G1126)*1000</f>
      </c>
      <c r="K1126" s="195">
        <v>7</v>
      </c>
      <c r="L1126" s="197">
        <f t="shared" si="115"/>
      </c>
      <c r="M1126" s="195">
        <v>0</v>
      </c>
      <c r="N1126" s="198">
        <f t="shared" si="220"/>
      </c>
      <c r="O1126" s="195">
        <v>0</v>
      </c>
      <c r="P1126" s="198">
        <f t="shared" si="247"/>
      </c>
      <c r="Q1126" s="199">
        <f>(M1126+M1127)/(O1126+O1127)</f>
      </c>
      <c r="R1126" s="242">
        <v>2</v>
      </c>
      <c r="S1126" s="199">
        <f>(O1126+O1127)/(K1126+K1127)</f>
      </c>
      <c r="T1126" s="242">
        <v>1</v>
      </c>
      <c r="U1126" s="200">
        <f>F1126/T1126</f>
      </c>
      <c r="V1126" s="201">
        <f>(F1126+500)/T1126</f>
      </c>
      <c r="W1126" s="200">
        <v>2011.2000000000007</v>
      </c>
      <c r="X1126" s="201">
        <f>W1126/T1126</f>
      </c>
      <c r="Y1126" s="199">
        <f>T1126/R1126</f>
      </c>
      <c r="Z1126" s="201">
        <f>W1126/F1126</f>
      </c>
      <c r="AA1126" s="201">
        <f>W1126/(F1126+500)</f>
      </c>
      <c r="AB1126" s="242">
        <v>1</v>
      </c>
      <c r="AC1126" s="242">
        <v>2011.2000000000007</v>
      </c>
      <c r="AD1126" s="199">
        <f>AB1126/T1126</f>
      </c>
      <c r="AE1126" s="201">
        <f>(W1126-AC1126)/(F1126+500)</f>
      </c>
      <c r="AF1126" s="201" t="s">
        <v>248</v>
      </c>
    </row>
    <row hidden="true" r="1127">
      <c r="A1127" s="240"/>
      <c r="B1127" s="220"/>
      <c r="C1127" s="246"/>
      <c r="D1127" s="192" t="s">
        <v>250</v>
      </c>
      <c r="E1127" s="249">
        <v>320.84</v>
      </c>
      <c r="F1127" s="241"/>
      <c r="G1127" s="249">
        <v>1489</v>
      </c>
      <c r="H1127" s="249">
        <v>132</v>
      </c>
      <c r="I1127" s="196">
        <f t="shared" si="154"/>
      </c>
      <c r="J1127" s="197">
        <f t="shared" si="26"/>
      </c>
      <c r="K1127" s="195">
        <v>3</v>
      </c>
      <c r="L1127" s="197">
        <f t="shared" si="115"/>
      </c>
      <c r="M1127" s="195">
        <v>0</v>
      </c>
      <c r="N1127" s="198">
        <f t="shared" si="220"/>
      </c>
      <c r="O1127" s="195">
        <v>1</v>
      </c>
      <c r="P1127" s="198">
        <f t="shared" si="247"/>
      </c>
      <c r="Q1127" s="199"/>
      <c r="R1127" s="248"/>
      <c r="S1127" s="199"/>
      <c r="T1127" s="248"/>
      <c r="U1127" s="200"/>
      <c r="V1127" s="201"/>
      <c r="W1127" s="200"/>
      <c r="X1127" s="201"/>
      <c r="Y1127" s="199"/>
      <c r="Z1127" s="201"/>
      <c r="AA1127" s="201"/>
      <c r="AB1127" s="248"/>
      <c r="AC1127" s="248"/>
      <c r="AD1127" s="199"/>
      <c r="AE1127" s="201"/>
      <c r="AF1127" s="244" t="s">
        <v>251</v>
      </c>
    </row>
    <row hidden="true" r="1128">
      <c r="A1128" s="240"/>
      <c r="B1128" s="220" t="s">
        <v>275</v>
      </c>
      <c r="C1128" s="246" t="s">
        <v>264</v>
      </c>
      <c r="D1128" s="192" t="s">
        <v>249</v>
      </c>
      <c r="E1128" s="249">
        <v>266.65</v>
      </c>
      <c r="F1128" s="241">
        <f>E1128+E1129</f>
      </c>
      <c r="G1128" s="249">
        <v>3750</v>
      </c>
      <c r="H1128" s="249">
        <v>82</v>
      </c>
      <c r="I1128" s="196">
        <f t="shared" si="154"/>
      </c>
      <c r="J1128" s="196">
        <f t="shared" ref="J1128:J1129" si="169">I1128/H1128</f>
      </c>
      <c r="K1128" s="195">
        <v>4</v>
      </c>
      <c r="L1128" s="197">
        <f t="shared" si="115"/>
      </c>
      <c r="M1128" s="195">
        <v>0</v>
      </c>
      <c r="N1128" s="198">
        <f t="shared" si="220"/>
      </c>
      <c r="O1128" s="195">
        <v>0</v>
      </c>
      <c r="P1128" s="198">
        <f t="shared" si="247"/>
      </c>
      <c r="Q1128" s="199">
        <f>(M1128+M1129)/(O1128+O1129)</f>
      </c>
      <c r="R1128" s="242">
        <v>5</v>
      </c>
      <c r="S1128" s="199">
        <f>(O1128+O1129)/(K1128+K1129)</f>
      </c>
      <c r="T1128" s="242">
        <v>2</v>
      </c>
      <c r="U1128" s="200">
        <f>F1128/T1128</f>
      </c>
      <c r="V1128" s="201">
        <f>(F1128+500)/T1128</f>
      </c>
      <c r="W1128" s="200">
        <v>2533.2000000000007</v>
      </c>
      <c r="X1128" s="201">
        <f>W1128/T1128</f>
      </c>
      <c r="Y1128" s="199">
        <f>T1128/R1128</f>
      </c>
      <c r="Z1128" s="201">
        <f>W1128/F1128</f>
      </c>
      <c r="AA1128" s="201">
        <f>W1128/(F1128+500)</f>
      </c>
      <c r="AB1128" s="242">
        <v>1</v>
      </c>
      <c r="AC1128" s="242">
        <v>1411.2000000000007</v>
      </c>
      <c r="AD1128" s="199">
        <f>AB1128/T1128</f>
      </c>
      <c r="AE1128" s="201">
        <f>(W1128-AC1128)/(F1128+500)</f>
      </c>
      <c r="AF1128" s="201" t="s">
        <v>248</v>
      </c>
    </row>
    <row hidden="true" r="1129">
      <c r="A1129" s="240"/>
      <c r="B1129" s="220"/>
      <c r="C1129" s="246"/>
      <c r="D1129" s="192" t="s">
        <v>250</v>
      </c>
      <c r="E1129" s="249">
        <v>1023.21</v>
      </c>
      <c r="F1129" s="241"/>
      <c r="G1129" s="249">
        <v>3820</v>
      </c>
      <c r="H1129" s="249">
        <v>244</v>
      </c>
      <c r="I1129" s="196">
        <f t="shared" si="154"/>
      </c>
      <c r="J1129" s="196">
        <f t="shared" si="169"/>
      </c>
      <c r="K1129" s="195">
        <v>5</v>
      </c>
      <c r="L1129" s="197">
        <f t="shared" si="115"/>
      </c>
      <c r="M1129" s="195">
        <v>1</v>
      </c>
      <c r="N1129" s="198">
        <f t="shared" si="220"/>
      </c>
      <c r="O1129" s="195">
        <v>3</v>
      </c>
      <c r="P1129" s="198">
        <f t="shared" si="247"/>
      </c>
      <c r="Q1129" s="199"/>
      <c r="R1129" s="248"/>
      <c r="S1129" s="199"/>
      <c r="T1129" s="248"/>
      <c r="U1129" s="200"/>
      <c r="V1129" s="201"/>
      <c r="W1129" s="200"/>
      <c r="X1129" s="201"/>
      <c r="Y1129" s="199"/>
      <c r="Z1129" s="201"/>
      <c r="AA1129" s="201"/>
      <c r="AB1129" s="248"/>
      <c r="AC1129" s="248"/>
      <c r="AD1129" s="199"/>
      <c r="AE1129" s="201"/>
      <c r="AF1129" s="244" t="s">
        <v>251</v>
      </c>
    </row>
    <row hidden="true" r="1130">
      <c r="A1130" s="240"/>
      <c r="B1130" s="220" t="s">
        <v>276</v>
      </c>
      <c r="C1130" s="246" t="s">
        <v>264</v>
      </c>
      <c r="D1130" s="192" t="s">
        <v>249</v>
      </c>
      <c r="E1130" s="249">
        <v>81.04</v>
      </c>
      <c r="F1130" s="241">
        <f>E1130+E1131</f>
      </c>
      <c r="G1130" s="249">
        <v>1194</v>
      </c>
      <c r="H1130" s="249">
        <v>38</v>
      </c>
      <c r="I1130" s="196">
        <f t="shared" si="154"/>
      </c>
      <c r="J1130" s="197">
        <f t="shared" ref="J1130:J1131" si="27">(E1130/G1130)*1000</f>
      </c>
      <c r="K1130" s="195">
        <v>4</v>
      </c>
      <c r="L1130" s="197">
        <f t="shared" si="115"/>
      </c>
      <c r="M1130" s="195">
        <v>1</v>
      </c>
      <c r="N1130" s="198">
        <f t="shared" si="220"/>
      </c>
      <c r="O1130" s="195">
        <v>1</v>
      </c>
      <c r="P1130" s="198">
        <f t="shared" si="247"/>
      </c>
      <c r="Q1130" s="199">
        <f>(M1130+M1131)/(O1130+O1131)</f>
      </c>
      <c r="R1130" s="242">
        <v>4</v>
      </c>
      <c r="S1130" s="199">
        <f>(O1130+O1131)/(K1130+K1131)</f>
      </c>
      <c r="T1130" s="242">
        <v>2</v>
      </c>
      <c r="U1130" s="200">
        <f>F1130/T1130</f>
      </c>
      <c r="V1130" s="201">
        <f>(F1130+500)/T1130</f>
      </c>
      <c r="W1130" s="200">
        <v>1232.4000000000015</v>
      </c>
      <c r="X1130" s="201">
        <f>W1130/T1130</f>
      </c>
      <c r="Y1130" s="199">
        <f>T1130/R1130</f>
      </c>
      <c r="Z1130" s="201">
        <f>W1130/F1130</f>
      </c>
      <c r="AA1130" s="201">
        <f>W1130/(F1130+500)</f>
      </c>
      <c r="AB1130" s="242">
        <v>2</v>
      </c>
      <c r="AC1130" s="242">
        <v>1232.3999999999996</v>
      </c>
      <c r="AD1130" s="199">
        <f>AB1130/T1130</f>
      </c>
      <c r="AE1130" s="201">
        <f>(W1130-AC1130)/(F1130+500)</f>
      </c>
      <c r="AF1130" s="201" t="s">
        <v>248</v>
      </c>
    </row>
    <row hidden="true" r="1131">
      <c r="A1131" s="240"/>
      <c r="B1131" s="220"/>
      <c r="C1131" s="246"/>
      <c r="D1131" s="192" t="s">
        <v>250</v>
      </c>
      <c r="E1131" s="249">
        <v>515.98</v>
      </c>
      <c r="F1131" s="241"/>
      <c r="G1131" s="249">
        <v>1995</v>
      </c>
      <c r="H1131" s="249">
        <v>98</v>
      </c>
      <c r="I1131" s="196">
        <f t="shared" si="154"/>
      </c>
      <c r="J1131" s="197">
        <f t="shared" si="27"/>
      </c>
      <c r="K1131" s="195">
        <v>2</v>
      </c>
      <c r="L1131" s="197">
        <f t="shared" si="115"/>
      </c>
      <c r="M1131" s="195">
        <v>2</v>
      </c>
      <c r="N1131" s="198">
        <f t="shared" si="220"/>
      </c>
      <c r="O1131" s="195">
        <v>2</v>
      </c>
      <c r="P1131" s="198">
        <f t="shared" si="247"/>
      </c>
      <c r="Q1131" s="199"/>
      <c r="R1131" s="248"/>
      <c r="S1131" s="199"/>
      <c r="T1131" s="248"/>
      <c r="U1131" s="200"/>
      <c r="V1131" s="201"/>
      <c r="W1131" s="200"/>
      <c r="X1131" s="201"/>
      <c r="Y1131" s="199"/>
      <c r="Z1131" s="201"/>
      <c r="AA1131" s="201"/>
      <c r="AB1131" s="248"/>
      <c r="AC1131" s="248"/>
      <c r="AD1131" s="199"/>
      <c r="AE1131" s="201"/>
      <c r="AF1131" s="244" t="s">
        <v>251</v>
      </c>
    </row>
    <row hidden="true" r="1132">
      <c r="A1132" s="240"/>
      <c r="B1132" s="245" t="s">
        <v>256</v>
      </c>
      <c r="C1132" s="245"/>
      <c r="D1132" s="245"/>
      <c r="E1132" s="209">
        <f>SUM(E1122:E1131)</f>
      </c>
      <c r="F1132" s="209">
        <f>SUM(F1122:F1131)</f>
      </c>
      <c r="G1132" s="209">
        <f>SUM(G1122:G1131)</f>
      </c>
      <c r="H1132" s="209">
        <f>SUM(H1122:H1131)</f>
      </c>
      <c r="I1132" s="210">
        <f t="shared" si="154"/>
      </c>
      <c r="J1132" s="211">
        <f>SUM(J1122:J1131)</f>
      </c>
      <c r="K1132" s="209">
        <f>SUM(K1122:K1131)</f>
      </c>
      <c r="L1132" s="211">
        <f t="shared" si="115"/>
      </c>
      <c r="M1132" s="209">
        <f>SUM(M1122:M1131)</f>
      </c>
      <c r="N1132" s="212">
        <f t="shared" si="220"/>
      </c>
      <c r="O1132" s="209">
        <f>SUM(O1122:O1131)</f>
      </c>
      <c r="P1132" s="212">
        <f t="shared" si="247"/>
      </c>
      <c r="Q1132" s="213">
        <f t="shared" ref="Q1132:Q1133" si="193">M1132/O1132</f>
      </c>
      <c r="R1132" s="209">
        <f>SUM(R1122:R1131)</f>
      </c>
      <c r="S1132" s="213">
        <f t="shared" ref="S1132:S1133" si="71">(O1132+O1132)/(K1132+K1132)</f>
      </c>
      <c r="T1132" s="209">
        <f>SUM(T1122:T1131)</f>
      </c>
      <c r="U1132" s="214">
        <f t="shared" ref="U1132:U1133" si="534">F1132/T1132</f>
      </c>
      <c r="V1132" s="215">
        <f>(F1132+5*500)/T1132</f>
      </c>
      <c r="W1132" s="211">
        <f>SUM(W1122:W1131)</f>
      </c>
      <c r="X1132" s="216">
        <f t="shared" ref="X1132:X1133" si="326">W1132/T1132</f>
      </c>
      <c r="Y1132" s="213">
        <f t="shared" ref="Y1132:Y1133" si="430">T1132/R1132</f>
      </c>
      <c r="Z1132" s="215">
        <f t="shared" ref="Z1132:Z1133" si="835">W1132/F1132</f>
      </c>
      <c r="AA1132" s="215">
        <f>W1132/(F1132+COUNT(W1122:W1131)*500)</f>
      </c>
      <c r="AB1132" s="209">
        <f>SUM(AB1122:AB1131)</f>
      </c>
      <c r="AC1132" s="209">
        <f>SUM(AC1122:AC1131)</f>
      </c>
      <c r="AD1132" s="213">
        <f t="shared" ref="AD1132:AD1133" si="731">AB1132/T1132</f>
      </c>
      <c r="AE1132" s="223">
        <f>(W1132-AC1132)/(F1132+COUNT(W1122:W1131)*500)</f>
      </c>
      <c r="AF1132" s="201"/>
    </row>
    <row r="1133">
      <c r="A1133" s="240"/>
      <c r="B1133" s="252" t="s">
        <v>277</v>
      </c>
      <c r="C1133" s="252"/>
      <c r="D1133" s="252"/>
      <c r="E1133" s="233">
        <f>SUM(E1099)+E1110+E1121+E1132</f>
      </c>
      <c r="F1133" s="233">
        <f>SUM(F1099)+F1110+F1121+F1132</f>
      </c>
      <c r="G1133" s="233">
        <f>SUM(G1099)+G1110+G1121+G1132</f>
      </c>
      <c r="H1133" s="233">
        <f>SUM(H1099)+H1110+H1121+H1132</f>
      </c>
      <c r="I1133" s="227">
        <f t="shared" si="154"/>
      </c>
      <c r="J1133" s="228">
        <f>(E1133/G1133)*1000</f>
      </c>
      <c r="K1133" s="253">
        <f>SUM(K1099)+K1110+K1121+K1132</f>
      </c>
      <c r="L1133" s="228">
        <f t="shared" si="115"/>
      </c>
      <c r="M1133" s="253">
        <f>SUM(M1099)+M1110+M1121+M1132</f>
      </c>
      <c r="N1133" s="230">
        <f t="shared" si="220"/>
      </c>
      <c r="O1133" s="253">
        <f>SUM(O1099)+O1110+O1121+O1132</f>
      </c>
      <c r="P1133" s="230">
        <f t="shared" si="247"/>
      </c>
      <c r="Q1133" s="231">
        <f t="shared" si="193"/>
      </c>
      <c r="R1133" s="253">
        <f>SUM(R1099)+R1110+R1121+R1132</f>
      </c>
      <c r="S1133" s="231">
        <f t="shared" si="71"/>
      </c>
      <c r="T1133" s="253">
        <f>SUM(T1099)+T1110+T1121+T1132</f>
      </c>
      <c r="U1133" s="232">
        <f t="shared" si="534"/>
      </c>
      <c r="V1133" s="233">
        <f>(F1133+4*500)/T1133</f>
      </c>
      <c r="W1133" s="232">
        <f>SUM(W1099)+W1110+W1121+W1132</f>
      </c>
      <c r="X1133" s="233">
        <f t="shared" si="326"/>
      </c>
      <c r="Y1133" s="231">
        <f t="shared" si="430"/>
      </c>
      <c r="Z1133" s="233">
        <f t="shared" si="835"/>
      </c>
      <c r="AA1133" s="233">
        <f>W1133/(F1133+COUNT(W1089:W1098,W1100:W1109,W1111:W1120,W1122:W1131)*500)</f>
      </c>
      <c r="AB1133" s="253">
        <f>SUM(AB1099)+AB1110+AB1121+AB1132</f>
      </c>
      <c r="AC1133" s="253">
        <f>SUM(AC1099)+AC1110+AC1121+AC1132</f>
      </c>
      <c r="AD1133" s="231">
        <f t="shared" si="731"/>
      </c>
      <c r="AE1133" s="233">
        <f>(W1133-AC1133)/(F1133+COUNT(W1089:W1098,W1100:W1109,W1111:W1120,W1122:W1131)*500)</f>
      </c>
      <c r="AF1133" s="201"/>
    </row>
    <row hidden="true" r="1134">
      <c r="A1134" s="178" t="s">
        <v>212</v>
      </c>
      <c r="B1134" s="179" t="s">
        <v>213</v>
      </c>
      <c r="C1134" s="179" t="s">
        <v>214</v>
      </c>
      <c r="D1134" s="179" t="s">
        <v>215</v>
      </c>
      <c r="E1134" s="180" t="s">
        <v>216</v>
      </c>
      <c r="F1134" s="179" t="s">
        <v>217</v>
      </c>
      <c r="G1134" s="179" t="s">
        <v>218</v>
      </c>
      <c r="H1134" s="179" t="s">
        <v>219</v>
      </c>
      <c r="I1134" s="181" t="s">
        <v>220</v>
      </c>
      <c r="J1134" s="182" t="s">
        <v>221</v>
      </c>
      <c r="K1134" s="179" t="s">
        <v>222</v>
      </c>
      <c r="L1134" s="182" t="s">
        <v>223</v>
      </c>
      <c r="M1134" s="179" t="s">
        <v>224</v>
      </c>
      <c r="N1134" s="183" t="s">
        <v>225</v>
      </c>
      <c r="O1134" s="179" t="s">
        <v>226</v>
      </c>
      <c r="P1134" s="183" t="s">
        <v>227</v>
      </c>
      <c r="Q1134" s="181" t="s">
        <v>228</v>
      </c>
      <c r="R1134" s="184" t="s">
        <v>229</v>
      </c>
      <c r="S1134" s="185" t="s">
        <v>230</v>
      </c>
      <c r="T1134" s="184" t="s">
        <v>231</v>
      </c>
      <c r="U1134" s="186" t="s">
        <v>232</v>
      </c>
      <c r="V1134" s="187" t="s">
        <v>233</v>
      </c>
      <c r="W1134" s="187" t="s">
        <v>234</v>
      </c>
      <c r="X1134" s="187" t="s">
        <v>235</v>
      </c>
      <c r="Y1134" s="185" t="s">
        <v>236</v>
      </c>
      <c r="Z1134" s="187" t="s">
        <v>237</v>
      </c>
      <c r="AA1134" s="187" t="s">
        <v>238</v>
      </c>
      <c r="AB1134" s="187" t="s">
        <v>239</v>
      </c>
      <c r="AC1134" s="184" t="s">
        <v>240</v>
      </c>
      <c r="AD1134" s="185" t="s">
        <v>241</v>
      </c>
      <c r="AE1134" s="235" t="s">
        <v>242</v>
      </c>
      <c r="AF1134" s="236" t="s">
        <v>243</v>
      </c>
    </row>
    <row hidden="true" r="1135">
      <c r="A1135" s="240" t="s">
        <v>305</v>
      </c>
      <c r="B1135" s="220" t="s">
        <v>299</v>
      </c>
      <c r="C1135" s="221" t="s">
        <v>287</v>
      </c>
      <c r="D1135" s="192" t="s">
        <v>249</v>
      </c>
      <c r="E1135" s="193">
        <v>442.31</v>
      </c>
      <c r="F1135" s="241">
        <f>E1135+E1136</f>
      </c>
      <c r="G1135" s="195">
        <v>3041</v>
      </c>
      <c r="H1135" s="195">
        <v>158</v>
      </c>
      <c r="I1135" s="196">
        <f t="shared" ref="I1135:I1186" si="155">H1135/G1135</f>
      </c>
      <c r="J1135" s="197">
        <f t="shared" ref="J1135:J1138" si="28">(E1135/G1135)*1000</f>
      </c>
      <c r="K1135" s="195">
        <v>6</v>
      </c>
      <c r="L1135" s="197">
        <f t="shared" ref="L1135:L1186" si="116">E1135/K1135</f>
      </c>
      <c r="M1135" s="195">
        <v>0</v>
      </c>
      <c r="N1135" s="198">
        <f t="shared" ref="N1135:N1186" si="221">E1135/M1135</f>
      </c>
      <c r="O1135" s="195">
        <v>0</v>
      </c>
      <c r="P1135" s="198">
        <f t="shared" ref="P1135:P1186" si="248">E1135/O1135</f>
      </c>
      <c r="Q1135" s="199">
        <f>(M1135+M1136)/(O1135+O1136)</f>
      </c>
      <c r="R1135" s="242">
        <v>3</v>
      </c>
      <c r="S1135" s="199">
        <f>(O1135+O1136)/(K1135+K1136)</f>
      </c>
      <c r="T1135" s="242">
        <v>0</v>
      </c>
      <c r="U1135" s="200">
        <f>F1135/T1135</f>
      </c>
      <c r="V1135" s="201">
        <f>(F1135+500)/T1135</f>
      </c>
      <c r="W1135" s="243">
        <v>0</v>
      </c>
      <c r="X1135" s="201">
        <f>W1135/T1135</f>
      </c>
      <c r="Y1135" s="199">
        <f>T1135/R1135</f>
      </c>
      <c r="Z1135" s="201">
        <f>W1135/F1135</f>
      </c>
      <c r="AA1135" s="201">
        <f>W1135/(F1135+500)</f>
      </c>
      <c r="AB1135" s="242">
        <v>0</v>
      </c>
      <c r="AC1135" s="242">
        <v>0</v>
      </c>
      <c r="AD1135" s="199">
        <f>AB1135/T1135</f>
      </c>
      <c r="AE1135" s="201">
        <f>(W1135-AC1135)/(F1135+500)</f>
      </c>
      <c r="AF1135" s="203" t="s">
        <v>265</v>
      </c>
    </row>
    <row hidden="true" r="1136">
      <c r="A1136" s="240"/>
      <c r="B1136" s="220"/>
      <c r="C1136" s="221"/>
      <c r="D1136" s="192" t="s">
        <v>250</v>
      </c>
      <c r="E1136" s="193">
        <v>1397.91</v>
      </c>
      <c r="F1136" s="241"/>
      <c r="G1136" s="195">
        <v>8742</v>
      </c>
      <c r="H1136" s="205">
        <v>180</v>
      </c>
      <c r="I1136" s="196">
        <f t="shared" si="155"/>
      </c>
      <c r="J1136" s="197">
        <f t="shared" si="28"/>
      </c>
      <c r="K1136" s="195">
        <v>12</v>
      </c>
      <c r="L1136" s="197">
        <f t="shared" si="116"/>
      </c>
      <c r="M1136" s="195">
        <v>0</v>
      </c>
      <c r="N1136" s="198">
        <f t="shared" si="221"/>
      </c>
      <c r="O1136" s="195">
        <v>1</v>
      </c>
      <c r="P1136" s="198">
        <f t="shared" si="248"/>
      </c>
      <c r="Q1136" s="199"/>
      <c r="R1136" s="242"/>
      <c r="S1136" s="199"/>
      <c r="T1136" s="242"/>
      <c r="U1136" s="200"/>
      <c r="V1136" s="201"/>
      <c r="W1136" s="243"/>
      <c r="X1136" s="201"/>
      <c r="Y1136" s="199"/>
      <c r="Z1136" s="201"/>
      <c r="AA1136" s="201"/>
      <c r="AB1136" s="242"/>
      <c r="AC1136" s="242"/>
      <c r="AD1136" s="199"/>
      <c r="AE1136" s="201"/>
      <c r="AF1136" s="244" t="s">
        <v>266</v>
      </c>
    </row>
    <row hidden="true" r="1137">
      <c r="A1137" s="240"/>
      <c r="B1137" s="220" t="s">
        <v>301</v>
      </c>
      <c r="C1137" s="221" t="s">
        <v>287</v>
      </c>
      <c r="D1137" s="192" t="s">
        <v>249</v>
      </c>
      <c r="E1137" s="193">
        <v>463.48</v>
      </c>
      <c r="F1137" s="241">
        <f>E1137+E1138</f>
      </c>
      <c r="G1137" s="195">
        <v>3448</v>
      </c>
      <c r="H1137" s="195">
        <v>153</v>
      </c>
      <c r="I1137" s="196">
        <f t="shared" si="155"/>
      </c>
      <c r="J1137" s="197">
        <f t="shared" si="28"/>
      </c>
      <c r="K1137" s="195">
        <v>1</v>
      </c>
      <c r="L1137" s="197">
        <f t="shared" si="116"/>
      </c>
      <c r="M1137" s="195">
        <v>0</v>
      </c>
      <c r="N1137" s="198">
        <f t="shared" si="221"/>
      </c>
      <c r="O1137" s="195">
        <v>0</v>
      </c>
      <c r="P1137" s="198">
        <f t="shared" si="248"/>
      </c>
      <c r="Q1137" s="199">
        <f>(M1137+M1138)/(O1137+O1138)</f>
      </c>
      <c r="R1137" s="242">
        <v>2</v>
      </c>
      <c r="S1137" s="199">
        <f>(O1137+O1138)/(K1137+K1138)</f>
      </c>
      <c r="T1137" s="242">
        <v>0</v>
      </c>
      <c r="U1137" s="200">
        <f>F1137/T1137</f>
      </c>
      <c r="V1137" s="201">
        <f>(F1137+500)/T1137</f>
      </c>
      <c r="W1137" s="243">
        <v>0</v>
      </c>
      <c r="X1137" s="201">
        <f>W1137/T1137</f>
      </c>
      <c r="Y1137" s="199">
        <f>T1137/R1137</f>
      </c>
      <c r="Z1137" s="201">
        <f>W1137/F1137</f>
      </c>
      <c r="AA1137" s="201">
        <f>W1137/(F1137+500)</f>
      </c>
      <c r="AB1137" s="242">
        <v>0</v>
      </c>
      <c r="AC1137" s="242">
        <v>0</v>
      </c>
      <c r="AD1137" s="199">
        <f>AB1137/T1137</f>
      </c>
      <c r="AE1137" s="201">
        <f>(W1137-AC1137)/(F1137+500)</f>
      </c>
      <c r="AF1137" s="203" t="s">
        <v>265</v>
      </c>
    </row>
    <row hidden="true" r="1138">
      <c r="A1138" s="240"/>
      <c r="B1138" s="220"/>
      <c r="C1138" s="221"/>
      <c r="D1138" s="192" t="s">
        <v>250</v>
      </c>
      <c r="E1138" s="193">
        <v>731.69</v>
      </c>
      <c r="F1138" s="241"/>
      <c r="G1138" s="195">
        <v>3423</v>
      </c>
      <c r="H1138" s="195">
        <v>82</v>
      </c>
      <c r="I1138" s="196">
        <f t="shared" si="155"/>
      </c>
      <c r="J1138" s="197">
        <f t="shared" si="28"/>
      </c>
      <c r="K1138" s="195">
        <v>3</v>
      </c>
      <c r="L1138" s="197">
        <f t="shared" si="116"/>
      </c>
      <c r="M1138" s="195">
        <v>0</v>
      </c>
      <c r="N1138" s="198">
        <f t="shared" si="221"/>
      </c>
      <c r="O1138" s="195">
        <v>1</v>
      </c>
      <c r="P1138" s="198">
        <f t="shared" si="248"/>
      </c>
      <c r="Q1138" s="199"/>
      <c r="R1138" s="242"/>
      <c r="S1138" s="199"/>
      <c r="T1138" s="242"/>
      <c r="U1138" s="200"/>
      <c r="V1138" s="201"/>
      <c r="W1138" s="243"/>
      <c r="X1138" s="201"/>
      <c r="Y1138" s="199"/>
      <c r="Z1138" s="201"/>
      <c r="AA1138" s="201"/>
      <c r="AB1138" s="242"/>
      <c r="AC1138" s="242"/>
      <c r="AD1138" s="199"/>
      <c r="AE1138" s="201"/>
      <c r="AF1138" s="244" t="s">
        <v>266</v>
      </c>
    </row>
    <row hidden="true" r="1139">
      <c r="A1139" s="240"/>
      <c r="B1139" s="220" t="s">
        <v>302</v>
      </c>
      <c r="C1139" s="221" t="s">
        <v>287</v>
      </c>
      <c r="D1139" s="192" t="s">
        <v>249</v>
      </c>
      <c r="E1139" s="193">
        <v>205.64</v>
      </c>
      <c r="F1139" s="241">
        <f>E1139+E1140</f>
      </c>
      <c r="G1139" s="195">
        <v>1932</v>
      </c>
      <c r="H1139" s="195">
        <v>58</v>
      </c>
      <c r="I1139" s="196">
        <f t="shared" si="155"/>
      </c>
      <c r="J1139" s="196">
        <f t="shared" ref="J1139:J1142" si="170">I1139/H1139</f>
      </c>
      <c r="K1139" s="195">
        <v>3</v>
      </c>
      <c r="L1139" s="197">
        <f t="shared" si="116"/>
      </c>
      <c r="M1139" s="195">
        <v>0</v>
      </c>
      <c r="N1139" s="198">
        <f t="shared" si="221"/>
      </c>
      <c r="O1139" s="195">
        <v>0</v>
      </c>
      <c r="P1139" s="198">
        <f t="shared" si="248"/>
      </c>
      <c r="Q1139" s="199">
        <f>(M1139+M1140)/(O1139+O1140)</f>
      </c>
      <c r="R1139" s="242">
        <v>0</v>
      </c>
      <c r="S1139" s="199">
        <f>(O1139+O1140)/(K1139+K1140)</f>
      </c>
      <c r="T1139" s="242">
        <v>0</v>
      </c>
      <c r="U1139" s="200">
        <f>F1139/T1139</f>
      </c>
      <c r="V1139" s="201">
        <f>(F1139+500)/T1139</f>
      </c>
      <c r="W1139" s="243">
        <v>0</v>
      </c>
      <c r="X1139" s="201">
        <f>W1139/T1139</f>
      </c>
      <c r="Y1139" s="199">
        <f>T1139/R1139</f>
      </c>
      <c r="Z1139" s="201">
        <f>W1139/F1139</f>
      </c>
      <c r="AA1139" s="201">
        <f>W1139/(F1139+500)</f>
      </c>
      <c r="AB1139" s="242">
        <v>0</v>
      </c>
      <c r="AC1139" s="242">
        <v>0</v>
      </c>
      <c r="AD1139" s="199">
        <f>AB1139/T1139</f>
      </c>
      <c r="AE1139" s="201">
        <f>(W1139-AC1139)/(F1139+500)</f>
      </c>
      <c r="AF1139" s="203" t="s">
        <v>265</v>
      </c>
    </row>
    <row hidden="true" r="1140">
      <c r="A1140" s="240"/>
      <c r="B1140" s="220"/>
      <c r="C1140" s="221"/>
      <c r="D1140" s="192" t="s">
        <v>250</v>
      </c>
      <c r="E1140" s="193">
        <v>401.52</v>
      </c>
      <c r="F1140" s="241"/>
      <c r="G1140" s="195">
        <v>1645</v>
      </c>
      <c r="H1140" s="205">
        <v>78</v>
      </c>
      <c r="I1140" s="196">
        <f t="shared" si="155"/>
      </c>
      <c r="J1140" s="196">
        <f t="shared" si="170"/>
      </c>
      <c r="K1140" s="195">
        <v>9</v>
      </c>
      <c r="L1140" s="197">
        <f t="shared" si="116"/>
      </c>
      <c r="M1140" s="195">
        <v>0</v>
      </c>
      <c r="N1140" s="198">
        <f t="shared" si="221"/>
      </c>
      <c r="O1140" s="195">
        <v>0</v>
      </c>
      <c r="P1140" s="198">
        <f t="shared" si="248"/>
      </c>
      <c r="Q1140" s="199"/>
      <c r="R1140" s="242"/>
      <c r="S1140" s="199"/>
      <c r="T1140" s="242"/>
      <c r="U1140" s="200"/>
      <c r="V1140" s="201"/>
      <c r="W1140" s="243"/>
      <c r="X1140" s="201"/>
      <c r="Y1140" s="199"/>
      <c r="Z1140" s="201"/>
      <c r="AA1140" s="201"/>
      <c r="AB1140" s="242"/>
      <c r="AC1140" s="242"/>
      <c r="AD1140" s="199"/>
      <c r="AE1140" s="201"/>
      <c r="AF1140" s="244" t="s">
        <v>266</v>
      </c>
    </row>
    <row hidden="true" r="1141">
      <c r="A1141" s="240"/>
      <c r="B1141" s="220" t="s">
        <v>303</v>
      </c>
      <c r="C1141" s="221" t="s">
        <v>287</v>
      </c>
      <c r="D1141" s="192" t="s">
        <v>249</v>
      </c>
      <c r="E1141" s="193">
        <v>106.4</v>
      </c>
      <c r="F1141" s="241">
        <f>E1141+E1142</f>
      </c>
      <c r="G1141" s="195">
        <v>1037</v>
      </c>
      <c r="H1141" s="195">
        <v>33</v>
      </c>
      <c r="I1141" s="196">
        <f t="shared" si="155"/>
      </c>
      <c r="J1141" s="196">
        <f t="shared" si="170"/>
      </c>
      <c r="K1141" s="195">
        <v>3</v>
      </c>
      <c r="L1141" s="197">
        <f t="shared" si="116"/>
      </c>
      <c r="M1141" s="195">
        <v>0</v>
      </c>
      <c r="N1141" s="198">
        <f t="shared" si="221"/>
      </c>
      <c r="O1141" s="195">
        <v>0</v>
      </c>
      <c r="P1141" s="198">
        <f t="shared" si="248"/>
      </c>
      <c r="Q1141" s="199">
        <f>(M1141+M1142)/(O1141+O1142)</f>
      </c>
      <c r="R1141" s="242">
        <v>2</v>
      </c>
      <c r="S1141" s="199">
        <f>(O1141+O1142)/(K1141+K1142)</f>
      </c>
      <c r="T1141" s="242">
        <v>0</v>
      </c>
      <c r="U1141" s="200">
        <f>F1141/T1141</f>
      </c>
      <c r="V1141" s="201">
        <f>(F1141+500)/T1141</f>
      </c>
      <c r="W1141" s="243">
        <v>0</v>
      </c>
      <c r="X1141" s="201">
        <f>W1141/T1141</f>
      </c>
      <c r="Y1141" s="199">
        <f>T1141/R1141</f>
      </c>
      <c r="Z1141" s="201">
        <f>W1141/F1141</f>
      </c>
      <c r="AA1141" s="201">
        <f>W1141/(F1141+500)</f>
      </c>
      <c r="AB1141" s="242">
        <v>0</v>
      </c>
      <c r="AC1141" s="242">
        <v>0</v>
      </c>
      <c r="AD1141" s="199">
        <f>AB1141/T1141</f>
      </c>
      <c r="AE1141" s="201">
        <f>(W1141-AC1141)/(F1141+500)</f>
      </c>
      <c r="AF1141" s="203" t="s">
        <v>265</v>
      </c>
    </row>
    <row hidden="true" r="1142">
      <c r="A1142" s="240"/>
      <c r="B1142" s="220"/>
      <c r="C1142" s="221"/>
      <c r="D1142" s="192" t="s">
        <v>250</v>
      </c>
      <c r="E1142" s="193">
        <v>299.53</v>
      </c>
      <c r="F1142" s="241"/>
      <c r="G1142" s="195">
        <v>1333</v>
      </c>
      <c r="H1142" s="205">
        <v>55</v>
      </c>
      <c r="I1142" s="196">
        <f t="shared" si="155"/>
      </c>
      <c r="J1142" s="196">
        <f t="shared" si="170"/>
      </c>
      <c r="K1142" s="195">
        <v>2</v>
      </c>
      <c r="L1142" s="197">
        <f t="shared" si="116"/>
      </c>
      <c r="M1142" s="195">
        <v>0</v>
      </c>
      <c r="N1142" s="198">
        <f t="shared" si="221"/>
      </c>
      <c r="O1142" s="195">
        <v>1</v>
      </c>
      <c r="P1142" s="198">
        <f t="shared" si="248"/>
      </c>
      <c r="Q1142" s="199"/>
      <c r="R1142" s="242"/>
      <c r="S1142" s="199"/>
      <c r="T1142" s="242"/>
      <c r="U1142" s="200"/>
      <c r="V1142" s="201"/>
      <c r="W1142" s="243"/>
      <c r="X1142" s="201"/>
      <c r="Y1142" s="199"/>
      <c r="Z1142" s="201"/>
      <c r="AA1142" s="201"/>
      <c r="AB1142" s="242"/>
      <c r="AC1142" s="242"/>
      <c r="AD1142" s="199"/>
      <c r="AE1142" s="201"/>
      <c r="AF1142" s="244" t="s">
        <v>266</v>
      </c>
    </row>
    <row hidden="true" r="1143">
      <c r="A1143" s="240"/>
      <c r="B1143" s="220" t="s">
        <v>255</v>
      </c>
      <c r="C1143" s="221" t="s">
        <v>287</v>
      </c>
      <c r="D1143" s="192" t="s">
        <v>249</v>
      </c>
      <c r="E1143" s="193">
        <v>478.46</v>
      </c>
      <c r="F1143" s="194">
        <f>E1143+E1144</f>
      </c>
      <c r="G1143" s="195">
        <v>3485</v>
      </c>
      <c r="H1143" s="195">
        <v>140</v>
      </c>
      <c r="I1143" s="196">
        <f t="shared" si="155"/>
      </c>
      <c r="J1143" s="197">
        <f t="shared" ref="J1143:J1147" si="29">(E1143/G1143)*1000</f>
      </c>
      <c r="K1143" s="195">
        <v>8</v>
      </c>
      <c r="L1143" s="197">
        <f t="shared" si="116"/>
      </c>
      <c r="M1143" s="195">
        <v>0</v>
      </c>
      <c r="N1143" s="198">
        <f t="shared" si="221"/>
      </c>
      <c r="O1143" s="195">
        <v>0</v>
      </c>
      <c r="P1143" s="198">
        <f t="shared" si="248"/>
      </c>
      <c r="Q1143" s="199">
        <f>(M1143+M1144)/(O1143+O1144)</f>
      </c>
      <c r="R1143" s="242">
        <v>2</v>
      </c>
      <c r="S1143" s="199">
        <f>(O1143+O1144)/(K1143+K1144)</f>
      </c>
      <c r="T1143" s="242">
        <v>1</v>
      </c>
      <c r="U1143" s="200">
        <f>F1143/T1143</f>
      </c>
      <c r="V1143" s="201">
        <f>(F1143+500)/T1143</f>
      </c>
      <c r="W1143" s="243">
        <v>1092</v>
      </c>
      <c r="X1143" s="201">
        <f>W1143/T1143</f>
      </c>
      <c r="Y1143" s="199">
        <f>T1143/R1143</f>
      </c>
      <c r="Z1143" s="201">
        <f>W1143/F1143</f>
      </c>
      <c r="AA1143" s="201">
        <f>W1143/(F1143+500)</f>
      </c>
      <c r="AB1143" s="242">
        <v>0</v>
      </c>
      <c r="AC1143" s="242">
        <v>0</v>
      </c>
      <c r="AD1143" s="199">
        <f>AB1143/T1143</f>
      </c>
      <c r="AE1143" s="201">
        <f>(W1143-AC1143)/(F1143+500)</f>
      </c>
      <c r="AF1143" s="203" t="s">
        <v>265</v>
      </c>
    </row>
    <row hidden="true" r="1144">
      <c r="A1144" s="240"/>
      <c r="B1144" s="220"/>
      <c r="C1144" s="221"/>
      <c r="D1144" s="192" t="s">
        <v>250</v>
      </c>
      <c r="E1144" s="193">
        <v>308.34</v>
      </c>
      <c r="F1144" s="194"/>
      <c r="G1144" s="195">
        <v>1307</v>
      </c>
      <c r="H1144" s="205">
        <v>44</v>
      </c>
      <c r="I1144" s="196">
        <f t="shared" si="155"/>
      </c>
      <c r="J1144" s="197">
        <f t="shared" si="29"/>
      </c>
      <c r="K1144" s="195">
        <v>1</v>
      </c>
      <c r="L1144" s="197">
        <f t="shared" si="116"/>
      </c>
      <c r="M1144" s="195">
        <v>0</v>
      </c>
      <c r="N1144" s="198">
        <f t="shared" si="221"/>
      </c>
      <c r="O1144" s="195">
        <v>0</v>
      </c>
      <c r="P1144" s="198">
        <f t="shared" si="248"/>
      </c>
      <c r="Q1144" s="199"/>
      <c r="R1144" s="242"/>
      <c r="S1144" s="199"/>
      <c r="T1144" s="242"/>
      <c r="U1144" s="200"/>
      <c r="V1144" s="201"/>
      <c r="W1144" s="243"/>
      <c r="X1144" s="201"/>
      <c r="Y1144" s="199"/>
      <c r="Z1144" s="201"/>
      <c r="AA1144" s="201"/>
      <c r="AB1144" s="242"/>
      <c r="AC1144" s="242"/>
      <c r="AD1144" s="199"/>
      <c r="AE1144" s="201"/>
      <c r="AF1144" s="244" t="s">
        <v>266</v>
      </c>
    </row>
    <row hidden="true" r="1145">
      <c r="A1145" s="240"/>
      <c r="B1145" s="245" t="s">
        <v>256</v>
      </c>
      <c r="C1145" s="245"/>
      <c r="D1145" s="245"/>
      <c r="E1145" s="209">
        <f>SUM(E1135:E1144)</f>
      </c>
      <c r="F1145" s="209">
        <f>SUM(F1135:F1144)</f>
      </c>
      <c r="G1145" s="209">
        <f>SUM(G1135:G1144)</f>
      </c>
      <c r="H1145" s="209">
        <f>SUM(H1135:H1144)</f>
      </c>
      <c r="I1145" s="210">
        <f t="shared" si="155"/>
      </c>
      <c r="J1145" s="211">
        <f t="shared" si="29"/>
      </c>
      <c r="K1145" s="209">
        <f>SUM(K1135:K1144)</f>
      </c>
      <c r="L1145" s="211">
        <f t="shared" si="116"/>
      </c>
      <c r="M1145" s="209">
        <f>SUM(M1135:M1144)</f>
      </c>
      <c r="N1145" s="212">
        <f t="shared" si="221"/>
      </c>
      <c r="O1145" s="209">
        <f>SUM(O1135:O1144)</f>
      </c>
      <c r="P1145" s="212">
        <f t="shared" si="248"/>
      </c>
      <c r="Q1145" s="213">
        <f>M1145/O1145</f>
      </c>
      <c r="R1145" s="209">
        <f>SUM(R1135:R1144)</f>
      </c>
      <c r="S1145" s="213">
        <f>(O1145+O1145)/(K1145+K1145)</f>
      </c>
      <c r="T1145" s="209">
        <f>SUM(T1135:T1144)</f>
      </c>
      <c r="U1145" s="214">
        <f t="shared" ref="U1145:U1146" si="535">F1145/T1145</f>
      </c>
      <c r="V1145" s="215">
        <f>(F1145+5*500)/T1145</f>
      </c>
      <c r="W1145" s="211">
        <f>SUM(W1135:W1144)</f>
      </c>
      <c r="X1145" s="216">
        <f t="shared" ref="X1145:X1146" si="327">W1145/T1145</f>
      </c>
      <c r="Y1145" s="213">
        <f t="shared" ref="Y1145:Y1146" si="431">T1145/R1145</f>
      </c>
      <c r="Z1145" s="215">
        <f t="shared" ref="Z1145:Z1146" si="836">W1145/F1145</f>
      </c>
      <c r="AA1145" s="215">
        <f>W1145/(F1145+COUNT(W1135:W1144)*500)</f>
      </c>
      <c r="AB1145" s="209">
        <f>SUM(AB1135:AB1144)</f>
      </c>
      <c r="AC1145" s="209">
        <f>SUM(AC1135:AC1144)</f>
      </c>
      <c r="AD1145" s="213">
        <f t="shared" ref="AD1145:AD1146" si="732">AB1145/T1145</f>
      </c>
      <c r="AE1145" s="223">
        <f>(W1145-AC1145)/(F1145+COUNT(W1135:W1144)*500)</f>
      </c>
      <c r="AF1145" s="201"/>
    </row>
    <row hidden="true" r="1146">
      <c r="A1146" s="240"/>
      <c r="B1146" s="238" t="s">
        <v>257</v>
      </c>
      <c r="C1146" s="221" t="s">
        <v>272</v>
      </c>
      <c r="D1146" s="192" t="s">
        <v>249</v>
      </c>
      <c r="E1146" s="193">
        <v>379.77</v>
      </c>
      <c r="F1146" s="241">
        <f>E1146+E1147</f>
      </c>
      <c r="G1146" s="195">
        <v>3210</v>
      </c>
      <c r="H1146" s="195">
        <v>118</v>
      </c>
      <c r="I1146" s="196">
        <f t="shared" si="155"/>
      </c>
      <c r="J1146" s="197">
        <f t="shared" si="29"/>
      </c>
      <c r="K1146" s="195">
        <v>10</v>
      </c>
      <c r="L1146" s="197">
        <f t="shared" si="116"/>
      </c>
      <c r="M1146" s="195">
        <v>0</v>
      </c>
      <c r="N1146" s="198">
        <f t="shared" si="221"/>
      </c>
      <c r="O1146" s="195">
        <v>2</v>
      </c>
      <c r="P1146" s="198">
        <f t="shared" si="248"/>
      </c>
      <c r="Q1146" s="199">
        <f>(M1146+M1147)/(O1146+O1147)</f>
      </c>
      <c r="R1146" s="242">
        <v>5</v>
      </c>
      <c r="S1146" s="199">
        <f>(O1146+O1147)/(K1146+K1147)</f>
      </c>
      <c r="T1146" s="242">
        <v>1</v>
      </c>
      <c r="U1146" s="200">
        <f t="shared" si="535"/>
      </c>
      <c r="V1146" s="201">
        <f>(F1146+500)/T1146</f>
      </c>
      <c r="W1146" s="243">
        <v>444</v>
      </c>
      <c r="X1146" s="201">
        <f t="shared" si="327"/>
      </c>
      <c r="Y1146" s="199">
        <f t="shared" si="431"/>
      </c>
      <c r="Z1146" s="201">
        <f t="shared" si="836"/>
      </c>
      <c r="AA1146" s="201">
        <f>W1146/(F1146+500)</f>
      </c>
      <c r="AB1146" s="242">
        <v>0</v>
      </c>
      <c r="AC1146" s="242">
        <v>0</v>
      </c>
      <c r="AD1146" s="199">
        <f t="shared" si="732"/>
      </c>
      <c r="AE1146" s="201">
        <f>(W1146-AC1146)/(F1146+500)</f>
      </c>
      <c r="AF1146" s="203" t="s">
        <v>265</v>
      </c>
    </row>
    <row hidden="true" r="1147">
      <c r="A1147" s="240"/>
      <c r="B1147" s="238"/>
      <c r="C1147" s="246"/>
      <c r="D1147" s="192" t="s">
        <v>250</v>
      </c>
      <c r="E1147" s="193">
        <v>155.02</v>
      </c>
      <c r="F1147" s="241"/>
      <c r="G1147" s="195">
        <v>815</v>
      </c>
      <c r="H1147" s="205">
        <v>35</v>
      </c>
      <c r="I1147" s="196">
        <f t="shared" si="155"/>
      </c>
      <c r="J1147" s="197">
        <f t="shared" si="29"/>
      </c>
      <c r="K1147" s="195">
        <v>0</v>
      </c>
      <c r="L1147" s="197">
        <f t="shared" si="116"/>
      </c>
      <c r="M1147" s="195">
        <v>0</v>
      </c>
      <c r="N1147" s="198">
        <f t="shared" si="221"/>
      </c>
      <c r="O1147" s="195">
        <v>0</v>
      </c>
      <c r="P1147" s="198">
        <f t="shared" si="248"/>
      </c>
      <c r="Q1147" s="199"/>
      <c r="R1147" s="242"/>
      <c r="S1147" s="199"/>
      <c r="T1147" s="242"/>
      <c r="U1147" s="200"/>
      <c r="V1147" s="201"/>
      <c r="W1147" s="243"/>
      <c r="X1147" s="201"/>
      <c r="Y1147" s="199"/>
      <c r="Z1147" s="201"/>
      <c r="AA1147" s="201"/>
      <c r="AB1147" s="242"/>
      <c r="AC1147" s="242"/>
      <c r="AD1147" s="199"/>
      <c r="AE1147" s="201"/>
      <c r="AF1147" s="244" t="s">
        <v>266</v>
      </c>
    </row>
    <row hidden="true" r="1148">
      <c r="A1148" s="240"/>
      <c r="B1148" s="220" t="s">
        <v>259</v>
      </c>
      <c r="C1148" s="221" t="s">
        <v>272</v>
      </c>
      <c r="D1148" s="192" t="s">
        <v>249</v>
      </c>
      <c r="E1148" s="193">
        <v>636.51</v>
      </c>
      <c r="F1148" s="241">
        <f>E1148+E1149</f>
      </c>
      <c r="G1148" s="195">
        <v>6099</v>
      </c>
      <c r="H1148" s="195">
        <v>238</v>
      </c>
      <c r="I1148" s="196">
        <f t="shared" si="155"/>
      </c>
      <c r="J1148" s="196">
        <f t="shared" ref="J1148:J1149" si="171">I1148/H1148</f>
      </c>
      <c r="K1148" s="195">
        <v>11</v>
      </c>
      <c r="L1148" s="197">
        <f t="shared" si="116"/>
      </c>
      <c r="M1148" s="195">
        <v>1</v>
      </c>
      <c r="N1148" s="198">
        <f t="shared" si="221"/>
      </c>
      <c r="O1148" s="195">
        <v>1</v>
      </c>
      <c r="P1148" s="198">
        <f t="shared" si="248"/>
      </c>
      <c r="Q1148" s="199">
        <f>(M1148+M1149)/(O1148+O1149)</f>
      </c>
      <c r="R1148" s="242">
        <v>2</v>
      </c>
      <c r="S1148" s="199">
        <f>(O1148+O1149)/(K1148+K1149)</f>
      </c>
      <c r="T1148" s="242">
        <v>0</v>
      </c>
      <c r="U1148" s="200">
        <f>F1148/T1148</f>
      </c>
      <c r="V1148" s="201">
        <f>(F1148+500)/T1148</f>
      </c>
      <c r="W1148" s="243">
        <v>0</v>
      </c>
      <c r="X1148" s="201">
        <f>W1148/T1148</f>
      </c>
      <c r="Y1148" s="199">
        <f>T1148/R1148</f>
      </c>
      <c r="Z1148" s="201">
        <f>W1148/F1148</f>
      </c>
      <c r="AA1148" s="201">
        <f>W1148/(F1148+500)</f>
      </c>
      <c r="AB1148" s="242">
        <v>0</v>
      </c>
      <c r="AC1148" s="242">
        <v>0</v>
      </c>
      <c r="AD1148" s="199">
        <f>AB1148/T1148</f>
      </c>
      <c r="AE1148" s="201">
        <f>(W1148-AC1148)/(F1148+500)</f>
      </c>
      <c r="AF1148" s="203" t="s">
        <v>265</v>
      </c>
    </row>
    <row hidden="true" r="1149">
      <c r="A1149" s="240"/>
      <c r="B1149" s="220"/>
      <c r="C1149" s="221"/>
      <c r="D1149" s="192" t="s">
        <v>250</v>
      </c>
      <c r="E1149" s="193">
        <v>136.41</v>
      </c>
      <c r="F1149" s="241"/>
      <c r="G1149" s="195">
        <v>869</v>
      </c>
      <c r="H1149" s="205">
        <v>28</v>
      </c>
      <c r="I1149" s="196">
        <f t="shared" si="155"/>
      </c>
      <c r="J1149" s="196">
        <f t="shared" si="171"/>
      </c>
      <c r="K1149" s="195">
        <v>0</v>
      </c>
      <c r="L1149" s="197">
        <f t="shared" si="116"/>
      </c>
      <c r="M1149" s="195">
        <v>0</v>
      </c>
      <c r="N1149" s="198">
        <f t="shared" si="221"/>
      </c>
      <c r="O1149" s="195">
        <v>1</v>
      </c>
      <c r="P1149" s="198">
        <f t="shared" si="248"/>
      </c>
      <c r="Q1149" s="199"/>
      <c r="R1149" s="242"/>
      <c r="S1149" s="199"/>
      <c r="T1149" s="242"/>
      <c r="U1149" s="200"/>
      <c r="V1149" s="201"/>
      <c r="W1149" s="243"/>
      <c r="X1149" s="201"/>
      <c r="Y1149" s="199"/>
      <c r="Z1149" s="201"/>
      <c r="AA1149" s="201"/>
      <c r="AB1149" s="242"/>
      <c r="AC1149" s="242"/>
      <c r="AD1149" s="199"/>
      <c r="AE1149" s="201"/>
      <c r="AF1149" s="244" t="s">
        <v>266</v>
      </c>
    </row>
    <row hidden="true" r="1150">
      <c r="A1150" s="240"/>
      <c r="B1150" s="220" t="s">
        <v>260</v>
      </c>
      <c r="C1150" s="221" t="s">
        <v>272</v>
      </c>
      <c r="D1150" s="192" t="s">
        <v>249</v>
      </c>
      <c r="E1150" s="193">
        <v>457.68</v>
      </c>
      <c r="F1150" s="241">
        <f>E1150+E1151</f>
      </c>
      <c r="G1150" s="195">
        <v>4732</v>
      </c>
      <c r="H1150" s="195">
        <v>134</v>
      </c>
      <c r="I1150" s="196">
        <f t="shared" si="155"/>
      </c>
      <c r="J1150" s="197">
        <f t="shared" ref="J1150:J1158" si="30">(E1150/G1150)*1000</f>
      </c>
      <c r="K1150" s="195">
        <v>7</v>
      </c>
      <c r="L1150" s="197">
        <f t="shared" si="116"/>
      </c>
      <c r="M1150" s="195">
        <v>0</v>
      </c>
      <c r="N1150" s="198">
        <f t="shared" si="221"/>
      </c>
      <c r="O1150" s="195">
        <v>2</v>
      </c>
      <c r="P1150" s="198">
        <f t="shared" si="248"/>
      </c>
      <c r="Q1150" s="199">
        <f>(M1150+M1151)/(O1150+O1151)</f>
      </c>
      <c r="R1150" s="242">
        <v>3</v>
      </c>
      <c r="S1150" s="199">
        <f>(O1150+O1151)/(K1150+K1151)</f>
      </c>
      <c r="T1150" s="242">
        <v>0</v>
      </c>
      <c r="U1150" s="200">
        <f>F1150/T1150</f>
      </c>
      <c r="V1150" s="201">
        <f>(F1150+500)/T1150</f>
      </c>
      <c r="W1150" s="243">
        <v>0</v>
      </c>
      <c r="X1150" s="201">
        <f>W1150/T1150</f>
      </c>
      <c r="Y1150" s="199">
        <f>T1150/R1150</f>
      </c>
      <c r="Z1150" s="201">
        <f>W1150/F1150</f>
      </c>
      <c r="AA1150" s="201">
        <f>W1150/(F1150+500)</f>
      </c>
      <c r="AB1150" s="242">
        <v>0</v>
      </c>
      <c r="AC1150" s="242">
        <v>0</v>
      </c>
      <c r="AD1150" s="199">
        <f>AB1150/T1150</f>
      </c>
      <c r="AE1150" s="201">
        <f>(W1150-AC1150)/(F1150+500)</f>
      </c>
      <c r="AF1150" s="203" t="s">
        <v>265</v>
      </c>
    </row>
    <row hidden="true" r="1151">
      <c r="A1151" s="240"/>
      <c r="B1151" s="220"/>
      <c r="C1151" s="221"/>
      <c r="D1151" s="192" t="s">
        <v>250</v>
      </c>
      <c r="E1151" s="193">
        <v>154.47</v>
      </c>
      <c r="F1151" s="241"/>
      <c r="G1151" s="195">
        <v>873</v>
      </c>
      <c r="H1151" s="205">
        <v>31</v>
      </c>
      <c r="I1151" s="196">
        <f t="shared" si="155"/>
      </c>
      <c r="J1151" s="197">
        <f t="shared" si="30"/>
      </c>
      <c r="K1151" s="195">
        <v>0</v>
      </c>
      <c r="L1151" s="197">
        <f t="shared" si="116"/>
      </c>
      <c r="M1151" s="195">
        <v>0</v>
      </c>
      <c r="N1151" s="198">
        <f t="shared" si="221"/>
      </c>
      <c r="O1151" s="195">
        <v>0</v>
      </c>
      <c r="P1151" s="198">
        <f t="shared" si="248"/>
      </c>
      <c r="Q1151" s="199"/>
      <c r="R1151" s="242"/>
      <c r="S1151" s="199"/>
      <c r="T1151" s="242"/>
      <c r="U1151" s="200"/>
      <c r="V1151" s="201"/>
      <c r="W1151" s="200"/>
      <c r="X1151" s="201"/>
      <c r="Y1151" s="199"/>
      <c r="Z1151" s="201"/>
      <c r="AA1151" s="201"/>
      <c r="AB1151" s="242"/>
      <c r="AC1151" s="248"/>
      <c r="AD1151" s="199"/>
      <c r="AE1151" s="201"/>
      <c r="AF1151" s="244" t="s">
        <v>266</v>
      </c>
    </row>
    <row hidden="true" r="1152">
      <c r="A1152" s="240"/>
      <c r="B1152" s="220" t="s">
        <v>261</v>
      </c>
      <c r="C1152" s="221" t="s">
        <v>272</v>
      </c>
      <c r="D1152" s="192" t="s">
        <v>249</v>
      </c>
      <c r="E1152" s="193">
        <v>181.32</v>
      </c>
      <c r="F1152" s="241">
        <f>E1152+E1153</f>
      </c>
      <c r="G1152" s="195">
        <v>2134</v>
      </c>
      <c r="H1152" s="205">
        <v>69</v>
      </c>
      <c r="I1152" s="196">
        <f t="shared" si="155"/>
      </c>
      <c r="J1152" s="197">
        <f t="shared" si="30"/>
      </c>
      <c r="K1152" s="195">
        <v>4</v>
      </c>
      <c r="L1152" s="197">
        <f t="shared" si="116"/>
      </c>
      <c r="M1152" s="195">
        <v>0</v>
      </c>
      <c r="N1152" s="198">
        <f t="shared" si="221"/>
      </c>
      <c r="O1152" s="195">
        <v>0</v>
      </c>
      <c r="P1152" s="198">
        <f t="shared" si="248"/>
      </c>
      <c r="Q1152" s="199">
        <f>(M1152+M1153)/(O1152+O1153)</f>
      </c>
      <c r="R1152" s="242">
        <v>2</v>
      </c>
      <c r="S1152" s="199">
        <f>(O1152+O1153)/(K1152+K1153)</f>
      </c>
      <c r="T1152" s="242">
        <v>0</v>
      </c>
      <c r="U1152" s="200">
        <f>F1152/T1152</f>
      </c>
      <c r="V1152" s="201">
        <f>(F1152+500)/T1152</f>
      </c>
      <c r="W1152" s="243">
        <v>0</v>
      </c>
      <c r="X1152" s="201">
        <f>W1152/T1152</f>
      </c>
      <c r="Y1152" s="199">
        <f>T1152/R1152</f>
      </c>
      <c r="Z1152" s="201">
        <f>W1152/F1152</f>
      </c>
      <c r="AA1152" s="201">
        <f>W1152/(F1152+500)</f>
      </c>
      <c r="AB1152" s="242">
        <v>0</v>
      </c>
      <c r="AC1152" s="242">
        <v>0</v>
      </c>
      <c r="AD1152" s="199">
        <f>AB1152/T1152</f>
      </c>
      <c r="AE1152" s="201">
        <f>(W1152-AC1152)/(F1152+500)</f>
      </c>
      <c r="AF1152" s="203" t="s">
        <v>265</v>
      </c>
    </row>
    <row hidden="true" r="1153">
      <c r="A1153" s="240"/>
      <c r="B1153" s="220"/>
      <c r="C1153" s="221"/>
      <c r="D1153" s="192" t="s">
        <v>250</v>
      </c>
      <c r="E1153" s="193">
        <v>211.72</v>
      </c>
      <c r="F1153" s="241"/>
      <c r="G1153" s="195">
        <v>827</v>
      </c>
      <c r="H1153" s="205">
        <v>40</v>
      </c>
      <c r="I1153" s="196">
        <f t="shared" si="155"/>
      </c>
      <c r="J1153" s="197">
        <f t="shared" si="30"/>
      </c>
      <c r="K1153" s="195">
        <v>2</v>
      </c>
      <c r="L1153" s="197">
        <f t="shared" si="116"/>
      </c>
      <c r="M1153" s="195">
        <v>0</v>
      </c>
      <c r="N1153" s="198">
        <f t="shared" si="221"/>
      </c>
      <c r="O1153" s="195">
        <v>0</v>
      </c>
      <c r="P1153" s="198">
        <f t="shared" si="248"/>
      </c>
      <c r="Q1153" s="199"/>
      <c r="R1153" s="242"/>
      <c r="S1153" s="199"/>
      <c r="T1153" s="242"/>
      <c r="U1153" s="200"/>
      <c r="V1153" s="201"/>
      <c r="W1153" s="243"/>
      <c r="X1153" s="201"/>
      <c r="Y1153" s="199"/>
      <c r="Z1153" s="201"/>
      <c r="AA1153" s="201"/>
      <c r="AB1153" s="242"/>
      <c r="AC1153" s="242"/>
      <c r="AD1153" s="199"/>
      <c r="AE1153" s="201"/>
      <c r="AF1153" s="244" t="s">
        <v>266</v>
      </c>
    </row>
    <row hidden="true" r="1154">
      <c r="A1154" s="240"/>
      <c r="B1154" s="220" t="s">
        <v>262</v>
      </c>
      <c r="C1154" s="221" t="s">
        <v>272</v>
      </c>
      <c r="D1154" s="192" t="s">
        <v>249</v>
      </c>
      <c r="E1154" s="193">
        <v>181.21</v>
      </c>
      <c r="F1154" s="194">
        <f>E1154+E1155</f>
      </c>
      <c r="G1154" s="195">
        <v>1937</v>
      </c>
      <c r="H1154" s="195">
        <v>52</v>
      </c>
      <c r="I1154" s="196">
        <f t="shared" si="155"/>
      </c>
      <c r="J1154" s="197">
        <f t="shared" si="30"/>
      </c>
      <c r="K1154" s="195">
        <v>1</v>
      </c>
      <c r="L1154" s="197">
        <f t="shared" si="116"/>
      </c>
      <c r="M1154" s="195">
        <v>0</v>
      </c>
      <c r="N1154" s="198">
        <f t="shared" si="221"/>
      </c>
      <c r="O1154" s="195">
        <v>0</v>
      </c>
      <c r="P1154" s="198">
        <f t="shared" si="248"/>
      </c>
      <c r="Q1154" s="199">
        <f>(M1154+M1155)/(O1154+O1155)</f>
      </c>
      <c r="R1154" s="242">
        <v>1</v>
      </c>
      <c r="S1154" s="199">
        <f>(O1154+O1155)/(K1154+K1155)</f>
      </c>
      <c r="T1154" s="242">
        <v>1</v>
      </c>
      <c r="U1154" s="200">
        <f>F1154/T1154</f>
      </c>
      <c r="V1154" s="201">
        <f>(F1154+500)/T1154</f>
      </c>
      <c r="W1154" s="243">
        <v>1411.1999999999998</v>
      </c>
      <c r="X1154" s="201">
        <f>W1154/T1154</f>
      </c>
      <c r="Y1154" s="199">
        <f>T1154/R1154</f>
      </c>
      <c r="Z1154" s="201">
        <f>W1154/F1154</f>
      </c>
      <c r="AA1154" s="201">
        <f>W1154/(F1154+500)</f>
      </c>
      <c r="AB1154" s="242">
        <v>1</v>
      </c>
      <c r="AC1154" s="242">
        <v>1411.1999999999998</v>
      </c>
      <c r="AD1154" s="199">
        <f>AB1154/T1154</f>
      </c>
      <c r="AE1154" s="201">
        <f>(W1154-AC1154)/(F1154+500)</f>
      </c>
      <c r="AF1154" s="203" t="s">
        <v>265</v>
      </c>
    </row>
    <row hidden="true" r="1155">
      <c r="A1155" s="240"/>
      <c r="B1155" s="220"/>
      <c r="C1155" s="221"/>
      <c r="D1155" s="192" t="s">
        <v>250</v>
      </c>
      <c r="E1155" s="193">
        <v>162.35</v>
      </c>
      <c r="F1155" s="194"/>
      <c r="G1155" s="195">
        <v>820</v>
      </c>
      <c r="H1155" s="205">
        <v>24</v>
      </c>
      <c r="I1155" s="196">
        <f t="shared" si="155"/>
      </c>
      <c r="J1155" s="197">
        <f t="shared" si="30"/>
      </c>
      <c r="K1155" s="195">
        <v>1</v>
      </c>
      <c r="L1155" s="197">
        <f t="shared" si="116"/>
      </c>
      <c r="M1155" s="195">
        <v>0</v>
      </c>
      <c r="N1155" s="198">
        <f t="shared" si="221"/>
      </c>
      <c r="O1155" s="195">
        <v>0</v>
      </c>
      <c r="P1155" s="198">
        <f t="shared" si="248"/>
      </c>
      <c r="Q1155" s="199"/>
      <c r="R1155" s="242"/>
      <c r="S1155" s="199"/>
      <c r="T1155" s="242"/>
      <c r="U1155" s="200"/>
      <c r="V1155" s="201"/>
      <c r="W1155" s="243"/>
      <c r="X1155" s="201"/>
      <c r="Y1155" s="199"/>
      <c r="Z1155" s="201"/>
      <c r="AA1155" s="201"/>
      <c r="AB1155" s="242"/>
      <c r="AC1155" s="242"/>
      <c r="AD1155" s="199"/>
      <c r="AE1155" s="201"/>
      <c r="AF1155" s="244" t="s">
        <v>266</v>
      </c>
    </row>
    <row hidden="true" r="1156">
      <c r="A1156" s="240"/>
      <c r="B1156" s="245" t="s">
        <v>256</v>
      </c>
      <c r="C1156" s="245"/>
      <c r="D1156" s="245"/>
      <c r="E1156" s="209">
        <f>SUM(E1146:E1155)</f>
      </c>
      <c r="F1156" s="209">
        <f>SUM(F1146:F1155)</f>
      </c>
      <c r="G1156" s="209">
        <f>SUM(G1146:G1155)</f>
      </c>
      <c r="H1156" s="209">
        <f>SUM(H1146:H1155)</f>
      </c>
      <c r="I1156" s="210">
        <f t="shared" si="155"/>
      </c>
      <c r="J1156" s="211">
        <f t="shared" si="30"/>
      </c>
      <c r="K1156" s="209">
        <f>SUM(K1146:K1155)</f>
      </c>
      <c r="L1156" s="211">
        <f t="shared" si="116"/>
      </c>
      <c r="M1156" s="209">
        <f>SUM(M1146:M1155)</f>
      </c>
      <c r="N1156" s="212">
        <f t="shared" si="221"/>
      </c>
      <c r="O1156" s="209">
        <f>SUM(O1146:O1155)</f>
      </c>
      <c r="P1156" s="212">
        <f t="shared" si="248"/>
      </c>
      <c r="Q1156" s="213">
        <f>M1156/O1156</f>
      </c>
      <c r="R1156" s="209">
        <f>SUM(R1146:R1155)</f>
      </c>
      <c r="S1156" s="213">
        <f>(O1156+O1156)/(K1156+K1156)</f>
      </c>
      <c r="T1156" s="209">
        <f>SUM(T1146:T1155)</f>
      </c>
      <c r="U1156" s="214">
        <f t="shared" ref="U1156:U1157" si="536">F1156/T1156</f>
      </c>
      <c r="V1156" s="215">
        <f>(F1156+5*500)/T1156</f>
      </c>
      <c r="W1156" s="211">
        <f>SUM(W1146:W1155)</f>
      </c>
      <c r="X1156" s="216">
        <f t="shared" ref="X1156:X1157" si="328">W1156/T1156</f>
      </c>
      <c r="Y1156" s="213">
        <f t="shared" ref="Y1156:Y1157" si="432">T1156/R1156</f>
      </c>
      <c r="Z1156" s="215">
        <f t="shared" ref="Z1156:Z1157" si="837">W1156/F1156</f>
      </c>
      <c r="AA1156" s="215">
        <f>W1156/(F1156+COUNT(W1146:W1155)*500)</f>
      </c>
      <c r="AB1156" s="209">
        <f>SUM(AB1146:AB1155)</f>
      </c>
      <c r="AC1156" s="209">
        <f>SUM(AC1146:AC1155)</f>
      </c>
      <c r="AD1156" s="213">
        <f t="shared" ref="AD1156:AD1157" si="733">AB1156/T1156</f>
      </c>
      <c r="AE1156" s="223">
        <f>(W1156-AC1156)/(F1156+COUNT(W1146:W1155))</f>
      </c>
      <c r="AF1156" s="201"/>
    </row>
    <row hidden="true" r="1157">
      <c r="A1157" s="240"/>
      <c r="B1157" s="220" t="s">
        <v>263</v>
      </c>
      <c r="C1157" s="246" t="s">
        <v>264</v>
      </c>
      <c r="D1157" s="192" t="s">
        <v>249</v>
      </c>
      <c r="E1157" s="249">
        <v>221.9</v>
      </c>
      <c r="F1157" s="241">
        <f>E1157+E1158</f>
      </c>
      <c r="G1157" s="249">
        <v>1806</v>
      </c>
      <c r="H1157" s="249">
        <v>66</v>
      </c>
      <c r="I1157" s="196">
        <f t="shared" si="155"/>
      </c>
      <c r="J1157" s="197">
        <f t="shared" si="30"/>
      </c>
      <c r="K1157" s="195">
        <v>5</v>
      </c>
      <c r="L1157" s="197">
        <f t="shared" si="116"/>
      </c>
      <c r="M1157" s="195">
        <v>0</v>
      </c>
      <c r="N1157" s="198">
        <f t="shared" si="221"/>
      </c>
      <c r="O1157" s="195">
        <v>0</v>
      </c>
      <c r="P1157" s="198">
        <f t="shared" si="248"/>
      </c>
      <c r="Q1157" s="199">
        <f>(M1157+M1158)/(O1157+O1158)</f>
      </c>
      <c r="R1157" s="242">
        <v>1</v>
      </c>
      <c r="S1157" s="199">
        <f>(O1157+O1158)/(K1157+K1158)</f>
      </c>
      <c r="T1157" s="242">
        <v>0</v>
      </c>
      <c r="U1157" s="200">
        <f t="shared" si="536"/>
      </c>
      <c r="V1157" s="201">
        <f>(F1157+500)/T1157</f>
      </c>
      <c r="W1157" s="243">
        <v>0</v>
      </c>
      <c r="X1157" s="201">
        <f t="shared" si="328"/>
      </c>
      <c r="Y1157" s="199">
        <f t="shared" si="432"/>
      </c>
      <c r="Z1157" s="201">
        <f t="shared" si="837"/>
      </c>
      <c r="AA1157" s="201">
        <f>W1157/(F1157+500)</f>
      </c>
      <c r="AB1157" s="242">
        <v>0</v>
      </c>
      <c r="AC1157" s="242">
        <v>0</v>
      </c>
      <c r="AD1157" s="199">
        <f t="shared" si="733"/>
      </c>
      <c r="AE1157" s="201">
        <f>(W1157-AC1157)/(F1157+500)</f>
      </c>
      <c r="AF1157" s="201" t="s">
        <v>248</v>
      </c>
    </row>
    <row hidden="true" r="1158">
      <c r="A1158" s="240"/>
      <c r="B1158" s="220"/>
      <c r="C1158" s="246"/>
      <c r="D1158" s="192" t="s">
        <v>250</v>
      </c>
      <c r="E1158" s="249">
        <v>210.09</v>
      </c>
      <c r="F1158" s="241"/>
      <c r="G1158" s="249">
        <v>761</v>
      </c>
      <c r="H1158" s="249">
        <v>31</v>
      </c>
      <c r="I1158" s="196">
        <f t="shared" si="155"/>
      </c>
      <c r="J1158" s="197">
        <f t="shared" si="30"/>
      </c>
      <c r="K1158" s="195">
        <v>3</v>
      </c>
      <c r="L1158" s="197">
        <f t="shared" si="116"/>
      </c>
      <c r="M1158" s="195">
        <v>0</v>
      </c>
      <c r="N1158" s="198">
        <f t="shared" si="221"/>
      </c>
      <c r="O1158" s="195">
        <v>1</v>
      </c>
      <c r="P1158" s="198">
        <f t="shared" si="248"/>
      </c>
      <c r="Q1158" s="199"/>
      <c r="R1158" s="242"/>
      <c r="S1158" s="199"/>
      <c r="T1158" s="242"/>
      <c r="U1158" s="200"/>
      <c r="V1158" s="201"/>
      <c r="W1158" s="200"/>
      <c r="X1158" s="201"/>
      <c r="Y1158" s="199"/>
      <c r="Z1158" s="201"/>
      <c r="AA1158" s="201"/>
      <c r="AB1158" s="242"/>
      <c r="AC1158" s="242"/>
      <c r="AD1158" s="199"/>
      <c r="AE1158" s="201"/>
      <c r="AF1158" s="244" t="s">
        <v>251</v>
      </c>
    </row>
    <row hidden="true" r="1159">
      <c r="A1159" s="240"/>
      <c r="B1159" s="220" t="s">
        <v>267</v>
      </c>
      <c r="C1159" s="246" t="s">
        <v>264</v>
      </c>
      <c r="D1159" s="192" t="s">
        <v>249</v>
      </c>
      <c r="E1159" s="249">
        <v>309.03</v>
      </c>
      <c r="F1159" s="241">
        <f>E1159+E1160</f>
      </c>
      <c r="G1159" s="249">
        <v>2939</v>
      </c>
      <c r="H1159" s="249">
        <v>115</v>
      </c>
      <c r="I1159" s="196">
        <f t="shared" si="155"/>
      </c>
      <c r="J1159" s="196">
        <f t="shared" ref="J1159:J1160" si="172">I1159/H1159</f>
      </c>
      <c r="K1159" s="195">
        <v>7</v>
      </c>
      <c r="L1159" s="197">
        <f t="shared" si="116"/>
      </c>
      <c r="M1159" s="195">
        <v>0</v>
      </c>
      <c r="N1159" s="198">
        <f t="shared" si="221"/>
      </c>
      <c r="O1159" s="195">
        <v>0</v>
      </c>
      <c r="P1159" s="198">
        <f t="shared" si="248"/>
      </c>
      <c r="Q1159" s="199">
        <f>(M1159+M1160)/(O1159+O1160)</f>
      </c>
      <c r="R1159" s="242">
        <v>1</v>
      </c>
      <c r="S1159" s="199">
        <f>(O1159+O1160)/(K1159+K1160)</f>
      </c>
      <c r="T1159" s="242">
        <v>0</v>
      </c>
      <c r="U1159" s="200">
        <f>F1159/T1159</f>
      </c>
      <c r="V1159" s="201">
        <f>(F1159+500)/T1159</f>
      </c>
      <c r="W1159" s="243">
        <v>0</v>
      </c>
      <c r="X1159" s="201">
        <f>W1159/T1159</f>
      </c>
      <c r="Y1159" s="199">
        <f>T1159/R1159</f>
      </c>
      <c r="Z1159" s="201">
        <f>W1159/F1159</f>
      </c>
      <c r="AA1159" s="201">
        <f>W1159/(F1159+500)</f>
      </c>
      <c r="AB1159" s="242">
        <v>0</v>
      </c>
      <c r="AC1159" s="250">
        <v>0</v>
      </c>
      <c r="AD1159" s="199">
        <f>AB1159/T1159</f>
      </c>
      <c r="AE1159" s="201">
        <f>(W1159-AC1159)/(F1159+500)</f>
      </c>
      <c r="AF1159" s="201" t="s">
        <v>248</v>
      </c>
    </row>
    <row hidden="true" r="1160">
      <c r="A1160" s="240"/>
      <c r="B1160" s="220"/>
      <c r="C1160" s="246"/>
      <c r="D1160" s="192" t="s">
        <v>250</v>
      </c>
      <c r="E1160" s="249">
        <v>156.62</v>
      </c>
      <c r="F1160" s="241"/>
      <c r="G1160" s="249">
        <v>679</v>
      </c>
      <c r="H1160" s="249">
        <v>31</v>
      </c>
      <c r="I1160" s="196">
        <f t="shared" si="155"/>
      </c>
      <c r="J1160" s="196">
        <f t="shared" si="172"/>
      </c>
      <c r="K1160" s="195">
        <v>1</v>
      </c>
      <c r="L1160" s="197">
        <f t="shared" si="116"/>
      </c>
      <c r="M1160" s="195">
        <v>0</v>
      </c>
      <c r="N1160" s="198">
        <f t="shared" si="221"/>
      </c>
      <c r="O1160" s="195">
        <v>0</v>
      </c>
      <c r="P1160" s="198">
        <f t="shared" si="248"/>
      </c>
      <c r="Q1160" s="199"/>
      <c r="R1160" s="242"/>
      <c r="S1160" s="199"/>
      <c r="T1160" s="242"/>
      <c r="U1160" s="200"/>
      <c r="V1160" s="201"/>
      <c r="W1160" s="200"/>
      <c r="X1160" s="201"/>
      <c r="Y1160" s="199"/>
      <c r="Z1160" s="201"/>
      <c r="AA1160" s="201"/>
      <c r="AB1160" s="242"/>
      <c r="AC1160" s="250"/>
      <c r="AD1160" s="199"/>
      <c r="AE1160" s="201"/>
      <c r="AF1160" s="244" t="s">
        <v>251</v>
      </c>
    </row>
    <row hidden="true" r="1161">
      <c r="A1161" s="240"/>
      <c r="B1161" s="220" t="s">
        <v>268</v>
      </c>
      <c r="C1161" s="246" t="s">
        <v>264</v>
      </c>
      <c r="D1161" s="192" t="s">
        <v>249</v>
      </c>
      <c r="E1161" s="249">
        <v>307.33</v>
      </c>
      <c r="F1161" s="241">
        <f>E1161+E1162</f>
      </c>
      <c r="G1161" s="249">
        <v>2586</v>
      </c>
      <c r="H1161" s="249">
        <v>108</v>
      </c>
      <c r="I1161" s="196">
        <f t="shared" si="155"/>
      </c>
      <c r="J1161" s="197">
        <f t="shared" ref="J1161:J1162" si="31">(E1161/G1161)*1000</f>
      </c>
      <c r="K1161" s="195">
        <v>5</v>
      </c>
      <c r="L1161" s="197">
        <f t="shared" si="116"/>
      </c>
      <c r="M1161" s="195">
        <v>1</v>
      </c>
      <c r="N1161" s="198">
        <f t="shared" si="221"/>
      </c>
      <c r="O1161" s="195">
        <v>1</v>
      </c>
      <c r="P1161" s="198">
        <f t="shared" si="248"/>
      </c>
      <c r="Q1161" s="199">
        <f>(M1161+M1162)/(O1161+O1162)</f>
      </c>
      <c r="R1161" s="242">
        <v>1</v>
      </c>
      <c r="S1161" s="199">
        <f>(O1161+O1162)/(K1161+K1162)</f>
      </c>
      <c r="T1161" s="242">
        <v>1</v>
      </c>
      <c r="U1161" s="200">
        <f>F1161/T1161</f>
      </c>
      <c r="V1161" s="201">
        <f>(F1161+500)/T1161</f>
      </c>
      <c r="W1161" s="200">
        <v>1344</v>
      </c>
      <c r="X1161" s="201">
        <f>W1161/T1161</f>
      </c>
      <c r="Y1161" s="199">
        <f>T1161/R1161</f>
      </c>
      <c r="Z1161" s="201">
        <f>W1161/F1161</f>
      </c>
      <c r="AA1161" s="201">
        <f>W1161/(F1161+500)</f>
      </c>
      <c r="AB1161" s="242">
        <v>0</v>
      </c>
      <c r="AC1161" s="242">
        <v>0</v>
      </c>
      <c r="AD1161" s="199">
        <f>AB1161/T1161</f>
      </c>
      <c r="AE1161" s="201">
        <f>(W1161-AC1161)/(F1161+500)</f>
      </c>
      <c r="AF1161" s="201" t="s">
        <v>248</v>
      </c>
    </row>
    <row hidden="true" r="1162">
      <c r="A1162" s="240"/>
      <c r="B1162" s="220"/>
      <c r="C1162" s="246"/>
      <c r="D1162" s="192" t="s">
        <v>250</v>
      </c>
      <c r="E1162" s="249">
        <v>137.36</v>
      </c>
      <c r="F1162" s="241"/>
      <c r="G1162" s="249">
        <v>674</v>
      </c>
      <c r="H1162" s="249">
        <v>33</v>
      </c>
      <c r="I1162" s="196">
        <f t="shared" si="155"/>
      </c>
      <c r="J1162" s="197">
        <f t="shared" si="31"/>
      </c>
      <c r="K1162" s="195">
        <v>2</v>
      </c>
      <c r="L1162" s="197">
        <f t="shared" si="116"/>
      </c>
      <c r="M1162" s="195">
        <v>0</v>
      </c>
      <c r="N1162" s="198">
        <f t="shared" si="221"/>
      </c>
      <c r="O1162" s="195">
        <v>1</v>
      </c>
      <c r="P1162" s="198">
        <f t="shared" si="248"/>
      </c>
      <c r="Q1162" s="199"/>
      <c r="R1162" s="242"/>
      <c r="S1162" s="199"/>
      <c r="T1162" s="242"/>
      <c r="U1162" s="200"/>
      <c r="V1162" s="201"/>
      <c r="W1162" s="200"/>
      <c r="X1162" s="201"/>
      <c r="Y1162" s="199"/>
      <c r="Z1162" s="201"/>
      <c r="AA1162" s="201"/>
      <c r="AB1162" s="242"/>
      <c r="AC1162" s="242"/>
      <c r="AD1162" s="199"/>
      <c r="AE1162" s="201"/>
      <c r="AF1162" s="244" t="s">
        <v>251</v>
      </c>
    </row>
    <row hidden="true" r="1163">
      <c r="A1163" s="240"/>
      <c r="B1163" s="220" t="s">
        <v>269</v>
      </c>
      <c r="C1163" s="246" t="s">
        <v>264</v>
      </c>
      <c r="D1163" s="192" t="s">
        <v>249</v>
      </c>
      <c r="E1163" s="249">
        <v>192.78</v>
      </c>
      <c r="F1163" s="241">
        <f>E1163+E1165+E1164</f>
      </c>
      <c r="G1163" s="249">
        <v>2368</v>
      </c>
      <c r="H1163" s="249">
        <v>67</v>
      </c>
      <c r="I1163" s="196">
        <f t="shared" si="155"/>
      </c>
      <c r="J1163" s="196">
        <f t="shared" ref="J1163:J1165" si="173">I1163/H1163</f>
      </c>
      <c r="K1163" s="195">
        <v>3</v>
      </c>
      <c r="L1163" s="197">
        <f t="shared" si="116"/>
      </c>
      <c r="M1163" s="195">
        <v>1</v>
      </c>
      <c r="N1163" s="198">
        <f t="shared" si="221"/>
      </c>
      <c r="O1163" s="195">
        <v>1</v>
      </c>
      <c r="P1163" s="198">
        <f t="shared" si="248"/>
      </c>
      <c r="Q1163" s="199">
        <f>(M1163++M1164+M1165)/(O1163+O1164+O1165)</f>
      </c>
      <c r="R1163" s="242">
        <v>2</v>
      </c>
      <c r="S1163" s="199">
        <f>(O1163+O1164+O1165)/(K1163+K1165+K1164)</f>
      </c>
      <c r="T1163" s="242">
        <v>1</v>
      </c>
      <c r="U1163" s="200">
        <f>F1163/T1163</f>
      </c>
      <c r="V1163" s="201">
        <f>(F1163+500)/T1163</f>
      </c>
      <c r="W1163" s="243">
        <v>1692</v>
      </c>
      <c r="X1163" s="201">
        <f>W1163/T1163</f>
      </c>
      <c r="Y1163" s="199">
        <f>T1163/R1163</f>
      </c>
      <c r="Z1163" s="201">
        <f>W1163/F1163</f>
      </c>
      <c r="AA1163" s="201">
        <f>W1163/(F1163+500)</f>
      </c>
      <c r="AB1163" s="242">
        <v>0</v>
      </c>
      <c r="AC1163" s="242">
        <v>0</v>
      </c>
      <c r="AD1163" s="199">
        <f>AB1163/T1163</f>
      </c>
      <c r="AE1163" s="201">
        <f>(W1163-AC1163)/(F1163+500)</f>
      </c>
      <c r="AF1163" s="201" t="s">
        <v>248</v>
      </c>
    </row>
    <row customHeight="true" hidden="true" ht="20.238095238095237" r="1164">
      <c r="A1164" s="240"/>
      <c r="B1164" s="220"/>
      <c r="C1164" s="246"/>
      <c r="D1164" s="192" t="s">
        <v>289</v>
      </c>
      <c r="E1164" s="249">
        <v>56.12</v>
      </c>
      <c r="F1164" s="241"/>
      <c r="G1164" s="249">
        <v>396</v>
      </c>
      <c r="H1164" s="249">
        <v>21</v>
      </c>
      <c r="I1164" s="196">
        <f t="shared" si="155"/>
      </c>
      <c r="J1164" s="196">
        <f t="shared" si="173"/>
      </c>
      <c r="K1164" s="195">
        <v>1</v>
      </c>
      <c r="L1164" s="197">
        <f t="shared" si="116"/>
      </c>
      <c r="M1164" s="195">
        <v>0</v>
      </c>
      <c r="N1164" s="198">
        <f t="shared" si="221"/>
      </c>
      <c r="O1164" s="195">
        <v>0</v>
      </c>
      <c r="P1164" s="198">
        <f t="shared" si="248"/>
      </c>
      <c r="Q1164" s="199"/>
      <c r="R1164" s="242"/>
      <c r="S1164" s="199"/>
      <c r="T1164" s="242"/>
      <c r="U1164" s="200"/>
      <c r="V1164" s="201"/>
      <c r="W1164" s="243"/>
      <c r="X1164" s="201"/>
      <c r="Y1164" s="199"/>
      <c r="Z1164" s="201"/>
      <c r="AA1164" s="201"/>
      <c r="AB1164" s="242"/>
      <c r="AC1164" s="242"/>
      <c r="AD1164" s="199"/>
      <c r="AE1164" s="201"/>
      <c r="AF1164" s="201"/>
    </row>
    <row hidden="true" r="1165">
      <c r="A1165" s="240"/>
      <c r="B1165" s="220"/>
      <c r="C1165" s="246"/>
      <c r="D1165" s="192" t="s">
        <v>250</v>
      </c>
      <c r="E1165" s="249">
        <v>111</v>
      </c>
      <c r="F1165" s="241"/>
      <c r="G1165" s="249">
        <v>703</v>
      </c>
      <c r="H1165" s="249">
        <v>26</v>
      </c>
      <c r="I1165" s="196">
        <f t="shared" si="155"/>
      </c>
      <c r="J1165" s="196">
        <f t="shared" si="173"/>
      </c>
      <c r="K1165" s="195">
        <v>0</v>
      </c>
      <c r="L1165" s="197">
        <f t="shared" si="116"/>
      </c>
      <c r="M1165" s="195">
        <v>0</v>
      </c>
      <c r="N1165" s="198">
        <f t="shared" si="221"/>
      </c>
      <c r="O1165" s="195">
        <v>0</v>
      </c>
      <c r="P1165" s="198">
        <f t="shared" si="248"/>
      </c>
      <c r="Q1165" s="199"/>
      <c r="R1165" s="242"/>
      <c r="S1165" s="199"/>
      <c r="T1165" s="242"/>
      <c r="U1165" s="200"/>
      <c r="V1165" s="201"/>
      <c r="W1165" s="243"/>
      <c r="X1165" s="201"/>
      <c r="Y1165" s="199"/>
      <c r="Z1165" s="201"/>
      <c r="AA1165" s="201"/>
      <c r="AB1165" s="242"/>
      <c r="AC1165" s="242"/>
      <c r="AD1165" s="199"/>
      <c r="AE1165" s="201"/>
      <c r="AF1165" s="244" t="s">
        <v>251</v>
      </c>
    </row>
    <row hidden="true" r="1166">
      <c r="A1166" s="240"/>
      <c r="B1166" s="220" t="s">
        <v>270</v>
      </c>
      <c r="C1166" s="246" t="s">
        <v>264</v>
      </c>
      <c r="D1166" s="192" t="s">
        <v>249</v>
      </c>
      <c r="E1166" s="249">
        <v>292.5</v>
      </c>
      <c r="F1166" s="241">
        <f>E1166+E1168+E1167</f>
      </c>
      <c r="G1166" s="195">
        <v>3001</v>
      </c>
      <c r="H1166" s="249">
        <v>61</v>
      </c>
      <c r="I1166" s="196">
        <f t="shared" si="155"/>
      </c>
      <c r="J1166" s="197">
        <f>(E1166/G1166)*1000</f>
      </c>
      <c r="K1166" s="195">
        <v>3</v>
      </c>
      <c r="L1166" s="197">
        <f t="shared" si="116"/>
      </c>
      <c r="M1166" s="195">
        <v>0</v>
      </c>
      <c r="N1166" s="198">
        <f t="shared" si="221"/>
      </c>
      <c r="O1166" s="195">
        <v>0</v>
      </c>
      <c r="P1166" s="198">
        <f t="shared" si="248"/>
      </c>
      <c r="Q1166" s="199">
        <f>(M1166++M1167+M1168)/(O1166+O1167+O1168)</f>
      </c>
      <c r="R1166" s="242">
        <v>0</v>
      </c>
      <c r="S1166" s="199">
        <f>(O1166+O1167+O1168)/(K1166+K1168+K1167)</f>
      </c>
      <c r="T1166" s="242">
        <v>0</v>
      </c>
      <c r="U1166" s="200">
        <f>F1166/T1166</f>
      </c>
      <c r="V1166" s="201">
        <f>(F1166+500)/T1166</f>
      </c>
      <c r="W1166" s="243">
        <v>0</v>
      </c>
      <c r="X1166" s="201">
        <f>W1166/T1166</f>
      </c>
      <c r="Y1166" s="199">
        <f>T1166/R1166</f>
      </c>
      <c r="Z1166" s="201">
        <f>W1166/F1166</f>
      </c>
      <c r="AA1166" s="201">
        <f>W1166/(F1166+500)</f>
      </c>
      <c r="AB1166" s="242">
        <v>0</v>
      </c>
      <c r="AC1166" s="242">
        <v>0</v>
      </c>
      <c r="AD1166" s="199">
        <f>AB1166/T1166</f>
      </c>
      <c r="AE1166" s="201">
        <f>(W1166-AC1166)/(F1166+500)</f>
      </c>
      <c r="AF1166" s="201" t="s">
        <v>248</v>
      </c>
    </row>
    <row customHeight="true" hidden="true" ht="20.238095238095237" r="1167">
      <c r="A1167" s="240"/>
      <c r="B1167" s="220"/>
      <c r="C1167" s="246"/>
      <c r="D1167" s="192" t="s">
        <v>289</v>
      </c>
      <c r="E1167" s="249">
        <v>293.96</v>
      </c>
      <c r="F1167" s="241"/>
      <c r="G1167" s="249">
        <v>2929</v>
      </c>
      <c r="H1167" s="249">
        <v>115</v>
      </c>
      <c r="I1167" s="196">
        <f t="shared" si="155"/>
      </c>
      <c r="J1167" s="196">
        <f>I1167/H1167</f>
      </c>
      <c r="K1167" s="195">
        <v>9</v>
      </c>
      <c r="L1167" s="197">
        <f t="shared" si="116"/>
      </c>
      <c r="M1167" s="195">
        <v>0</v>
      </c>
      <c r="N1167" s="198">
        <f t="shared" si="221"/>
      </c>
      <c r="O1167" s="195">
        <v>0</v>
      </c>
      <c r="P1167" s="198">
        <f t="shared" si="248"/>
      </c>
      <c r="Q1167" s="199"/>
      <c r="R1167" s="242"/>
      <c r="S1167" s="199"/>
      <c r="T1167" s="242"/>
      <c r="U1167" s="200"/>
      <c r="V1167" s="201"/>
      <c r="W1167" s="243"/>
      <c r="X1167" s="201"/>
      <c r="Y1167" s="199"/>
      <c r="Z1167" s="201"/>
      <c r="AA1167" s="201"/>
      <c r="AB1167" s="242"/>
      <c r="AC1167" s="242"/>
      <c r="AD1167" s="199"/>
      <c r="AE1167" s="201"/>
      <c r="AF1167" s="201"/>
    </row>
    <row hidden="true" r="1168">
      <c r="A1168" s="240"/>
      <c r="B1168" s="220"/>
      <c r="C1168" s="246"/>
      <c r="D1168" s="192" t="s">
        <v>250</v>
      </c>
      <c r="E1168" s="249">
        <v>160.01</v>
      </c>
      <c r="F1168" s="241"/>
      <c r="G1168" s="249">
        <v>777</v>
      </c>
      <c r="H1168" s="249">
        <v>31</v>
      </c>
      <c r="I1168" s="196">
        <f t="shared" si="155"/>
      </c>
      <c r="J1168" s="197">
        <f t="shared" ref="J1168:J1172" si="32">(E1168/G1168)*1000</f>
      </c>
      <c r="K1168" s="195">
        <v>1</v>
      </c>
      <c r="L1168" s="197">
        <f t="shared" si="116"/>
      </c>
      <c r="M1168" s="195">
        <v>0</v>
      </c>
      <c r="N1168" s="198">
        <f t="shared" si="221"/>
      </c>
      <c r="O1168" s="195">
        <v>0</v>
      </c>
      <c r="P1168" s="198">
        <f t="shared" si="248"/>
      </c>
      <c r="Q1168" s="199"/>
      <c r="R1168" s="242"/>
      <c r="S1168" s="199"/>
      <c r="T1168" s="242"/>
      <c r="U1168" s="200"/>
      <c r="V1168" s="201"/>
      <c r="W1168" s="200"/>
      <c r="X1168" s="201"/>
      <c r="Y1168" s="199"/>
      <c r="Z1168" s="201"/>
      <c r="AA1168" s="201"/>
      <c r="AB1168" s="242"/>
      <c r="AC1168" s="242"/>
      <c r="AD1168" s="199"/>
      <c r="AE1168" s="201"/>
      <c r="AF1168" s="244" t="s">
        <v>251</v>
      </c>
    </row>
    <row hidden="true" r="1169">
      <c r="A1169" s="240"/>
      <c r="B1169" s="245" t="s">
        <v>256</v>
      </c>
      <c r="C1169" s="245"/>
      <c r="D1169" s="245"/>
      <c r="E1169" s="209">
        <f>SUM(E1157:E1168)</f>
      </c>
      <c r="F1169" s="209">
        <f>SUM(F1157:F1168)</f>
      </c>
      <c r="G1169" s="209">
        <f>SUM(G1157:G1168)</f>
      </c>
      <c r="H1169" s="209">
        <f>SUM(H1157:H1168)</f>
      </c>
      <c r="I1169" s="210">
        <f t="shared" si="155"/>
      </c>
      <c r="J1169" s="211">
        <f t="shared" si="32"/>
      </c>
      <c r="K1169" s="209">
        <f>SUM(K1157:K1168)</f>
      </c>
      <c r="L1169" s="211">
        <f t="shared" si="116"/>
      </c>
      <c r="M1169" s="209">
        <f>SUM(M1157:M1168)</f>
      </c>
      <c r="N1169" s="212">
        <f t="shared" si="221"/>
      </c>
      <c r="O1169" s="209">
        <f>SUM(O1157:O1168)</f>
      </c>
      <c r="P1169" s="212">
        <f t="shared" si="248"/>
      </c>
      <c r="Q1169" s="213">
        <f>M1169/O1169</f>
      </c>
      <c r="R1169" s="209">
        <f>SUM(R1157:R1168)</f>
      </c>
      <c r="S1169" s="213">
        <f>(O1169+O1169)/(K1169+K1169)</f>
      </c>
      <c r="T1169" s="209">
        <f>SUM(T1157:T1168)</f>
      </c>
      <c r="U1169" s="214">
        <f t="shared" ref="U1169:U1170" si="537">F1169/T1169</f>
      </c>
      <c r="V1169" s="215">
        <f>(F1169+5*500)/T1169</f>
      </c>
      <c r="W1169" s="211">
        <f>SUM(W1157:W1168)</f>
      </c>
      <c r="X1169" s="216">
        <f t="shared" ref="X1169:X1170" si="329">W1169/T1169</f>
      </c>
      <c r="Y1169" s="213">
        <f t="shared" ref="Y1169:Y1170" si="433">T1169/R1169</f>
      </c>
      <c r="Z1169" s="215">
        <f t="shared" ref="Z1169:Z1170" si="838">W1169/F1169</f>
      </c>
      <c r="AA1169" s="215">
        <f>W1169/(F1169+COUNT(W1157:W1168)*500)</f>
      </c>
      <c r="AB1169" s="209">
        <f>SUM(AB1157:AB1168)</f>
      </c>
      <c r="AC1169" s="209">
        <f>SUM(AC1157:AC1168)</f>
      </c>
      <c r="AD1169" s="213">
        <f t="shared" ref="AD1169:AD1170" si="734">AB1169/T1169</f>
      </c>
      <c r="AE1169" s="223">
        <f>(W1169-AC1169)/(F1169+COUNT(W1157:W1168)*500)</f>
      </c>
      <c r="AF1169" s="201"/>
    </row>
    <row hidden="true" r="1170">
      <c r="A1170" s="240"/>
      <c r="B1170" s="220" t="s">
        <v>271</v>
      </c>
      <c r="C1170" s="221" t="s">
        <v>285</v>
      </c>
      <c r="D1170" s="192" t="s">
        <v>249</v>
      </c>
      <c r="E1170" s="249">
        <v>265.86</v>
      </c>
      <c r="F1170" s="241">
        <f>E1170+E1172+E1171</f>
      </c>
      <c r="G1170" s="249">
        <v>2844</v>
      </c>
      <c r="H1170" s="249">
        <v>80</v>
      </c>
      <c r="I1170" s="196">
        <f t="shared" si="155"/>
      </c>
      <c r="J1170" s="197">
        <f t="shared" si="32"/>
      </c>
      <c r="K1170" s="195">
        <v>4</v>
      </c>
      <c r="L1170" s="197">
        <f t="shared" si="116"/>
      </c>
      <c r="M1170" s="195">
        <v>1</v>
      </c>
      <c r="N1170" s="198">
        <f t="shared" si="221"/>
      </c>
      <c r="O1170" s="195">
        <v>2</v>
      </c>
      <c r="P1170" s="198">
        <f t="shared" si="248"/>
      </c>
      <c r="Q1170" s="199">
        <f>(M1170++M1171+M1172)/(O1170+O1171+O1172)</f>
      </c>
      <c r="R1170" s="242">
        <v>7</v>
      </c>
      <c r="S1170" s="199">
        <f>(O1170+O1171+O1172)/(K1170+K1172+K1171)</f>
      </c>
      <c r="T1170" s="242">
        <v>2</v>
      </c>
      <c r="U1170" s="200">
        <f t="shared" si="537"/>
      </c>
      <c r="V1170" s="201">
        <f>(F1170+500)/T1170</f>
      </c>
      <c r="W1170" s="243">
        <v>4418.400000000001</v>
      </c>
      <c r="X1170" s="201">
        <f t="shared" si="329"/>
      </c>
      <c r="Y1170" s="199">
        <f t="shared" si="433"/>
      </c>
      <c r="Z1170" s="201">
        <f t="shared" si="838"/>
      </c>
      <c r="AA1170" s="201">
        <f>W1170/(F1170+500)</f>
      </c>
      <c r="AB1170" s="242">
        <v>2</v>
      </c>
      <c r="AC1170" s="242">
        <v>2371.2000000000003</v>
      </c>
      <c r="AD1170" s="199">
        <f t="shared" si="734"/>
      </c>
      <c r="AE1170" s="201">
        <f>(W1170-AC1170)/(F1170+500)</f>
      </c>
      <c r="AF1170" s="201" t="s">
        <v>248</v>
      </c>
    </row>
    <row customHeight="true" hidden="true" ht="20.238095238095237" r="1171">
      <c r="A1171" s="240"/>
      <c r="B1171" s="220"/>
      <c r="C1171" s="221"/>
      <c r="D1171" s="192" t="s">
        <v>289</v>
      </c>
      <c r="E1171" s="249">
        <v>649.62</v>
      </c>
      <c r="F1171" s="241"/>
      <c r="G1171" s="249">
        <v>5950</v>
      </c>
      <c r="H1171" s="249">
        <v>194</v>
      </c>
      <c r="I1171" s="196">
        <f t="shared" si="155"/>
      </c>
      <c r="J1171" s="197">
        <f t="shared" si="32"/>
      </c>
      <c r="K1171" s="195">
        <v>13</v>
      </c>
      <c r="L1171" s="197">
        <f t="shared" si="116"/>
      </c>
      <c r="M1171" s="195">
        <v>1</v>
      </c>
      <c r="N1171" s="198">
        <f t="shared" si="221"/>
      </c>
      <c r="O1171" s="195">
        <v>4</v>
      </c>
      <c r="P1171" s="198">
        <f t="shared" si="248"/>
      </c>
      <c r="Q1171" s="199"/>
      <c r="R1171" s="242"/>
      <c r="S1171" s="199"/>
      <c r="T1171" s="242"/>
      <c r="U1171" s="200"/>
      <c r="V1171" s="201"/>
      <c r="W1171" s="243"/>
      <c r="X1171" s="201"/>
      <c r="Y1171" s="199"/>
      <c r="Z1171" s="201"/>
      <c r="AA1171" s="201"/>
      <c r="AB1171" s="242"/>
      <c r="AC1171" s="242"/>
      <c r="AD1171" s="199"/>
      <c r="AE1171" s="201"/>
      <c r="AF1171" s="201"/>
    </row>
    <row hidden="true" r="1172">
      <c r="A1172" s="240"/>
      <c r="B1172" s="220"/>
      <c r="C1172" s="246"/>
      <c r="D1172" s="192" t="s">
        <v>250</v>
      </c>
      <c r="E1172" s="249">
        <v>218.09</v>
      </c>
      <c r="F1172" s="241"/>
      <c r="G1172" s="249">
        <v>1062</v>
      </c>
      <c r="H1172" s="249">
        <v>51</v>
      </c>
      <c r="I1172" s="196">
        <f t="shared" si="155"/>
      </c>
      <c r="J1172" s="197">
        <f t="shared" si="32"/>
      </c>
      <c r="K1172" s="195">
        <v>1</v>
      </c>
      <c r="L1172" s="197">
        <f t="shared" si="116"/>
      </c>
      <c r="M1172" s="195">
        <v>0</v>
      </c>
      <c r="N1172" s="198">
        <f t="shared" si="221"/>
      </c>
      <c r="O1172" s="195">
        <v>0</v>
      </c>
      <c r="P1172" s="198">
        <f t="shared" si="248"/>
      </c>
      <c r="Q1172" s="199"/>
      <c r="R1172" s="242"/>
      <c r="S1172" s="199"/>
      <c r="T1172" s="242"/>
      <c r="U1172" s="200"/>
      <c r="V1172" s="201"/>
      <c r="W1172" s="243"/>
      <c r="X1172" s="201"/>
      <c r="Y1172" s="199"/>
      <c r="Z1172" s="201"/>
      <c r="AA1172" s="201"/>
      <c r="AB1172" s="242"/>
      <c r="AC1172" s="242"/>
      <c r="AD1172" s="199"/>
      <c r="AE1172" s="201"/>
      <c r="AF1172" s="244" t="s">
        <v>251</v>
      </c>
    </row>
    <row hidden="true" r="1173">
      <c r="A1173" s="240"/>
      <c r="B1173" s="220" t="s">
        <v>273</v>
      </c>
      <c r="C1173" s="221" t="s">
        <v>285</v>
      </c>
      <c r="D1173" s="192" t="s">
        <v>249</v>
      </c>
      <c r="E1173" s="249">
        <v>324.71</v>
      </c>
      <c r="F1173" s="241">
        <f>E1173+E1175+E1174</f>
      </c>
      <c r="G1173" s="249">
        <v>3066</v>
      </c>
      <c r="H1173" s="249">
        <v>98</v>
      </c>
      <c r="I1173" s="196">
        <f t="shared" si="155"/>
      </c>
      <c r="J1173" s="196">
        <f>I1173/H1173</f>
      </c>
      <c r="K1173" s="195">
        <v>3</v>
      </c>
      <c r="L1173" s="197">
        <f t="shared" si="116"/>
      </c>
      <c r="M1173" s="195">
        <v>1</v>
      </c>
      <c r="N1173" s="198">
        <f t="shared" si="221"/>
      </c>
      <c r="O1173" s="195">
        <v>1</v>
      </c>
      <c r="P1173" s="198">
        <f t="shared" si="248"/>
      </c>
      <c r="Q1173" s="199">
        <f>(M1173++M1174+M1175)/(O1173+O1174+O1175)</f>
      </c>
      <c r="R1173" s="242">
        <v>6</v>
      </c>
      <c r="S1173" s="199">
        <f>(O1173+O1174+O1175)/(K1173+K1175+K1174)</f>
      </c>
      <c r="T1173" s="242">
        <v>2</v>
      </c>
      <c r="U1173" s="200">
        <f>F1173/T1173</f>
      </c>
      <c r="V1173" s="201">
        <f>(F1173+500)/T1173</f>
      </c>
      <c r="W1173" s="243">
        <v>2371.199999999999</v>
      </c>
      <c r="X1173" s="201">
        <f>W1173/T1173</f>
      </c>
      <c r="Y1173" s="199">
        <f>T1173/R1173</f>
      </c>
      <c r="Z1173" s="201">
        <f>W1173/F1173</f>
      </c>
      <c r="AA1173" s="201">
        <f>W1173/(F1173+500)</f>
      </c>
      <c r="AB1173" s="242">
        <v>0</v>
      </c>
      <c r="AC1173" s="242">
        <v>0</v>
      </c>
      <c r="AD1173" s="199">
        <f>AB1173/T1173</f>
      </c>
      <c r="AE1173" s="201">
        <f>(W1173-AC1173)/(F1173+500)</f>
      </c>
      <c r="AF1173" s="201" t="s">
        <v>248</v>
      </c>
    </row>
    <row customHeight="true" hidden="true" ht="20.238095238095237" r="1174">
      <c r="A1174" s="240"/>
      <c r="B1174" s="220"/>
      <c r="C1174" s="221"/>
      <c r="D1174" s="192" t="s">
        <v>289</v>
      </c>
      <c r="E1174" s="249">
        <v>948.12</v>
      </c>
      <c r="F1174" s="241"/>
      <c r="G1174" s="249">
        <v>10542</v>
      </c>
      <c r="H1174" s="249">
        <v>261</v>
      </c>
      <c r="I1174" s="196">
        <f t="shared" si="155"/>
      </c>
      <c r="J1174" s="197">
        <f>(E1174/G1174)*1000</f>
      </c>
      <c r="K1174" s="195">
        <v>22</v>
      </c>
      <c r="L1174" s="197">
        <f t="shared" si="116"/>
      </c>
      <c r="M1174" s="195">
        <v>0</v>
      </c>
      <c r="N1174" s="198">
        <f t="shared" si="221"/>
      </c>
      <c r="O1174" s="195">
        <v>2</v>
      </c>
      <c r="P1174" s="198">
        <f t="shared" si="248"/>
      </c>
      <c r="Q1174" s="199"/>
      <c r="R1174" s="242"/>
      <c r="S1174" s="199"/>
      <c r="T1174" s="242"/>
      <c r="U1174" s="200"/>
      <c r="V1174" s="201"/>
      <c r="W1174" s="243"/>
      <c r="X1174" s="201"/>
      <c r="Y1174" s="199"/>
      <c r="Z1174" s="201"/>
      <c r="AA1174" s="201"/>
      <c r="AB1174" s="242"/>
      <c r="AC1174" s="242"/>
      <c r="AD1174" s="199"/>
      <c r="AE1174" s="201"/>
      <c r="AF1174" s="201"/>
    </row>
    <row hidden="true" r="1175">
      <c r="A1175" s="240"/>
      <c r="B1175" s="220"/>
      <c r="C1175" s="221"/>
      <c r="D1175" s="192" t="s">
        <v>250</v>
      </c>
      <c r="E1175" s="249">
        <v>306.02</v>
      </c>
      <c r="F1175" s="241"/>
      <c r="G1175" s="249">
        <v>1235</v>
      </c>
      <c r="H1175" s="249">
        <v>51</v>
      </c>
      <c r="I1175" s="196">
        <f t="shared" si="155"/>
      </c>
      <c r="J1175" s="196">
        <f>I1175/H1175</f>
      </c>
      <c r="K1175" s="195">
        <v>3</v>
      </c>
      <c r="L1175" s="197">
        <f t="shared" si="116"/>
      </c>
      <c r="M1175" s="195">
        <v>0</v>
      </c>
      <c r="N1175" s="198">
        <f t="shared" si="221"/>
      </c>
      <c r="O1175" s="195">
        <v>0</v>
      </c>
      <c r="P1175" s="198">
        <f t="shared" si="248"/>
      </c>
      <c r="Q1175" s="199"/>
      <c r="R1175" s="242"/>
      <c r="S1175" s="199"/>
      <c r="T1175" s="242"/>
      <c r="U1175" s="200"/>
      <c r="V1175" s="201"/>
      <c r="W1175" s="243"/>
      <c r="X1175" s="201"/>
      <c r="Y1175" s="199"/>
      <c r="Z1175" s="201"/>
      <c r="AA1175" s="201"/>
      <c r="AB1175" s="242"/>
      <c r="AC1175" s="242"/>
      <c r="AD1175" s="199"/>
      <c r="AE1175" s="201"/>
      <c r="AF1175" s="244" t="s">
        <v>251</v>
      </c>
    </row>
    <row hidden="true" r="1176">
      <c r="A1176" s="240"/>
      <c r="B1176" s="220" t="s">
        <v>274</v>
      </c>
      <c r="C1176" s="221" t="s">
        <v>285</v>
      </c>
      <c r="D1176" s="192" t="s">
        <v>249</v>
      </c>
      <c r="E1176" s="249">
        <v>150.75</v>
      </c>
      <c r="F1176" s="241">
        <f>E1176+E1178+E1177</f>
      </c>
      <c r="G1176" s="249">
        <v>1303</v>
      </c>
      <c r="H1176" s="249">
        <v>60</v>
      </c>
      <c r="I1176" s="196">
        <f t="shared" si="155"/>
      </c>
      <c r="J1176" s="197">
        <f t="shared" ref="J1176:J1178" si="33">(E1176/G1176)*1000</f>
      </c>
      <c r="K1176" s="195">
        <v>2</v>
      </c>
      <c r="L1176" s="197">
        <f t="shared" si="116"/>
      </c>
      <c r="M1176" s="195">
        <v>0</v>
      </c>
      <c r="N1176" s="198">
        <f t="shared" si="221"/>
      </c>
      <c r="O1176" s="195">
        <v>0</v>
      </c>
      <c r="P1176" s="198">
        <f t="shared" si="248"/>
      </c>
      <c r="Q1176" s="199">
        <f>(M1176++M1177+M1178)/(O1176+O1177+O1178)</f>
      </c>
      <c r="R1176" s="242">
        <v>6</v>
      </c>
      <c r="S1176" s="199">
        <f>(O1176+O1177+O1178)/(K1176+K1178+K1177)</f>
      </c>
      <c r="T1176" s="242">
        <v>0</v>
      </c>
      <c r="U1176" s="200">
        <f>F1176/T1176</f>
      </c>
      <c r="V1176" s="201">
        <f>(F1176+500)/T1176</f>
      </c>
      <c r="W1176" s="243">
        <v>0</v>
      </c>
      <c r="X1176" s="201">
        <f>W1176/T1176</f>
      </c>
      <c r="Y1176" s="199">
        <f>T1176/R1176</f>
      </c>
      <c r="Z1176" s="201">
        <f>W1176/F1176</f>
      </c>
      <c r="AA1176" s="201">
        <f>W1176/(F1176+500)</f>
      </c>
      <c r="AB1176" s="242">
        <v>0</v>
      </c>
      <c r="AC1176" s="242">
        <v>0</v>
      </c>
      <c r="AD1176" s="199">
        <f>AB1176/T1176</f>
      </c>
      <c r="AE1176" s="201">
        <f>(W1176-AC1176)/(F1176+500)</f>
      </c>
      <c r="AF1176" s="201" t="s">
        <v>248</v>
      </c>
    </row>
    <row customHeight="true" hidden="true" ht="20.238095238095237" r="1177">
      <c r="A1177" s="240"/>
      <c r="B1177" s="220"/>
      <c r="C1177" s="221"/>
      <c r="D1177" s="192" t="s">
        <v>289</v>
      </c>
      <c r="E1177" s="249">
        <v>988.91</v>
      </c>
      <c r="F1177" s="241"/>
      <c r="G1177" s="249">
        <v>10906</v>
      </c>
      <c r="H1177" s="249">
        <v>334</v>
      </c>
      <c r="I1177" s="196">
        <f t="shared" si="155"/>
      </c>
      <c r="J1177" s="197">
        <f t="shared" si="33"/>
      </c>
      <c r="K1177" s="195">
        <v>23</v>
      </c>
      <c r="L1177" s="197">
        <f t="shared" si="116"/>
      </c>
      <c r="M1177" s="195">
        <v>0</v>
      </c>
      <c r="N1177" s="198">
        <f t="shared" si="221"/>
      </c>
      <c r="O1177" s="195">
        <v>3</v>
      </c>
      <c r="P1177" s="198">
        <f t="shared" si="248"/>
      </c>
      <c r="Q1177" s="199"/>
      <c r="R1177" s="242"/>
      <c r="S1177" s="199"/>
      <c r="T1177" s="242"/>
      <c r="U1177" s="200"/>
      <c r="V1177" s="201"/>
      <c r="W1177" s="200"/>
      <c r="X1177" s="201"/>
      <c r="Y1177" s="199"/>
      <c r="Z1177" s="201"/>
      <c r="AA1177" s="201"/>
      <c r="AB1177" s="242"/>
      <c r="AC1177" s="242"/>
      <c r="AD1177" s="199"/>
      <c r="AE1177" s="201"/>
      <c r="AF1177" s="201"/>
    </row>
    <row hidden="true" r="1178">
      <c r="A1178" s="240"/>
      <c r="B1178" s="220"/>
      <c r="C1178" s="221"/>
      <c r="D1178" s="192" t="s">
        <v>250</v>
      </c>
      <c r="E1178" s="249">
        <v>186.19</v>
      </c>
      <c r="F1178" s="241"/>
      <c r="G1178" s="249">
        <v>909</v>
      </c>
      <c r="H1178" s="249">
        <v>43</v>
      </c>
      <c r="I1178" s="196">
        <f t="shared" si="155"/>
      </c>
      <c r="J1178" s="197">
        <f t="shared" si="33"/>
      </c>
      <c r="K1178" s="195">
        <v>2</v>
      </c>
      <c r="L1178" s="197">
        <f t="shared" si="116"/>
      </c>
      <c r="M1178" s="195">
        <v>0</v>
      </c>
      <c r="N1178" s="198">
        <f t="shared" si="221"/>
      </c>
      <c r="O1178" s="195">
        <v>2</v>
      </c>
      <c r="P1178" s="198">
        <f t="shared" si="248"/>
      </c>
      <c r="Q1178" s="199"/>
      <c r="R1178" s="242"/>
      <c r="S1178" s="199"/>
      <c r="T1178" s="242"/>
      <c r="U1178" s="200"/>
      <c r="V1178" s="201"/>
      <c r="W1178" s="200"/>
      <c r="X1178" s="201"/>
      <c r="Y1178" s="199"/>
      <c r="Z1178" s="201"/>
      <c r="AA1178" s="201"/>
      <c r="AB1178" s="242"/>
      <c r="AC1178" s="242"/>
      <c r="AD1178" s="199"/>
      <c r="AE1178" s="201"/>
      <c r="AF1178" s="244" t="s">
        <v>251</v>
      </c>
    </row>
    <row hidden="true" r="1179">
      <c r="A1179" s="240"/>
      <c r="B1179" s="220" t="s">
        <v>275</v>
      </c>
      <c r="C1179" s="221" t="s">
        <v>285</v>
      </c>
      <c r="D1179" s="192" t="s">
        <v>249</v>
      </c>
      <c r="E1179" s="249">
        <v>66.77</v>
      </c>
      <c r="F1179" s="241">
        <f>E1179+E1181+E1180</f>
      </c>
      <c r="G1179" s="249">
        <v>545</v>
      </c>
      <c r="H1179" s="249">
        <v>61</v>
      </c>
      <c r="I1179" s="196">
        <f t="shared" si="155"/>
      </c>
      <c r="J1179" s="196">
        <f>I1179/H1179</f>
      </c>
      <c r="K1179" s="195">
        <v>3</v>
      </c>
      <c r="L1179" s="197">
        <f t="shared" si="116"/>
      </c>
      <c r="M1179" s="195">
        <v>0</v>
      </c>
      <c r="N1179" s="198">
        <f t="shared" si="221"/>
      </c>
      <c r="O1179" s="195">
        <v>0</v>
      </c>
      <c r="P1179" s="198">
        <f t="shared" si="248"/>
      </c>
      <c r="Q1179" s="199">
        <f>(M1179++M1180+M1181)/(O1179+O1180+O1181)</f>
      </c>
      <c r="R1179" s="242">
        <v>3</v>
      </c>
      <c r="S1179" s="199">
        <f>(O1179+O1180+O1181)/(K1179+K1181+K1180)</f>
      </c>
      <c r="T1179" s="242">
        <v>1</v>
      </c>
      <c r="U1179" s="200">
        <f>F1179/T1179</f>
      </c>
      <c r="V1179" s="201">
        <f>(F1179+500)/T1179</f>
      </c>
      <c r="W1179" s="200">
        <v>2587.2000000000007</v>
      </c>
      <c r="X1179" s="201">
        <f>W1179/T1179</f>
      </c>
      <c r="Y1179" s="199">
        <f>T1179/R1179</f>
      </c>
      <c r="Z1179" s="201">
        <f>W1179/F1179</f>
      </c>
      <c r="AA1179" s="201">
        <f>W1179/(F1179+500)</f>
      </c>
      <c r="AB1179" s="242">
        <v>0</v>
      </c>
      <c r="AC1179" s="242">
        <v>0</v>
      </c>
      <c r="AD1179" s="199">
        <f>AB1179/T1179</f>
      </c>
      <c r="AE1179" s="201">
        <f>(W1179-AC1179)/(F1179+500)</f>
      </c>
      <c r="AF1179" s="201" t="s">
        <v>248</v>
      </c>
    </row>
    <row customHeight="true" hidden="true" ht="20.238095238095237" r="1180">
      <c r="A1180" s="240"/>
      <c r="B1180" s="220"/>
      <c r="C1180" s="221"/>
      <c r="D1180" s="192" t="s">
        <v>289</v>
      </c>
      <c r="E1180" s="249">
        <v>1349.39</v>
      </c>
      <c r="F1180" s="241"/>
      <c r="G1180" s="249">
        <v>14861</v>
      </c>
      <c r="H1180" s="249">
        <v>707</v>
      </c>
      <c r="I1180" s="196">
        <f t="shared" si="155"/>
      </c>
      <c r="J1180" s="197">
        <f>(E1180/G1180)*1000</f>
      </c>
      <c r="K1180" s="195">
        <v>34</v>
      </c>
      <c r="L1180" s="197">
        <f t="shared" si="116"/>
      </c>
      <c r="M1180" s="195">
        <v>1</v>
      </c>
      <c r="N1180" s="198">
        <f t="shared" si="221"/>
      </c>
      <c r="O1180" s="195">
        <v>4</v>
      </c>
      <c r="P1180" s="198">
        <f t="shared" si="248"/>
      </c>
      <c r="Q1180" s="199"/>
      <c r="R1180" s="242"/>
      <c r="S1180" s="199"/>
      <c r="T1180" s="242"/>
      <c r="U1180" s="200"/>
      <c r="V1180" s="201"/>
      <c r="W1180" s="200"/>
      <c r="X1180" s="201"/>
      <c r="Y1180" s="199"/>
      <c r="Z1180" s="201"/>
      <c r="AA1180" s="201"/>
      <c r="AB1180" s="242"/>
      <c r="AC1180" s="242"/>
      <c r="AD1180" s="199"/>
      <c r="AE1180" s="201"/>
      <c r="AF1180" s="201"/>
    </row>
    <row hidden="true" r="1181">
      <c r="A1181" s="240"/>
      <c r="B1181" s="220"/>
      <c r="C1181" s="221"/>
      <c r="D1181" s="192" t="s">
        <v>250</v>
      </c>
      <c r="E1181" s="249">
        <v>522.28</v>
      </c>
      <c r="F1181" s="241"/>
      <c r="G1181" s="249">
        <v>2187</v>
      </c>
      <c r="H1181" s="249">
        <v>82</v>
      </c>
      <c r="I1181" s="196">
        <f t="shared" si="155"/>
      </c>
      <c r="J1181" s="196">
        <f>I1181/H1181</f>
      </c>
      <c r="K1181" s="195">
        <v>0</v>
      </c>
      <c r="L1181" s="197">
        <f t="shared" si="116"/>
      </c>
      <c r="M1181" s="195">
        <v>0</v>
      </c>
      <c r="N1181" s="198">
        <f t="shared" si="221"/>
      </c>
      <c r="O1181" s="195">
        <v>0</v>
      </c>
      <c r="P1181" s="198">
        <f t="shared" si="248"/>
      </c>
      <c r="Q1181" s="199"/>
      <c r="R1181" s="242"/>
      <c r="S1181" s="199"/>
      <c r="T1181" s="242"/>
      <c r="U1181" s="200"/>
      <c r="V1181" s="201"/>
      <c r="W1181" s="200"/>
      <c r="X1181" s="201"/>
      <c r="Y1181" s="199"/>
      <c r="Z1181" s="201"/>
      <c r="AA1181" s="201"/>
      <c r="AB1181" s="242"/>
      <c r="AC1181" s="242"/>
      <c r="AD1181" s="199"/>
      <c r="AE1181" s="201"/>
      <c r="AF1181" s="244" t="s">
        <v>251</v>
      </c>
    </row>
    <row hidden="true" r="1182">
      <c r="A1182" s="240"/>
      <c r="B1182" s="220" t="s">
        <v>276</v>
      </c>
      <c r="C1182" s="221" t="s">
        <v>285</v>
      </c>
      <c r="D1182" s="192" t="s">
        <v>249</v>
      </c>
      <c r="E1182" s="249">
        <v>37.38</v>
      </c>
      <c r="F1182" s="241">
        <f>E1182+E1184+E1183</f>
      </c>
      <c r="G1182" s="249">
        <v>343</v>
      </c>
      <c r="H1182" s="249">
        <v>39</v>
      </c>
      <c r="I1182" s="196">
        <f t="shared" si="155"/>
      </c>
      <c r="J1182" s="197">
        <f t="shared" ref="J1182:J1184" si="34">(E1182/G1182)*1000</f>
      </c>
      <c r="K1182" s="195">
        <v>0</v>
      </c>
      <c r="L1182" s="197">
        <f t="shared" si="116"/>
      </c>
      <c r="M1182" s="195">
        <v>0</v>
      </c>
      <c r="N1182" s="198">
        <f t="shared" si="221"/>
      </c>
      <c r="O1182" s="195">
        <v>0</v>
      </c>
      <c r="P1182" s="198">
        <f t="shared" si="248"/>
      </c>
      <c r="Q1182" s="199">
        <f>(M1182++M1183+M1184)/(O1182+O1183+O1184)</f>
      </c>
      <c r="R1182" s="242">
        <v>5</v>
      </c>
      <c r="S1182" s="199">
        <f>(O1182+O1183+O1184)/(K1182+K1184+K1183)</f>
      </c>
      <c r="T1182" s="242">
        <v>1</v>
      </c>
      <c r="U1182" s="200">
        <f>F1182/T1182</f>
      </c>
      <c r="V1182" s="201">
        <f>(F1182+500)/T1182</f>
      </c>
      <c r="W1182" s="200">
        <v>187.20000000000073</v>
      </c>
      <c r="X1182" s="201">
        <f>W1182/T1182</f>
      </c>
      <c r="Y1182" s="199">
        <f>T1182/R1182</f>
      </c>
      <c r="Z1182" s="201">
        <f>W1182/F1182</f>
      </c>
      <c r="AA1182" s="201">
        <f>W1182/(F1182+500)</f>
      </c>
      <c r="AB1182" s="242">
        <v>0</v>
      </c>
      <c r="AC1182" s="242">
        <v>0</v>
      </c>
      <c r="AD1182" s="199">
        <f>AB1182/T1182</f>
      </c>
      <c r="AE1182" s="201">
        <f>(W1182-AC1182)/(F1182+500)</f>
      </c>
      <c r="AF1182" s="201" t="s">
        <v>248</v>
      </c>
    </row>
    <row customHeight="true" hidden="true" ht="20.238095238095237" r="1183">
      <c r="A1183" s="240"/>
      <c r="B1183" s="220"/>
      <c r="C1183" s="221"/>
      <c r="D1183" s="192" t="s">
        <v>289</v>
      </c>
      <c r="E1183" s="249">
        <v>428.11</v>
      </c>
      <c r="F1183" s="241"/>
      <c r="G1183" s="249">
        <v>4230</v>
      </c>
      <c r="H1183" s="249">
        <v>303</v>
      </c>
      <c r="I1183" s="196">
        <f t="shared" si="155"/>
      </c>
      <c r="J1183" s="197">
        <f t="shared" si="34"/>
      </c>
      <c r="K1183" s="195">
        <v>12</v>
      </c>
      <c r="L1183" s="197">
        <f t="shared" si="116"/>
      </c>
      <c r="M1183" s="195">
        <v>0</v>
      </c>
      <c r="N1183" s="198">
        <f t="shared" si="221"/>
      </c>
      <c r="O1183" s="195">
        <v>1</v>
      </c>
      <c r="P1183" s="198">
        <f t="shared" si="248"/>
      </c>
      <c r="Q1183" s="199"/>
      <c r="R1183" s="242"/>
      <c r="S1183" s="199"/>
      <c r="T1183" s="242"/>
      <c r="U1183" s="200"/>
      <c r="V1183" s="201"/>
      <c r="W1183" s="200"/>
      <c r="X1183" s="201"/>
      <c r="Y1183" s="199"/>
      <c r="Z1183" s="201"/>
      <c r="AA1183" s="201"/>
      <c r="AB1183" s="242"/>
      <c r="AC1183" s="242"/>
      <c r="AD1183" s="199"/>
      <c r="AE1183" s="201"/>
      <c r="AF1183" s="244"/>
    </row>
    <row hidden="true" r="1184">
      <c r="A1184" s="240"/>
      <c r="B1184" s="220"/>
      <c r="C1184" s="221"/>
      <c r="D1184" s="192" t="s">
        <v>250</v>
      </c>
      <c r="E1184" s="249">
        <v>194.63</v>
      </c>
      <c r="F1184" s="241"/>
      <c r="G1184" s="249">
        <v>1048</v>
      </c>
      <c r="H1184" s="249">
        <v>45</v>
      </c>
      <c r="I1184" s="196">
        <f t="shared" si="155"/>
      </c>
      <c r="J1184" s="197">
        <f t="shared" si="34"/>
      </c>
      <c r="K1184" s="195">
        <v>1</v>
      </c>
      <c r="L1184" s="197">
        <f t="shared" si="116"/>
      </c>
      <c r="M1184" s="195">
        <v>0</v>
      </c>
      <c r="N1184" s="198">
        <f t="shared" si="221"/>
      </c>
      <c r="O1184" s="195">
        <v>1</v>
      </c>
      <c r="P1184" s="198">
        <f t="shared" si="248"/>
      </c>
      <c r="Q1184" s="199"/>
      <c r="R1184" s="242"/>
      <c r="S1184" s="199"/>
      <c r="T1184" s="242"/>
      <c r="U1184" s="200"/>
      <c r="V1184" s="201"/>
      <c r="W1184" s="200"/>
      <c r="X1184" s="201"/>
      <c r="Y1184" s="199"/>
      <c r="Z1184" s="201"/>
      <c r="AA1184" s="201"/>
      <c r="AB1184" s="242"/>
      <c r="AC1184" s="242"/>
      <c r="AD1184" s="199"/>
      <c r="AE1184" s="201"/>
      <c r="AF1184" s="244" t="s">
        <v>251</v>
      </c>
    </row>
    <row hidden="true" r="1185">
      <c r="A1185" s="240"/>
      <c r="B1185" s="245" t="s">
        <v>256</v>
      </c>
      <c r="C1185" s="245"/>
      <c r="D1185" s="245"/>
      <c r="E1185" s="209">
        <f>SUM(E1170:E1184)</f>
      </c>
      <c r="F1185" s="209">
        <f>SUM(F1170:F1184)</f>
      </c>
      <c r="G1185" s="209">
        <f>SUM(G1170:G1184)</f>
      </c>
      <c r="H1185" s="209">
        <f>SUM(H1170:H1184)</f>
      </c>
      <c r="I1185" s="210">
        <f t="shared" si="155"/>
      </c>
      <c r="J1185" s="211">
        <f>SUM(J1170:J1184)</f>
      </c>
      <c r="K1185" s="209">
        <f>SUM(K1170:K1184)</f>
      </c>
      <c r="L1185" s="211">
        <f t="shared" si="116"/>
      </c>
      <c r="M1185" s="209">
        <f>SUM(M1170:M1184)</f>
      </c>
      <c r="N1185" s="212">
        <f t="shared" si="221"/>
      </c>
      <c r="O1185" s="209">
        <f>SUM(O1170:O1184)</f>
      </c>
      <c r="P1185" s="212">
        <f t="shared" si="248"/>
      </c>
      <c r="Q1185" s="213">
        <f t="shared" ref="Q1185:Q1186" si="194">M1185/O1185</f>
      </c>
      <c r="R1185" s="209">
        <f>SUM(R1170:R1184)</f>
      </c>
      <c r="S1185" s="213">
        <f t="shared" ref="S1185:S1186" si="72">(O1185+O1185)/(K1185+K1185)</f>
      </c>
      <c r="T1185" s="209">
        <f>SUM(T1170:T1184)</f>
      </c>
      <c r="U1185" s="214">
        <f t="shared" ref="U1185:U1186" si="538">F1185/T1185</f>
      </c>
      <c r="V1185" s="215">
        <f>(F1185+5*500)/T1185</f>
      </c>
      <c r="W1185" s="211">
        <f>SUM(W1170:W1184)</f>
      </c>
      <c r="X1185" s="216">
        <f t="shared" ref="X1185:X1186" si="330">W1185/T1185</f>
      </c>
      <c r="Y1185" s="213">
        <f t="shared" ref="Y1185:Y1186" si="434">T1185/R1185</f>
      </c>
      <c r="Z1185" s="215">
        <f t="shared" ref="Z1185:Z1186" si="839">W1185/F1185</f>
      </c>
      <c r="AA1185" s="215">
        <f>W1185/(F1185+COUNT(W1170:W1184)*500)</f>
      </c>
      <c r="AB1185" s="209">
        <f>AB1182+AB1179+AB1176+AB1173+AB1170</f>
      </c>
      <c r="AC1185" s="209">
        <f>AC1182+AC1179+AC1176+AC1173+AC1170</f>
      </c>
      <c r="AD1185" s="213">
        <f t="shared" ref="AD1185:AD1186" si="735">AB1185/T1185</f>
      </c>
      <c r="AE1185" s="223">
        <f>(W1185-AC1185)/(F1185+COUNT(W1170:W1184)*500)</f>
      </c>
      <c r="AF1185" s="201"/>
    </row>
    <row r="1186">
      <c r="A1186" s="240"/>
      <c r="B1186" s="252" t="s">
        <v>277</v>
      </c>
      <c r="C1186" s="252"/>
      <c r="D1186" s="252"/>
      <c r="E1186" s="233">
        <f>SUM(E1145)+E1156+E1169+E1185</f>
      </c>
      <c r="F1186" s="233">
        <f>SUM(F1145)+F1156+F1169+F1185</f>
      </c>
      <c r="G1186" s="233">
        <f>SUM(G1145)+G1156+G1169+G1185</f>
      </c>
      <c r="H1186" s="233">
        <f>SUM(H1145)+H1156+H1169+H1185</f>
      </c>
      <c r="I1186" s="227">
        <f t="shared" si="155"/>
      </c>
      <c r="J1186" s="228">
        <f>(E1186/G1186)*1000</f>
      </c>
      <c r="K1186" s="253">
        <f>SUM(K1145)+K1156+K1169+K1185</f>
      </c>
      <c r="L1186" s="228">
        <f t="shared" si="116"/>
      </c>
      <c r="M1186" s="253">
        <f>SUM(M1145)+M1156+M1169+M1185</f>
      </c>
      <c r="N1186" s="230">
        <f t="shared" si="221"/>
      </c>
      <c r="O1186" s="253">
        <f>SUM(O1145)+O1156+O1169+O1185</f>
      </c>
      <c r="P1186" s="230">
        <f t="shared" si="248"/>
      </c>
      <c r="Q1186" s="231">
        <f t="shared" si="194"/>
      </c>
      <c r="R1186" s="253">
        <f>SUM(R1145)+R1156+R1169+R1185</f>
      </c>
      <c r="S1186" s="231">
        <f t="shared" si="72"/>
      </c>
      <c r="T1186" s="253">
        <f>SUM(T1145)+T1156+T1169+T1185</f>
      </c>
      <c r="U1186" s="232">
        <f t="shared" si="538"/>
      </c>
      <c r="V1186" s="233">
        <f>(F1186+4*500)/T1186</f>
      </c>
      <c r="W1186" s="232">
        <f>SUM(W1145)+W1156+W1169+W1185</f>
      </c>
      <c r="X1186" s="233">
        <f t="shared" si="330"/>
      </c>
      <c r="Y1186" s="231">
        <f t="shared" si="434"/>
      </c>
      <c r="Z1186" s="233">
        <f t="shared" si="839"/>
      </c>
      <c r="AA1186" s="233">
        <f>W1186/(F1186+COUNT(W1135:W1144,W1146:W1155,W1157:W1168,W1170:W1184)*500)</f>
      </c>
      <c r="AB1186" s="253">
        <f>AB1145+AB1156+AB1169+AB1185</f>
      </c>
      <c r="AC1186" s="253">
        <f>AC1145+AC1156+AC1169+AC1185</f>
      </c>
      <c r="AD1186" s="231">
        <f t="shared" si="735"/>
      </c>
      <c r="AE1186" s="233">
        <f>(W1186-AC1186)/(F1186+COUNT(W1135:W1144,W1146:W1155,W1157:W1168,W1170:W1184)*500)</f>
      </c>
      <c r="AF1186" s="201"/>
    </row>
    <row hidden="true" r="1187">
      <c r="A1187" s="178" t="s">
        <v>212</v>
      </c>
      <c r="B1187" s="179" t="s">
        <v>213</v>
      </c>
      <c r="C1187" s="179" t="s">
        <v>214</v>
      </c>
      <c r="D1187" s="179" t="s">
        <v>215</v>
      </c>
      <c r="E1187" s="180" t="s">
        <v>216</v>
      </c>
      <c r="F1187" s="179" t="s">
        <v>217</v>
      </c>
      <c r="G1187" s="179" t="s">
        <v>218</v>
      </c>
      <c r="H1187" s="179" t="s">
        <v>219</v>
      </c>
      <c r="I1187" s="181" t="s">
        <v>220</v>
      </c>
      <c r="J1187" s="182" t="s">
        <v>221</v>
      </c>
      <c r="K1187" s="179" t="s">
        <v>222</v>
      </c>
      <c r="L1187" s="182" t="s">
        <v>223</v>
      </c>
      <c r="M1187" s="179" t="s">
        <v>224</v>
      </c>
      <c r="N1187" s="183" t="s">
        <v>225</v>
      </c>
      <c r="O1187" s="179" t="s">
        <v>226</v>
      </c>
      <c r="P1187" s="183" t="s">
        <v>227</v>
      </c>
      <c r="Q1187" s="181" t="s">
        <v>228</v>
      </c>
      <c r="R1187" s="184" t="s">
        <v>229</v>
      </c>
      <c r="S1187" s="185" t="s">
        <v>230</v>
      </c>
      <c r="T1187" s="184" t="s">
        <v>231</v>
      </c>
      <c r="U1187" s="186" t="s">
        <v>232</v>
      </c>
      <c r="V1187" s="187" t="s">
        <v>233</v>
      </c>
      <c r="W1187" s="187" t="s">
        <v>234</v>
      </c>
      <c r="X1187" s="187" t="s">
        <v>235</v>
      </c>
      <c r="Y1187" s="185" t="s">
        <v>236</v>
      </c>
      <c r="Z1187" s="187" t="s">
        <v>237</v>
      </c>
      <c r="AA1187" s="187" t="s">
        <v>238</v>
      </c>
      <c r="AB1187" s="187" t="s">
        <v>239</v>
      </c>
      <c r="AC1187" s="184" t="s">
        <v>240</v>
      </c>
      <c r="AD1187" s="185" t="s">
        <v>241</v>
      </c>
      <c r="AE1187" s="235" t="s">
        <v>242</v>
      </c>
      <c r="AF1187" s="236" t="s">
        <v>243</v>
      </c>
    </row>
    <row hidden="true" r="1188">
      <c r="A1188" s="240" t="s">
        <v>306</v>
      </c>
      <c r="B1188" s="238" t="s">
        <v>257</v>
      </c>
      <c r="C1188" s="221" t="s">
        <v>246</v>
      </c>
      <c r="D1188" s="192" t="s">
        <v>249</v>
      </c>
      <c r="E1188" s="193">
        <v>15.4</v>
      </c>
      <c r="F1188" s="241">
        <f>E1188+E1189+E1190</f>
      </c>
      <c r="G1188" s="195">
        <v>301</v>
      </c>
      <c r="H1188" s="195">
        <v>10</v>
      </c>
      <c r="I1188" s="196">
        <f t="shared" ref="I1188:I1236" si="156">H1188/G1188</f>
      </c>
      <c r="J1188" s="197">
        <f t="shared" ref="J1188:J1190" si="35">(E1188/G1188)*1000</f>
      </c>
      <c r="K1188" s="195">
        <v>1</v>
      </c>
      <c r="L1188" s="197">
        <f t="shared" ref="L1188:L1236" si="117">E1188/K1188</f>
      </c>
      <c r="M1188" s="195">
        <v>0</v>
      </c>
      <c r="N1188" s="198">
        <f t="shared" ref="N1188:N1236" si="222">E1188/M1188</f>
      </c>
      <c r="O1188" s="195">
        <v>0</v>
      </c>
      <c r="P1188" s="198">
        <f t="shared" ref="P1188:P1236" si="249">E1188/O1188</f>
      </c>
      <c r="Q1188" s="199">
        <f>(M1188+M1189=M1190)/(O1188+O1189+O1190)</f>
      </c>
      <c r="R1188" s="242">
        <v>2</v>
      </c>
      <c r="S1188" s="199">
        <f>(O1188+O1189+O1190)/(K1188+K1190+K1189)</f>
      </c>
      <c r="T1188" s="242">
        <v>0</v>
      </c>
      <c r="U1188" s="200">
        <f>F1188/T1188</f>
      </c>
      <c r="V1188" s="201">
        <f>(F1188+500)/T1188</f>
      </c>
      <c r="W1188" s="250">
        <v>0</v>
      </c>
      <c r="X1188" s="201">
        <f>W1188/T1188</f>
      </c>
      <c r="Y1188" s="199">
        <f>T1188/R1188</f>
      </c>
      <c r="Z1188" s="201">
        <f>W1188/F1188</f>
      </c>
      <c r="AA1188" s="201">
        <f>W1188/(F1188+500)</f>
      </c>
      <c r="AB1188" s="242">
        <v>0</v>
      </c>
      <c r="AC1188" s="242">
        <v>0</v>
      </c>
      <c r="AD1188" s="199">
        <f>AB1188/T1188</f>
      </c>
      <c r="AE1188" s="201">
        <f>(W1188-AC1188)/(F1188+500)</f>
      </c>
      <c r="AF1188" s="203"/>
    </row>
    <row customHeight="true" hidden="true" ht="20.238095238095237" r="1189">
      <c r="A1189" s="240"/>
      <c r="B1189" s="238"/>
      <c r="C1189" s="221"/>
      <c r="D1189" s="192" t="s">
        <v>289</v>
      </c>
      <c r="E1189" s="193">
        <v>685.93</v>
      </c>
      <c r="F1189" s="241"/>
      <c r="G1189" s="195">
        <v>5131</v>
      </c>
      <c r="H1189" s="195">
        <v>207</v>
      </c>
      <c r="I1189" s="196">
        <f t="shared" si="156"/>
      </c>
      <c r="J1189" s="197">
        <f t="shared" si="35"/>
      </c>
      <c r="K1189" s="195">
        <v>11</v>
      </c>
      <c r="L1189" s="197">
        <f t="shared" si="117"/>
      </c>
      <c r="M1189" s="195">
        <v>0</v>
      </c>
      <c r="N1189" s="198">
        <f t="shared" si="222"/>
      </c>
      <c r="O1189" s="195">
        <v>0</v>
      </c>
      <c r="P1189" s="198">
        <f t="shared" si="249"/>
      </c>
      <c r="Q1189" s="199"/>
      <c r="R1189" s="242"/>
      <c r="S1189" s="199"/>
      <c r="T1189" s="242"/>
      <c r="U1189" s="200"/>
      <c r="V1189" s="201"/>
      <c r="W1189" s="250"/>
      <c r="X1189" s="201"/>
      <c r="Y1189" s="199"/>
      <c r="Z1189" s="201"/>
      <c r="AA1189" s="201"/>
      <c r="AB1189" s="242"/>
      <c r="AC1189" s="242"/>
      <c r="AD1189" s="199"/>
      <c r="AE1189" s="201"/>
      <c r="AF1189" s="203"/>
    </row>
    <row hidden="true" r="1190">
      <c r="A1190" s="240"/>
      <c r="B1190" s="238"/>
      <c r="C1190" s="221"/>
      <c r="D1190" s="192" t="s">
        <v>250</v>
      </c>
      <c r="E1190" s="193">
        <v>74.07</v>
      </c>
      <c r="F1190" s="241"/>
      <c r="G1190" s="195">
        <v>1087</v>
      </c>
      <c r="H1190" s="205">
        <v>54</v>
      </c>
      <c r="I1190" s="196">
        <f t="shared" si="156"/>
      </c>
      <c r="J1190" s="197">
        <f t="shared" si="35"/>
      </c>
      <c r="K1190" s="195">
        <v>0</v>
      </c>
      <c r="L1190" s="197">
        <f t="shared" si="117"/>
      </c>
      <c r="M1190" s="195">
        <v>0</v>
      </c>
      <c r="N1190" s="198">
        <f t="shared" si="222"/>
      </c>
      <c r="O1190" s="195">
        <v>0</v>
      </c>
      <c r="P1190" s="198">
        <f t="shared" si="249"/>
      </c>
      <c r="Q1190" s="199"/>
      <c r="R1190" s="242"/>
      <c r="S1190" s="199"/>
      <c r="T1190" s="242"/>
      <c r="U1190" s="200"/>
      <c r="V1190" s="201"/>
      <c r="W1190" s="250"/>
      <c r="X1190" s="201"/>
      <c r="Y1190" s="199"/>
      <c r="Z1190" s="201"/>
      <c r="AA1190" s="201"/>
      <c r="AB1190" s="242"/>
      <c r="AC1190" s="242"/>
      <c r="AD1190" s="199"/>
      <c r="AE1190" s="201"/>
      <c r="AF1190" s="244" t="s">
        <v>266</v>
      </c>
    </row>
    <row hidden="true" r="1191">
      <c r="A1191" s="240"/>
      <c r="B1191" s="220" t="s">
        <v>259</v>
      </c>
      <c r="C1191" s="221" t="s">
        <v>246</v>
      </c>
      <c r="D1191" s="192" t="s">
        <v>249</v>
      </c>
      <c r="E1191" s="193">
        <v>15.03</v>
      </c>
      <c r="F1191" s="241">
        <f>E1191+E1192+E1193</f>
      </c>
      <c r="G1191" s="195">
        <v>406</v>
      </c>
      <c r="H1191" s="195">
        <v>23</v>
      </c>
      <c r="I1191" s="196">
        <f t="shared" si="156"/>
      </c>
      <c r="J1191" s="196">
        <f t="shared" ref="J1191:J1193" si="174">I1191/H1191</f>
      </c>
      <c r="K1191" s="195">
        <v>0</v>
      </c>
      <c r="L1191" s="197">
        <f t="shared" si="117"/>
      </c>
      <c r="M1191" s="195">
        <v>0</v>
      </c>
      <c r="N1191" s="198">
        <f t="shared" si="222"/>
      </c>
      <c r="O1191" s="195">
        <v>0</v>
      </c>
      <c r="P1191" s="198">
        <f t="shared" si="249"/>
      </c>
      <c r="Q1191" s="199">
        <f>(M1191+M1192=M1193)/(O1191+O1192+O1193)</f>
      </c>
      <c r="R1191" s="242">
        <v>2</v>
      </c>
      <c r="S1191" s="199">
        <f>(O1191+O1192+O1193)/(K1191+K1193+K1192)</f>
      </c>
      <c r="T1191" s="242">
        <v>0</v>
      </c>
      <c r="U1191" s="200">
        <f>F1191/T1191</f>
      </c>
      <c r="V1191" s="201">
        <f>(F1191+500)/T1191</f>
      </c>
      <c r="W1191" s="250">
        <v>0</v>
      </c>
      <c r="X1191" s="201">
        <f>W1191/T1191</f>
      </c>
      <c r="Y1191" s="199">
        <f>T1191/R1191</f>
      </c>
      <c r="Z1191" s="201">
        <f>W1191/F1191</f>
      </c>
      <c r="AA1191" s="201">
        <f>W1191/(F1191+500)</f>
      </c>
      <c r="AB1191" s="242">
        <v>0</v>
      </c>
      <c r="AC1191" s="242">
        <v>0</v>
      </c>
      <c r="AD1191" s="199">
        <f>AB1191/T1191</f>
      </c>
      <c r="AE1191" s="201">
        <f>(W1191-AC1191)/(F1191+500)</f>
      </c>
      <c r="AF1191" s="203" t="s">
        <v>248</v>
      </c>
    </row>
    <row customHeight="true" hidden="true" ht="20.238095238095237" r="1192">
      <c r="A1192" s="240"/>
      <c r="B1192" s="220"/>
      <c r="C1192" s="221"/>
      <c r="D1192" s="192" t="s">
        <v>289</v>
      </c>
      <c r="E1192" s="193">
        <v>255.7</v>
      </c>
      <c r="F1192" s="241"/>
      <c r="G1192" s="195">
        <v>3289</v>
      </c>
      <c r="H1192" s="195">
        <v>191</v>
      </c>
      <c r="I1192" s="196">
        <f t="shared" si="156"/>
      </c>
      <c r="J1192" s="196">
        <f t="shared" si="174"/>
      </c>
      <c r="K1192" s="195">
        <v>9</v>
      </c>
      <c r="L1192" s="197">
        <f t="shared" si="117"/>
      </c>
      <c r="M1192" s="195">
        <v>0</v>
      </c>
      <c r="N1192" s="198">
        <f t="shared" si="222"/>
      </c>
      <c r="O1192" s="195">
        <v>0</v>
      </c>
      <c r="P1192" s="198">
        <f t="shared" si="249"/>
      </c>
      <c r="Q1192" s="199"/>
      <c r="R1192" s="242"/>
      <c r="S1192" s="199"/>
      <c r="T1192" s="242"/>
      <c r="U1192" s="200"/>
      <c r="V1192" s="201"/>
      <c r="W1192" s="250"/>
      <c r="X1192" s="201"/>
      <c r="Y1192" s="199"/>
      <c r="Z1192" s="201"/>
      <c r="AA1192" s="201"/>
      <c r="AB1192" s="242"/>
      <c r="AC1192" s="242"/>
      <c r="AD1192" s="199"/>
      <c r="AE1192" s="201"/>
      <c r="AF1192" s="203"/>
    </row>
    <row hidden="true" r="1193">
      <c r="A1193" s="240"/>
      <c r="B1193" s="220"/>
      <c r="C1193" s="221"/>
      <c r="D1193" s="192" t="s">
        <v>250</v>
      </c>
      <c r="E1193" s="193">
        <v>338.4</v>
      </c>
      <c r="F1193" s="241"/>
      <c r="G1193" s="195">
        <v>4477</v>
      </c>
      <c r="H1193" s="205">
        <v>83</v>
      </c>
      <c r="I1193" s="196">
        <f t="shared" si="156"/>
      </c>
      <c r="J1193" s="196">
        <f t="shared" si="174"/>
      </c>
      <c r="K1193" s="195">
        <v>8</v>
      </c>
      <c r="L1193" s="197">
        <f t="shared" si="117"/>
      </c>
      <c r="M1193" s="195">
        <v>0</v>
      </c>
      <c r="N1193" s="198">
        <f t="shared" si="222"/>
      </c>
      <c r="O1193" s="195">
        <v>1</v>
      </c>
      <c r="P1193" s="198">
        <f t="shared" si="249"/>
      </c>
      <c r="Q1193" s="199"/>
      <c r="R1193" s="242"/>
      <c r="S1193" s="199"/>
      <c r="T1193" s="242"/>
      <c r="U1193" s="200"/>
      <c r="V1193" s="201"/>
      <c r="W1193" s="250"/>
      <c r="X1193" s="201"/>
      <c r="Y1193" s="199"/>
      <c r="Z1193" s="201"/>
      <c r="AA1193" s="201"/>
      <c r="AB1193" s="242"/>
      <c r="AC1193" s="242"/>
      <c r="AD1193" s="199"/>
      <c r="AE1193" s="201"/>
      <c r="AF1193" s="244" t="s">
        <v>266</v>
      </c>
    </row>
    <row hidden="true" r="1194">
      <c r="A1194" s="240"/>
      <c r="B1194" s="220" t="s">
        <v>260</v>
      </c>
      <c r="C1194" s="221" t="s">
        <v>246</v>
      </c>
      <c r="D1194" s="192" t="s">
        <v>249</v>
      </c>
      <c r="E1194" s="193">
        <v>19.2</v>
      </c>
      <c r="F1194" s="241">
        <f>E1194+E1195+E1196</f>
      </c>
      <c r="G1194" s="195">
        <v>389</v>
      </c>
      <c r="H1194" s="195">
        <v>25</v>
      </c>
      <c r="I1194" s="196">
        <f t="shared" si="156"/>
      </c>
      <c r="J1194" s="197">
        <f t="shared" ref="J1194:J1208" si="36">(E1194/G1194)*1000</f>
      </c>
      <c r="K1194" s="195">
        <v>0</v>
      </c>
      <c r="L1194" s="197">
        <f t="shared" si="117"/>
      </c>
      <c r="M1194" s="195">
        <v>0</v>
      </c>
      <c r="N1194" s="198">
        <f t="shared" si="222"/>
      </c>
      <c r="O1194" s="195">
        <v>0</v>
      </c>
      <c r="P1194" s="198">
        <f t="shared" si="249"/>
      </c>
      <c r="Q1194" s="199">
        <f>(M1194+M1195=M1196)/(O1194+O1195+O1196)</f>
      </c>
      <c r="R1194" s="242">
        <v>2</v>
      </c>
      <c r="S1194" s="199">
        <f>(O1194+O1195+O1196)/(K1194+K1196+K1195)</f>
      </c>
      <c r="T1194" s="242">
        <v>0</v>
      </c>
      <c r="U1194" s="200">
        <f>F1194/T1194</f>
      </c>
      <c r="V1194" s="201">
        <f>(F1194+500)/T1194</f>
      </c>
      <c r="W1194" s="250">
        <v>0</v>
      </c>
      <c r="X1194" s="201">
        <f>W1194/T1194</f>
      </c>
      <c r="Y1194" s="199">
        <f>T1194/R1194</f>
      </c>
      <c r="Z1194" s="201">
        <f>W1194/F1194</f>
      </c>
      <c r="AA1194" s="201">
        <f>W1194/(F1194+500)</f>
      </c>
      <c r="AB1194" s="242">
        <v>0</v>
      </c>
      <c r="AC1194" s="242">
        <v>0</v>
      </c>
      <c r="AD1194" s="199">
        <f>AB1194/T1194</f>
      </c>
      <c r="AE1194" s="201">
        <f>(W1194-AC1194)/(F1194+500)</f>
      </c>
      <c r="AF1194" s="203" t="s">
        <v>248</v>
      </c>
    </row>
    <row customHeight="true" hidden="true" ht="20.238095238095237" r="1195">
      <c r="A1195" s="240"/>
      <c r="B1195" s="220"/>
      <c r="C1195" s="221"/>
      <c r="D1195" s="192" t="s">
        <v>289</v>
      </c>
      <c r="E1195" s="193">
        <v>206.8</v>
      </c>
      <c r="F1195" s="241"/>
      <c r="G1195" s="195">
        <v>2543</v>
      </c>
      <c r="H1195" s="195">
        <v>153</v>
      </c>
      <c r="I1195" s="196">
        <f t="shared" si="156"/>
      </c>
      <c r="J1195" s="197">
        <f t="shared" si="36"/>
      </c>
      <c r="K1195" s="195">
        <v>8</v>
      </c>
      <c r="L1195" s="197">
        <f t="shared" si="117"/>
      </c>
      <c r="M1195" s="195">
        <v>0</v>
      </c>
      <c r="N1195" s="198">
        <f t="shared" si="222"/>
      </c>
      <c r="O1195" s="195">
        <v>1</v>
      </c>
      <c r="P1195" s="198">
        <f t="shared" si="249"/>
      </c>
      <c r="Q1195" s="199"/>
      <c r="R1195" s="242"/>
      <c r="S1195" s="199"/>
      <c r="T1195" s="242"/>
      <c r="U1195" s="200"/>
      <c r="V1195" s="201"/>
      <c r="W1195" s="250"/>
      <c r="X1195" s="201"/>
      <c r="Y1195" s="199"/>
      <c r="Z1195" s="201"/>
      <c r="AA1195" s="201"/>
      <c r="AB1195" s="242"/>
      <c r="AC1195" s="242"/>
      <c r="AD1195" s="199"/>
      <c r="AE1195" s="201"/>
      <c r="AF1195" s="203"/>
    </row>
    <row hidden="true" r="1196">
      <c r="A1196" s="240"/>
      <c r="B1196" s="220"/>
      <c r="C1196" s="221"/>
      <c r="D1196" s="192" t="s">
        <v>250</v>
      </c>
      <c r="E1196" s="193">
        <v>369.03</v>
      </c>
      <c r="F1196" s="241"/>
      <c r="G1196" s="195">
        <v>4771</v>
      </c>
      <c r="H1196" s="195">
        <v>88</v>
      </c>
      <c r="I1196" s="196">
        <f t="shared" si="156"/>
      </c>
      <c r="J1196" s="197">
        <f t="shared" si="36"/>
      </c>
      <c r="K1196" s="195">
        <v>3</v>
      </c>
      <c r="L1196" s="197">
        <f t="shared" si="117"/>
      </c>
      <c r="M1196" s="195">
        <v>0</v>
      </c>
      <c r="N1196" s="198">
        <f t="shared" si="222"/>
      </c>
      <c r="O1196" s="195">
        <v>0</v>
      </c>
      <c r="P1196" s="198">
        <f t="shared" si="249"/>
      </c>
      <c r="Q1196" s="199"/>
      <c r="R1196" s="242"/>
      <c r="S1196" s="199"/>
      <c r="T1196" s="242"/>
      <c r="U1196" s="200"/>
      <c r="V1196" s="201"/>
      <c r="W1196" s="250"/>
      <c r="X1196" s="201"/>
      <c r="Y1196" s="199"/>
      <c r="Z1196" s="201"/>
      <c r="AA1196" s="201"/>
      <c r="AB1196" s="242"/>
      <c r="AC1196" s="242"/>
      <c r="AD1196" s="199"/>
      <c r="AE1196" s="201"/>
      <c r="AF1196" s="244" t="s">
        <v>266</v>
      </c>
    </row>
    <row hidden="true" r="1197">
      <c r="A1197" s="240"/>
      <c r="B1197" s="220" t="s">
        <v>261</v>
      </c>
      <c r="C1197" s="221" t="s">
        <v>246</v>
      </c>
      <c r="D1197" s="192" t="s">
        <v>249</v>
      </c>
      <c r="E1197" s="193">
        <v>11.84</v>
      </c>
      <c r="F1197" s="241">
        <f>E1197+E1198+E1199</f>
      </c>
      <c r="G1197" s="195">
        <v>323</v>
      </c>
      <c r="H1197" s="205">
        <v>18</v>
      </c>
      <c r="I1197" s="196">
        <f t="shared" si="156"/>
      </c>
      <c r="J1197" s="197">
        <f t="shared" si="36"/>
      </c>
      <c r="K1197" s="195">
        <v>0</v>
      </c>
      <c r="L1197" s="197">
        <f t="shared" si="117"/>
      </c>
      <c r="M1197" s="195">
        <v>0</v>
      </c>
      <c r="N1197" s="198">
        <f t="shared" si="222"/>
      </c>
      <c r="O1197" s="195">
        <v>0</v>
      </c>
      <c r="P1197" s="198">
        <f t="shared" si="249"/>
      </c>
      <c r="Q1197" s="199">
        <f>(M1197+M1198=M1199)/(O1197+O1198+O1199)</f>
      </c>
      <c r="R1197" s="242">
        <v>0</v>
      </c>
      <c r="S1197" s="199">
        <f>(O1197+O1198+O1199)/(K1197+K1199+K1198)</f>
      </c>
      <c r="T1197" s="242">
        <v>0</v>
      </c>
      <c r="U1197" s="200">
        <f>F1197/T1197</f>
      </c>
      <c r="V1197" s="201">
        <f>(F1197+500)/T1197</f>
      </c>
      <c r="W1197" s="250">
        <v>0</v>
      </c>
      <c r="X1197" s="201">
        <f>W1197/T1197</f>
      </c>
      <c r="Y1197" s="199">
        <f>T1197/R1197</f>
      </c>
      <c r="Z1197" s="201">
        <f>W1197/F1197</f>
      </c>
      <c r="AA1197" s="201">
        <f>W1197/(F1197+500)</f>
      </c>
      <c r="AB1197" s="242">
        <v>0</v>
      </c>
      <c r="AC1197" s="242">
        <v>0</v>
      </c>
      <c r="AD1197" s="199">
        <f>AB1197/T1197</f>
      </c>
      <c r="AE1197" s="201">
        <f>(W1197-AC1197)/(F1197+500)</f>
      </c>
      <c r="AF1197" s="203" t="s">
        <v>248</v>
      </c>
    </row>
    <row customHeight="true" hidden="true" ht="20.238095238095237" r="1198">
      <c r="A1198" s="240"/>
      <c r="B1198" s="220"/>
      <c r="C1198" s="221"/>
      <c r="D1198" s="192" t="s">
        <v>289</v>
      </c>
      <c r="E1198" s="193">
        <v>171.86</v>
      </c>
      <c r="F1198" s="241"/>
      <c r="G1198" s="195">
        <v>1572</v>
      </c>
      <c r="H1198" s="205">
        <v>95</v>
      </c>
      <c r="I1198" s="196">
        <f t="shared" si="156"/>
      </c>
      <c r="J1198" s="197">
        <f t="shared" si="36"/>
      </c>
      <c r="K1198" s="195">
        <v>9</v>
      </c>
      <c r="L1198" s="197">
        <f t="shared" si="117"/>
      </c>
      <c r="M1198" s="195">
        <v>0</v>
      </c>
      <c r="N1198" s="198">
        <f t="shared" si="222"/>
      </c>
      <c r="O1198" s="195">
        <v>0</v>
      </c>
      <c r="P1198" s="198">
        <f t="shared" si="249"/>
      </c>
      <c r="Q1198" s="199"/>
      <c r="R1198" s="242"/>
      <c r="S1198" s="199"/>
      <c r="T1198" s="242"/>
      <c r="U1198" s="200"/>
      <c r="V1198" s="201"/>
      <c r="W1198" s="250"/>
      <c r="X1198" s="201"/>
      <c r="Y1198" s="199"/>
      <c r="Z1198" s="201"/>
      <c r="AA1198" s="201"/>
      <c r="AB1198" s="242"/>
      <c r="AC1198" s="242"/>
      <c r="AD1198" s="199"/>
      <c r="AE1198" s="201"/>
      <c r="AF1198" s="203"/>
    </row>
    <row hidden="true" r="1199">
      <c r="A1199" s="240"/>
      <c r="B1199" s="220"/>
      <c r="C1199" s="221"/>
      <c r="D1199" s="192" t="s">
        <v>250</v>
      </c>
      <c r="E1199" s="193">
        <v>296.98</v>
      </c>
      <c r="F1199" s="241"/>
      <c r="G1199" s="195">
        <v>3160</v>
      </c>
      <c r="H1199" s="205">
        <v>67</v>
      </c>
      <c r="I1199" s="196">
        <f t="shared" si="156"/>
      </c>
      <c r="J1199" s="197">
        <f t="shared" si="36"/>
      </c>
      <c r="K1199" s="195">
        <v>6</v>
      </c>
      <c r="L1199" s="197">
        <f t="shared" si="117"/>
      </c>
      <c r="M1199" s="195">
        <v>0</v>
      </c>
      <c r="N1199" s="198">
        <f t="shared" si="222"/>
      </c>
      <c r="O1199" s="195">
        <v>0</v>
      </c>
      <c r="P1199" s="198">
        <f t="shared" si="249"/>
      </c>
      <c r="Q1199" s="199"/>
      <c r="R1199" s="242"/>
      <c r="S1199" s="199"/>
      <c r="T1199" s="242"/>
      <c r="U1199" s="200"/>
      <c r="V1199" s="201"/>
      <c r="W1199" s="250"/>
      <c r="X1199" s="201"/>
      <c r="Y1199" s="199"/>
      <c r="Z1199" s="201"/>
      <c r="AA1199" s="201"/>
      <c r="AB1199" s="242"/>
      <c r="AC1199" s="242"/>
      <c r="AD1199" s="199"/>
      <c r="AE1199" s="201"/>
      <c r="AF1199" s="244" t="s">
        <v>266</v>
      </c>
    </row>
    <row hidden="true" r="1200">
      <c r="A1200" s="240"/>
      <c r="B1200" s="220" t="s">
        <v>262</v>
      </c>
      <c r="C1200" s="221" t="s">
        <v>246</v>
      </c>
      <c r="D1200" s="192" t="s">
        <v>249</v>
      </c>
      <c r="E1200" s="193">
        <v>10.28</v>
      </c>
      <c r="F1200" s="241">
        <f>E1200+E1201+E1202</f>
      </c>
      <c r="G1200" s="195">
        <v>143</v>
      </c>
      <c r="H1200" s="195">
        <v>10</v>
      </c>
      <c r="I1200" s="196">
        <f t="shared" si="156"/>
      </c>
      <c r="J1200" s="197">
        <f t="shared" si="36"/>
      </c>
      <c r="K1200" s="195">
        <v>0</v>
      </c>
      <c r="L1200" s="197">
        <f t="shared" si="117"/>
      </c>
      <c r="M1200" s="195">
        <v>0</v>
      </c>
      <c r="N1200" s="198">
        <f t="shared" si="222"/>
      </c>
      <c r="O1200" s="195">
        <v>0</v>
      </c>
      <c r="P1200" s="198">
        <f t="shared" si="249"/>
      </c>
      <c r="Q1200" s="199">
        <f>(M1200+M1201=M1202)/(O1200+O1201+O1202)</f>
      </c>
      <c r="R1200" s="242">
        <v>1</v>
      </c>
      <c r="S1200" s="199">
        <f>(O1200+O1201+O1202)/(K1200+K1202+K1201)</f>
      </c>
      <c r="T1200" s="242">
        <v>0</v>
      </c>
      <c r="U1200" s="200">
        <f>F1200/T1200</f>
      </c>
      <c r="V1200" s="201">
        <f>(F1200+500)/T1200</f>
      </c>
      <c r="W1200" s="243">
        <v>0</v>
      </c>
      <c r="X1200" s="201">
        <f>W1200/T1200</f>
      </c>
      <c r="Y1200" s="199">
        <f>T1200/R1200</f>
      </c>
      <c r="Z1200" s="201">
        <f>W1200/F1200</f>
      </c>
      <c r="AA1200" s="201">
        <f>W1200/(F1200+500)</f>
      </c>
      <c r="AB1200" s="242">
        <v>0</v>
      </c>
      <c r="AC1200" s="242">
        <v>0</v>
      </c>
      <c r="AD1200" s="199">
        <f>AB1200/T1200</f>
      </c>
      <c r="AE1200" s="201">
        <f>(W1200-AC1200)/(F1200+500)</f>
      </c>
      <c r="AF1200" s="203" t="s">
        <v>248</v>
      </c>
    </row>
    <row customHeight="true" hidden="true" ht="20.238095238095237" r="1201">
      <c r="A1201" s="240"/>
      <c r="B1201" s="220"/>
      <c r="C1201" s="221"/>
      <c r="D1201" s="192" t="s">
        <v>289</v>
      </c>
      <c r="E1201" s="193">
        <v>124.39</v>
      </c>
      <c r="F1201" s="241"/>
      <c r="G1201" s="195">
        <v>1436</v>
      </c>
      <c r="H1201" s="195">
        <v>84</v>
      </c>
      <c r="I1201" s="196">
        <f t="shared" si="156"/>
      </c>
      <c r="J1201" s="197">
        <f t="shared" si="36"/>
      </c>
      <c r="K1201" s="195">
        <v>2</v>
      </c>
      <c r="L1201" s="197">
        <f t="shared" si="117"/>
      </c>
      <c r="M1201" s="195">
        <v>0</v>
      </c>
      <c r="N1201" s="198">
        <f t="shared" si="222"/>
      </c>
      <c r="O1201" s="195">
        <v>0</v>
      </c>
      <c r="P1201" s="198">
        <f t="shared" si="249"/>
      </c>
      <c r="Q1201" s="199"/>
      <c r="R1201" s="242"/>
      <c r="S1201" s="199"/>
      <c r="T1201" s="242"/>
      <c r="U1201" s="200"/>
      <c r="V1201" s="201"/>
      <c r="W1201" s="243"/>
      <c r="X1201" s="201"/>
      <c r="Y1201" s="199"/>
      <c r="Z1201" s="201"/>
      <c r="AA1201" s="201"/>
      <c r="AB1201" s="242"/>
      <c r="AC1201" s="242"/>
      <c r="AD1201" s="199"/>
      <c r="AE1201" s="201"/>
      <c r="AF1201" s="203"/>
    </row>
    <row hidden="true" r="1202">
      <c r="A1202" s="240"/>
      <c r="B1202" s="220"/>
      <c r="C1202" s="221"/>
      <c r="D1202" s="192" t="s">
        <v>250</v>
      </c>
      <c r="E1202" s="193">
        <v>223.7</v>
      </c>
      <c r="F1202" s="241"/>
      <c r="G1202" s="195">
        <v>2416</v>
      </c>
      <c r="H1202" s="205">
        <v>53</v>
      </c>
      <c r="I1202" s="196">
        <f t="shared" si="156"/>
      </c>
      <c r="J1202" s="197">
        <f t="shared" si="36"/>
      </c>
      <c r="K1202" s="195">
        <v>1</v>
      </c>
      <c r="L1202" s="197">
        <f t="shared" si="117"/>
      </c>
      <c r="M1202" s="195">
        <v>0</v>
      </c>
      <c r="N1202" s="198">
        <f t="shared" si="222"/>
      </c>
      <c r="O1202" s="195">
        <v>0</v>
      </c>
      <c r="P1202" s="198">
        <f t="shared" si="249"/>
      </c>
      <c r="Q1202" s="199"/>
      <c r="R1202" s="242"/>
      <c r="S1202" s="199"/>
      <c r="T1202" s="242"/>
      <c r="U1202" s="200"/>
      <c r="V1202" s="201"/>
      <c r="W1202" s="243"/>
      <c r="X1202" s="201"/>
      <c r="Y1202" s="199"/>
      <c r="Z1202" s="201"/>
      <c r="AA1202" s="201"/>
      <c r="AB1202" s="242"/>
      <c r="AC1202" s="242"/>
      <c r="AD1202" s="199"/>
      <c r="AE1202" s="201"/>
      <c r="AF1202" s="244" t="s">
        <v>266</v>
      </c>
    </row>
    <row hidden="true" r="1203">
      <c r="A1203" s="240"/>
      <c r="B1203" s="245" t="s">
        <v>256</v>
      </c>
      <c r="C1203" s="245"/>
      <c r="D1203" s="245"/>
      <c r="E1203" s="209">
        <f>SUM(E1188:E1202)</f>
      </c>
      <c r="F1203" s="209">
        <f>SUM(F1188:F1202)</f>
      </c>
      <c r="G1203" s="209">
        <f>SUM(G1188:G1202)</f>
      </c>
      <c r="H1203" s="209">
        <f>SUM(H1188:H1202)</f>
      </c>
      <c r="I1203" s="210">
        <f t="shared" si="156"/>
      </c>
      <c r="J1203" s="211">
        <f t="shared" si="36"/>
      </c>
      <c r="K1203" s="209">
        <f>SUM(K1188:K1202)</f>
      </c>
      <c r="L1203" s="211">
        <f t="shared" si="117"/>
      </c>
      <c r="M1203" s="209">
        <f>SUM(M1188:M1202)</f>
      </c>
      <c r="N1203" s="212">
        <f t="shared" si="222"/>
      </c>
      <c r="O1203" s="209">
        <f>SUM(O1188:O1202)</f>
      </c>
      <c r="P1203" s="212">
        <f t="shared" si="249"/>
      </c>
      <c r="Q1203" s="213">
        <f>M1203/O1203</f>
      </c>
      <c r="R1203" s="209">
        <f>SUM(R1188:R1202)</f>
      </c>
      <c r="S1203" s="213">
        <f>(O1203+O1203)/(K1203+K1203)</f>
      </c>
      <c r="T1203" s="209">
        <f>SUM(T1188:T1202)</f>
      </c>
      <c r="U1203" s="214">
        <f t="shared" ref="U1203:U1204" si="539">F1203/T1203</f>
      </c>
      <c r="V1203" s="215">
        <f>(F1203+5*500)/T1203</f>
      </c>
      <c r="W1203" s="211">
        <f>SUM(W1188:W1202)</f>
      </c>
      <c r="X1203" s="216">
        <f t="shared" ref="X1203:X1204" si="331">W1203/T1203</f>
      </c>
      <c r="Y1203" s="213">
        <f t="shared" ref="Y1203:Y1204" si="435">T1203/R1203</f>
      </c>
      <c r="Z1203" s="215">
        <f t="shared" ref="Z1203:Z1204" si="840">W1203/F1203</f>
      </c>
      <c r="AA1203" s="215">
        <f>W1203/(F1203+COUNT(W1188:W1202)*500)</f>
      </c>
      <c r="AB1203" s="209">
        <f>SUM(AB1188:AB1202)</f>
      </c>
      <c r="AC1203" s="209">
        <f>SUM(AC1188:AC1202)</f>
      </c>
      <c r="AD1203" s="213">
        <f t="shared" ref="AD1203:AD1204" si="736">AB1203/T1203</f>
      </c>
      <c r="AE1203" s="223">
        <f>(W1203-AC1203)/(F1203+COUNT(W1188:W1202))</f>
      </c>
      <c r="AF1203" s="201"/>
    </row>
    <row hidden="true" r="1204">
      <c r="A1204" s="240"/>
      <c r="B1204" s="220" t="s">
        <v>263</v>
      </c>
      <c r="C1204" s="221" t="s">
        <v>285</v>
      </c>
      <c r="D1204" s="192" t="s">
        <v>249</v>
      </c>
      <c r="E1204" s="195">
        <v>9.14</v>
      </c>
      <c r="F1204" s="241">
        <f>E1204+E1205+E1206</f>
      </c>
      <c r="G1204" s="195">
        <v>123</v>
      </c>
      <c r="H1204" s="195">
        <v>3</v>
      </c>
      <c r="I1204" s="196">
        <f t="shared" si="156"/>
      </c>
      <c r="J1204" s="197">
        <f t="shared" si="36"/>
      </c>
      <c r="K1204" s="195">
        <v>0</v>
      </c>
      <c r="L1204" s="197">
        <f t="shared" si="117"/>
      </c>
      <c r="M1204" s="195">
        <v>0</v>
      </c>
      <c r="N1204" s="198">
        <f t="shared" si="222"/>
      </c>
      <c r="O1204" s="195">
        <v>0</v>
      </c>
      <c r="P1204" s="198">
        <f t="shared" si="249"/>
      </c>
      <c r="Q1204" s="199">
        <f>(M1204+M1205=M1206)/(O1204+O1205+O1206)</f>
      </c>
      <c r="R1204" s="242">
        <v>1</v>
      </c>
      <c r="S1204" s="199">
        <f>(O1204+O1205+O1206)/(K1204+K1206+K1205)</f>
      </c>
      <c r="T1204" s="242">
        <v>0</v>
      </c>
      <c r="U1204" s="200">
        <f t="shared" si="539"/>
      </c>
      <c r="V1204" s="201">
        <f>(F1204+500)/T1204</f>
      </c>
      <c r="W1204" s="243">
        <v>0</v>
      </c>
      <c r="X1204" s="201">
        <f t="shared" si="331"/>
      </c>
      <c r="Y1204" s="199">
        <f t="shared" si="435"/>
      </c>
      <c r="Z1204" s="201">
        <f t="shared" si="840"/>
      </c>
      <c r="AA1204" s="201">
        <f>W1204/(F1204+500)</f>
      </c>
      <c r="AB1204" s="242">
        <v>0</v>
      </c>
      <c r="AC1204" s="242">
        <v>0</v>
      </c>
      <c r="AD1204" s="199">
        <f t="shared" si="736"/>
      </c>
      <c r="AE1204" s="201">
        <f>(W1204-AC1204)/(F1204+500)</f>
      </c>
      <c r="AF1204" s="201" t="s">
        <v>248</v>
      </c>
    </row>
    <row customHeight="true" hidden="true" ht="20.238095238095237" r="1205">
      <c r="A1205" s="240"/>
      <c r="B1205" s="220"/>
      <c r="C1205" s="221"/>
      <c r="D1205" s="192" t="s">
        <v>289</v>
      </c>
      <c r="E1205" s="195">
        <v>201.5</v>
      </c>
      <c r="F1205" s="241"/>
      <c r="G1205" s="195">
        <v>1823</v>
      </c>
      <c r="H1205" s="195">
        <v>76</v>
      </c>
      <c r="I1205" s="196">
        <f t="shared" si="156"/>
      </c>
      <c r="J1205" s="197">
        <f t="shared" si="36"/>
      </c>
      <c r="K1205" s="195">
        <v>2</v>
      </c>
      <c r="L1205" s="197">
        <f t="shared" si="117"/>
      </c>
      <c r="M1205" s="195">
        <v>0</v>
      </c>
      <c r="N1205" s="198">
        <f t="shared" si="222"/>
      </c>
      <c r="O1205" s="195">
        <v>0</v>
      </c>
      <c r="P1205" s="198">
        <f t="shared" si="249"/>
      </c>
      <c r="Q1205" s="199"/>
      <c r="R1205" s="242"/>
      <c r="S1205" s="199"/>
      <c r="T1205" s="242"/>
      <c r="U1205" s="200"/>
      <c r="V1205" s="201"/>
      <c r="W1205" s="243"/>
      <c r="X1205" s="201"/>
      <c r="Y1205" s="199"/>
      <c r="Z1205" s="201"/>
      <c r="AA1205" s="201"/>
      <c r="AB1205" s="242"/>
      <c r="AC1205" s="242"/>
      <c r="AD1205" s="199"/>
      <c r="AE1205" s="201"/>
      <c r="AF1205" s="201"/>
    </row>
    <row hidden="true" r="1206">
      <c r="A1206" s="240"/>
      <c r="B1206" s="220"/>
      <c r="C1206" s="246"/>
      <c r="D1206" s="192" t="s">
        <v>250</v>
      </c>
      <c r="E1206" s="195">
        <v>189.46</v>
      </c>
      <c r="F1206" s="241"/>
      <c r="G1206" s="195">
        <v>2307</v>
      </c>
      <c r="H1206" s="195">
        <v>76</v>
      </c>
      <c r="I1206" s="196">
        <f t="shared" si="156"/>
      </c>
      <c r="J1206" s="197">
        <f t="shared" si="36"/>
      </c>
      <c r="K1206" s="195">
        <v>3</v>
      </c>
      <c r="L1206" s="197">
        <f t="shared" si="117"/>
      </c>
      <c r="M1206" s="195">
        <v>0</v>
      </c>
      <c r="N1206" s="198">
        <f t="shared" si="222"/>
      </c>
      <c r="O1206" s="195">
        <v>0</v>
      </c>
      <c r="P1206" s="198">
        <f t="shared" si="249"/>
      </c>
      <c r="Q1206" s="199"/>
      <c r="R1206" s="242"/>
      <c r="S1206" s="199"/>
      <c r="T1206" s="242"/>
      <c r="U1206" s="200"/>
      <c r="V1206" s="201"/>
      <c r="W1206" s="243"/>
      <c r="X1206" s="201"/>
      <c r="Y1206" s="199"/>
      <c r="Z1206" s="201"/>
      <c r="AA1206" s="201"/>
      <c r="AB1206" s="242"/>
      <c r="AC1206" s="242"/>
      <c r="AD1206" s="199"/>
      <c r="AE1206" s="201"/>
      <c r="AF1206" s="244" t="s">
        <v>251</v>
      </c>
    </row>
    <row hidden="true" r="1207">
      <c r="A1207" s="240"/>
      <c r="B1207" s="220" t="s">
        <v>267</v>
      </c>
      <c r="C1207" s="221" t="s">
        <v>285</v>
      </c>
      <c r="D1207" s="192" t="s">
        <v>249</v>
      </c>
      <c r="E1207" s="195">
        <v>5.7</v>
      </c>
      <c r="F1207" s="241">
        <f>E1207+E1208+E1209</f>
      </c>
      <c r="G1207" s="249">
        <v>5</v>
      </c>
      <c r="H1207" s="249">
        <v>0</v>
      </c>
      <c r="I1207" s="196">
        <f t="shared" si="156"/>
      </c>
      <c r="J1207" s="197">
        <f t="shared" si="36"/>
      </c>
      <c r="K1207" s="195">
        <v>0</v>
      </c>
      <c r="L1207" s="197">
        <f t="shared" si="117"/>
      </c>
      <c r="M1207" s="195">
        <v>0</v>
      </c>
      <c r="N1207" s="198">
        <f t="shared" si="222"/>
      </c>
      <c r="O1207" s="195">
        <v>0</v>
      </c>
      <c r="P1207" s="198">
        <f t="shared" si="249"/>
      </c>
      <c r="Q1207" s="254">
        <f>(M1207+M1208=M1209)/(O1207+O1208+O1209)</f>
      </c>
      <c r="R1207" s="242">
        <v>3</v>
      </c>
      <c r="S1207" s="254">
        <f>(O1207+O1208+O1209)/(K1207+K1209+K1208)</f>
      </c>
      <c r="T1207" s="250">
        <v>2</v>
      </c>
      <c r="U1207" s="242">
        <f>F1207/T1207</f>
      </c>
      <c r="V1207" s="242">
        <f>(F1207+500)/T1207</f>
      </c>
      <c r="W1207" s="242">
        <v>237</v>
      </c>
      <c r="X1207" s="242">
        <f>W1207/T1207</f>
      </c>
      <c r="Y1207" s="199">
        <f>T1207/R1207</f>
      </c>
      <c r="Z1207" s="201">
        <f>W1207/F1207</f>
      </c>
      <c r="AA1207" s="200">
        <f>W1207/(F1207+500)</f>
      </c>
      <c r="AB1207" s="242">
        <v>2</v>
      </c>
      <c r="AC1207" s="242">
        <v>237</v>
      </c>
      <c r="AD1207" s="254">
        <f>AB1207/T1207</f>
      </c>
      <c r="AE1207" s="242">
        <f>(W1207-AC1207)/(F1207+500)</f>
      </c>
      <c r="AF1207" s="201" t="s">
        <v>248</v>
      </c>
    </row>
    <row customHeight="true" hidden="true" ht="20.238095238095237" r="1208">
      <c r="A1208" s="240"/>
      <c r="B1208" s="220"/>
      <c r="C1208" s="221"/>
      <c r="D1208" s="192" t="s">
        <v>289</v>
      </c>
      <c r="E1208" s="195">
        <v>151.47</v>
      </c>
      <c r="F1208" s="241"/>
      <c r="G1208" s="249">
        <v>1894</v>
      </c>
      <c r="H1208" s="249">
        <v>73</v>
      </c>
      <c r="I1208" s="196">
        <f t="shared" si="156"/>
      </c>
      <c r="J1208" s="197">
        <f t="shared" si="36"/>
      </c>
      <c r="K1208" s="195">
        <v>2</v>
      </c>
      <c r="L1208" s="197">
        <f t="shared" si="117"/>
      </c>
      <c r="M1208" s="195">
        <v>0</v>
      </c>
      <c r="N1208" s="198">
        <f t="shared" si="222"/>
      </c>
      <c r="O1208" s="195">
        <v>0</v>
      </c>
      <c r="P1208" s="198">
        <f t="shared" si="249"/>
      </c>
      <c r="Q1208" s="254"/>
      <c r="R1208" s="242"/>
      <c r="S1208" s="254"/>
      <c r="T1208" s="250"/>
      <c r="U1208" s="242"/>
      <c r="V1208" s="242"/>
      <c r="W1208" s="242"/>
      <c r="X1208" s="242"/>
      <c r="Y1208" s="199"/>
      <c r="Z1208" s="201"/>
      <c r="AA1208" s="200"/>
      <c r="AB1208" s="242"/>
      <c r="AC1208" s="242"/>
      <c r="AD1208" s="254"/>
      <c r="AE1208" s="242"/>
      <c r="AF1208" s="201"/>
    </row>
    <row hidden="true" r="1209">
      <c r="A1209" s="240"/>
      <c r="B1209" s="220"/>
      <c r="C1209" s="221"/>
      <c r="D1209" s="192" t="s">
        <v>250</v>
      </c>
      <c r="E1209" s="195">
        <v>165.41</v>
      </c>
      <c r="F1209" s="241"/>
      <c r="G1209" s="249">
        <v>1973</v>
      </c>
      <c r="H1209" s="249">
        <v>50</v>
      </c>
      <c r="I1209" s="196">
        <f t="shared" si="156"/>
      </c>
      <c r="J1209" s="196">
        <f>I1209/H1209</f>
      </c>
      <c r="K1209" s="195">
        <v>2</v>
      </c>
      <c r="L1209" s="197">
        <f t="shared" si="117"/>
      </c>
      <c r="M1209" s="195">
        <v>0</v>
      </c>
      <c r="N1209" s="198">
        <f t="shared" si="222"/>
      </c>
      <c r="O1209" s="195">
        <v>1</v>
      </c>
      <c r="P1209" s="198">
        <f t="shared" si="249"/>
      </c>
      <c r="Q1209" s="254"/>
      <c r="R1209" s="242"/>
      <c r="S1209" s="254"/>
      <c r="T1209" s="250"/>
      <c r="U1209" s="242"/>
      <c r="V1209" s="242"/>
      <c r="W1209" s="242"/>
      <c r="X1209" s="242"/>
      <c r="Y1209" s="199"/>
      <c r="Z1209" s="201"/>
      <c r="AA1209" s="200"/>
      <c r="AB1209" s="242"/>
      <c r="AC1209" s="242"/>
      <c r="AD1209" s="254"/>
      <c r="AE1209" s="242"/>
      <c r="AF1209" s="244" t="s">
        <v>251</v>
      </c>
    </row>
    <row customHeight="true" hidden="true" ht="20.238095238095237" r="1210">
      <c r="A1210" s="240"/>
      <c r="B1210" s="220" t="s">
        <v>307</v>
      </c>
      <c r="C1210" s="221" t="s">
        <v>285</v>
      </c>
      <c r="D1210" s="192" t="s">
        <v>249</v>
      </c>
      <c r="E1210" s="249">
        <v>6.41</v>
      </c>
      <c r="F1210" s="241">
        <f>E1210+E1211+E1212</f>
      </c>
      <c r="G1210" s="249">
        <v>88</v>
      </c>
      <c r="H1210" s="249">
        <v>8</v>
      </c>
      <c r="I1210" s="196">
        <f t="shared" si="156"/>
      </c>
      <c r="J1210" s="197">
        <f t="shared" ref="J1210:J1211" si="37">(E1210/G1210)*1000</f>
      </c>
      <c r="K1210" s="195">
        <v>0</v>
      </c>
      <c r="L1210" s="197">
        <f t="shared" si="117"/>
      </c>
      <c r="M1210" s="195">
        <v>0</v>
      </c>
      <c r="N1210" s="198">
        <f t="shared" si="222"/>
      </c>
      <c r="O1210" s="195">
        <v>0</v>
      </c>
      <c r="P1210" s="198">
        <f t="shared" si="249"/>
      </c>
      <c r="Q1210" s="254">
        <f>(M1210+M1211=M1212)/(O1210+O1211+O1212)</f>
      </c>
      <c r="R1210" s="242">
        <v>2</v>
      </c>
      <c r="S1210" s="254">
        <f>(O1210+O1211+O1212)/(K1210+K1212+K1211)</f>
      </c>
      <c r="T1210" s="250">
        <v>0</v>
      </c>
      <c r="U1210" s="242">
        <f>F1210/T1210</f>
      </c>
      <c r="V1210" s="242">
        <f>(F1210+500)/T1210</f>
      </c>
      <c r="W1210" s="250">
        <v>0</v>
      </c>
      <c r="X1210" s="242">
        <f>W1210/T1210</f>
      </c>
      <c r="Y1210" s="199">
        <f>T1210/R1210</f>
      </c>
      <c r="Z1210" s="242">
        <f>W1210/F1210</f>
      </c>
      <c r="AA1210" s="200">
        <f>W1210/(F1210+500)</f>
      </c>
      <c r="AB1210" s="242">
        <v>0</v>
      </c>
      <c r="AC1210" s="242">
        <v>0</v>
      </c>
      <c r="AD1210" s="242">
        <f>AB1210/T1210</f>
      </c>
      <c r="AE1210" s="242">
        <f>(W1210-AC1210)/(F1210+500)</f>
      </c>
      <c r="AF1210" s="201" t="s">
        <v>248</v>
      </c>
    </row>
    <row customHeight="true" hidden="true" ht="20.238095238095237" r="1211">
      <c r="A1211" s="240"/>
      <c r="B1211" s="220"/>
      <c r="C1211" s="221"/>
      <c r="D1211" s="192" t="s">
        <v>289</v>
      </c>
      <c r="E1211" s="249">
        <v>317.12</v>
      </c>
      <c r="F1211" s="241"/>
      <c r="G1211" s="249">
        <v>3366</v>
      </c>
      <c r="H1211" s="249">
        <v>170</v>
      </c>
      <c r="I1211" s="196">
        <f t="shared" si="156"/>
      </c>
      <c r="J1211" s="197">
        <f t="shared" si="37"/>
      </c>
      <c r="K1211" s="195">
        <v>3</v>
      </c>
      <c r="L1211" s="197">
        <f t="shared" si="117"/>
      </c>
      <c r="M1211" s="195">
        <v>0</v>
      </c>
      <c r="N1211" s="198">
        <f t="shared" si="222"/>
      </c>
      <c r="O1211" s="195">
        <v>0</v>
      </c>
      <c r="P1211" s="198">
        <f t="shared" si="249"/>
      </c>
      <c r="Q1211" s="254"/>
      <c r="R1211" s="242"/>
      <c r="S1211" s="254"/>
      <c r="T1211" s="251"/>
      <c r="U1211" s="242"/>
      <c r="V1211" s="242"/>
      <c r="W1211" s="251"/>
      <c r="X1211" s="242"/>
      <c r="Y1211" s="199"/>
      <c r="Z1211" s="242"/>
      <c r="AA1211" s="200"/>
      <c r="AB1211" s="242"/>
      <c r="AC1211" s="242"/>
      <c r="AD1211" s="242"/>
      <c r="AE1211" s="242"/>
      <c r="AF1211" s="201"/>
    </row>
    <row customHeight="true" hidden="true" ht="20.238095238095237" r="1212">
      <c r="A1212" s="240"/>
      <c r="B1212" s="220"/>
      <c r="C1212" s="221"/>
      <c r="D1212" s="192" t="s">
        <v>250</v>
      </c>
      <c r="E1212" s="249">
        <v>400.84</v>
      </c>
      <c r="F1212" s="241"/>
      <c r="G1212" s="249">
        <v>3919</v>
      </c>
      <c r="H1212" s="249">
        <v>76</v>
      </c>
      <c r="I1212" s="196">
        <f t="shared" si="156"/>
      </c>
      <c r="J1212" s="196">
        <f t="shared" ref="J1212:J1215" si="175">I1212/H1212</f>
      </c>
      <c r="K1212" s="195">
        <v>7</v>
      </c>
      <c r="L1212" s="197">
        <f t="shared" si="117"/>
      </c>
      <c r="M1212" s="195">
        <v>0</v>
      </c>
      <c r="N1212" s="198">
        <f t="shared" si="222"/>
      </c>
      <c r="O1212" s="195">
        <v>2</v>
      </c>
      <c r="P1212" s="198">
        <f t="shared" si="249"/>
      </c>
      <c r="Q1212" s="254"/>
      <c r="R1212" s="242"/>
      <c r="S1212" s="254"/>
      <c r="T1212" s="251"/>
      <c r="U1212" s="242"/>
      <c r="V1212" s="242"/>
      <c r="W1212" s="251"/>
      <c r="X1212" s="242"/>
      <c r="Y1212" s="199"/>
      <c r="Z1212" s="242"/>
      <c r="AA1212" s="200"/>
      <c r="AB1212" s="242"/>
      <c r="AC1212" s="242"/>
      <c r="AD1212" s="242"/>
      <c r="AE1212" s="242"/>
      <c r="AF1212" s="244" t="s">
        <v>251</v>
      </c>
    </row>
    <row hidden="true" r="1213">
      <c r="A1213" s="240"/>
      <c r="B1213" s="220" t="s">
        <v>269</v>
      </c>
      <c r="C1213" s="221" t="s">
        <v>285</v>
      </c>
      <c r="D1213" s="192" t="s">
        <v>249</v>
      </c>
      <c r="E1213" s="249">
        <v>7.61</v>
      </c>
      <c r="F1213" s="241">
        <f>E1213+E1214+E1215</f>
      </c>
      <c r="G1213" s="249">
        <v>102</v>
      </c>
      <c r="H1213" s="249">
        <v>4</v>
      </c>
      <c r="I1213" s="196">
        <f t="shared" si="156"/>
      </c>
      <c r="J1213" s="196">
        <f t="shared" si="175"/>
      </c>
      <c r="K1213" s="195">
        <v>1</v>
      </c>
      <c r="L1213" s="197">
        <f t="shared" si="117"/>
      </c>
      <c r="M1213" s="195">
        <v>0</v>
      </c>
      <c r="N1213" s="198">
        <f t="shared" si="222"/>
      </c>
      <c r="O1213" s="195">
        <v>0</v>
      </c>
      <c r="P1213" s="198">
        <f t="shared" si="249"/>
      </c>
      <c r="Q1213" s="199">
        <f>(M1213+M1214=M1215)/(O1213+O1214+O1215)</f>
      </c>
      <c r="R1213" s="242">
        <v>2</v>
      </c>
      <c r="S1213" s="199">
        <f>(O1213+O1214+O1215)/(K1213+K1215+K1214)</f>
      </c>
      <c r="T1213" s="242">
        <v>0</v>
      </c>
      <c r="U1213" s="199">
        <f>F1213/T1213</f>
      </c>
      <c r="V1213" s="201">
        <f>(F1213+500)/T1213</f>
      </c>
      <c r="W1213" s="243">
        <v>0</v>
      </c>
      <c r="X1213" s="201">
        <f>W1213/T1213</f>
      </c>
      <c r="Y1213" s="199">
        <f>T1213/R1213</f>
      </c>
      <c r="Z1213" s="201">
        <f>W1213/F1213</f>
      </c>
      <c r="AA1213" s="201">
        <f>W1213/(F1213+500)</f>
      </c>
      <c r="AB1213" s="242">
        <v>0</v>
      </c>
      <c r="AC1213" s="242">
        <v>0</v>
      </c>
      <c r="AD1213" s="199">
        <f>AB1213/T1213</f>
      </c>
      <c r="AE1213" s="201">
        <f>(W1213-AC1213)/(F1213+500)</f>
      </c>
      <c r="AF1213" s="201" t="s">
        <v>248</v>
      </c>
    </row>
    <row hidden="true" r="1214">
      <c r="A1214" s="240"/>
      <c r="B1214" s="220"/>
      <c r="C1214" s="221"/>
      <c r="D1214" s="192" t="s">
        <v>289</v>
      </c>
      <c r="E1214" s="249">
        <v>212.63</v>
      </c>
      <c r="F1214" s="241"/>
      <c r="G1214" s="249">
        <v>2294</v>
      </c>
      <c r="H1214" s="249">
        <v>138</v>
      </c>
      <c r="I1214" s="196">
        <f t="shared" si="156"/>
      </c>
      <c r="J1214" s="196">
        <f t="shared" si="175"/>
      </c>
      <c r="K1214" s="195">
        <v>5</v>
      </c>
      <c r="L1214" s="197">
        <f t="shared" si="117"/>
      </c>
      <c r="M1214" s="195">
        <v>0</v>
      </c>
      <c r="N1214" s="198">
        <f t="shared" si="222"/>
      </c>
      <c r="O1214" s="195">
        <v>1</v>
      </c>
      <c r="P1214" s="198">
        <f t="shared" si="249"/>
      </c>
      <c r="Q1214" s="199"/>
      <c r="R1214" s="242"/>
      <c r="S1214" s="199"/>
      <c r="T1214" s="242"/>
      <c r="U1214" s="199"/>
      <c r="V1214" s="201"/>
      <c r="W1214" s="243"/>
      <c r="X1214" s="201"/>
      <c r="Y1214" s="199"/>
      <c r="Z1214" s="201"/>
      <c r="AA1214" s="201"/>
      <c r="AB1214" s="242"/>
      <c r="AC1214" s="242"/>
      <c r="AD1214" s="199"/>
      <c r="AE1214" s="201"/>
      <c r="AF1214" s="201"/>
    </row>
    <row hidden="true" r="1215">
      <c r="A1215" s="240"/>
      <c r="B1215" s="220"/>
      <c r="C1215" s="221"/>
      <c r="D1215" s="192" t="s">
        <v>250</v>
      </c>
      <c r="E1215" s="249">
        <v>468.22</v>
      </c>
      <c r="F1215" s="241"/>
      <c r="G1215" s="249">
        <v>3892</v>
      </c>
      <c r="H1215" s="249">
        <v>91</v>
      </c>
      <c r="I1215" s="196">
        <f t="shared" si="156"/>
      </c>
      <c r="J1215" s="196">
        <f t="shared" si="175"/>
      </c>
      <c r="K1215" s="195">
        <v>6</v>
      </c>
      <c r="L1215" s="197">
        <f t="shared" si="117"/>
      </c>
      <c r="M1215" s="195">
        <v>0</v>
      </c>
      <c r="N1215" s="198">
        <f t="shared" si="222"/>
      </c>
      <c r="O1215" s="195">
        <v>1</v>
      </c>
      <c r="P1215" s="198">
        <f t="shared" si="249"/>
      </c>
      <c r="Q1215" s="199"/>
      <c r="R1215" s="242"/>
      <c r="S1215" s="199"/>
      <c r="T1215" s="242"/>
      <c r="U1215" s="199"/>
      <c r="V1215" s="201"/>
      <c r="W1215" s="243"/>
      <c r="X1215" s="201"/>
      <c r="Y1215" s="199"/>
      <c r="Z1215" s="201"/>
      <c r="AA1215" s="201"/>
      <c r="AB1215" s="242"/>
      <c r="AC1215" s="242"/>
      <c r="AD1215" s="199"/>
      <c r="AE1215" s="201"/>
      <c r="AF1215" s="244" t="s">
        <v>251</v>
      </c>
    </row>
    <row hidden="true" r="1216">
      <c r="A1216" s="240"/>
      <c r="B1216" s="220" t="s">
        <v>270</v>
      </c>
      <c r="C1216" s="221" t="s">
        <v>285</v>
      </c>
      <c r="D1216" s="192" t="s">
        <v>249</v>
      </c>
      <c r="E1216" s="249">
        <v>15.16</v>
      </c>
      <c r="F1216" s="241">
        <f>E1216+E1217+E1218</f>
      </c>
      <c r="G1216" s="195">
        <v>92</v>
      </c>
      <c r="H1216" s="195">
        <v>7</v>
      </c>
      <c r="I1216" s="196">
        <f t="shared" si="156"/>
      </c>
      <c r="J1216" s="197">
        <f>(E1216/G1216)*1000</f>
      </c>
      <c r="K1216" s="195">
        <v>1</v>
      </c>
      <c r="L1216" s="197">
        <f t="shared" si="117"/>
      </c>
      <c r="M1216" s="195">
        <v>0</v>
      </c>
      <c r="N1216" s="198">
        <f t="shared" si="222"/>
      </c>
      <c r="O1216" s="195">
        <v>0</v>
      </c>
      <c r="P1216" s="198">
        <f t="shared" si="249"/>
      </c>
      <c r="Q1216" s="199">
        <f>(M1216+M1217=M1218)/(O1216+O1217+O1218)</f>
      </c>
      <c r="R1216" s="242">
        <v>4</v>
      </c>
      <c r="S1216" s="199">
        <f>(O1216+O1217+O1218)/(K1216+K1218+K1217)</f>
      </c>
      <c r="T1216" s="242">
        <v>1</v>
      </c>
      <c r="U1216" s="200">
        <f>F1216/T1216</f>
      </c>
      <c r="V1216" s="201">
        <f>(F1216+500)/T1216</f>
      </c>
      <c r="W1216" s="243">
        <v>1752</v>
      </c>
      <c r="X1216" s="201">
        <f>W1216/T1216</f>
      </c>
      <c r="Y1216" s="199">
        <f>T1216/R1216</f>
      </c>
      <c r="Z1216" s="201">
        <f>W1216/F1216</f>
      </c>
      <c r="AA1216" s="201">
        <f>W1216/(F1216+500)</f>
      </c>
      <c r="AB1216" s="242">
        <v>1</v>
      </c>
      <c r="AC1216" s="242">
        <v>1752</v>
      </c>
      <c r="AD1216" s="199">
        <f>AB1216/T1216</f>
      </c>
      <c r="AE1216" s="201">
        <f>(W1216-AC1216)/(F1216+500)</f>
      </c>
      <c r="AF1216" s="201" t="s">
        <v>248</v>
      </c>
    </row>
    <row hidden="true" r="1217">
      <c r="A1217" s="240"/>
      <c r="B1217" s="220"/>
      <c r="C1217" s="221"/>
      <c r="D1217" s="192" t="s">
        <v>289</v>
      </c>
      <c r="E1217" s="249">
        <v>223.69</v>
      </c>
      <c r="F1217" s="241"/>
      <c r="G1217" s="249">
        <v>2238</v>
      </c>
      <c r="H1217" s="249">
        <v>148</v>
      </c>
      <c r="I1217" s="196">
        <f t="shared" si="156"/>
      </c>
      <c r="J1217" s="196">
        <f>I1217/H1217</f>
      </c>
      <c r="K1217" s="195">
        <v>6</v>
      </c>
      <c r="L1217" s="197">
        <f t="shared" si="117"/>
      </c>
      <c r="M1217" s="195">
        <v>0</v>
      </c>
      <c r="N1217" s="198">
        <f t="shared" si="222"/>
      </c>
      <c r="O1217" s="195">
        <v>2</v>
      </c>
      <c r="P1217" s="198">
        <f t="shared" si="249"/>
      </c>
      <c r="Q1217" s="199"/>
      <c r="R1217" s="242"/>
      <c r="S1217" s="199"/>
      <c r="T1217" s="242"/>
      <c r="U1217" s="200"/>
      <c r="V1217" s="201"/>
      <c r="W1217" s="243"/>
      <c r="X1217" s="201"/>
      <c r="Y1217" s="199"/>
      <c r="Z1217" s="201"/>
      <c r="AA1217" s="201"/>
      <c r="AB1217" s="242"/>
      <c r="AC1217" s="242"/>
      <c r="AD1217" s="199"/>
      <c r="AE1217" s="201"/>
      <c r="AF1217" s="201"/>
    </row>
    <row hidden="true" r="1218">
      <c r="A1218" s="240"/>
      <c r="B1218" s="220"/>
      <c r="C1218" s="221"/>
      <c r="D1218" s="192" t="s">
        <v>250</v>
      </c>
      <c r="E1218" s="249">
        <v>439.46</v>
      </c>
      <c r="F1218" s="241"/>
      <c r="G1218" s="249">
        <v>3503</v>
      </c>
      <c r="H1218" s="249">
        <v>89</v>
      </c>
      <c r="I1218" s="196">
        <f t="shared" si="156"/>
      </c>
      <c r="J1218" s="197">
        <f t="shared" ref="J1218:J1222" si="38">(E1218/G1218)*1000</f>
      </c>
      <c r="K1218" s="195">
        <v>5</v>
      </c>
      <c r="L1218" s="197">
        <f t="shared" si="117"/>
      </c>
      <c r="M1218" s="195">
        <v>1</v>
      </c>
      <c r="N1218" s="198">
        <f t="shared" si="222"/>
      </c>
      <c r="O1218" s="195">
        <v>2</v>
      </c>
      <c r="P1218" s="198">
        <f t="shared" si="249"/>
      </c>
      <c r="Q1218" s="199"/>
      <c r="R1218" s="242"/>
      <c r="S1218" s="199"/>
      <c r="T1218" s="242"/>
      <c r="U1218" s="200"/>
      <c r="V1218" s="201"/>
      <c r="W1218" s="243"/>
      <c r="X1218" s="201"/>
      <c r="Y1218" s="199"/>
      <c r="Z1218" s="201"/>
      <c r="AA1218" s="201"/>
      <c r="AB1218" s="242"/>
      <c r="AC1218" s="242"/>
      <c r="AD1218" s="199"/>
      <c r="AE1218" s="201"/>
      <c r="AF1218" s="244" t="s">
        <v>251</v>
      </c>
    </row>
    <row hidden="true" r="1219">
      <c r="A1219" s="240"/>
      <c r="B1219" s="245" t="s">
        <v>256</v>
      </c>
      <c r="C1219" s="245"/>
      <c r="D1219" s="245"/>
      <c r="E1219" s="209">
        <f>SUM(E1204:E1218)</f>
      </c>
      <c r="F1219" s="209">
        <f>SUM(F1204:F1218)</f>
      </c>
      <c r="G1219" s="209">
        <f>SUM(G1204:G1218)</f>
      </c>
      <c r="H1219" s="209">
        <f>SUM(H1204:H1218)</f>
      </c>
      <c r="I1219" s="210">
        <f t="shared" si="156"/>
      </c>
      <c r="J1219" s="211">
        <f t="shared" si="38"/>
      </c>
      <c r="K1219" s="209">
        <f>SUM(K1204:K1218)</f>
      </c>
      <c r="L1219" s="211">
        <f t="shared" si="117"/>
      </c>
      <c r="M1219" s="209">
        <f>SUM(M1204:M1218)</f>
      </c>
      <c r="N1219" s="212">
        <f t="shared" si="222"/>
      </c>
      <c r="O1219" s="209">
        <f>SUM(O1204:O1218)</f>
      </c>
      <c r="P1219" s="212">
        <f t="shared" si="249"/>
      </c>
      <c r="Q1219" s="213">
        <f>M1219/O1219</f>
      </c>
      <c r="R1219" s="209">
        <f>SUM(R1204:R1218)</f>
      </c>
      <c r="S1219" s="213">
        <f>(O1219+O1219)/(K1219+K1219)</f>
      </c>
      <c r="T1219" s="209">
        <f>SUM(T1204:T1218)</f>
      </c>
      <c r="U1219" s="214">
        <f t="shared" ref="U1219:U1220" si="540">F1219/T1219</f>
      </c>
      <c r="V1219" s="215">
        <f>(F1219+5*500)/T1219</f>
      </c>
      <c r="W1219" s="211">
        <f>SUM(W1204:W1218)</f>
      </c>
      <c r="X1219" s="216">
        <f t="shared" ref="X1219:X1220" si="332">W1219/T1219</f>
      </c>
      <c r="Y1219" s="213">
        <f t="shared" ref="Y1219:Y1220" si="436">T1219/R1219</f>
      </c>
      <c r="Z1219" s="215">
        <f t="shared" ref="Z1219:Z1220" si="841">W1219/F1219</f>
      </c>
      <c r="AA1219" s="215">
        <f>W1219/(F1219+COUNT(W1204:W1218)*500)</f>
      </c>
      <c r="AB1219" s="209">
        <f>AB1216+AB1213+AB1207+AB1204</f>
      </c>
      <c r="AC1219" s="209">
        <f>AC1216+AC1213+AC1207+AC1204</f>
      </c>
      <c r="AD1219" s="213">
        <f t="shared" ref="AD1219:AD1220" si="737">AB1219/T1219</f>
      </c>
      <c r="AE1219" s="223">
        <f>(W1219-AC1219)/(F1219+COUNT(W1204:W1218)*500)</f>
      </c>
      <c r="AF1219" s="201"/>
    </row>
    <row hidden="true" r="1220">
      <c r="A1220" s="240"/>
      <c r="B1220" s="220" t="s">
        <v>271</v>
      </c>
      <c r="C1220" s="221" t="s">
        <v>287</v>
      </c>
      <c r="D1220" s="192" t="s">
        <v>249</v>
      </c>
      <c r="E1220" s="249">
        <v>11.13</v>
      </c>
      <c r="F1220" s="241">
        <f>E1220+E1221+E1222</f>
      </c>
      <c r="G1220" s="249">
        <v>124</v>
      </c>
      <c r="H1220" s="249">
        <v>5</v>
      </c>
      <c r="I1220" s="196">
        <f t="shared" si="156"/>
      </c>
      <c r="J1220" s="197">
        <f t="shared" si="38"/>
      </c>
      <c r="K1220" s="195">
        <v>0</v>
      </c>
      <c r="L1220" s="197">
        <f t="shared" si="117"/>
      </c>
      <c r="M1220" s="195">
        <v>0</v>
      </c>
      <c r="N1220" s="198">
        <f t="shared" si="222"/>
      </c>
      <c r="O1220" s="195">
        <v>0</v>
      </c>
      <c r="P1220" s="198">
        <f t="shared" si="249"/>
      </c>
      <c r="Q1220" s="199">
        <f>(M1220+M1221=M1222)/(O1220+O1221+O1222)</f>
      </c>
      <c r="R1220" s="242">
        <v>0</v>
      </c>
      <c r="S1220" s="199">
        <f>(O1220+O1221+O1222)/(K1220+K1222+K1221)</f>
      </c>
      <c r="T1220" s="242">
        <v>0</v>
      </c>
      <c r="U1220" s="200">
        <f t="shared" si="540"/>
      </c>
      <c r="V1220" s="201">
        <f>(F1220+500)/T1220</f>
      </c>
      <c r="W1220" s="243">
        <v>0</v>
      </c>
      <c r="X1220" s="201">
        <f t="shared" si="332"/>
      </c>
      <c r="Y1220" s="199">
        <f t="shared" si="436"/>
      </c>
      <c r="Z1220" s="201">
        <f t="shared" si="841"/>
      </c>
      <c r="AA1220" s="201">
        <f>W1220/(F1220+500)</f>
      </c>
      <c r="AB1220" s="242">
        <v>0</v>
      </c>
      <c r="AC1220" s="242">
        <v>0</v>
      </c>
      <c r="AD1220" s="199">
        <f t="shared" si="737"/>
      </c>
      <c r="AE1220" s="201">
        <f>(W1220-AC1220)/(F1220+500)</f>
      </c>
      <c r="AF1220" s="201" t="s">
        <v>248</v>
      </c>
    </row>
    <row hidden="true" r="1221">
      <c r="A1221" s="240"/>
      <c r="B1221" s="220"/>
      <c r="C1221" s="221"/>
      <c r="D1221" s="192" t="s">
        <v>289</v>
      </c>
      <c r="E1221" s="249">
        <v>132.64</v>
      </c>
      <c r="F1221" s="241"/>
      <c r="G1221" s="249">
        <v>1758</v>
      </c>
      <c r="H1221" s="249">
        <v>100</v>
      </c>
      <c r="I1221" s="196">
        <f t="shared" si="156"/>
      </c>
      <c r="J1221" s="197">
        <f t="shared" si="38"/>
      </c>
      <c r="K1221" s="195">
        <v>0</v>
      </c>
      <c r="L1221" s="197">
        <f t="shared" si="117"/>
      </c>
      <c r="M1221" s="195">
        <v>0</v>
      </c>
      <c r="N1221" s="198">
        <f t="shared" si="222"/>
      </c>
      <c r="O1221" s="195">
        <v>0</v>
      </c>
      <c r="P1221" s="198">
        <f t="shared" si="249"/>
      </c>
      <c r="Q1221" s="199"/>
      <c r="R1221" s="242"/>
      <c r="S1221" s="199"/>
      <c r="T1221" s="242"/>
      <c r="U1221" s="200"/>
      <c r="V1221" s="201"/>
      <c r="W1221" s="243"/>
      <c r="X1221" s="201"/>
      <c r="Y1221" s="199"/>
      <c r="Z1221" s="201"/>
      <c r="AA1221" s="201"/>
      <c r="AB1221" s="242"/>
      <c r="AC1221" s="242"/>
      <c r="AD1221" s="199"/>
      <c r="AE1221" s="201"/>
      <c r="AF1221" s="201"/>
    </row>
    <row hidden="true" r="1222">
      <c r="A1222" s="240"/>
      <c r="B1222" s="220"/>
      <c r="C1222" s="221"/>
      <c r="D1222" s="192" t="s">
        <v>250</v>
      </c>
      <c r="E1222" s="249">
        <v>406.2</v>
      </c>
      <c r="F1222" s="241"/>
      <c r="G1222" s="249">
        <v>2975</v>
      </c>
      <c r="H1222" s="249">
        <v>59</v>
      </c>
      <c r="I1222" s="196">
        <f t="shared" si="156"/>
      </c>
      <c r="J1222" s="197">
        <f t="shared" si="38"/>
      </c>
      <c r="K1222" s="195">
        <v>0</v>
      </c>
      <c r="L1222" s="197">
        <f t="shared" si="117"/>
      </c>
      <c r="M1222" s="195">
        <v>0</v>
      </c>
      <c r="N1222" s="198">
        <f t="shared" si="222"/>
      </c>
      <c r="O1222" s="195">
        <v>0</v>
      </c>
      <c r="P1222" s="198">
        <f t="shared" si="249"/>
      </c>
      <c r="Q1222" s="199"/>
      <c r="R1222" s="242"/>
      <c r="S1222" s="199"/>
      <c r="T1222" s="242"/>
      <c r="U1222" s="200"/>
      <c r="V1222" s="201"/>
      <c r="W1222" s="243"/>
      <c r="X1222" s="201"/>
      <c r="Y1222" s="199"/>
      <c r="Z1222" s="201"/>
      <c r="AA1222" s="201"/>
      <c r="AB1222" s="242"/>
      <c r="AC1222" s="242"/>
      <c r="AD1222" s="199"/>
      <c r="AE1222" s="201"/>
      <c r="AF1222" s="244" t="s">
        <v>251</v>
      </c>
    </row>
    <row hidden="true" r="1223">
      <c r="A1223" s="240"/>
      <c r="B1223" s="220" t="s">
        <v>273</v>
      </c>
      <c r="C1223" s="221" t="s">
        <v>287</v>
      </c>
      <c r="D1223" s="192" t="s">
        <v>249</v>
      </c>
      <c r="E1223" s="249">
        <v>4.74</v>
      </c>
      <c r="F1223" s="241">
        <f>E1223+E1224+E1225</f>
      </c>
      <c r="G1223" s="249">
        <v>50</v>
      </c>
      <c r="H1223" s="249">
        <v>5</v>
      </c>
      <c r="I1223" s="196">
        <f t="shared" si="156"/>
      </c>
      <c r="J1223" s="196">
        <f>I1223/H1223</f>
      </c>
      <c r="K1223" s="195">
        <v>0</v>
      </c>
      <c r="L1223" s="197">
        <f t="shared" si="117"/>
      </c>
      <c r="M1223" s="195">
        <v>0</v>
      </c>
      <c r="N1223" s="198">
        <f t="shared" si="222"/>
      </c>
      <c r="O1223" s="195">
        <v>1</v>
      </c>
      <c r="P1223" s="198">
        <f t="shared" si="249"/>
      </c>
      <c r="Q1223" s="199">
        <f>(M1223+M1224=M1225)/(O1223+O1224+O1225)</f>
      </c>
      <c r="R1223" s="242">
        <v>3</v>
      </c>
      <c r="S1223" s="199">
        <f>(O1223+O1224+O1225)/(K1223+K1225+K1224)</f>
      </c>
      <c r="T1223" s="242">
        <v>0</v>
      </c>
      <c r="U1223" s="200">
        <f>F1223/T1223</f>
      </c>
      <c r="V1223" s="201">
        <f>(F1223+500)/T1223</f>
      </c>
      <c r="W1223" s="243">
        <v>0</v>
      </c>
      <c r="X1223" s="201">
        <f>W1223/T1223</f>
      </c>
      <c r="Y1223" s="199">
        <f>T1223/R1223</f>
      </c>
      <c r="Z1223" s="201">
        <f>W1223/F1223</f>
      </c>
      <c r="AA1223" s="201">
        <f>W1223/(F1223+500)</f>
      </c>
      <c r="AB1223" s="242">
        <v>0</v>
      </c>
      <c r="AC1223" s="242">
        <v>0</v>
      </c>
      <c r="AD1223" s="199">
        <f>AB1223/T1223</f>
      </c>
      <c r="AE1223" s="201">
        <f>(W1223-AC1223)/(F1223+500)</f>
      </c>
      <c r="AF1223" s="201" t="s">
        <v>248</v>
      </c>
    </row>
    <row hidden="true" r="1224">
      <c r="A1224" s="240"/>
      <c r="B1224" s="220"/>
      <c r="C1224" s="221"/>
      <c r="D1224" s="192" t="s">
        <v>289</v>
      </c>
      <c r="E1224" s="195">
        <v>216.47</v>
      </c>
      <c r="F1224" s="241"/>
      <c r="G1224" s="249">
        <v>2640</v>
      </c>
      <c r="H1224" s="249">
        <v>149</v>
      </c>
      <c r="I1224" s="196">
        <f t="shared" si="156"/>
      </c>
      <c r="J1224" s="197">
        <f>(E1224/G1224)*1000</f>
      </c>
      <c r="K1224" s="195">
        <v>1</v>
      </c>
      <c r="L1224" s="197">
        <f t="shared" si="117"/>
      </c>
      <c r="M1224" s="195">
        <v>0</v>
      </c>
      <c r="N1224" s="198">
        <f t="shared" si="222"/>
      </c>
      <c r="O1224" s="195">
        <v>0</v>
      </c>
      <c r="P1224" s="198">
        <f t="shared" si="249"/>
      </c>
      <c r="Q1224" s="199"/>
      <c r="R1224" s="242"/>
      <c r="S1224" s="199"/>
      <c r="T1224" s="242"/>
      <c r="U1224" s="200"/>
      <c r="V1224" s="201"/>
      <c r="W1224" s="243"/>
      <c r="X1224" s="201"/>
      <c r="Y1224" s="199"/>
      <c r="Z1224" s="201"/>
      <c r="AA1224" s="201"/>
      <c r="AB1224" s="242"/>
      <c r="AC1224" s="242"/>
      <c r="AD1224" s="199"/>
      <c r="AE1224" s="201"/>
      <c r="AF1224" s="201"/>
    </row>
    <row hidden="true" r="1225">
      <c r="A1225" s="240"/>
      <c r="B1225" s="220"/>
      <c r="C1225" s="221"/>
      <c r="D1225" s="192" t="s">
        <v>250</v>
      </c>
      <c r="E1225" s="249">
        <v>125.12</v>
      </c>
      <c r="F1225" s="241"/>
      <c r="G1225" s="249">
        <v>1163</v>
      </c>
      <c r="H1225" s="249">
        <v>45</v>
      </c>
      <c r="I1225" s="196">
        <f t="shared" si="156"/>
      </c>
      <c r="J1225" s="196">
        <f>I1225/H1225</f>
      </c>
      <c r="K1225" s="195">
        <v>0</v>
      </c>
      <c r="L1225" s="197">
        <f t="shared" si="117"/>
      </c>
      <c r="M1225" s="195">
        <v>0</v>
      </c>
      <c r="N1225" s="198">
        <f t="shared" si="222"/>
      </c>
      <c r="O1225" s="195">
        <v>0</v>
      </c>
      <c r="P1225" s="198">
        <f t="shared" si="249"/>
      </c>
      <c r="Q1225" s="199"/>
      <c r="R1225" s="242"/>
      <c r="S1225" s="199"/>
      <c r="T1225" s="242"/>
      <c r="U1225" s="200"/>
      <c r="V1225" s="201"/>
      <c r="W1225" s="243"/>
      <c r="X1225" s="201"/>
      <c r="Y1225" s="199"/>
      <c r="Z1225" s="201"/>
      <c r="AA1225" s="201"/>
      <c r="AB1225" s="242"/>
      <c r="AC1225" s="242"/>
      <c r="AD1225" s="199"/>
      <c r="AE1225" s="201"/>
      <c r="AF1225" s="244" t="s">
        <v>251</v>
      </c>
    </row>
    <row hidden="true" r="1226">
      <c r="A1226" s="240"/>
      <c r="B1226" s="220" t="s">
        <v>274</v>
      </c>
      <c r="C1226" s="221" t="s">
        <v>287</v>
      </c>
      <c r="D1226" s="192" t="s">
        <v>249</v>
      </c>
      <c r="E1226" s="249">
        <v>17.7</v>
      </c>
      <c r="F1226" s="241">
        <f>E1226+E1227+E1228</f>
      </c>
      <c r="G1226" s="249">
        <v>90</v>
      </c>
      <c r="H1226" s="249">
        <v>7</v>
      </c>
      <c r="I1226" s="196">
        <f t="shared" si="156"/>
      </c>
      <c r="J1226" s="197">
        <f t="shared" ref="J1226:J1228" si="39">(E1226/G1226)*1000</f>
      </c>
      <c r="K1226" s="195">
        <v>0</v>
      </c>
      <c r="L1226" s="197">
        <f t="shared" si="117"/>
      </c>
      <c r="M1226" s="195">
        <v>0</v>
      </c>
      <c r="N1226" s="198">
        <f t="shared" si="222"/>
      </c>
      <c r="O1226" s="195">
        <v>1</v>
      </c>
      <c r="P1226" s="198">
        <f t="shared" si="249"/>
      </c>
      <c r="Q1226" s="199">
        <f>(M1226+M1227=M1228)/(O1226+O1227+O1228)</f>
      </c>
      <c r="R1226" s="242">
        <v>3</v>
      </c>
      <c r="S1226" s="199">
        <f>(O1226+O1227+O1228)/(K1226+K1228+K1227)</f>
      </c>
      <c r="T1226" s="242">
        <v>0</v>
      </c>
      <c r="U1226" s="200">
        <f>F1226/T1226</f>
      </c>
      <c r="V1226" s="201">
        <f>(F1226+500)/T1226</f>
      </c>
      <c r="W1226" s="243">
        <v>0</v>
      </c>
      <c r="X1226" s="201">
        <f>W1226/T1226</f>
      </c>
      <c r="Y1226" s="199">
        <f>T1226/R1226</f>
      </c>
      <c r="Z1226" s="201">
        <f>W1226/F1226</f>
      </c>
      <c r="AA1226" s="201">
        <f>W1226/(F1226+500)</f>
      </c>
      <c r="AB1226" s="242">
        <v>0</v>
      </c>
      <c r="AC1226" s="242">
        <v>0</v>
      </c>
      <c r="AD1226" s="199">
        <f>AB1226/T1226</f>
      </c>
      <c r="AE1226" s="201">
        <f>(W1226-AC1226)/(F1226+500)</f>
      </c>
      <c r="AF1226" s="201" t="s">
        <v>248</v>
      </c>
    </row>
    <row hidden="true" r="1227">
      <c r="A1227" s="240"/>
      <c r="B1227" s="220"/>
      <c r="C1227" s="221"/>
      <c r="D1227" s="192" t="s">
        <v>289</v>
      </c>
      <c r="E1227" s="249">
        <v>322.6</v>
      </c>
      <c r="F1227" s="241"/>
      <c r="G1227" s="249">
        <v>3703</v>
      </c>
      <c r="H1227" s="249">
        <v>148</v>
      </c>
      <c r="I1227" s="196">
        <f t="shared" si="156"/>
      </c>
      <c r="J1227" s="197">
        <f t="shared" si="39"/>
      </c>
      <c r="K1227" s="195">
        <v>3</v>
      </c>
      <c r="L1227" s="197">
        <f t="shared" si="117"/>
      </c>
      <c r="M1227" s="195">
        <v>0</v>
      </c>
      <c r="N1227" s="198">
        <f t="shared" si="222"/>
      </c>
      <c r="O1227" s="195">
        <v>1</v>
      </c>
      <c r="P1227" s="198">
        <f t="shared" si="249"/>
      </c>
      <c r="Q1227" s="199"/>
      <c r="R1227" s="242"/>
      <c r="S1227" s="199"/>
      <c r="T1227" s="242"/>
      <c r="U1227" s="200"/>
      <c r="V1227" s="201"/>
      <c r="W1227" s="243"/>
      <c r="X1227" s="201"/>
      <c r="Y1227" s="199"/>
      <c r="Z1227" s="201"/>
      <c r="AA1227" s="201"/>
      <c r="AB1227" s="242"/>
      <c r="AC1227" s="242"/>
      <c r="AD1227" s="199"/>
      <c r="AE1227" s="201"/>
      <c r="AF1227" s="201"/>
    </row>
    <row hidden="true" r="1228">
      <c r="A1228" s="240"/>
      <c r="B1228" s="220"/>
      <c r="C1228" s="221"/>
      <c r="D1228" s="192" t="s">
        <v>250</v>
      </c>
      <c r="E1228" s="249">
        <v>216.53</v>
      </c>
      <c r="F1228" s="241"/>
      <c r="G1228" s="249">
        <v>1706</v>
      </c>
      <c r="H1228" s="249">
        <v>44</v>
      </c>
      <c r="I1228" s="196">
        <f t="shared" si="156"/>
      </c>
      <c r="J1228" s="197">
        <f t="shared" si="39"/>
      </c>
      <c r="K1228" s="195">
        <v>2</v>
      </c>
      <c r="L1228" s="197">
        <f t="shared" si="117"/>
      </c>
      <c r="M1228" s="195">
        <v>0</v>
      </c>
      <c r="N1228" s="198">
        <f t="shared" si="222"/>
      </c>
      <c r="O1228" s="195">
        <v>3</v>
      </c>
      <c r="P1228" s="198">
        <f t="shared" si="249"/>
      </c>
      <c r="Q1228" s="199"/>
      <c r="R1228" s="242"/>
      <c r="S1228" s="199"/>
      <c r="T1228" s="242"/>
      <c r="U1228" s="200"/>
      <c r="V1228" s="201"/>
      <c r="W1228" s="243"/>
      <c r="X1228" s="201"/>
      <c r="Y1228" s="199"/>
      <c r="Z1228" s="201"/>
      <c r="AA1228" s="201"/>
      <c r="AB1228" s="242"/>
      <c r="AC1228" s="242"/>
      <c r="AD1228" s="199"/>
      <c r="AE1228" s="201"/>
      <c r="AF1228" s="244" t="s">
        <v>251</v>
      </c>
    </row>
    <row hidden="true" r="1229">
      <c r="A1229" s="240"/>
      <c r="B1229" s="220" t="s">
        <v>275</v>
      </c>
      <c r="C1229" s="221" t="s">
        <v>287</v>
      </c>
      <c r="D1229" s="192" t="s">
        <v>249</v>
      </c>
      <c r="E1229" s="249">
        <v>23.09</v>
      </c>
      <c r="F1229" s="241">
        <f>E1229+E1230+E1231</f>
      </c>
      <c r="G1229" s="249">
        <v>166</v>
      </c>
      <c r="H1229" s="249">
        <v>17</v>
      </c>
      <c r="I1229" s="196">
        <f t="shared" si="156"/>
      </c>
      <c r="J1229" s="196">
        <f>I1229/H1229</f>
      </c>
      <c r="K1229" s="195">
        <v>2</v>
      </c>
      <c r="L1229" s="197">
        <f t="shared" si="117"/>
      </c>
      <c r="M1229" s="195">
        <v>0</v>
      </c>
      <c r="N1229" s="198">
        <f t="shared" si="222"/>
      </c>
      <c r="O1229" s="195">
        <v>0</v>
      </c>
      <c r="P1229" s="198">
        <f t="shared" si="249"/>
      </c>
      <c r="Q1229" s="199">
        <f>(M1229+M1230=M1231)/(O1229+O1230+O1231)</f>
      </c>
      <c r="R1229" s="242">
        <v>5</v>
      </c>
      <c r="S1229" s="199">
        <f>(O1229+O1230+O1231)/(K1229+K1231+K1230)</f>
      </c>
      <c r="T1229" s="242">
        <v>4</v>
      </c>
      <c r="U1229" s="200">
        <f>F1229/T1229</f>
      </c>
      <c r="V1229" s="201">
        <f>(F1229+500)/T1229</f>
      </c>
      <c r="W1229" s="243">
        <v>2150.7</v>
      </c>
      <c r="X1229" s="201">
        <f>W1229/T1229</f>
      </c>
      <c r="Y1229" s="199">
        <f>T1229/R1229</f>
      </c>
      <c r="Z1229" s="201">
        <f>W1229/F1229</f>
      </c>
      <c r="AA1229" s="201">
        <f>W1229/(F1229+500)</f>
      </c>
      <c r="AB1229" s="242">
        <v>0</v>
      </c>
      <c r="AC1229" s="242">
        <v>0</v>
      </c>
      <c r="AD1229" s="199">
        <f>AB1229/T1229</f>
      </c>
      <c r="AE1229" s="201">
        <f>(W1229-AC1229)/(F1229+500)</f>
      </c>
      <c r="AF1229" s="201" t="s">
        <v>248</v>
      </c>
    </row>
    <row hidden="true" r="1230">
      <c r="A1230" s="240"/>
      <c r="B1230" s="220"/>
      <c r="C1230" s="221"/>
      <c r="D1230" s="192" t="s">
        <v>289</v>
      </c>
      <c r="E1230" s="249">
        <v>410.8</v>
      </c>
      <c r="F1230" s="241"/>
      <c r="G1230" s="249">
        <v>5882</v>
      </c>
      <c r="H1230" s="249">
        <v>217</v>
      </c>
      <c r="I1230" s="196">
        <f t="shared" si="156"/>
      </c>
      <c r="J1230" s="197">
        <f>(E1230/G1230)*1000</f>
      </c>
      <c r="K1230" s="195">
        <v>8</v>
      </c>
      <c r="L1230" s="197">
        <f t="shared" si="117"/>
      </c>
      <c r="M1230" s="195">
        <v>0</v>
      </c>
      <c r="N1230" s="198">
        <f t="shared" si="222"/>
      </c>
      <c r="O1230" s="195">
        <v>0</v>
      </c>
      <c r="P1230" s="198">
        <f t="shared" si="249"/>
      </c>
      <c r="Q1230" s="199"/>
      <c r="R1230" s="242"/>
      <c r="S1230" s="199"/>
      <c r="T1230" s="242"/>
      <c r="U1230" s="200"/>
      <c r="V1230" s="201"/>
      <c r="W1230" s="200"/>
      <c r="X1230" s="201"/>
      <c r="Y1230" s="199"/>
      <c r="Z1230" s="201"/>
      <c r="AA1230" s="201"/>
      <c r="AB1230" s="242"/>
      <c r="AC1230" s="242"/>
      <c r="AD1230" s="199"/>
      <c r="AE1230" s="201"/>
      <c r="AF1230" s="201"/>
    </row>
    <row hidden="true" r="1231">
      <c r="A1231" s="240"/>
      <c r="B1231" s="220"/>
      <c r="C1231" s="221"/>
      <c r="D1231" s="192" t="s">
        <v>250</v>
      </c>
      <c r="E1231" s="249">
        <v>1012.87</v>
      </c>
      <c r="F1231" s="241"/>
      <c r="G1231" s="249">
        <v>8198</v>
      </c>
      <c r="H1231" s="249">
        <v>140</v>
      </c>
      <c r="I1231" s="196">
        <f t="shared" si="156"/>
      </c>
      <c r="J1231" s="196">
        <f>I1231/H1231</f>
      </c>
      <c r="K1231" s="195">
        <v>7</v>
      </c>
      <c r="L1231" s="197">
        <f t="shared" si="117"/>
      </c>
      <c r="M1231" s="195">
        <v>2</v>
      </c>
      <c r="N1231" s="198">
        <f t="shared" si="222"/>
      </c>
      <c r="O1231" s="195">
        <v>3</v>
      </c>
      <c r="P1231" s="198">
        <f t="shared" si="249"/>
      </c>
      <c r="Q1231" s="199"/>
      <c r="R1231" s="242"/>
      <c r="S1231" s="199"/>
      <c r="T1231" s="242"/>
      <c r="U1231" s="200"/>
      <c r="V1231" s="201"/>
      <c r="W1231" s="200"/>
      <c r="X1231" s="201"/>
      <c r="Y1231" s="199"/>
      <c r="Z1231" s="201"/>
      <c r="AA1231" s="201"/>
      <c r="AB1231" s="242"/>
      <c r="AC1231" s="242"/>
      <c r="AD1231" s="199"/>
      <c r="AE1231" s="201"/>
      <c r="AF1231" s="244" t="s">
        <v>251</v>
      </c>
    </row>
    <row hidden="true" r="1232">
      <c r="A1232" s="240"/>
      <c r="B1232" s="220" t="s">
        <v>276</v>
      </c>
      <c r="C1232" s="221" t="s">
        <v>287</v>
      </c>
      <c r="D1232" s="192" t="s">
        <v>249</v>
      </c>
      <c r="E1232" s="195">
        <v>1.76</v>
      </c>
      <c r="F1232" s="241">
        <f>E1232+E1233+E1234</f>
      </c>
      <c r="G1232" s="249">
        <v>30</v>
      </c>
      <c r="H1232" s="249">
        <v>6</v>
      </c>
      <c r="I1232" s="196">
        <f t="shared" si="156"/>
      </c>
      <c r="J1232" s="197">
        <f t="shared" ref="J1232:J1234" si="40">(E1232/G1232)*1000</f>
      </c>
      <c r="K1232" s="195">
        <v>1</v>
      </c>
      <c r="L1232" s="197">
        <f t="shared" si="117"/>
      </c>
      <c r="M1232" s="195">
        <v>0</v>
      </c>
      <c r="N1232" s="198">
        <f t="shared" si="222"/>
      </c>
      <c r="O1232" s="195">
        <v>0</v>
      </c>
      <c r="P1232" s="198">
        <f t="shared" si="249"/>
      </c>
      <c r="Q1232" s="199">
        <f>(M1232+M1233=M1234)/(O1232+O1233+O1234)</f>
      </c>
      <c r="R1232" s="242">
        <v>2</v>
      </c>
      <c r="S1232" s="199">
        <f>(O1232+O1233+O1234)/(K1232+K1234+K1233)</f>
      </c>
      <c r="T1232" s="242">
        <v>0</v>
      </c>
      <c r="U1232" s="200">
        <f>F1232/T1232</f>
      </c>
      <c r="V1232" s="201">
        <f>(F1232+500)/T1232</f>
      </c>
      <c r="W1232" s="243">
        <v>0</v>
      </c>
      <c r="X1232" s="201">
        <f>W1232/T1232</f>
      </c>
      <c r="Y1232" s="199">
        <f>T1232/R1232</f>
      </c>
      <c r="Z1232" s="201">
        <f>W1232/F1232</f>
      </c>
      <c r="AA1232" s="201">
        <f>W1232/(F1232+500)</f>
      </c>
      <c r="AB1232" s="242">
        <v>0</v>
      </c>
      <c r="AC1232" s="242">
        <v>0</v>
      </c>
      <c r="AD1232" s="199">
        <f>AB1232/T1232</f>
      </c>
      <c r="AE1232" s="201">
        <f>(W1232-AC1232)/(F1232+500)</f>
      </c>
      <c r="AF1232" s="201" t="s">
        <v>248</v>
      </c>
    </row>
    <row hidden="true" r="1233">
      <c r="A1233" s="240"/>
      <c r="B1233" s="220"/>
      <c r="C1233" s="221"/>
      <c r="D1233" s="192" t="s">
        <v>289</v>
      </c>
      <c r="E1233" s="195">
        <v>146.2</v>
      </c>
      <c r="F1233" s="241"/>
      <c r="G1233" s="249">
        <v>2050</v>
      </c>
      <c r="H1233" s="249">
        <v>86</v>
      </c>
      <c r="I1233" s="196">
        <f t="shared" si="156"/>
      </c>
      <c r="J1233" s="197">
        <f t="shared" si="40"/>
      </c>
      <c r="K1233" s="195">
        <v>9</v>
      </c>
      <c r="L1233" s="197">
        <f t="shared" si="117"/>
      </c>
      <c r="M1233" s="195">
        <v>0</v>
      </c>
      <c r="N1233" s="198">
        <f t="shared" si="222"/>
      </c>
      <c r="O1233" s="195">
        <v>0</v>
      </c>
      <c r="P1233" s="198">
        <f t="shared" si="249"/>
      </c>
      <c r="Q1233" s="199"/>
      <c r="R1233" s="242"/>
      <c r="S1233" s="199"/>
      <c r="T1233" s="242"/>
      <c r="U1233" s="200"/>
      <c r="V1233" s="201"/>
      <c r="W1233" s="200"/>
      <c r="X1233" s="201"/>
      <c r="Y1233" s="199"/>
      <c r="Z1233" s="201"/>
      <c r="AA1233" s="201"/>
      <c r="AB1233" s="242"/>
      <c r="AC1233" s="242"/>
      <c r="AD1233" s="199"/>
      <c r="AE1233" s="201"/>
      <c r="AF1233" s="244"/>
    </row>
    <row hidden="true" r="1234">
      <c r="A1234" s="240"/>
      <c r="B1234" s="220"/>
      <c r="C1234" s="221"/>
      <c r="D1234" s="192" t="s">
        <v>250</v>
      </c>
      <c r="E1234" s="249">
        <v>823.81</v>
      </c>
      <c r="F1234" s="241"/>
      <c r="G1234" s="249">
        <v>6756</v>
      </c>
      <c r="H1234" s="249">
        <v>134</v>
      </c>
      <c r="I1234" s="196">
        <f t="shared" si="156"/>
      </c>
      <c r="J1234" s="197">
        <f t="shared" si="40"/>
      </c>
      <c r="K1234" s="195">
        <v>11</v>
      </c>
      <c r="L1234" s="197">
        <f t="shared" si="117"/>
      </c>
      <c r="M1234" s="195">
        <v>0</v>
      </c>
      <c r="N1234" s="198">
        <f t="shared" si="222"/>
      </c>
      <c r="O1234" s="195">
        <v>2</v>
      </c>
      <c r="P1234" s="198">
        <f t="shared" si="249"/>
      </c>
      <c r="Q1234" s="199"/>
      <c r="R1234" s="242"/>
      <c r="S1234" s="199"/>
      <c r="T1234" s="242"/>
      <c r="U1234" s="200"/>
      <c r="V1234" s="201"/>
      <c r="W1234" s="200"/>
      <c r="X1234" s="201"/>
      <c r="Y1234" s="199"/>
      <c r="Z1234" s="201"/>
      <c r="AA1234" s="201"/>
      <c r="AB1234" s="242"/>
      <c r="AC1234" s="242"/>
      <c r="AD1234" s="199"/>
      <c r="AE1234" s="201"/>
      <c r="AF1234" s="244" t="s">
        <v>251</v>
      </c>
    </row>
    <row hidden="true" r="1235">
      <c r="A1235" s="240"/>
      <c r="B1235" s="245" t="s">
        <v>256</v>
      </c>
      <c r="C1235" s="245"/>
      <c r="D1235" s="245"/>
      <c r="E1235" s="209">
        <f>SUM(E1220:E1234)</f>
      </c>
      <c r="F1235" s="209">
        <f>SUM(F1220:F1234)</f>
      </c>
      <c r="G1235" s="209">
        <f>SUM(G1220:G1234)</f>
      </c>
      <c r="H1235" s="209">
        <f>SUM(H1220:H1234)</f>
      </c>
      <c r="I1235" s="255">
        <f t="shared" si="156"/>
      </c>
      <c r="J1235" s="211">
        <f>SUM(J1220:J1234)</f>
      </c>
      <c r="K1235" s="209">
        <f>SUM(K1220:K1234)</f>
      </c>
      <c r="L1235" s="211">
        <f t="shared" si="117"/>
      </c>
      <c r="M1235" s="209">
        <f>SUM(M1220:M1234)</f>
      </c>
      <c r="N1235" s="212">
        <f t="shared" si="222"/>
      </c>
      <c r="O1235" s="209">
        <f>SUM(O1220:O1234)</f>
      </c>
      <c r="P1235" s="212">
        <f t="shared" si="249"/>
      </c>
      <c r="Q1235" s="213">
        <f t="shared" ref="Q1235:Q1236" si="195">M1235/O1235</f>
      </c>
      <c r="R1235" s="209">
        <f>SUM(R1220:R1234)</f>
      </c>
      <c r="S1235" s="213">
        <f t="shared" ref="S1235:S1236" si="73">(O1235+O1235)/(K1235+K1235)</f>
      </c>
      <c r="T1235" s="209">
        <f>SUM(T1220:T1234)</f>
      </c>
      <c r="U1235" s="214">
        <f t="shared" ref="U1235:U1236" si="541">F1235/T1235</f>
      </c>
      <c r="V1235" s="215">
        <f>(F1235+5*500)/T1235</f>
      </c>
      <c r="W1235" s="211">
        <f>SUM(W1220:W1234)</f>
      </c>
      <c r="X1235" s="216">
        <f t="shared" ref="X1235:X1236" si="333">W1235/T1235</f>
      </c>
      <c r="Y1235" s="213">
        <f t="shared" ref="Y1235:Y1236" si="437">T1235/R1235</f>
      </c>
      <c r="Z1235" s="215">
        <f t="shared" ref="Z1235:Z1236" si="842">W1235/F1235</f>
      </c>
      <c r="AA1235" s="215">
        <f>W1235/(F1235+COUNT(W1220:W1234)*500)</f>
      </c>
      <c r="AB1235" s="209">
        <f>AB1232+AB1229+AB1226+AB1223+AB1220</f>
      </c>
      <c r="AC1235" s="209">
        <f>AC1232+AC1229+AC1226+AC1223+AC1220</f>
      </c>
      <c r="AD1235" s="213">
        <f t="shared" ref="AD1235:AD1236" si="738">AB1235/T1235</f>
      </c>
      <c r="AE1235" s="223">
        <f>(W1235-AC1235)/(F1235+COUNT(W1220:W1234)*500)</f>
      </c>
      <c r="AF1235" s="201"/>
    </row>
    <row r="1236">
      <c r="A1236" s="240"/>
      <c r="B1236" s="252" t="s">
        <v>277</v>
      </c>
      <c r="C1236" s="252"/>
      <c r="D1236" s="252"/>
      <c r="E1236" s="233">
        <f>E1235+E1219+E1203</f>
      </c>
      <c r="F1236" s="233">
        <f>F1203+F1219+F1235</f>
      </c>
      <c r="G1236" s="233">
        <f>G1203+G1219+G1235</f>
      </c>
      <c r="H1236" s="233">
        <f>H1203+H1219+H1235</f>
      </c>
      <c r="I1236" s="227">
        <f t="shared" si="156"/>
      </c>
      <c r="J1236" s="228">
        <f>(E1236/G1236)*1000</f>
      </c>
      <c r="K1236" s="233">
        <f>K1203+K1219+K1235</f>
      </c>
      <c r="L1236" s="228">
        <f t="shared" si="117"/>
      </c>
      <c r="M1236" s="233">
        <f>M1203+M1219+M1235</f>
      </c>
      <c r="N1236" s="230">
        <f t="shared" si="222"/>
      </c>
      <c r="O1236" s="233">
        <f>O1203+O1219+O1235</f>
      </c>
      <c r="P1236" s="230">
        <f t="shared" si="249"/>
      </c>
      <c r="Q1236" s="231">
        <f t="shared" si="195"/>
      </c>
      <c r="R1236" s="233">
        <f>R1203+R1219+R1235</f>
      </c>
      <c r="S1236" s="231">
        <f t="shared" si="73"/>
      </c>
      <c r="T1236" s="233">
        <f>T1203+T1219+T1235</f>
      </c>
      <c r="U1236" s="232">
        <f t="shared" si="541"/>
      </c>
      <c r="V1236" s="233">
        <f>(F1236+4*500)/T1236</f>
      </c>
      <c r="W1236" s="233">
        <f>W1203+W1219+W1235</f>
      </c>
      <c r="X1236" s="233">
        <f t="shared" si="333"/>
      </c>
      <c r="Y1236" s="231">
        <f t="shared" si="437"/>
      </c>
      <c r="Z1236" s="233">
        <f t="shared" si="842"/>
      </c>
      <c r="AA1236" s="233">
        <f>W1236/(F1236+COUNT(W1195:W1194,W1188:W1202,W1204:W1218,W1220:W1234)*500)</f>
      </c>
      <c r="AB1236" s="233">
        <f>AB1203+AB1219+AB1235</f>
      </c>
      <c r="AC1236" s="233">
        <f>AC1203+AC1219+AC1235</f>
      </c>
      <c r="AD1236" s="231">
        <f t="shared" si="738"/>
      </c>
      <c r="AE1236" s="233">
        <f>(W1236-AC1236)/(F1236+COUNT(W1195:W1194,W1188:W1202,W1204:W1218,W1220:W1234)*500)</f>
      </c>
      <c r="AF1236" s="201"/>
    </row>
    <row hidden="true" r="1237">
      <c r="A1237" s="178" t="s">
        <v>212</v>
      </c>
      <c r="B1237" s="179" t="s">
        <v>213</v>
      </c>
      <c r="C1237" s="179" t="s">
        <v>214</v>
      </c>
      <c r="D1237" s="179" t="s">
        <v>215</v>
      </c>
      <c r="E1237" s="180" t="s">
        <v>216</v>
      </c>
      <c r="F1237" s="179" t="s">
        <v>217</v>
      </c>
      <c r="G1237" s="179" t="s">
        <v>218</v>
      </c>
      <c r="H1237" s="179" t="s">
        <v>219</v>
      </c>
      <c r="I1237" s="181" t="s">
        <v>220</v>
      </c>
      <c r="J1237" s="182" t="s">
        <v>221</v>
      </c>
      <c r="K1237" s="179" t="s">
        <v>222</v>
      </c>
      <c r="L1237" s="182" t="s">
        <v>223</v>
      </c>
      <c r="M1237" s="179" t="s">
        <v>224</v>
      </c>
      <c r="N1237" s="183" t="s">
        <v>225</v>
      </c>
      <c r="O1237" s="179" t="s">
        <v>226</v>
      </c>
      <c r="P1237" s="183" t="s">
        <v>227</v>
      </c>
      <c r="Q1237" s="181" t="s">
        <v>228</v>
      </c>
      <c r="R1237" s="184" t="s">
        <v>229</v>
      </c>
      <c r="S1237" s="185" t="s">
        <v>230</v>
      </c>
      <c r="T1237" s="184" t="s">
        <v>231</v>
      </c>
      <c r="U1237" s="186" t="s">
        <v>232</v>
      </c>
      <c r="V1237" s="187" t="s">
        <v>233</v>
      </c>
      <c r="W1237" s="187" t="s">
        <v>234</v>
      </c>
      <c r="X1237" s="187" t="s">
        <v>235</v>
      </c>
      <c r="Y1237" s="185" t="s">
        <v>236</v>
      </c>
      <c r="Z1237" s="187" t="s">
        <v>237</v>
      </c>
      <c r="AA1237" s="187" t="s">
        <v>238</v>
      </c>
      <c r="AB1237" s="187" t="s">
        <v>239</v>
      </c>
      <c r="AC1237" s="184" t="s">
        <v>240</v>
      </c>
      <c r="AD1237" s="185" t="s">
        <v>241</v>
      </c>
      <c r="AE1237" s="235" t="s">
        <v>242</v>
      </c>
      <c r="AF1237" s="236" t="s">
        <v>243</v>
      </c>
    </row>
    <row hidden="true" r="1238">
      <c r="A1238" s="189" t="s">
        <v>308</v>
      </c>
      <c r="B1238" s="190" t="s">
        <v>245</v>
      </c>
      <c r="C1238" s="221" t="s">
        <v>246</v>
      </c>
      <c r="D1238" s="192" t="s">
        <v>249</v>
      </c>
      <c r="E1238" s="193">
        <v>18.82</v>
      </c>
      <c r="F1238" s="194">
        <f>E1238+E1240+E1239</f>
      </c>
      <c r="G1238" s="195">
        <v>169</v>
      </c>
      <c r="H1238" s="195">
        <v>46</v>
      </c>
      <c r="I1238" s="196">
        <f t="shared" ref="I1238:I1302" si="157">H1238/G1238</f>
      </c>
      <c r="J1238" s="197">
        <f t="shared" ref="J1238:J1272" si="41">(E1238/G1238)*1000</f>
      </c>
      <c r="K1238" s="195">
        <v>1</v>
      </c>
      <c r="L1238" s="197">
        <f t="shared" ref="L1238:L1298" si="118">E1238/K1238</f>
      </c>
      <c r="M1238" s="195">
        <v>0</v>
      </c>
      <c r="N1238" s="198">
        <f t="shared" ref="N1238:N1302" si="223">E1238/M1238</f>
      </c>
      <c r="O1238" s="195">
        <v>0</v>
      </c>
      <c r="P1238" s="198">
        <f t="shared" ref="P1238:P1302" si="250">E1238/O1238</f>
      </c>
      <c r="Q1238" s="199">
        <f>(M1238+M1239+M1240)/(O1238+O1239+O1240)</f>
      </c>
      <c r="R1238" s="195">
        <v>6</v>
      </c>
      <c r="S1238" s="199">
        <f>(O1238+O1239+O1240)/(K1238+K1239+K1240)</f>
      </c>
      <c r="T1238" s="195">
        <v>2</v>
      </c>
      <c r="U1238" s="200">
        <f>F1238/T1238</f>
      </c>
      <c r="V1238" s="201">
        <f>(F1238+4*500)/T1238</f>
      </c>
      <c r="W1238" s="195">
        <v>2858.4</v>
      </c>
      <c r="X1238" s="201">
        <f>W1238/T1238</f>
      </c>
      <c r="Y1238" s="199">
        <f>T1238/R1238</f>
      </c>
      <c r="Z1238" s="201">
        <f>W1238/F1238</f>
      </c>
      <c r="AA1238" s="201">
        <f>W1238/(F1238+500)</f>
      </c>
      <c r="AB1238" s="195">
        <v>0</v>
      </c>
      <c r="AC1238" s="195">
        <v>0</v>
      </c>
      <c r="AD1238" s="199">
        <f>AB1238/T1238</f>
      </c>
      <c r="AE1238" s="202">
        <f>(W1238-AC1238)/(F1238+500)</f>
      </c>
      <c r="AF1238" s="237" t="s">
        <v>309</v>
      </c>
    </row>
    <row hidden="true" r="1239">
      <c r="A1239" s="189"/>
      <c r="B1239" s="190"/>
      <c r="C1239" s="221"/>
      <c r="D1239" s="192" t="s">
        <v>289</v>
      </c>
      <c r="E1239" s="193">
        <v>547.55</v>
      </c>
      <c r="F1239" s="194"/>
      <c r="G1239" s="195">
        <v>4114</v>
      </c>
      <c r="H1239" s="195">
        <v>367</v>
      </c>
      <c r="I1239" s="196">
        <f t="shared" si="157"/>
      </c>
      <c r="J1239" s="197">
        <f t="shared" si="41"/>
      </c>
      <c r="K1239" s="195">
        <v>14</v>
      </c>
      <c r="L1239" s="197">
        <f t="shared" si="118"/>
      </c>
      <c r="M1239" s="195">
        <v>0</v>
      </c>
      <c r="N1239" s="198">
        <f t="shared" si="223"/>
      </c>
      <c r="O1239" s="195">
        <v>0</v>
      </c>
      <c r="P1239" s="198">
        <f t="shared" si="250"/>
      </c>
      <c r="Q1239" s="199"/>
      <c r="R1239" s="195"/>
      <c r="S1239" s="199"/>
      <c r="T1239" s="195"/>
      <c r="U1239" s="200"/>
      <c r="V1239" s="201"/>
      <c r="W1239" s="195"/>
      <c r="X1239" s="201"/>
      <c r="Y1239" s="199"/>
      <c r="Z1239" s="201"/>
      <c r="AA1239" s="201"/>
      <c r="AB1239" s="195"/>
      <c r="AC1239" s="195"/>
      <c r="AD1239" s="199"/>
      <c r="AE1239" s="202"/>
      <c r="AF1239" s="204"/>
    </row>
    <row hidden="true" r="1240">
      <c r="A1240" s="189"/>
      <c r="B1240" s="190"/>
      <c r="C1240" s="221"/>
      <c r="D1240" s="192" t="s">
        <v>250</v>
      </c>
      <c r="E1240" s="193">
        <v>1638.54</v>
      </c>
      <c r="F1240" s="194"/>
      <c r="G1240" s="195">
        <v>15587</v>
      </c>
      <c r="H1240" s="205">
        <v>375</v>
      </c>
      <c r="I1240" s="196">
        <f t="shared" si="157"/>
      </c>
      <c r="J1240" s="197">
        <f t="shared" si="41"/>
      </c>
      <c r="K1240" s="195">
        <v>13</v>
      </c>
      <c r="L1240" s="197">
        <f t="shared" si="118"/>
      </c>
      <c r="M1240" s="195">
        <v>1</v>
      </c>
      <c r="N1240" s="198">
        <f t="shared" si="223"/>
      </c>
      <c r="O1240" s="195">
        <v>3</v>
      </c>
      <c r="P1240" s="198">
        <f t="shared" si="250"/>
      </c>
      <c r="Q1240" s="199"/>
      <c r="R1240" s="195"/>
      <c r="S1240" s="199"/>
      <c r="T1240" s="195"/>
      <c r="U1240" s="200"/>
      <c r="V1240" s="201"/>
      <c r="W1240" s="195"/>
      <c r="X1240" s="201"/>
      <c r="Y1240" s="199"/>
      <c r="Z1240" s="201"/>
      <c r="AA1240" s="201"/>
      <c r="AB1240" s="195"/>
      <c r="AC1240" s="195"/>
      <c r="AD1240" s="199"/>
      <c r="AE1240" s="202"/>
      <c r="AF1240" s="203" t="s">
        <v>266</v>
      </c>
    </row>
    <row hidden="true" r="1241">
      <c r="A1241" s="189"/>
      <c r="B1241" s="190" t="s">
        <v>252</v>
      </c>
      <c r="C1241" s="221" t="s">
        <v>246</v>
      </c>
      <c r="D1241" s="192" t="s">
        <v>249</v>
      </c>
      <c r="E1241" s="193">
        <v>6.45</v>
      </c>
      <c r="F1241" s="194">
        <f>E1241+E1243+E1242</f>
      </c>
      <c r="G1241" s="195">
        <v>94</v>
      </c>
      <c r="H1241" s="195">
        <v>4</v>
      </c>
      <c r="I1241" s="196">
        <f t="shared" si="157"/>
      </c>
      <c r="J1241" s="197">
        <f t="shared" si="41"/>
      </c>
      <c r="K1241" s="195">
        <v>0</v>
      </c>
      <c r="L1241" s="197">
        <f t="shared" si="118"/>
      </c>
      <c r="M1241" s="195">
        <v>0</v>
      </c>
      <c r="N1241" s="198">
        <f t="shared" si="223"/>
      </c>
      <c r="O1241" s="195">
        <v>0</v>
      </c>
      <c r="P1241" s="198">
        <f t="shared" si="250"/>
      </c>
      <c r="Q1241" s="199">
        <f>(M1241+M1242+M1243)/(O1241+O1242+O1243)</f>
      </c>
      <c r="R1241" s="195">
        <v>8</v>
      </c>
      <c r="S1241" s="199">
        <f>(O1241+O1242+O1243)/(K1241+K1242+K1243)</f>
      </c>
      <c r="T1241" s="195">
        <v>1</v>
      </c>
      <c r="U1241" s="200">
        <f>F1241/T1241</f>
      </c>
      <c r="V1241" s="201">
        <f>(F1241+4*500)/T1241</f>
      </c>
      <c r="W1241" s="195">
        <v>1723.2000000000003</v>
      </c>
      <c r="X1241" s="201">
        <f>W1241/T1241</f>
      </c>
      <c r="Y1241" s="199">
        <f>T1241/R1241</f>
      </c>
      <c r="Z1241" s="201">
        <f>W1241/F1241</f>
      </c>
      <c r="AA1241" s="201">
        <f>W1241/(F1241+500)</f>
      </c>
      <c r="AB1241" s="195">
        <v>0</v>
      </c>
      <c r="AC1241" s="195">
        <v>0</v>
      </c>
      <c r="AD1241" s="199">
        <f>AB1241/T1241</f>
      </c>
      <c r="AE1241" s="202">
        <f>(W1241-AC1241)/(F1241+500)</f>
      </c>
      <c r="AF1241" s="203" t="s">
        <v>309</v>
      </c>
    </row>
    <row hidden="true" r="1242">
      <c r="A1242" s="189"/>
      <c r="B1242" s="190"/>
      <c r="C1242" s="221"/>
      <c r="D1242" s="192" t="s">
        <v>289</v>
      </c>
      <c r="E1242" s="193">
        <v>193.94</v>
      </c>
      <c r="F1242" s="194"/>
      <c r="G1242" s="195">
        <v>1642</v>
      </c>
      <c r="H1242" s="195">
        <v>118</v>
      </c>
      <c r="I1242" s="196">
        <f t="shared" si="157"/>
      </c>
      <c r="J1242" s="197">
        <f t="shared" si="41"/>
      </c>
      <c r="K1242" s="195">
        <v>8</v>
      </c>
      <c r="L1242" s="197">
        <f t="shared" si="118"/>
      </c>
      <c r="M1242" s="195">
        <v>0</v>
      </c>
      <c r="N1242" s="198">
        <f t="shared" si="223"/>
      </c>
      <c r="O1242" s="195">
        <v>0</v>
      </c>
      <c r="P1242" s="198">
        <f t="shared" si="250"/>
      </c>
      <c r="Q1242" s="199"/>
      <c r="R1242" s="195"/>
      <c r="S1242" s="199"/>
      <c r="T1242" s="195"/>
      <c r="U1242" s="200"/>
      <c r="V1242" s="201"/>
      <c r="W1242" s="195"/>
      <c r="X1242" s="201"/>
      <c r="Y1242" s="199"/>
      <c r="Z1242" s="201"/>
      <c r="AA1242" s="201"/>
      <c r="AB1242" s="195"/>
      <c r="AC1242" s="195"/>
      <c r="AD1242" s="199"/>
      <c r="AE1242" s="202"/>
      <c r="AF1242" s="204"/>
    </row>
    <row hidden="true" r="1243">
      <c r="A1243" s="189"/>
      <c r="B1243" s="190"/>
      <c r="C1243" s="221"/>
      <c r="D1243" s="192" t="s">
        <v>250</v>
      </c>
      <c r="E1243" s="193">
        <v>1684.93</v>
      </c>
      <c r="F1243" s="194"/>
      <c r="G1243" s="195">
        <v>16703</v>
      </c>
      <c r="H1243" s="195">
        <v>246</v>
      </c>
      <c r="I1243" s="196">
        <f t="shared" si="157"/>
      </c>
      <c r="J1243" s="197">
        <f t="shared" si="41"/>
      </c>
      <c r="K1243" s="195">
        <v>11</v>
      </c>
      <c r="L1243" s="197">
        <f t="shared" si="118"/>
      </c>
      <c r="M1243" s="195">
        <v>2</v>
      </c>
      <c r="N1243" s="198">
        <f t="shared" si="223"/>
      </c>
      <c r="O1243" s="195">
        <v>6</v>
      </c>
      <c r="P1243" s="198">
        <f t="shared" si="250"/>
      </c>
      <c r="Q1243" s="199"/>
      <c r="R1243" s="195"/>
      <c r="S1243" s="199"/>
      <c r="T1243" s="195"/>
      <c r="U1243" s="200"/>
      <c r="V1243" s="201"/>
      <c r="W1243" s="195"/>
      <c r="X1243" s="201"/>
      <c r="Y1243" s="199"/>
      <c r="Z1243" s="201"/>
      <c r="AA1243" s="201"/>
      <c r="AB1243" s="195"/>
      <c r="AC1243" s="195"/>
      <c r="AD1243" s="199"/>
      <c r="AE1243" s="202"/>
      <c r="AF1243" s="203" t="s">
        <v>266</v>
      </c>
    </row>
    <row hidden="true" r="1244">
      <c r="A1244" s="189"/>
      <c r="B1244" s="206" t="s">
        <v>253</v>
      </c>
      <c r="C1244" s="221" t="s">
        <v>246</v>
      </c>
      <c r="D1244" s="192" t="s">
        <v>249</v>
      </c>
      <c r="E1244" s="193">
        <v>6.74</v>
      </c>
      <c r="F1244" s="194">
        <f>E1244+E1246+E1245</f>
      </c>
      <c r="G1244" s="195">
        <v>94</v>
      </c>
      <c r="H1244" s="195">
        <v>4</v>
      </c>
      <c r="I1244" s="196">
        <f t="shared" si="157"/>
      </c>
      <c r="J1244" s="197">
        <f t="shared" si="41"/>
      </c>
      <c r="K1244" s="195">
        <v>0</v>
      </c>
      <c r="L1244" s="197">
        <f t="shared" si="118"/>
      </c>
      <c r="M1244" s="195">
        <v>0</v>
      </c>
      <c r="N1244" s="198">
        <f t="shared" si="223"/>
      </c>
      <c r="O1244" s="195">
        <v>0</v>
      </c>
      <c r="P1244" s="198">
        <f t="shared" si="250"/>
      </c>
      <c r="Q1244" s="199">
        <f>(M1244+M1245+M1246)/(O1244+O1245+O1246)</f>
      </c>
      <c r="R1244" s="195">
        <v>6</v>
      </c>
      <c r="S1244" s="199">
        <f>(O1244+O1245+O1246)/(K1244+K1245+K1246)</f>
      </c>
      <c r="T1244" s="195">
        <v>2</v>
      </c>
      <c r="U1244" s="200">
        <f>F1244/T1244</f>
      </c>
      <c r="V1244" s="201">
        <f>(F1244+4*500)/T1244</f>
      </c>
      <c r="W1244" s="195">
        <v>2617</v>
      </c>
      <c r="X1244" s="201">
        <f>W1244/T1244</f>
      </c>
      <c r="Y1244" s="199">
        <f>T1244/R1244</f>
      </c>
      <c r="Z1244" s="201">
        <f>W1244/F1244</f>
      </c>
      <c r="AA1244" s="201">
        <f>W1244/(F1244+500)</f>
      </c>
      <c r="AB1244" s="195">
        <v>0</v>
      </c>
      <c r="AC1244" s="195">
        <v>0</v>
      </c>
      <c r="AD1244" s="199">
        <f>AB1244/T1244</f>
      </c>
      <c r="AE1244" s="202">
        <f>(W1244-AC1244)/(F1244+500)</f>
      </c>
      <c r="AF1244" s="203" t="s">
        <v>309</v>
      </c>
    </row>
    <row hidden="true" r="1245">
      <c r="A1245" s="189"/>
      <c r="B1245" s="206"/>
      <c r="C1245" s="221"/>
      <c r="D1245" s="192" t="s">
        <v>289</v>
      </c>
      <c r="E1245" s="193">
        <v>144.1</v>
      </c>
      <c r="F1245" s="194"/>
      <c r="G1245" s="195">
        <v>1330</v>
      </c>
      <c r="H1245" s="195">
        <v>66</v>
      </c>
      <c r="I1245" s="196">
        <f t="shared" si="157"/>
      </c>
      <c r="J1245" s="197">
        <f t="shared" si="41"/>
      </c>
      <c r="K1245" s="195">
        <v>2</v>
      </c>
      <c r="L1245" s="197">
        <f t="shared" si="118"/>
      </c>
      <c r="M1245" s="195">
        <v>0</v>
      </c>
      <c r="N1245" s="198">
        <f t="shared" si="223"/>
      </c>
      <c r="O1245" s="195">
        <v>0</v>
      </c>
      <c r="P1245" s="198">
        <f t="shared" si="250"/>
      </c>
      <c r="Q1245" s="199"/>
      <c r="R1245" s="195"/>
      <c r="S1245" s="199"/>
      <c r="T1245" s="195"/>
      <c r="U1245" s="200"/>
      <c r="V1245" s="201"/>
      <c r="W1245" s="195"/>
      <c r="X1245" s="201"/>
      <c r="Y1245" s="199"/>
      <c r="Z1245" s="201"/>
      <c r="AA1245" s="201"/>
      <c r="AB1245" s="195"/>
      <c r="AC1245" s="195"/>
      <c r="AD1245" s="199"/>
      <c r="AE1245" s="202"/>
      <c r="AF1245" s="204"/>
    </row>
    <row hidden="true" r="1246">
      <c r="A1246" s="189"/>
      <c r="B1246" s="206"/>
      <c r="C1246" s="221"/>
      <c r="D1246" s="192" t="s">
        <v>250</v>
      </c>
      <c r="E1246" s="193">
        <v>2152.18</v>
      </c>
      <c r="F1246" s="194"/>
      <c r="G1246" s="195">
        <v>21766</v>
      </c>
      <c r="H1246" s="205">
        <v>265</v>
      </c>
      <c r="I1246" s="196">
        <f t="shared" si="157"/>
      </c>
      <c r="J1246" s="197">
        <f t="shared" si="41"/>
      </c>
      <c r="K1246" s="195">
        <v>31</v>
      </c>
      <c r="L1246" s="197">
        <f t="shared" si="118"/>
      </c>
      <c r="M1246" s="195">
        <v>1</v>
      </c>
      <c r="N1246" s="198">
        <f t="shared" si="223"/>
      </c>
      <c r="O1246" s="195">
        <v>3</v>
      </c>
      <c r="P1246" s="198">
        <f t="shared" si="250"/>
      </c>
      <c r="Q1246" s="199"/>
      <c r="R1246" s="195"/>
      <c r="S1246" s="199"/>
      <c r="T1246" s="195"/>
      <c r="U1246" s="200"/>
      <c r="V1246" s="201"/>
      <c r="W1246" s="195"/>
      <c r="X1246" s="201"/>
      <c r="Y1246" s="199"/>
      <c r="Z1246" s="201"/>
      <c r="AA1246" s="201"/>
      <c r="AB1246" s="195"/>
      <c r="AC1246" s="195"/>
      <c r="AD1246" s="199"/>
      <c r="AE1246" s="202"/>
      <c r="AF1246" s="203" t="s">
        <v>266</v>
      </c>
    </row>
    <row hidden="true" r="1247">
      <c r="A1247" s="189"/>
      <c r="B1247" s="190" t="s">
        <v>254</v>
      </c>
      <c r="C1247" s="221" t="s">
        <v>246</v>
      </c>
      <c r="D1247" s="192" t="s">
        <v>249</v>
      </c>
      <c r="E1247" s="193">
        <v>6.18</v>
      </c>
      <c r="F1247" s="194">
        <f>E1247+E1249+E1248</f>
      </c>
      <c r="G1247" s="195">
        <v>66</v>
      </c>
      <c r="H1247" s="195">
        <v>5</v>
      </c>
      <c r="I1247" s="196">
        <f t="shared" si="157"/>
      </c>
      <c r="J1247" s="197">
        <f t="shared" si="41"/>
      </c>
      <c r="K1247" s="195">
        <v>2</v>
      </c>
      <c r="L1247" s="197">
        <f t="shared" si="118"/>
      </c>
      <c r="M1247" s="195">
        <v>0</v>
      </c>
      <c r="N1247" s="198">
        <f t="shared" si="223"/>
      </c>
      <c r="O1247" s="195">
        <v>0</v>
      </c>
      <c r="P1247" s="198">
        <f t="shared" si="250"/>
      </c>
      <c r="Q1247" s="199">
        <f>(M1247+M1248+M1249)/(O1247+O1248+O1249)</f>
      </c>
      <c r="R1247" s="195">
        <v>6</v>
      </c>
      <c r="S1247" s="199">
        <f>(O1247+O1248+O1249)/(K1247+K1248+K1249)</f>
      </c>
      <c r="T1247" s="195">
        <v>1</v>
      </c>
      <c r="U1247" s="200">
        <f>F1247/T1247</f>
      </c>
      <c r="V1247" s="201">
        <f>(F1247+4*500)/T1247</f>
      </c>
      <c r="W1247" s="195">
        <v>2071.199999999999</v>
      </c>
      <c r="X1247" s="201">
        <f>W1247/T1247</f>
      </c>
      <c r="Y1247" s="199">
        <f>T1247/R1247</f>
      </c>
      <c r="Z1247" s="201">
        <f>W1247/F1247</f>
      </c>
      <c r="AA1247" s="201">
        <f>W1247/(F1247+500)</f>
      </c>
      <c r="AB1247" s="195">
        <v>0</v>
      </c>
      <c r="AC1247" s="195">
        <v>0</v>
      </c>
      <c r="AD1247" s="199">
        <f>AB1247/T1247</f>
      </c>
      <c r="AE1247" s="202">
        <f>(W1247-AC1247)/(F1247+500)</f>
      </c>
      <c r="AF1247" s="203" t="s">
        <v>309</v>
      </c>
    </row>
    <row hidden="true" r="1248">
      <c r="A1248" s="189"/>
      <c r="B1248" s="190"/>
      <c r="C1248" s="221"/>
      <c r="D1248" s="192" t="s">
        <v>289</v>
      </c>
      <c r="E1248" s="193">
        <v>112.88</v>
      </c>
      <c r="F1248" s="194"/>
      <c r="G1248" s="195">
        <v>1035</v>
      </c>
      <c r="H1248" s="195">
        <v>58</v>
      </c>
      <c r="I1248" s="196">
        <f t="shared" si="157"/>
      </c>
      <c r="J1248" s="197">
        <f t="shared" si="41"/>
      </c>
      <c r="K1248" s="195">
        <v>2</v>
      </c>
      <c r="L1248" s="197">
        <f t="shared" si="118"/>
      </c>
      <c r="M1248" s="195">
        <v>0</v>
      </c>
      <c r="N1248" s="198">
        <f t="shared" si="223"/>
      </c>
      <c r="O1248" s="195">
        <v>0</v>
      </c>
      <c r="P1248" s="198">
        <f t="shared" si="250"/>
      </c>
      <c r="Q1248" s="199"/>
      <c r="R1248" s="195"/>
      <c r="S1248" s="199"/>
      <c r="T1248" s="195"/>
      <c r="U1248" s="200"/>
      <c r="V1248" s="201"/>
      <c r="W1248" s="195"/>
      <c r="X1248" s="201"/>
      <c r="Y1248" s="199"/>
      <c r="Z1248" s="201"/>
      <c r="AA1248" s="201"/>
      <c r="AB1248" s="195"/>
      <c r="AC1248" s="195"/>
      <c r="AD1248" s="199"/>
      <c r="AE1248" s="202"/>
      <c r="AF1248" s="204"/>
    </row>
    <row hidden="true" r="1249">
      <c r="A1249" s="189"/>
      <c r="B1249" s="190"/>
      <c r="C1249" s="221"/>
      <c r="D1249" s="192" t="s">
        <v>250</v>
      </c>
      <c r="E1249" s="193">
        <v>1741.43</v>
      </c>
      <c r="F1249" s="194"/>
      <c r="G1249" s="195">
        <v>21766</v>
      </c>
      <c r="H1249" s="205">
        <v>265</v>
      </c>
      <c r="I1249" s="196">
        <f t="shared" si="157"/>
      </c>
      <c r="J1249" s="197">
        <f t="shared" si="41"/>
      </c>
      <c r="K1249" s="195">
        <v>31</v>
      </c>
      <c r="L1249" s="197">
        <f t="shared" si="118"/>
      </c>
      <c r="M1249" s="195">
        <v>1</v>
      </c>
      <c r="N1249" s="198">
        <f t="shared" si="223"/>
      </c>
      <c r="O1249" s="195">
        <v>3</v>
      </c>
      <c r="P1249" s="198">
        <f t="shared" si="250"/>
      </c>
      <c r="Q1249" s="199"/>
      <c r="R1249" s="195"/>
      <c r="S1249" s="199"/>
      <c r="T1249" s="195"/>
      <c r="U1249" s="200"/>
      <c r="V1249" s="201"/>
      <c r="W1249" s="195"/>
      <c r="X1249" s="201"/>
      <c r="Y1249" s="199"/>
      <c r="Z1249" s="201"/>
      <c r="AA1249" s="201"/>
      <c r="AB1249" s="195"/>
      <c r="AC1249" s="195"/>
      <c r="AD1249" s="199"/>
      <c r="AE1249" s="202"/>
      <c r="AF1249" s="203" t="s">
        <v>266</v>
      </c>
    </row>
    <row hidden="true" r="1250">
      <c r="A1250" s="189"/>
      <c r="B1250" s="190" t="s">
        <v>255</v>
      </c>
      <c r="C1250" s="221" t="s">
        <v>246</v>
      </c>
      <c r="D1250" s="192" t="s">
        <v>249</v>
      </c>
      <c r="E1250" s="193">
        <v>20.22</v>
      </c>
      <c r="F1250" s="194">
        <f>E1250+E1252+E1251</f>
      </c>
      <c r="G1250" s="195">
        <v>81</v>
      </c>
      <c r="H1250" s="195">
        <v>6</v>
      </c>
      <c r="I1250" s="196">
        <f t="shared" si="157"/>
      </c>
      <c r="J1250" s="197">
        <f t="shared" si="41"/>
      </c>
      <c r="K1250" s="195">
        <v>0</v>
      </c>
      <c r="L1250" s="197">
        <f t="shared" si="118"/>
      </c>
      <c r="M1250" s="195">
        <v>0</v>
      </c>
      <c r="N1250" s="198">
        <f t="shared" si="223"/>
      </c>
      <c r="O1250" s="195">
        <v>0</v>
      </c>
      <c r="P1250" s="198">
        <f t="shared" si="250"/>
      </c>
      <c r="Q1250" s="199">
        <f>(M1250+M1251+M1252)/(O1250+O1251+O1252)</f>
      </c>
      <c r="R1250" s="195">
        <v>2</v>
      </c>
      <c r="S1250" s="199">
        <f>(O1250+O1251+O1252)/(K1250+K1251+K1252)</f>
      </c>
      <c r="T1250" s="195">
        <v>1</v>
      </c>
      <c r="U1250" s="200">
        <f>F1250/T1250</f>
      </c>
      <c r="V1250" s="201">
        <f>(F1250+4*500)/T1250</f>
      </c>
      <c r="W1250" s="195">
        <v>2071.2000000000007</v>
      </c>
      <c r="X1250" s="201">
        <f>W1250/T1250</f>
      </c>
      <c r="Y1250" s="199">
        <f>T1250/R1250</f>
      </c>
      <c r="Z1250" s="201">
        <f>W1250/F1250</f>
      </c>
      <c r="AA1250" s="201">
        <f>W1250/(F1250+500)</f>
      </c>
      <c r="AB1250" s="195">
        <v>0</v>
      </c>
      <c r="AC1250" s="195">
        <v>0</v>
      </c>
      <c r="AD1250" s="199">
        <f>AB1250/T1250</f>
      </c>
      <c r="AE1250" s="202">
        <f>(W1250-AC1250)/(F1250+500)</f>
      </c>
      <c r="AF1250" s="203" t="s">
        <v>309</v>
      </c>
    </row>
    <row hidden="true" r="1251">
      <c r="A1251" s="189"/>
      <c r="B1251" s="190"/>
      <c r="C1251" s="221"/>
      <c r="D1251" s="192" t="s">
        <v>289</v>
      </c>
      <c r="E1251" s="193">
        <v>123.25</v>
      </c>
      <c r="F1251" s="194"/>
      <c r="G1251" s="195">
        <v>890</v>
      </c>
      <c r="H1251" s="195">
        <v>37</v>
      </c>
      <c r="I1251" s="196">
        <f t="shared" si="157"/>
      </c>
      <c r="J1251" s="197">
        <f t="shared" si="41"/>
      </c>
      <c r="K1251" s="195">
        <v>1</v>
      </c>
      <c r="L1251" s="197">
        <f t="shared" si="118"/>
      </c>
      <c r="M1251" s="195">
        <v>0</v>
      </c>
      <c r="N1251" s="198">
        <f t="shared" si="223"/>
      </c>
      <c r="O1251" s="195">
        <v>0</v>
      </c>
      <c r="P1251" s="198">
        <f t="shared" si="250"/>
      </c>
      <c r="Q1251" s="199"/>
      <c r="R1251" s="195"/>
      <c r="S1251" s="199"/>
      <c r="T1251" s="195"/>
      <c r="U1251" s="200"/>
      <c r="V1251" s="201"/>
      <c r="W1251" s="195"/>
      <c r="X1251" s="201"/>
      <c r="Y1251" s="199"/>
      <c r="Z1251" s="201"/>
      <c r="AA1251" s="201"/>
      <c r="AB1251" s="195"/>
      <c r="AC1251" s="195"/>
      <c r="AD1251" s="199"/>
      <c r="AE1251" s="202"/>
      <c r="AF1251" s="204"/>
    </row>
    <row hidden="true" r="1252">
      <c r="A1252" s="189"/>
      <c r="B1252" s="190"/>
      <c r="C1252" s="221"/>
      <c r="D1252" s="192" t="s">
        <v>250</v>
      </c>
      <c r="E1252" s="193">
        <v>576.89</v>
      </c>
      <c r="F1252" s="194"/>
      <c r="G1252" s="195">
        <v>5560</v>
      </c>
      <c r="H1252" s="205">
        <v>93</v>
      </c>
      <c r="I1252" s="196">
        <f t="shared" si="157"/>
      </c>
      <c r="J1252" s="197">
        <f t="shared" si="41"/>
      </c>
      <c r="K1252" s="195">
        <v>4</v>
      </c>
      <c r="L1252" s="197">
        <f t="shared" si="118"/>
      </c>
      <c r="M1252" s="195">
        <v>0</v>
      </c>
      <c r="N1252" s="198">
        <f t="shared" si="223"/>
      </c>
      <c r="O1252" s="195">
        <v>0</v>
      </c>
      <c r="P1252" s="198">
        <f t="shared" si="250"/>
      </c>
      <c r="Q1252" s="199"/>
      <c r="R1252" s="195"/>
      <c r="S1252" s="199"/>
      <c r="T1252" s="195"/>
      <c r="U1252" s="200"/>
      <c r="V1252" s="201"/>
      <c r="W1252" s="195"/>
      <c r="X1252" s="201"/>
      <c r="Y1252" s="199"/>
      <c r="Z1252" s="201"/>
      <c r="AA1252" s="201"/>
      <c r="AB1252" s="195"/>
      <c r="AC1252" s="195"/>
      <c r="AD1252" s="199"/>
      <c r="AE1252" s="202"/>
      <c r="AF1252" s="203" t="s">
        <v>266</v>
      </c>
    </row>
    <row hidden="true" r="1253">
      <c r="A1253" s="189"/>
      <c r="B1253" s="207" t="s">
        <v>256</v>
      </c>
      <c r="C1253" s="207"/>
      <c r="D1253" s="207"/>
      <c r="E1253" s="217">
        <f>SUM(E1238:E1252)</f>
      </c>
      <c r="F1253" s="209">
        <f>SUM(F1238:F1252)</f>
      </c>
      <c r="G1253" s="208">
        <f>SUM(G1238:G1252)</f>
      </c>
      <c r="H1253" s="208">
        <f>SUM(H1238:H1252)</f>
      </c>
      <c r="I1253" s="210">
        <f t="shared" si="157"/>
      </c>
      <c r="J1253" s="211">
        <f t="shared" si="41"/>
      </c>
      <c r="K1253" s="208">
        <f>SUM(K1238:K1252)</f>
      </c>
      <c r="L1253" s="211">
        <f t="shared" si="118"/>
      </c>
      <c r="M1253" s="208">
        <f>SUM(M1238:M1252)</f>
      </c>
      <c r="N1253" s="212">
        <f t="shared" si="223"/>
      </c>
      <c r="O1253" s="208">
        <f>SUM(O1238:O1252)</f>
      </c>
      <c r="P1253" s="212">
        <f t="shared" si="250"/>
      </c>
      <c r="Q1253" s="213">
        <f>M1253/O1253</f>
      </c>
      <c r="R1253" s="209">
        <f>SUM(R1238:R1252)</f>
      </c>
      <c r="S1253" s="213">
        <f>(O1253+O1253)/(K1253+K1253)</f>
      </c>
      <c r="T1253" s="209">
        <f>SUM(T1238:T1252)</f>
      </c>
      <c r="U1253" s="214">
        <f t="shared" ref="U1253:U1254" si="542">F1253/T1253</f>
      </c>
      <c r="V1253" s="215">
        <f t="shared" ref="V1253:V1254" si="635">(F1253+4*500)/T1253</f>
      </c>
      <c r="W1253" s="209">
        <f>SUM(W1238:W1252)</f>
      </c>
      <c r="X1253" s="216">
        <f t="shared" ref="X1253:X1254" si="334">W1253/T1253</f>
      </c>
      <c r="Y1253" s="213">
        <f t="shared" ref="Y1253:Y1254" si="438">T1253/R1253</f>
      </c>
      <c r="Z1253" s="215">
        <f t="shared" ref="Z1253:Z1254" si="843">W1253/F1253</f>
      </c>
      <c r="AA1253" s="215">
        <f>W1253/(F1253+COUNT(W1238:W1252)*500)</f>
      </c>
      <c r="AB1253" s="217">
        <f>AB1238+AB1241+AB1244+AB1247+AB1250</f>
      </c>
      <c r="AC1253" s="217">
        <f>AC1238+AC1241+AC1244+AC1247+AC1250</f>
      </c>
      <c r="AD1253" s="213">
        <f t="shared" ref="AD1253:AD1254" si="739">AB1253/T1253</f>
      </c>
      <c r="AE1253" s="218">
        <f>(W1253-AC1253)/(F1253+COUNT(W1238:W1252))</f>
      </c>
      <c r="AF1253" s="219"/>
    </row>
    <row hidden="true" r="1254">
      <c r="A1254" s="189"/>
      <c r="B1254" s="238" t="s">
        <v>257</v>
      </c>
      <c r="C1254" s="221" t="s">
        <v>258</v>
      </c>
      <c r="D1254" s="192" t="s">
        <v>249</v>
      </c>
      <c r="E1254" s="193">
        <v>7.11</v>
      </c>
      <c r="F1254" s="194">
        <f>E1254+E1256+E1255</f>
      </c>
      <c r="G1254" s="195">
        <v>61</v>
      </c>
      <c r="H1254" s="195">
        <v>1</v>
      </c>
      <c r="I1254" s="196">
        <f t="shared" si="157"/>
      </c>
      <c r="J1254" s="197">
        <f t="shared" si="41"/>
      </c>
      <c r="K1254" s="195">
        <v>0</v>
      </c>
      <c r="L1254" s="197">
        <f t="shared" si="118"/>
      </c>
      <c r="M1254" s="195">
        <v>0</v>
      </c>
      <c r="N1254" s="198">
        <f t="shared" si="223"/>
      </c>
      <c r="O1254" s="195">
        <v>0</v>
      </c>
      <c r="P1254" s="198">
        <f t="shared" si="250"/>
      </c>
      <c r="Q1254" s="199">
        <f>(M1254+M1255+M1256)/(O1254+O1255+O1256)</f>
      </c>
      <c r="R1254" s="195">
        <v>3</v>
      </c>
      <c r="S1254" s="199">
        <f>(O1254+O1255+O1256)/(K1254+K1255+K1256)</f>
      </c>
      <c r="T1254" s="195">
        <v>0</v>
      </c>
      <c r="U1254" s="200">
        <f t="shared" si="542"/>
      </c>
      <c r="V1254" s="201">
        <f t="shared" si="635"/>
      </c>
      <c r="W1254" s="195">
        <v>0</v>
      </c>
      <c r="X1254" s="201">
        <f t="shared" si="334"/>
      </c>
      <c r="Y1254" s="199">
        <f t="shared" si="438"/>
      </c>
      <c r="Z1254" s="201">
        <f t="shared" si="843"/>
      </c>
      <c r="AA1254" s="201">
        <f>W1254/(F1254+500)</f>
      </c>
      <c r="AB1254" s="195">
        <v>0</v>
      </c>
      <c r="AC1254" s="195">
        <v>0</v>
      </c>
      <c r="AD1254" s="199">
        <f t="shared" si="739"/>
      </c>
      <c r="AE1254" s="202">
        <f>(W1254-AC1254)/(F1254+500)</f>
      </c>
      <c r="AF1254" s="203" t="s">
        <v>309</v>
      </c>
    </row>
    <row hidden="true" r="1255">
      <c r="A1255" s="189"/>
      <c r="B1255" s="238"/>
      <c r="C1255" s="221"/>
      <c r="D1255" s="192" t="s">
        <v>289</v>
      </c>
      <c r="E1255" s="193">
        <v>160.96</v>
      </c>
      <c r="F1255" s="194"/>
      <c r="G1255" s="195">
        <v>1314</v>
      </c>
      <c r="H1255" s="195">
        <v>63</v>
      </c>
      <c r="I1255" s="196">
        <f t="shared" si="157"/>
      </c>
      <c r="J1255" s="197">
        <f t="shared" si="41"/>
      </c>
      <c r="K1255" s="195">
        <v>7</v>
      </c>
      <c r="L1255" s="197">
        <f t="shared" si="118"/>
      </c>
      <c r="M1255" s="195">
        <v>0</v>
      </c>
      <c r="N1255" s="198">
        <f t="shared" si="223"/>
      </c>
      <c r="O1255" s="195">
        <v>0</v>
      </c>
      <c r="P1255" s="198">
        <f t="shared" si="250"/>
      </c>
      <c r="Q1255" s="199"/>
      <c r="R1255" s="195"/>
      <c r="S1255" s="199"/>
      <c r="T1255" s="195"/>
      <c r="U1255" s="200"/>
      <c r="V1255" s="201"/>
      <c r="W1255" s="195"/>
      <c r="X1255" s="201"/>
      <c r="Y1255" s="199"/>
      <c r="Z1255" s="201"/>
      <c r="AA1255" s="201"/>
      <c r="AB1255" s="195"/>
      <c r="AC1255" s="195"/>
      <c r="AD1255" s="199"/>
      <c r="AE1255" s="202"/>
      <c r="AF1255" s="204"/>
    </row>
    <row hidden="true" r="1256">
      <c r="A1256" s="189"/>
      <c r="B1256" s="238"/>
      <c r="C1256" s="221"/>
      <c r="D1256" s="192" t="s">
        <v>250</v>
      </c>
      <c r="E1256" s="193">
        <v>427.96</v>
      </c>
      <c r="F1256" s="194"/>
      <c r="G1256" s="195">
        <v>4811</v>
      </c>
      <c r="H1256" s="205">
        <v>83</v>
      </c>
      <c r="I1256" s="196">
        <f t="shared" si="157"/>
      </c>
      <c r="J1256" s="197">
        <f t="shared" si="41"/>
      </c>
      <c r="K1256" s="195">
        <v>4</v>
      </c>
      <c r="L1256" s="197">
        <f t="shared" si="118"/>
      </c>
      <c r="M1256" s="195">
        <v>0</v>
      </c>
      <c r="N1256" s="198">
        <f t="shared" si="223"/>
      </c>
      <c r="O1256" s="195">
        <v>2</v>
      </c>
      <c r="P1256" s="198">
        <f t="shared" si="250"/>
      </c>
      <c r="Q1256" s="199"/>
      <c r="R1256" s="195"/>
      <c r="S1256" s="199"/>
      <c r="T1256" s="195"/>
      <c r="U1256" s="200"/>
      <c r="V1256" s="201"/>
      <c r="W1256" s="195"/>
      <c r="X1256" s="201"/>
      <c r="Y1256" s="199"/>
      <c r="Z1256" s="201"/>
      <c r="AA1256" s="201"/>
      <c r="AB1256" s="195"/>
      <c r="AC1256" s="195"/>
      <c r="AD1256" s="199"/>
      <c r="AE1256" s="202"/>
      <c r="AF1256" s="203" t="s">
        <v>266</v>
      </c>
    </row>
    <row hidden="true" r="1257">
      <c r="A1257" s="189"/>
      <c r="B1257" s="220" t="s">
        <v>259</v>
      </c>
      <c r="C1257" s="221" t="s">
        <v>258</v>
      </c>
      <c r="D1257" s="192" t="s">
        <v>249</v>
      </c>
      <c r="E1257" s="193">
        <v>18.49</v>
      </c>
      <c r="F1257" s="194">
        <f>E1257+E1259+E1258</f>
      </c>
      <c r="G1257" s="195">
        <v>75</v>
      </c>
      <c r="H1257" s="195">
        <v>6</v>
      </c>
      <c r="I1257" s="196">
        <f t="shared" si="157"/>
      </c>
      <c r="J1257" s="197">
        <f t="shared" si="41"/>
      </c>
      <c r="K1257" s="195">
        <v>1</v>
      </c>
      <c r="L1257" s="197">
        <f t="shared" si="118"/>
      </c>
      <c r="M1257" s="195">
        <v>0</v>
      </c>
      <c r="N1257" s="198">
        <f t="shared" si="223"/>
      </c>
      <c r="O1257" s="195">
        <v>0</v>
      </c>
      <c r="P1257" s="198">
        <f t="shared" si="250"/>
      </c>
      <c r="Q1257" s="199">
        <f>(M1257+M1258+M1259)/(O1257+O1258+O1259)</f>
      </c>
      <c r="R1257" s="195">
        <v>1</v>
      </c>
      <c r="S1257" s="199">
        <f>(O1257+O1258+O1259)/(K1257+K1258+K1259)</f>
      </c>
      <c r="T1257" s="195">
        <v>0</v>
      </c>
      <c r="U1257" s="200">
        <f>F1257/T1257</f>
      </c>
      <c r="V1257" s="201">
        <f>(F1257+4*500)/T1257</f>
      </c>
      <c r="W1257" s="195">
        <v>0</v>
      </c>
      <c r="X1257" s="201">
        <f>W1257/T1257</f>
      </c>
      <c r="Y1257" s="199">
        <f>T1257/R1257</f>
      </c>
      <c r="Z1257" s="201">
        <f>W1257/F1257</f>
      </c>
      <c r="AA1257" s="201">
        <f>W1257/(F1257+500)</f>
      </c>
      <c r="AB1257" s="195">
        <v>0</v>
      </c>
      <c r="AC1257" s="195">
        <v>0</v>
      </c>
      <c r="AD1257" s="199">
        <f>AB1257/T1257</f>
      </c>
      <c r="AE1257" s="202">
        <f>(W1257-AC1257)/(F1257+500)</f>
      </c>
      <c r="AF1257" s="203" t="s">
        <v>309</v>
      </c>
    </row>
    <row hidden="true" r="1258">
      <c r="A1258" s="189"/>
      <c r="B1258" s="220"/>
      <c r="C1258" s="221"/>
      <c r="D1258" s="192" t="s">
        <v>289</v>
      </c>
      <c r="E1258" s="193">
        <v>238.43</v>
      </c>
      <c r="F1258" s="194"/>
      <c r="G1258" s="195">
        <v>2003</v>
      </c>
      <c r="H1258" s="195">
        <v>88</v>
      </c>
      <c r="I1258" s="196">
        <f t="shared" si="157"/>
      </c>
      <c r="J1258" s="197">
        <f t="shared" si="41"/>
      </c>
      <c r="K1258" s="195">
        <v>1</v>
      </c>
      <c r="L1258" s="197">
        <f t="shared" si="118"/>
      </c>
      <c r="M1258" s="195">
        <v>0</v>
      </c>
      <c r="N1258" s="198">
        <f t="shared" si="223"/>
      </c>
      <c r="O1258" s="195">
        <v>0</v>
      </c>
      <c r="P1258" s="198">
        <f t="shared" si="250"/>
      </c>
      <c r="Q1258" s="199"/>
      <c r="R1258" s="195"/>
      <c r="S1258" s="199"/>
      <c r="T1258" s="195"/>
      <c r="U1258" s="200"/>
      <c r="V1258" s="201"/>
      <c r="W1258" s="195"/>
      <c r="X1258" s="201"/>
      <c r="Y1258" s="199"/>
      <c r="Z1258" s="201"/>
      <c r="AA1258" s="201"/>
      <c r="AB1258" s="195"/>
      <c r="AC1258" s="195"/>
      <c r="AD1258" s="199"/>
      <c r="AE1258" s="202"/>
      <c r="AF1258" s="204"/>
    </row>
    <row hidden="true" r="1259">
      <c r="A1259" s="189"/>
      <c r="B1259" s="220"/>
      <c r="C1259" s="221"/>
      <c r="D1259" s="192" t="s">
        <v>250</v>
      </c>
      <c r="E1259" s="193">
        <v>566.61</v>
      </c>
      <c r="F1259" s="194"/>
      <c r="G1259" s="195">
        <v>4878</v>
      </c>
      <c r="H1259" s="205">
        <v>69</v>
      </c>
      <c r="I1259" s="196">
        <f t="shared" si="157"/>
      </c>
      <c r="J1259" s="197">
        <f t="shared" si="41"/>
      </c>
      <c r="K1259" s="195">
        <v>0</v>
      </c>
      <c r="L1259" s="197">
        <f t="shared" si="118"/>
      </c>
      <c r="M1259" s="195">
        <v>0</v>
      </c>
      <c r="N1259" s="198">
        <f t="shared" si="223"/>
      </c>
      <c r="O1259" s="195">
        <v>1</v>
      </c>
      <c r="P1259" s="198">
        <f t="shared" si="250"/>
      </c>
      <c r="Q1259" s="199"/>
      <c r="R1259" s="195"/>
      <c r="S1259" s="199"/>
      <c r="T1259" s="195"/>
      <c r="U1259" s="200"/>
      <c r="V1259" s="201"/>
      <c r="W1259" s="195"/>
      <c r="X1259" s="201"/>
      <c r="Y1259" s="199"/>
      <c r="Z1259" s="201"/>
      <c r="AA1259" s="201"/>
      <c r="AB1259" s="195"/>
      <c r="AC1259" s="195"/>
      <c r="AD1259" s="199"/>
      <c r="AE1259" s="202"/>
      <c r="AF1259" s="203" t="s">
        <v>266</v>
      </c>
    </row>
    <row hidden="true" r="1260">
      <c r="A1260" s="189"/>
      <c r="B1260" s="220" t="s">
        <v>260</v>
      </c>
      <c r="C1260" s="221" t="s">
        <v>258</v>
      </c>
      <c r="D1260" s="192" t="s">
        <v>249</v>
      </c>
      <c r="E1260" s="193">
        <v>8.29</v>
      </c>
      <c r="F1260" s="194">
        <f>E1260+E1262+E1261</f>
      </c>
      <c r="G1260" s="195">
        <v>112</v>
      </c>
      <c r="H1260" s="195">
        <v>4</v>
      </c>
      <c r="I1260" s="196">
        <f t="shared" si="157"/>
      </c>
      <c r="J1260" s="197">
        <f t="shared" si="41"/>
      </c>
      <c r="K1260" s="195">
        <v>2</v>
      </c>
      <c r="L1260" s="197">
        <f t="shared" si="118"/>
      </c>
      <c r="M1260" s="195">
        <v>0</v>
      </c>
      <c r="N1260" s="198">
        <f t="shared" si="223"/>
      </c>
      <c r="O1260" s="195">
        <v>0</v>
      </c>
      <c r="P1260" s="198">
        <f t="shared" si="250"/>
      </c>
      <c r="Q1260" s="199">
        <f>(M1260+M1261+M1262)/(O1260+O1261+O1262)</f>
      </c>
      <c r="R1260" s="195">
        <v>2</v>
      </c>
      <c r="S1260" s="199">
        <f>(O1260+O1261+O1262)/(K1260+K1261+K1262)</f>
      </c>
      <c r="T1260" s="195">
        <v>0</v>
      </c>
      <c r="U1260" s="200">
        <f>F1260/T1260</f>
      </c>
      <c r="V1260" s="201">
        <f>(F1260+4*500)/T1260</f>
      </c>
      <c r="W1260" s="195">
        <v>0</v>
      </c>
      <c r="X1260" s="201">
        <f>W1260/T1260</f>
      </c>
      <c r="Y1260" s="199">
        <f>T1260/R1260</f>
      </c>
      <c r="Z1260" s="201">
        <f>W1260/F1260</f>
      </c>
      <c r="AA1260" s="201">
        <f>W1260/(F1260+500)</f>
      </c>
      <c r="AB1260" s="195">
        <v>0</v>
      </c>
      <c r="AC1260" s="195">
        <v>0</v>
      </c>
      <c r="AD1260" s="199">
        <f>AB1260/T1260</f>
      </c>
      <c r="AE1260" s="202">
        <f>(W1260-AC1260)/(F1260+500)</f>
      </c>
      <c r="AF1260" s="203" t="s">
        <v>309</v>
      </c>
    </row>
    <row hidden="true" r="1261">
      <c r="A1261" s="189"/>
      <c r="B1261" s="220"/>
      <c r="C1261" s="221"/>
      <c r="D1261" s="192" t="s">
        <v>289</v>
      </c>
      <c r="E1261" s="193">
        <v>255.76</v>
      </c>
      <c r="F1261" s="194"/>
      <c r="G1261" s="195">
        <v>1865</v>
      </c>
      <c r="H1261" s="195">
        <v>86</v>
      </c>
      <c r="I1261" s="196">
        <f t="shared" si="157"/>
      </c>
      <c r="J1261" s="197">
        <f t="shared" si="41"/>
      </c>
      <c r="K1261" s="195">
        <v>7</v>
      </c>
      <c r="L1261" s="197">
        <f t="shared" si="118"/>
      </c>
      <c r="M1261" s="195">
        <v>0</v>
      </c>
      <c r="N1261" s="198">
        <f t="shared" si="223"/>
      </c>
      <c r="O1261" s="195">
        <v>1</v>
      </c>
      <c r="P1261" s="198">
        <f t="shared" si="250"/>
      </c>
      <c r="Q1261" s="199"/>
      <c r="R1261" s="195"/>
      <c r="S1261" s="199"/>
      <c r="T1261" s="195"/>
      <c r="U1261" s="200"/>
      <c r="V1261" s="201"/>
      <c r="W1261" s="195"/>
      <c r="X1261" s="201"/>
      <c r="Y1261" s="199"/>
      <c r="Z1261" s="201"/>
      <c r="AA1261" s="201"/>
      <c r="AB1261" s="195"/>
      <c r="AC1261" s="195"/>
      <c r="AD1261" s="199"/>
      <c r="AE1261" s="202"/>
      <c r="AF1261" s="204"/>
    </row>
    <row hidden="true" r="1262">
      <c r="A1262" s="189"/>
      <c r="B1262" s="220"/>
      <c r="C1262" s="221"/>
      <c r="D1262" s="192" t="s">
        <v>250</v>
      </c>
      <c r="E1262" s="193">
        <v>401.77</v>
      </c>
      <c r="F1262" s="194"/>
      <c r="G1262" s="195">
        <v>3153</v>
      </c>
      <c r="H1262" s="205">
        <v>17</v>
      </c>
      <c r="I1262" s="196">
        <f t="shared" si="157"/>
      </c>
      <c r="J1262" s="197">
        <f t="shared" si="41"/>
      </c>
      <c r="K1262" s="195">
        <v>3</v>
      </c>
      <c r="L1262" s="197">
        <f t="shared" si="118"/>
      </c>
      <c r="M1262" s="195">
        <v>0</v>
      </c>
      <c r="N1262" s="198">
        <f t="shared" si="223"/>
      </c>
      <c r="O1262" s="195">
        <v>1</v>
      </c>
      <c r="P1262" s="198">
        <f t="shared" si="250"/>
      </c>
      <c r="Q1262" s="199"/>
      <c r="R1262" s="195"/>
      <c r="S1262" s="199"/>
      <c r="T1262" s="195"/>
      <c r="U1262" s="200"/>
      <c r="V1262" s="201"/>
      <c r="W1262" s="195"/>
      <c r="X1262" s="201"/>
      <c r="Y1262" s="199"/>
      <c r="Z1262" s="201"/>
      <c r="AA1262" s="201"/>
      <c r="AB1262" s="195"/>
      <c r="AC1262" s="195"/>
      <c r="AD1262" s="199"/>
      <c r="AE1262" s="202"/>
      <c r="AF1262" s="203" t="s">
        <v>266</v>
      </c>
    </row>
    <row hidden="true" r="1263">
      <c r="A1263" s="189"/>
      <c r="B1263" s="220" t="s">
        <v>261</v>
      </c>
      <c r="C1263" s="221" t="s">
        <v>258</v>
      </c>
      <c r="D1263" s="192" t="s">
        <v>249</v>
      </c>
      <c r="E1263" s="193">
        <v>5.91</v>
      </c>
      <c r="F1263" s="194">
        <f>E1263+E1265+E1264</f>
      </c>
      <c r="G1263" s="195">
        <v>64</v>
      </c>
      <c r="H1263" s="205">
        <v>2</v>
      </c>
      <c r="I1263" s="196">
        <f t="shared" si="157"/>
      </c>
      <c r="J1263" s="197">
        <f t="shared" si="41"/>
      </c>
      <c r="K1263" s="195">
        <v>0</v>
      </c>
      <c r="L1263" s="197">
        <f t="shared" si="118"/>
      </c>
      <c r="M1263" s="195">
        <v>0</v>
      </c>
      <c r="N1263" s="198">
        <f t="shared" si="223"/>
      </c>
      <c r="O1263" s="195">
        <v>0</v>
      </c>
      <c r="P1263" s="198">
        <f t="shared" si="250"/>
      </c>
      <c r="Q1263" s="199">
        <f>(M1263+M1264+M1265)/(O1263+O1264+O1265)</f>
      </c>
      <c r="R1263" s="195">
        <v>2</v>
      </c>
      <c r="S1263" s="199">
        <f>(O1263+O1264+O1265)/(K1263+K1264+K1265)</f>
      </c>
      <c r="T1263" s="195">
        <v>0</v>
      </c>
      <c r="U1263" s="200">
        <f>F1263/T1263</f>
      </c>
      <c r="V1263" s="201">
        <f>(F1263+4*500)/T1263</f>
      </c>
      <c r="W1263" s="195">
        <v>0</v>
      </c>
      <c r="X1263" s="201">
        <f>W1263/T1263</f>
      </c>
      <c r="Y1263" s="199">
        <f>T1263/R1263</f>
      </c>
      <c r="Z1263" s="201">
        <f>W1263/F1263</f>
      </c>
      <c r="AA1263" s="201">
        <f>W1263/(F1263+500)</f>
      </c>
      <c r="AB1263" s="195">
        <v>0</v>
      </c>
      <c r="AC1263" s="195">
        <v>0</v>
      </c>
      <c r="AD1263" s="199">
        <f>AB1263/T1263</f>
      </c>
      <c r="AE1263" s="202">
        <f>(W1263-AC1263)/(F1263+500)</f>
      </c>
      <c r="AF1263" s="203" t="s">
        <v>309</v>
      </c>
    </row>
    <row hidden="true" r="1264">
      <c r="A1264" s="189"/>
      <c r="B1264" s="220"/>
      <c r="C1264" s="221"/>
      <c r="D1264" s="192" t="s">
        <v>289</v>
      </c>
      <c r="E1264" s="193">
        <v>240.68</v>
      </c>
      <c r="F1264" s="194"/>
      <c r="G1264" s="195">
        <v>1634</v>
      </c>
      <c r="H1264" s="205">
        <v>70</v>
      </c>
      <c r="I1264" s="196">
        <f t="shared" si="157"/>
      </c>
      <c r="J1264" s="197">
        <f t="shared" si="41"/>
      </c>
      <c r="K1264" s="195">
        <v>3</v>
      </c>
      <c r="L1264" s="197">
        <f t="shared" si="118"/>
      </c>
      <c r="M1264" s="195">
        <v>0</v>
      </c>
      <c r="N1264" s="198">
        <f t="shared" si="223"/>
      </c>
      <c r="O1264" s="195">
        <v>1</v>
      </c>
      <c r="P1264" s="198">
        <f t="shared" si="250"/>
      </c>
      <c r="Q1264" s="199"/>
      <c r="R1264" s="195"/>
      <c r="S1264" s="199"/>
      <c r="T1264" s="195"/>
      <c r="U1264" s="200"/>
      <c r="V1264" s="201"/>
      <c r="W1264" s="195"/>
      <c r="X1264" s="201"/>
      <c r="Y1264" s="199"/>
      <c r="Z1264" s="201"/>
      <c r="AA1264" s="201"/>
      <c r="AB1264" s="195"/>
      <c r="AC1264" s="195"/>
      <c r="AD1264" s="199"/>
      <c r="AE1264" s="202"/>
      <c r="AF1264" s="204"/>
    </row>
    <row hidden="true" r="1265">
      <c r="A1265" s="189"/>
      <c r="B1265" s="220"/>
      <c r="C1265" s="221"/>
      <c r="D1265" s="192" t="s">
        <v>250</v>
      </c>
      <c r="E1265" s="193">
        <v>326.18</v>
      </c>
      <c r="F1265" s="194"/>
      <c r="G1265" s="195">
        <v>1380</v>
      </c>
      <c r="H1265" s="205">
        <v>47</v>
      </c>
      <c r="I1265" s="196">
        <f t="shared" si="157"/>
      </c>
      <c r="J1265" s="197">
        <f t="shared" si="41"/>
      </c>
      <c r="K1265" s="195">
        <v>1</v>
      </c>
      <c r="L1265" s="197">
        <f t="shared" si="118"/>
      </c>
      <c r="M1265" s="195">
        <v>0</v>
      </c>
      <c r="N1265" s="198">
        <f t="shared" si="223"/>
      </c>
      <c r="O1265" s="195">
        <v>1</v>
      </c>
      <c r="P1265" s="198">
        <f t="shared" si="250"/>
      </c>
      <c r="Q1265" s="199"/>
      <c r="R1265" s="195"/>
      <c r="S1265" s="199"/>
      <c r="T1265" s="195"/>
      <c r="U1265" s="200"/>
      <c r="V1265" s="201"/>
      <c r="W1265" s="195"/>
      <c r="X1265" s="201"/>
      <c r="Y1265" s="199"/>
      <c r="Z1265" s="201"/>
      <c r="AA1265" s="201"/>
      <c r="AB1265" s="195"/>
      <c r="AC1265" s="195"/>
      <c r="AD1265" s="199"/>
      <c r="AE1265" s="202"/>
      <c r="AF1265" s="203" t="s">
        <v>266</v>
      </c>
    </row>
    <row hidden="true" r="1266">
      <c r="A1266" s="189"/>
      <c r="B1266" s="220" t="s">
        <v>262</v>
      </c>
      <c r="C1266" s="221" t="s">
        <v>258</v>
      </c>
      <c r="D1266" s="192" t="s">
        <v>249</v>
      </c>
      <c r="E1266" s="193">
        <v>6.46</v>
      </c>
      <c r="F1266" s="194">
        <f>E1266+E1268+E1267</f>
      </c>
      <c r="G1266" s="195">
        <v>61</v>
      </c>
      <c r="H1266" s="195">
        <v>5</v>
      </c>
      <c r="I1266" s="196">
        <f t="shared" si="157"/>
      </c>
      <c r="J1266" s="197">
        <f t="shared" si="41"/>
      </c>
      <c r="K1266" s="195">
        <v>0</v>
      </c>
      <c r="L1266" s="197">
        <f t="shared" si="118"/>
      </c>
      <c r="M1266" s="195">
        <v>0</v>
      </c>
      <c r="N1266" s="198">
        <f t="shared" si="223"/>
      </c>
      <c r="O1266" s="195">
        <v>0</v>
      </c>
      <c r="P1266" s="198">
        <f t="shared" si="250"/>
      </c>
      <c r="Q1266" s="199">
        <f>(M1266+M1267+M1268)/(O1266+O1267+O1268)</f>
      </c>
      <c r="R1266" s="195">
        <v>3</v>
      </c>
      <c r="S1266" s="199">
        <f>(O1266+O1267+O1268)/(K1266+K1267+K1268)</f>
      </c>
      <c r="T1266" s="195">
        <v>1</v>
      </c>
      <c r="U1266" s="200">
        <f>F1266/T1266</f>
      </c>
      <c r="V1266" s="201">
        <f>(F1266+4*500)/T1266</f>
      </c>
      <c r="W1266" s="195">
        <v>598.7999999999993</v>
      </c>
      <c r="X1266" s="201">
        <f>W1266/T1266</f>
      </c>
      <c r="Y1266" s="199">
        <f>T1266/R1266</f>
      </c>
      <c r="Z1266" s="201">
        <f>W1266/F1266</f>
      </c>
      <c r="AA1266" s="201">
        <f>W1266/(F1266+500)</f>
      </c>
      <c r="AB1266" s="195">
        <v>1</v>
      </c>
      <c r="AC1266" s="195">
        <v>598.8</v>
      </c>
      <c r="AD1266" s="199">
        <f>AB1266/T1266</f>
      </c>
      <c r="AE1266" s="202">
        <f>(W1266-AC1266)/(F1266+500)</f>
      </c>
      <c r="AF1266" s="203" t="s">
        <v>309</v>
      </c>
    </row>
    <row hidden="true" r="1267">
      <c r="A1267" s="189"/>
      <c r="B1267" s="220"/>
      <c r="C1267" s="221"/>
      <c r="D1267" s="192" t="s">
        <v>289</v>
      </c>
      <c r="E1267" s="193">
        <v>236.24</v>
      </c>
      <c r="F1267" s="194"/>
      <c r="G1267" s="195">
        <v>1585</v>
      </c>
      <c r="H1267" s="195">
        <v>65</v>
      </c>
      <c r="I1267" s="196">
        <f t="shared" si="157"/>
      </c>
      <c r="J1267" s="197">
        <f t="shared" si="41"/>
      </c>
      <c r="K1267" s="195">
        <v>5</v>
      </c>
      <c r="L1267" s="197">
        <f t="shared" si="118"/>
      </c>
      <c r="M1267" s="195">
        <v>0</v>
      </c>
      <c r="N1267" s="198">
        <f t="shared" si="223"/>
      </c>
      <c r="O1267" s="195">
        <v>0</v>
      </c>
      <c r="P1267" s="198">
        <f t="shared" si="250"/>
      </c>
      <c r="Q1267" s="199"/>
      <c r="R1267" s="195"/>
      <c r="S1267" s="199"/>
      <c r="T1267" s="195"/>
      <c r="U1267" s="200"/>
      <c r="V1267" s="201"/>
      <c r="W1267" s="195"/>
      <c r="X1267" s="201"/>
      <c r="Y1267" s="199"/>
      <c r="Z1267" s="201"/>
      <c r="AA1267" s="201"/>
      <c r="AB1267" s="195"/>
      <c r="AC1267" s="195"/>
      <c r="AD1267" s="199"/>
      <c r="AE1267" s="202"/>
      <c r="AF1267" s="204"/>
    </row>
    <row hidden="true" r="1268">
      <c r="A1268" s="189"/>
      <c r="B1268" s="220"/>
      <c r="C1268" s="221"/>
      <c r="D1268" s="192" t="s">
        <v>250</v>
      </c>
      <c r="E1268" s="193">
        <v>187.62</v>
      </c>
      <c r="F1268" s="194"/>
      <c r="G1268" s="195">
        <v>1274</v>
      </c>
      <c r="H1268" s="205">
        <v>43</v>
      </c>
      <c r="I1268" s="196">
        <f t="shared" si="157"/>
      </c>
      <c r="J1268" s="197">
        <f t="shared" si="41"/>
      </c>
      <c r="K1268" s="195">
        <v>2</v>
      </c>
      <c r="L1268" s="197">
        <f t="shared" si="118"/>
      </c>
      <c r="M1268" s="195">
        <v>0</v>
      </c>
      <c r="N1268" s="198">
        <f t="shared" si="223"/>
      </c>
      <c r="O1268" s="195">
        <v>2</v>
      </c>
      <c r="P1268" s="198">
        <f t="shared" si="250"/>
      </c>
      <c r="Q1268" s="199"/>
      <c r="R1268" s="195"/>
      <c r="S1268" s="199"/>
      <c r="T1268" s="195"/>
      <c r="U1268" s="200"/>
      <c r="V1268" s="201"/>
      <c r="W1268" s="195"/>
      <c r="X1268" s="201"/>
      <c r="Y1268" s="199"/>
      <c r="Z1268" s="201"/>
      <c r="AA1268" s="201"/>
      <c r="AB1268" s="195"/>
      <c r="AC1268" s="195"/>
      <c r="AD1268" s="199"/>
      <c r="AE1268" s="202"/>
      <c r="AF1268" s="203" t="s">
        <v>266</v>
      </c>
    </row>
    <row hidden="true" r="1269">
      <c r="A1269" s="189"/>
      <c r="B1269" s="222" t="s">
        <v>256</v>
      </c>
      <c r="C1269" s="222"/>
      <c r="D1269" s="222"/>
      <c r="E1269" s="208">
        <f>SUM(E1254:E1268)</f>
      </c>
      <c r="F1269" s="208">
        <f>SUM(F1254:F1268)</f>
      </c>
      <c r="G1269" s="208">
        <f>SUM(G1254:G1268)</f>
      </c>
      <c r="H1269" s="208">
        <f>SUM(H1254:H1268)</f>
      </c>
      <c r="I1269" s="210">
        <f t="shared" si="157"/>
      </c>
      <c r="J1269" s="211">
        <f t="shared" si="41"/>
      </c>
      <c r="K1269" s="208">
        <f>SUM(K1254:K1268)</f>
      </c>
      <c r="L1269" s="211">
        <f t="shared" si="118"/>
      </c>
      <c r="M1269" s="208">
        <f>SUM(M1254:M1268)</f>
      </c>
      <c r="N1269" s="212">
        <f t="shared" si="223"/>
      </c>
      <c r="O1269" s="208">
        <f>SUM(O1254:O1268)</f>
      </c>
      <c r="P1269" s="212">
        <f t="shared" si="250"/>
      </c>
      <c r="Q1269" s="213">
        <f>M1269/O1269</f>
      </c>
      <c r="R1269" s="208">
        <f>SUM(R1254:R1268)</f>
      </c>
      <c r="S1269" s="213">
        <f>(O1269+O1269)/(K1269+K1269)</f>
      </c>
      <c r="T1269" s="208">
        <f>SUM(T1254:T1268)</f>
      </c>
      <c r="U1269" s="214">
        <f t="shared" ref="U1269:U1270" si="543">F1269/T1269</f>
      </c>
      <c r="V1269" s="215">
        <f t="shared" ref="V1269:V1270" si="636">(F1269+4*500)/T1269</f>
      </c>
      <c r="W1269" s="208">
        <f>SUM(W1254:W1268)</f>
      </c>
      <c r="X1269" s="216">
        <f t="shared" ref="X1269:X1270" si="335">W1269/T1269</f>
      </c>
      <c r="Y1269" s="213">
        <f t="shared" ref="Y1269:Y1270" si="439">T1269/R1269</f>
      </c>
      <c r="Z1269" s="215">
        <f t="shared" ref="Z1269:Z1270" si="844">W1269/F1269</f>
      </c>
      <c r="AA1269" s="215">
        <f>W1269/(F1269+COUNT(W1254:W1268)*500)</f>
      </c>
      <c r="AB1269" s="217">
        <f>AB1254+AB1257+AB1260+AB1266+AB1263</f>
      </c>
      <c r="AC1269" s="217">
        <f>AC1254+AC1257+AC1260+AC1266+AC1263</f>
      </c>
      <c r="AD1269" s="213">
        <f t="shared" ref="AD1269:AD1270" si="740">AB1269/T1269</f>
      </c>
      <c r="AE1269" s="218">
        <f>(W1269-AC1269)/(F1269+COUNT(W1254:W1268))</f>
      </c>
      <c r="AF1269" s="203"/>
    </row>
    <row hidden="true" r="1270">
      <c r="A1270" s="189"/>
      <c r="B1270" s="190" t="s">
        <v>263</v>
      </c>
      <c r="C1270" s="221" t="s">
        <v>264</v>
      </c>
      <c r="D1270" s="192" t="s">
        <v>249</v>
      </c>
      <c r="E1270" s="193">
        <v>15.8</v>
      </c>
      <c r="F1270" s="194">
        <f>E1270+E1272+E1271</f>
      </c>
      <c r="G1270" s="193">
        <v>82</v>
      </c>
      <c r="H1270" s="193">
        <v>1</v>
      </c>
      <c r="I1270" s="196">
        <f t="shared" si="157"/>
      </c>
      <c r="J1270" s="197">
        <f t="shared" si="41"/>
      </c>
      <c r="K1270" s="193">
        <v>1</v>
      </c>
      <c r="L1270" s="197">
        <f t="shared" si="118"/>
      </c>
      <c r="M1270" s="193">
        <v>0</v>
      </c>
      <c r="N1270" s="198">
        <f t="shared" si="223"/>
      </c>
      <c r="O1270" s="193">
        <v>0</v>
      </c>
      <c r="P1270" s="198">
        <f t="shared" si="250"/>
      </c>
      <c r="Q1270" s="199">
        <f>(M1270+M1271+M1272)/(O1270+O1271+O1272)</f>
      </c>
      <c r="R1270" s="195">
        <v>1</v>
      </c>
      <c r="S1270" s="199">
        <f>(O1270+O1271+O1272)/(K1270+K1271+K1272)</f>
      </c>
      <c r="T1270" s="195">
        <v>0</v>
      </c>
      <c r="U1270" s="200">
        <f t="shared" si="543"/>
      </c>
      <c r="V1270" s="201">
        <f t="shared" si="636"/>
      </c>
      <c r="W1270" s="195">
        <v>0</v>
      </c>
      <c r="X1270" s="201">
        <f t="shared" si="335"/>
      </c>
      <c r="Y1270" s="199">
        <f t="shared" si="439"/>
      </c>
      <c r="Z1270" s="201">
        <f t="shared" si="844"/>
      </c>
      <c r="AA1270" s="201">
        <f>W1270/(F1270+500)</f>
      </c>
      <c r="AB1270" s="195">
        <v>0</v>
      </c>
      <c r="AC1270" s="195">
        <v>0</v>
      </c>
      <c r="AD1270" s="199">
        <f t="shared" si="740"/>
      </c>
      <c r="AE1270" s="202">
        <f>(W1270-AC1270)/(F1270+500)</f>
      </c>
      <c r="AF1270" s="244" t="s">
        <v>248</v>
      </c>
    </row>
    <row hidden="true" r="1271">
      <c r="A1271" s="189"/>
      <c r="B1271" s="190"/>
      <c r="C1271" s="221"/>
      <c r="D1271" s="192" t="s">
        <v>289</v>
      </c>
      <c r="E1271" s="193">
        <v>236.82</v>
      </c>
      <c r="F1271" s="194"/>
      <c r="G1271" s="195">
        <v>1645</v>
      </c>
      <c r="H1271" s="195">
        <v>59</v>
      </c>
      <c r="I1271" s="196">
        <f t="shared" si="157"/>
      </c>
      <c r="J1271" s="197">
        <f t="shared" si="41"/>
      </c>
      <c r="K1271" s="195">
        <v>3</v>
      </c>
      <c r="L1271" s="197">
        <f t="shared" si="118"/>
      </c>
      <c r="M1271" s="195">
        <v>0</v>
      </c>
      <c r="N1271" s="198">
        <f t="shared" si="223"/>
      </c>
      <c r="O1271" s="195">
        <v>0</v>
      </c>
      <c r="P1271" s="198">
        <f t="shared" si="250"/>
      </c>
      <c r="Q1271" s="199"/>
      <c r="R1271" s="195"/>
      <c r="S1271" s="199"/>
      <c r="T1271" s="195"/>
      <c r="U1271" s="200"/>
      <c r="V1271" s="201"/>
      <c r="W1271" s="195"/>
      <c r="X1271" s="201"/>
      <c r="Y1271" s="199"/>
      <c r="Z1271" s="201"/>
      <c r="AA1271" s="201"/>
      <c r="AB1271" s="195"/>
      <c r="AC1271" s="195"/>
      <c r="AD1271" s="199"/>
      <c r="AE1271" s="202"/>
      <c r="AF1271" s="203"/>
    </row>
    <row hidden="true" r="1272">
      <c r="A1272" s="189"/>
      <c r="B1272" s="190"/>
      <c r="C1272" s="221"/>
      <c r="D1272" s="192" t="s">
        <v>250</v>
      </c>
      <c r="E1272" s="193">
        <v>187.6</v>
      </c>
      <c r="F1272" s="194"/>
      <c r="G1272" s="195">
        <v>1237</v>
      </c>
      <c r="H1272" s="205">
        <v>48</v>
      </c>
      <c r="I1272" s="196">
        <f t="shared" si="157"/>
      </c>
      <c r="J1272" s="197">
        <f t="shared" si="41"/>
      </c>
      <c r="K1272" s="195">
        <v>4</v>
      </c>
      <c r="L1272" s="197">
        <f t="shared" si="118"/>
      </c>
      <c r="M1272" s="195">
        <v>0</v>
      </c>
      <c r="N1272" s="198">
        <f t="shared" si="223"/>
      </c>
      <c r="O1272" s="195">
        <v>1</v>
      </c>
      <c r="P1272" s="198">
        <f t="shared" si="250"/>
      </c>
      <c r="Q1272" s="199"/>
      <c r="R1272" s="195"/>
      <c r="S1272" s="199"/>
      <c r="T1272" s="195"/>
      <c r="U1272" s="200"/>
      <c r="V1272" s="201"/>
      <c r="W1272" s="195"/>
      <c r="X1272" s="201"/>
      <c r="Y1272" s="199"/>
      <c r="Z1272" s="201"/>
      <c r="AA1272" s="201"/>
      <c r="AB1272" s="195"/>
      <c r="AC1272" s="195"/>
      <c r="AD1272" s="199"/>
      <c r="AE1272" s="202"/>
      <c r="AF1272" s="203" t="s">
        <v>251</v>
      </c>
    </row>
    <row hidden="true" r="1273">
      <c r="A1273" s="189"/>
      <c r="B1273" s="190" t="s">
        <v>267</v>
      </c>
      <c r="C1273" s="221" t="s">
        <v>264</v>
      </c>
      <c r="D1273" s="192" t="s">
        <v>249</v>
      </c>
      <c r="E1273" s="193">
        <v>1.83</v>
      </c>
      <c r="F1273" s="194">
        <f>E1273+E1275+E1274</f>
      </c>
      <c r="G1273" s="195">
        <v>35</v>
      </c>
      <c r="H1273" s="195">
        <v>0</v>
      </c>
      <c r="I1273" s="196">
        <f t="shared" si="157"/>
      </c>
      <c r="J1273" s="197">
        <f>(E1273/G1274)*1000</f>
      </c>
      <c r="K1273" s="195">
        <v>0</v>
      </c>
      <c r="L1273" s="197">
        <f t="shared" si="118"/>
      </c>
      <c r="M1273" s="195">
        <v>0</v>
      </c>
      <c r="N1273" s="198">
        <f t="shared" si="223"/>
      </c>
      <c r="O1273" s="195">
        <v>0</v>
      </c>
      <c r="P1273" s="198">
        <f t="shared" si="250"/>
      </c>
      <c r="Q1273" s="199">
        <f>(M1273+M1274+M1275)/(O1273+O1274+O1275)</f>
      </c>
      <c r="R1273" s="195">
        <v>1</v>
      </c>
      <c r="S1273" s="199">
        <f>(O1273+O1274+O1275)/(K1273+K1274+K1275)</f>
      </c>
      <c r="T1273" s="195">
        <v>1</v>
      </c>
      <c r="U1273" s="200">
        <f>F1273/T1273</f>
      </c>
      <c r="V1273" s="201">
        <f>(F1273+4*500)/T1273</f>
      </c>
      <c r="W1273" s="195">
        <v>420</v>
      </c>
      <c r="X1273" s="201">
        <f>W1273/T1273</f>
      </c>
      <c r="Y1273" s="199">
        <f>T1273/R1273</f>
      </c>
      <c r="Z1273" s="201">
        <f>W1273/F1273</f>
      </c>
      <c r="AA1273" s="201">
        <f>W1273/(F1273+500)</f>
      </c>
      <c r="AB1273" s="195">
        <v>0</v>
      </c>
      <c r="AC1273" s="195">
        <v>0</v>
      </c>
      <c r="AD1273" s="199">
        <f>AB1273/T1273</f>
      </c>
      <c r="AE1273" s="202">
        <f>(W1273-AC1273)/(F1273+500)</f>
      </c>
      <c r="AF1273" s="244" t="s">
        <v>248</v>
      </c>
    </row>
    <row hidden="true" r="1274">
      <c r="A1274" s="189"/>
      <c r="B1274" s="190"/>
      <c r="C1274" s="221"/>
      <c r="D1274" s="192" t="s">
        <v>289</v>
      </c>
      <c r="E1274" s="193">
        <v>335.13</v>
      </c>
      <c r="F1274" s="194"/>
      <c r="G1274" s="195">
        <v>1810</v>
      </c>
      <c r="H1274" s="195">
        <v>48</v>
      </c>
      <c r="I1274" s="196">
        <f t="shared" si="157"/>
      </c>
      <c r="J1274" s="197">
        <f t="shared" ref="J1274:J1302" si="42">(E1274/G1274)*1000</f>
      </c>
      <c r="K1274" s="195">
        <v>1</v>
      </c>
      <c r="L1274" s="197">
        <f t="shared" si="118"/>
      </c>
      <c r="M1274" s="195">
        <v>0</v>
      </c>
      <c r="N1274" s="198">
        <f t="shared" si="223"/>
      </c>
      <c r="O1274" s="195">
        <v>0</v>
      </c>
      <c r="P1274" s="198">
        <f t="shared" si="250"/>
      </c>
      <c r="Q1274" s="199"/>
      <c r="R1274" s="195"/>
      <c r="S1274" s="199"/>
      <c r="T1274" s="195"/>
      <c r="U1274" s="200"/>
      <c r="V1274" s="201"/>
      <c r="W1274" s="195"/>
      <c r="X1274" s="201"/>
      <c r="Y1274" s="199"/>
      <c r="Z1274" s="201"/>
      <c r="AA1274" s="201"/>
      <c r="AB1274" s="195"/>
      <c r="AC1274" s="195"/>
      <c r="AD1274" s="199"/>
      <c r="AE1274" s="202"/>
      <c r="AF1274" s="203"/>
    </row>
    <row hidden="true" r="1275">
      <c r="A1275" s="189"/>
      <c r="B1275" s="190"/>
      <c r="C1275" s="221"/>
      <c r="D1275" s="192" t="s">
        <v>250</v>
      </c>
      <c r="E1275" s="193">
        <v>330.91</v>
      </c>
      <c r="F1275" s="194"/>
      <c r="G1275" s="195">
        <v>2801</v>
      </c>
      <c r="H1275" s="205">
        <v>130</v>
      </c>
      <c r="I1275" s="196">
        <f t="shared" si="157"/>
      </c>
      <c r="J1275" s="197">
        <f t="shared" si="42"/>
      </c>
      <c r="K1275" s="195">
        <v>4</v>
      </c>
      <c r="L1275" s="197">
        <f t="shared" si="118"/>
      </c>
      <c r="M1275" s="195">
        <v>1</v>
      </c>
      <c r="N1275" s="198">
        <f t="shared" si="223"/>
      </c>
      <c r="O1275" s="195">
        <v>1</v>
      </c>
      <c r="P1275" s="198">
        <f t="shared" si="250"/>
      </c>
      <c r="Q1275" s="199"/>
      <c r="R1275" s="195"/>
      <c r="S1275" s="199"/>
      <c r="T1275" s="195"/>
      <c r="U1275" s="200"/>
      <c r="V1275" s="201"/>
      <c r="W1275" s="195"/>
      <c r="X1275" s="201"/>
      <c r="Y1275" s="199"/>
      <c r="Z1275" s="201"/>
      <c r="AA1275" s="201"/>
      <c r="AB1275" s="195"/>
      <c r="AC1275" s="195"/>
      <c r="AD1275" s="199"/>
      <c r="AE1275" s="202"/>
      <c r="AF1275" s="203" t="s">
        <v>251</v>
      </c>
    </row>
    <row hidden="true" r="1276">
      <c r="A1276" s="189"/>
      <c r="B1276" s="190" t="s">
        <v>268</v>
      </c>
      <c r="C1276" s="221" t="s">
        <v>264</v>
      </c>
      <c r="D1276" s="192" t="s">
        <v>249</v>
      </c>
      <c r="E1276" s="193">
        <v>7.05</v>
      </c>
      <c r="F1276" s="194">
        <f>E1276+E1278+E1277</f>
      </c>
      <c r="G1276" s="193">
        <v>35</v>
      </c>
      <c r="H1276" s="193">
        <v>2</v>
      </c>
      <c r="I1276" s="196">
        <f t="shared" si="157"/>
      </c>
      <c r="J1276" s="197">
        <f t="shared" si="42"/>
      </c>
      <c r="K1276" s="193">
        <v>0</v>
      </c>
      <c r="L1276" s="197">
        <f t="shared" si="118"/>
      </c>
      <c r="M1276" s="193">
        <v>0</v>
      </c>
      <c r="N1276" s="198">
        <f t="shared" si="223"/>
      </c>
      <c r="O1276" s="193">
        <v>0</v>
      </c>
      <c r="P1276" s="198">
        <f t="shared" si="250"/>
      </c>
      <c r="Q1276" s="199">
        <f>(M1276+M1277+M1278)/(O1276+O1277+O1278)</f>
      </c>
      <c r="R1276" s="195">
        <v>2</v>
      </c>
      <c r="S1276" s="199">
        <f>(O1276+O1277+O1278)/(K1276+K1277+K1278)</f>
      </c>
      <c r="T1276" s="195">
        <v>2</v>
      </c>
      <c r="U1276" s="200">
        <f>F1276/T1276</f>
      </c>
      <c r="V1276" s="201">
        <f>(F1276+4*500)/T1276</f>
      </c>
      <c r="W1276" s="195">
        <v>1122</v>
      </c>
      <c r="X1276" s="201">
        <f>W1276/T1276</f>
      </c>
      <c r="Y1276" s="199">
        <f>T1276/R1276</f>
      </c>
      <c r="Z1276" s="201">
        <f>W1276/F1276</f>
      </c>
      <c r="AA1276" s="201">
        <f>W1276/(F1276+500)</f>
      </c>
      <c r="AB1276" s="195">
        <v>0</v>
      </c>
      <c r="AC1276" s="195">
        <v>0</v>
      </c>
      <c r="AD1276" s="199">
        <f>AB1276/T1276</f>
      </c>
      <c r="AE1276" s="202">
        <f>(W1276-AC1276)/(F1276+500)</f>
      </c>
      <c r="AF1276" s="244" t="s">
        <v>248</v>
      </c>
    </row>
    <row hidden="true" r="1277">
      <c r="A1277" s="189"/>
      <c r="B1277" s="190"/>
      <c r="C1277" s="221"/>
      <c r="D1277" s="192" t="s">
        <v>289</v>
      </c>
      <c r="E1277" s="193">
        <v>627.55</v>
      </c>
      <c r="F1277" s="194"/>
      <c r="G1277" s="195">
        <v>5466</v>
      </c>
      <c r="H1277" s="195">
        <v>285</v>
      </c>
      <c r="I1277" s="196">
        <f t="shared" si="157"/>
      </c>
      <c r="J1277" s="197">
        <f t="shared" si="42"/>
      </c>
      <c r="K1277" s="195">
        <v>14</v>
      </c>
      <c r="L1277" s="197">
        <f t="shared" si="118"/>
      </c>
      <c r="M1277" s="195">
        <v>1</v>
      </c>
      <c r="N1277" s="198">
        <f t="shared" si="223"/>
      </c>
      <c r="O1277" s="195">
        <v>1</v>
      </c>
      <c r="P1277" s="198">
        <f t="shared" si="250"/>
      </c>
      <c r="Q1277" s="199"/>
      <c r="R1277" s="195"/>
      <c r="S1277" s="199"/>
      <c r="T1277" s="195"/>
      <c r="U1277" s="200"/>
      <c r="V1277" s="201"/>
      <c r="W1277" s="195"/>
      <c r="X1277" s="201"/>
      <c r="Y1277" s="199"/>
      <c r="Z1277" s="201"/>
      <c r="AA1277" s="201"/>
      <c r="AB1277" s="195"/>
      <c r="AC1277" s="195"/>
      <c r="AD1277" s="199"/>
      <c r="AE1277" s="202"/>
      <c r="AF1277" s="203"/>
    </row>
    <row hidden="true" r="1278">
      <c r="A1278" s="189"/>
      <c r="B1278" s="190"/>
      <c r="C1278" s="221"/>
      <c r="D1278" s="192" t="s">
        <v>250</v>
      </c>
      <c r="E1278" s="193">
        <v>280.71</v>
      </c>
      <c r="F1278" s="194"/>
      <c r="G1278" s="195">
        <v>1561</v>
      </c>
      <c r="H1278" s="205">
        <v>56</v>
      </c>
      <c r="I1278" s="196">
        <f t="shared" si="157"/>
      </c>
      <c r="J1278" s="197">
        <f t="shared" si="42"/>
      </c>
      <c r="K1278" s="195">
        <v>2</v>
      </c>
      <c r="L1278" s="197">
        <f t="shared" si="118"/>
      </c>
      <c r="M1278" s="195">
        <v>1</v>
      </c>
      <c r="N1278" s="198">
        <f t="shared" si="223"/>
      </c>
      <c r="O1278" s="195">
        <v>1</v>
      </c>
      <c r="P1278" s="198">
        <f t="shared" si="250"/>
      </c>
      <c r="Q1278" s="199"/>
      <c r="R1278" s="195"/>
      <c r="S1278" s="199"/>
      <c r="T1278" s="195"/>
      <c r="U1278" s="200"/>
      <c r="V1278" s="201"/>
      <c r="W1278" s="195"/>
      <c r="X1278" s="201"/>
      <c r="Y1278" s="199"/>
      <c r="Z1278" s="201"/>
      <c r="AA1278" s="201"/>
      <c r="AB1278" s="195"/>
      <c r="AC1278" s="195"/>
      <c r="AD1278" s="199"/>
      <c r="AE1278" s="202"/>
      <c r="AF1278" s="203" t="s">
        <v>251</v>
      </c>
    </row>
    <row hidden="true" r="1279">
      <c r="A1279" s="189"/>
      <c r="B1279" s="190" t="s">
        <v>269</v>
      </c>
      <c r="C1279" s="221" t="s">
        <v>264</v>
      </c>
      <c r="D1279" s="192" t="s">
        <v>249</v>
      </c>
      <c r="E1279" s="193">
        <v>1.48</v>
      </c>
      <c r="F1279" s="194">
        <f>E1279+E1281+E1280</f>
      </c>
      <c r="G1279" s="195">
        <v>42</v>
      </c>
      <c r="H1279" s="195">
        <v>1</v>
      </c>
      <c r="I1279" s="196">
        <f t="shared" si="157"/>
      </c>
      <c r="J1279" s="197">
        <f t="shared" si="42"/>
      </c>
      <c r="K1279" s="195">
        <v>0</v>
      </c>
      <c r="L1279" s="197">
        <f t="shared" si="118"/>
      </c>
      <c r="M1279" s="195">
        <v>0</v>
      </c>
      <c r="N1279" s="198">
        <f t="shared" si="223"/>
      </c>
      <c r="O1279" s="195">
        <v>0</v>
      </c>
      <c r="P1279" s="198">
        <f t="shared" si="250"/>
      </c>
      <c r="Q1279" s="199">
        <f>(M1279+M1280+M1281)/(O1279+O1280+O1281)</f>
      </c>
      <c r="R1279" s="195">
        <v>1</v>
      </c>
      <c r="S1279" s="199">
        <f>(O1279+O1280+O1281)/(K1279+K1280+K1281)</f>
      </c>
      <c r="T1279" s="195">
        <v>0</v>
      </c>
      <c r="U1279" s="200">
        <f>F1279/T1279</f>
      </c>
      <c r="V1279" s="201">
        <f>(F1279+4*500)/T1279</f>
      </c>
      <c r="W1279" s="195">
        <v>0</v>
      </c>
      <c r="X1279" s="201">
        <f>W1279/T1279</f>
      </c>
      <c r="Y1279" s="199">
        <f>T1279/R1279</f>
      </c>
      <c r="Z1279" s="201">
        <f>W1279/F1279</f>
      </c>
      <c r="AA1279" s="201">
        <f>W1279/(F1279+500)</f>
      </c>
      <c r="AB1279" s="195">
        <v>0</v>
      </c>
      <c r="AC1279" s="195">
        <v>0</v>
      </c>
      <c r="AD1279" s="199">
        <f>AB1279/T1279</f>
      </c>
      <c r="AE1279" s="202">
        <f>(W1279-AC1279)/(F1279+500)</f>
      </c>
      <c r="AF1279" s="244" t="s">
        <v>248</v>
      </c>
    </row>
    <row hidden="true" r="1280">
      <c r="A1280" s="189"/>
      <c r="B1280" s="190"/>
      <c r="C1280" s="221"/>
      <c r="D1280" s="192" t="s">
        <v>289</v>
      </c>
      <c r="E1280" s="193">
        <v>592.83</v>
      </c>
      <c r="F1280" s="194"/>
      <c r="G1280" s="195">
        <v>6236</v>
      </c>
      <c r="H1280" s="195">
        <v>339</v>
      </c>
      <c r="I1280" s="196">
        <f t="shared" si="157"/>
      </c>
      <c r="J1280" s="197">
        <f t="shared" si="42"/>
      </c>
      <c r="K1280" s="195">
        <v>12</v>
      </c>
      <c r="L1280" s="197">
        <f t="shared" si="118"/>
      </c>
      <c r="M1280" s="195">
        <v>0</v>
      </c>
      <c r="N1280" s="198">
        <f t="shared" si="223"/>
      </c>
      <c r="O1280" s="195">
        <v>1</v>
      </c>
      <c r="P1280" s="198">
        <f t="shared" si="250"/>
      </c>
      <c r="Q1280" s="199"/>
      <c r="R1280" s="195"/>
      <c r="S1280" s="199"/>
      <c r="T1280" s="195"/>
      <c r="U1280" s="200"/>
      <c r="V1280" s="201"/>
      <c r="W1280" s="195"/>
      <c r="X1280" s="201"/>
      <c r="Y1280" s="199"/>
      <c r="Z1280" s="201"/>
      <c r="AA1280" s="201"/>
      <c r="AB1280" s="195"/>
      <c r="AC1280" s="195"/>
      <c r="AD1280" s="199"/>
      <c r="AE1280" s="202"/>
      <c r="AF1280" s="203"/>
    </row>
    <row hidden="true" r="1281">
      <c r="A1281" s="189"/>
      <c r="B1281" s="190"/>
      <c r="C1281" s="221"/>
      <c r="D1281" s="192" t="s">
        <v>250</v>
      </c>
      <c r="E1281" s="193">
        <v>674.11</v>
      </c>
      <c r="F1281" s="194"/>
      <c r="G1281" s="195">
        <v>3234</v>
      </c>
      <c r="H1281" s="195">
        <v>79</v>
      </c>
      <c r="I1281" s="196">
        <f t="shared" si="157"/>
      </c>
      <c r="J1281" s="197">
        <f t="shared" si="42"/>
      </c>
      <c r="K1281" s="195">
        <v>1</v>
      </c>
      <c r="L1281" s="197">
        <f t="shared" si="118"/>
      </c>
      <c r="M1281" s="195">
        <v>0</v>
      </c>
      <c r="N1281" s="198">
        <f t="shared" si="223"/>
      </c>
      <c r="O1281" s="195">
        <v>0</v>
      </c>
      <c r="P1281" s="198">
        <f t="shared" si="250"/>
      </c>
      <c r="Q1281" s="199"/>
      <c r="R1281" s="195"/>
      <c r="S1281" s="199"/>
      <c r="T1281" s="195"/>
      <c r="U1281" s="200"/>
      <c r="V1281" s="201"/>
      <c r="W1281" s="195"/>
      <c r="X1281" s="201"/>
      <c r="Y1281" s="199"/>
      <c r="Z1281" s="201"/>
      <c r="AA1281" s="201"/>
      <c r="AB1281" s="195"/>
      <c r="AC1281" s="195"/>
      <c r="AD1281" s="199"/>
      <c r="AE1281" s="202"/>
      <c r="AF1281" s="203" t="s">
        <v>251</v>
      </c>
    </row>
    <row hidden="true" r="1282">
      <c r="A1282" s="189"/>
      <c r="B1282" s="190" t="s">
        <v>270</v>
      </c>
      <c r="C1282" s="221" t="s">
        <v>264</v>
      </c>
      <c r="D1282" s="192" t="s">
        <v>249</v>
      </c>
      <c r="E1282" s="193">
        <v>3.34</v>
      </c>
      <c r="F1282" s="194">
        <f>E1282+E1284+E1283</f>
      </c>
      <c r="G1282" s="193">
        <v>62</v>
      </c>
      <c r="H1282" s="193">
        <v>2</v>
      </c>
      <c r="I1282" s="196">
        <f t="shared" si="157"/>
      </c>
      <c r="J1282" s="197">
        <f t="shared" si="42"/>
      </c>
      <c r="K1282" s="193">
        <v>0</v>
      </c>
      <c r="L1282" s="197">
        <f t="shared" si="118"/>
      </c>
      <c r="M1282" s="193">
        <v>0</v>
      </c>
      <c r="N1282" s="198">
        <f t="shared" si="223"/>
      </c>
      <c r="O1282" s="193">
        <v>0</v>
      </c>
      <c r="P1282" s="198">
        <f t="shared" si="250"/>
      </c>
      <c r="Q1282" s="199">
        <f>(M1282+M1283+M1284)/(O1282+O1283+O1284)</f>
      </c>
      <c r="R1282" s="195">
        <v>6</v>
      </c>
      <c r="S1282" s="199">
        <f>(O1282+O1283+O1284)/(K1282+K1283+K1284)</f>
      </c>
      <c r="T1282" s="195">
        <v>4</v>
      </c>
      <c r="U1282" s="200">
        <f>F1282/T1282</f>
      </c>
      <c r="V1282" s="201">
        <f>(F1282+4*500)/T1282</f>
      </c>
      <c r="W1282" s="195">
        <v>3492</v>
      </c>
      <c r="X1282" s="201">
        <f>W1282/T1282</f>
      </c>
      <c r="Y1282" s="199">
        <f>T1282/R1282</f>
      </c>
      <c r="Z1282" s="201">
        <f>W1282/F1282</f>
      </c>
      <c r="AA1282" s="201">
        <f>W1282/(F1282+500)</f>
      </c>
      <c r="AB1282" s="195">
        <v>2</v>
      </c>
      <c r="AC1282" s="195">
        <v>2174.3999999999996</v>
      </c>
      <c r="AD1282" s="199">
        <f>AB1282/T1282</f>
      </c>
      <c r="AE1282" s="202">
        <f>(W1282-AC1282)/(F1282+500)</f>
      </c>
      <c r="AF1282" s="244" t="s">
        <v>248</v>
      </c>
    </row>
    <row hidden="true" r="1283">
      <c r="A1283" s="189"/>
      <c r="B1283" s="190"/>
      <c r="C1283" s="221"/>
      <c r="D1283" s="192" t="s">
        <v>289</v>
      </c>
      <c r="E1283" s="193">
        <v>776.33</v>
      </c>
      <c r="F1283" s="194"/>
      <c r="G1283" s="195">
        <v>6157</v>
      </c>
      <c r="H1283" s="195">
        <v>371</v>
      </c>
      <c r="I1283" s="196">
        <f t="shared" si="157"/>
      </c>
      <c r="J1283" s="197">
        <f t="shared" si="42"/>
      </c>
      <c r="K1283" s="195">
        <v>11</v>
      </c>
      <c r="L1283" s="197">
        <f t="shared" si="118"/>
      </c>
      <c r="M1283" s="195">
        <v>1</v>
      </c>
      <c r="N1283" s="198">
        <f t="shared" si="223"/>
      </c>
      <c r="O1283" s="195">
        <v>2</v>
      </c>
      <c r="P1283" s="198">
        <f t="shared" si="250"/>
      </c>
      <c r="Q1283" s="199"/>
      <c r="R1283" s="195"/>
      <c r="S1283" s="199"/>
      <c r="T1283" s="195"/>
      <c r="U1283" s="200"/>
      <c r="V1283" s="201"/>
      <c r="W1283" s="195"/>
      <c r="X1283" s="201"/>
      <c r="Y1283" s="199"/>
      <c r="Z1283" s="201"/>
      <c r="AA1283" s="201"/>
      <c r="AB1283" s="195"/>
      <c r="AC1283" s="195"/>
      <c r="AD1283" s="199"/>
      <c r="AE1283" s="202"/>
      <c r="AF1283" s="203"/>
    </row>
    <row hidden="true" r="1284">
      <c r="A1284" s="189"/>
      <c r="B1284" s="190"/>
      <c r="C1284" s="221"/>
      <c r="D1284" s="192" t="s">
        <v>250</v>
      </c>
      <c r="E1284" s="193">
        <v>1359.29</v>
      </c>
      <c r="F1284" s="194"/>
      <c r="G1284" s="195">
        <v>6746</v>
      </c>
      <c r="H1284" s="195">
        <v>148</v>
      </c>
      <c r="I1284" s="196">
        <f t="shared" si="157"/>
      </c>
      <c r="J1284" s="197">
        <f t="shared" si="42"/>
      </c>
      <c r="K1284" s="195">
        <v>2</v>
      </c>
      <c r="L1284" s="197">
        <f t="shared" si="118"/>
      </c>
      <c r="M1284" s="195">
        <v>2</v>
      </c>
      <c r="N1284" s="198">
        <f t="shared" si="223"/>
      </c>
      <c r="O1284" s="195">
        <v>4</v>
      </c>
      <c r="P1284" s="198">
        <f t="shared" si="250"/>
      </c>
      <c r="Q1284" s="199"/>
      <c r="R1284" s="195"/>
      <c r="S1284" s="199"/>
      <c r="T1284" s="195"/>
      <c r="U1284" s="200"/>
      <c r="V1284" s="201"/>
      <c r="W1284" s="195"/>
      <c r="X1284" s="201"/>
      <c r="Y1284" s="199"/>
      <c r="Z1284" s="201"/>
      <c r="AA1284" s="201"/>
      <c r="AB1284" s="195"/>
      <c r="AC1284" s="195"/>
      <c r="AD1284" s="199"/>
      <c r="AE1284" s="202"/>
      <c r="AF1284" s="203" t="s">
        <v>251</v>
      </c>
    </row>
    <row hidden="true" r="1285">
      <c r="A1285" s="189"/>
      <c r="B1285" s="222" t="s">
        <v>256</v>
      </c>
      <c r="C1285" s="222"/>
      <c r="D1285" s="222"/>
      <c r="E1285" s="208">
        <f>SUM(E1270:E1284)</f>
      </c>
      <c r="F1285" s="208">
        <f>SUM(F1270:F1284)</f>
      </c>
      <c r="G1285" s="208">
        <f>SUM(G1270:G1284)</f>
      </c>
      <c r="H1285" s="208">
        <f>SUM(H1270:H1284)</f>
      </c>
      <c r="I1285" s="210">
        <f t="shared" si="157"/>
      </c>
      <c r="J1285" s="211">
        <f t="shared" si="42"/>
      </c>
      <c r="K1285" s="208">
        <f>SUM(K1270:K1284)</f>
      </c>
      <c r="L1285" s="211">
        <f t="shared" si="118"/>
      </c>
      <c r="M1285" s="208">
        <f>SUM(M1270:M1284)</f>
      </c>
      <c r="N1285" s="212">
        <f t="shared" si="223"/>
      </c>
      <c r="O1285" s="208">
        <f>SUM(O1270:O1284)</f>
      </c>
      <c r="P1285" s="212">
        <f t="shared" si="250"/>
      </c>
      <c r="Q1285" s="213">
        <f>M1285/O1285</f>
      </c>
      <c r="R1285" s="208">
        <f>SUM(R1270:R1284)</f>
      </c>
      <c r="S1285" s="213">
        <f>(O1285+O1285)/(K1285+K1285)</f>
      </c>
      <c r="T1285" s="208">
        <f>SUM(T1270:T1284)</f>
      </c>
      <c r="U1285" s="214">
        <f t="shared" ref="U1285:U1286" si="544">F1285/T1285</f>
      </c>
      <c r="V1285" s="215">
        <f t="shared" ref="V1285:V1286" si="637">(F1285+4*500)/T1285</f>
      </c>
      <c r="W1285" s="208">
        <f>SUM(W1270:W1284)</f>
      </c>
      <c r="X1285" s="216">
        <f t="shared" ref="X1285:X1286" si="336">W1285/T1285</f>
      </c>
      <c r="Y1285" s="213">
        <f t="shared" ref="Y1285:Y1286" si="440">T1285/R1285</f>
      </c>
      <c r="Z1285" s="215">
        <f t="shared" ref="Z1285:Z1286" si="845">W1285/F1285</f>
      </c>
      <c r="AA1285" s="215">
        <f>W1285/(F1285+COUNT(W1270:W1284)*500)</f>
      </c>
      <c r="AB1285" s="217">
        <f>AB1270+AB1273+AB1276+AB1279+AB1282</f>
      </c>
      <c r="AC1285" s="217">
        <f>AC1270+AC1273+AC1276+AC1279+AC1282</f>
      </c>
      <c r="AD1285" s="213">
        <f t="shared" ref="AD1285:AD1286" si="741">AB1285/T1285</f>
      </c>
      <c r="AE1285" s="218">
        <f>(W1285-AC1285)/(F1285+COUNT(W1270:W1284))</f>
      </c>
      <c r="AF1285" s="203"/>
    </row>
    <row hidden="true" r="1286">
      <c r="A1286" s="189"/>
      <c r="B1286" s="206" t="s">
        <v>271</v>
      </c>
      <c r="C1286" s="221" t="s">
        <v>272</v>
      </c>
      <c r="D1286" s="192" t="s">
        <v>249</v>
      </c>
      <c r="E1286" s="193">
        <v>2.05</v>
      </c>
      <c r="F1286" s="194">
        <f>E1286+E1288+E1287</f>
      </c>
      <c r="G1286" s="193">
        <v>79</v>
      </c>
      <c r="H1286" s="193">
        <v>3</v>
      </c>
      <c r="I1286" s="196">
        <f t="shared" si="157"/>
      </c>
      <c r="J1286" s="197">
        <f t="shared" si="42"/>
      </c>
      <c r="K1286" s="193">
        <v>0</v>
      </c>
      <c r="L1286" s="197">
        <f t="shared" si="118"/>
      </c>
      <c r="M1286" s="193">
        <v>0</v>
      </c>
      <c r="N1286" s="198">
        <f t="shared" si="223"/>
      </c>
      <c r="O1286" s="193">
        <v>0</v>
      </c>
      <c r="P1286" s="198">
        <f t="shared" si="250"/>
      </c>
      <c r="Q1286" s="199">
        <f>(M1286+M1287+M1288)/(O1286+O1287+O1288)</f>
      </c>
      <c r="R1286" s="195">
        <v>0</v>
      </c>
      <c r="S1286" s="199">
        <f>(O1286+O1287+O1288)/(K1286+K1287+K1288)</f>
      </c>
      <c r="T1286" s="195">
        <v>0</v>
      </c>
      <c r="U1286" s="200">
        <f t="shared" si="544"/>
      </c>
      <c r="V1286" s="201">
        <f t="shared" si="637"/>
      </c>
      <c r="W1286" s="195">
        <v>0</v>
      </c>
      <c r="X1286" s="201">
        <f t="shared" si="336"/>
      </c>
      <c r="Y1286" s="199">
        <f t="shared" si="440"/>
      </c>
      <c r="Z1286" s="201">
        <f t="shared" si="845"/>
      </c>
      <c r="AA1286" s="201">
        <f>W1286/(F1286+500)</f>
      </c>
      <c r="AB1286" s="195">
        <v>0</v>
      </c>
      <c r="AC1286" s="195">
        <v>0</v>
      </c>
      <c r="AD1286" s="199">
        <f t="shared" si="741"/>
      </c>
      <c r="AE1286" s="202">
        <f>(W1286-AC1286)/(F1286+500)</f>
      </c>
      <c r="AF1286" s="244" t="s">
        <v>248</v>
      </c>
    </row>
    <row hidden="true" r="1287">
      <c r="A1287" s="189"/>
      <c r="B1287" s="206"/>
      <c r="C1287" s="221"/>
      <c r="D1287" s="192" t="s">
        <v>289</v>
      </c>
      <c r="E1287" s="193">
        <v>652.8</v>
      </c>
      <c r="F1287" s="194"/>
      <c r="G1287" s="195">
        <v>6008</v>
      </c>
      <c r="H1287" s="195">
        <v>255</v>
      </c>
      <c r="I1287" s="196">
        <f t="shared" si="157"/>
      </c>
      <c r="J1287" s="197">
        <f t="shared" si="42"/>
      </c>
      <c r="K1287" s="195">
        <v>14</v>
      </c>
      <c r="L1287" s="197">
        <f t="shared" si="118"/>
      </c>
      <c r="M1287" s="195">
        <v>0</v>
      </c>
      <c r="N1287" s="198">
        <f t="shared" si="223"/>
      </c>
      <c r="O1287" s="195">
        <v>0</v>
      </c>
      <c r="P1287" s="198">
        <f t="shared" si="250"/>
      </c>
      <c r="Q1287" s="199"/>
      <c r="R1287" s="195"/>
      <c r="S1287" s="199"/>
      <c r="T1287" s="195"/>
      <c r="U1287" s="200"/>
      <c r="V1287" s="201"/>
      <c r="W1287" s="195"/>
      <c r="X1287" s="201"/>
      <c r="Y1287" s="199"/>
      <c r="Z1287" s="201"/>
      <c r="AA1287" s="201"/>
      <c r="AB1287" s="195"/>
      <c r="AC1287" s="195"/>
      <c r="AD1287" s="199"/>
      <c r="AE1287" s="202"/>
      <c r="AF1287" s="203"/>
    </row>
    <row hidden="true" r="1288">
      <c r="A1288" s="189"/>
      <c r="B1288" s="206"/>
      <c r="C1288" s="221"/>
      <c r="D1288" s="192" t="s">
        <v>250</v>
      </c>
      <c r="E1288" s="193">
        <v>1455.41</v>
      </c>
      <c r="F1288" s="194"/>
      <c r="G1288" s="195">
        <v>7100</v>
      </c>
      <c r="H1288" s="195">
        <v>167</v>
      </c>
      <c r="I1288" s="196">
        <f t="shared" si="157"/>
      </c>
      <c r="J1288" s="197">
        <f t="shared" si="42"/>
      </c>
      <c r="K1288" s="195">
        <v>4</v>
      </c>
      <c r="L1288" s="197">
        <f t="shared" si="118"/>
      </c>
      <c r="M1288" s="195">
        <v>0</v>
      </c>
      <c r="N1288" s="198">
        <f t="shared" si="223"/>
      </c>
      <c r="O1288" s="195">
        <v>0</v>
      </c>
      <c r="P1288" s="198">
        <f t="shared" si="250"/>
      </c>
      <c r="Q1288" s="199"/>
      <c r="R1288" s="195"/>
      <c r="S1288" s="199"/>
      <c r="T1288" s="195"/>
      <c r="U1288" s="200"/>
      <c r="V1288" s="201"/>
      <c r="W1288" s="195"/>
      <c r="X1288" s="201"/>
      <c r="Y1288" s="199"/>
      <c r="Z1288" s="201"/>
      <c r="AA1288" s="201"/>
      <c r="AB1288" s="195"/>
      <c r="AC1288" s="195"/>
      <c r="AD1288" s="199"/>
      <c r="AE1288" s="202"/>
      <c r="AF1288" s="203" t="s">
        <v>251</v>
      </c>
    </row>
    <row hidden="true" r="1289">
      <c r="A1289" s="189"/>
      <c r="B1289" s="190" t="s">
        <v>273</v>
      </c>
      <c r="C1289" s="221" t="s">
        <v>272</v>
      </c>
      <c r="D1289" s="192" t="s">
        <v>249</v>
      </c>
      <c r="E1289" s="193">
        <v>2.28</v>
      </c>
      <c r="F1289" s="194">
        <f>E1289+E1291+E1290</f>
      </c>
      <c r="G1289" s="193">
        <v>62</v>
      </c>
      <c r="H1289" s="193">
        <v>2</v>
      </c>
      <c r="I1289" s="196">
        <f t="shared" si="157"/>
      </c>
      <c r="J1289" s="197">
        <f t="shared" si="42"/>
      </c>
      <c r="K1289" s="193">
        <v>0</v>
      </c>
      <c r="L1289" s="197">
        <f t="shared" si="118"/>
      </c>
      <c r="M1289" s="193">
        <v>0</v>
      </c>
      <c r="N1289" s="198">
        <f t="shared" si="223"/>
      </c>
      <c r="O1289" s="193">
        <v>0</v>
      </c>
      <c r="P1289" s="198">
        <f t="shared" si="250"/>
      </c>
      <c r="Q1289" s="199">
        <f>(M1289+M1290+M1291)/(O1289+O1290+O1291)</f>
      </c>
      <c r="R1289" s="195">
        <v>4</v>
      </c>
      <c r="S1289" s="199">
        <f>(O1289+O1290+O1291)/(K1289+K1290+K1291)</f>
      </c>
      <c r="T1289" s="195">
        <v>1</v>
      </c>
      <c r="U1289" s="200">
        <f>F1289/T1289</f>
      </c>
      <c r="V1289" s="201">
        <f>(F1289+4*500)/T1289</f>
      </c>
      <c r="W1289" s="195">
        <v>384</v>
      </c>
      <c r="X1289" s="201">
        <f>W1289/T1289</f>
      </c>
      <c r="Y1289" s="199">
        <f>T1289/R1289</f>
      </c>
      <c r="Z1289" s="201">
        <f>W1289/F1289</f>
      </c>
      <c r="AA1289" s="201">
        <f>W1289/(F1289+500)</f>
      </c>
      <c r="AB1289" s="195">
        <v>0</v>
      </c>
      <c r="AC1289" s="195">
        <v>0</v>
      </c>
      <c r="AD1289" s="199">
        <f>AB1289/T1289</f>
      </c>
      <c r="AE1289" s="202">
        <f>(W1289-AC1289)/(F1289+500)</f>
      </c>
      <c r="AF1289" s="244" t="s">
        <v>248</v>
      </c>
    </row>
    <row hidden="true" r="1290">
      <c r="A1290" s="189"/>
      <c r="B1290" s="190"/>
      <c r="C1290" s="221"/>
      <c r="D1290" s="192" t="s">
        <v>289</v>
      </c>
      <c r="E1290" s="193">
        <v>441.75</v>
      </c>
      <c r="F1290" s="194"/>
      <c r="G1290" s="195">
        <v>4274</v>
      </c>
      <c r="H1290" s="195">
        <v>169</v>
      </c>
      <c r="I1290" s="196">
        <f t="shared" si="157"/>
      </c>
      <c r="J1290" s="197">
        <f t="shared" si="42"/>
      </c>
      <c r="K1290" s="195">
        <v>9</v>
      </c>
      <c r="L1290" s="197">
        <f t="shared" si="118"/>
      </c>
      <c r="M1290" s="195">
        <v>0</v>
      </c>
      <c r="N1290" s="198">
        <f t="shared" si="223"/>
      </c>
      <c r="O1290" s="195">
        <v>1</v>
      </c>
      <c r="P1290" s="198">
        <f t="shared" si="250"/>
      </c>
      <c r="Q1290" s="199"/>
      <c r="R1290" s="195"/>
      <c r="S1290" s="199"/>
      <c r="T1290" s="195"/>
      <c r="U1290" s="200"/>
      <c r="V1290" s="201"/>
      <c r="W1290" s="195"/>
      <c r="X1290" s="201"/>
      <c r="Y1290" s="199"/>
      <c r="Z1290" s="201"/>
      <c r="AA1290" s="201"/>
      <c r="AB1290" s="195"/>
      <c r="AC1290" s="195"/>
      <c r="AD1290" s="199"/>
      <c r="AE1290" s="202"/>
      <c r="AF1290" s="203"/>
    </row>
    <row hidden="true" r="1291">
      <c r="A1291" s="189"/>
      <c r="B1291" s="190"/>
      <c r="C1291" s="221"/>
      <c r="D1291" s="192" t="s">
        <v>250</v>
      </c>
      <c r="E1291" s="193">
        <v>781.87</v>
      </c>
      <c r="F1291" s="194"/>
      <c r="G1291" s="195">
        <v>4304</v>
      </c>
      <c r="H1291" s="195">
        <v>118</v>
      </c>
      <c r="I1291" s="196">
        <f t="shared" si="157"/>
      </c>
      <c r="J1291" s="197">
        <f t="shared" si="42"/>
      </c>
      <c r="K1291" s="195">
        <v>10</v>
      </c>
      <c r="L1291" s="197">
        <f t="shared" si="118"/>
      </c>
      <c r="M1291" s="195">
        <v>0</v>
      </c>
      <c r="N1291" s="198">
        <f t="shared" si="223"/>
      </c>
      <c r="O1291" s="195">
        <v>2</v>
      </c>
      <c r="P1291" s="198">
        <f t="shared" si="250"/>
      </c>
      <c r="Q1291" s="199"/>
      <c r="R1291" s="195"/>
      <c r="S1291" s="199"/>
      <c r="T1291" s="195"/>
      <c r="U1291" s="200"/>
      <c r="V1291" s="201"/>
      <c r="W1291" s="195"/>
      <c r="X1291" s="201"/>
      <c r="Y1291" s="199"/>
      <c r="Z1291" s="201"/>
      <c r="AA1291" s="201"/>
      <c r="AB1291" s="195"/>
      <c r="AC1291" s="195"/>
      <c r="AD1291" s="199"/>
      <c r="AE1291" s="202"/>
      <c r="AF1291" s="203" t="s">
        <v>251</v>
      </c>
    </row>
    <row hidden="true" r="1292">
      <c r="A1292" s="189"/>
      <c r="B1292" s="190" t="s">
        <v>274</v>
      </c>
      <c r="C1292" s="221" t="s">
        <v>272</v>
      </c>
      <c r="D1292" s="192" t="s">
        <v>249</v>
      </c>
      <c r="E1292" s="193">
        <v>4.97</v>
      </c>
      <c r="F1292" s="194">
        <f>E1292+E1294+E1293</f>
      </c>
      <c r="G1292" s="193">
        <v>73</v>
      </c>
      <c r="H1292" s="193">
        <v>3</v>
      </c>
      <c r="I1292" s="196">
        <f t="shared" si="157"/>
      </c>
      <c r="J1292" s="197">
        <f t="shared" si="42"/>
      </c>
      <c r="K1292" s="193">
        <v>0</v>
      </c>
      <c r="L1292" s="197">
        <f t="shared" si="118"/>
      </c>
      <c r="M1292" s="193">
        <v>0</v>
      </c>
      <c r="N1292" s="198">
        <f t="shared" si="223"/>
      </c>
      <c r="O1292" s="193">
        <v>0</v>
      </c>
      <c r="P1292" s="198">
        <f t="shared" si="250"/>
      </c>
      <c r="Q1292" s="199">
        <f>(M1292+M1293+M1294)/(O1292+O1293+O1294)</f>
      </c>
      <c r="R1292" s="195">
        <v>6</v>
      </c>
      <c r="S1292" s="199">
        <f>(O1292+O1293+O1294)/(K1292+K1293+K1294)</f>
      </c>
      <c r="T1292" s="195">
        <v>1</v>
      </c>
      <c r="U1292" s="200">
        <f>F1292/T1292</f>
      </c>
      <c r="V1292" s="201">
        <f>(F1292+4*500)/T1292</f>
      </c>
      <c r="W1292" s="195">
        <v>480</v>
      </c>
      <c r="X1292" s="201">
        <f>W1292/T1292</f>
      </c>
      <c r="Y1292" s="199">
        <f>T1292/R1292</f>
      </c>
      <c r="Z1292" s="201">
        <f>W1292/F1292</f>
      </c>
      <c r="AA1292" s="201">
        <f>W1292/(F1292+500)</f>
      </c>
      <c r="AB1292" s="195">
        <v>0</v>
      </c>
      <c r="AC1292" s="195">
        <v>0</v>
      </c>
      <c r="AD1292" s="199">
        <f>AB1292/T1292</f>
      </c>
      <c r="AE1292" s="202">
        <f>(W1292-AC1292)/(F1292+500)</f>
      </c>
      <c r="AF1292" s="244" t="s">
        <v>248</v>
      </c>
    </row>
    <row hidden="true" r="1293">
      <c r="A1293" s="189"/>
      <c r="B1293" s="190"/>
      <c r="C1293" s="221"/>
      <c r="D1293" s="192" t="s">
        <v>289</v>
      </c>
      <c r="E1293" s="193">
        <v>581.95</v>
      </c>
      <c r="F1293" s="194"/>
      <c r="G1293" s="195">
        <v>5837</v>
      </c>
      <c r="H1293" s="195">
        <v>225</v>
      </c>
      <c r="I1293" s="196">
        <f t="shared" si="157"/>
      </c>
      <c r="J1293" s="197">
        <f t="shared" si="42"/>
      </c>
      <c r="K1293" s="195">
        <v>11</v>
      </c>
      <c r="L1293" s="197">
        <f t="shared" si="118"/>
      </c>
      <c r="M1293" s="195">
        <v>0</v>
      </c>
      <c r="N1293" s="198">
        <f t="shared" si="223"/>
      </c>
      <c r="O1293" s="195">
        <v>4</v>
      </c>
      <c r="P1293" s="198">
        <f t="shared" si="250"/>
      </c>
      <c r="Q1293" s="199"/>
      <c r="R1293" s="195"/>
      <c r="S1293" s="199"/>
      <c r="T1293" s="195"/>
      <c r="U1293" s="200"/>
      <c r="V1293" s="201"/>
      <c r="W1293" s="195"/>
      <c r="X1293" s="201"/>
      <c r="Y1293" s="199"/>
      <c r="Z1293" s="201"/>
      <c r="AA1293" s="201"/>
      <c r="AB1293" s="195"/>
      <c r="AC1293" s="195"/>
      <c r="AD1293" s="199"/>
      <c r="AE1293" s="202"/>
      <c r="AF1293" s="203"/>
    </row>
    <row hidden="true" r="1294">
      <c r="A1294" s="189"/>
      <c r="B1294" s="190"/>
      <c r="C1294" s="221"/>
      <c r="D1294" s="192" t="s">
        <v>250</v>
      </c>
      <c r="E1294" s="193">
        <v>410.94</v>
      </c>
      <c r="F1294" s="194"/>
      <c r="G1294" s="195">
        <v>2791</v>
      </c>
      <c r="H1294" s="195">
        <v>78</v>
      </c>
      <c r="I1294" s="196">
        <f t="shared" si="157"/>
      </c>
      <c r="J1294" s="197">
        <f t="shared" si="42"/>
      </c>
      <c r="K1294" s="195">
        <v>0</v>
      </c>
      <c r="L1294" s="197">
        <f t="shared" si="118"/>
      </c>
      <c r="M1294" s="195">
        <v>0</v>
      </c>
      <c r="N1294" s="198">
        <f t="shared" si="223"/>
      </c>
      <c r="O1294" s="195">
        <v>1</v>
      </c>
      <c r="P1294" s="198">
        <f t="shared" si="250"/>
      </c>
      <c r="Q1294" s="199"/>
      <c r="R1294" s="195"/>
      <c r="S1294" s="199"/>
      <c r="T1294" s="195"/>
      <c r="U1294" s="200"/>
      <c r="V1294" s="201"/>
      <c r="W1294" s="195"/>
      <c r="X1294" s="201"/>
      <c r="Y1294" s="199"/>
      <c r="Z1294" s="201"/>
      <c r="AA1294" s="201"/>
      <c r="AB1294" s="195"/>
      <c r="AC1294" s="195"/>
      <c r="AD1294" s="199"/>
      <c r="AE1294" s="202"/>
      <c r="AF1294" s="203" t="s">
        <v>251</v>
      </c>
    </row>
    <row hidden="true" r="1295">
      <c r="A1295" s="189"/>
      <c r="B1295" s="190" t="s">
        <v>275</v>
      </c>
      <c r="C1295" s="221" t="s">
        <v>272</v>
      </c>
      <c r="D1295" s="192" t="s">
        <v>249</v>
      </c>
      <c r="E1295" s="193">
        <v>6.3</v>
      </c>
      <c r="F1295" s="194">
        <f>E1295+E1297+E1296</f>
      </c>
      <c r="G1295" s="193">
        <v>94</v>
      </c>
      <c r="H1295" s="193">
        <v>3</v>
      </c>
      <c r="I1295" s="196">
        <f t="shared" si="157"/>
      </c>
      <c r="J1295" s="197">
        <f t="shared" si="42"/>
      </c>
      <c r="K1295" s="193">
        <v>0</v>
      </c>
      <c r="L1295" s="197">
        <f t="shared" si="118"/>
      </c>
      <c r="M1295" s="193">
        <v>0</v>
      </c>
      <c r="N1295" s="198">
        <f t="shared" si="223"/>
      </c>
      <c r="O1295" s="193">
        <v>0</v>
      </c>
      <c r="P1295" s="198">
        <f t="shared" si="250"/>
      </c>
      <c r="Q1295" s="199">
        <f>(M1295+M1296+M1297)/(O1295+O1296+O1297)</f>
      </c>
      <c r="R1295" s="195">
        <v>2</v>
      </c>
      <c r="S1295" s="199">
        <f>(O1295+O1296+O1297)/(K1295+K1296+K1297)</f>
      </c>
      <c r="T1295" s="195">
        <v>2</v>
      </c>
      <c r="U1295" s="200">
        <f>F1295/T1295</f>
      </c>
      <c r="V1295" s="201">
        <f>(F1295+4*500)/T1295</f>
      </c>
      <c r="W1295" s="195">
        <v>4735.200000000001</v>
      </c>
      <c r="X1295" s="201">
        <f>W1295/T1295</f>
      </c>
      <c r="Y1295" s="199">
        <f>T1295/R1295</f>
      </c>
      <c r="Z1295" s="201">
        <f>W1295/F1295</f>
      </c>
      <c r="AA1295" s="201">
        <f>W1295/(F1295+500)</f>
      </c>
      <c r="AB1295" s="195">
        <v>0</v>
      </c>
      <c r="AC1295" s="195">
        <v>0</v>
      </c>
      <c r="AD1295" s="199">
        <f>AB1295/T1295</f>
      </c>
      <c r="AE1295" s="202">
        <f>(W1295-AC1295)/(F1295+500)</f>
      </c>
      <c r="AF1295" s="244" t="s">
        <v>248</v>
      </c>
    </row>
    <row hidden="true" r="1296">
      <c r="A1296" s="189"/>
      <c r="B1296" s="190"/>
      <c r="C1296" s="221"/>
      <c r="D1296" s="192" t="s">
        <v>289</v>
      </c>
      <c r="E1296" s="193">
        <v>672.36</v>
      </c>
      <c r="F1296" s="194"/>
      <c r="G1296" s="195">
        <v>8873</v>
      </c>
      <c r="H1296" s="195">
        <v>329</v>
      </c>
      <c r="I1296" s="196">
        <f t="shared" si="157"/>
      </c>
      <c r="J1296" s="197">
        <f t="shared" si="42"/>
      </c>
      <c r="K1296" s="195">
        <v>15</v>
      </c>
      <c r="L1296" s="197">
        <f t="shared" si="118"/>
      </c>
      <c r="M1296" s="195">
        <v>1</v>
      </c>
      <c r="N1296" s="198">
        <f t="shared" si="223"/>
      </c>
      <c r="O1296" s="195">
        <v>1</v>
      </c>
      <c r="P1296" s="198">
        <f t="shared" si="250"/>
      </c>
      <c r="Q1296" s="199"/>
      <c r="R1296" s="195"/>
      <c r="S1296" s="199"/>
      <c r="T1296" s="195"/>
      <c r="U1296" s="200"/>
      <c r="V1296" s="201"/>
      <c r="W1296" s="195"/>
      <c r="X1296" s="201"/>
      <c r="Y1296" s="199"/>
      <c r="Z1296" s="201"/>
      <c r="AA1296" s="201"/>
      <c r="AB1296" s="195"/>
      <c r="AC1296" s="195"/>
      <c r="AD1296" s="199"/>
      <c r="AE1296" s="202"/>
      <c r="AF1296" s="203"/>
    </row>
    <row hidden="true" r="1297">
      <c r="A1297" s="189"/>
      <c r="B1297" s="190"/>
      <c r="C1297" s="221"/>
      <c r="D1297" s="192" t="s">
        <v>250</v>
      </c>
      <c r="E1297" s="193">
        <v>887.89</v>
      </c>
      <c r="F1297" s="194"/>
      <c r="G1297" s="195">
        <v>5129</v>
      </c>
      <c r="H1297" s="195">
        <v>147</v>
      </c>
      <c r="I1297" s="196">
        <f t="shared" si="157"/>
      </c>
      <c r="J1297" s="197">
        <f t="shared" si="42"/>
      </c>
      <c r="K1297" s="195">
        <v>4</v>
      </c>
      <c r="L1297" s="197">
        <f t="shared" si="118"/>
      </c>
      <c r="M1297" s="195">
        <v>1</v>
      </c>
      <c r="N1297" s="198">
        <f t="shared" si="223"/>
      </c>
      <c r="O1297" s="195">
        <v>1</v>
      </c>
      <c r="P1297" s="198">
        <f t="shared" si="250"/>
      </c>
      <c r="Q1297" s="199"/>
      <c r="R1297" s="195"/>
      <c r="S1297" s="199"/>
      <c r="T1297" s="195"/>
      <c r="U1297" s="200"/>
      <c r="V1297" s="201"/>
      <c r="W1297" s="195"/>
      <c r="X1297" s="201"/>
      <c r="Y1297" s="199"/>
      <c r="Z1297" s="201"/>
      <c r="AA1297" s="201"/>
      <c r="AB1297" s="195"/>
      <c r="AC1297" s="195"/>
      <c r="AD1297" s="199"/>
      <c r="AE1297" s="202"/>
      <c r="AF1297" s="203" t="s">
        <v>251</v>
      </c>
    </row>
    <row hidden="true" r="1298">
      <c r="A1298" s="189"/>
      <c r="B1298" s="190" t="s">
        <v>276</v>
      </c>
      <c r="C1298" s="221" t="s">
        <v>272</v>
      </c>
      <c r="D1298" s="192" t="s">
        <v>249</v>
      </c>
      <c r="E1298" s="193">
        <v>14.56</v>
      </c>
      <c r="F1298" s="194">
        <f>E1298+E1300+E1299</f>
      </c>
      <c r="G1298" s="193">
        <v>28</v>
      </c>
      <c r="H1298" s="193">
        <v>2</v>
      </c>
      <c r="I1298" s="196">
        <f t="shared" si="157"/>
      </c>
      <c r="J1298" s="197">
        <f t="shared" si="42"/>
      </c>
      <c r="K1298" s="193">
        <v>1</v>
      </c>
      <c r="L1298" s="197">
        <f t="shared" si="118"/>
      </c>
      <c r="M1298" s="193">
        <v>0</v>
      </c>
      <c r="N1298" s="198">
        <f t="shared" si="223"/>
      </c>
      <c r="O1298" s="193">
        <v>0</v>
      </c>
      <c r="P1298" s="198">
        <f t="shared" si="250"/>
      </c>
      <c r="Q1298" s="199">
        <f>(M1298+M1299+M1300)/(O1298+O1299+O1300)</f>
      </c>
      <c r="R1298" s="195">
        <v>2</v>
      </c>
      <c r="S1298" s="199">
        <f>(O1298+O1299+O1300)/(K1298+K1299+K1300)</f>
      </c>
      <c r="T1298" s="195">
        <v>1</v>
      </c>
      <c r="U1298" s="200">
        <f>F1298/T1298</f>
      </c>
      <c r="V1298" s="201">
        <f>(F1298+4*500)/T1298</f>
      </c>
      <c r="W1298" s="195">
        <v>1752</v>
      </c>
      <c r="X1298" s="201">
        <f>W1298/T1298</f>
      </c>
      <c r="Y1298" s="199">
        <f>T1298/R1298</f>
      </c>
      <c r="Z1298" s="201">
        <f>W1298/F1298</f>
      </c>
      <c r="AA1298" s="201">
        <f>W1298/(F1298+500)</f>
      </c>
      <c r="AB1298" s="195">
        <v>0</v>
      </c>
      <c r="AC1298" s="195">
        <v>0</v>
      </c>
      <c r="AD1298" s="199">
        <f>AB1298/T1298</f>
      </c>
      <c r="AE1298" s="202">
        <f>(W1298-AC1298)/(F1298+500)</f>
      </c>
      <c r="AF1298" s="244" t="s">
        <v>248</v>
      </c>
    </row>
    <row hidden="true" r="1299">
      <c r="A1299" s="189"/>
      <c r="B1299" s="190"/>
      <c r="C1299" s="221"/>
      <c r="D1299" s="192" t="s">
        <v>289</v>
      </c>
      <c r="E1299" s="193">
        <v>441.57</v>
      </c>
      <c r="F1299" s="194"/>
      <c r="G1299" s="195">
        <v>5600</v>
      </c>
      <c r="H1299" s="195">
        <v>406</v>
      </c>
      <c r="I1299" s="196">
        <f t="shared" si="157"/>
      </c>
      <c r="J1299" s="197">
        <f t="shared" si="42"/>
      </c>
      <c r="K1299" s="195">
        <v>8</v>
      </c>
      <c r="L1299" s="197">
        <f>E1298/K1298</f>
      </c>
      <c r="M1299" s="195">
        <v>0</v>
      </c>
      <c r="N1299" s="198">
        <f t="shared" si="223"/>
      </c>
      <c r="O1299" s="195">
        <v>0</v>
      </c>
      <c r="P1299" s="198">
        <f t="shared" si="250"/>
      </c>
      <c r="Q1299" s="199"/>
      <c r="R1299" s="195"/>
      <c r="S1299" s="199"/>
      <c r="T1299" s="195"/>
      <c r="U1299" s="200"/>
      <c r="V1299" s="201"/>
      <c r="W1299" s="195"/>
      <c r="X1299" s="201"/>
      <c r="Y1299" s="199"/>
      <c r="Z1299" s="201"/>
      <c r="AA1299" s="201"/>
      <c r="AB1299" s="195"/>
      <c r="AC1299" s="195"/>
      <c r="AD1299" s="199"/>
      <c r="AE1299" s="202"/>
      <c r="AF1299" s="203"/>
    </row>
    <row hidden="true" r="1300">
      <c r="A1300" s="189"/>
      <c r="B1300" s="190"/>
      <c r="C1300" s="221"/>
      <c r="D1300" s="192" t="s">
        <v>250</v>
      </c>
      <c r="E1300" s="193">
        <v>410.09</v>
      </c>
      <c r="F1300" s="194"/>
      <c r="G1300" s="195">
        <v>2912</v>
      </c>
      <c r="H1300" s="195">
        <v>104</v>
      </c>
      <c r="I1300" s="196">
        <f t="shared" si="157"/>
      </c>
      <c r="J1300" s="197">
        <f t="shared" si="42"/>
      </c>
      <c r="K1300" s="195">
        <v>4</v>
      </c>
      <c r="L1300" s="197">
        <f t="shared" ref="L1300:L1302" si="119">E1300/K1300</f>
      </c>
      <c r="M1300" s="195">
        <v>0</v>
      </c>
      <c r="N1300" s="198">
        <f t="shared" si="223"/>
      </c>
      <c r="O1300" s="195">
        <v>1</v>
      </c>
      <c r="P1300" s="198">
        <f t="shared" si="250"/>
      </c>
      <c r="Q1300" s="199"/>
      <c r="R1300" s="195"/>
      <c r="S1300" s="199"/>
      <c r="T1300" s="195"/>
      <c r="U1300" s="200"/>
      <c r="V1300" s="201"/>
      <c r="W1300" s="195"/>
      <c r="X1300" s="201"/>
      <c r="Y1300" s="199"/>
      <c r="Z1300" s="201"/>
      <c r="AA1300" s="201"/>
      <c r="AB1300" s="195"/>
      <c r="AC1300" s="195"/>
      <c r="AD1300" s="199"/>
      <c r="AE1300" s="202"/>
      <c r="AF1300" s="203" t="s">
        <v>251</v>
      </c>
    </row>
    <row hidden="true" r="1301">
      <c r="A1301" s="189"/>
      <c r="B1301" s="222" t="s">
        <v>256</v>
      </c>
      <c r="C1301" s="222"/>
      <c r="D1301" s="222"/>
      <c r="E1301" s="208">
        <f>SUM(E1286:E1300)</f>
      </c>
      <c r="F1301" s="208">
        <f>SUM(F1286:F1300)</f>
      </c>
      <c r="G1301" s="208">
        <f>SUM(G1286:G1300)</f>
      </c>
      <c r="H1301" s="208">
        <f>SUM(H1286:H1300)</f>
      </c>
      <c r="I1301" s="210">
        <f t="shared" si="157"/>
      </c>
      <c r="J1301" s="211">
        <f t="shared" si="42"/>
      </c>
      <c r="K1301" s="208">
        <f>SUM(K1286:K1300)</f>
      </c>
      <c r="L1301" s="211">
        <f t="shared" si="119"/>
      </c>
      <c r="M1301" s="208">
        <f>SUM(M1286:M1300)</f>
      </c>
      <c r="N1301" s="212">
        <f t="shared" si="223"/>
      </c>
      <c r="O1301" s="208">
        <f>SUM(O1286:O1300)</f>
      </c>
      <c r="P1301" s="212">
        <f t="shared" si="250"/>
      </c>
      <c r="Q1301" s="213">
        <f t="shared" ref="Q1301:Q1302" si="196">M1301/O1301</f>
      </c>
      <c r="R1301" s="208">
        <f>SUM(R1286:R1300)</f>
      </c>
      <c r="S1301" s="213">
        <f t="shared" ref="S1301:S1302" si="74">(O1301+O1301)/(K1301+K1301)</f>
      </c>
      <c r="T1301" s="208">
        <f>SUM(T1286:T1300)</f>
      </c>
      <c r="U1301" s="214">
        <f t="shared" ref="U1301:U1302" si="545">F1301/T1301</f>
      </c>
      <c r="V1301" s="215">
        <f t="shared" ref="V1301:V1302" si="638">(F1301+4*500)/T1301</f>
      </c>
      <c r="W1301" s="208">
        <f>SUM(W1286:W1300)</f>
      </c>
      <c r="X1301" s="216">
        <f t="shared" ref="X1301:X1302" si="337">W1301/T1301</f>
      </c>
      <c r="Y1301" s="213">
        <f t="shared" ref="Y1301:Y1302" si="441">T1301/R1301</f>
      </c>
      <c r="Z1301" s="215">
        <f t="shared" ref="Z1301:Z1302" si="846">W1301/F1301</f>
      </c>
      <c r="AA1301" s="215">
        <f>W1301/(F1301+COUNT(W1286:W1300)*500)</f>
      </c>
      <c r="AB1301" s="217">
        <f>AB1286+AB1289+AB1292+AB1295+AB1298</f>
      </c>
      <c r="AC1301" s="217">
        <f>AC1286+AC1289+AC1292+AC1295+AC1298</f>
      </c>
      <c r="AD1301" s="213">
        <f t="shared" ref="AD1301:AD1302" si="742">AB1301/T1301</f>
      </c>
      <c r="AE1301" s="223">
        <f>(W1301-AC1301)/(F1301+COUNT(W1286:W1300))</f>
      </c>
      <c r="AF1301" s="203"/>
    </row>
    <row r="1302">
      <c r="A1302" s="189"/>
      <c r="B1302" s="225" t="s">
        <v>277</v>
      </c>
      <c r="C1302" s="225"/>
      <c r="D1302" s="225"/>
      <c r="E1302" s="226">
        <f>E1253+E1269+E1285+E1301</f>
      </c>
      <c r="F1302" s="226">
        <f>F1253+F1269+F1285+F1301</f>
      </c>
      <c r="G1302" s="226">
        <f>G1253+G1269+G1285+G1301</f>
      </c>
      <c r="H1302" s="226">
        <f>H1253+H1269+H1285+H1301</f>
      </c>
      <c r="I1302" s="227">
        <f t="shared" si="157"/>
      </c>
      <c r="J1302" s="228">
        <f t="shared" si="42"/>
      </c>
      <c r="K1302" s="229">
        <f>K1253+K1269+K1285+K1301</f>
      </c>
      <c r="L1302" s="228">
        <f t="shared" si="119"/>
      </c>
      <c r="M1302" s="229">
        <f>M1253+M1269+M1285+M1301</f>
      </c>
      <c r="N1302" s="230">
        <f t="shared" si="223"/>
      </c>
      <c r="O1302" s="229">
        <f>O1253+O1269+O1285+O1301</f>
      </c>
      <c r="P1302" s="230">
        <f t="shared" si="250"/>
      </c>
      <c r="Q1302" s="231">
        <f t="shared" si="196"/>
      </c>
      <c r="R1302" s="229">
        <f>R1253+R1269+R1285+R1301</f>
      </c>
      <c r="S1302" s="231">
        <f t="shared" si="74"/>
      </c>
      <c r="T1302" s="229">
        <f>T1253+T1269+T1285+T1301</f>
      </c>
      <c r="U1302" s="232">
        <f t="shared" si="545"/>
      </c>
      <c r="V1302" s="233">
        <f t="shared" si="638"/>
      </c>
      <c r="W1302" s="226">
        <f>W1253+W1269+W1285+W1301</f>
      </c>
      <c r="X1302" s="233">
        <f t="shared" si="337"/>
      </c>
      <c r="Y1302" s="231">
        <f t="shared" si="441"/>
      </c>
      <c r="Z1302" s="233">
        <f t="shared" si="846"/>
      </c>
      <c r="AA1302" s="233">
        <f>W1302/(F1302+COUNT(W1238:W1252,W1254:W1268,W1270:W1284,W1286:W1300)*500)</f>
      </c>
      <c r="AB1302" s="229">
        <f>AB1253+AB1269+AB1285+AB1301</f>
      </c>
      <c r="AC1302" s="226">
        <f>AC1253+AC1269+AC1285+AC1301</f>
      </c>
      <c r="AD1302" s="231">
        <f t="shared" si="742"/>
      </c>
      <c r="AE1302" s="233">
        <f>(W1302-AC1302)/(F1302+COUNT(W1238:W1252,W1254:W1268,W1270:W1284,W1286:W1300)*500)</f>
      </c>
      <c r="AF1302" s="201"/>
    </row>
    <row hidden="true" r="1303">
      <c r="A1303" s="178" t="s">
        <v>212</v>
      </c>
      <c r="B1303" s="179" t="s">
        <v>213</v>
      </c>
      <c r="C1303" s="179" t="s">
        <v>214</v>
      </c>
      <c r="D1303" s="179" t="s">
        <v>215</v>
      </c>
      <c r="E1303" s="180" t="s">
        <v>216</v>
      </c>
      <c r="F1303" s="179" t="s">
        <v>217</v>
      </c>
      <c r="G1303" s="179" t="s">
        <v>218</v>
      </c>
      <c r="H1303" s="179" t="s">
        <v>219</v>
      </c>
      <c r="I1303" s="181" t="s">
        <v>220</v>
      </c>
      <c r="J1303" s="182" t="s">
        <v>221</v>
      </c>
      <c r="K1303" s="179" t="s">
        <v>222</v>
      </c>
      <c r="L1303" s="182" t="s">
        <v>223</v>
      </c>
      <c r="M1303" s="179" t="s">
        <v>224</v>
      </c>
      <c r="N1303" s="183" t="s">
        <v>225</v>
      </c>
      <c r="O1303" s="179" t="s">
        <v>226</v>
      </c>
      <c r="P1303" s="183" t="s">
        <v>227</v>
      </c>
      <c r="Q1303" s="181" t="s">
        <v>228</v>
      </c>
      <c r="R1303" s="184" t="s">
        <v>229</v>
      </c>
      <c r="S1303" s="185" t="s">
        <v>230</v>
      </c>
      <c r="T1303" s="184" t="s">
        <v>231</v>
      </c>
      <c r="U1303" s="186" t="s">
        <v>232</v>
      </c>
      <c r="V1303" s="187" t="s">
        <v>233</v>
      </c>
      <c r="W1303" s="187" t="s">
        <v>234</v>
      </c>
      <c r="X1303" s="187" t="s">
        <v>235</v>
      </c>
      <c r="Y1303" s="185" t="s">
        <v>236</v>
      </c>
      <c r="Z1303" s="187" t="s">
        <v>237</v>
      </c>
      <c r="AA1303" s="187" t="s">
        <v>238</v>
      </c>
      <c r="AB1303" s="187" t="s">
        <v>239</v>
      </c>
      <c r="AC1303" s="184" t="s">
        <v>240</v>
      </c>
      <c r="AD1303" s="185" t="s">
        <v>241</v>
      </c>
      <c r="AE1303" s="235" t="s">
        <v>242</v>
      </c>
      <c r="AF1303" s="236" t="s">
        <v>243</v>
      </c>
    </row>
    <row hidden="true" r="1304">
      <c r="A1304" s="189" t="s">
        <v>310</v>
      </c>
      <c r="B1304" s="190" t="s">
        <v>245</v>
      </c>
      <c r="C1304" s="221" t="s">
        <v>246</v>
      </c>
      <c r="D1304" s="192" t="s">
        <v>249</v>
      </c>
      <c r="E1304" s="193">
        <v>5.6</v>
      </c>
      <c r="F1304" s="194">
        <f>E1304+E1306+E1305</f>
      </c>
      <c r="G1304" s="195">
        <v>51</v>
      </c>
      <c r="H1304" s="195">
        <v>5</v>
      </c>
      <c r="I1304" s="196">
        <f t="shared" ref="I1304:I1368" si="158">H1304/G1304</f>
      </c>
      <c r="J1304" s="197">
        <f t="shared" ref="J1304:J1338" si="43">(E1304/G1304)*1000</f>
      </c>
      <c r="K1304" s="195">
        <v>0</v>
      </c>
      <c r="L1304" s="197">
        <f t="shared" ref="L1304:L1364" si="120">E1304/K1304</f>
      </c>
      <c r="M1304" s="195">
        <v>0</v>
      </c>
      <c r="N1304" s="198">
        <f t="shared" ref="N1304:N1368" si="224">E1304/M1304</f>
      </c>
      <c r="O1304" s="195">
        <v>0</v>
      </c>
      <c r="P1304" s="198">
        <f t="shared" ref="P1304:P1368" si="251">E1304/O1304</f>
      </c>
      <c r="Q1304" s="199">
        <f>(M1304+M1305+M1306)/(O1304+O1305+O1306)</f>
      </c>
      <c r="R1304" s="195">
        <v>8</v>
      </c>
      <c r="S1304" s="199">
        <f>(O1304+O1305+O1306)/(K1304+K1305+K1306)</f>
      </c>
      <c r="T1304" s="195">
        <v>5</v>
      </c>
      <c r="U1304" s="200">
        <f>F1304/T1304</f>
      </c>
      <c r="V1304" s="201">
        <f>(F1304+4*500)/T1304</f>
      </c>
      <c r="W1304" s="195">
        <v>5389.2</v>
      </c>
      <c r="X1304" s="201">
        <f>W1304/T1304</f>
      </c>
      <c r="Y1304" s="199">
        <f>T1304/R1304</f>
      </c>
      <c r="Z1304" s="201">
        <f>W1304/F1304</f>
      </c>
      <c r="AA1304" s="201">
        <f>W1304/(F1304+500)</f>
      </c>
      <c r="AB1304" s="195">
        <v>1</v>
      </c>
      <c r="AC1304" s="195">
        <v>178.8</v>
      </c>
      <c r="AD1304" s="199">
        <f>AB1304/T1304</f>
      </c>
      <c r="AE1304" s="202">
        <f>(W1304-AC1304)/(F1304+500)</f>
      </c>
      <c r="AF1304" s="237" t="s">
        <v>309</v>
      </c>
    </row>
    <row hidden="true" r="1305">
      <c r="A1305" s="189"/>
      <c r="B1305" s="190"/>
      <c r="C1305" s="221"/>
      <c r="D1305" s="192" t="s">
        <v>289</v>
      </c>
      <c r="E1305" s="193">
        <v>930.97</v>
      </c>
      <c r="F1305" s="194"/>
      <c r="G1305" s="195">
        <v>7956</v>
      </c>
      <c r="H1305" s="195">
        <v>844</v>
      </c>
      <c r="I1305" s="196">
        <f t="shared" si="158"/>
      </c>
      <c r="J1305" s="197">
        <f t="shared" si="43"/>
      </c>
      <c r="K1305" s="195">
        <v>15</v>
      </c>
      <c r="L1305" s="197">
        <f t="shared" si="120"/>
      </c>
      <c r="M1305" s="195">
        <v>0</v>
      </c>
      <c r="N1305" s="198">
        <f t="shared" si="224"/>
      </c>
      <c r="O1305" s="195">
        <v>0</v>
      </c>
      <c r="P1305" s="198">
        <f t="shared" si="251"/>
      </c>
      <c r="Q1305" s="199"/>
      <c r="R1305" s="195"/>
      <c r="S1305" s="199"/>
      <c r="T1305" s="195"/>
      <c r="U1305" s="200"/>
      <c r="V1305" s="201"/>
      <c r="W1305" s="195"/>
      <c r="X1305" s="201"/>
      <c r="Y1305" s="199"/>
      <c r="Z1305" s="201"/>
      <c r="AA1305" s="201"/>
      <c r="AB1305" s="195"/>
      <c r="AC1305" s="195"/>
      <c r="AD1305" s="199"/>
      <c r="AE1305" s="202"/>
      <c r="AF1305" s="204"/>
    </row>
    <row hidden="true" r="1306">
      <c r="A1306" s="189"/>
      <c r="B1306" s="190"/>
      <c r="C1306" s="221"/>
      <c r="D1306" s="192" t="s">
        <v>250</v>
      </c>
      <c r="E1306" s="193">
        <v>1138.52</v>
      </c>
      <c r="F1306" s="194"/>
      <c r="G1306" s="195">
        <v>7019</v>
      </c>
      <c r="H1306" s="205">
        <v>281</v>
      </c>
      <c r="I1306" s="196">
        <f t="shared" si="158"/>
      </c>
      <c r="J1306" s="197">
        <f t="shared" si="43"/>
      </c>
      <c r="K1306" s="195">
        <v>10</v>
      </c>
      <c r="L1306" s="197">
        <f t="shared" si="120"/>
      </c>
      <c r="M1306" s="195">
        <v>4</v>
      </c>
      <c r="N1306" s="198">
        <f t="shared" si="224"/>
      </c>
      <c r="O1306" s="195">
        <v>4</v>
      </c>
      <c r="P1306" s="198">
        <f t="shared" si="251"/>
      </c>
      <c r="Q1306" s="199"/>
      <c r="R1306" s="195"/>
      <c r="S1306" s="199"/>
      <c r="T1306" s="195"/>
      <c r="U1306" s="200"/>
      <c r="V1306" s="201"/>
      <c r="W1306" s="195"/>
      <c r="X1306" s="201"/>
      <c r="Y1306" s="199"/>
      <c r="Z1306" s="201"/>
      <c r="AA1306" s="201"/>
      <c r="AB1306" s="195"/>
      <c r="AC1306" s="195"/>
      <c r="AD1306" s="199"/>
      <c r="AE1306" s="202"/>
      <c r="AF1306" s="203" t="s">
        <v>266</v>
      </c>
    </row>
    <row hidden="true" r="1307">
      <c r="A1307" s="189"/>
      <c r="B1307" s="190" t="s">
        <v>252</v>
      </c>
      <c r="C1307" s="221" t="s">
        <v>246</v>
      </c>
      <c r="D1307" s="192" t="s">
        <v>249</v>
      </c>
      <c r="E1307" s="193">
        <v>215.32</v>
      </c>
      <c r="F1307" s="194">
        <f>E1307+E1309+E1308</f>
      </c>
      <c r="G1307" s="195">
        <v>2218</v>
      </c>
      <c r="H1307" s="195">
        <v>93</v>
      </c>
      <c r="I1307" s="196">
        <f t="shared" si="158"/>
      </c>
      <c r="J1307" s="197">
        <f t="shared" si="43"/>
      </c>
      <c r="K1307" s="195">
        <v>4</v>
      </c>
      <c r="L1307" s="197">
        <f t="shared" si="120"/>
      </c>
      <c r="M1307" s="195">
        <v>0</v>
      </c>
      <c r="N1307" s="198">
        <f t="shared" si="224"/>
      </c>
      <c r="O1307" s="195">
        <v>0</v>
      </c>
      <c r="P1307" s="198">
        <f t="shared" si="251"/>
      </c>
      <c r="Q1307" s="199">
        <f>(M1307+M1308+M1309)/(O1307+O1308+O1309)</f>
      </c>
      <c r="R1307" s="195">
        <v>13</v>
      </c>
      <c r="S1307" s="199">
        <f>(O1307+O1308+O1309)/(K1307+K1308+K1309)</f>
      </c>
      <c r="T1307" s="195">
        <v>6</v>
      </c>
      <c r="U1307" s="200">
        <f>F1307/T1307</f>
      </c>
      <c r="V1307" s="201">
        <f>(F1307+4*500)/T1307</f>
      </c>
      <c r="W1307" s="195">
        <v>4461.599999999999</v>
      </c>
      <c r="X1307" s="201">
        <f>W1307/T1307</f>
      </c>
      <c r="Y1307" s="199">
        <f>T1307/R1307</f>
      </c>
      <c r="Z1307" s="201">
        <f>W1307/F1307</f>
      </c>
      <c r="AA1307" s="201">
        <f>W1307/(F1307+500)</f>
      </c>
      <c r="AB1307" s="195">
        <v>2</v>
      </c>
      <c r="AC1307" s="195">
        <v>2470.8</v>
      </c>
      <c r="AD1307" s="199">
        <f>AB1307/T1307</f>
      </c>
      <c r="AE1307" s="202">
        <f>(W1307-AC1307)/(F1307+500)</f>
      </c>
      <c r="AF1307" s="203" t="s">
        <v>309</v>
      </c>
    </row>
    <row hidden="true" r="1308">
      <c r="A1308" s="189"/>
      <c r="B1308" s="190"/>
      <c r="C1308" s="221"/>
      <c r="D1308" s="192" t="s">
        <v>289</v>
      </c>
      <c r="E1308" s="193">
        <v>314.25</v>
      </c>
      <c r="F1308" s="194"/>
      <c r="G1308" s="195">
        <v>3201</v>
      </c>
      <c r="H1308" s="195">
        <v>214</v>
      </c>
      <c r="I1308" s="196">
        <f t="shared" si="158"/>
      </c>
      <c r="J1308" s="197">
        <f t="shared" si="43"/>
      </c>
      <c r="K1308" s="195">
        <v>10</v>
      </c>
      <c r="L1308" s="197">
        <f t="shared" si="120"/>
      </c>
      <c r="M1308" s="195">
        <v>1</v>
      </c>
      <c r="N1308" s="198">
        <f t="shared" si="224"/>
      </c>
      <c r="O1308" s="195">
        <v>2</v>
      </c>
      <c r="P1308" s="198">
        <f t="shared" si="251"/>
      </c>
      <c r="Q1308" s="199"/>
      <c r="R1308" s="195"/>
      <c r="S1308" s="199"/>
      <c r="T1308" s="195"/>
      <c r="U1308" s="200"/>
      <c r="V1308" s="201"/>
      <c r="W1308" s="195"/>
      <c r="X1308" s="201"/>
      <c r="Y1308" s="199"/>
      <c r="Z1308" s="201"/>
      <c r="AA1308" s="201"/>
      <c r="AB1308" s="195"/>
      <c r="AC1308" s="195"/>
      <c r="AD1308" s="199"/>
      <c r="AE1308" s="202"/>
      <c r="AF1308" s="204"/>
    </row>
    <row hidden="true" r="1309">
      <c r="A1309" s="189"/>
      <c r="B1309" s="190"/>
      <c r="C1309" s="221"/>
      <c r="D1309" s="192" t="s">
        <v>250</v>
      </c>
      <c r="E1309" s="193">
        <v>2483.81</v>
      </c>
      <c r="F1309" s="194"/>
      <c r="G1309" s="195">
        <v>19658</v>
      </c>
      <c r="H1309" s="195">
        <v>525</v>
      </c>
      <c r="I1309" s="196">
        <f t="shared" si="158"/>
      </c>
      <c r="J1309" s="197">
        <f t="shared" si="43"/>
      </c>
      <c r="K1309" s="195">
        <v>5</v>
      </c>
      <c r="L1309" s="197">
        <f t="shared" si="120"/>
      </c>
      <c r="M1309" s="195">
        <v>3</v>
      </c>
      <c r="N1309" s="198">
        <f t="shared" si="224"/>
      </c>
      <c r="O1309" s="195">
        <v>8</v>
      </c>
      <c r="P1309" s="198">
        <f t="shared" si="251"/>
      </c>
      <c r="Q1309" s="199"/>
      <c r="R1309" s="195"/>
      <c r="S1309" s="199"/>
      <c r="T1309" s="195"/>
      <c r="U1309" s="200"/>
      <c r="V1309" s="201"/>
      <c r="W1309" s="195"/>
      <c r="X1309" s="201"/>
      <c r="Y1309" s="199"/>
      <c r="Z1309" s="201"/>
      <c r="AA1309" s="201"/>
      <c r="AB1309" s="195"/>
      <c r="AC1309" s="195"/>
      <c r="AD1309" s="199"/>
      <c r="AE1309" s="202"/>
      <c r="AF1309" s="203" t="s">
        <v>266</v>
      </c>
    </row>
    <row hidden="true" r="1310">
      <c r="A1310" s="189"/>
      <c r="B1310" s="206" t="s">
        <v>253</v>
      </c>
      <c r="C1310" s="221" t="s">
        <v>246</v>
      </c>
      <c r="D1310" s="192" t="s">
        <v>249</v>
      </c>
      <c r="E1310" s="193">
        <v>547.59</v>
      </c>
      <c r="F1310" s="194">
        <f>E1310+E1312+E1311</f>
      </c>
      <c r="G1310" s="195">
        <v>6137</v>
      </c>
      <c r="H1310" s="195">
        <v>218</v>
      </c>
      <c r="I1310" s="196">
        <f t="shared" si="158"/>
      </c>
      <c r="J1310" s="197">
        <f t="shared" si="43"/>
      </c>
      <c r="K1310" s="195">
        <v>11</v>
      </c>
      <c r="L1310" s="197">
        <f t="shared" si="120"/>
      </c>
      <c r="M1310" s="195">
        <v>1</v>
      </c>
      <c r="N1310" s="198">
        <f t="shared" si="224"/>
      </c>
      <c r="O1310" s="195">
        <v>2</v>
      </c>
      <c r="P1310" s="198">
        <f t="shared" si="251"/>
      </c>
      <c r="Q1310" s="199">
        <f>(M1310+M1311+M1312)/(O1310+O1311+O1312)</f>
      </c>
      <c r="R1310" s="195">
        <v>14</v>
      </c>
      <c r="S1310" s="199">
        <f>(O1310+O1311+O1312)/(K1310+K1311+K1312)</f>
      </c>
      <c r="T1310" s="195">
        <v>4</v>
      </c>
      <c r="U1310" s="200">
        <f>F1310/T1310</f>
      </c>
      <c r="V1310" s="201">
        <f>(F1310+4*500)/T1310</f>
      </c>
      <c r="W1310" s="195">
        <v>6552</v>
      </c>
      <c r="X1310" s="201">
        <f>W1310/T1310</f>
      </c>
      <c r="Y1310" s="199">
        <f>T1310/R1310</f>
      </c>
      <c r="Z1310" s="201">
        <f>W1310/F1310</f>
      </c>
      <c r="AA1310" s="201">
        <f>W1310/(F1310+500)</f>
      </c>
      <c r="AB1310" s="195">
        <v>1</v>
      </c>
      <c r="AC1310" s="195">
        <v>396</v>
      </c>
      <c r="AD1310" s="199">
        <f>AB1310/T1310</f>
      </c>
      <c r="AE1310" s="202">
        <f>(W1310-AC1310)/(F1310+500)</f>
      </c>
      <c r="AF1310" s="203" t="s">
        <v>309</v>
      </c>
    </row>
    <row hidden="true" r="1311">
      <c r="A1311" s="189"/>
      <c r="B1311" s="206"/>
      <c r="C1311" s="221"/>
      <c r="D1311" s="192" t="s">
        <v>289</v>
      </c>
      <c r="E1311" s="193">
        <v>768.85</v>
      </c>
      <c r="F1311" s="194"/>
      <c r="G1311" s="195">
        <v>6331</v>
      </c>
      <c r="H1311" s="195">
        <v>447</v>
      </c>
      <c r="I1311" s="196">
        <f t="shared" si="158"/>
      </c>
      <c r="J1311" s="197">
        <f t="shared" si="43"/>
      </c>
      <c r="K1311" s="195">
        <v>13</v>
      </c>
      <c r="L1311" s="197">
        <f t="shared" si="120"/>
      </c>
      <c r="M1311" s="195">
        <v>0</v>
      </c>
      <c r="N1311" s="198">
        <f t="shared" si="224"/>
      </c>
      <c r="O1311" s="195">
        <v>1</v>
      </c>
      <c r="P1311" s="198">
        <f t="shared" si="251"/>
      </c>
      <c r="Q1311" s="199"/>
      <c r="R1311" s="195"/>
      <c r="S1311" s="199"/>
      <c r="T1311" s="195"/>
      <c r="U1311" s="200"/>
      <c r="V1311" s="201"/>
      <c r="W1311" s="195"/>
      <c r="X1311" s="201"/>
      <c r="Y1311" s="199"/>
      <c r="Z1311" s="201"/>
      <c r="AA1311" s="201"/>
      <c r="AB1311" s="195"/>
      <c r="AC1311" s="195"/>
      <c r="AD1311" s="199"/>
      <c r="AE1311" s="202"/>
      <c r="AF1311" s="204"/>
    </row>
    <row hidden="true" r="1312">
      <c r="A1312" s="189"/>
      <c r="B1312" s="206"/>
      <c r="C1312" s="221"/>
      <c r="D1312" s="192" t="s">
        <v>250</v>
      </c>
      <c r="E1312" s="193">
        <v>3397.82</v>
      </c>
      <c r="F1312" s="194"/>
      <c r="G1312" s="195">
        <v>33104</v>
      </c>
      <c r="H1312" s="205">
        <v>594</v>
      </c>
      <c r="I1312" s="196">
        <f t="shared" si="158"/>
      </c>
      <c r="J1312" s="197">
        <f t="shared" si="43"/>
      </c>
      <c r="K1312" s="195">
        <v>13</v>
      </c>
      <c r="L1312" s="197">
        <f t="shared" si="120"/>
      </c>
      <c r="M1312" s="195">
        <v>3</v>
      </c>
      <c r="N1312" s="198">
        <f t="shared" si="224"/>
      </c>
      <c r="O1312" s="195">
        <v>7</v>
      </c>
      <c r="P1312" s="198">
        <f t="shared" si="251"/>
      </c>
      <c r="Q1312" s="199"/>
      <c r="R1312" s="195"/>
      <c r="S1312" s="199"/>
      <c r="T1312" s="195"/>
      <c r="U1312" s="200"/>
      <c r="V1312" s="201"/>
      <c r="W1312" s="195"/>
      <c r="X1312" s="201"/>
      <c r="Y1312" s="199"/>
      <c r="Z1312" s="201"/>
      <c r="AA1312" s="201"/>
      <c r="AB1312" s="195"/>
      <c r="AC1312" s="195"/>
      <c r="AD1312" s="199"/>
      <c r="AE1312" s="202"/>
      <c r="AF1312" s="203" t="s">
        <v>266</v>
      </c>
    </row>
    <row hidden="true" r="1313">
      <c r="A1313" s="189"/>
      <c r="B1313" s="190" t="s">
        <v>254</v>
      </c>
      <c r="C1313" s="221" t="s">
        <v>246</v>
      </c>
      <c r="D1313" s="192" t="s">
        <v>249</v>
      </c>
      <c r="E1313" s="193">
        <v>887.71</v>
      </c>
      <c r="F1313" s="194">
        <f>E1313+E1315+E1314</f>
      </c>
      <c r="G1313" s="195">
        <v>10702</v>
      </c>
      <c r="H1313" s="195">
        <v>306</v>
      </c>
      <c r="I1313" s="196">
        <f t="shared" si="158"/>
      </c>
      <c r="J1313" s="197">
        <f t="shared" si="43"/>
      </c>
      <c r="K1313" s="195">
        <v>16</v>
      </c>
      <c r="L1313" s="197">
        <f t="shared" si="120"/>
      </c>
      <c r="M1313" s="195">
        <v>2</v>
      </c>
      <c r="N1313" s="198">
        <f t="shared" si="224"/>
      </c>
      <c r="O1313" s="195">
        <v>4</v>
      </c>
      <c r="P1313" s="198">
        <f t="shared" si="251"/>
      </c>
      <c r="Q1313" s="199">
        <f>(M1313+M1314+M1315)/(O1313+O1314+O1315)</f>
      </c>
      <c r="R1313" s="195">
        <v>12</v>
      </c>
      <c r="S1313" s="199">
        <f>(O1313+O1314+O1315)/(K1313+K1314+K1315)</f>
      </c>
      <c r="T1313" s="195">
        <v>6</v>
      </c>
      <c r="U1313" s="200">
        <f>F1313/T1313</f>
      </c>
      <c r="V1313" s="201">
        <f>(F1313+4*500)/T1313</f>
      </c>
      <c r="W1313" s="195">
        <v>8059.799999999999</v>
      </c>
      <c r="X1313" s="201">
        <f>W1313/T1313</f>
      </c>
      <c r="Y1313" s="199">
        <f>T1313/R1313</f>
      </c>
      <c r="Z1313" s="201">
        <f>W1313/F1313</f>
      </c>
      <c r="AA1313" s="201">
        <f>W1313/(F1313+500)</f>
      </c>
      <c r="AB1313" s="195">
        <v>0</v>
      </c>
      <c r="AC1313" s="195">
        <v>0</v>
      </c>
      <c r="AD1313" s="199">
        <f>AB1313/T1313</f>
      </c>
      <c r="AE1313" s="202">
        <f>(W1313-AC1313)/(F1313+500)</f>
      </c>
      <c r="AF1313" s="203" t="s">
        <v>309</v>
      </c>
    </row>
    <row hidden="true" r="1314">
      <c r="A1314" s="189"/>
      <c r="B1314" s="190"/>
      <c r="C1314" s="221"/>
      <c r="D1314" s="192" t="s">
        <v>289</v>
      </c>
      <c r="E1314" s="193">
        <v>649.07</v>
      </c>
      <c r="F1314" s="194"/>
      <c r="G1314" s="195">
        <v>5628</v>
      </c>
      <c r="H1314" s="195">
        <v>321</v>
      </c>
      <c r="I1314" s="196">
        <f t="shared" si="158"/>
      </c>
      <c r="J1314" s="197">
        <f t="shared" si="43"/>
      </c>
      <c r="K1314" s="195">
        <v>24</v>
      </c>
      <c r="L1314" s="197">
        <f t="shared" si="120"/>
      </c>
      <c r="M1314" s="195">
        <v>3</v>
      </c>
      <c r="N1314" s="198">
        <f t="shared" si="224"/>
      </c>
      <c r="O1314" s="195">
        <v>5</v>
      </c>
      <c r="P1314" s="198">
        <f t="shared" si="251"/>
      </c>
      <c r="Q1314" s="199"/>
      <c r="R1314" s="195"/>
      <c r="S1314" s="199"/>
      <c r="T1314" s="195"/>
      <c r="U1314" s="200"/>
      <c r="V1314" s="201"/>
      <c r="W1314" s="195"/>
      <c r="X1314" s="201"/>
      <c r="Y1314" s="199"/>
      <c r="Z1314" s="201"/>
      <c r="AA1314" s="201"/>
      <c r="AB1314" s="195"/>
      <c r="AC1314" s="195"/>
      <c r="AD1314" s="199"/>
      <c r="AE1314" s="202"/>
      <c r="AF1314" s="204"/>
    </row>
    <row hidden="true" r="1315">
      <c r="A1315" s="189"/>
      <c r="B1315" s="190"/>
      <c r="C1315" s="221"/>
      <c r="D1315" s="192" t="s">
        <v>250</v>
      </c>
      <c r="E1315" s="193">
        <v>1947.25</v>
      </c>
      <c r="F1315" s="194"/>
      <c r="G1315" s="195">
        <v>18615</v>
      </c>
      <c r="H1315" s="205">
        <v>332</v>
      </c>
      <c r="I1315" s="196">
        <f t="shared" si="158"/>
      </c>
      <c r="J1315" s="197">
        <f t="shared" si="43"/>
      </c>
      <c r="K1315" s="195">
        <v>3</v>
      </c>
      <c r="L1315" s="197">
        <f t="shared" si="120"/>
      </c>
      <c r="M1315" s="195">
        <v>0</v>
      </c>
      <c r="N1315" s="198">
        <f t="shared" si="224"/>
      </c>
      <c r="O1315" s="195">
        <v>1</v>
      </c>
      <c r="P1315" s="198">
        <f t="shared" si="251"/>
      </c>
      <c r="Q1315" s="199"/>
      <c r="R1315" s="195"/>
      <c r="S1315" s="199"/>
      <c r="T1315" s="195"/>
      <c r="U1315" s="200"/>
      <c r="V1315" s="201"/>
      <c r="W1315" s="195"/>
      <c r="X1315" s="201"/>
      <c r="Y1315" s="199"/>
      <c r="Z1315" s="201"/>
      <c r="AA1315" s="201"/>
      <c r="AB1315" s="195"/>
      <c r="AC1315" s="195"/>
      <c r="AD1315" s="199"/>
      <c r="AE1315" s="202"/>
      <c r="AF1315" s="203" t="s">
        <v>266</v>
      </c>
    </row>
    <row hidden="true" r="1316">
      <c r="A1316" s="189"/>
      <c r="B1316" s="190" t="s">
        <v>255</v>
      </c>
      <c r="C1316" s="221" t="s">
        <v>246</v>
      </c>
      <c r="D1316" s="192" t="s">
        <v>249</v>
      </c>
      <c r="E1316" s="193">
        <v>177.45</v>
      </c>
      <c r="F1316" s="194">
        <f>E1316+E1318+E1317</f>
      </c>
      <c r="G1316" s="195">
        <v>3098</v>
      </c>
      <c r="H1316" s="195">
        <v>58</v>
      </c>
      <c r="I1316" s="196">
        <f t="shared" si="158"/>
      </c>
      <c r="J1316" s="197">
        <f t="shared" si="43"/>
      </c>
      <c r="K1316" s="195">
        <v>7</v>
      </c>
      <c r="L1316" s="197">
        <f t="shared" si="120"/>
      </c>
      <c r="M1316" s="195">
        <v>2</v>
      </c>
      <c r="N1316" s="198">
        <f t="shared" si="224"/>
      </c>
      <c r="O1316" s="195">
        <v>1</v>
      </c>
      <c r="P1316" s="198">
        <f t="shared" si="251"/>
      </c>
      <c r="Q1316" s="199">
        <f>(M1316+M1317+M1318)/(O1316+O1317+O1318)</f>
      </c>
      <c r="R1316" s="195">
        <v>12</v>
      </c>
      <c r="S1316" s="199">
        <f>(O1316+O1317+O1318)/(K1316+K1317+K1318)</f>
      </c>
      <c r="T1316" s="195">
        <v>6</v>
      </c>
      <c r="U1316" s="200">
        <f>F1316/T1316</f>
      </c>
      <c r="V1316" s="201">
        <f>(F1316+4*500)/T1316</f>
      </c>
      <c r="W1316" s="195">
        <v>6652.800000000003</v>
      </c>
      <c r="X1316" s="201">
        <f>W1316/T1316</f>
      </c>
      <c r="Y1316" s="199">
        <f>T1316/R1316</f>
      </c>
      <c r="Z1316" s="201">
        <f>W1316/F1316</f>
      </c>
      <c r="AA1316" s="201">
        <f>W1316/(F1316+500)</f>
      </c>
      <c r="AB1316" s="195">
        <v>2</v>
      </c>
      <c r="AC1316" s="195">
        <v>3871.2000000000007</v>
      </c>
      <c r="AD1316" s="199">
        <f>AB1316/T1316</f>
      </c>
      <c r="AE1316" s="202">
        <f>(W1316-AC1316)/(F1316+500)</f>
      </c>
      <c r="AF1316" s="203" t="s">
        <v>309</v>
      </c>
    </row>
    <row hidden="true" r="1317">
      <c r="A1317" s="189"/>
      <c r="B1317" s="190"/>
      <c r="C1317" s="221"/>
      <c r="D1317" s="192" t="s">
        <v>289</v>
      </c>
      <c r="E1317" s="193">
        <v>2035.01</v>
      </c>
      <c r="F1317" s="194"/>
      <c r="G1317" s="195">
        <v>18826</v>
      </c>
      <c r="H1317" s="195">
        <v>1048</v>
      </c>
      <c r="I1317" s="196">
        <f t="shared" si="158"/>
      </c>
      <c r="J1317" s="197">
        <f t="shared" si="43"/>
      </c>
      <c r="K1317" s="195">
        <v>51</v>
      </c>
      <c r="L1317" s="197">
        <f t="shared" si="120"/>
      </c>
      <c r="M1317" s="195">
        <v>3</v>
      </c>
      <c r="N1317" s="198">
        <f t="shared" si="224"/>
      </c>
      <c r="O1317" s="195">
        <v>5</v>
      </c>
      <c r="P1317" s="198">
        <f t="shared" si="251"/>
      </c>
      <c r="Q1317" s="199"/>
      <c r="R1317" s="195"/>
      <c r="S1317" s="199"/>
      <c r="T1317" s="195"/>
      <c r="U1317" s="200"/>
      <c r="V1317" s="201"/>
      <c r="W1317" s="195"/>
      <c r="X1317" s="201"/>
      <c r="Y1317" s="199"/>
      <c r="Z1317" s="201"/>
      <c r="AA1317" s="201"/>
      <c r="AB1317" s="195"/>
      <c r="AC1317" s="195"/>
      <c r="AD1317" s="199"/>
      <c r="AE1317" s="202"/>
      <c r="AF1317" s="204"/>
    </row>
    <row hidden="true" r="1318">
      <c r="A1318" s="189"/>
      <c r="B1318" s="190"/>
      <c r="C1318" s="221"/>
      <c r="D1318" s="192" t="s">
        <v>250</v>
      </c>
      <c r="E1318" s="193">
        <v>2787.89</v>
      </c>
      <c r="F1318" s="194"/>
      <c r="G1318" s="195">
        <v>23168</v>
      </c>
      <c r="H1318" s="205">
        <v>1048</v>
      </c>
      <c r="I1318" s="196">
        <f t="shared" si="158"/>
      </c>
      <c r="J1318" s="197">
        <f t="shared" si="43"/>
      </c>
      <c r="K1318" s="195">
        <v>51</v>
      </c>
      <c r="L1318" s="197">
        <f t="shared" si="120"/>
      </c>
      <c r="M1318" s="195">
        <v>3</v>
      </c>
      <c r="N1318" s="198">
        <f t="shared" si="224"/>
      </c>
      <c r="O1318" s="195">
        <v>5</v>
      </c>
      <c r="P1318" s="198">
        <f t="shared" si="251"/>
      </c>
      <c r="Q1318" s="199"/>
      <c r="R1318" s="195"/>
      <c r="S1318" s="199"/>
      <c r="T1318" s="195"/>
      <c r="U1318" s="200"/>
      <c r="V1318" s="201"/>
      <c r="W1318" s="195"/>
      <c r="X1318" s="201"/>
      <c r="Y1318" s="199"/>
      <c r="Z1318" s="201"/>
      <c r="AA1318" s="201"/>
      <c r="AB1318" s="195"/>
      <c r="AC1318" s="195"/>
      <c r="AD1318" s="199"/>
      <c r="AE1318" s="202"/>
      <c r="AF1318" s="203" t="s">
        <v>266</v>
      </c>
    </row>
    <row hidden="true" r="1319">
      <c r="A1319" s="189"/>
      <c r="B1319" s="207" t="s">
        <v>256</v>
      </c>
      <c r="C1319" s="207"/>
      <c r="D1319" s="207"/>
      <c r="E1319" s="217">
        <f>SUM(E1304:E1318)</f>
      </c>
      <c r="F1319" s="209">
        <f>SUM(F1304:F1318)</f>
      </c>
      <c r="G1319" s="208">
        <f>SUM(G1304:G1318)</f>
      </c>
      <c r="H1319" s="208">
        <f>SUM(H1304:H1318)</f>
      </c>
      <c r="I1319" s="210">
        <f t="shared" si="158"/>
      </c>
      <c r="J1319" s="211">
        <f t="shared" si="43"/>
      </c>
      <c r="K1319" s="208">
        <f>SUM(K1304:K1318)</f>
      </c>
      <c r="L1319" s="211">
        <f t="shared" si="120"/>
      </c>
      <c r="M1319" s="208">
        <f>SUM(M1304:M1318)</f>
      </c>
      <c r="N1319" s="212">
        <f t="shared" si="224"/>
      </c>
      <c r="O1319" s="208">
        <f>SUM(O1304:O1318)</f>
      </c>
      <c r="P1319" s="212">
        <f t="shared" si="251"/>
      </c>
      <c r="Q1319" s="213">
        <f>M1319/O1319</f>
      </c>
      <c r="R1319" s="209">
        <f>SUM(R1304:R1318)</f>
      </c>
      <c r="S1319" s="213">
        <f>(O1319+O1319)/(K1319+K1319)</f>
      </c>
      <c r="T1319" s="209">
        <f>SUM(T1304:T1318)</f>
      </c>
      <c r="U1319" s="214">
        <f t="shared" ref="U1319:U1320" si="546">F1319/T1319</f>
      </c>
      <c r="V1319" s="215">
        <f t="shared" ref="V1319:V1320" si="639">(F1319+4*500)/T1319</f>
      </c>
      <c r="W1319" s="209">
        <f>SUM(W1304:W1318)</f>
      </c>
      <c r="X1319" s="216">
        <f t="shared" ref="X1319:X1320" si="338">W1319/T1319</f>
      </c>
      <c r="Y1319" s="213">
        <f t="shared" ref="Y1319:Y1320" si="442">T1319/R1319</f>
      </c>
      <c r="Z1319" s="215">
        <f t="shared" ref="Z1319:Z1320" si="847">W1319/F1319</f>
      </c>
      <c r="AA1319" s="215">
        <f>W1319/(F1319+COUNT(W1304:W1318)*500)</f>
      </c>
      <c r="AB1319" s="217">
        <f>AB1304+AB1307+AB1310+AB1313+AB1316</f>
      </c>
      <c r="AC1319" s="217">
        <f>AC1304+AC1307+AC1310+AC1313+AC1316</f>
      </c>
      <c r="AD1319" s="213">
        <f t="shared" ref="AD1319:AD1320" si="743">AB1319/T1319</f>
      </c>
      <c r="AE1319" s="218">
        <f>(W1319-AC1319)/(F1319+COUNT(W1304:W1318))</f>
      </c>
      <c r="AF1319" s="219"/>
    </row>
    <row hidden="true" r="1320">
      <c r="A1320" s="189"/>
      <c r="B1320" s="238" t="s">
        <v>257</v>
      </c>
      <c r="C1320" s="221" t="s">
        <v>264</v>
      </c>
      <c r="D1320" s="192" t="s">
        <v>249</v>
      </c>
      <c r="E1320" s="193">
        <v>1018.29</v>
      </c>
      <c r="F1320" s="194">
        <f>E1320+E1322+E1321</f>
      </c>
      <c r="G1320" s="195">
        <v>12843</v>
      </c>
      <c r="H1320" s="195">
        <v>352</v>
      </c>
      <c r="I1320" s="196">
        <f t="shared" si="158"/>
      </c>
      <c r="J1320" s="197">
        <f t="shared" si="43"/>
      </c>
      <c r="K1320" s="195">
        <v>10</v>
      </c>
      <c r="L1320" s="197">
        <f t="shared" si="120"/>
      </c>
      <c r="M1320" s="195">
        <v>0</v>
      </c>
      <c r="N1320" s="198">
        <f t="shared" si="224"/>
      </c>
      <c r="O1320" s="195">
        <v>0</v>
      </c>
      <c r="P1320" s="198">
        <f t="shared" si="251"/>
      </c>
      <c r="Q1320" s="199">
        <f>(M1320+M1321+M1322)/(O1320+O1321+O1322)</f>
      </c>
      <c r="R1320" s="195">
        <v>14</v>
      </c>
      <c r="S1320" s="199">
        <f>(O1320+O1321+O1322)/(K1320+K1321+K1322)</f>
      </c>
      <c r="T1320" s="195">
        <v>4</v>
      </c>
      <c r="U1320" s="200">
        <f t="shared" si="546"/>
      </c>
      <c r="V1320" s="201">
        <f t="shared" si="639"/>
      </c>
      <c r="W1320" s="195">
        <v>3970.5999999999985</v>
      </c>
      <c r="X1320" s="201">
        <f t="shared" si="338"/>
      </c>
      <c r="Y1320" s="199">
        <f t="shared" si="442"/>
      </c>
      <c r="Z1320" s="201">
        <f t="shared" si="847"/>
      </c>
      <c r="AA1320" s="201">
        <f>W1320/(F1320+500)</f>
      </c>
      <c r="AB1320" s="195">
        <v>2</v>
      </c>
      <c r="AC1320" s="195">
        <v>1278.999999999999</v>
      </c>
      <c r="AD1320" s="199">
        <f t="shared" si="743"/>
      </c>
      <c r="AE1320" s="202">
        <f>(W1320-AC1320)/(F1320+500)</f>
      </c>
      <c r="AF1320" s="203" t="s">
        <v>309</v>
      </c>
    </row>
    <row hidden="true" r="1321">
      <c r="A1321" s="189"/>
      <c r="B1321" s="238"/>
      <c r="C1321" s="221"/>
      <c r="D1321" s="192" t="s">
        <v>289</v>
      </c>
      <c r="E1321" s="193">
        <v>1781.32</v>
      </c>
      <c r="F1321" s="194"/>
      <c r="G1321" s="195">
        <v>19729</v>
      </c>
      <c r="H1321" s="195">
        <v>1133</v>
      </c>
      <c r="I1321" s="196">
        <f t="shared" si="158"/>
      </c>
      <c r="J1321" s="197">
        <f t="shared" si="43"/>
      </c>
      <c r="K1321" s="195">
        <v>40</v>
      </c>
      <c r="L1321" s="197">
        <f t="shared" si="120"/>
      </c>
      <c r="M1321" s="195">
        <v>2</v>
      </c>
      <c r="N1321" s="198">
        <f t="shared" si="224"/>
      </c>
      <c r="O1321" s="195">
        <v>8</v>
      </c>
      <c r="P1321" s="198">
        <f t="shared" si="251"/>
      </c>
      <c r="Q1321" s="199"/>
      <c r="R1321" s="195"/>
      <c r="S1321" s="199"/>
      <c r="T1321" s="195"/>
      <c r="U1321" s="200"/>
      <c r="V1321" s="201"/>
      <c r="W1321" s="195"/>
      <c r="X1321" s="201"/>
      <c r="Y1321" s="199"/>
      <c r="Z1321" s="201"/>
      <c r="AA1321" s="201"/>
      <c r="AB1321" s="195"/>
      <c r="AC1321" s="195"/>
      <c r="AD1321" s="199"/>
      <c r="AE1321" s="202"/>
      <c r="AF1321" s="204"/>
    </row>
    <row hidden="true" r="1322">
      <c r="A1322" s="189"/>
      <c r="B1322" s="238"/>
      <c r="C1322" s="221"/>
      <c r="D1322" s="192" t="s">
        <v>250</v>
      </c>
      <c r="E1322" s="193">
        <v>1357.42</v>
      </c>
      <c r="F1322" s="194"/>
      <c r="G1322" s="195">
        <v>11312</v>
      </c>
      <c r="H1322" s="205">
        <v>236</v>
      </c>
      <c r="I1322" s="196">
        <f t="shared" si="158"/>
      </c>
      <c r="J1322" s="197">
        <f t="shared" si="43"/>
      </c>
      <c r="K1322" s="195">
        <v>9</v>
      </c>
      <c r="L1322" s="197">
        <f t="shared" si="120"/>
      </c>
      <c r="M1322" s="195">
        <v>1</v>
      </c>
      <c r="N1322" s="198">
        <f t="shared" si="224"/>
      </c>
      <c r="O1322" s="195">
        <v>4</v>
      </c>
      <c r="P1322" s="198">
        <f t="shared" si="251"/>
      </c>
      <c r="Q1322" s="199"/>
      <c r="R1322" s="195"/>
      <c r="S1322" s="199"/>
      <c r="T1322" s="195"/>
      <c r="U1322" s="200"/>
      <c r="V1322" s="201"/>
      <c r="W1322" s="195"/>
      <c r="X1322" s="201"/>
      <c r="Y1322" s="199"/>
      <c r="Z1322" s="201"/>
      <c r="AA1322" s="201"/>
      <c r="AB1322" s="195"/>
      <c r="AC1322" s="195"/>
      <c r="AD1322" s="199"/>
      <c r="AE1322" s="202"/>
      <c r="AF1322" s="203" t="s">
        <v>266</v>
      </c>
    </row>
    <row hidden="true" r="1323">
      <c r="A1323" s="189"/>
      <c r="B1323" s="220" t="s">
        <v>259</v>
      </c>
      <c r="C1323" s="221" t="s">
        <v>264</v>
      </c>
      <c r="D1323" s="192" t="s">
        <v>249</v>
      </c>
      <c r="E1323" s="193">
        <v>329.76</v>
      </c>
      <c r="F1323" s="194">
        <f>E1323+E1325+E1324</f>
      </c>
      <c r="G1323" s="195">
        <v>5520</v>
      </c>
      <c r="H1323" s="195">
        <v>148</v>
      </c>
      <c r="I1323" s="196">
        <f t="shared" si="158"/>
      </c>
      <c r="J1323" s="197">
        <f t="shared" si="43"/>
      </c>
      <c r="K1323" s="195">
        <v>6</v>
      </c>
      <c r="L1323" s="197">
        <f t="shared" si="120"/>
      </c>
      <c r="M1323" s="195">
        <v>0</v>
      </c>
      <c r="N1323" s="198">
        <f t="shared" si="224"/>
      </c>
      <c r="O1323" s="195">
        <v>0</v>
      </c>
      <c r="P1323" s="198">
        <f t="shared" si="251"/>
      </c>
      <c r="Q1323" s="199">
        <f>(M1323+M1324+M1325)/(O1323+O1324+O1325)</f>
      </c>
      <c r="R1323" s="195">
        <v>5</v>
      </c>
      <c r="S1323" s="199">
        <f>(O1323+O1324+O1325)/(K1323+K1324+K1325)</f>
      </c>
      <c r="T1323" s="195">
        <v>5</v>
      </c>
      <c r="U1323" s="200">
        <f>F1323/T1323</f>
      </c>
      <c r="V1323" s="201">
        <f>(F1323+4*500)/T1323</f>
      </c>
      <c r="W1323" s="195">
        <v>7648.800000000003</v>
      </c>
      <c r="X1323" s="201">
        <f>W1323/T1323</f>
      </c>
      <c r="Y1323" s="199">
        <f>T1323/R1323</f>
      </c>
      <c r="Z1323" s="201">
        <f>W1323/F1323</f>
      </c>
      <c r="AA1323" s="201">
        <f>W1323/(F1323+500)</f>
      </c>
      <c r="AB1323" s="195">
        <v>0</v>
      </c>
      <c r="AC1323" s="195">
        <v>0</v>
      </c>
      <c r="AD1323" s="199">
        <f>AB1323/T1323</f>
      </c>
      <c r="AE1323" s="202">
        <f>(W1323-AC1323)/(F1323+500)</f>
      </c>
      <c r="AF1323" s="203" t="s">
        <v>309</v>
      </c>
    </row>
    <row hidden="true" r="1324">
      <c r="A1324" s="189"/>
      <c r="B1324" s="220"/>
      <c r="C1324" s="221"/>
      <c r="D1324" s="192" t="s">
        <v>289</v>
      </c>
      <c r="E1324" s="193">
        <v>1571.27</v>
      </c>
      <c r="F1324" s="194"/>
      <c r="G1324" s="195">
        <v>18234</v>
      </c>
      <c r="H1324" s="195">
        <v>1061</v>
      </c>
      <c r="I1324" s="196">
        <f t="shared" si="158"/>
      </c>
      <c r="J1324" s="197">
        <f t="shared" si="43"/>
      </c>
      <c r="K1324" s="195">
        <v>34</v>
      </c>
      <c r="L1324" s="197">
        <f t="shared" si="120"/>
      </c>
      <c r="M1324" s="195">
        <v>3</v>
      </c>
      <c r="N1324" s="198">
        <f t="shared" si="224"/>
      </c>
      <c r="O1324" s="195">
        <v>2</v>
      </c>
      <c r="P1324" s="198">
        <f t="shared" si="251"/>
      </c>
      <c r="Q1324" s="199"/>
      <c r="R1324" s="195"/>
      <c r="S1324" s="199"/>
      <c r="T1324" s="195"/>
      <c r="U1324" s="200"/>
      <c r="V1324" s="201"/>
      <c r="W1324" s="195"/>
      <c r="X1324" s="201"/>
      <c r="Y1324" s="199"/>
      <c r="Z1324" s="201"/>
      <c r="AA1324" s="201"/>
      <c r="AB1324" s="195"/>
      <c r="AC1324" s="195"/>
      <c r="AD1324" s="199"/>
      <c r="AE1324" s="202"/>
      <c r="AF1324" s="204"/>
    </row>
    <row hidden="true" r="1325">
      <c r="A1325" s="189"/>
      <c r="B1325" s="220"/>
      <c r="C1325" s="221"/>
      <c r="D1325" s="192" t="s">
        <v>250</v>
      </c>
      <c r="E1325" s="193">
        <v>1714.14</v>
      </c>
      <c r="F1325" s="194"/>
      <c r="G1325" s="195">
        <v>13858</v>
      </c>
      <c r="H1325" s="205">
        <v>329</v>
      </c>
      <c r="I1325" s="196">
        <f t="shared" si="158"/>
      </c>
      <c r="J1325" s="197">
        <f t="shared" si="43"/>
      </c>
      <c r="K1325" s="195">
        <v>9</v>
      </c>
      <c r="L1325" s="197">
        <f t="shared" si="120"/>
      </c>
      <c r="M1325" s="195">
        <v>1</v>
      </c>
      <c r="N1325" s="198">
        <f t="shared" si="224"/>
      </c>
      <c r="O1325" s="195">
        <v>1</v>
      </c>
      <c r="P1325" s="198">
        <f t="shared" si="251"/>
      </c>
      <c r="Q1325" s="199"/>
      <c r="R1325" s="195"/>
      <c r="S1325" s="199"/>
      <c r="T1325" s="195"/>
      <c r="U1325" s="200"/>
      <c r="V1325" s="201"/>
      <c r="W1325" s="195"/>
      <c r="X1325" s="201"/>
      <c r="Y1325" s="199"/>
      <c r="Z1325" s="201"/>
      <c r="AA1325" s="201"/>
      <c r="AB1325" s="195"/>
      <c r="AC1325" s="195"/>
      <c r="AD1325" s="199"/>
      <c r="AE1325" s="202"/>
      <c r="AF1325" s="203" t="s">
        <v>266</v>
      </c>
    </row>
    <row hidden="true" r="1326">
      <c r="A1326" s="189"/>
      <c r="B1326" s="220" t="s">
        <v>260</v>
      </c>
      <c r="C1326" s="221" t="s">
        <v>264</v>
      </c>
      <c r="D1326" s="192" t="s">
        <v>249</v>
      </c>
      <c r="E1326" s="193">
        <v>135.91</v>
      </c>
      <c r="F1326" s="194">
        <f>E1326+E1328+E1327</f>
      </c>
      <c r="G1326" s="195">
        <v>2358</v>
      </c>
      <c r="H1326" s="195">
        <v>76</v>
      </c>
      <c r="I1326" s="196">
        <f t="shared" si="158"/>
      </c>
      <c r="J1326" s="197">
        <f t="shared" si="43"/>
      </c>
      <c r="K1326" s="195">
        <v>3</v>
      </c>
      <c r="L1326" s="197">
        <f t="shared" si="120"/>
      </c>
      <c r="M1326" s="195">
        <v>1</v>
      </c>
      <c r="N1326" s="198">
        <f t="shared" si="224"/>
      </c>
      <c r="O1326" s="195">
        <v>1</v>
      </c>
      <c r="P1326" s="198">
        <f t="shared" si="251"/>
      </c>
      <c r="Q1326" s="199">
        <f>(M1326+M1327+M1328)/(O1326+O1327+O1328)</f>
      </c>
      <c r="R1326" s="195">
        <v>15</v>
      </c>
      <c r="S1326" s="199">
        <f>(O1326+O1327+O1328)/(K1326+K1327+K1328)</f>
      </c>
      <c r="T1326" s="195">
        <v>2</v>
      </c>
      <c r="U1326" s="200">
        <f>F1326/T1326</f>
      </c>
      <c r="V1326" s="201">
        <f>(F1326+4*500)/T1326</f>
      </c>
      <c r="W1326" s="195">
        <v>3254.399999999994</v>
      </c>
      <c r="X1326" s="201">
        <f>W1326/T1326</f>
      </c>
      <c r="Y1326" s="199">
        <f>T1326/R1326</f>
      </c>
      <c r="Z1326" s="201">
        <f>W1326/F1326</f>
      </c>
      <c r="AA1326" s="201">
        <f>W1326/(F1326+500)</f>
      </c>
      <c r="AB1326" s="195">
        <v>1</v>
      </c>
      <c r="AC1326" s="195">
        <v>787.2</v>
      </c>
      <c r="AD1326" s="199">
        <f>AB1326/T1326</f>
      </c>
      <c r="AE1326" s="202">
        <f>(W1326-AC1326)/(F1326+500)</f>
      </c>
      <c r="AF1326" s="203" t="s">
        <v>309</v>
      </c>
    </row>
    <row hidden="true" r="1327">
      <c r="A1327" s="189"/>
      <c r="B1327" s="220"/>
      <c r="C1327" s="221"/>
      <c r="D1327" s="192" t="s">
        <v>289</v>
      </c>
      <c r="E1327" s="193">
        <v>2581.82</v>
      </c>
      <c r="F1327" s="194"/>
      <c r="G1327" s="195">
        <v>28655</v>
      </c>
      <c r="H1327" s="195">
        <v>1794</v>
      </c>
      <c r="I1327" s="196">
        <f t="shared" si="158"/>
      </c>
      <c r="J1327" s="197">
        <f t="shared" si="43"/>
      </c>
      <c r="K1327" s="195">
        <v>46</v>
      </c>
      <c r="L1327" s="197">
        <f t="shared" si="120"/>
      </c>
      <c r="M1327" s="195">
        <v>0</v>
      </c>
      <c r="N1327" s="198">
        <f t="shared" si="224"/>
      </c>
      <c r="O1327" s="195">
        <v>2</v>
      </c>
      <c r="P1327" s="198">
        <f t="shared" si="251"/>
      </c>
      <c r="Q1327" s="199"/>
      <c r="R1327" s="195"/>
      <c r="S1327" s="199"/>
      <c r="T1327" s="195"/>
      <c r="U1327" s="200"/>
      <c r="V1327" s="201"/>
      <c r="W1327" s="195"/>
      <c r="X1327" s="201"/>
      <c r="Y1327" s="199"/>
      <c r="Z1327" s="201"/>
      <c r="AA1327" s="201"/>
      <c r="AB1327" s="195"/>
      <c r="AC1327" s="195"/>
      <c r="AD1327" s="199"/>
      <c r="AE1327" s="202"/>
      <c r="AF1327" s="204"/>
    </row>
    <row hidden="true" r="1328">
      <c r="A1328" s="189"/>
      <c r="B1328" s="220"/>
      <c r="C1328" s="221"/>
      <c r="D1328" s="192" t="s">
        <v>250</v>
      </c>
      <c r="E1328" s="193">
        <v>1796.92</v>
      </c>
      <c r="F1328" s="194"/>
      <c r="G1328" s="195">
        <v>13882</v>
      </c>
      <c r="H1328" s="205">
        <v>235</v>
      </c>
      <c r="I1328" s="196">
        <f t="shared" si="158"/>
      </c>
      <c r="J1328" s="197">
        <f t="shared" si="43"/>
      </c>
      <c r="K1328" s="195">
        <v>8</v>
      </c>
      <c r="L1328" s="197">
        <f t="shared" si="120"/>
      </c>
      <c r="M1328" s="195">
        <v>1</v>
      </c>
      <c r="N1328" s="198">
        <f t="shared" si="224"/>
      </c>
      <c r="O1328" s="195">
        <v>2</v>
      </c>
      <c r="P1328" s="198">
        <f t="shared" si="251"/>
      </c>
      <c r="Q1328" s="199"/>
      <c r="R1328" s="195"/>
      <c r="S1328" s="199"/>
      <c r="T1328" s="195"/>
      <c r="U1328" s="200"/>
      <c r="V1328" s="201"/>
      <c r="W1328" s="195"/>
      <c r="X1328" s="201"/>
      <c r="Y1328" s="199"/>
      <c r="Z1328" s="201"/>
      <c r="AA1328" s="201"/>
      <c r="AB1328" s="195"/>
      <c r="AC1328" s="195"/>
      <c r="AD1328" s="199"/>
      <c r="AE1328" s="202"/>
      <c r="AF1328" s="203" t="s">
        <v>266</v>
      </c>
    </row>
    <row hidden="true" r="1329">
      <c r="A1329" s="189"/>
      <c r="B1329" s="220" t="s">
        <v>261</v>
      </c>
      <c r="C1329" s="221" t="s">
        <v>264</v>
      </c>
      <c r="D1329" s="192" t="s">
        <v>249</v>
      </c>
      <c r="E1329" s="193">
        <v>179.14</v>
      </c>
      <c r="F1329" s="194">
        <f>E1329+E1331+E1330</f>
      </c>
      <c r="G1329" s="195">
        <v>2770</v>
      </c>
      <c r="H1329" s="205">
        <v>40</v>
      </c>
      <c r="I1329" s="196">
        <f t="shared" si="158"/>
      </c>
      <c r="J1329" s="197">
        <f t="shared" si="43"/>
      </c>
      <c r="K1329" s="195">
        <v>1</v>
      </c>
      <c r="L1329" s="197">
        <f t="shared" si="120"/>
      </c>
      <c r="M1329" s="195">
        <v>0</v>
      </c>
      <c r="N1329" s="198">
        <f t="shared" si="224"/>
      </c>
      <c r="O1329" s="195">
        <v>0</v>
      </c>
      <c r="P1329" s="198">
        <f t="shared" si="251"/>
      </c>
      <c r="Q1329" s="199">
        <f>(M1329+M1330+M1331)/(O1329+O1330+O1331)</f>
      </c>
      <c r="R1329" s="195">
        <v>6</v>
      </c>
      <c r="S1329" s="199">
        <f>(O1329+O1330+O1331)/(K1329+K1330+K1331)</f>
      </c>
      <c r="T1329" s="195">
        <v>3</v>
      </c>
      <c r="U1329" s="200">
        <f>F1329/T1329</f>
      </c>
      <c r="V1329" s="201">
        <f>(F1329+4*500)/T1329</f>
      </c>
      <c r="W1329" s="195">
        <v>5384.4000000000015</v>
      </c>
      <c r="X1329" s="201">
        <f>W1329/T1329</f>
      </c>
      <c r="Y1329" s="199">
        <f>T1329/R1329</f>
      </c>
      <c r="Z1329" s="201">
        <f>W1329/F1329</f>
      </c>
      <c r="AA1329" s="201">
        <f>W1329/(F1329+500)</f>
      </c>
      <c r="AB1329" s="195">
        <v>0</v>
      </c>
      <c r="AC1329" s="195">
        <v>0</v>
      </c>
      <c r="AD1329" s="199">
        <f>AB1329/T1329</f>
      </c>
      <c r="AE1329" s="202">
        <f>(W1329-AC1329)/(F1329+500)</f>
      </c>
      <c r="AF1329" s="203" t="s">
        <v>309</v>
      </c>
    </row>
    <row hidden="true" r="1330">
      <c r="A1330" s="189"/>
      <c r="B1330" s="220"/>
      <c r="C1330" s="221"/>
      <c r="D1330" s="192" t="s">
        <v>289</v>
      </c>
      <c r="E1330" s="193">
        <v>920.36</v>
      </c>
      <c r="F1330" s="194"/>
      <c r="G1330" s="195">
        <v>9790</v>
      </c>
      <c r="H1330" s="205">
        <v>615</v>
      </c>
      <c r="I1330" s="196">
        <f t="shared" si="158"/>
      </c>
      <c r="J1330" s="197">
        <f t="shared" si="43"/>
      </c>
      <c r="K1330" s="195">
        <v>6</v>
      </c>
      <c r="L1330" s="197">
        <f t="shared" si="120"/>
      </c>
      <c r="M1330" s="195">
        <v>0</v>
      </c>
      <c r="N1330" s="198">
        <f t="shared" si="224"/>
      </c>
      <c r="O1330" s="195">
        <v>0</v>
      </c>
      <c r="P1330" s="198">
        <f t="shared" si="251"/>
      </c>
      <c r="Q1330" s="199"/>
      <c r="R1330" s="195"/>
      <c r="S1330" s="199"/>
      <c r="T1330" s="195"/>
      <c r="U1330" s="200"/>
      <c r="V1330" s="201"/>
      <c r="W1330" s="195"/>
      <c r="X1330" s="201"/>
      <c r="Y1330" s="199"/>
      <c r="Z1330" s="201"/>
      <c r="AA1330" s="201"/>
      <c r="AB1330" s="195"/>
      <c r="AC1330" s="195"/>
      <c r="AD1330" s="199"/>
      <c r="AE1330" s="202"/>
      <c r="AF1330" s="204"/>
    </row>
    <row hidden="true" r="1331">
      <c r="A1331" s="189"/>
      <c r="B1331" s="220"/>
      <c r="C1331" s="221"/>
      <c r="D1331" s="192" t="s">
        <v>250</v>
      </c>
      <c r="E1331" s="193">
        <v>1432</v>
      </c>
      <c r="F1331" s="194"/>
      <c r="G1331" s="195">
        <v>9814</v>
      </c>
      <c r="H1331" s="205">
        <v>180</v>
      </c>
      <c r="I1331" s="196">
        <f t="shared" si="158"/>
      </c>
      <c r="J1331" s="197">
        <f t="shared" si="43"/>
      </c>
      <c r="K1331" s="195">
        <v>14</v>
      </c>
      <c r="L1331" s="197">
        <f t="shared" si="120"/>
      </c>
      <c r="M1331" s="195">
        <v>2</v>
      </c>
      <c r="N1331" s="198">
        <f t="shared" si="224"/>
      </c>
      <c r="O1331" s="195">
        <v>3</v>
      </c>
      <c r="P1331" s="198">
        <f t="shared" si="251"/>
      </c>
      <c r="Q1331" s="199"/>
      <c r="R1331" s="195"/>
      <c r="S1331" s="199"/>
      <c r="T1331" s="195"/>
      <c r="U1331" s="200"/>
      <c r="V1331" s="201"/>
      <c r="W1331" s="195"/>
      <c r="X1331" s="201"/>
      <c r="Y1331" s="199"/>
      <c r="Z1331" s="201"/>
      <c r="AA1331" s="201"/>
      <c r="AB1331" s="195"/>
      <c r="AC1331" s="195"/>
      <c r="AD1331" s="199"/>
      <c r="AE1331" s="202"/>
      <c r="AF1331" s="203" t="s">
        <v>266</v>
      </c>
    </row>
    <row hidden="true" r="1332">
      <c r="A1332" s="189"/>
      <c r="B1332" s="220" t="s">
        <v>262</v>
      </c>
      <c r="C1332" s="221" t="s">
        <v>264</v>
      </c>
      <c r="D1332" s="192" t="s">
        <v>249</v>
      </c>
      <c r="E1332" s="193">
        <v>192.54</v>
      </c>
      <c r="F1332" s="194">
        <f>E1332+E1334+E1333</f>
      </c>
      <c r="G1332" s="195">
        <v>2605</v>
      </c>
      <c r="H1332" s="195">
        <v>56</v>
      </c>
      <c r="I1332" s="196">
        <f t="shared" si="158"/>
      </c>
      <c r="J1332" s="197">
        <f t="shared" si="43"/>
      </c>
      <c r="K1332" s="195">
        <v>2</v>
      </c>
      <c r="L1332" s="197">
        <f t="shared" si="120"/>
      </c>
      <c r="M1332" s="195">
        <v>0</v>
      </c>
      <c r="N1332" s="198">
        <f t="shared" si="224"/>
      </c>
      <c r="O1332" s="195">
        <v>0</v>
      </c>
      <c r="P1332" s="198">
        <f t="shared" si="251"/>
      </c>
      <c r="Q1332" s="199">
        <f>(M1332+M1333+M1334)/(O1332+O1333+O1334)</f>
      </c>
      <c r="R1332" s="195">
        <v>7</v>
      </c>
      <c r="S1332" s="199">
        <f>(O1332+O1333+O1334)/(K1332+K1333+K1334)</f>
      </c>
      <c r="T1332" s="195">
        <v>1</v>
      </c>
      <c r="U1332" s="200">
        <f>F1332/T1332</f>
      </c>
      <c r="V1332" s="201">
        <f>(F1332+4*500)/T1332</f>
      </c>
      <c r="W1332" s="195">
        <v>2071.2000000000044</v>
      </c>
      <c r="X1332" s="201">
        <f>W1332/T1332</f>
      </c>
      <c r="Y1332" s="199">
        <f>T1332/R1332</f>
      </c>
      <c r="Z1332" s="201">
        <f>W1332/F1332</f>
      </c>
      <c r="AA1332" s="201">
        <f>W1332/(F1332+500)</f>
      </c>
      <c r="AB1332" s="195">
        <v>0</v>
      </c>
      <c r="AC1332" s="195">
        <v>0</v>
      </c>
      <c r="AD1332" s="199">
        <f>AB1332/T1332</f>
      </c>
      <c r="AE1332" s="202">
        <f>(W1332-AC1332)/(F1332+500)</f>
      </c>
      <c r="AF1332" s="203" t="s">
        <v>309</v>
      </c>
    </row>
    <row hidden="true" r="1333">
      <c r="A1333" s="189"/>
      <c r="B1333" s="220"/>
      <c r="C1333" s="221"/>
      <c r="D1333" s="192" t="s">
        <v>289</v>
      </c>
      <c r="E1333" s="193">
        <v>665.34</v>
      </c>
      <c r="F1333" s="194"/>
      <c r="G1333" s="195">
        <v>5890</v>
      </c>
      <c r="H1333" s="195">
        <v>253</v>
      </c>
      <c r="I1333" s="196">
        <f t="shared" si="158"/>
      </c>
      <c r="J1333" s="197">
        <f t="shared" si="43"/>
      </c>
      <c r="K1333" s="195">
        <v>11</v>
      </c>
      <c r="L1333" s="197">
        <f t="shared" si="120"/>
      </c>
      <c r="M1333" s="195">
        <v>0</v>
      </c>
      <c r="N1333" s="198">
        <f t="shared" si="224"/>
      </c>
      <c r="O1333" s="195">
        <v>2</v>
      </c>
      <c r="P1333" s="198">
        <f t="shared" si="251"/>
      </c>
      <c r="Q1333" s="199"/>
      <c r="R1333" s="195"/>
      <c r="S1333" s="199"/>
      <c r="T1333" s="195"/>
      <c r="U1333" s="200"/>
      <c r="V1333" s="201"/>
      <c r="W1333" s="195"/>
      <c r="X1333" s="201"/>
      <c r="Y1333" s="199"/>
      <c r="Z1333" s="201"/>
      <c r="AA1333" s="201"/>
      <c r="AB1333" s="195"/>
      <c r="AC1333" s="195"/>
      <c r="AD1333" s="199"/>
      <c r="AE1333" s="202"/>
      <c r="AF1333" s="204"/>
    </row>
    <row hidden="true" r="1334">
      <c r="A1334" s="189"/>
      <c r="B1334" s="220"/>
      <c r="C1334" s="221"/>
      <c r="D1334" s="192" t="s">
        <v>250</v>
      </c>
      <c r="E1334" s="193">
        <v>2864.71</v>
      </c>
      <c r="F1334" s="194"/>
      <c r="G1334" s="195">
        <v>19455</v>
      </c>
      <c r="H1334" s="205">
        <v>286</v>
      </c>
      <c r="I1334" s="196">
        <f t="shared" si="158"/>
      </c>
      <c r="J1334" s="197">
        <f t="shared" si="43"/>
      </c>
      <c r="K1334" s="195">
        <v>12</v>
      </c>
      <c r="L1334" s="197">
        <f t="shared" si="120"/>
      </c>
      <c r="M1334" s="195">
        <v>1</v>
      </c>
      <c r="N1334" s="198">
        <f t="shared" si="224"/>
      </c>
      <c r="O1334" s="195">
        <v>1</v>
      </c>
      <c r="P1334" s="198">
        <f t="shared" si="251"/>
      </c>
      <c r="Q1334" s="199"/>
      <c r="R1334" s="195"/>
      <c r="S1334" s="199"/>
      <c r="T1334" s="195"/>
      <c r="U1334" s="200"/>
      <c r="V1334" s="201"/>
      <c r="W1334" s="195"/>
      <c r="X1334" s="201"/>
      <c r="Y1334" s="199"/>
      <c r="Z1334" s="201"/>
      <c r="AA1334" s="201"/>
      <c r="AB1334" s="195"/>
      <c r="AC1334" s="195"/>
      <c r="AD1334" s="199"/>
      <c r="AE1334" s="202"/>
      <c r="AF1334" s="203" t="s">
        <v>266</v>
      </c>
    </row>
    <row hidden="true" r="1335">
      <c r="A1335" s="189"/>
      <c r="B1335" s="222" t="s">
        <v>256</v>
      </c>
      <c r="C1335" s="222"/>
      <c r="D1335" s="222"/>
      <c r="E1335" s="208">
        <f>SUM(E1320:E1334)</f>
      </c>
      <c r="F1335" s="208">
        <f>SUM(F1320:F1334)</f>
      </c>
      <c r="G1335" s="208">
        <f>SUM(G1320:G1334)</f>
      </c>
      <c r="H1335" s="208">
        <f>SUM(H1320:H1334)</f>
      </c>
      <c r="I1335" s="210">
        <f t="shared" si="158"/>
      </c>
      <c r="J1335" s="211">
        <f t="shared" si="43"/>
      </c>
      <c r="K1335" s="208">
        <f>SUM(K1320:K1334)</f>
      </c>
      <c r="L1335" s="211">
        <f t="shared" si="120"/>
      </c>
      <c r="M1335" s="208">
        <f>SUM(M1320:M1334)</f>
      </c>
      <c r="N1335" s="212">
        <f t="shared" si="224"/>
      </c>
      <c r="O1335" s="208">
        <f>SUM(O1320:O1334)</f>
      </c>
      <c r="P1335" s="212">
        <f t="shared" si="251"/>
      </c>
      <c r="Q1335" s="213">
        <f>M1335/O1335</f>
      </c>
      <c r="R1335" s="208">
        <f>SUM(R1320:R1334)</f>
      </c>
      <c r="S1335" s="213">
        <f>(O1335+O1335)/(K1335+K1335)</f>
      </c>
      <c r="T1335" s="208">
        <f>SUM(T1320:T1334)</f>
      </c>
      <c r="U1335" s="214">
        <f t="shared" ref="U1335:U1336" si="547">F1335/T1335</f>
      </c>
      <c r="V1335" s="215">
        <f t="shared" ref="V1335:V1336" si="640">(F1335+4*500)/T1335</f>
      </c>
      <c r="W1335" s="208">
        <f>SUM(W1320:W1334)</f>
      </c>
      <c r="X1335" s="216">
        <f t="shared" ref="X1335:X1336" si="339">W1335/T1335</f>
      </c>
      <c r="Y1335" s="213">
        <f t="shared" ref="Y1335:Y1336" si="443">T1335/R1335</f>
      </c>
      <c r="Z1335" s="215">
        <f t="shared" ref="Z1335:Z1336" si="848">W1335/F1335</f>
      </c>
      <c r="AA1335" s="215">
        <f>W1335/(F1335+COUNT(W1320:W1334)*500)</f>
      </c>
      <c r="AB1335" s="217">
        <f>AB1320+AB1323+AB1326+AB1332+AB1329</f>
      </c>
      <c r="AC1335" s="217">
        <f>AC1320+AC1323+AC1326+AC1332+AC1329</f>
      </c>
      <c r="AD1335" s="213">
        <f t="shared" ref="AD1335:AD1336" si="744">AB1335/T1335</f>
      </c>
      <c r="AE1335" s="218">
        <f>(W1335-AC1335)/(F1335+COUNT(W1320:W1334))</f>
      </c>
      <c r="AF1335" s="203"/>
    </row>
    <row hidden="true" r="1336">
      <c r="A1336" s="189"/>
      <c r="B1336" s="190" t="s">
        <v>263</v>
      </c>
      <c r="C1336" s="221" t="s">
        <v>272</v>
      </c>
      <c r="D1336" s="192" t="s">
        <v>249</v>
      </c>
      <c r="E1336" s="193">
        <v>112.32</v>
      </c>
      <c r="F1336" s="194">
        <f>E1336+E1338+E1337</f>
      </c>
      <c r="G1336" s="193">
        <v>1299</v>
      </c>
      <c r="H1336" s="193">
        <v>16</v>
      </c>
      <c r="I1336" s="196">
        <f t="shared" si="158"/>
      </c>
      <c r="J1336" s="197">
        <f t="shared" si="43"/>
      </c>
      <c r="K1336" s="193">
        <v>2</v>
      </c>
      <c r="L1336" s="197">
        <f t="shared" si="120"/>
      </c>
      <c r="M1336" s="193">
        <v>0</v>
      </c>
      <c r="N1336" s="198">
        <f t="shared" si="224"/>
      </c>
      <c r="O1336" s="193">
        <v>0</v>
      </c>
      <c r="P1336" s="198">
        <f t="shared" si="251"/>
      </c>
      <c r="Q1336" s="199">
        <f>(M1336+M1337+M1338)/(O1336+O1337+O1338)</f>
      </c>
      <c r="R1336" s="195">
        <v>5</v>
      </c>
      <c r="S1336" s="199">
        <f>(O1336+O1337+O1338)/(K1336+K1337+K1338)</f>
      </c>
      <c r="T1336" s="195">
        <v>1</v>
      </c>
      <c r="U1336" s="200">
        <f t="shared" si="547"/>
      </c>
      <c r="V1336" s="201">
        <f t="shared" si="640"/>
      </c>
      <c r="W1336" s="195">
        <v>2071.199999999997</v>
      </c>
      <c r="X1336" s="201">
        <f t="shared" si="339"/>
      </c>
      <c r="Y1336" s="199">
        <f t="shared" si="443"/>
      </c>
      <c r="Z1336" s="201">
        <f t="shared" si="848"/>
      </c>
      <c r="AA1336" s="201">
        <f>W1336/(F1336+500)</f>
      </c>
      <c r="AB1336" s="195">
        <v>0</v>
      </c>
      <c r="AC1336" s="195">
        <v>0</v>
      </c>
      <c r="AD1336" s="199">
        <f t="shared" si="744"/>
      </c>
      <c r="AE1336" s="202">
        <f>(W1336-AC1336)/(F1336+500)</f>
      </c>
      <c r="AF1336" s="244" t="s">
        <v>248</v>
      </c>
    </row>
    <row hidden="true" r="1337">
      <c r="A1337" s="189"/>
      <c r="B1337" s="190"/>
      <c r="C1337" s="221"/>
      <c r="D1337" s="192" t="s">
        <v>289</v>
      </c>
      <c r="E1337" s="193">
        <v>411.38</v>
      </c>
      <c r="F1337" s="194"/>
      <c r="G1337" s="195">
        <v>4257</v>
      </c>
      <c r="H1337" s="195">
        <v>167</v>
      </c>
      <c r="I1337" s="196">
        <f t="shared" si="158"/>
      </c>
      <c r="J1337" s="197">
        <f t="shared" si="43"/>
      </c>
      <c r="K1337" s="195">
        <v>12</v>
      </c>
      <c r="L1337" s="197">
        <f t="shared" si="120"/>
      </c>
      <c r="M1337" s="195">
        <v>0</v>
      </c>
      <c r="N1337" s="198">
        <f t="shared" si="224"/>
      </c>
      <c r="O1337" s="195">
        <v>0</v>
      </c>
      <c r="P1337" s="198">
        <f t="shared" si="251"/>
      </c>
      <c r="Q1337" s="199"/>
      <c r="R1337" s="195"/>
      <c r="S1337" s="199"/>
      <c r="T1337" s="195"/>
      <c r="U1337" s="200"/>
      <c r="V1337" s="201"/>
      <c r="W1337" s="195"/>
      <c r="X1337" s="201"/>
      <c r="Y1337" s="199"/>
      <c r="Z1337" s="201"/>
      <c r="AA1337" s="201"/>
      <c r="AB1337" s="195"/>
      <c r="AC1337" s="195"/>
      <c r="AD1337" s="199"/>
      <c r="AE1337" s="202"/>
      <c r="AF1337" s="203"/>
    </row>
    <row hidden="true" r="1338">
      <c r="A1338" s="189"/>
      <c r="B1338" s="190"/>
      <c r="C1338" s="221"/>
      <c r="D1338" s="192" t="s">
        <v>250</v>
      </c>
      <c r="E1338" s="193">
        <v>1863.62</v>
      </c>
      <c r="F1338" s="194"/>
      <c r="G1338" s="195">
        <v>11962</v>
      </c>
      <c r="H1338" s="205">
        <v>221</v>
      </c>
      <c r="I1338" s="196">
        <f t="shared" si="158"/>
      </c>
      <c r="J1338" s="197">
        <f t="shared" si="43"/>
      </c>
      <c r="K1338" s="195">
        <v>11</v>
      </c>
      <c r="L1338" s="197">
        <f t="shared" si="120"/>
      </c>
      <c r="M1338" s="195">
        <v>1</v>
      </c>
      <c r="N1338" s="198">
        <f t="shared" si="224"/>
      </c>
      <c r="O1338" s="195">
        <v>3</v>
      </c>
      <c r="P1338" s="198">
        <f t="shared" si="251"/>
      </c>
      <c r="Q1338" s="199"/>
      <c r="R1338" s="195"/>
      <c r="S1338" s="199"/>
      <c r="T1338" s="195"/>
      <c r="U1338" s="200"/>
      <c r="V1338" s="201"/>
      <c r="W1338" s="195"/>
      <c r="X1338" s="201"/>
      <c r="Y1338" s="199"/>
      <c r="Z1338" s="201"/>
      <c r="AA1338" s="201"/>
      <c r="AB1338" s="195"/>
      <c r="AC1338" s="195"/>
      <c r="AD1338" s="199"/>
      <c r="AE1338" s="202"/>
      <c r="AF1338" s="203" t="s">
        <v>251</v>
      </c>
    </row>
    <row hidden="true" r="1339">
      <c r="A1339" s="189"/>
      <c r="B1339" s="190" t="s">
        <v>267</v>
      </c>
      <c r="C1339" s="221" t="s">
        <v>272</v>
      </c>
      <c r="D1339" s="192" t="s">
        <v>249</v>
      </c>
      <c r="E1339" s="193">
        <v>159.07</v>
      </c>
      <c r="F1339" s="194">
        <f>E1339+E1341+E1340</f>
      </c>
      <c r="G1339" s="195">
        <v>1800</v>
      </c>
      <c r="H1339" s="195">
        <v>26</v>
      </c>
      <c r="I1339" s="196">
        <f t="shared" si="158"/>
      </c>
      <c r="J1339" s="197">
        <f>(E1339/G1340)*1000</f>
      </c>
      <c r="K1339" s="195">
        <v>5</v>
      </c>
      <c r="L1339" s="197">
        <f t="shared" si="120"/>
      </c>
      <c r="M1339" s="195">
        <v>0</v>
      </c>
      <c r="N1339" s="198">
        <f t="shared" si="224"/>
      </c>
      <c r="O1339" s="195">
        <v>0</v>
      </c>
      <c r="P1339" s="198">
        <f t="shared" si="251"/>
      </c>
      <c r="Q1339" s="199">
        <f>(M1339+M1340+M1341)/(O1339+O1340+O1341)</f>
      </c>
      <c r="R1339" s="195">
        <v>6</v>
      </c>
      <c r="S1339" s="199">
        <f>(O1339+O1340+O1341)/(K1339+K1340+K1341)</f>
      </c>
      <c r="T1339" s="195">
        <v>3</v>
      </c>
      <c r="U1339" s="200">
        <f>F1339/T1339</f>
      </c>
      <c r="V1339" s="201">
        <f>(F1339+4*500)/T1339</f>
      </c>
      <c r="W1339" s="195">
        <v>4658.4000000000015</v>
      </c>
      <c r="X1339" s="201">
        <f>W1339/T1339</f>
      </c>
      <c r="Y1339" s="199">
        <f>T1339/R1339</f>
      </c>
      <c r="Z1339" s="201">
        <f>W1339/F1339</f>
      </c>
      <c r="AA1339" s="201">
        <f>W1339/(F1339+500)</f>
      </c>
      <c r="AB1339" s="195">
        <v>1</v>
      </c>
      <c r="AC1339" s="195">
        <v>1723.2000000000007</v>
      </c>
      <c r="AD1339" s="199">
        <f>AB1339/T1339</f>
      </c>
      <c r="AE1339" s="202">
        <f>(W1339-AC1339)/(F1339+500)</f>
      </c>
      <c r="AF1339" s="244" t="s">
        <v>248</v>
      </c>
    </row>
    <row hidden="true" r="1340">
      <c r="A1340" s="189"/>
      <c r="B1340" s="190"/>
      <c r="C1340" s="221"/>
      <c r="D1340" s="192" t="s">
        <v>289</v>
      </c>
      <c r="E1340" s="193">
        <v>272.22</v>
      </c>
      <c r="F1340" s="194"/>
      <c r="G1340" s="195">
        <v>2761</v>
      </c>
      <c r="H1340" s="195">
        <v>123</v>
      </c>
      <c r="I1340" s="196">
        <f t="shared" si="158"/>
      </c>
      <c r="J1340" s="197">
        <f t="shared" ref="J1340:J1368" si="44">(E1340/G1340)*1000</f>
      </c>
      <c r="K1340" s="195">
        <v>5</v>
      </c>
      <c r="L1340" s="197">
        <f t="shared" si="120"/>
      </c>
      <c r="M1340" s="195">
        <v>1</v>
      </c>
      <c r="N1340" s="198">
        <f t="shared" si="224"/>
      </c>
      <c r="O1340" s="195">
        <v>1</v>
      </c>
      <c r="P1340" s="198">
        <f t="shared" si="251"/>
      </c>
      <c r="Q1340" s="199"/>
      <c r="R1340" s="195"/>
      <c r="S1340" s="199"/>
      <c r="T1340" s="195"/>
      <c r="U1340" s="200"/>
      <c r="V1340" s="201"/>
      <c r="W1340" s="195"/>
      <c r="X1340" s="201"/>
      <c r="Y1340" s="199"/>
      <c r="Z1340" s="201"/>
      <c r="AA1340" s="201"/>
      <c r="AB1340" s="195"/>
      <c r="AC1340" s="195"/>
      <c r="AD1340" s="199"/>
      <c r="AE1340" s="202"/>
      <c r="AF1340" s="203"/>
    </row>
    <row hidden="true" r="1341">
      <c r="A1341" s="189"/>
      <c r="B1341" s="190"/>
      <c r="C1341" s="221"/>
      <c r="D1341" s="192" t="s">
        <v>250</v>
      </c>
      <c r="E1341" s="193">
        <v>1722.3</v>
      </c>
      <c r="F1341" s="194"/>
      <c r="G1341" s="195">
        <v>10912</v>
      </c>
      <c r="H1341" s="205">
        <v>216</v>
      </c>
      <c r="I1341" s="196">
        <f t="shared" si="158"/>
      </c>
      <c r="J1341" s="197">
        <f t="shared" si="44"/>
      </c>
      <c r="K1341" s="195">
        <v>9</v>
      </c>
      <c r="L1341" s="197">
        <f t="shared" si="120"/>
      </c>
      <c r="M1341" s="195">
        <v>1</v>
      </c>
      <c r="N1341" s="198">
        <f t="shared" si="224"/>
      </c>
      <c r="O1341" s="195">
        <v>4</v>
      </c>
      <c r="P1341" s="198">
        <f t="shared" si="251"/>
      </c>
      <c r="Q1341" s="199"/>
      <c r="R1341" s="195"/>
      <c r="S1341" s="199"/>
      <c r="T1341" s="195"/>
      <c r="U1341" s="200"/>
      <c r="V1341" s="201"/>
      <c r="W1341" s="195"/>
      <c r="X1341" s="201"/>
      <c r="Y1341" s="199"/>
      <c r="Z1341" s="201"/>
      <c r="AA1341" s="201"/>
      <c r="AB1341" s="195"/>
      <c r="AC1341" s="195"/>
      <c r="AD1341" s="199"/>
      <c r="AE1341" s="202"/>
      <c r="AF1341" s="203" t="s">
        <v>251</v>
      </c>
    </row>
    <row hidden="true" r="1342">
      <c r="A1342" s="189"/>
      <c r="B1342" s="190" t="s">
        <v>268</v>
      </c>
      <c r="C1342" s="221" t="s">
        <v>272</v>
      </c>
      <c r="D1342" s="192" t="s">
        <v>249</v>
      </c>
      <c r="E1342" s="193">
        <v>152.9</v>
      </c>
      <c r="F1342" s="194">
        <f>E1342+E1344+E1343</f>
      </c>
      <c r="G1342" s="193">
        <v>1942</v>
      </c>
      <c r="H1342" s="193">
        <v>24</v>
      </c>
      <c r="I1342" s="196">
        <f t="shared" si="158"/>
      </c>
      <c r="J1342" s="197">
        <f t="shared" si="44"/>
      </c>
      <c r="K1342" s="193">
        <v>2</v>
      </c>
      <c r="L1342" s="197">
        <f t="shared" si="120"/>
      </c>
      <c r="M1342" s="193">
        <v>0</v>
      </c>
      <c r="N1342" s="198">
        <f t="shared" si="224"/>
      </c>
      <c r="O1342" s="193">
        <v>0</v>
      </c>
      <c r="P1342" s="198">
        <f t="shared" si="251"/>
      </c>
      <c r="Q1342" s="199">
        <f>(M1342+M1343+M1344)/(O1342+O1343+O1344)</f>
      </c>
      <c r="R1342" s="195">
        <v>1</v>
      </c>
      <c r="S1342" s="199">
        <f>(O1342+O1343+O1344)/(K1342+K1343+K1344)</f>
      </c>
      <c r="T1342" s="195">
        <v>0</v>
      </c>
      <c r="U1342" s="200">
        <f>F1342/T1342</f>
      </c>
      <c r="V1342" s="201">
        <f>(F1342+4*500)/T1342</f>
      </c>
      <c r="W1342" s="195">
        <v>0</v>
      </c>
      <c r="X1342" s="201">
        <f>W1342/T1342</f>
      </c>
      <c r="Y1342" s="199">
        <f>T1342/R1342</f>
      </c>
      <c r="Z1342" s="201">
        <f>W1342/F1342</f>
      </c>
      <c r="AA1342" s="201">
        <f>W1342/(F1342+500)</f>
      </c>
      <c r="AB1342" s="195">
        <v>0</v>
      </c>
      <c r="AC1342" s="195">
        <v>0</v>
      </c>
      <c r="AD1342" s="199">
        <f>AB1342/T1342</f>
      </c>
      <c r="AE1342" s="202">
        <f>(W1342-AC1342)/(F1342+500)</f>
      </c>
      <c r="AF1342" s="244" t="s">
        <v>248</v>
      </c>
    </row>
    <row hidden="true" r="1343">
      <c r="A1343" s="189"/>
      <c r="B1343" s="190"/>
      <c r="C1343" s="221"/>
      <c r="D1343" s="192" t="s">
        <v>289</v>
      </c>
      <c r="E1343" s="193">
        <v>355.54</v>
      </c>
      <c r="F1343" s="194"/>
      <c r="G1343" s="195">
        <v>4324</v>
      </c>
      <c r="H1343" s="195">
        <v>152</v>
      </c>
      <c r="I1343" s="196">
        <f t="shared" si="158"/>
      </c>
      <c r="J1343" s="197">
        <f t="shared" si="44"/>
      </c>
      <c r="K1343" s="195">
        <v>5</v>
      </c>
      <c r="L1343" s="197">
        <f t="shared" si="120"/>
      </c>
      <c r="M1343" s="195">
        <v>0</v>
      </c>
      <c r="N1343" s="198">
        <f t="shared" si="224"/>
      </c>
      <c r="O1343" s="195">
        <v>0</v>
      </c>
      <c r="P1343" s="198">
        <f t="shared" si="251"/>
      </c>
      <c r="Q1343" s="199"/>
      <c r="R1343" s="195"/>
      <c r="S1343" s="199"/>
      <c r="T1343" s="195"/>
      <c r="U1343" s="200"/>
      <c r="V1343" s="201"/>
      <c r="W1343" s="195"/>
      <c r="X1343" s="201"/>
      <c r="Y1343" s="199"/>
      <c r="Z1343" s="201"/>
      <c r="AA1343" s="201"/>
      <c r="AB1343" s="195"/>
      <c r="AC1343" s="195"/>
      <c r="AD1343" s="199"/>
      <c r="AE1343" s="202"/>
      <c r="AF1343" s="203"/>
    </row>
    <row hidden="true" r="1344">
      <c r="A1344" s="189"/>
      <c r="B1344" s="190"/>
      <c r="C1344" s="221"/>
      <c r="D1344" s="192" t="s">
        <v>250</v>
      </c>
      <c r="E1344" s="193">
        <v>1644.12</v>
      </c>
      <c r="F1344" s="194"/>
      <c r="G1344" s="195">
        <v>11578</v>
      </c>
      <c r="H1344" s="205">
        <v>191</v>
      </c>
      <c r="I1344" s="196">
        <f t="shared" si="158"/>
      </c>
      <c r="J1344" s="197">
        <f t="shared" si="44"/>
      </c>
      <c r="K1344" s="195">
        <v>4</v>
      </c>
      <c r="L1344" s="197">
        <f t="shared" si="120"/>
      </c>
      <c r="M1344" s="195">
        <v>1</v>
      </c>
      <c r="N1344" s="198">
        <f t="shared" si="224"/>
      </c>
      <c r="O1344" s="195">
        <v>1</v>
      </c>
      <c r="P1344" s="198">
        <f t="shared" si="251"/>
      </c>
      <c r="Q1344" s="199"/>
      <c r="R1344" s="195"/>
      <c r="S1344" s="199"/>
      <c r="T1344" s="195"/>
      <c r="U1344" s="200"/>
      <c r="V1344" s="201"/>
      <c r="W1344" s="195"/>
      <c r="X1344" s="201"/>
      <c r="Y1344" s="199"/>
      <c r="Z1344" s="201"/>
      <c r="AA1344" s="201"/>
      <c r="AB1344" s="195"/>
      <c r="AC1344" s="195"/>
      <c r="AD1344" s="199"/>
      <c r="AE1344" s="202"/>
      <c r="AF1344" s="203" t="s">
        <v>251</v>
      </c>
    </row>
    <row hidden="true" r="1345">
      <c r="A1345" s="189"/>
      <c r="B1345" s="190" t="s">
        <v>269</v>
      </c>
      <c r="C1345" s="221" t="s">
        <v>272</v>
      </c>
      <c r="D1345" s="192" t="s">
        <v>249</v>
      </c>
      <c r="E1345" s="193">
        <v>136.12</v>
      </c>
      <c r="F1345" s="194">
        <f>E1345+E1347+E1346</f>
      </c>
      <c r="G1345" s="195">
        <v>2043</v>
      </c>
      <c r="H1345" s="195">
        <v>36</v>
      </c>
      <c r="I1345" s="196">
        <f t="shared" si="158"/>
      </c>
      <c r="J1345" s="197">
        <f t="shared" si="44"/>
      </c>
      <c r="K1345" s="195">
        <v>0</v>
      </c>
      <c r="L1345" s="197">
        <f t="shared" si="120"/>
      </c>
      <c r="M1345" s="195">
        <v>0</v>
      </c>
      <c r="N1345" s="198">
        <f t="shared" si="224"/>
      </c>
      <c r="O1345" s="195">
        <v>0</v>
      </c>
      <c r="P1345" s="198">
        <f t="shared" si="251"/>
      </c>
      <c r="Q1345" s="199">
        <f>(M1345+M1346+M1347)/(O1345+O1346+O1347)</f>
      </c>
      <c r="R1345" s="195">
        <v>12</v>
      </c>
      <c r="S1345" s="199">
        <f>(O1345+O1346+O1347)/(K1345+K1346+K1347)</f>
      </c>
      <c r="T1345" s="195">
        <v>2</v>
      </c>
      <c r="U1345" s="200">
        <f>F1345/T1345</f>
      </c>
      <c r="V1345" s="201">
        <f>(F1345+4*500)/T1345</f>
      </c>
      <c r="W1345" s="195">
        <v>3504</v>
      </c>
      <c r="X1345" s="201">
        <f>W1345/T1345</f>
      </c>
      <c r="Y1345" s="199">
        <f>T1345/R1345</f>
      </c>
      <c r="Z1345" s="201">
        <f>W1345/F1345</f>
      </c>
      <c r="AA1345" s="201">
        <f>W1345/(F1345+500)</f>
      </c>
      <c r="AB1345" s="195">
        <v>2</v>
      </c>
      <c r="AC1345" s="195">
        <v>2539.199999999999</v>
      </c>
      <c r="AD1345" s="199">
        <f>AB1345/T1345</f>
      </c>
      <c r="AE1345" s="202">
        <f>(W1345-AC1345)/(F1345+500)</f>
      </c>
      <c r="AF1345" s="244" t="s">
        <v>248</v>
      </c>
    </row>
    <row hidden="true" r="1346">
      <c r="A1346" s="189"/>
      <c r="B1346" s="190"/>
      <c r="C1346" s="221"/>
      <c r="D1346" s="192" t="s">
        <v>289</v>
      </c>
      <c r="E1346" s="193">
        <v>439.78</v>
      </c>
      <c r="F1346" s="194"/>
      <c r="G1346" s="195">
        <v>3925</v>
      </c>
      <c r="H1346" s="195">
        <v>174</v>
      </c>
      <c r="I1346" s="196">
        <f t="shared" si="158"/>
      </c>
      <c r="J1346" s="197">
        <f t="shared" si="44"/>
      </c>
      <c r="K1346" s="195">
        <v>8</v>
      </c>
      <c r="L1346" s="197">
        <f t="shared" si="120"/>
      </c>
      <c r="M1346" s="195">
        <v>0</v>
      </c>
      <c r="N1346" s="198">
        <f t="shared" si="224"/>
      </c>
      <c r="O1346" s="195">
        <v>0</v>
      </c>
      <c r="P1346" s="198">
        <f t="shared" si="251"/>
      </c>
      <c r="Q1346" s="199"/>
      <c r="R1346" s="195"/>
      <c r="S1346" s="199"/>
      <c r="T1346" s="195"/>
      <c r="U1346" s="200"/>
      <c r="V1346" s="201"/>
      <c r="W1346" s="195"/>
      <c r="X1346" s="201"/>
      <c r="Y1346" s="199"/>
      <c r="Z1346" s="201"/>
      <c r="AA1346" s="201"/>
      <c r="AB1346" s="195">
        <v>2</v>
      </c>
      <c r="AC1346" s="195">
        <v>2539.199999999999</v>
      </c>
      <c r="AD1346" s="199"/>
      <c r="AE1346" s="202"/>
      <c r="AF1346" s="203"/>
    </row>
    <row hidden="true" r="1347">
      <c r="A1347" s="189"/>
      <c r="B1347" s="190"/>
      <c r="C1347" s="221"/>
      <c r="D1347" s="192" t="s">
        <v>250</v>
      </c>
      <c r="E1347" s="193">
        <v>1378.77</v>
      </c>
      <c r="F1347" s="194"/>
      <c r="G1347" s="195">
        <v>7671</v>
      </c>
      <c r="H1347" s="195">
        <v>166</v>
      </c>
      <c r="I1347" s="196">
        <f t="shared" si="158"/>
      </c>
      <c r="J1347" s="197">
        <f t="shared" si="44"/>
      </c>
      <c r="K1347" s="195">
        <v>5</v>
      </c>
      <c r="L1347" s="197">
        <f t="shared" si="120"/>
      </c>
      <c r="M1347" s="195">
        <v>1</v>
      </c>
      <c r="N1347" s="198">
        <f t="shared" si="224"/>
      </c>
      <c r="O1347" s="195">
        <v>7</v>
      </c>
      <c r="P1347" s="198">
        <f t="shared" si="251"/>
      </c>
      <c r="Q1347" s="199"/>
      <c r="R1347" s="195"/>
      <c r="S1347" s="199"/>
      <c r="T1347" s="195"/>
      <c r="U1347" s="200"/>
      <c r="V1347" s="201"/>
      <c r="W1347" s="195"/>
      <c r="X1347" s="201"/>
      <c r="Y1347" s="199"/>
      <c r="Z1347" s="201"/>
      <c r="AA1347" s="201"/>
      <c r="AB1347" s="195">
        <v>2</v>
      </c>
      <c r="AC1347" s="195">
        <v>2539.199999999999</v>
      </c>
      <c r="AD1347" s="199"/>
      <c r="AE1347" s="202"/>
      <c r="AF1347" s="203" t="s">
        <v>251</v>
      </c>
    </row>
    <row hidden="true" r="1348">
      <c r="A1348" s="189"/>
      <c r="B1348" s="190" t="s">
        <v>270</v>
      </c>
      <c r="C1348" s="221" t="s">
        <v>272</v>
      </c>
      <c r="D1348" s="192" t="s">
        <v>249</v>
      </c>
      <c r="E1348" s="193">
        <v>139</v>
      </c>
      <c r="F1348" s="194">
        <f>E1348+E1350+E1349</f>
      </c>
      <c r="G1348" s="193">
        <v>1826</v>
      </c>
      <c r="H1348" s="193">
        <v>18</v>
      </c>
      <c r="I1348" s="196">
        <f t="shared" si="158"/>
      </c>
      <c r="J1348" s="197">
        <f t="shared" si="44"/>
      </c>
      <c r="K1348" s="193">
        <v>0</v>
      </c>
      <c r="L1348" s="197">
        <f t="shared" si="120"/>
      </c>
      <c r="M1348" s="193">
        <v>0</v>
      </c>
      <c r="N1348" s="198">
        <f t="shared" si="224"/>
      </c>
      <c r="O1348" s="193">
        <v>0</v>
      </c>
      <c r="P1348" s="198">
        <f t="shared" si="251"/>
      </c>
      <c r="Q1348" s="199">
        <f>(M1348+M1349+M1350)/(O1348+O1349+O1350)</f>
      </c>
      <c r="R1348" s="195">
        <v>7</v>
      </c>
      <c r="S1348" s="199">
        <f>(O1348+O1349+O1350)/(K1348+K1349+K1350)</f>
      </c>
      <c r="T1348" s="195">
        <v>5</v>
      </c>
      <c r="U1348" s="200">
        <f>F1348/T1348</f>
      </c>
      <c r="V1348" s="201">
        <f>(F1348+4*500)/T1348</f>
      </c>
      <c r="W1348" s="195">
        <v>4645.629999999997</v>
      </c>
      <c r="X1348" s="201">
        <f>W1348/T1348</f>
      </c>
      <c r="Y1348" s="199">
        <f>T1348/R1348</f>
      </c>
      <c r="Z1348" s="201">
        <f>W1348/F1348</f>
      </c>
      <c r="AA1348" s="201">
        <f>W1348/(F1348+500)</f>
      </c>
      <c r="AB1348" s="195">
        <v>1</v>
      </c>
      <c r="AC1348" s="195">
        <v>1752</v>
      </c>
      <c r="AD1348" s="199">
        <f>AB1348/T1348</f>
      </c>
      <c r="AE1348" s="202">
        <f>(W1348-AC1348)/(F1348+500)</f>
      </c>
      <c r="AF1348" s="244" t="s">
        <v>248</v>
      </c>
    </row>
    <row hidden="true" r="1349">
      <c r="A1349" s="189"/>
      <c r="B1349" s="190"/>
      <c r="C1349" s="221"/>
      <c r="D1349" s="192" t="s">
        <v>289</v>
      </c>
      <c r="E1349" s="193">
        <v>442.68</v>
      </c>
      <c r="F1349" s="194"/>
      <c r="G1349" s="195">
        <v>4001</v>
      </c>
      <c r="H1349" s="195">
        <v>143</v>
      </c>
      <c r="I1349" s="196">
        <f t="shared" si="158"/>
      </c>
      <c r="J1349" s="197">
        <f t="shared" si="44"/>
      </c>
      <c r="K1349" s="195">
        <v>12</v>
      </c>
      <c r="L1349" s="197">
        <f t="shared" si="120"/>
      </c>
      <c r="M1349" s="195">
        <v>0</v>
      </c>
      <c r="N1349" s="198">
        <f t="shared" si="224"/>
      </c>
      <c r="O1349" s="195">
        <v>0</v>
      </c>
      <c r="P1349" s="198">
        <f t="shared" si="251"/>
      </c>
      <c r="Q1349" s="199"/>
      <c r="R1349" s="195"/>
      <c r="S1349" s="199"/>
      <c r="T1349" s="195"/>
      <c r="U1349" s="200"/>
      <c r="V1349" s="201"/>
      <c r="W1349" s="195"/>
      <c r="X1349" s="201"/>
      <c r="Y1349" s="199"/>
      <c r="Z1349" s="201"/>
      <c r="AA1349" s="201"/>
      <c r="AB1349" s="195"/>
      <c r="AC1349" s="195"/>
      <c r="AD1349" s="199"/>
      <c r="AE1349" s="202"/>
      <c r="AF1349" s="203"/>
    </row>
    <row hidden="true" r="1350">
      <c r="A1350" s="189"/>
      <c r="B1350" s="190"/>
      <c r="C1350" s="221"/>
      <c r="D1350" s="192" t="s">
        <v>250</v>
      </c>
      <c r="E1350" s="193">
        <v>2391.64</v>
      </c>
      <c r="F1350" s="194"/>
      <c r="G1350" s="195">
        <v>12672</v>
      </c>
      <c r="H1350" s="195">
        <v>255</v>
      </c>
      <c r="I1350" s="196">
        <f t="shared" si="158"/>
      </c>
      <c r="J1350" s="197">
        <f t="shared" si="44"/>
      </c>
      <c r="K1350" s="195">
        <v>10</v>
      </c>
      <c r="L1350" s="197">
        <f t="shared" si="120"/>
      </c>
      <c r="M1350" s="195">
        <v>2</v>
      </c>
      <c r="N1350" s="198">
        <f t="shared" si="224"/>
      </c>
      <c r="O1350" s="195">
        <v>3</v>
      </c>
      <c r="P1350" s="198">
        <f t="shared" si="251"/>
      </c>
      <c r="Q1350" s="199"/>
      <c r="R1350" s="195"/>
      <c r="S1350" s="199"/>
      <c r="T1350" s="195"/>
      <c r="U1350" s="200"/>
      <c r="V1350" s="201"/>
      <c r="W1350" s="195"/>
      <c r="X1350" s="201"/>
      <c r="Y1350" s="199"/>
      <c r="Z1350" s="201"/>
      <c r="AA1350" s="201"/>
      <c r="AB1350" s="195"/>
      <c r="AC1350" s="195"/>
      <c r="AD1350" s="199"/>
      <c r="AE1350" s="202"/>
      <c r="AF1350" s="203" t="s">
        <v>251</v>
      </c>
    </row>
    <row hidden="true" r="1351">
      <c r="A1351" s="189"/>
      <c r="B1351" s="222" t="s">
        <v>256</v>
      </c>
      <c r="C1351" s="222"/>
      <c r="D1351" s="222"/>
      <c r="E1351" s="208">
        <f>SUM(E1336:E1350)</f>
      </c>
      <c r="F1351" s="208">
        <f>SUM(F1336:F1350)</f>
      </c>
      <c r="G1351" s="208">
        <f>SUM(G1336:G1350)</f>
      </c>
      <c r="H1351" s="208">
        <f>SUM(H1336:H1350)</f>
      </c>
      <c r="I1351" s="210">
        <f t="shared" si="158"/>
      </c>
      <c r="J1351" s="211">
        <f t="shared" si="44"/>
      </c>
      <c r="K1351" s="208">
        <f>SUM(K1336:K1350)</f>
      </c>
      <c r="L1351" s="211">
        <f t="shared" si="120"/>
      </c>
      <c r="M1351" s="208">
        <f>SUM(M1336:M1350)</f>
      </c>
      <c r="N1351" s="212">
        <f t="shared" si="224"/>
      </c>
      <c r="O1351" s="208">
        <f>SUM(O1336:O1350)</f>
      </c>
      <c r="P1351" s="212">
        <f t="shared" si="251"/>
      </c>
      <c r="Q1351" s="213">
        <f>M1351/O1351</f>
      </c>
      <c r="R1351" s="208">
        <f>SUM(R1336:R1350)</f>
      </c>
      <c r="S1351" s="213">
        <f>(O1351+O1351)/(K1351+K1351)</f>
      </c>
      <c r="T1351" s="208">
        <f>SUM(T1336:T1350)</f>
      </c>
      <c r="U1351" s="214">
        <f t="shared" ref="U1351:U1352" si="548">F1351/T1351</f>
      </c>
      <c r="V1351" s="215">
        <f t="shared" ref="V1351:V1352" si="641">(F1351+4*500)/T1351</f>
      </c>
      <c r="W1351" s="208">
        <f>SUM(W1336:W1350)</f>
      </c>
      <c r="X1351" s="216">
        <f t="shared" ref="X1351:X1352" si="340">W1351/T1351</f>
      </c>
      <c r="Y1351" s="213">
        <f t="shared" ref="Y1351:Y1352" si="444">T1351/R1351</f>
      </c>
      <c r="Z1351" s="215">
        <f t="shared" ref="Z1351:Z1352" si="849">W1351/F1351</f>
      </c>
      <c r="AA1351" s="215">
        <f>W1351/(F1351+COUNT(W1336:W1350)*500)</f>
      </c>
      <c r="AB1351" s="217">
        <f>AB1336+AB1339+AB1342+AB1345+AB1348</f>
      </c>
      <c r="AC1351" s="217">
        <f>AC1336+AC1339+AC1342+AC1345+AC1348</f>
      </c>
      <c r="AD1351" s="213">
        <f t="shared" ref="AD1351:AD1352" si="745">AB1351/T1351</f>
      </c>
      <c r="AE1351" s="218">
        <f>(W1351-AC1351)/(F1351+COUNT(W1336:W1350))</f>
      </c>
      <c r="AF1351" s="203"/>
    </row>
    <row hidden="true" r="1352">
      <c r="A1352" s="189"/>
      <c r="B1352" s="206" t="s">
        <v>271</v>
      </c>
      <c r="C1352" s="221" t="s">
        <v>287</v>
      </c>
      <c r="D1352" s="192" t="s">
        <v>249</v>
      </c>
      <c r="E1352" s="193">
        <v>127.09</v>
      </c>
      <c r="F1352" s="194">
        <f>E1352+E1354+E1353</f>
      </c>
      <c r="G1352" s="193">
        <v>1591</v>
      </c>
      <c r="H1352" s="193">
        <v>25</v>
      </c>
      <c r="I1352" s="196">
        <f t="shared" si="158"/>
      </c>
      <c r="J1352" s="197">
        <f t="shared" si="44"/>
      </c>
      <c r="K1352" s="193">
        <v>3</v>
      </c>
      <c r="L1352" s="197">
        <f t="shared" si="120"/>
      </c>
      <c r="M1352" s="193">
        <v>0</v>
      </c>
      <c r="N1352" s="198">
        <f t="shared" si="224"/>
      </c>
      <c r="O1352" s="193">
        <v>0</v>
      </c>
      <c r="P1352" s="198">
        <f t="shared" si="251"/>
      </c>
      <c r="Q1352" s="199">
        <f>(M1352+M1353+M1354)/(O1352+O1353+O1354)</f>
      </c>
      <c r="R1352" s="195">
        <v>9</v>
      </c>
      <c r="S1352" s="199">
        <f>(O1352+O1353+O1354)/(K1352+K1353+K1354)</f>
      </c>
      <c r="T1352" s="195">
        <v>2</v>
      </c>
      <c r="U1352" s="200">
        <f t="shared" si="548"/>
      </c>
      <c r="V1352" s="201">
        <f t="shared" si="641"/>
      </c>
      <c r="W1352" s="195">
        <v>2191.199999999997</v>
      </c>
      <c r="X1352" s="201">
        <f t="shared" si="340"/>
      </c>
      <c r="Y1352" s="199">
        <f t="shared" si="444"/>
      </c>
      <c r="Z1352" s="201">
        <f t="shared" si="849"/>
      </c>
      <c r="AA1352" s="201">
        <f>W1352/(F1352+500)</f>
      </c>
      <c r="AB1352" s="195">
        <v>0</v>
      </c>
      <c r="AC1352" s="195">
        <v>0</v>
      </c>
      <c r="AD1352" s="199">
        <f t="shared" si="745"/>
      </c>
      <c r="AE1352" s="202">
        <f>(W1352-AC1352)/(F1352+500)</f>
      </c>
      <c r="AF1352" s="244" t="s">
        <v>248</v>
      </c>
    </row>
    <row hidden="true" r="1353">
      <c r="A1353" s="189"/>
      <c r="B1353" s="206"/>
      <c r="C1353" s="221"/>
      <c r="D1353" s="192" t="s">
        <v>289</v>
      </c>
      <c r="E1353" s="193">
        <v>508.62</v>
      </c>
      <c r="F1353" s="194"/>
      <c r="G1353" s="195">
        <v>5031</v>
      </c>
      <c r="H1353" s="195">
        <v>214</v>
      </c>
      <c r="I1353" s="196">
        <f t="shared" si="158"/>
      </c>
      <c r="J1353" s="197">
        <f t="shared" si="44"/>
      </c>
      <c r="K1353" s="195">
        <v>8</v>
      </c>
      <c r="L1353" s="197">
        <f t="shared" si="120"/>
      </c>
      <c r="M1353" s="195">
        <v>0</v>
      </c>
      <c r="N1353" s="198">
        <f t="shared" si="224"/>
      </c>
      <c r="O1353" s="195">
        <v>1</v>
      </c>
      <c r="P1353" s="198">
        <f t="shared" si="251"/>
      </c>
      <c r="Q1353" s="199"/>
      <c r="R1353" s="195"/>
      <c r="S1353" s="199"/>
      <c r="T1353" s="195"/>
      <c r="U1353" s="200"/>
      <c r="V1353" s="201"/>
      <c r="W1353" s="195"/>
      <c r="X1353" s="201"/>
      <c r="Y1353" s="199"/>
      <c r="Z1353" s="201"/>
      <c r="AA1353" s="201"/>
      <c r="AB1353" s="195"/>
      <c r="AC1353" s="195"/>
      <c r="AD1353" s="199"/>
      <c r="AE1353" s="202"/>
      <c r="AF1353" s="203"/>
    </row>
    <row hidden="true" r="1354">
      <c r="A1354" s="189"/>
      <c r="B1354" s="206"/>
      <c r="C1354" s="221"/>
      <c r="D1354" s="192" t="s">
        <v>250</v>
      </c>
      <c r="E1354" s="193">
        <v>2151.94</v>
      </c>
      <c r="F1354" s="194"/>
      <c r="G1354" s="195">
        <v>11066</v>
      </c>
      <c r="H1354" s="195">
        <v>266</v>
      </c>
      <c r="I1354" s="196">
        <f t="shared" si="158"/>
      </c>
      <c r="J1354" s="197">
        <f t="shared" si="44"/>
      </c>
      <c r="K1354" s="195">
        <v>7</v>
      </c>
      <c r="L1354" s="197">
        <f t="shared" si="120"/>
      </c>
      <c r="M1354" s="195">
        <v>2</v>
      </c>
      <c r="N1354" s="198">
        <f t="shared" si="224"/>
      </c>
      <c r="O1354" s="195">
        <v>5</v>
      </c>
      <c r="P1354" s="198">
        <f t="shared" si="251"/>
      </c>
      <c r="Q1354" s="199"/>
      <c r="R1354" s="195"/>
      <c r="S1354" s="199"/>
      <c r="T1354" s="195"/>
      <c r="U1354" s="200"/>
      <c r="V1354" s="201"/>
      <c r="W1354" s="195"/>
      <c r="X1354" s="201"/>
      <c r="Y1354" s="199"/>
      <c r="Z1354" s="201"/>
      <c r="AA1354" s="201"/>
      <c r="AB1354" s="195"/>
      <c r="AC1354" s="195"/>
      <c r="AD1354" s="199"/>
      <c r="AE1354" s="202"/>
      <c r="AF1354" s="203" t="s">
        <v>251</v>
      </c>
    </row>
    <row hidden="true" r="1355">
      <c r="A1355" s="189"/>
      <c r="B1355" s="190" t="s">
        <v>273</v>
      </c>
      <c r="C1355" s="221" t="s">
        <v>287</v>
      </c>
      <c r="D1355" s="192" t="s">
        <v>249</v>
      </c>
      <c r="E1355" s="193">
        <v>470.95</v>
      </c>
      <c r="F1355" s="194">
        <f>E1355+E1357+E1356</f>
      </c>
      <c r="G1355" s="193">
        <v>5471</v>
      </c>
      <c r="H1355" s="193">
        <v>154</v>
      </c>
      <c r="I1355" s="196">
        <f t="shared" si="158"/>
      </c>
      <c r="J1355" s="197">
        <f t="shared" si="44"/>
      </c>
      <c r="K1355" s="193">
        <v>3</v>
      </c>
      <c r="L1355" s="197">
        <f t="shared" si="120"/>
      </c>
      <c r="M1355" s="193">
        <v>0</v>
      </c>
      <c r="N1355" s="198">
        <f t="shared" si="224"/>
      </c>
      <c r="O1355" s="193">
        <v>0</v>
      </c>
      <c r="P1355" s="198">
        <f t="shared" si="251"/>
      </c>
      <c r="Q1355" s="199">
        <f>(M1355+M1356+M1357)/(O1355+O1356+O1357)</f>
      </c>
      <c r="R1355" s="195">
        <v>11</v>
      </c>
      <c r="S1355" s="199">
        <f>(O1355+O1356+O1357)/(K1355+K1356+K1357)</f>
      </c>
      <c r="T1355" s="195">
        <v>4</v>
      </c>
      <c r="U1355" s="200">
        <f>F1355/T1355</f>
      </c>
      <c r="V1355" s="201">
        <f>(F1355+4*500)/T1355</f>
      </c>
      <c r="W1355" s="195">
        <v>5217.4800000000105</v>
      </c>
      <c r="X1355" s="201">
        <f>W1355/T1355</f>
      </c>
      <c r="Y1355" s="199">
        <f>T1355/R1355</f>
      </c>
      <c r="Z1355" s="201">
        <f>W1355/F1355</f>
      </c>
      <c r="AA1355" s="201">
        <f>W1355/(F1355+500)</f>
      </c>
      <c r="AB1355" s="195">
        <v>1</v>
      </c>
      <c r="AC1355" s="195">
        <v>739.2000000000007</v>
      </c>
      <c r="AD1355" s="199">
        <f>AB1355/T1355</f>
      </c>
      <c r="AE1355" s="202">
        <f>(W1355-AC1355)/(F1355+500)</f>
      </c>
      <c r="AF1355" s="244" t="s">
        <v>248</v>
      </c>
    </row>
    <row hidden="true" r="1356">
      <c r="A1356" s="189"/>
      <c r="B1356" s="190"/>
      <c r="C1356" s="221"/>
      <c r="D1356" s="192" t="s">
        <v>289</v>
      </c>
      <c r="E1356" s="193">
        <v>645.41</v>
      </c>
      <c r="F1356" s="194"/>
      <c r="G1356" s="195">
        <v>5831</v>
      </c>
      <c r="H1356" s="195">
        <v>226</v>
      </c>
      <c r="I1356" s="196">
        <f t="shared" si="158"/>
      </c>
      <c r="J1356" s="197">
        <f t="shared" si="44"/>
      </c>
      <c r="K1356" s="195">
        <v>16</v>
      </c>
      <c r="L1356" s="197">
        <f t="shared" si="120"/>
      </c>
      <c r="M1356" s="195">
        <v>0</v>
      </c>
      <c r="N1356" s="198">
        <f t="shared" si="224"/>
      </c>
      <c r="O1356" s="195">
        <v>1</v>
      </c>
      <c r="P1356" s="198">
        <f t="shared" si="251"/>
      </c>
      <c r="Q1356" s="199"/>
      <c r="R1356" s="195"/>
      <c r="S1356" s="199"/>
      <c r="T1356" s="195"/>
      <c r="U1356" s="200"/>
      <c r="V1356" s="201"/>
      <c r="W1356" s="195"/>
      <c r="X1356" s="201"/>
      <c r="Y1356" s="199"/>
      <c r="Z1356" s="201"/>
      <c r="AA1356" s="201"/>
      <c r="AB1356" s="195">
        <v>1</v>
      </c>
      <c r="AC1356" s="195">
        <v>739.2000000000007</v>
      </c>
      <c r="AD1356" s="199"/>
      <c r="AE1356" s="202"/>
      <c r="AF1356" s="203"/>
    </row>
    <row hidden="true" r="1357">
      <c r="A1357" s="189"/>
      <c r="B1357" s="190"/>
      <c r="C1357" s="221"/>
      <c r="D1357" s="192" t="s">
        <v>250</v>
      </c>
      <c r="E1357" s="193">
        <v>3214.46</v>
      </c>
      <c r="F1357" s="194"/>
      <c r="G1357" s="195">
        <v>22569</v>
      </c>
      <c r="H1357" s="195">
        <v>413</v>
      </c>
      <c r="I1357" s="196">
        <f t="shared" si="158"/>
      </c>
      <c r="J1357" s="197">
        <f t="shared" si="44"/>
      </c>
      <c r="K1357" s="195">
        <v>9</v>
      </c>
      <c r="L1357" s="197">
        <f t="shared" si="120"/>
      </c>
      <c r="M1357" s="195">
        <v>3</v>
      </c>
      <c r="N1357" s="198">
        <f t="shared" si="224"/>
      </c>
      <c r="O1357" s="195">
        <v>8</v>
      </c>
      <c r="P1357" s="198">
        <f t="shared" si="251"/>
      </c>
      <c r="Q1357" s="199"/>
      <c r="R1357" s="195"/>
      <c r="S1357" s="199"/>
      <c r="T1357" s="195"/>
      <c r="U1357" s="200"/>
      <c r="V1357" s="201"/>
      <c r="W1357" s="195"/>
      <c r="X1357" s="201"/>
      <c r="Y1357" s="199"/>
      <c r="Z1357" s="201"/>
      <c r="AA1357" s="201"/>
      <c r="AB1357" s="195">
        <v>1</v>
      </c>
      <c r="AC1357" s="195">
        <v>739.2000000000007</v>
      </c>
      <c r="AD1357" s="199"/>
      <c r="AE1357" s="202"/>
      <c r="AF1357" s="203" t="s">
        <v>251</v>
      </c>
    </row>
    <row hidden="true" r="1358">
      <c r="A1358" s="189"/>
      <c r="B1358" s="190" t="s">
        <v>274</v>
      </c>
      <c r="C1358" s="221" t="s">
        <v>287</v>
      </c>
      <c r="D1358" s="192" t="s">
        <v>249</v>
      </c>
      <c r="E1358" s="193">
        <v>658.43</v>
      </c>
      <c r="F1358" s="194">
        <f>E1358+E1360+E1359</f>
      </c>
      <c r="G1358" s="193">
        <v>8134</v>
      </c>
      <c r="H1358" s="193">
        <v>212</v>
      </c>
      <c r="I1358" s="196">
        <f t="shared" si="158"/>
      </c>
      <c r="J1358" s="197">
        <f t="shared" si="44"/>
      </c>
      <c r="K1358" s="193">
        <v>10</v>
      </c>
      <c r="L1358" s="197">
        <f t="shared" si="120"/>
      </c>
      <c r="M1358" s="193">
        <v>1</v>
      </c>
      <c r="N1358" s="198">
        <f t="shared" si="224"/>
      </c>
      <c r="O1358" s="193">
        <v>1</v>
      </c>
      <c r="P1358" s="198">
        <f t="shared" si="251"/>
      </c>
      <c r="Q1358" s="199">
        <f>(M1358+M1359+M1360)/(O1358+O1359+O1360)</f>
      </c>
      <c r="R1358" s="195">
        <v>3</v>
      </c>
      <c r="S1358" s="199">
        <f>(O1358+O1359+O1360)/(K1358+K1359+K1360)</f>
      </c>
      <c r="T1358" s="195">
        <v>2</v>
      </c>
      <c r="U1358" s="200">
        <f>F1358/T1358</f>
      </c>
      <c r="V1358" s="201">
        <f>(F1358+4*500)/T1358</f>
      </c>
      <c r="W1358" s="195">
        <v>3194.399999999994</v>
      </c>
      <c r="X1358" s="201">
        <f>W1358/T1358</f>
      </c>
      <c r="Y1358" s="199">
        <f>T1358/R1358</f>
      </c>
      <c r="Z1358" s="201">
        <f>W1358/F1358</f>
      </c>
      <c r="AA1358" s="201">
        <f>W1358/(F1358+500)</f>
      </c>
      <c r="AB1358" s="195">
        <v>0</v>
      </c>
      <c r="AC1358" s="195">
        <v>0</v>
      </c>
      <c r="AD1358" s="199">
        <f>AB1358/T1358</f>
      </c>
      <c r="AE1358" s="202">
        <f>(W1358-AC1358)/(F1358+500)</f>
      </c>
      <c r="AF1358" s="244" t="s">
        <v>248</v>
      </c>
    </row>
    <row hidden="true" r="1359">
      <c r="A1359" s="189"/>
      <c r="B1359" s="190"/>
      <c r="C1359" s="221"/>
      <c r="D1359" s="192" t="s">
        <v>289</v>
      </c>
      <c r="E1359" s="193">
        <v>725.99</v>
      </c>
      <c r="F1359" s="194"/>
      <c r="G1359" s="195">
        <v>6329</v>
      </c>
      <c r="H1359" s="195">
        <v>289</v>
      </c>
      <c r="I1359" s="196">
        <f t="shared" si="158"/>
      </c>
      <c r="J1359" s="197">
        <f t="shared" si="44"/>
      </c>
      <c r="K1359" s="195">
        <v>12</v>
      </c>
      <c r="L1359" s="197">
        <f t="shared" si="120"/>
      </c>
      <c r="M1359" s="195">
        <v>0</v>
      </c>
      <c r="N1359" s="198">
        <f t="shared" si="224"/>
      </c>
      <c r="O1359" s="195">
        <v>0</v>
      </c>
      <c r="P1359" s="198">
        <f t="shared" si="251"/>
      </c>
      <c r="Q1359" s="199"/>
      <c r="R1359" s="195"/>
      <c r="S1359" s="199"/>
      <c r="T1359" s="195"/>
      <c r="U1359" s="200"/>
      <c r="V1359" s="201"/>
      <c r="W1359" s="195"/>
      <c r="X1359" s="201"/>
      <c r="Y1359" s="199"/>
      <c r="Z1359" s="201"/>
      <c r="AA1359" s="201"/>
      <c r="AB1359" s="195"/>
      <c r="AC1359" s="195"/>
      <c r="AD1359" s="199"/>
      <c r="AE1359" s="202"/>
      <c r="AF1359" s="203"/>
    </row>
    <row hidden="true" r="1360">
      <c r="A1360" s="189"/>
      <c r="B1360" s="190"/>
      <c r="C1360" s="221"/>
      <c r="D1360" s="192" t="s">
        <v>250</v>
      </c>
      <c r="E1360" s="193">
        <v>1510.82</v>
      </c>
      <c r="F1360" s="194"/>
      <c r="G1360" s="195">
        <v>10634</v>
      </c>
      <c r="H1360" s="195">
        <v>178</v>
      </c>
      <c r="I1360" s="196">
        <f t="shared" si="158"/>
      </c>
      <c r="J1360" s="197">
        <f t="shared" si="44"/>
      </c>
      <c r="K1360" s="195">
        <v>4</v>
      </c>
      <c r="L1360" s="197">
        <f t="shared" si="120"/>
      </c>
      <c r="M1360" s="195">
        <v>1</v>
      </c>
      <c r="N1360" s="198">
        <f t="shared" si="224"/>
      </c>
      <c r="O1360" s="195">
        <v>1</v>
      </c>
      <c r="P1360" s="198">
        <f t="shared" si="251"/>
      </c>
      <c r="Q1360" s="199"/>
      <c r="R1360" s="195"/>
      <c r="S1360" s="199"/>
      <c r="T1360" s="195"/>
      <c r="U1360" s="200"/>
      <c r="V1360" s="201"/>
      <c r="W1360" s="195"/>
      <c r="X1360" s="201"/>
      <c r="Y1360" s="199"/>
      <c r="Z1360" s="201"/>
      <c r="AA1360" s="201"/>
      <c r="AB1360" s="195"/>
      <c r="AC1360" s="195"/>
      <c r="AD1360" s="199"/>
      <c r="AE1360" s="202"/>
      <c r="AF1360" s="203" t="s">
        <v>251</v>
      </c>
    </row>
    <row hidden="true" r="1361">
      <c r="A1361" s="189"/>
      <c r="B1361" s="190" t="s">
        <v>275</v>
      </c>
      <c r="C1361" s="221" t="s">
        <v>287</v>
      </c>
      <c r="D1361" s="192" t="s">
        <v>249</v>
      </c>
      <c r="E1361" s="193">
        <v>106.5</v>
      </c>
      <c r="F1361" s="194">
        <f>E1361+E1363+E1362</f>
      </c>
      <c r="G1361" s="193">
        <v>2204</v>
      </c>
      <c r="H1361" s="193">
        <v>75</v>
      </c>
      <c r="I1361" s="196">
        <f t="shared" si="158"/>
      </c>
      <c r="J1361" s="197">
        <f t="shared" si="44"/>
      </c>
      <c r="K1361" s="193">
        <v>3</v>
      </c>
      <c r="L1361" s="197">
        <f t="shared" si="120"/>
      </c>
      <c r="M1361" s="193">
        <v>0</v>
      </c>
      <c r="N1361" s="198">
        <f t="shared" si="224"/>
      </c>
      <c r="O1361" s="193">
        <v>0</v>
      </c>
      <c r="P1361" s="198">
        <f t="shared" si="251"/>
      </c>
      <c r="Q1361" s="199">
        <f>(M1361+M1362+M1363)/(O1361+O1362+O1363)</f>
      </c>
      <c r="R1361" s="195">
        <v>4</v>
      </c>
      <c r="S1361" s="199">
        <f>(O1361+O1362+O1363)/(K1361+K1362+K1363)</f>
      </c>
      <c r="T1361" s="195">
        <v>1</v>
      </c>
      <c r="U1361" s="200">
        <f>F1361/T1361</f>
      </c>
      <c r="V1361" s="201">
        <f>(F1361+4*500)/T1361</f>
      </c>
      <c r="W1361" s="195">
        <v>1723.199999999997</v>
      </c>
      <c r="X1361" s="201">
        <f>W1361/T1361</f>
      </c>
      <c r="Y1361" s="199">
        <f>T1361/R1361</f>
      </c>
      <c r="Z1361" s="201">
        <f>W1361/F1361</f>
      </c>
      <c r="AA1361" s="201">
        <f>W1361/(F1361+500)</f>
      </c>
      <c r="AB1361" s="195">
        <v>0</v>
      </c>
      <c r="AC1361" s="195">
        <v>0</v>
      </c>
      <c r="AD1361" s="199">
        <f>AB1361/T1361</f>
      </c>
      <c r="AE1361" s="202">
        <f>(W1361-AC1361)/(F1361+500)</f>
      </c>
      <c r="AF1361" s="244" t="s">
        <v>248</v>
      </c>
    </row>
    <row hidden="true" r="1362">
      <c r="A1362" s="189"/>
      <c r="B1362" s="190"/>
      <c r="C1362" s="221"/>
      <c r="D1362" s="192" t="s">
        <v>289</v>
      </c>
      <c r="E1362" s="193">
        <v>824.04</v>
      </c>
      <c r="F1362" s="194"/>
      <c r="G1362" s="195">
        <v>9583</v>
      </c>
      <c r="H1362" s="195">
        <v>527</v>
      </c>
      <c r="I1362" s="196">
        <f t="shared" si="158"/>
      </c>
      <c r="J1362" s="197">
        <f t="shared" si="44"/>
      </c>
      <c r="K1362" s="195">
        <v>19</v>
      </c>
      <c r="L1362" s="197">
        <f t="shared" si="120"/>
      </c>
      <c r="M1362" s="195">
        <v>1</v>
      </c>
      <c r="N1362" s="198">
        <f t="shared" si="224"/>
      </c>
      <c r="O1362" s="195">
        <v>3</v>
      </c>
      <c r="P1362" s="198">
        <f t="shared" si="251"/>
      </c>
      <c r="Q1362" s="199"/>
      <c r="R1362" s="195"/>
      <c r="S1362" s="199"/>
      <c r="T1362" s="195"/>
      <c r="U1362" s="200"/>
      <c r="V1362" s="201"/>
      <c r="W1362" s="195"/>
      <c r="X1362" s="201"/>
      <c r="Y1362" s="199"/>
      <c r="Z1362" s="201"/>
      <c r="AA1362" s="201"/>
      <c r="AB1362" s="195"/>
      <c r="AC1362" s="195"/>
      <c r="AD1362" s="199"/>
      <c r="AE1362" s="202"/>
      <c r="AF1362" s="203"/>
    </row>
    <row hidden="true" r="1363">
      <c r="A1363" s="189"/>
      <c r="B1363" s="190"/>
      <c r="C1363" s="221"/>
      <c r="D1363" s="192" t="s">
        <v>250</v>
      </c>
      <c r="E1363" s="193">
        <v>1467.96</v>
      </c>
      <c r="F1363" s="194"/>
      <c r="G1363" s="195">
        <v>9849</v>
      </c>
      <c r="H1363" s="195">
        <v>442</v>
      </c>
      <c r="I1363" s="196">
        <f t="shared" si="158"/>
      </c>
      <c r="J1363" s="197">
        <f t="shared" si="44"/>
      </c>
      <c r="K1363" s="195">
        <v>11</v>
      </c>
      <c r="L1363" s="197">
        <f t="shared" si="120"/>
      </c>
      <c r="M1363" s="195">
        <v>0</v>
      </c>
      <c r="N1363" s="198">
        <f t="shared" si="224"/>
      </c>
      <c r="O1363" s="195">
        <v>1</v>
      </c>
      <c r="P1363" s="198">
        <f t="shared" si="251"/>
      </c>
      <c r="Q1363" s="199"/>
      <c r="R1363" s="195"/>
      <c r="S1363" s="199"/>
      <c r="T1363" s="195"/>
      <c r="U1363" s="200"/>
      <c r="V1363" s="201"/>
      <c r="W1363" s="195"/>
      <c r="X1363" s="201"/>
      <c r="Y1363" s="199"/>
      <c r="Z1363" s="201"/>
      <c r="AA1363" s="201"/>
      <c r="AB1363" s="195"/>
      <c r="AC1363" s="195"/>
      <c r="AD1363" s="199"/>
      <c r="AE1363" s="202"/>
      <c r="AF1363" s="203" t="s">
        <v>251</v>
      </c>
    </row>
    <row hidden="true" r="1364">
      <c r="A1364" s="189"/>
      <c r="B1364" s="190" t="s">
        <v>276</v>
      </c>
      <c r="C1364" s="221" t="s">
        <v>287</v>
      </c>
      <c r="D1364" s="192" t="s">
        <v>249</v>
      </c>
      <c r="E1364" s="193">
        <v>0.82</v>
      </c>
      <c r="F1364" s="194">
        <f>E1364+E1366+E1365</f>
      </c>
      <c r="G1364" s="193">
        <v>59</v>
      </c>
      <c r="H1364" s="193">
        <v>4</v>
      </c>
      <c r="I1364" s="196">
        <f t="shared" si="158"/>
      </c>
      <c r="J1364" s="197">
        <f t="shared" si="44"/>
      </c>
      <c r="K1364" s="193">
        <v>0</v>
      </c>
      <c r="L1364" s="197">
        <f t="shared" si="120"/>
      </c>
      <c r="M1364" s="193">
        <v>0</v>
      </c>
      <c r="N1364" s="198">
        <f t="shared" si="224"/>
      </c>
      <c r="O1364" s="193">
        <v>0</v>
      </c>
      <c r="P1364" s="198">
        <f t="shared" si="251"/>
      </c>
      <c r="Q1364" s="199">
        <f>(M1364+M1365+M1366)/(O1364+O1365+O1366)</f>
      </c>
      <c r="R1364" s="195">
        <v>1</v>
      </c>
      <c r="S1364" s="199">
        <f>(O1364+O1365+O1366)/(K1364+K1365+K1366)</f>
      </c>
      <c r="T1364" s="195">
        <v>0</v>
      </c>
      <c r="U1364" s="200">
        <f>F1364/T1364</f>
      </c>
      <c r="V1364" s="201">
        <f>(F1364+4*500)/T1364</f>
      </c>
      <c r="W1364" s="195">
        <v>0</v>
      </c>
      <c r="X1364" s="201">
        <f>W1364/T1364</f>
      </c>
      <c r="Y1364" s="199">
        <f>T1364/R1364</f>
      </c>
      <c r="Z1364" s="201">
        <f>W1364/F1364</f>
      </c>
      <c r="AA1364" s="201">
        <f>W1364/(F1364+500)</f>
      </c>
      <c r="AB1364" s="195">
        <v>0</v>
      </c>
      <c r="AC1364" s="195">
        <v>0</v>
      </c>
      <c r="AD1364" s="199">
        <f>AB1364/T1364</f>
      </c>
      <c r="AE1364" s="202">
        <f>(W1364-AC1364)/(F1364+500)</f>
      </c>
      <c r="AF1364" s="244" t="s">
        <v>248</v>
      </c>
    </row>
    <row hidden="true" r="1365">
      <c r="A1365" s="189"/>
      <c r="B1365" s="190"/>
      <c r="C1365" s="221"/>
      <c r="D1365" s="192" t="s">
        <v>289</v>
      </c>
      <c r="E1365" s="193">
        <v>577.94</v>
      </c>
      <c r="F1365" s="194"/>
      <c r="G1365" s="195">
        <v>4503</v>
      </c>
      <c r="H1365" s="195">
        <v>282</v>
      </c>
      <c r="I1365" s="196">
        <f t="shared" si="158"/>
      </c>
      <c r="J1365" s="197">
        <f t="shared" si="44"/>
      </c>
      <c r="K1365" s="195">
        <v>9</v>
      </c>
      <c r="L1365" s="197">
        <f>E1364/K1364</f>
      </c>
      <c r="M1365" s="195">
        <v>0</v>
      </c>
      <c r="N1365" s="198">
        <f t="shared" si="224"/>
      </c>
      <c r="O1365" s="195">
        <v>0</v>
      </c>
      <c r="P1365" s="198">
        <f t="shared" si="251"/>
      </c>
      <c r="Q1365" s="199"/>
      <c r="R1365" s="195"/>
      <c r="S1365" s="199"/>
      <c r="T1365" s="195"/>
      <c r="U1365" s="200"/>
      <c r="V1365" s="201"/>
      <c r="W1365" s="195"/>
      <c r="X1365" s="201"/>
      <c r="Y1365" s="199"/>
      <c r="Z1365" s="201"/>
      <c r="AA1365" s="201"/>
      <c r="AB1365" s="195"/>
      <c r="AC1365" s="195"/>
      <c r="AD1365" s="199"/>
      <c r="AE1365" s="202"/>
      <c r="AF1365" s="203"/>
    </row>
    <row hidden="true" r="1366">
      <c r="A1366" s="189"/>
      <c r="B1366" s="190"/>
      <c r="C1366" s="221"/>
      <c r="D1366" s="192" t="s">
        <v>250</v>
      </c>
      <c r="E1366" s="193">
        <v>398.26</v>
      </c>
      <c r="F1366" s="194"/>
      <c r="G1366" s="195">
        <v>3095</v>
      </c>
      <c r="H1366" s="195">
        <v>272</v>
      </c>
      <c r="I1366" s="196">
        <f t="shared" si="158"/>
      </c>
      <c r="J1366" s="197">
        <f t="shared" si="44"/>
      </c>
      <c r="K1366" s="195">
        <v>2</v>
      </c>
      <c r="L1366" s="197">
        <f t="shared" ref="L1366:L1368" si="121">E1366/K1366</f>
      </c>
      <c r="M1366" s="195">
        <v>0</v>
      </c>
      <c r="N1366" s="198">
        <f t="shared" si="224"/>
      </c>
      <c r="O1366" s="195">
        <v>1</v>
      </c>
      <c r="P1366" s="198">
        <f t="shared" si="251"/>
      </c>
      <c r="Q1366" s="199"/>
      <c r="R1366" s="195"/>
      <c r="S1366" s="199"/>
      <c r="T1366" s="195"/>
      <c r="U1366" s="200"/>
      <c r="V1366" s="201"/>
      <c r="W1366" s="195"/>
      <c r="X1366" s="201"/>
      <c r="Y1366" s="199"/>
      <c r="Z1366" s="201"/>
      <c r="AA1366" s="201"/>
      <c r="AB1366" s="195"/>
      <c r="AC1366" s="195"/>
      <c r="AD1366" s="199"/>
      <c r="AE1366" s="202"/>
      <c r="AF1366" s="203" t="s">
        <v>251</v>
      </c>
    </row>
    <row hidden="true" r="1367">
      <c r="A1367" s="189"/>
      <c r="B1367" s="222" t="s">
        <v>256</v>
      </c>
      <c r="C1367" s="222"/>
      <c r="D1367" s="222"/>
      <c r="E1367" s="208">
        <f>SUM(E1352:E1366)</f>
      </c>
      <c r="F1367" s="208">
        <f>SUM(F1352:F1366)</f>
      </c>
      <c r="G1367" s="208">
        <f>SUM(G1352:G1366)</f>
      </c>
      <c r="H1367" s="208">
        <f>SUM(H1352:H1366)</f>
      </c>
      <c r="I1367" s="210">
        <f t="shared" si="158"/>
      </c>
      <c r="J1367" s="211">
        <f t="shared" si="44"/>
      </c>
      <c r="K1367" s="208">
        <f>SUM(K1352:K1366)</f>
      </c>
      <c r="L1367" s="211">
        <f t="shared" si="121"/>
      </c>
      <c r="M1367" s="208">
        <f>SUM(M1352:M1366)</f>
      </c>
      <c r="N1367" s="212">
        <f t="shared" si="224"/>
      </c>
      <c r="O1367" s="208">
        <f>SUM(O1352:O1366)</f>
      </c>
      <c r="P1367" s="212">
        <f t="shared" si="251"/>
      </c>
      <c r="Q1367" s="213">
        <f t="shared" ref="Q1367:Q1368" si="197">M1367/O1367</f>
      </c>
      <c r="R1367" s="208">
        <f>SUM(R1352:R1366)</f>
      </c>
      <c r="S1367" s="213">
        <f t="shared" ref="S1367:S1368" si="75">(O1367+O1367)/(K1367+K1367)</f>
      </c>
      <c r="T1367" s="208">
        <f>SUM(T1352:T1366)</f>
      </c>
      <c r="U1367" s="214">
        <f t="shared" ref="U1367:U1368" si="549">F1367/T1367</f>
      </c>
      <c r="V1367" s="215">
        <f t="shared" ref="V1367:V1368" si="642">(F1367+4*500)/T1367</f>
      </c>
      <c r="W1367" s="208">
        <f>SUM(W1352:W1366)</f>
      </c>
      <c r="X1367" s="216">
        <f t="shared" ref="X1367:X1368" si="341">W1367/T1367</f>
      </c>
      <c r="Y1367" s="213">
        <f t="shared" ref="Y1367:Y1368" si="445">T1367/R1367</f>
      </c>
      <c r="Z1367" s="215">
        <f t="shared" ref="Z1367:Z1368" si="850">W1367/F1367</f>
      </c>
      <c r="AA1367" s="215">
        <f>W1367/(F1367+COUNT(W1352:W1366)*500)</f>
      </c>
      <c r="AB1367" s="217">
        <f>AB1352+AB1355+AB1358+AB1361+AB1364</f>
      </c>
      <c r="AC1367" s="217">
        <f>AC1352+AC1355+AC1358+AC1361+AC1364</f>
      </c>
      <c r="AD1367" s="213">
        <f t="shared" ref="AD1367:AD1368" si="746">AB1367/T1367</f>
      </c>
      <c r="AE1367" s="223">
        <f>(W1367-AC1367)/(F1367+COUNT(W1352:W1366))</f>
      </c>
      <c r="AF1367" s="203"/>
    </row>
    <row r="1368">
      <c r="A1368" s="189"/>
      <c r="B1368" s="225" t="s">
        <v>277</v>
      </c>
      <c r="C1368" s="225"/>
      <c r="D1368" s="225"/>
      <c r="E1368" s="226">
        <f>E1319+E1335+E1351+E1367</f>
      </c>
      <c r="F1368" s="226">
        <f>F1319+F1335+F1351+F1367</f>
      </c>
      <c r="G1368" s="226">
        <f>G1319+G1335+G1351+G1367</f>
      </c>
      <c r="H1368" s="226">
        <f>H1319+H1335+H1351+H1367</f>
      </c>
      <c r="I1368" s="227">
        <f t="shared" si="158"/>
      </c>
      <c r="J1368" s="228">
        <f t="shared" si="44"/>
      </c>
      <c r="K1368" s="229">
        <f>K1319+K1335+K1351+K1367</f>
      </c>
      <c r="L1368" s="228">
        <f t="shared" si="121"/>
      </c>
      <c r="M1368" s="229">
        <f>M1319+M1335+M1351+M1367</f>
      </c>
      <c r="N1368" s="230">
        <f t="shared" si="224"/>
      </c>
      <c r="O1368" s="229">
        <f>O1319+O1335+O1351+O1367</f>
      </c>
      <c r="P1368" s="230">
        <f t="shared" si="251"/>
      </c>
      <c r="Q1368" s="231">
        <f t="shared" si="197"/>
      </c>
      <c r="R1368" s="229">
        <f>R1319+R1335+R1351+R1367</f>
      </c>
      <c r="S1368" s="231">
        <f t="shared" si="75"/>
      </c>
      <c r="T1368" s="229">
        <f>T1319+T1335+T1351+T1367</f>
      </c>
      <c r="U1368" s="232">
        <f t="shared" si="549"/>
      </c>
      <c r="V1368" s="233">
        <f t="shared" si="642"/>
      </c>
      <c r="W1368" s="226">
        <f>W1319+W1335+W1351+W1367</f>
      </c>
      <c r="X1368" s="233">
        <f t="shared" si="341"/>
      </c>
      <c r="Y1368" s="231">
        <f t="shared" si="445"/>
      </c>
      <c r="Z1368" s="233">
        <f t="shared" si="850"/>
      </c>
      <c r="AA1368" s="233">
        <f>W1368/(F1368+COUNT(W1304:W1318,W1320:W1334,W1336:W1350,W1352:W1366)*500)</f>
      </c>
      <c r="AB1368" s="229">
        <f>AB1319+AB1335+AB1351+AB1367</f>
      </c>
      <c r="AC1368" s="226">
        <f>AC1319+AC1335+AC1351+AC1367</f>
      </c>
      <c r="AD1368" s="231">
        <f t="shared" si="746"/>
      </c>
      <c r="AE1368" s="233">
        <f>(W1368-AC1368)/(F1368+COUNT(W1304:W1318,W1320:W1334,W1336:W1350,W1352:W1366)*500)</f>
      </c>
      <c r="AF1368" s="201"/>
    </row>
    <row hidden="true" r="1369">
      <c r="A1369" s="178" t="s">
        <v>212</v>
      </c>
      <c r="B1369" s="179" t="s">
        <v>213</v>
      </c>
      <c r="C1369" s="179" t="s">
        <v>214</v>
      </c>
      <c r="D1369" s="179" t="s">
        <v>215</v>
      </c>
      <c r="E1369" s="180" t="s">
        <v>216</v>
      </c>
      <c r="F1369" s="179" t="s">
        <v>217</v>
      </c>
      <c r="G1369" s="179" t="s">
        <v>218</v>
      </c>
      <c r="H1369" s="179" t="s">
        <v>219</v>
      </c>
      <c r="I1369" s="181" t="s">
        <v>220</v>
      </c>
      <c r="J1369" s="182" t="s">
        <v>221</v>
      </c>
      <c r="K1369" s="179" t="s">
        <v>222</v>
      </c>
      <c r="L1369" s="182" t="s">
        <v>223</v>
      </c>
      <c r="M1369" s="179" t="s">
        <v>224</v>
      </c>
      <c r="N1369" s="183" t="s">
        <v>225</v>
      </c>
      <c r="O1369" s="179" t="s">
        <v>226</v>
      </c>
      <c r="P1369" s="183" t="s">
        <v>227</v>
      </c>
      <c r="Q1369" s="181" t="s">
        <v>228</v>
      </c>
      <c r="R1369" s="184" t="s">
        <v>229</v>
      </c>
      <c r="S1369" s="185" t="s">
        <v>230</v>
      </c>
      <c r="T1369" s="184" t="s">
        <v>231</v>
      </c>
      <c r="U1369" s="186" t="s">
        <v>232</v>
      </c>
      <c r="V1369" s="187" t="s">
        <v>233</v>
      </c>
      <c r="W1369" s="187" t="s">
        <v>234</v>
      </c>
      <c r="X1369" s="187" t="s">
        <v>235</v>
      </c>
      <c r="Y1369" s="185" t="s">
        <v>236</v>
      </c>
      <c r="Z1369" s="187" t="s">
        <v>237</v>
      </c>
      <c r="AA1369" s="187" t="s">
        <v>238</v>
      </c>
      <c r="AB1369" s="187" t="s">
        <v>239</v>
      </c>
      <c r="AC1369" s="184" t="s">
        <v>240</v>
      </c>
      <c r="AD1369" s="185" t="s">
        <v>241</v>
      </c>
      <c r="AE1369" s="235" t="s">
        <v>242</v>
      </c>
      <c r="AF1369" s="236" t="s">
        <v>243</v>
      </c>
    </row>
    <row hidden="true" r="1370">
      <c r="A1370" s="189" t="s">
        <v>311</v>
      </c>
      <c r="B1370" s="190" t="s">
        <v>245</v>
      </c>
      <c r="C1370" s="221" t="s">
        <v>264</v>
      </c>
      <c r="D1370" s="192" t="s">
        <v>249</v>
      </c>
      <c r="E1370" s="193">
        <v>12.95</v>
      </c>
      <c r="F1370" s="194">
        <f>E1370+E1372+E1371</f>
      </c>
      <c r="G1370" s="195">
        <v>82</v>
      </c>
      <c r="H1370" s="195">
        <v>7</v>
      </c>
      <c r="I1370" s="196">
        <f t="shared" ref="I1370:I1434" si="159">H1370/G1370</f>
      </c>
      <c r="J1370" s="197">
        <f t="shared" ref="J1370:J1404" si="45">(E1370/G1370)*1000</f>
      </c>
      <c r="K1370" s="195">
        <v>0</v>
      </c>
      <c r="L1370" s="197">
        <f t="shared" ref="L1370:L1430" si="122">E1370/K1370</f>
      </c>
      <c r="M1370" s="195">
        <v>0</v>
      </c>
      <c r="N1370" s="198">
        <f t="shared" ref="N1370:N1434" si="225">E1370/M1370</f>
      </c>
      <c r="O1370" s="195">
        <v>0</v>
      </c>
      <c r="P1370" s="198">
        <f t="shared" ref="P1370:P1434" si="252">E1370/O1370</f>
      </c>
      <c r="Q1370" s="199">
        <f>(M1370+M1371+M1372)/(O1370+O1371+O1372)</f>
      </c>
      <c r="R1370" s="195">
        <v>8</v>
      </c>
      <c r="S1370" s="199">
        <f>(O1370+O1371+O1372)/(K1370+K1371+K1372)</f>
      </c>
      <c r="T1370" s="195">
        <v>2</v>
      </c>
      <c r="U1370" s="200">
        <f>F1370/T1370</f>
      </c>
      <c r="V1370" s="201">
        <f>(F1370+4*500)/T1370</f>
      </c>
      <c r="W1370" s="195">
        <v>1406.4</v>
      </c>
      <c r="X1370" s="201">
        <f>W1370/T1370</f>
      </c>
      <c r="Y1370" s="199">
        <f>T1370/R1370</f>
      </c>
      <c r="Z1370" s="201">
        <f>W1370/F1370</f>
      </c>
      <c r="AA1370" s="201">
        <f>W1370/(F1370+500)</f>
      </c>
      <c r="AB1370" s="195">
        <v>0</v>
      </c>
      <c r="AC1370" s="195">
        <v>0</v>
      </c>
      <c r="AD1370" s="199">
        <f>AB1370/T1370</f>
      </c>
      <c r="AE1370" s="202">
        <f>(W1370-AC1370)/(F1370+500)</f>
      </c>
      <c r="AF1370" s="237" t="s">
        <v>309</v>
      </c>
    </row>
    <row hidden="true" r="1371">
      <c r="A1371" s="189"/>
      <c r="B1371" s="190"/>
      <c r="C1371" s="221"/>
      <c r="D1371" s="192" t="s">
        <v>289</v>
      </c>
      <c r="E1371" s="193">
        <v>1166.79</v>
      </c>
      <c r="F1371" s="194"/>
      <c r="G1371" s="195">
        <v>6505</v>
      </c>
      <c r="H1371" s="195">
        <v>481</v>
      </c>
      <c r="I1371" s="196">
        <f t="shared" si="159"/>
      </c>
      <c r="J1371" s="197">
        <f t="shared" si="45"/>
      </c>
      <c r="K1371" s="195">
        <v>26</v>
      </c>
      <c r="L1371" s="197">
        <f t="shared" si="122"/>
      </c>
      <c r="M1371" s="195">
        <v>2</v>
      </c>
      <c r="N1371" s="198">
        <f t="shared" si="225"/>
      </c>
      <c r="O1371" s="195">
        <v>3</v>
      </c>
      <c r="P1371" s="198">
        <f t="shared" si="252"/>
      </c>
      <c r="Q1371" s="199"/>
      <c r="R1371" s="195"/>
      <c r="S1371" s="199"/>
      <c r="T1371" s="195"/>
      <c r="U1371" s="200"/>
      <c r="V1371" s="201"/>
      <c r="W1371" s="195"/>
      <c r="X1371" s="201"/>
      <c r="Y1371" s="199"/>
      <c r="Z1371" s="201"/>
      <c r="AA1371" s="201"/>
      <c r="AB1371" s="195"/>
      <c r="AC1371" s="195"/>
      <c r="AD1371" s="199"/>
      <c r="AE1371" s="202"/>
      <c r="AF1371" s="204"/>
    </row>
    <row hidden="true" r="1372">
      <c r="A1372" s="189"/>
      <c r="B1372" s="190"/>
      <c r="C1372" s="221"/>
      <c r="D1372" s="192" t="s">
        <v>250</v>
      </c>
      <c r="E1372" s="193">
        <v>552.26</v>
      </c>
      <c r="F1372" s="194"/>
      <c r="G1372" s="195">
        <v>4024</v>
      </c>
      <c r="H1372" s="205">
        <v>622</v>
      </c>
      <c r="I1372" s="196">
        <f t="shared" si="159"/>
      </c>
      <c r="J1372" s="197">
        <f t="shared" si="45"/>
      </c>
      <c r="K1372" s="195">
        <v>11</v>
      </c>
      <c r="L1372" s="197">
        <f t="shared" si="122"/>
      </c>
      <c r="M1372" s="195">
        <v>0</v>
      </c>
      <c r="N1372" s="198">
        <f t="shared" si="225"/>
      </c>
      <c r="O1372" s="195">
        <v>0</v>
      </c>
      <c r="P1372" s="198">
        <f t="shared" si="252"/>
      </c>
      <c r="Q1372" s="199"/>
      <c r="R1372" s="195"/>
      <c r="S1372" s="199"/>
      <c r="T1372" s="195"/>
      <c r="U1372" s="200"/>
      <c r="V1372" s="201"/>
      <c r="W1372" s="195"/>
      <c r="X1372" s="201"/>
      <c r="Y1372" s="199"/>
      <c r="Z1372" s="201"/>
      <c r="AA1372" s="201"/>
      <c r="AB1372" s="195"/>
      <c r="AC1372" s="195"/>
      <c r="AD1372" s="199"/>
      <c r="AE1372" s="202"/>
      <c r="AF1372" s="203" t="s">
        <v>266</v>
      </c>
    </row>
    <row hidden="true" r="1373">
      <c r="A1373" s="189"/>
      <c r="B1373" s="190" t="s">
        <v>252</v>
      </c>
      <c r="C1373" s="221" t="s">
        <v>264</v>
      </c>
      <c r="D1373" s="192" t="s">
        <v>249</v>
      </c>
      <c r="E1373" s="193">
        <v>8.38</v>
      </c>
      <c r="F1373" s="194">
        <f>E1373+E1375+E1374</f>
      </c>
      <c r="G1373" s="195">
        <v>136</v>
      </c>
      <c r="H1373" s="195">
        <v>5</v>
      </c>
      <c r="I1373" s="196">
        <f t="shared" si="159"/>
      </c>
      <c r="J1373" s="197">
        <f t="shared" si="45"/>
      </c>
      <c r="K1373" s="195">
        <v>0</v>
      </c>
      <c r="L1373" s="197">
        <f t="shared" si="122"/>
      </c>
      <c r="M1373" s="195">
        <v>0</v>
      </c>
      <c r="N1373" s="198">
        <f t="shared" si="225"/>
      </c>
      <c r="O1373" s="195">
        <v>0</v>
      </c>
      <c r="P1373" s="198">
        <f t="shared" si="252"/>
      </c>
      <c r="Q1373" s="199">
        <f>(M1373+M1374+M1375)/(O1373+O1374+O1375)</f>
      </c>
      <c r="R1373" s="195">
        <v>7</v>
      </c>
      <c r="S1373" s="199">
        <f>(O1373+O1374+O1375)/(K1373+K1374+K1375)</f>
      </c>
      <c r="T1373" s="195">
        <v>4</v>
      </c>
      <c r="U1373" s="200">
        <f>F1373/T1373</f>
      </c>
      <c r="V1373" s="201">
        <f>(F1373+4*500)/T1373</f>
      </c>
      <c r="W1373" s="195">
        <v>6110.4</v>
      </c>
      <c r="X1373" s="201">
        <f>W1373/T1373</f>
      </c>
      <c r="Y1373" s="199">
        <f>T1373/R1373</f>
      </c>
      <c r="Z1373" s="201">
        <f>W1373/F1373</f>
      </c>
      <c r="AA1373" s="201">
        <f>W1373/(F1373+500)</f>
      </c>
      <c r="AB1373" s="195">
        <v>0</v>
      </c>
      <c r="AC1373" s="195">
        <v>0</v>
      </c>
      <c r="AD1373" s="199">
        <f>AB1373/T1373</f>
      </c>
      <c r="AE1373" s="202">
        <f>(W1373-AC1373)/(F1373+500)</f>
      </c>
      <c r="AF1373" s="203" t="s">
        <v>309</v>
      </c>
    </row>
    <row hidden="true" r="1374">
      <c r="A1374" s="189"/>
      <c r="B1374" s="190"/>
      <c r="C1374" s="221"/>
      <c r="D1374" s="192" t="s">
        <v>289</v>
      </c>
      <c r="E1374" s="193">
        <v>861.97</v>
      </c>
      <c r="F1374" s="194"/>
      <c r="G1374" s="195">
        <v>6467</v>
      </c>
      <c r="H1374" s="195">
        <v>390</v>
      </c>
      <c r="I1374" s="196">
        <f t="shared" si="159"/>
      </c>
      <c r="J1374" s="197">
        <f t="shared" si="45"/>
      </c>
      <c r="K1374" s="195">
        <v>29</v>
      </c>
      <c r="L1374" s="197">
        <f t="shared" si="122"/>
      </c>
      <c r="M1374" s="195">
        <v>1</v>
      </c>
      <c r="N1374" s="198">
        <f t="shared" si="225"/>
      </c>
      <c r="O1374" s="195">
        <v>3</v>
      </c>
      <c r="P1374" s="198">
        <f t="shared" si="252"/>
      </c>
      <c r="Q1374" s="199"/>
      <c r="R1374" s="195"/>
      <c r="S1374" s="199"/>
      <c r="T1374" s="195"/>
      <c r="U1374" s="200"/>
      <c r="V1374" s="201"/>
      <c r="W1374" s="195"/>
      <c r="X1374" s="201"/>
      <c r="Y1374" s="199"/>
      <c r="Z1374" s="201"/>
      <c r="AA1374" s="201"/>
      <c r="AB1374" s="195"/>
      <c r="AC1374" s="195"/>
      <c r="AD1374" s="199"/>
      <c r="AE1374" s="202"/>
      <c r="AF1374" s="204"/>
    </row>
    <row hidden="true" r="1375">
      <c r="A1375" s="189"/>
      <c r="B1375" s="190"/>
      <c r="C1375" s="221"/>
      <c r="D1375" s="192" t="s">
        <v>250</v>
      </c>
      <c r="E1375" s="193">
        <v>848.65</v>
      </c>
      <c r="F1375" s="194"/>
      <c r="G1375" s="195">
        <v>5968</v>
      </c>
      <c r="H1375" s="195">
        <v>519</v>
      </c>
      <c r="I1375" s="196">
        <f t="shared" si="159"/>
      </c>
      <c r="J1375" s="197">
        <f t="shared" si="45"/>
      </c>
      <c r="K1375" s="195">
        <v>11</v>
      </c>
      <c r="L1375" s="197">
        <f t="shared" si="122"/>
      </c>
      <c r="M1375" s="195">
        <v>1</v>
      </c>
      <c r="N1375" s="198">
        <f t="shared" si="225"/>
      </c>
      <c r="O1375" s="195">
        <v>2</v>
      </c>
      <c r="P1375" s="198">
        <f t="shared" si="252"/>
      </c>
      <c r="Q1375" s="199"/>
      <c r="R1375" s="195"/>
      <c r="S1375" s="199"/>
      <c r="T1375" s="195"/>
      <c r="U1375" s="200"/>
      <c r="V1375" s="201"/>
      <c r="W1375" s="195"/>
      <c r="X1375" s="201"/>
      <c r="Y1375" s="199"/>
      <c r="Z1375" s="201"/>
      <c r="AA1375" s="201"/>
      <c r="AB1375" s="195"/>
      <c r="AC1375" s="195"/>
      <c r="AD1375" s="199"/>
      <c r="AE1375" s="202"/>
      <c r="AF1375" s="203" t="s">
        <v>266</v>
      </c>
    </row>
    <row hidden="true" r="1376">
      <c r="A1376" s="189"/>
      <c r="B1376" s="206" t="s">
        <v>253</v>
      </c>
      <c r="C1376" s="221" t="s">
        <v>264</v>
      </c>
      <c r="D1376" s="192" t="s">
        <v>249</v>
      </c>
      <c r="E1376" s="193">
        <v>4.61</v>
      </c>
      <c r="F1376" s="194">
        <f>E1376+E1378+E1377</f>
      </c>
      <c r="G1376" s="195">
        <v>135</v>
      </c>
      <c r="H1376" s="195">
        <v>11</v>
      </c>
      <c r="I1376" s="196">
        <f t="shared" si="159"/>
      </c>
      <c r="J1376" s="197">
        <f t="shared" si="45"/>
      </c>
      <c r="K1376" s="195">
        <v>1</v>
      </c>
      <c r="L1376" s="197">
        <f t="shared" si="122"/>
      </c>
      <c r="M1376" s="195">
        <v>0</v>
      </c>
      <c r="N1376" s="198">
        <f t="shared" si="225"/>
      </c>
      <c r="O1376" s="195">
        <v>0</v>
      </c>
      <c r="P1376" s="198">
        <f t="shared" si="252"/>
      </c>
      <c r="Q1376" s="199">
        <f>(M1376+M1377+M1378)/(O1376+O1377+O1378)</f>
      </c>
      <c r="R1376" s="195">
        <v>9</v>
      </c>
      <c r="S1376" s="199">
        <f>(O1376+O1377+O1378)/(K1376+K1377+K1378)</f>
      </c>
      <c r="T1376" s="195">
        <v>0</v>
      </c>
      <c r="U1376" s="200">
        <f>F1376/T1376</f>
      </c>
      <c r="V1376" s="201">
        <f>(F1376+4*500)/T1376</f>
      </c>
      <c r="W1376" s="195">
        <v>0</v>
      </c>
      <c r="X1376" s="201">
        <f>W1376/T1376</f>
      </c>
      <c r="Y1376" s="199">
        <f>T1376/R1376</f>
      </c>
      <c r="Z1376" s="201">
        <f>W1376/F1376</f>
      </c>
      <c r="AA1376" s="201">
        <f>W1376/(F1376+500)</f>
      </c>
      <c r="AB1376" s="195">
        <v>0</v>
      </c>
      <c r="AC1376" s="195">
        <v>0</v>
      </c>
      <c r="AD1376" s="199">
        <f>AB1376/T1376</f>
      </c>
      <c r="AE1376" s="202">
        <f>(W1376-AC1376)/(F1376+500)</f>
      </c>
      <c r="AF1376" s="203" t="s">
        <v>309</v>
      </c>
    </row>
    <row hidden="true" r="1377">
      <c r="A1377" s="189"/>
      <c r="B1377" s="206"/>
      <c r="C1377" s="221"/>
      <c r="D1377" s="192" t="s">
        <v>289</v>
      </c>
      <c r="E1377" s="193">
        <v>1262.54</v>
      </c>
      <c r="F1377" s="194"/>
      <c r="G1377" s="195">
        <v>7196</v>
      </c>
      <c r="H1377" s="195">
        <v>304</v>
      </c>
      <c r="I1377" s="196">
        <f t="shared" si="159"/>
      </c>
      <c r="J1377" s="197">
        <f t="shared" si="45"/>
      </c>
      <c r="K1377" s="195">
        <v>30</v>
      </c>
      <c r="L1377" s="197">
        <f t="shared" si="122"/>
      </c>
      <c r="M1377" s="195">
        <v>0</v>
      </c>
      <c r="N1377" s="198">
        <f t="shared" si="225"/>
      </c>
      <c r="O1377" s="195">
        <v>4</v>
      </c>
      <c r="P1377" s="198">
        <f t="shared" si="252"/>
      </c>
      <c r="Q1377" s="199"/>
      <c r="R1377" s="195"/>
      <c r="S1377" s="199"/>
      <c r="T1377" s="195"/>
      <c r="U1377" s="200"/>
      <c r="V1377" s="201"/>
      <c r="W1377" s="195"/>
      <c r="X1377" s="201"/>
      <c r="Y1377" s="199"/>
      <c r="Z1377" s="201"/>
      <c r="AA1377" s="201"/>
      <c r="AB1377" s="195"/>
      <c r="AC1377" s="195"/>
      <c r="AD1377" s="199"/>
      <c r="AE1377" s="202"/>
      <c r="AF1377" s="204"/>
    </row>
    <row hidden="true" r="1378">
      <c r="A1378" s="189"/>
      <c r="B1378" s="206"/>
      <c r="C1378" s="221"/>
      <c r="D1378" s="192" t="s">
        <v>250</v>
      </c>
      <c r="E1378" s="193">
        <v>909.99</v>
      </c>
      <c r="F1378" s="194"/>
      <c r="G1378" s="195">
        <v>5414</v>
      </c>
      <c r="H1378" s="205">
        <v>153</v>
      </c>
      <c r="I1378" s="196">
        <f t="shared" si="159"/>
      </c>
      <c r="J1378" s="197">
        <f t="shared" si="45"/>
      </c>
      <c r="K1378" s="195">
        <v>14</v>
      </c>
      <c r="L1378" s="197">
        <f t="shared" si="122"/>
      </c>
      <c r="M1378" s="195">
        <v>0</v>
      </c>
      <c r="N1378" s="198">
        <f t="shared" si="225"/>
      </c>
      <c r="O1378" s="195">
        <v>2</v>
      </c>
      <c r="P1378" s="198">
        <f t="shared" si="252"/>
      </c>
      <c r="Q1378" s="199"/>
      <c r="R1378" s="195"/>
      <c r="S1378" s="199"/>
      <c r="T1378" s="195"/>
      <c r="U1378" s="200"/>
      <c r="V1378" s="201"/>
      <c r="W1378" s="195"/>
      <c r="X1378" s="201"/>
      <c r="Y1378" s="199"/>
      <c r="Z1378" s="201"/>
      <c r="AA1378" s="201"/>
      <c r="AB1378" s="195"/>
      <c r="AC1378" s="195"/>
      <c r="AD1378" s="199"/>
      <c r="AE1378" s="202"/>
      <c r="AF1378" s="203" t="s">
        <v>266</v>
      </c>
    </row>
    <row hidden="true" r="1379">
      <c r="A1379" s="189"/>
      <c r="B1379" s="190" t="s">
        <v>254</v>
      </c>
      <c r="C1379" s="221" t="s">
        <v>264</v>
      </c>
      <c r="D1379" s="192" t="s">
        <v>249</v>
      </c>
      <c r="E1379" s="193">
        <v>9.22</v>
      </c>
      <c r="F1379" s="194">
        <f>E1379+E1381+E1380</f>
      </c>
      <c r="G1379" s="195">
        <v>168</v>
      </c>
      <c r="H1379" s="195">
        <v>6</v>
      </c>
      <c r="I1379" s="196">
        <f t="shared" si="159"/>
      </c>
      <c r="J1379" s="197">
        <f t="shared" si="45"/>
      </c>
      <c r="K1379" s="195">
        <v>0</v>
      </c>
      <c r="L1379" s="197">
        <f t="shared" si="122"/>
      </c>
      <c r="M1379" s="195">
        <v>0</v>
      </c>
      <c r="N1379" s="198">
        <f t="shared" si="225"/>
      </c>
      <c r="O1379" s="195">
        <v>0</v>
      </c>
      <c r="P1379" s="198">
        <f t="shared" si="252"/>
      </c>
      <c r="Q1379" s="199">
        <f>(M1379+M1380+M1381)/(O1379+O1380+O1381)</f>
      </c>
      <c r="R1379" s="195">
        <v>4</v>
      </c>
      <c r="S1379" s="199">
        <f>(O1379+O1380+O1381)/(K1379+K1380+K1381)</f>
      </c>
      <c r="T1379" s="195">
        <v>1</v>
      </c>
      <c r="U1379" s="200">
        <f>F1379/T1379</f>
      </c>
      <c r="V1379" s="201">
        <f>(F1379+4*500)/T1379</f>
      </c>
      <c r="W1379" s="195">
        <v>620.4000000000005</v>
      </c>
      <c r="X1379" s="201">
        <f>W1379/T1379</f>
      </c>
      <c r="Y1379" s="199">
        <f>T1379/R1379</f>
      </c>
      <c r="Z1379" s="201">
        <f>W1379/F1379</f>
      </c>
      <c r="AA1379" s="201">
        <f>W1379/(F1379+500)</f>
      </c>
      <c r="AB1379" s="195">
        <v>1</v>
      </c>
      <c r="AC1379" s="195">
        <v>620.4</v>
      </c>
      <c r="AD1379" s="199">
        <f>AB1379/T1379</f>
      </c>
      <c r="AE1379" s="202">
        <f>(W1379-AC1379)/(F1379+500)</f>
      </c>
      <c r="AF1379" s="203" t="s">
        <v>309</v>
      </c>
    </row>
    <row hidden="true" r="1380">
      <c r="A1380" s="189"/>
      <c r="B1380" s="190"/>
      <c r="C1380" s="221"/>
      <c r="D1380" s="192" t="s">
        <v>289</v>
      </c>
      <c r="E1380" s="193">
        <v>690.78</v>
      </c>
      <c r="F1380" s="194"/>
      <c r="G1380" s="195">
        <v>5077</v>
      </c>
      <c r="H1380" s="195">
        <v>192</v>
      </c>
      <c r="I1380" s="196">
        <f t="shared" si="159"/>
      </c>
      <c r="J1380" s="197">
        <f t="shared" si="45"/>
      </c>
      <c r="K1380" s="195">
        <v>17</v>
      </c>
      <c r="L1380" s="197">
        <f t="shared" si="122"/>
      </c>
      <c r="M1380" s="195">
        <v>1</v>
      </c>
      <c r="N1380" s="198">
        <f t="shared" si="225"/>
      </c>
      <c r="O1380" s="195">
        <v>1</v>
      </c>
      <c r="P1380" s="198">
        <f t="shared" si="252"/>
      </c>
      <c r="Q1380" s="199"/>
      <c r="R1380" s="195"/>
      <c r="S1380" s="199"/>
      <c r="T1380" s="195"/>
      <c r="U1380" s="200"/>
      <c r="V1380" s="201"/>
      <c r="W1380" s="195"/>
      <c r="X1380" s="201"/>
      <c r="Y1380" s="199"/>
      <c r="Z1380" s="201"/>
      <c r="AA1380" s="201"/>
      <c r="AB1380" s="195"/>
      <c r="AC1380" s="195"/>
      <c r="AD1380" s="199"/>
      <c r="AE1380" s="202"/>
      <c r="AF1380" s="204"/>
    </row>
    <row hidden="true" r="1381">
      <c r="A1381" s="189"/>
      <c r="B1381" s="190"/>
      <c r="C1381" s="221"/>
      <c r="D1381" s="192" t="s">
        <v>250</v>
      </c>
      <c r="E1381" s="193">
        <v>429.53</v>
      </c>
      <c r="F1381" s="194"/>
      <c r="G1381" s="195">
        <v>2892</v>
      </c>
      <c r="H1381" s="205">
        <v>72</v>
      </c>
      <c r="I1381" s="196">
        <f t="shared" si="159"/>
      </c>
      <c r="J1381" s="197">
        <f t="shared" si="45"/>
      </c>
      <c r="K1381" s="195">
        <v>3</v>
      </c>
      <c r="L1381" s="197">
        <f t="shared" si="122"/>
      </c>
      <c r="M1381" s="195">
        <v>0</v>
      </c>
      <c r="N1381" s="198">
        <f t="shared" si="225"/>
      </c>
      <c r="O1381" s="195">
        <v>1</v>
      </c>
      <c r="P1381" s="198">
        <f t="shared" si="252"/>
      </c>
      <c r="Q1381" s="199"/>
      <c r="R1381" s="195"/>
      <c r="S1381" s="199"/>
      <c r="T1381" s="195"/>
      <c r="U1381" s="200"/>
      <c r="V1381" s="201"/>
      <c r="W1381" s="195"/>
      <c r="X1381" s="201"/>
      <c r="Y1381" s="199"/>
      <c r="Z1381" s="201"/>
      <c r="AA1381" s="201"/>
      <c r="AB1381" s="195"/>
      <c r="AC1381" s="195"/>
      <c r="AD1381" s="199"/>
      <c r="AE1381" s="202"/>
      <c r="AF1381" s="203" t="s">
        <v>266</v>
      </c>
    </row>
    <row hidden="true" r="1382">
      <c r="A1382" s="189"/>
      <c r="B1382" s="190" t="s">
        <v>255</v>
      </c>
      <c r="C1382" s="221" t="s">
        <v>264</v>
      </c>
      <c r="D1382" s="192" t="s">
        <v>249</v>
      </c>
      <c r="E1382" s="193">
        <v>4.89</v>
      </c>
      <c r="F1382" s="194">
        <f>E1382+E1384+E1383</f>
      </c>
      <c r="G1382" s="195">
        <v>100</v>
      </c>
      <c r="H1382" s="195">
        <v>4</v>
      </c>
      <c r="I1382" s="196">
        <f t="shared" si="159"/>
      </c>
      <c r="J1382" s="197">
        <f t="shared" si="45"/>
      </c>
      <c r="K1382" s="195">
        <v>0</v>
      </c>
      <c r="L1382" s="197">
        <f t="shared" si="122"/>
      </c>
      <c r="M1382" s="195">
        <v>0</v>
      </c>
      <c r="N1382" s="198">
        <f t="shared" si="225"/>
      </c>
      <c r="O1382" s="195">
        <v>0</v>
      </c>
      <c r="P1382" s="198">
        <f t="shared" si="252"/>
      </c>
      <c r="Q1382" s="199">
        <f>(M1382+M1383+M1384)/(O1382+O1383+O1384)</f>
      </c>
      <c r="R1382" s="195">
        <v>1</v>
      </c>
      <c r="S1382" s="199">
        <f>(O1382+O1383+O1384)/(K1382+K1383+K1384)</f>
      </c>
      <c r="T1382" s="195">
        <v>0</v>
      </c>
      <c r="U1382" s="200">
        <f>F1382/T1382</f>
      </c>
      <c r="V1382" s="201">
        <f>(F1382+4*500)/T1382</f>
      </c>
      <c r="W1382" s="195">
        <v>0</v>
      </c>
      <c r="X1382" s="201">
        <f>W1382/T1382</f>
      </c>
      <c r="Y1382" s="199">
        <f>T1382/R1382</f>
      </c>
      <c r="Z1382" s="201">
        <f>W1382/F1382</f>
      </c>
      <c r="AA1382" s="201">
        <f>W1382/(F1382+500)</f>
      </c>
      <c r="AB1382" s="195">
        <v>0</v>
      </c>
      <c r="AC1382" s="195">
        <v>0</v>
      </c>
      <c r="AD1382" s="199">
        <f>AB1382/T1382</f>
      </c>
      <c r="AE1382" s="202">
        <f>(W1382-AC1382)/(F1382+500)</f>
      </c>
      <c r="AF1382" s="203" t="s">
        <v>309</v>
      </c>
    </row>
    <row hidden="true" r="1383">
      <c r="A1383" s="189"/>
      <c r="B1383" s="190"/>
      <c r="C1383" s="221"/>
      <c r="D1383" s="192" t="s">
        <v>289</v>
      </c>
      <c r="E1383" s="193">
        <v>822.09</v>
      </c>
      <c r="F1383" s="194"/>
      <c r="G1383" s="195">
        <v>5992</v>
      </c>
      <c r="H1383" s="195">
        <v>293</v>
      </c>
      <c r="I1383" s="196">
        <f t="shared" si="159"/>
      </c>
      <c r="J1383" s="197">
        <f t="shared" si="45"/>
      </c>
      <c r="K1383" s="195">
        <v>13</v>
      </c>
      <c r="L1383" s="197">
        <f t="shared" si="122"/>
      </c>
      <c r="M1383" s="195">
        <v>0</v>
      </c>
      <c r="N1383" s="198">
        <f t="shared" si="225"/>
      </c>
      <c r="O1383" s="195">
        <v>2</v>
      </c>
      <c r="P1383" s="198">
        <f t="shared" si="252"/>
      </c>
      <c r="Q1383" s="199"/>
      <c r="R1383" s="195"/>
      <c r="S1383" s="199"/>
      <c r="T1383" s="195"/>
      <c r="U1383" s="200"/>
      <c r="V1383" s="201"/>
      <c r="W1383" s="195"/>
      <c r="X1383" s="201"/>
      <c r="Y1383" s="199"/>
      <c r="Z1383" s="201"/>
      <c r="AA1383" s="201"/>
      <c r="AB1383" s="195"/>
      <c r="AC1383" s="195"/>
      <c r="AD1383" s="199"/>
      <c r="AE1383" s="202"/>
      <c r="AF1383" s="204"/>
    </row>
    <row hidden="true" r="1384">
      <c r="A1384" s="189"/>
      <c r="B1384" s="190"/>
      <c r="C1384" s="221"/>
      <c r="D1384" s="192" t="s">
        <v>250</v>
      </c>
      <c r="E1384" s="193">
        <v>264.22</v>
      </c>
      <c r="F1384" s="194"/>
      <c r="G1384" s="195">
        <v>1605</v>
      </c>
      <c r="H1384" s="205">
        <v>59</v>
      </c>
      <c r="I1384" s="196">
        <f t="shared" si="159"/>
      </c>
      <c r="J1384" s="197">
        <f t="shared" si="45"/>
      </c>
      <c r="K1384" s="195">
        <v>1</v>
      </c>
      <c r="L1384" s="197">
        <f t="shared" si="122"/>
      </c>
      <c r="M1384" s="195">
        <v>0</v>
      </c>
      <c r="N1384" s="198">
        <f t="shared" si="225"/>
      </c>
      <c r="O1384" s="195">
        <v>0</v>
      </c>
      <c r="P1384" s="198">
        <f t="shared" si="252"/>
      </c>
      <c r="Q1384" s="199"/>
      <c r="R1384" s="195"/>
      <c r="S1384" s="199"/>
      <c r="T1384" s="195"/>
      <c r="U1384" s="200"/>
      <c r="V1384" s="201"/>
      <c r="W1384" s="195"/>
      <c r="X1384" s="201"/>
      <c r="Y1384" s="199"/>
      <c r="Z1384" s="201"/>
      <c r="AA1384" s="201"/>
      <c r="AB1384" s="195"/>
      <c r="AC1384" s="195"/>
      <c r="AD1384" s="199"/>
      <c r="AE1384" s="202"/>
      <c r="AF1384" s="203" t="s">
        <v>266</v>
      </c>
    </row>
    <row hidden="true" r="1385">
      <c r="A1385" s="189"/>
      <c r="B1385" s="207" t="s">
        <v>256</v>
      </c>
      <c r="C1385" s="207"/>
      <c r="D1385" s="207"/>
      <c r="E1385" s="217">
        <f>SUM(E1370:E1384)</f>
      </c>
      <c r="F1385" s="209">
        <f>SUM(F1370:F1384)</f>
      </c>
      <c r="G1385" s="208">
        <f>SUM(G1370:G1384)</f>
      </c>
      <c r="H1385" s="208">
        <f>SUM(H1370:H1384)</f>
      </c>
      <c r="I1385" s="210">
        <f t="shared" si="159"/>
      </c>
      <c r="J1385" s="211">
        <f t="shared" si="45"/>
      </c>
      <c r="K1385" s="208">
        <f>SUM(K1370:K1384)</f>
      </c>
      <c r="L1385" s="211">
        <f t="shared" si="122"/>
      </c>
      <c r="M1385" s="208">
        <f>SUM(M1370:M1384)</f>
      </c>
      <c r="N1385" s="212">
        <f t="shared" si="225"/>
      </c>
      <c r="O1385" s="208">
        <f>SUM(O1370:O1384)</f>
      </c>
      <c r="P1385" s="212">
        <f t="shared" si="252"/>
      </c>
      <c r="Q1385" s="213">
        <f>M1385/O1385</f>
      </c>
      <c r="R1385" s="209">
        <f>SUM(R1370:R1384)</f>
      </c>
      <c r="S1385" s="213">
        <f>(O1385+O1385)/(K1385+K1385)</f>
      </c>
      <c r="T1385" s="209">
        <f>SUM(T1370:T1384)</f>
      </c>
      <c r="U1385" s="214">
        <f t="shared" ref="U1385:U1386" si="550">F1385/T1385</f>
      </c>
      <c r="V1385" s="215">
        <f t="shared" ref="V1385:V1386" si="643">(F1385+4*500)/T1385</f>
      </c>
      <c r="W1385" s="209">
        <f>SUM(W1370:W1384)</f>
      </c>
      <c r="X1385" s="216">
        <f t="shared" ref="X1385:X1386" si="342">W1385/T1385</f>
      </c>
      <c r="Y1385" s="213">
        <f t="shared" ref="Y1385:Y1386" si="446">T1385/R1385</f>
      </c>
      <c r="Z1385" s="215">
        <f t="shared" ref="Z1385:Z1386" si="851">W1385/F1385</f>
      </c>
      <c r="AA1385" s="215">
        <f>W1385/(F1385+COUNT(W1370:W1384)*500)</f>
      </c>
      <c r="AB1385" s="217">
        <f>AB1370+AB1373+AB1376+AB1379+AB1382</f>
      </c>
      <c r="AC1385" s="217">
        <f>AC1370+AC1373+AC1376+AC1379+AC1382</f>
      </c>
      <c r="AD1385" s="213">
        <f t="shared" ref="AD1385:AD1386" si="747">AB1385/T1385</f>
      </c>
      <c r="AE1385" s="218">
        <f>(W1385-AC1385)/(F1385+COUNT(W1370:W1384))</f>
      </c>
      <c r="AF1385" s="219"/>
    </row>
    <row hidden="true" r="1386">
      <c r="A1386" s="189"/>
      <c r="B1386" s="238" t="s">
        <v>257</v>
      </c>
      <c r="C1386" s="221" t="s">
        <v>285</v>
      </c>
      <c r="D1386" s="192" t="s">
        <v>249</v>
      </c>
      <c r="E1386" s="193">
        <v>12.71</v>
      </c>
      <c r="F1386" s="194">
        <f>E1386+E1388+E1387</f>
      </c>
      <c r="G1386" s="195">
        <v>163</v>
      </c>
      <c r="H1386" s="195">
        <v>9</v>
      </c>
      <c r="I1386" s="196">
        <f t="shared" si="159"/>
      </c>
      <c r="J1386" s="197">
        <f t="shared" si="45"/>
      </c>
      <c r="K1386" s="195">
        <v>2</v>
      </c>
      <c r="L1386" s="197">
        <f t="shared" si="122"/>
      </c>
      <c r="M1386" s="195">
        <v>0</v>
      </c>
      <c r="N1386" s="198">
        <f t="shared" si="225"/>
      </c>
      <c r="O1386" s="195">
        <v>0</v>
      </c>
      <c r="P1386" s="198">
        <f t="shared" si="252"/>
      </c>
      <c r="Q1386" s="199">
        <f>(M1386+M1387+M1388)/(O1386+O1387+O1388)</f>
      </c>
      <c r="R1386" s="195">
        <v>4</v>
      </c>
      <c r="S1386" s="199">
        <f>(O1386+O1387+O1388)/(K1386+K1387+K1388)</f>
      </c>
      <c r="T1386" s="195">
        <v>0</v>
      </c>
      <c r="U1386" s="200">
        <f t="shared" si="550"/>
      </c>
      <c r="V1386" s="201">
        <f t="shared" si="643"/>
      </c>
      <c r="W1386" s="195">
        <v>0</v>
      </c>
      <c r="X1386" s="201">
        <f t="shared" si="342"/>
      </c>
      <c r="Y1386" s="199">
        <f t="shared" si="446"/>
      </c>
      <c r="Z1386" s="201">
        <f t="shared" si="851"/>
      </c>
      <c r="AA1386" s="201">
        <f>W1386/(F1386+500)</f>
      </c>
      <c r="AB1386" s="195">
        <v>0</v>
      </c>
      <c r="AC1386" s="195">
        <v>0</v>
      </c>
      <c r="AD1386" s="199">
        <f t="shared" si="747"/>
      </c>
      <c r="AE1386" s="202">
        <f>(W1386-AC1386)/(F1386+500)</f>
      </c>
      <c r="AF1386" s="203" t="s">
        <v>309</v>
      </c>
    </row>
    <row hidden="true" r="1387">
      <c r="A1387" s="189"/>
      <c r="B1387" s="238"/>
      <c r="C1387" s="221"/>
      <c r="D1387" s="192" t="s">
        <v>289</v>
      </c>
      <c r="E1387" s="193">
        <v>599.24</v>
      </c>
      <c r="F1387" s="194"/>
      <c r="G1387" s="195">
        <v>4960</v>
      </c>
      <c r="H1387" s="195">
        <v>245</v>
      </c>
      <c r="I1387" s="196">
        <f t="shared" si="159"/>
      </c>
      <c r="J1387" s="197">
        <f t="shared" si="45"/>
      </c>
      <c r="K1387" s="195">
        <v>14</v>
      </c>
      <c r="L1387" s="197">
        <f t="shared" si="122"/>
      </c>
      <c r="M1387" s="195">
        <v>0</v>
      </c>
      <c r="N1387" s="198">
        <f t="shared" si="225"/>
      </c>
      <c r="O1387" s="195">
        <v>1</v>
      </c>
      <c r="P1387" s="198">
        <f t="shared" si="252"/>
      </c>
      <c r="Q1387" s="199"/>
      <c r="R1387" s="195"/>
      <c r="S1387" s="199"/>
      <c r="T1387" s="195"/>
      <c r="U1387" s="200"/>
      <c r="V1387" s="201"/>
      <c r="W1387" s="195"/>
      <c r="X1387" s="201"/>
      <c r="Y1387" s="199"/>
      <c r="Z1387" s="201"/>
      <c r="AA1387" s="201"/>
      <c r="AB1387" s="195"/>
      <c r="AC1387" s="195"/>
      <c r="AD1387" s="199"/>
      <c r="AE1387" s="202"/>
      <c r="AF1387" s="204"/>
    </row>
    <row hidden="true" r="1388">
      <c r="A1388" s="189"/>
      <c r="B1388" s="238"/>
      <c r="C1388" s="221"/>
      <c r="D1388" s="192" t="s">
        <v>250</v>
      </c>
      <c r="E1388" s="193">
        <v>316.93</v>
      </c>
      <c r="F1388" s="194"/>
      <c r="G1388" s="195">
        <v>1313</v>
      </c>
      <c r="H1388" s="205">
        <v>43</v>
      </c>
      <c r="I1388" s="196">
        <f t="shared" si="159"/>
      </c>
      <c r="J1388" s="197">
        <f t="shared" si="45"/>
      </c>
      <c r="K1388" s="195">
        <v>0</v>
      </c>
      <c r="L1388" s="197">
        <f t="shared" si="122"/>
      </c>
      <c r="M1388" s="195">
        <v>0</v>
      </c>
      <c r="N1388" s="198">
        <f t="shared" si="225"/>
      </c>
      <c r="O1388" s="195">
        <v>2</v>
      </c>
      <c r="P1388" s="198">
        <f t="shared" si="252"/>
      </c>
      <c r="Q1388" s="199"/>
      <c r="R1388" s="195"/>
      <c r="S1388" s="199"/>
      <c r="T1388" s="195"/>
      <c r="U1388" s="200"/>
      <c r="V1388" s="201"/>
      <c r="W1388" s="195"/>
      <c r="X1388" s="201"/>
      <c r="Y1388" s="199"/>
      <c r="Z1388" s="201"/>
      <c r="AA1388" s="201"/>
      <c r="AB1388" s="195"/>
      <c r="AC1388" s="195"/>
      <c r="AD1388" s="199"/>
      <c r="AE1388" s="202"/>
      <c r="AF1388" s="203" t="s">
        <v>266</v>
      </c>
    </row>
    <row hidden="true" r="1389">
      <c r="A1389" s="189"/>
      <c r="B1389" s="220" t="s">
        <v>259</v>
      </c>
      <c r="C1389" s="221" t="s">
        <v>285</v>
      </c>
      <c r="D1389" s="192" t="s">
        <v>249</v>
      </c>
      <c r="E1389" s="193">
        <v>17.59</v>
      </c>
      <c r="F1389" s="194">
        <f>E1389+E1391+E1390</f>
      </c>
      <c r="G1389" s="195">
        <v>205</v>
      </c>
      <c r="H1389" s="195">
        <v>8</v>
      </c>
      <c r="I1389" s="196">
        <f t="shared" si="159"/>
      </c>
      <c r="J1389" s="197">
        <f t="shared" si="45"/>
      </c>
      <c r="K1389" s="195">
        <v>0</v>
      </c>
      <c r="L1389" s="197">
        <f t="shared" si="122"/>
      </c>
      <c r="M1389" s="195">
        <v>0</v>
      </c>
      <c r="N1389" s="198">
        <f t="shared" si="225"/>
      </c>
      <c r="O1389" s="195">
        <v>0</v>
      </c>
      <c r="P1389" s="198">
        <f t="shared" si="252"/>
      </c>
      <c r="Q1389" s="199">
        <f>(M1389+M1390+M1391)/(O1389+O1390+O1391)</f>
      </c>
      <c r="R1389" s="195">
        <v>2</v>
      </c>
      <c r="S1389" s="199">
        <f>(O1389+O1390+O1391)/(K1389+K1390+K1391)</f>
      </c>
      <c r="T1389" s="195">
        <v>1</v>
      </c>
      <c r="U1389" s="200">
        <f>F1389/T1389</f>
      </c>
      <c r="V1389" s="201">
        <f>(F1389+4*500)/T1389</f>
      </c>
      <c r="W1389" s="195">
        <v>2652.000000000001</v>
      </c>
      <c r="X1389" s="201">
        <f>W1389/T1389</f>
      </c>
      <c r="Y1389" s="199">
        <f>T1389/R1389</f>
      </c>
      <c r="Z1389" s="201">
        <f>W1389/F1389</f>
      </c>
      <c r="AA1389" s="201">
        <f>W1389/(F1389+500)</f>
      </c>
      <c r="AB1389" s="195">
        <v>0</v>
      </c>
      <c r="AC1389" s="195">
        <v>0</v>
      </c>
      <c r="AD1389" s="199">
        <f>AB1389/T1389</f>
      </c>
      <c r="AE1389" s="202">
        <f>(W1389-AC1389)/(F1389+500)</f>
      </c>
      <c r="AF1389" s="203" t="s">
        <v>309</v>
      </c>
    </row>
    <row hidden="true" r="1390">
      <c r="A1390" s="189"/>
      <c r="B1390" s="220"/>
      <c r="C1390" s="221"/>
      <c r="D1390" s="192" t="s">
        <v>289</v>
      </c>
      <c r="E1390" s="193">
        <v>800.02</v>
      </c>
      <c r="F1390" s="194"/>
      <c r="G1390" s="195">
        <v>7055</v>
      </c>
      <c r="H1390" s="195">
        <v>294</v>
      </c>
      <c r="I1390" s="196">
        <f t="shared" si="159"/>
      </c>
      <c r="J1390" s="197">
        <f t="shared" si="45"/>
      </c>
      <c r="K1390" s="195">
        <v>15</v>
      </c>
      <c r="L1390" s="197">
        <f t="shared" si="122"/>
      </c>
      <c r="M1390" s="195">
        <v>1</v>
      </c>
      <c r="N1390" s="198">
        <f t="shared" si="225"/>
      </c>
      <c r="O1390" s="195">
        <v>2</v>
      </c>
      <c r="P1390" s="198">
        <f t="shared" si="252"/>
      </c>
      <c r="Q1390" s="199"/>
      <c r="R1390" s="195"/>
      <c r="S1390" s="199"/>
      <c r="T1390" s="195"/>
      <c r="U1390" s="200"/>
      <c r="V1390" s="201"/>
      <c r="W1390" s="195"/>
      <c r="X1390" s="201"/>
      <c r="Y1390" s="199"/>
      <c r="Z1390" s="201"/>
      <c r="AA1390" s="201"/>
      <c r="AB1390" s="195"/>
      <c r="AC1390" s="195"/>
      <c r="AD1390" s="199"/>
      <c r="AE1390" s="202"/>
      <c r="AF1390" s="204"/>
    </row>
    <row hidden="true" r="1391">
      <c r="A1391" s="189"/>
      <c r="B1391" s="220"/>
      <c r="C1391" s="221"/>
      <c r="D1391" s="192" t="s">
        <v>250</v>
      </c>
      <c r="E1391" s="193">
        <v>271.83</v>
      </c>
      <c r="F1391" s="194"/>
      <c r="G1391" s="195">
        <v>1626</v>
      </c>
      <c r="H1391" s="205">
        <v>30</v>
      </c>
      <c r="I1391" s="196">
        <f t="shared" si="159"/>
      </c>
      <c r="J1391" s="197">
        <f t="shared" si="45"/>
      </c>
      <c r="K1391" s="195">
        <v>3</v>
      </c>
      <c r="L1391" s="197">
        <f t="shared" si="122"/>
      </c>
      <c r="M1391" s="195">
        <v>0</v>
      </c>
      <c r="N1391" s="198">
        <f t="shared" si="225"/>
      </c>
      <c r="O1391" s="195">
        <v>0</v>
      </c>
      <c r="P1391" s="198">
        <f t="shared" si="252"/>
      </c>
      <c r="Q1391" s="199"/>
      <c r="R1391" s="195"/>
      <c r="S1391" s="199"/>
      <c r="T1391" s="195"/>
      <c r="U1391" s="200"/>
      <c r="V1391" s="201"/>
      <c r="W1391" s="195"/>
      <c r="X1391" s="201"/>
      <c r="Y1391" s="199"/>
      <c r="Z1391" s="201"/>
      <c r="AA1391" s="201"/>
      <c r="AB1391" s="195"/>
      <c r="AC1391" s="195"/>
      <c r="AD1391" s="199"/>
      <c r="AE1391" s="202"/>
      <c r="AF1391" s="203" t="s">
        <v>266</v>
      </c>
    </row>
    <row hidden="true" r="1392">
      <c r="A1392" s="189"/>
      <c r="B1392" s="220" t="s">
        <v>260</v>
      </c>
      <c r="C1392" s="221" t="s">
        <v>285</v>
      </c>
      <c r="D1392" s="192" t="s">
        <v>249</v>
      </c>
      <c r="E1392" s="193">
        <v>9.86</v>
      </c>
      <c r="F1392" s="194">
        <f>E1392+E1394+E1393</f>
      </c>
      <c r="G1392" s="195">
        <v>66</v>
      </c>
      <c r="H1392" s="195">
        <v>3</v>
      </c>
      <c r="I1392" s="196">
        <f t="shared" si="159"/>
      </c>
      <c r="J1392" s="197">
        <f t="shared" si="45"/>
      </c>
      <c r="K1392" s="195">
        <v>0</v>
      </c>
      <c r="L1392" s="197">
        <f t="shared" si="122"/>
      </c>
      <c r="M1392" s="195">
        <v>0</v>
      </c>
      <c r="N1392" s="198">
        <f t="shared" si="225"/>
      </c>
      <c r="O1392" s="195">
        <v>0</v>
      </c>
      <c r="P1392" s="198">
        <f t="shared" si="252"/>
      </c>
      <c r="Q1392" s="199">
        <f>(M1392+M1393+M1394)/(O1392+O1393+O1394)</f>
      </c>
      <c r="R1392" s="195">
        <v>2</v>
      </c>
      <c r="S1392" s="199">
        <f>(O1392+O1393+O1394)/(K1392+K1393+K1394)</f>
      </c>
      <c r="T1392" s="195">
        <v>0</v>
      </c>
      <c r="U1392" s="200">
        <f>F1392/T1392</f>
      </c>
      <c r="V1392" s="201">
        <f>(F1392+4*500)/T1392</f>
      </c>
      <c r="W1392" s="195">
        <v>0</v>
      </c>
      <c r="X1392" s="201">
        <f>W1392/T1392</f>
      </c>
      <c r="Y1392" s="199">
        <f>T1392/R1392</f>
      </c>
      <c r="Z1392" s="201">
        <f>W1392/F1392</f>
      </c>
      <c r="AA1392" s="201">
        <f>W1392/(F1392+500)</f>
      </c>
      <c r="AB1392" s="195">
        <v>0</v>
      </c>
      <c r="AC1392" s="195">
        <v>0</v>
      </c>
      <c r="AD1392" s="199">
        <f>AB1392/T1392</f>
      </c>
      <c r="AE1392" s="202">
        <f>(W1392-AC1392)/(F1392+500)</f>
      </c>
      <c r="AF1392" s="203" t="s">
        <v>309</v>
      </c>
    </row>
    <row hidden="true" r="1393">
      <c r="A1393" s="189"/>
      <c r="B1393" s="220"/>
      <c r="C1393" s="221"/>
      <c r="D1393" s="192" t="s">
        <v>289</v>
      </c>
      <c r="E1393" s="193">
        <v>1120.25</v>
      </c>
      <c r="F1393" s="194"/>
      <c r="G1393" s="195">
        <v>9705</v>
      </c>
      <c r="H1393" s="195">
        <v>505</v>
      </c>
      <c r="I1393" s="196">
        <f t="shared" si="159"/>
      </c>
      <c r="J1393" s="197">
        <f t="shared" si="45"/>
      </c>
      <c r="K1393" s="195">
        <v>23</v>
      </c>
      <c r="L1393" s="197">
        <f t="shared" si="122"/>
      </c>
      <c r="M1393" s="195">
        <v>0</v>
      </c>
      <c r="N1393" s="198">
        <f t="shared" si="225"/>
      </c>
      <c r="O1393" s="195">
        <v>0</v>
      </c>
      <c r="P1393" s="198">
        <f t="shared" si="252"/>
      </c>
      <c r="Q1393" s="199"/>
      <c r="R1393" s="195"/>
      <c r="S1393" s="199"/>
      <c r="T1393" s="195"/>
      <c r="U1393" s="200"/>
      <c r="V1393" s="201"/>
      <c r="W1393" s="195"/>
      <c r="X1393" s="201"/>
      <c r="Y1393" s="199"/>
      <c r="Z1393" s="201"/>
      <c r="AA1393" s="201"/>
      <c r="AB1393" s="195"/>
      <c r="AC1393" s="195"/>
      <c r="AD1393" s="199"/>
      <c r="AE1393" s="202"/>
      <c r="AF1393" s="204"/>
    </row>
    <row hidden="true" r="1394">
      <c r="A1394" s="189"/>
      <c r="B1394" s="220"/>
      <c r="C1394" s="221"/>
      <c r="D1394" s="192" t="s">
        <v>250</v>
      </c>
      <c r="E1394" s="193">
        <v>590.58</v>
      </c>
      <c r="F1394" s="194"/>
      <c r="G1394" s="195">
        <v>3227</v>
      </c>
      <c r="H1394" s="205">
        <v>76</v>
      </c>
      <c r="I1394" s="196">
        <f t="shared" si="159"/>
      </c>
      <c r="J1394" s="197">
        <f t="shared" si="45"/>
      </c>
      <c r="K1394" s="195">
        <v>2</v>
      </c>
      <c r="L1394" s="197">
        <f t="shared" si="122"/>
      </c>
      <c r="M1394" s="195">
        <v>0</v>
      </c>
      <c r="N1394" s="198">
        <f t="shared" si="225"/>
      </c>
      <c r="O1394" s="195">
        <v>1</v>
      </c>
      <c r="P1394" s="198">
        <f t="shared" si="252"/>
      </c>
      <c r="Q1394" s="199"/>
      <c r="R1394" s="195"/>
      <c r="S1394" s="199"/>
      <c r="T1394" s="195"/>
      <c r="U1394" s="200"/>
      <c r="V1394" s="201"/>
      <c r="W1394" s="195"/>
      <c r="X1394" s="201"/>
      <c r="Y1394" s="199"/>
      <c r="Z1394" s="201"/>
      <c r="AA1394" s="201"/>
      <c r="AB1394" s="195"/>
      <c r="AC1394" s="195"/>
      <c r="AD1394" s="199"/>
      <c r="AE1394" s="202"/>
      <c r="AF1394" s="203" t="s">
        <v>266</v>
      </c>
    </row>
    <row hidden="true" r="1395">
      <c r="A1395" s="189"/>
      <c r="B1395" s="220" t="s">
        <v>261</v>
      </c>
      <c r="C1395" s="221" t="s">
        <v>285</v>
      </c>
      <c r="D1395" s="192" t="s">
        <v>249</v>
      </c>
      <c r="E1395" s="193">
        <v>9.46</v>
      </c>
      <c r="F1395" s="194">
        <f>E1395+E1397+E1396</f>
      </c>
      <c r="G1395" s="195">
        <v>58</v>
      </c>
      <c r="H1395" s="205">
        <v>3</v>
      </c>
      <c r="I1395" s="196">
        <f t="shared" si="159"/>
      </c>
      <c r="J1395" s="197">
        <f t="shared" si="45"/>
      </c>
      <c r="K1395" s="195">
        <v>0</v>
      </c>
      <c r="L1395" s="197">
        <f t="shared" si="122"/>
      </c>
      <c r="M1395" s="195">
        <v>0</v>
      </c>
      <c r="N1395" s="198">
        <f t="shared" si="225"/>
      </c>
      <c r="O1395" s="195">
        <v>0</v>
      </c>
      <c r="P1395" s="198">
        <f t="shared" si="252"/>
      </c>
      <c r="Q1395" s="199">
        <f>(M1395+M1396+M1397)/(O1395+O1396+O1397)</f>
      </c>
      <c r="R1395" s="195">
        <v>2</v>
      </c>
      <c r="S1395" s="199">
        <f>(O1395+O1396+O1397)/(K1395+K1396+K1397)</f>
      </c>
      <c r="T1395" s="195">
        <v>1</v>
      </c>
      <c r="U1395" s="200">
        <f>F1395/T1395</f>
      </c>
      <c r="V1395" s="201">
        <f>(F1395+4*500)/T1395</f>
      </c>
      <c r="W1395" s="195">
        <v>2071.199999999999</v>
      </c>
      <c r="X1395" s="201">
        <f>W1395/T1395</f>
      </c>
      <c r="Y1395" s="199">
        <f>T1395/R1395</f>
      </c>
      <c r="Z1395" s="201">
        <f>W1395/F1395</f>
      </c>
      <c r="AA1395" s="201">
        <f>W1395/(F1395+500)</f>
      </c>
      <c r="AB1395" s="195">
        <v>0</v>
      </c>
      <c r="AC1395" s="195">
        <v>0</v>
      </c>
      <c r="AD1395" s="199">
        <f>AB1395/T1395</f>
      </c>
      <c r="AE1395" s="202">
        <f>(W1395-AC1395)/(F1395+500)</f>
      </c>
      <c r="AF1395" s="203" t="s">
        <v>309</v>
      </c>
    </row>
    <row hidden="true" r="1396">
      <c r="A1396" s="189"/>
      <c r="B1396" s="220"/>
      <c r="C1396" s="221"/>
      <c r="D1396" s="192" t="s">
        <v>289</v>
      </c>
      <c r="E1396" s="193">
        <v>488.05</v>
      </c>
      <c r="F1396" s="194"/>
      <c r="G1396" s="195">
        <v>4117</v>
      </c>
      <c r="H1396" s="205">
        <v>184</v>
      </c>
      <c r="I1396" s="196">
        <f t="shared" si="159"/>
      </c>
      <c r="J1396" s="197">
        <f t="shared" si="45"/>
      </c>
      <c r="K1396" s="195">
        <v>7</v>
      </c>
      <c r="L1396" s="197">
        <f t="shared" si="122"/>
      </c>
      <c r="M1396" s="195">
        <v>0</v>
      </c>
      <c r="N1396" s="198">
        <f t="shared" si="225"/>
      </c>
      <c r="O1396" s="195">
        <v>0</v>
      </c>
      <c r="P1396" s="198">
        <f t="shared" si="252"/>
      </c>
      <c r="Q1396" s="199"/>
      <c r="R1396" s="195"/>
      <c r="S1396" s="199"/>
      <c r="T1396" s="195"/>
      <c r="U1396" s="200"/>
      <c r="V1396" s="201"/>
      <c r="W1396" s="195"/>
      <c r="X1396" s="201"/>
      <c r="Y1396" s="199"/>
      <c r="Z1396" s="201"/>
      <c r="AA1396" s="201"/>
      <c r="AB1396" s="195"/>
      <c r="AC1396" s="195"/>
      <c r="AD1396" s="199"/>
      <c r="AE1396" s="202"/>
      <c r="AF1396" s="204"/>
    </row>
    <row hidden="true" r="1397">
      <c r="A1397" s="189"/>
      <c r="B1397" s="220"/>
      <c r="C1397" s="221"/>
      <c r="D1397" s="192" t="s">
        <v>250</v>
      </c>
      <c r="E1397" s="193">
        <v>217.16</v>
      </c>
      <c r="F1397" s="194"/>
      <c r="G1397" s="195">
        <v>1296</v>
      </c>
      <c r="H1397" s="205">
        <v>51</v>
      </c>
      <c r="I1397" s="196">
        <f t="shared" si="159"/>
      </c>
      <c r="J1397" s="197">
        <f t="shared" si="45"/>
      </c>
      <c r="K1397" s="195">
        <v>2</v>
      </c>
      <c r="L1397" s="197">
        <f t="shared" si="122"/>
      </c>
      <c r="M1397" s="195">
        <v>1</v>
      </c>
      <c r="N1397" s="198">
        <f t="shared" si="225"/>
      </c>
      <c r="O1397" s="195">
        <v>1</v>
      </c>
      <c r="P1397" s="198">
        <f t="shared" si="252"/>
      </c>
      <c r="Q1397" s="199"/>
      <c r="R1397" s="195"/>
      <c r="S1397" s="199"/>
      <c r="T1397" s="195"/>
      <c r="U1397" s="200"/>
      <c r="V1397" s="201"/>
      <c r="W1397" s="195"/>
      <c r="X1397" s="201"/>
      <c r="Y1397" s="199"/>
      <c r="Z1397" s="201"/>
      <c r="AA1397" s="201"/>
      <c r="AB1397" s="195"/>
      <c r="AC1397" s="195"/>
      <c r="AD1397" s="199"/>
      <c r="AE1397" s="202"/>
      <c r="AF1397" s="203" t="s">
        <v>266</v>
      </c>
    </row>
    <row hidden="true" r="1398">
      <c r="A1398" s="189"/>
      <c r="B1398" s="220" t="s">
        <v>262</v>
      </c>
      <c r="C1398" s="221" t="s">
        <v>285</v>
      </c>
      <c r="D1398" s="192" t="s">
        <v>249</v>
      </c>
      <c r="E1398" s="193">
        <v>6.56</v>
      </c>
      <c r="F1398" s="194">
        <f>E1398+E1400+E1399</f>
      </c>
      <c r="G1398" s="195">
        <v>35</v>
      </c>
      <c r="H1398" s="195">
        <v>0</v>
      </c>
      <c r="I1398" s="196">
        <f t="shared" si="159"/>
      </c>
      <c r="J1398" s="197">
        <f t="shared" si="45"/>
      </c>
      <c r="K1398" s="195">
        <v>0</v>
      </c>
      <c r="L1398" s="197">
        <f t="shared" si="122"/>
      </c>
      <c r="M1398" s="195">
        <v>0</v>
      </c>
      <c r="N1398" s="198">
        <f t="shared" si="225"/>
      </c>
      <c r="O1398" s="195">
        <v>0</v>
      </c>
      <c r="P1398" s="198">
        <f t="shared" si="252"/>
      </c>
      <c r="Q1398" s="199">
        <f>(M1398+M1399+M1400)/(O1398+O1399+O1400)</f>
      </c>
      <c r="R1398" s="195">
        <v>4</v>
      </c>
      <c r="S1398" s="199">
        <f>(O1398+O1399+O1400)/(K1398+K1399+K1400)</f>
      </c>
      <c r="T1398" s="195">
        <v>2</v>
      </c>
      <c r="U1398" s="200">
        <f>F1398/T1398</f>
      </c>
      <c r="V1398" s="201">
        <f>(F1398+4*500)/T1398</f>
      </c>
      <c r="W1398" s="195">
        <v>391.2</v>
      </c>
      <c r="X1398" s="201">
        <f>W1398/T1398</f>
      </c>
      <c r="Y1398" s="199">
        <f>T1398/R1398</f>
      </c>
      <c r="Z1398" s="201">
        <f>W1398/F1398</f>
      </c>
      <c r="AA1398" s="201">
        <f>W1398/(F1398+500)</f>
      </c>
      <c r="AB1398" s="195">
        <v>0</v>
      </c>
      <c r="AC1398" s="195">
        <v>0</v>
      </c>
      <c r="AD1398" s="199">
        <f>AB1398/T1398</f>
      </c>
      <c r="AE1398" s="202">
        <f>(W1398-AC1398)/(F1398+500)</f>
      </c>
      <c r="AF1398" s="203" t="s">
        <v>309</v>
      </c>
    </row>
    <row hidden="true" r="1399">
      <c r="A1399" s="189"/>
      <c r="B1399" s="220"/>
      <c r="C1399" s="221"/>
      <c r="D1399" s="192" t="s">
        <v>289</v>
      </c>
      <c r="E1399" s="193">
        <v>284.03</v>
      </c>
      <c r="F1399" s="194"/>
      <c r="G1399" s="195">
        <v>2557</v>
      </c>
      <c r="H1399" s="195">
        <v>101</v>
      </c>
      <c r="I1399" s="196">
        <f t="shared" si="159"/>
      </c>
      <c r="J1399" s="197">
        <f t="shared" si="45"/>
      </c>
      <c r="K1399" s="195">
        <v>6</v>
      </c>
      <c r="L1399" s="197">
        <f t="shared" si="122"/>
      </c>
      <c r="M1399" s="195">
        <v>0</v>
      </c>
      <c r="N1399" s="198">
        <f t="shared" si="225"/>
      </c>
      <c r="O1399" s="195">
        <v>0</v>
      </c>
      <c r="P1399" s="198">
        <f t="shared" si="252"/>
      </c>
      <c r="Q1399" s="199"/>
      <c r="R1399" s="195"/>
      <c r="S1399" s="199"/>
      <c r="T1399" s="195"/>
      <c r="U1399" s="200"/>
      <c r="V1399" s="201"/>
      <c r="W1399" s="195"/>
      <c r="X1399" s="201"/>
      <c r="Y1399" s="199"/>
      <c r="Z1399" s="201"/>
      <c r="AA1399" s="201"/>
      <c r="AB1399" s="195"/>
      <c r="AC1399" s="195"/>
      <c r="AD1399" s="199"/>
      <c r="AE1399" s="202"/>
      <c r="AF1399" s="204"/>
    </row>
    <row hidden="true" r="1400">
      <c r="A1400" s="189"/>
      <c r="B1400" s="220"/>
      <c r="C1400" s="221"/>
      <c r="D1400" s="192" t="s">
        <v>250</v>
      </c>
      <c r="E1400" s="193">
        <v>499.22</v>
      </c>
      <c r="F1400" s="194"/>
      <c r="G1400" s="195">
        <v>1716</v>
      </c>
      <c r="H1400" s="205">
        <v>68</v>
      </c>
      <c r="I1400" s="196">
        <f t="shared" si="159"/>
      </c>
      <c r="J1400" s="197">
        <f t="shared" si="45"/>
      </c>
      <c r="K1400" s="195">
        <v>2</v>
      </c>
      <c r="L1400" s="197">
        <f t="shared" si="122"/>
      </c>
      <c r="M1400" s="195">
        <v>0</v>
      </c>
      <c r="N1400" s="198">
        <f t="shared" si="225"/>
      </c>
      <c r="O1400" s="195">
        <v>1</v>
      </c>
      <c r="P1400" s="198">
        <f t="shared" si="252"/>
      </c>
      <c r="Q1400" s="199"/>
      <c r="R1400" s="195"/>
      <c r="S1400" s="199"/>
      <c r="T1400" s="195"/>
      <c r="U1400" s="200"/>
      <c r="V1400" s="201"/>
      <c r="W1400" s="195"/>
      <c r="X1400" s="201"/>
      <c r="Y1400" s="199"/>
      <c r="Z1400" s="201"/>
      <c r="AA1400" s="201"/>
      <c r="AB1400" s="195"/>
      <c r="AC1400" s="195"/>
      <c r="AD1400" s="199"/>
      <c r="AE1400" s="202"/>
      <c r="AF1400" s="203" t="s">
        <v>266</v>
      </c>
    </row>
    <row hidden="true" r="1401">
      <c r="A1401" s="189"/>
      <c r="B1401" s="222" t="s">
        <v>256</v>
      </c>
      <c r="C1401" s="222"/>
      <c r="D1401" s="222"/>
      <c r="E1401" s="208">
        <f>SUM(E1386:E1400)</f>
      </c>
      <c r="F1401" s="208">
        <f>SUM(F1386:F1400)</f>
      </c>
      <c r="G1401" s="208">
        <f>SUM(G1386:G1400)</f>
      </c>
      <c r="H1401" s="208">
        <f>SUM(H1386:H1400)</f>
      </c>
      <c r="I1401" s="210">
        <f t="shared" si="159"/>
      </c>
      <c r="J1401" s="211">
        <f t="shared" si="45"/>
      </c>
      <c r="K1401" s="208">
        <f>SUM(K1386:K1400)</f>
      </c>
      <c r="L1401" s="211">
        <f t="shared" si="122"/>
      </c>
      <c r="M1401" s="208">
        <f>SUM(M1386:M1400)</f>
      </c>
      <c r="N1401" s="212">
        <f t="shared" si="225"/>
      </c>
      <c r="O1401" s="208">
        <f>SUM(O1386:O1400)</f>
      </c>
      <c r="P1401" s="212">
        <f t="shared" si="252"/>
      </c>
      <c r="Q1401" s="213">
        <f>M1401/O1401</f>
      </c>
      <c r="R1401" s="208">
        <f>SUM(R1386:R1400)</f>
      </c>
      <c r="S1401" s="213">
        <f>(O1401+O1401)/(K1401+K1401)</f>
      </c>
      <c r="T1401" s="208">
        <f>SUM(T1386:T1400)</f>
      </c>
      <c r="U1401" s="214">
        <f t="shared" ref="U1401:U1402" si="551">F1401/T1401</f>
      </c>
      <c r="V1401" s="215">
        <f t="shared" ref="V1401:V1402" si="644">(F1401+4*500)/T1401</f>
      </c>
      <c r="W1401" s="208">
        <f>SUM(W1386:W1400)</f>
      </c>
      <c r="X1401" s="216">
        <f t="shared" ref="X1401:X1402" si="343">W1401/T1401</f>
      </c>
      <c r="Y1401" s="213">
        <f t="shared" ref="Y1401:Y1402" si="447">T1401/R1401</f>
      </c>
      <c r="Z1401" s="215">
        <f t="shared" ref="Z1401:Z1402" si="852">W1401/F1401</f>
      </c>
      <c r="AA1401" s="215">
        <f>W1401/(F1401+COUNT(W1386:W1400)*500)</f>
      </c>
      <c r="AB1401" s="217">
        <f>AB1386+AB1389+AB1392+AB1398+AB1395</f>
      </c>
      <c r="AC1401" s="217">
        <f>AC1386+AC1389+AC1392+AC1398+AC1395</f>
      </c>
      <c r="AD1401" s="213">
        <f t="shared" ref="AD1401:AD1402" si="748">AB1401/T1401</f>
      </c>
      <c r="AE1401" s="218">
        <f>(W1401-AC1401)/(F1401+COUNT(W1386:W1400))</f>
      </c>
      <c r="AF1401" s="203"/>
    </row>
    <row hidden="true" r="1402">
      <c r="A1402" s="189"/>
      <c r="B1402" s="190" t="s">
        <v>263</v>
      </c>
      <c r="C1402" s="221" t="s">
        <v>272</v>
      </c>
      <c r="D1402" s="192" t="s">
        <v>249</v>
      </c>
      <c r="E1402" s="193">
        <v>5.02</v>
      </c>
      <c r="F1402" s="194">
        <f>E1402+E1404+E1403</f>
      </c>
      <c r="G1402" s="193">
        <v>81</v>
      </c>
      <c r="H1402" s="193">
        <v>3</v>
      </c>
      <c r="I1402" s="196">
        <f t="shared" si="159"/>
      </c>
      <c r="J1402" s="197">
        <f t="shared" si="45"/>
      </c>
      <c r="K1402" s="193">
        <v>0</v>
      </c>
      <c r="L1402" s="197">
        <f t="shared" si="122"/>
      </c>
      <c r="M1402" s="193">
        <v>0</v>
      </c>
      <c r="N1402" s="198">
        <f t="shared" si="225"/>
      </c>
      <c r="O1402" s="193">
        <v>0</v>
      </c>
      <c r="P1402" s="198">
        <f t="shared" si="252"/>
      </c>
      <c r="Q1402" s="199">
        <f>(M1402+M1403+M1404)/(O1402+O1403+O1404)</f>
      </c>
      <c r="R1402" s="195">
        <v>3</v>
      </c>
      <c r="S1402" s="199">
        <f>(O1402+O1403+O1404)/(K1402+K1403+K1404)</f>
      </c>
      <c r="T1402" s="195">
        <v>0</v>
      </c>
      <c r="U1402" s="200">
        <f t="shared" si="551"/>
      </c>
      <c r="V1402" s="201">
        <f t="shared" si="644"/>
      </c>
      <c r="W1402" s="195">
        <v>0</v>
      </c>
      <c r="X1402" s="201">
        <f t="shared" si="343"/>
      </c>
      <c r="Y1402" s="199">
        <f t="shared" si="447"/>
      </c>
      <c r="Z1402" s="201">
        <f t="shared" si="852"/>
      </c>
      <c r="AA1402" s="201">
        <f>W1402/(F1402+500)</f>
      </c>
      <c r="AB1402" s="195">
        <v>0</v>
      </c>
      <c r="AC1402" s="195">
        <v>0</v>
      </c>
      <c r="AD1402" s="199">
        <f t="shared" si="748"/>
      </c>
      <c r="AE1402" s="202">
        <f>(W1402-AC1402)/(F1402+500)</f>
      </c>
      <c r="AF1402" s="244" t="s">
        <v>248</v>
      </c>
    </row>
    <row hidden="true" r="1403">
      <c r="A1403" s="189"/>
      <c r="B1403" s="190"/>
      <c r="C1403" s="221"/>
      <c r="D1403" s="192" t="s">
        <v>289</v>
      </c>
      <c r="E1403" s="193">
        <v>317.45</v>
      </c>
      <c r="F1403" s="194"/>
      <c r="G1403" s="195">
        <v>2361</v>
      </c>
      <c r="H1403" s="195">
        <v>95</v>
      </c>
      <c r="I1403" s="196">
        <f t="shared" si="159"/>
      </c>
      <c r="J1403" s="197">
        <f t="shared" si="45"/>
      </c>
      <c r="K1403" s="195">
        <v>3</v>
      </c>
      <c r="L1403" s="197">
        <f t="shared" si="122"/>
      </c>
      <c r="M1403" s="195">
        <v>0</v>
      </c>
      <c r="N1403" s="198">
        <f t="shared" si="225"/>
      </c>
      <c r="O1403" s="195">
        <v>2</v>
      </c>
      <c r="P1403" s="198">
        <f t="shared" si="252"/>
      </c>
      <c r="Q1403" s="199"/>
      <c r="R1403" s="195"/>
      <c r="S1403" s="199"/>
      <c r="T1403" s="195"/>
      <c r="U1403" s="200"/>
      <c r="V1403" s="201"/>
      <c r="W1403" s="195"/>
      <c r="X1403" s="201"/>
      <c r="Y1403" s="199"/>
      <c r="Z1403" s="201"/>
      <c r="AA1403" s="201"/>
      <c r="AB1403" s="195"/>
      <c r="AC1403" s="195"/>
      <c r="AD1403" s="199"/>
      <c r="AE1403" s="202"/>
      <c r="AF1403" s="203"/>
    </row>
    <row hidden="true" r="1404">
      <c r="A1404" s="189"/>
      <c r="B1404" s="190"/>
      <c r="C1404" s="221"/>
      <c r="D1404" s="192" t="s">
        <v>250</v>
      </c>
      <c r="E1404" s="193">
        <v>329.7</v>
      </c>
      <c r="F1404" s="194"/>
      <c r="G1404" s="195">
        <v>1402</v>
      </c>
      <c r="H1404" s="205">
        <v>44</v>
      </c>
      <c r="I1404" s="196">
        <f t="shared" si="159"/>
      </c>
      <c r="J1404" s="197">
        <f t="shared" si="45"/>
      </c>
      <c r="K1404" s="195">
        <v>1</v>
      </c>
      <c r="L1404" s="197">
        <f t="shared" si="122"/>
      </c>
      <c r="M1404" s="195">
        <v>0</v>
      </c>
      <c r="N1404" s="198">
        <f t="shared" si="225"/>
      </c>
      <c r="O1404" s="195">
        <v>0</v>
      </c>
      <c r="P1404" s="198">
        <f t="shared" si="252"/>
      </c>
      <c r="Q1404" s="199"/>
      <c r="R1404" s="195"/>
      <c r="S1404" s="199"/>
      <c r="T1404" s="195"/>
      <c r="U1404" s="200"/>
      <c r="V1404" s="201"/>
      <c r="W1404" s="195"/>
      <c r="X1404" s="201"/>
      <c r="Y1404" s="199"/>
      <c r="Z1404" s="201"/>
      <c r="AA1404" s="201"/>
      <c r="AB1404" s="195"/>
      <c r="AC1404" s="195"/>
      <c r="AD1404" s="199"/>
      <c r="AE1404" s="202"/>
      <c r="AF1404" s="203" t="s">
        <v>312</v>
      </c>
    </row>
    <row hidden="true" r="1405">
      <c r="A1405" s="189"/>
      <c r="B1405" s="190" t="s">
        <v>267</v>
      </c>
      <c r="C1405" s="221" t="s">
        <v>272</v>
      </c>
      <c r="D1405" s="192" t="s">
        <v>249</v>
      </c>
      <c r="E1405" s="193">
        <v>1.64</v>
      </c>
      <c r="F1405" s="194">
        <f>E1405+E1407+E1406</f>
      </c>
      <c r="G1405" s="195">
        <v>25</v>
      </c>
      <c r="H1405" s="195">
        <v>0</v>
      </c>
      <c r="I1405" s="196">
        <f t="shared" si="159"/>
      </c>
      <c r="J1405" s="197">
        <f>(E1405/G1406)*1000</f>
      </c>
      <c r="K1405" s="195">
        <v>0</v>
      </c>
      <c r="L1405" s="197">
        <f t="shared" si="122"/>
      </c>
      <c r="M1405" s="195">
        <v>0</v>
      </c>
      <c r="N1405" s="198">
        <f t="shared" si="225"/>
      </c>
      <c r="O1405" s="195">
        <v>0</v>
      </c>
      <c r="P1405" s="198">
        <f t="shared" si="252"/>
      </c>
      <c r="Q1405" s="199">
        <f>(M1405+M1406+M1407)/(O1405+O1406+O1407)</f>
      </c>
      <c r="R1405" s="195">
        <v>4</v>
      </c>
      <c r="S1405" s="199">
        <f>(O1405+O1406+O1407)/(K1405+K1406+K1407)</f>
      </c>
      <c r="T1405" s="195">
        <v>0</v>
      </c>
      <c r="U1405" s="200">
        <f>F1405/T1405</f>
      </c>
      <c r="V1405" s="201">
        <f>(F1405+4*500)/T1405</f>
      </c>
      <c r="W1405" s="195">
        <v>0</v>
      </c>
      <c r="X1405" s="201">
        <f>W1405/T1405</f>
      </c>
      <c r="Y1405" s="199">
        <f>T1405/R1405</f>
      </c>
      <c r="Z1405" s="201">
        <f>W1405/F1405</f>
      </c>
      <c r="AA1405" s="201">
        <f>W1405/(F1405+500)</f>
      </c>
      <c r="AB1405" s="195">
        <v>0</v>
      </c>
      <c r="AC1405" s="195">
        <v>0</v>
      </c>
      <c r="AD1405" s="199">
        <f>AB1405/T1405</f>
      </c>
      <c r="AE1405" s="202">
        <f>(W1405-AC1405)/(F1405+500)</f>
      </c>
      <c r="AF1405" s="244" t="s">
        <v>248</v>
      </c>
    </row>
    <row hidden="true" r="1406">
      <c r="A1406" s="189"/>
      <c r="B1406" s="190"/>
      <c r="C1406" s="221"/>
      <c r="D1406" s="192" t="s">
        <v>289</v>
      </c>
      <c r="E1406" s="193">
        <v>270.53</v>
      </c>
      <c r="F1406" s="194"/>
      <c r="G1406" s="195">
        <v>1760</v>
      </c>
      <c r="H1406" s="195">
        <v>67</v>
      </c>
      <c r="I1406" s="196">
        <f t="shared" si="159"/>
      </c>
      <c r="J1406" s="197">
        <f t="shared" ref="J1406:J1434" si="46">(E1406/G1406)*1000</f>
      </c>
      <c r="K1406" s="195">
        <v>4</v>
      </c>
      <c r="L1406" s="197">
        <f t="shared" si="122"/>
      </c>
      <c r="M1406" s="195">
        <v>0</v>
      </c>
      <c r="N1406" s="198">
        <f t="shared" si="225"/>
      </c>
      <c r="O1406" s="195">
        <v>1</v>
      </c>
      <c r="P1406" s="198">
        <f t="shared" si="252"/>
      </c>
      <c r="Q1406" s="199"/>
      <c r="R1406" s="195"/>
      <c r="S1406" s="199"/>
      <c r="T1406" s="195"/>
      <c r="U1406" s="200"/>
      <c r="V1406" s="201"/>
      <c r="W1406" s="195"/>
      <c r="X1406" s="201"/>
      <c r="Y1406" s="199"/>
      <c r="Z1406" s="201"/>
      <c r="AA1406" s="201"/>
      <c r="AB1406" s="195"/>
      <c r="AC1406" s="195"/>
      <c r="AD1406" s="199"/>
      <c r="AE1406" s="202"/>
      <c r="AF1406" s="203"/>
    </row>
    <row hidden="true" r="1407">
      <c r="A1407" s="189"/>
      <c r="B1407" s="190"/>
      <c r="C1407" s="221"/>
      <c r="D1407" s="192" t="s">
        <v>250</v>
      </c>
      <c r="E1407" s="193">
        <v>162.98</v>
      </c>
      <c r="F1407" s="194"/>
      <c r="G1407" s="195">
        <v>831</v>
      </c>
      <c r="H1407" s="205">
        <v>43</v>
      </c>
      <c r="I1407" s="196">
        <f t="shared" si="159"/>
      </c>
      <c r="J1407" s="197">
        <f t="shared" si="46"/>
      </c>
      <c r="K1407" s="195">
        <v>0</v>
      </c>
      <c r="L1407" s="197">
        <f t="shared" si="122"/>
      </c>
      <c r="M1407" s="195">
        <v>0</v>
      </c>
      <c r="N1407" s="198">
        <f t="shared" si="225"/>
      </c>
      <c r="O1407" s="195">
        <v>1</v>
      </c>
      <c r="P1407" s="198">
        <f t="shared" si="252"/>
      </c>
      <c r="Q1407" s="199"/>
      <c r="R1407" s="195"/>
      <c r="S1407" s="199"/>
      <c r="T1407" s="195"/>
      <c r="U1407" s="200"/>
      <c r="V1407" s="201"/>
      <c r="W1407" s="195"/>
      <c r="X1407" s="201"/>
      <c r="Y1407" s="199"/>
      <c r="Z1407" s="201"/>
      <c r="AA1407" s="201"/>
      <c r="AB1407" s="195"/>
      <c r="AC1407" s="195"/>
      <c r="AD1407" s="199"/>
      <c r="AE1407" s="202"/>
      <c r="AF1407" s="203" t="s">
        <v>312</v>
      </c>
    </row>
    <row hidden="true" r="1408">
      <c r="A1408" s="189"/>
      <c r="B1408" s="190" t="s">
        <v>268</v>
      </c>
      <c r="C1408" s="221" t="s">
        <v>272</v>
      </c>
      <c r="D1408" s="192" t="s">
        <v>249</v>
      </c>
      <c r="E1408" s="193">
        <v>1.76</v>
      </c>
      <c r="F1408" s="194">
        <f>E1408+E1410+E1409</f>
      </c>
      <c r="G1408" s="193">
        <v>32</v>
      </c>
      <c r="H1408" s="193">
        <v>6</v>
      </c>
      <c r="I1408" s="196">
        <f t="shared" si="159"/>
      </c>
      <c r="J1408" s="197">
        <f t="shared" si="46"/>
      </c>
      <c r="K1408" s="193">
        <v>0</v>
      </c>
      <c r="L1408" s="197">
        <f t="shared" si="122"/>
      </c>
      <c r="M1408" s="193">
        <v>0</v>
      </c>
      <c r="N1408" s="198">
        <f t="shared" si="225"/>
      </c>
      <c r="O1408" s="193">
        <v>0</v>
      </c>
      <c r="P1408" s="198">
        <f t="shared" si="252"/>
      </c>
      <c r="Q1408" s="199">
        <f>(M1408+M1409+M1410)/(O1408+O1409+O1410)</f>
      </c>
      <c r="R1408" s="195">
        <v>2</v>
      </c>
      <c r="S1408" s="199">
        <f>(O1408+O1409+O1410)/(K1408+K1409+K1410)</f>
      </c>
      <c r="T1408" s="195">
        <v>1</v>
      </c>
      <c r="U1408" s="200">
        <f>F1408/T1408</f>
      </c>
      <c r="V1408" s="201">
        <f>(F1408+4*500)/T1408</f>
      </c>
      <c r="W1408" s="195">
        <v>787.2</v>
      </c>
      <c r="X1408" s="201">
        <f>W1408/T1408</f>
      </c>
      <c r="Y1408" s="199">
        <f>T1408/R1408</f>
      </c>
      <c r="Z1408" s="201">
        <f>W1408/F1408</f>
      </c>
      <c r="AA1408" s="201">
        <f>W1408/(F1408+500)</f>
      </c>
      <c r="AB1408" s="195">
        <v>0</v>
      </c>
      <c r="AC1408" s="195">
        <v>0</v>
      </c>
      <c r="AD1408" s="199">
        <f>AB1408/T1408</f>
      </c>
      <c r="AE1408" s="202">
        <f>(W1408-AC1408)/(F1408+500)</f>
      </c>
      <c r="AF1408" s="244" t="s">
        <v>248</v>
      </c>
    </row>
    <row hidden="true" r="1409">
      <c r="A1409" s="189"/>
      <c r="B1409" s="190"/>
      <c r="C1409" s="221"/>
      <c r="D1409" s="192" t="s">
        <v>289</v>
      </c>
      <c r="E1409" s="193">
        <v>335.33</v>
      </c>
      <c r="F1409" s="194"/>
      <c r="G1409" s="195">
        <v>2342</v>
      </c>
      <c r="H1409" s="195">
        <v>84</v>
      </c>
      <c r="I1409" s="196">
        <f t="shared" si="159"/>
      </c>
      <c r="J1409" s="197">
        <f t="shared" si="46"/>
      </c>
      <c r="K1409" s="195">
        <v>6</v>
      </c>
      <c r="L1409" s="197">
        <f t="shared" si="122"/>
      </c>
      <c r="M1409" s="195">
        <v>1</v>
      </c>
      <c r="N1409" s="198">
        <f t="shared" si="225"/>
      </c>
      <c r="O1409" s="195">
        <v>1</v>
      </c>
      <c r="P1409" s="198">
        <f t="shared" si="252"/>
      </c>
      <c r="Q1409" s="199"/>
      <c r="R1409" s="195"/>
      <c r="S1409" s="199"/>
      <c r="T1409" s="195"/>
      <c r="U1409" s="200"/>
      <c r="V1409" s="201"/>
      <c r="W1409" s="195"/>
      <c r="X1409" s="201"/>
      <c r="Y1409" s="199"/>
      <c r="Z1409" s="201"/>
      <c r="AA1409" s="201"/>
      <c r="AB1409" s="195"/>
      <c r="AC1409" s="195"/>
      <c r="AD1409" s="199"/>
      <c r="AE1409" s="202"/>
      <c r="AF1409" s="203"/>
    </row>
    <row hidden="true" r="1410">
      <c r="A1410" s="189"/>
      <c r="B1410" s="190"/>
      <c r="C1410" s="221"/>
      <c r="D1410" s="192" t="s">
        <v>250</v>
      </c>
      <c r="E1410" s="193">
        <v>107.07</v>
      </c>
      <c r="F1410" s="194"/>
      <c r="G1410" s="195">
        <v>719</v>
      </c>
      <c r="H1410" s="205">
        <v>30</v>
      </c>
      <c r="I1410" s="196">
        <f t="shared" si="159"/>
      </c>
      <c r="J1410" s="197">
        <f t="shared" si="46"/>
      </c>
      <c r="K1410" s="195">
        <v>1</v>
      </c>
      <c r="L1410" s="197">
        <f t="shared" si="122"/>
      </c>
      <c r="M1410" s="195">
        <v>0</v>
      </c>
      <c r="N1410" s="198">
        <f t="shared" si="225"/>
      </c>
      <c r="O1410" s="195">
        <v>0</v>
      </c>
      <c r="P1410" s="198">
        <f t="shared" si="252"/>
      </c>
      <c r="Q1410" s="199"/>
      <c r="R1410" s="195"/>
      <c r="S1410" s="199"/>
      <c r="T1410" s="195"/>
      <c r="U1410" s="200"/>
      <c r="V1410" s="201"/>
      <c r="W1410" s="195"/>
      <c r="X1410" s="201"/>
      <c r="Y1410" s="199"/>
      <c r="Z1410" s="201"/>
      <c r="AA1410" s="201"/>
      <c r="AB1410" s="195"/>
      <c r="AC1410" s="195"/>
      <c r="AD1410" s="199"/>
      <c r="AE1410" s="202"/>
      <c r="AF1410" s="203" t="s">
        <v>312</v>
      </c>
    </row>
    <row hidden="true" r="1411">
      <c r="A1411" s="189"/>
      <c r="B1411" s="190" t="s">
        <v>269</v>
      </c>
      <c r="C1411" s="221" t="s">
        <v>272</v>
      </c>
      <c r="D1411" s="192" t="s">
        <v>249</v>
      </c>
      <c r="E1411" s="193">
        <v>4.13</v>
      </c>
      <c r="F1411" s="194">
        <f>E1411+E1413+E1412</f>
      </c>
      <c r="G1411" s="195">
        <v>27</v>
      </c>
      <c r="H1411" s="195">
        <v>2</v>
      </c>
      <c r="I1411" s="196">
        <f t="shared" si="159"/>
      </c>
      <c r="J1411" s="197">
        <f t="shared" si="46"/>
      </c>
      <c r="K1411" s="195">
        <v>0</v>
      </c>
      <c r="L1411" s="197">
        <f t="shared" si="122"/>
      </c>
      <c r="M1411" s="195">
        <v>0</v>
      </c>
      <c r="N1411" s="198">
        <f t="shared" si="225"/>
      </c>
      <c r="O1411" s="195">
        <v>0</v>
      </c>
      <c r="P1411" s="198">
        <f t="shared" si="252"/>
      </c>
      <c r="Q1411" s="199">
        <f>(M1411+M1412+M1413)/(O1411+O1412+O1413)</f>
      </c>
      <c r="R1411" s="195">
        <v>10</v>
      </c>
      <c r="S1411" s="199">
        <f>(O1411+O1412+O1413)/(K1411+K1412+K1413)</f>
      </c>
      <c r="T1411" s="195">
        <v>2</v>
      </c>
      <c r="U1411" s="200">
        <f>F1411/T1411</f>
      </c>
      <c r="V1411" s="201">
        <f>(F1411+4*500)/T1411</f>
      </c>
      <c r="W1411" s="195">
        <v>1303</v>
      </c>
      <c r="X1411" s="201">
        <f>W1411/T1411</f>
      </c>
      <c r="Y1411" s="199">
        <f>T1411/R1411</f>
      </c>
      <c r="Z1411" s="201">
        <f>W1411/F1411</f>
      </c>
      <c r="AA1411" s="201">
        <f>W1411/(F1411+500)</f>
      </c>
      <c r="AB1411" s="195">
        <v>2</v>
      </c>
      <c r="AC1411" s="195">
        <v>1303</v>
      </c>
      <c r="AD1411" s="199">
        <f>AB1411/T1411</f>
      </c>
      <c r="AE1411" s="202">
        <f>(W1411-AC1411)/(F1411+500)</f>
      </c>
      <c r="AF1411" s="244" t="s">
        <v>248</v>
      </c>
    </row>
    <row hidden="true" r="1412">
      <c r="A1412" s="189"/>
      <c r="B1412" s="190"/>
      <c r="C1412" s="221"/>
      <c r="D1412" s="192" t="s">
        <v>289</v>
      </c>
      <c r="E1412" s="193">
        <v>663.18</v>
      </c>
      <c r="F1412" s="194"/>
      <c r="G1412" s="195">
        <v>544</v>
      </c>
      <c r="H1412" s="195">
        <v>21</v>
      </c>
      <c r="I1412" s="196">
        <f t="shared" si="159"/>
      </c>
      <c r="J1412" s="197">
        <f t="shared" si="46"/>
      </c>
      <c r="K1412" s="195">
        <v>1</v>
      </c>
      <c r="L1412" s="197">
        <f t="shared" si="122"/>
      </c>
      <c r="M1412" s="195">
        <v>0</v>
      </c>
      <c r="N1412" s="198">
        <f t="shared" si="225"/>
      </c>
      <c r="O1412" s="195">
        <v>0</v>
      </c>
      <c r="P1412" s="198">
        <f t="shared" si="252"/>
      </c>
      <c r="Q1412" s="199"/>
      <c r="R1412" s="195"/>
      <c r="S1412" s="199"/>
      <c r="T1412" s="195"/>
      <c r="U1412" s="200"/>
      <c r="V1412" s="201"/>
      <c r="W1412" s="195"/>
      <c r="X1412" s="201"/>
      <c r="Y1412" s="199"/>
      <c r="Z1412" s="201"/>
      <c r="AA1412" s="201"/>
      <c r="AB1412" s="195"/>
      <c r="AC1412" s="195"/>
      <c r="AD1412" s="199"/>
      <c r="AE1412" s="202"/>
      <c r="AF1412" s="203"/>
    </row>
    <row hidden="true" r="1413">
      <c r="A1413" s="189"/>
      <c r="B1413" s="190"/>
      <c r="C1413" s="221"/>
      <c r="D1413" s="192" t="s">
        <v>250</v>
      </c>
      <c r="E1413" s="193">
        <v>195.5</v>
      </c>
      <c r="F1413" s="194"/>
      <c r="G1413" s="195">
        <v>1033</v>
      </c>
      <c r="H1413" s="195">
        <v>44</v>
      </c>
      <c r="I1413" s="196">
        <f t="shared" si="159"/>
      </c>
      <c r="J1413" s="197">
        <f t="shared" si="46"/>
      </c>
      <c r="K1413" s="195">
        <v>1</v>
      </c>
      <c r="L1413" s="197">
        <f t="shared" si="122"/>
      </c>
      <c r="M1413" s="195">
        <v>1</v>
      </c>
      <c r="N1413" s="198">
        <f t="shared" si="225"/>
      </c>
      <c r="O1413" s="195">
        <v>1</v>
      </c>
      <c r="P1413" s="198">
        <f t="shared" si="252"/>
      </c>
      <c r="Q1413" s="199"/>
      <c r="R1413" s="195"/>
      <c r="S1413" s="199"/>
      <c r="T1413" s="195"/>
      <c r="U1413" s="200"/>
      <c r="V1413" s="201"/>
      <c r="W1413" s="195"/>
      <c r="X1413" s="201"/>
      <c r="Y1413" s="199"/>
      <c r="Z1413" s="201"/>
      <c r="AA1413" s="201"/>
      <c r="AB1413" s="195"/>
      <c r="AC1413" s="195"/>
      <c r="AD1413" s="199"/>
      <c r="AE1413" s="202"/>
      <c r="AF1413" s="203" t="s">
        <v>312</v>
      </c>
    </row>
    <row hidden="true" r="1414">
      <c r="A1414" s="189"/>
      <c r="B1414" s="190" t="s">
        <v>270</v>
      </c>
      <c r="C1414" s="221" t="s">
        <v>272</v>
      </c>
      <c r="D1414" s="192" t="s">
        <v>249</v>
      </c>
      <c r="E1414" s="193">
        <v>1.8</v>
      </c>
      <c r="F1414" s="194">
        <f>E1414+E1416+E1415</f>
      </c>
      <c r="G1414" s="193">
        <v>24</v>
      </c>
      <c r="H1414" s="193">
        <v>1</v>
      </c>
      <c r="I1414" s="196">
        <f t="shared" si="159"/>
      </c>
      <c r="J1414" s="197">
        <f t="shared" si="46"/>
      </c>
      <c r="K1414" s="193">
        <v>0</v>
      </c>
      <c r="L1414" s="197">
        <f t="shared" si="122"/>
      </c>
      <c r="M1414" s="193">
        <v>0</v>
      </c>
      <c r="N1414" s="198">
        <f t="shared" si="225"/>
      </c>
      <c r="O1414" s="193">
        <v>0</v>
      </c>
      <c r="P1414" s="198">
        <f t="shared" si="252"/>
      </c>
      <c r="Q1414" s="199">
        <f>(M1414+M1415+M1416)/(O1414+O1415+O1416)</f>
      </c>
      <c r="R1414" s="195">
        <v>2</v>
      </c>
      <c r="S1414" s="199">
        <f>(O1414+O1415+O1416)/(K1414+K1415+K1416)</f>
      </c>
      <c r="T1414" s="195">
        <v>2</v>
      </c>
      <c r="U1414" s="200">
        <f>F1414/T1414</f>
      </c>
      <c r="V1414" s="201">
        <f>(F1414+4*500)/T1414</f>
      </c>
      <c r="W1414" s="195">
        <v>2560.2</v>
      </c>
      <c r="X1414" s="201">
        <f>W1414/T1414</f>
      </c>
      <c r="Y1414" s="199">
        <f>T1414/R1414</f>
      </c>
      <c r="Z1414" s="201">
        <f>W1414/F1414</f>
      </c>
      <c r="AA1414" s="201">
        <f>W1414/(F1414+500)</f>
      </c>
      <c r="AB1414" s="195">
        <v>0</v>
      </c>
      <c r="AC1414" s="195">
        <v>0</v>
      </c>
      <c r="AD1414" s="199">
        <f>AB1414/T1414</f>
      </c>
      <c r="AE1414" s="202">
        <f>(W1414-AC1414)/(F1414+500)</f>
      </c>
      <c r="AF1414" s="244" t="s">
        <v>248</v>
      </c>
    </row>
    <row hidden="true" r="1415">
      <c r="A1415" s="189"/>
      <c r="B1415" s="190"/>
      <c r="C1415" s="221"/>
      <c r="D1415" s="192" t="s">
        <v>289</v>
      </c>
      <c r="E1415" s="193">
        <v>331.37</v>
      </c>
      <c r="F1415" s="194"/>
      <c r="G1415" s="195">
        <v>2951</v>
      </c>
      <c r="H1415" s="195">
        <v>142</v>
      </c>
      <c r="I1415" s="196">
        <f t="shared" si="159"/>
      </c>
      <c r="J1415" s="197">
        <f t="shared" si="46"/>
      </c>
      <c r="K1415" s="195">
        <v>5</v>
      </c>
      <c r="L1415" s="197">
        <f t="shared" si="122"/>
      </c>
      <c r="M1415" s="195">
        <v>0</v>
      </c>
      <c r="N1415" s="198">
        <f t="shared" si="225"/>
      </c>
      <c r="O1415" s="195">
        <v>0</v>
      </c>
      <c r="P1415" s="198">
        <f t="shared" si="252"/>
      </c>
      <c r="Q1415" s="199"/>
      <c r="R1415" s="195"/>
      <c r="S1415" s="199"/>
      <c r="T1415" s="195"/>
      <c r="U1415" s="200"/>
      <c r="V1415" s="201"/>
      <c r="W1415" s="195"/>
      <c r="X1415" s="201"/>
      <c r="Y1415" s="199"/>
      <c r="Z1415" s="201"/>
      <c r="AA1415" s="201"/>
      <c r="AB1415" s="195"/>
      <c r="AC1415" s="195"/>
      <c r="AD1415" s="199"/>
      <c r="AE1415" s="202"/>
      <c r="AF1415" s="203"/>
    </row>
    <row hidden="true" r="1416">
      <c r="A1416" s="189"/>
      <c r="B1416" s="190"/>
      <c r="C1416" s="221"/>
      <c r="D1416" s="192" t="s">
        <v>250</v>
      </c>
      <c r="E1416" s="193">
        <v>378.52</v>
      </c>
      <c r="F1416" s="194"/>
      <c r="G1416" s="195">
        <v>1691</v>
      </c>
      <c r="H1416" s="195">
        <v>93</v>
      </c>
      <c r="I1416" s="196">
        <f t="shared" si="159"/>
      </c>
      <c r="J1416" s="197">
        <f t="shared" si="46"/>
      </c>
      <c r="K1416" s="195">
        <v>1</v>
      </c>
      <c r="L1416" s="197">
        <f t="shared" si="122"/>
      </c>
      <c r="M1416" s="195">
        <v>0</v>
      </c>
      <c r="N1416" s="198">
        <f t="shared" si="225"/>
      </c>
      <c r="O1416" s="195">
        <v>0</v>
      </c>
      <c r="P1416" s="198">
        <f t="shared" si="252"/>
      </c>
      <c r="Q1416" s="199"/>
      <c r="R1416" s="195"/>
      <c r="S1416" s="199"/>
      <c r="T1416" s="195"/>
      <c r="U1416" s="200"/>
      <c r="V1416" s="201"/>
      <c r="W1416" s="195"/>
      <c r="X1416" s="201"/>
      <c r="Y1416" s="199"/>
      <c r="Z1416" s="201"/>
      <c r="AA1416" s="201"/>
      <c r="AB1416" s="195"/>
      <c r="AC1416" s="195"/>
      <c r="AD1416" s="199"/>
      <c r="AE1416" s="202"/>
      <c r="AF1416" s="203" t="s">
        <v>312</v>
      </c>
    </row>
    <row hidden="true" r="1417">
      <c r="A1417" s="189"/>
      <c r="B1417" s="222" t="s">
        <v>256</v>
      </c>
      <c r="C1417" s="222"/>
      <c r="D1417" s="222"/>
      <c r="E1417" s="208">
        <f>SUM(E1402:E1416)</f>
      </c>
      <c r="F1417" s="208">
        <f>SUM(F1402:F1416)</f>
      </c>
      <c r="G1417" s="208">
        <f>SUM(G1402:G1416)</f>
      </c>
      <c r="H1417" s="208">
        <f>SUM(H1402:H1416)</f>
      </c>
      <c r="I1417" s="210">
        <f t="shared" si="159"/>
      </c>
      <c r="J1417" s="211">
        <f t="shared" si="46"/>
      </c>
      <c r="K1417" s="208">
        <f>SUM(K1402:K1416)</f>
      </c>
      <c r="L1417" s="211">
        <f t="shared" si="122"/>
      </c>
      <c r="M1417" s="208">
        <f>SUM(M1402:M1416)</f>
      </c>
      <c r="N1417" s="212">
        <f t="shared" si="225"/>
      </c>
      <c r="O1417" s="208">
        <f>SUM(O1402:O1416)</f>
      </c>
      <c r="P1417" s="212">
        <f t="shared" si="252"/>
      </c>
      <c r="Q1417" s="213">
        <f>M1417/O1417</f>
      </c>
      <c r="R1417" s="208">
        <f>SUM(R1402:R1416)</f>
      </c>
      <c r="S1417" s="213">
        <f>(O1417+O1417)/(K1417+K1417)</f>
      </c>
      <c r="T1417" s="208">
        <f>SUM(T1402:T1416)</f>
      </c>
      <c r="U1417" s="214">
        <f t="shared" ref="U1417:U1418" si="552">F1417/T1417</f>
      </c>
      <c r="V1417" s="215">
        <f t="shared" ref="V1417:V1418" si="645">(F1417+4*500)/T1417</f>
      </c>
      <c r="W1417" s="208">
        <f>SUM(W1402:W1416)</f>
      </c>
      <c r="X1417" s="216">
        <f t="shared" ref="X1417:X1418" si="344">W1417/T1417</f>
      </c>
      <c r="Y1417" s="213">
        <f t="shared" ref="Y1417:Y1418" si="448">T1417/R1417</f>
      </c>
      <c r="Z1417" s="215">
        <f t="shared" ref="Z1417:Z1418" si="853">W1417/F1417</f>
      </c>
      <c r="AA1417" s="215">
        <f>W1417/(F1417+COUNT(W1402:W1416)*500)</f>
      </c>
      <c r="AB1417" s="217">
        <f>AB1402+AB1405+AB1408+AB1411+AB1414</f>
      </c>
      <c r="AC1417" s="217">
        <f>AC1402+AC1405+AC1408+AC1411+AC1414</f>
      </c>
      <c r="AD1417" s="213">
        <f t="shared" ref="AD1417:AD1418" si="749">AB1417/T1417</f>
      </c>
      <c r="AE1417" s="218">
        <f>(W1417-AC1417)/(F1417+COUNT(W1402:W1416))</f>
      </c>
      <c r="AF1417" s="203"/>
    </row>
    <row hidden="true" r="1418">
      <c r="A1418" s="189"/>
      <c r="B1418" s="206" t="s">
        <v>271</v>
      </c>
      <c r="C1418" s="221" t="s">
        <v>287</v>
      </c>
      <c r="D1418" s="192" t="s">
        <v>249</v>
      </c>
      <c r="E1418" s="193">
        <v>1.84</v>
      </c>
      <c r="F1418" s="194">
        <f>E1418+E1420+E1419</f>
      </c>
      <c r="G1418" s="193">
        <v>33</v>
      </c>
      <c r="H1418" s="193">
        <v>2</v>
      </c>
      <c r="I1418" s="196">
        <f t="shared" si="159"/>
      </c>
      <c r="J1418" s="197">
        <f t="shared" si="46"/>
      </c>
      <c r="K1418" s="193">
        <v>0</v>
      </c>
      <c r="L1418" s="197">
        <f t="shared" si="122"/>
      </c>
      <c r="M1418" s="193">
        <v>0</v>
      </c>
      <c r="N1418" s="198">
        <f t="shared" si="225"/>
      </c>
      <c r="O1418" s="193">
        <v>0</v>
      </c>
      <c r="P1418" s="198">
        <f t="shared" si="252"/>
      </c>
      <c r="Q1418" s="199">
        <f>(M1418+M1419+M1420)/(O1418+O1419+O1420)</f>
      </c>
      <c r="R1418" s="195">
        <v>3</v>
      </c>
      <c r="S1418" s="199">
        <f>(O1418+O1419+O1420)/(K1418+K1419+K1420)</f>
      </c>
      <c r="T1418" s="195">
        <v>1</v>
      </c>
      <c r="U1418" s="200">
        <f t="shared" si="552"/>
      </c>
      <c r="V1418" s="201">
        <f t="shared" si="645"/>
      </c>
      <c r="W1418" s="195">
        <v>1752</v>
      </c>
      <c r="X1418" s="201">
        <f t="shared" si="344"/>
      </c>
      <c r="Y1418" s="199">
        <f t="shared" si="448"/>
      </c>
      <c r="Z1418" s="201">
        <f t="shared" si="853"/>
      </c>
      <c r="AA1418" s="201">
        <f>W1418/(F1418+500)</f>
      </c>
      <c r="AB1418" s="195">
        <v>0</v>
      </c>
      <c r="AC1418" s="195">
        <v>0</v>
      </c>
      <c r="AD1418" s="199">
        <f t="shared" si="749"/>
      </c>
      <c r="AE1418" s="202">
        <f>(W1418-AC1418)/(F1418+500)</f>
      </c>
      <c r="AF1418" s="244" t="s">
        <v>248</v>
      </c>
    </row>
    <row hidden="true" r="1419">
      <c r="A1419" s="189"/>
      <c r="B1419" s="206"/>
      <c r="C1419" s="221"/>
      <c r="D1419" s="192" t="s">
        <v>289</v>
      </c>
      <c r="E1419" s="193">
        <v>532.81</v>
      </c>
      <c r="F1419" s="194"/>
      <c r="G1419" s="195">
        <v>4458</v>
      </c>
      <c r="H1419" s="195">
        <v>244</v>
      </c>
      <c r="I1419" s="196">
        <f t="shared" si="159"/>
      </c>
      <c r="J1419" s="197">
        <f t="shared" si="46"/>
      </c>
      <c r="K1419" s="195">
        <v>16</v>
      </c>
      <c r="L1419" s="197">
        <f t="shared" si="122"/>
      </c>
      <c r="M1419" s="195">
        <v>1</v>
      </c>
      <c r="N1419" s="198">
        <f t="shared" si="225"/>
      </c>
      <c r="O1419" s="195">
        <v>3</v>
      </c>
      <c r="P1419" s="198">
        <f t="shared" si="252"/>
      </c>
      <c r="Q1419" s="199"/>
      <c r="R1419" s="195"/>
      <c r="S1419" s="199"/>
      <c r="T1419" s="195"/>
      <c r="U1419" s="200"/>
      <c r="V1419" s="201"/>
      <c r="W1419" s="195"/>
      <c r="X1419" s="201"/>
      <c r="Y1419" s="199"/>
      <c r="Z1419" s="201"/>
      <c r="AA1419" s="201"/>
      <c r="AB1419" s="195"/>
      <c r="AC1419" s="195"/>
      <c r="AD1419" s="199"/>
      <c r="AE1419" s="202"/>
      <c r="AF1419" s="203"/>
    </row>
    <row hidden="true" r="1420">
      <c r="A1420" s="189"/>
      <c r="B1420" s="206"/>
      <c r="C1420" s="221"/>
      <c r="D1420" s="192" t="s">
        <v>250</v>
      </c>
      <c r="E1420" s="193">
        <v>560.76</v>
      </c>
      <c r="F1420" s="194"/>
      <c r="G1420" s="195">
        <v>2634</v>
      </c>
      <c r="H1420" s="195">
        <v>174</v>
      </c>
      <c r="I1420" s="196">
        <f t="shared" si="159"/>
      </c>
      <c r="J1420" s="197">
        <f t="shared" si="46"/>
      </c>
      <c r="K1420" s="195">
        <v>1</v>
      </c>
      <c r="L1420" s="197">
        <f t="shared" si="122"/>
      </c>
      <c r="M1420" s="195">
        <v>0</v>
      </c>
      <c r="N1420" s="198">
        <f t="shared" si="225"/>
      </c>
      <c r="O1420" s="195">
        <v>1</v>
      </c>
      <c r="P1420" s="198">
        <f t="shared" si="252"/>
      </c>
      <c r="Q1420" s="199"/>
      <c r="R1420" s="195"/>
      <c r="S1420" s="199"/>
      <c r="T1420" s="195"/>
      <c r="U1420" s="200"/>
      <c r="V1420" s="201"/>
      <c r="W1420" s="195"/>
      <c r="X1420" s="201"/>
      <c r="Y1420" s="199"/>
      <c r="Z1420" s="201"/>
      <c r="AA1420" s="201"/>
      <c r="AB1420" s="195"/>
      <c r="AC1420" s="195"/>
      <c r="AD1420" s="199"/>
      <c r="AE1420" s="202"/>
      <c r="AF1420" s="203" t="s">
        <v>312</v>
      </c>
    </row>
    <row hidden="true" r="1421">
      <c r="A1421" s="189"/>
      <c r="B1421" s="190" t="s">
        <v>273</v>
      </c>
      <c r="C1421" s="221" t="s">
        <v>287</v>
      </c>
      <c r="D1421" s="192" t="s">
        <v>249</v>
      </c>
      <c r="E1421" s="193">
        <v>2.72</v>
      </c>
      <c r="F1421" s="194">
        <f>E1421+E1423+E1422</f>
      </c>
      <c r="G1421" s="193">
        <v>65</v>
      </c>
      <c r="H1421" s="193">
        <v>2</v>
      </c>
      <c r="I1421" s="196">
        <f t="shared" si="159"/>
      </c>
      <c r="J1421" s="197">
        <f t="shared" si="46"/>
      </c>
      <c r="K1421" s="193">
        <v>0</v>
      </c>
      <c r="L1421" s="197">
        <f t="shared" si="122"/>
      </c>
      <c r="M1421" s="193">
        <v>0</v>
      </c>
      <c r="N1421" s="198">
        <f t="shared" si="225"/>
      </c>
      <c r="O1421" s="193">
        <v>0</v>
      </c>
      <c r="P1421" s="198">
        <f t="shared" si="252"/>
      </c>
      <c r="Q1421" s="199">
        <f>(M1421+M1422+M1423)/(O1421+O1422+O1423)</f>
      </c>
      <c r="R1421" s="195">
        <v>3</v>
      </c>
      <c r="S1421" s="199">
        <f>(O1421+O1422+O1423)/(K1421+K1422+K1423)</f>
      </c>
      <c r="T1421" s="195">
        <v>2</v>
      </c>
      <c r="U1421" s="200">
        <f>F1421/T1421</f>
      </c>
      <c r="V1421" s="201">
        <f>(F1421+4*500)/T1421</f>
      </c>
      <c r="W1421" s="195">
        <v>3542.4</v>
      </c>
      <c r="X1421" s="201">
        <f>W1421/T1421</f>
      </c>
      <c r="Y1421" s="199">
        <f>T1421/R1421</f>
      </c>
      <c r="Z1421" s="201">
        <f>W1421/F1421</f>
      </c>
      <c r="AA1421" s="201">
        <f>W1421/(F1421+500)</f>
      </c>
      <c r="AB1421" s="195">
        <v>1</v>
      </c>
      <c r="AC1421" s="195">
        <v>2071.2</v>
      </c>
      <c r="AD1421" s="199">
        <f>AB1421/T1421</f>
      </c>
      <c r="AE1421" s="202">
        <f>(W1421-AC1421)/(F1421+500)</f>
      </c>
      <c r="AF1421" s="244" t="s">
        <v>248</v>
      </c>
    </row>
    <row hidden="true" r="1422">
      <c r="A1422" s="189"/>
      <c r="B1422" s="190"/>
      <c r="C1422" s="221"/>
      <c r="D1422" s="192" t="s">
        <v>289</v>
      </c>
      <c r="E1422" s="193">
        <v>1692.35</v>
      </c>
      <c r="F1422" s="194"/>
      <c r="G1422" s="195">
        <v>12425</v>
      </c>
      <c r="H1422" s="195">
        <v>758</v>
      </c>
      <c r="I1422" s="196">
        <f t="shared" si="159"/>
      </c>
      <c r="J1422" s="197">
        <f t="shared" si="46"/>
      </c>
      <c r="K1422" s="195">
        <v>29</v>
      </c>
      <c r="L1422" s="197">
        <f t="shared" si="122"/>
      </c>
      <c r="M1422" s="195">
        <v>2</v>
      </c>
      <c r="N1422" s="198">
        <f t="shared" si="225"/>
      </c>
      <c r="O1422" s="195">
        <v>3</v>
      </c>
      <c r="P1422" s="198">
        <f t="shared" si="252"/>
      </c>
      <c r="Q1422" s="199"/>
      <c r="R1422" s="195"/>
      <c r="S1422" s="199"/>
      <c r="T1422" s="195"/>
      <c r="U1422" s="200"/>
      <c r="V1422" s="201"/>
      <c r="W1422" s="195"/>
      <c r="X1422" s="201"/>
      <c r="Y1422" s="199"/>
      <c r="Z1422" s="201"/>
      <c r="AA1422" s="201"/>
      <c r="AB1422" s="195"/>
      <c r="AC1422" s="195"/>
      <c r="AD1422" s="199"/>
      <c r="AE1422" s="202"/>
      <c r="AF1422" s="203"/>
    </row>
    <row hidden="true" r="1423">
      <c r="A1423" s="189"/>
      <c r="B1423" s="190"/>
      <c r="C1423" s="221"/>
      <c r="D1423" s="192" t="s">
        <v>250</v>
      </c>
      <c r="E1423" s="193">
        <v>760.22</v>
      </c>
      <c r="F1423" s="194"/>
      <c r="G1423" s="195">
        <v>3785</v>
      </c>
      <c r="H1423" s="195">
        <v>187</v>
      </c>
      <c r="I1423" s="196">
        <f t="shared" si="159"/>
      </c>
      <c r="J1423" s="197">
        <f t="shared" si="46"/>
      </c>
      <c r="K1423" s="195">
        <v>5</v>
      </c>
      <c r="L1423" s="197">
        <f t="shared" si="122"/>
      </c>
      <c r="M1423" s="195">
        <v>0</v>
      </c>
      <c r="N1423" s="198">
        <f t="shared" si="225"/>
      </c>
      <c r="O1423" s="195">
        <v>0</v>
      </c>
      <c r="P1423" s="198">
        <f t="shared" si="252"/>
      </c>
      <c r="Q1423" s="199"/>
      <c r="R1423" s="195"/>
      <c r="S1423" s="199"/>
      <c r="T1423" s="195"/>
      <c r="U1423" s="200"/>
      <c r="V1423" s="201"/>
      <c r="W1423" s="195"/>
      <c r="X1423" s="201"/>
      <c r="Y1423" s="199"/>
      <c r="Z1423" s="201"/>
      <c r="AA1423" s="201"/>
      <c r="AB1423" s="195"/>
      <c r="AC1423" s="195"/>
      <c r="AD1423" s="199"/>
      <c r="AE1423" s="202"/>
      <c r="AF1423" s="203" t="s">
        <v>312</v>
      </c>
    </row>
    <row hidden="true" r="1424">
      <c r="A1424" s="189"/>
      <c r="B1424" s="190" t="s">
        <v>274</v>
      </c>
      <c r="C1424" s="221" t="s">
        <v>287</v>
      </c>
      <c r="D1424" s="192" t="s">
        <v>249</v>
      </c>
      <c r="E1424" s="193">
        <v>2.81</v>
      </c>
      <c r="F1424" s="194">
        <f>E1424+E1426+E1425</f>
      </c>
      <c r="G1424" s="193">
        <v>37</v>
      </c>
      <c r="H1424" s="193">
        <v>1</v>
      </c>
      <c r="I1424" s="196">
        <f t="shared" si="159"/>
      </c>
      <c r="J1424" s="197">
        <f t="shared" si="46"/>
      </c>
      <c r="K1424" s="193">
        <v>0</v>
      </c>
      <c r="L1424" s="197">
        <f t="shared" si="122"/>
      </c>
      <c r="M1424" s="193">
        <v>0</v>
      </c>
      <c r="N1424" s="198">
        <f t="shared" si="225"/>
      </c>
      <c r="O1424" s="193">
        <v>0</v>
      </c>
      <c r="P1424" s="198">
        <f t="shared" si="252"/>
      </c>
      <c r="Q1424" s="199">
        <f>(M1424+M1425+M1426)/(O1424+O1425+O1426)</f>
      </c>
      <c r="R1424" s="195">
        <v>4</v>
      </c>
      <c r="S1424" s="199">
        <f>(O1424+O1425+O1426)/(K1424+K1425+K1426)</f>
      </c>
      <c r="T1424" s="195">
        <v>2</v>
      </c>
      <c r="U1424" s="200">
        <f>F1424/T1424</f>
      </c>
      <c r="V1424" s="201">
        <f>(F1424+4*500)/T1424</f>
      </c>
      <c r="W1424" s="195">
        <v>3475.2</v>
      </c>
      <c r="X1424" s="201">
        <f>W1424/T1424</f>
      </c>
      <c r="Y1424" s="199">
        <f>T1424/R1424</f>
      </c>
      <c r="Z1424" s="201">
        <f>W1424/F1424</f>
      </c>
      <c r="AA1424" s="201">
        <f>W1424/(F1424+500)</f>
      </c>
      <c r="AB1424" s="195">
        <v>0</v>
      </c>
      <c r="AC1424" s="195">
        <v>0</v>
      </c>
      <c r="AD1424" s="199">
        <f>AB1424/T1424</f>
      </c>
      <c r="AE1424" s="202">
        <f>(W1424-AC1424)/(F1424+500)</f>
      </c>
      <c r="AF1424" s="244" t="s">
        <v>248</v>
      </c>
    </row>
    <row hidden="true" r="1425">
      <c r="A1425" s="189"/>
      <c r="B1425" s="190"/>
      <c r="C1425" s="221"/>
      <c r="D1425" s="192" t="s">
        <v>289</v>
      </c>
      <c r="E1425" s="193">
        <v>2369.62</v>
      </c>
      <c r="F1425" s="194"/>
      <c r="G1425" s="195">
        <v>22983</v>
      </c>
      <c r="H1425" s="195">
        <v>1434</v>
      </c>
      <c r="I1425" s="196">
        <f t="shared" si="159"/>
      </c>
      <c r="J1425" s="197">
        <f t="shared" si="46"/>
      </c>
      <c r="K1425" s="195">
        <v>42</v>
      </c>
      <c r="L1425" s="197">
        <f t="shared" si="122"/>
      </c>
      <c r="M1425" s="195">
        <v>2</v>
      </c>
      <c r="N1425" s="198">
        <f t="shared" si="225"/>
      </c>
      <c r="O1425" s="195">
        <v>3</v>
      </c>
      <c r="P1425" s="198">
        <f t="shared" si="252"/>
      </c>
      <c r="Q1425" s="199"/>
      <c r="R1425" s="195"/>
      <c r="S1425" s="199"/>
      <c r="T1425" s="195"/>
      <c r="U1425" s="200"/>
      <c r="V1425" s="201"/>
      <c r="W1425" s="195"/>
      <c r="X1425" s="201"/>
      <c r="Y1425" s="199"/>
      <c r="Z1425" s="201"/>
      <c r="AA1425" s="201"/>
      <c r="AB1425" s="195"/>
      <c r="AC1425" s="195"/>
      <c r="AD1425" s="199"/>
      <c r="AE1425" s="202"/>
      <c r="AF1425" s="203"/>
    </row>
    <row hidden="true" r="1426">
      <c r="A1426" s="189"/>
      <c r="B1426" s="190"/>
      <c r="C1426" s="221"/>
      <c r="D1426" s="192" t="s">
        <v>250</v>
      </c>
      <c r="E1426" s="193">
        <v>427.76</v>
      </c>
      <c r="F1426" s="194"/>
      <c r="G1426" s="195">
        <v>2244</v>
      </c>
      <c r="H1426" s="195">
        <v>152</v>
      </c>
      <c r="I1426" s="196">
        <f t="shared" si="159"/>
      </c>
      <c r="J1426" s="197">
        <f t="shared" si="46"/>
      </c>
      <c r="K1426" s="195">
        <v>1</v>
      </c>
      <c r="L1426" s="197">
        <f t="shared" si="122"/>
      </c>
      <c r="M1426" s="195">
        <v>0</v>
      </c>
      <c r="N1426" s="198">
        <f t="shared" si="225"/>
      </c>
      <c r="O1426" s="195">
        <v>1</v>
      </c>
      <c r="P1426" s="198">
        <f t="shared" si="252"/>
      </c>
      <c r="Q1426" s="199"/>
      <c r="R1426" s="195"/>
      <c r="S1426" s="199"/>
      <c r="T1426" s="195"/>
      <c r="U1426" s="200"/>
      <c r="V1426" s="201"/>
      <c r="W1426" s="195"/>
      <c r="X1426" s="201"/>
      <c r="Y1426" s="199"/>
      <c r="Z1426" s="201"/>
      <c r="AA1426" s="201"/>
      <c r="AB1426" s="195"/>
      <c r="AC1426" s="195"/>
      <c r="AD1426" s="199"/>
      <c r="AE1426" s="202"/>
      <c r="AF1426" s="203" t="s">
        <v>312</v>
      </c>
    </row>
    <row hidden="true" r="1427">
      <c r="A1427" s="189"/>
      <c r="B1427" s="190" t="s">
        <v>275</v>
      </c>
      <c r="C1427" s="221" t="s">
        <v>287</v>
      </c>
      <c r="D1427" s="192" t="s">
        <v>249</v>
      </c>
      <c r="E1427" s="193">
        <v>22.66</v>
      </c>
      <c r="F1427" s="194">
        <f>E1427+E1429+E1428</f>
      </c>
      <c r="G1427" s="193">
        <v>64</v>
      </c>
      <c r="H1427" s="193">
        <v>3</v>
      </c>
      <c r="I1427" s="196">
        <f t="shared" si="159"/>
      </c>
      <c r="J1427" s="197">
        <f t="shared" si="46"/>
      </c>
      <c r="K1427" s="193">
        <v>0</v>
      </c>
      <c r="L1427" s="197">
        <f t="shared" si="122"/>
      </c>
      <c r="M1427" s="193">
        <v>0</v>
      </c>
      <c r="N1427" s="198">
        <f t="shared" si="225"/>
      </c>
      <c r="O1427" s="193">
        <v>0</v>
      </c>
      <c r="P1427" s="198">
        <f t="shared" si="252"/>
      </c>
      <c r="Q1427" s="199">
        <f>(M1427+M1428+M1429)/(O1427+O1428+O1429)</f>
      </c>
      <c r="R1427" s="195">
        <v>9</v>
      </c>
      <c r="S1427" s="199">
        <f>(O1427+O1428+O1429)/(K1427+K1428+K1429)</f>
      </c>
      <c r="T1427" s="195">
        <v>6</v>
      </c>
      <c r="U1427" s="200">
        <f>F1427/T1427</f>
      </c>
      <c r="V1427" s="201">
        <f>(F1427+4*500)/T1427</f>
      </c>
      <c r="W1427" s="195">
        <v>7094</v>
      </c>
      <c r="X1427" s="201">
        <f>W1427/T1427</f>
      </c>
      <c r="Y1427" s="199">
        <f>T1427/R1427</f>
      </c>
      <c r="Z1427" s="201">
        <f>W1427/F1427</f>
      </c>
      <c r="AA1427" s="201">
        <f>W1427/(F1427+500)</f>
      </c>
      <c r="AB1427" s="195">
        <v>1</v>
      </c>
      <c r="AC1427" s="195">
        <v>563.8</v>
      </c>
      <c r="AD1427" s="199">
        <f>AB1427/T1427</f>
      </c>
      <c r="AE1427" s="202">
        <f>(W1427-AC1427)/(F1427+500)</f>
      </c>
      <c r="AF1427" s="244" t="s">
        <v>248</v>
      </c>
    </row>
    <row hidden="true" r="1428">
      <c r="A1428" s="189"/>
      <c r="B1428" s="190"/>
      <c r="C1428" s="221"/>
      <c r="D1428" s="192" t="s">
        <v>289</v>
      </c>
      <c r="E1428" s="193">
        <v>1520.31</v>
      </c>
      <c r="F1428" s="194"/>
      <c r="G1428" s="195">
        <v>13586</v>
      </c>
      <c r="H1428" s="195">
        <v>976</v>
      </c>
      <c r="I1428" s="196">
        <f t="shared" si="159"/>
      </c>
      <c r="J1428" s="197">
        <f t="shared" si="46"/>
      </c>
      <c r="K1428" s="195">
        <v>22</v>
      </c>
      <c r="L1428" s="197">
        <f t="shared" si="122"/>
      </c>
      <c r="M1428" s="195">
        <v>3</v>
      </c>
      <c r="N1428" s="198">
        <f t="shared" si="225"/>
      </c>
      <c r="O1428" s="195">
        <v>6</v>
      </c>
      <c r="P1428" s="198">
        <f t="shared" si="252"/>
      </c>
      <c r="Q1428" s="199"/>
      <c r="R1428" s="195"/>
      <c r="S1428" s="199"/>
      <c r="T1428" s="195"/>
      <c r="U1428" s="200"/>
      <c r="V1428" s="201"/>
      <c r="W1428" s="195"/>
      <c r="X1428" s="201"/>
      <c r="Y1428" s="199"/>
      <c r="Z1428" s="201"/>
      <c r="AA1428" s="201"/>
      <c r="AB1428" s="195"/>
      <c r="AC1428" s="195"/>
      <c r="AD1428" s="199"/>
      <c r="AE1428" s="202"/>
      <c r="AF1428" s="203"/>
    </row>
    <row hidden="true" r="1429">
      <c r="A1429" s="189"/>
      <c r="B1429" s="190"/>
      <c r="C1429" s="221"/>
      <c r="D1429" s="192" t="s">
        <v>250</v>
      </c>
      <c r="E1429" s="193">
        <v>1004.8</v>
      </c>
      <c r="F1429" s="194"/>
      <c r="G1429" s="195">
        <v>5427</v>
      </c>
      <c r="H1429" s="195">
        <v>253</v>
      </c>
      <c r="I1429" s="196">
        <f t="shared" si="159"/>
      </c>
      <c r="J1429" s="197">
        <f t="shared" si="46"/>
      </c>
      <c r="K1429" s="195">
        <v>4</v>
      </c>
      <c r="L1429" s="197">
        <f t="shared" si="122"/>
      </c>
      <c r="M1429" s="195">
        <v>1</v>
      </c>
      <c r="N1429" s="198">
        <f t="shared" si="225"/>
      </c>
      <c r="O1429" s="195">
        <v>1</v>
      </c>
      <c r="P1429" s="198">
        <f t="shared" si="252"/>
      </c>
      <c r="Q1429" s="199"/>
      <c r="R1429" s="195"/>
      <c r="S1429" s="199"/>
      <c r="T1429" s="195"/>
      <c r="U1429" s="200"/>
      <c r="V1429" s="201"/>
      <c r="W1429" s="195"/>
      <c r="X1429" s="201"/>
      <c r="Y1429" s="199"/>
      <c r="Z1429" s="201"/>
      <c r="AA1429" s="201"/>
      <c r="AB1429" s="195"/>
      <c r="AC1429" s="195"/>
      <c r="AD1429" s="199"/>
      <c r="AE1429" s="202"/>
      <c r="AF1429" s="203" t="s">
        <v>312</v>
      </c>
    </row>
    <row hidden="true" r="1430">
      <c r="A1430" s="189"/>
      <c r="B1430" s="190" t="s">
        <v>276</v>
      </c>
      <c r="C1430" s="221" t="s">
        <v>287</v>
      </c>
      <c r="D1430" s="192" t="s">
        <v>249</v>
      </c>
      <c r="E1430" s="193">
        <v>7.45</v>
      </c>
      <c r="F1430" s="194">
        <f>E1430+E1432+E1431</f>
      </c>
      <c r="G1430" s="193">
        <v>47</v>
      </c>
      <c r="H1430" s="193">
        <v>13</v>
      </c>
      <c r="I1430" s="196">
        <f t="shared" si="159"/>
      </c>
      <c r="J1430" s="197">
        <f t="shared" si="46"/>
      </c>
      <c r="K1430" s="193">
        <v>0</v>
      </c>
      <c r="L1430" s="197">
        <f t="shared" si="122"/>
      </c>
      <c r="M1430" s="193">
        <v>0</v>
      </c>
      <c r="N1430" s="198">
        <f t="shared" si="225"/>
      </c>
      <c r="O1430" s="193">
        <v>0</v>
      </c>
      <c r="P1430" s="198">
        <f t="shared" si="252"/>
      </c>
      <c r="Q1430" s="199">
        <f>(M1430+M1431+M1432)/(O1430+O1431+O1432)</f>
      </c>
      <c r="R1430" s="195">
        <v>4</v>
      </c>
      <c r="S1430" s="199">
        <f>(O1430+O1431+O1432)/(K1430+K1431+K1432)</f>
      </c>
      <c r="T1430" s="195">
        <v>3</v>
      </c>
      <c r="U1430" s="200">
        <f>F1430/T1430</f>
      </c>
      <c r="V1430" s="201">
        <f>(F1430+4*500)/T1430</f>
      </c>
      <c r="W1430" s="195">
        <v>2488.8</v>
      </c>
      <c r="X1430" s="201">
        <f>W1430/T1430</f>
      </c>
      <c r="Y1430" s="199">
        <f>T1430/R1430</f>
      </c>
      <c r="Z1430" s="201">
        <f>W1430/F1430</f>
      </c>
      <c r="AA1430" s="201">
        <f>W1430/(F1430+500)</f>
      </c>
      <c r="AB1430" s="195">
        <v>2</v>
      </c>
      <c r="AC1430" s="195">
        <v>765.6</v>
      </c>
      <c r="AD1430" s="199">
        <f>AB1430/T1430</f>
      </c>
      <c r="AE1430" s="202">
        <f>(W1430-AC1430)/(F1430+500)</f>
      </c>
      <c r="AF1430" s="244" t="s">
        <v>248</v>
      </c>
    </row>
    <row hidden="true" r="1431">
      <c r="A1431" s="189"/>
      <c r="B1431" s="190"/>
      <c r="C1431" s="221"/>
      <c r="D1431" s="192" t="s">
        <v>289</v>
      </c>
      <c r="E1431" s="193">
        <v>722.4</v>
      </c>
      <c r="F1431" s="194"/>
      <c r="G1431" s="195">
        <v>8888</v>
      </c>
      <c r="H1431" s="195">
        <v>829</v>
      </c>
      <c r="I1431" s="196">
        <f t="shared" si="159"/>
      </c>
      <c r="J1431" s="197">
        <f t="shared" si="46"/>
      </c>
      <c r="K1431" s="195">
        <v>19</v>
      </c>
      <c r="L1431" s="197">
        <f>E1430/K1430</f>
      </c>
      <c r="M1431" s="195">
        <v>0</v>
      </c>
      <c r="N1431" s="198">
        <f t="shared" si="225"/>
      </c>
      <c r="O1431" s="195">
        <v>0</v>
      </c>
      <c r="P1431" s="198">
        <f t="shared" si="252"/>
      </c>
      <c r="Q1431" s="199"/>
      <c r="R1431" s="195"/>
      <c r="S1431" s="199"/>
      <c r="T1431" s="195"/>
      <c r="U1431" s="200"/>
      <c r="V1431" s="201"/>
      <c r="W1431" s="195"/>
      <c r="X1431" s="201"/>
      <c r="Y1431" s="199"/>
      <c r="Z1431" s="201"/>
      <c r="AA1431" s="201"/>
      <c r="AB1431" s="195"/>
      <c r="AC1431" s="195"/>
      <c r="AD1431" s="199"/>
      <c r="AE1431" s="202"/>
      <c r="AF1431" s="203"/>
    </row>
    <row hidden="true" r="1432">
      <c r="A1432" s="189"/>
      <c r="B1432" s="190"/>
      <c r="C1432" s="221"/>
      <c r="D1432" s="192" t="s">
        <v>250</v>
      </c>
      <c r="E1432" s="193">
        <v>602.77</v>
      </c>
      <c r="F1432" s="194"/>
      <c r="G1432" s="195">
        <v>4534</v>
      </c>
      <c r="H1432" s="195">
        <v>161</v>
      </c>
      <c r="I1432" s="196">
        <f t="shared" si="159"/>
      </c>
      <c r="J1432" s="197">
        <f t="shared" si="46"/>
      </c>
      <c r="K1432" s="195">
        <v>0</v>
      </c>
      <c r="L1432" s="197">
        <f t="shared" ref="L1432:L1434" si="123">E1432/K1432</f>
      </c>
      <c r="M1432" s="195">
        <v>1</v>
      </c>
      <c r="N1432" s="198">
        <f t="shared" si="225"/>
      </c>
      <c r="O1432" s="195">
        <v>1</v>
      </c>
      <c r="P1432" s="198">
        <f t="shared" si="252"/>
      </c>
      <c r="Q1432" s="199"/>
      <c r="R1432" s="195"/>
      <c r="S1432" s="199"/>
      <c r="T1432" s="195"/>
      <c r="U1432" s="200"/>
      <c r="V1432" s="201"/>
      <c r="W1432" s="195"/>
      <c r="X1432" s="201"/>
      <c r="Y1432" s="199"/>
      <c r="Z1432" s="201"/>
      <c r="AA1432" s="201"/>
      <c r="AB1432" s="195"/>
      <c r="AC1432" s="195"/>
      <c r="AD1432" s="199"/>
      <c r="AE1432" s="202"/>
      <c r="AF1432" s="203" t="s">
        <v>312</v>
      </c>
    </row>
    <row hidden="true" r="1433">
      <c r="A1433" s="189"/>
      <c r="B1433" s="222" t="s">
        <v>256</v>
      </c>
      <c r="C1433" s="222"/>
      <c r="D1433" s="222"/>
      <c r="E1433" s="208">
        <f>SUM(E1418:E1432)</f>
      </c>
      <c r="F1433" s="208">
        <f>SUM(F1418:F1432)</f>
      </c>
      <c r="G1433" s="208">
        <f>SUM(G1418:G1432)</f>
      </c>
      <c r="H1433" s="208">
        <f>SUM(H1418:H1432)</f>
      </c>
      <c r="I1433" s="210">
        <f t="shared" si="159"/>
      </c>
      <c r="J1433" s="211">
        <f t="shared" si="46"/>
      </c>
      <c r="K1433" s="208">
        <f>SUM(K1418:K1432)</f>
      </c>
      <c r="L1433" s="211">
        <f t="shared" si="123"/>
      </c>
      <c r="M1433" s="208">
        <f>SUM(M1418:M1432)</f>
      </c>
      <c r="N1433" s="212">
        <f t="shared" si="225"/>
      </c>
      <c r="O1433" s="208">
        <f>SUM(O1418:O1432)</f>
      </c>
      <c r="P1433" s="212">
        <f t="shared" si="252"/>
      </c>
      <c r="Q1433" s="213">
        <f t="shared" ref="Q1433:Q1434" si="198">M1433/O1433</f>
      </c>
      <c r="R1433" s="208">
        <f>SUM(R1418:R1432)</f>
      </c>
      <c r="S1433" s="213">
        <f t="shared" ref="S1433:S1434" si="76">(O1433+O1433)/(K1433+K1433)</f>
      </c>
      <c r="T1433" s="208">
        <f>SUM(T1418:T1432)</f>
      </c>
      <c r="U1433" s="214">
        <f t="shared" ref="U1433:U1434" si="553">F1433/T1433</f>
      </c>
      <c r="V1433" s="215">
        <f t="shared" ref="V1433:V1434" si="646">(F1433+4*500)/T1433</f>
      </c>
      <c r="W1433" s="208">
        <f>SUM(W1418:W1432)</f>
      </c>
      <c r="X1433" s="216">
        <f t="shared" ref="X1433:X1434" si="345">W1433/T1433</f>
      </c>
      <c r="Y1433" s="213">
        <f t="shared" ref="Y1433:Y1434" si="449">T1433/R1433</f>
      </c>
      <c r="Z1433" s="215">
        <f t="shared" ref="Z1433:Z1434" si="854">W1433/F1433</f>
      </c>
      <c r="AA1433" s="215">
        <f>W1433/(F1433+COUNT(W1418:W1432)*500)</f>
      </c>
      <c r="AB1433" s="217">
        <f>AB1418+AB1421+AB1424+AB1427+AB1430</f>
      </c>
      <c r="AC1433" s="217">
        <f>AC1418+AC1421+AC1424+AC1427+AC1430</f>
      </c>
      <c r="AD1433" s="213">
        <f t="shared" ref="AD1433:AD1434" si="750">AB1433/T1433</f>
      </c>
      <c r="AE1433" s="223">
        <f>(W1433-AC1433)/(F1433+COUNT(W1418:W1432))</f>
      </c>
      <c r="AF1433" s="203"/>
    </row>
    <row r="1434">
      <c r="A1434" s="189"/>
      <c r="B1434" s="225" t="s">
        <v>277</v>
      </c>
      <c r="C1434" s="225"/>
      <c r="D1434" s="225"/>
      <c r="E1434" s="226">
        <f>E1385+E1401+E1417+E1433</f>
      </c>
      <c r="F1434" s="226">
        <f>F1385+F1401+F1417+F1433</f>
      </c>
      <c r="G1434" s="226">
        <f>G1385+G1401+G1417+G1433</f>
      </c>
      <c r="H1434" s="226">
        <f>H1385+H1401+H1417+H1433</f>
      </c>
      <c r="I1434" s="227">
        <f t="shared" si="159"/>
      </c>
      <c r="J1434" s="228">
        <f t="shared" si="46"/>
      </c>
      <c r="K1434" s="229">
        <f>K1385+K1401+K1417+K1433</f>
      </c>
      <c r="L1434" s="228">
        <f t="shared" si="123"/>
      </c>
      <c r="M1434" s="229">
        <f>M1385+M1401+M1417+M1433</f>
      </c>
      <c r="N1434" s="230">
        <f t="shared" si="225"/>
      </c>
      <c r="O1434" s="229">
        <f>O1385+O1401+O1417+O1433</f>
      </c>
      <c r="P1434" s="230">
        <f t="shared" si="252"/>
      </c>
      <c r="Q1434" s="231">
        <f t="shared" si="198"/>
      </c>
      <c r="R1434" s="229">
        <f>R1385+R1401+R1417+R1433</f>
      </c>
      <c r="S1434" s="231">
        <f t="shared" si="76"/>
      </c>
      <c r="T1434" s="229">
        <f>T1385+T1401+T1417+T1433</f>
      </c>
      <c r="U1434" s="232">
        <f t="shared" si="553"/>
      </c>
      <c r="V1434" s="233">
        <f t="shared" si="646"/>
      </c>
      <c r="W1434" s="226">
        <f>W1385+W1401+W1417+W1433</f>
      </c>
      <c r="X1434" s="233">
        <f t="shared" si="345"/>
      </c>
      <c r="Y1434" s="231">
        <f t="shared" si="449"/>
      </c>
      <c r="Z1434" s="233">
        <f t="shared" si="854"/>
      </c>
      <c r="AA1434" s="233">
        <f>W1434/(F1434+COUNT(W1370:W1384,W1386:W1400,W1402:W1416,W1418:W1432)*500)</f>
      </c>
      <c r="AB1434" s="229">
        <f>AB1385+AB1401+AB1417+AB1433</f>
      </c>
      <c r="AC1434" s="226">
        <f>AC1385+AC1401+AC1417+AC1433</f>
      </c>
      <c r="AD1434" s="231">
        <f t="shared" si="750"/>
      </c>
      <c r="AE1434" s="233">
        <f>(W1434-AC1434)/(F1434+COUNT(W1370:W1384,W1386:W1400,W1402:W1416,W1418:W1432)*500)</f>
      </c>
      <c r="AF1434" s="201"/>
    </row>
    <row hidden="true" r="1435">
      <c r="A1435" s="178" t="s">
        <v>212</v>
      </c>
      <c r="B1435" s="179" t="s">
        <v>213</v>
      </c>
      <c r="C1435" s="179" t="s">
        <v>214</v>
      </c>
      <c r="D1435" s="179" t="s">
        <v>215</v>
      </c>
      <c r="E1435" s="180" t="s">
        <v>216</v>
      </c>
      <c r="F1435" s="179" t="s">
        <v>217</v>
      </c>
      <c r="G1435" s="179" t="s">
        <v>218</v>
      </c>
      <c r="H1435" s="179" t="s">
        <v>219</v>
      </c>
      <c r="I1435" s="181" t="s">
        <v>220</v>
      </c>
      <c r="J1435" s="182" t="s">
        <v>221</v>
      </c>
      <c r="K1435" s="179" t="s">
        <v>222</v>
      </c>
      <c r="L1435" s="182" t="s">
        <v>223</v>
      </c>
      <c r="M1435" s="179" t="s">
        <v>224</v>
      </c>
      <c r="N1435" s="183" t="s">
        <v>225</v>
      </c>
      <c r="O1435" s="179" t="s">
        <v>226</v>
      </c>
      <c r="P1435" s="183" t="s">
        <v>227</v>
      </c>
      <c r="Q1435" s="181" t="s">
        <v>228</v>
      </c>
      <c r="R1435" s="184" t="s">
        <v>229</v>
      </c>
      <c r="S1435" s="185" t="s">
        <v>230</v>
      </c>
      <c r="T1435" s="184" t="s">
        <v>231</v>
      </c>
      <c r="U1435" s="186" t="s">
        <v>232</v>
      </c>
      <c r="V1435" s="187" t="s">
        <v>233</v>
      </c>
      <c r="W1435" s="187" t="s">
        <v>234</v>
      </c>
      <c r="X1435" s="187" t="s">
        <v>235</v>
      </c>
      <c r="Y1435" s="185" t="s">
        <v>236</v>
      </c>
      <c r="Z1435" s="187" t="s">
        <v>237</v>
      </c>
      <c r="AA1435" s="187" t="s">
        <v>238</v>
      </c>
      <c r="AB1435" s="187" t="s">
        <v>239</v>
      </c>
      <c r="AC1435" s="184" t="s">
        <v>240</v>
      </c>
      <c r="AD1435" s="185" t="s">
        <v>241</v>
      </c>
      <c r="AE1435" s="235" t="s">
        <v>242</v>
      </c>
      <c r="AF1435" s="236" t="s">
        <v>243</v>
      </c>
    </row>
    <row hidden="true" r="1436">
      <c r="A1436" s="189" t="s">
        <v>313</v>
      </c>
      <c r="B1436" s="190" t="s">
        <v>254</v>
      </c>
      <c r="C1436" s="221" t="s">
        <v>258</v>
      </c>
      <c r="D1436" s="192" t="s">
        <v>249</v>
      </c>
      <c r="E1436" s="193">
        <v>47.56</v>
      </c>
      <c r="F1436" s="194">
        <f>E1436+E1438+E1437</f>
      </c>
      <c r="G1436" s="195">
        <v>96</v>
      </c>
      <c r="H1436" s="195">
        <v>9</v>
      </c>
      <c r="I1436" s="196">
        <f t="shared" ref="I1436:I1483" si="160">H1436/G1436</f>
      </c>
      <c r="J1436" s="197">
        <f t="shared" ref="J1436:J1483" si="47">(E1436/G1436)*1000</f>
      </c>
      <c r="K1436" s="195">
        <v>0</v>
      </c>
      <c r="L1436" s="197">
        <f t="shared" ref="L1436:L1480" si="124">E1436/K1436</f>
      </c>
      <c r="M1436" s="195">
        <v>0</v>
      </c>
      <c r="N1436" s="198">
        <f t="shared" ref="N1436:N1484" si="226">E1436/M1436</f>
      </c>
      <c r="O1436" s="195">
        <v>0</v>
      </c>
      <c r="P1436" s="198">
        <f t="shared" ref="P1436:P1484" si="253">E1436/O1436</f>
      </c>
      <c r="Q1436" s="199">
        <f>(M1436+M1437+M1438)/(O1436+O1437+O1438)</f>
      </c>
      <c r="R1436" s="195">
        <v>15</v>
      </c>
      <c r="S1436" s="199">
        <f>(O1436+O1437+O1438)/(K1436+K1437+K1438)</f>
      </c>
      <c r="T1436" s="195">
        <v>7</v>
      </c>
      <c r="U1436" s="200">
        <f>F1436/T1436</f>
      </c>
      <c r="V1436" s="201">
        <f>(F1436+4*500)/T1436</f>
      </c>
      <c r="W1436" s="195">
        <v>8607.6</v>
      </c>
      <c r="X1436" s="201">
        <f>W1436/T1436</f>
      </c>
      <c r="Y1436" s="199">
        <f>T1436/R1436</f>
      </c>
      <c r="Z1436" s="201">
        <f>W1436/F1436</f>
      </c>
      <c r="AA1436" s="201">
        <f>W1436/(F1436+500)</f>
      </c>
      <c r="AB1436" s="195">
        <v>3</v>
      </c>
      <c r="AC1436" s="195">
        <v>3019.2</v>
      </c>
      <c r="AD1436" s="199">
        <f>AB1436/T1436</f>
      </c>
      <c r="AE1436" s="202">
        <f>(W1436-AC1436)/(F1436+500)</f>
      </c>
      <c r="AF1436" s="237" t="s">
        <v>309</v>
      </c>
    </row>
    <row hidden="true" r="1437">
      <c r="A1437" s="189"/>
      <c r="B1437" s="190"/>
      <c r="C1437" s="221"/>
      <c r="D1437" s="192" t="s">
        <v>289</v>
      </c>
      <c r="E1437" s="193">
        <v>2083.16</v>
      </c>
      <c r="F1437" s="194"/>
      <c r="G1437" s="195">
        <v>13837</v>
      </c>
      <c r="H1437" s="195">
        <v>713</v>
      </c>
      <c r="I1437" s="196">
        <f t="shared" si="160"/>
      </c>
      <c r="J1437" s="197">
        <f t="shared" si="47"/>
      </c>
      <c r="K1437" s="195">
        <v>38</v>
      </c>
      <c r="L1437" s="197">
        <f t="shared" si="124"/>
      </c>
      <c r="M1437" s="195">
        <v>2</v>
      </c>
      <c r="N1437" s="198">
        <f t="shared" si="226"/>
      </c>
      <c r="O1437" s="195">
        <v>3</v>
      </c>
      <c r="P1437" s="198">
        <f t="shared" si="253"/>
      </c>
      <c r="Q1437" s="199"/>
      <c r="R1437" s="195"/>
      <c r="S1437" s="199"/>
      <c r="T1437" s="195"/>
      <c r="U1437" s="200"/>
      <c r="V1437" s="201"/>
      <c r="W1437" s="195"/>
      <c r="X1437" s="201"/>
      <c r="Y1437" s="199"/>
      <c r="Z1437" s="201"/>
      <c r="AA1437" s="201"/>
      <c r="AB1437" s="195"/>
      <c r="AC1437" s="195"/>
      <c r="AD1437" s="199"/>
      <c r="AE1437" s="202"/>
      <c r="AF1437" s="204"/>
    </row>
    <row hidden="true" r="1438">
      <c r="A1438" s="189"/>
      <c r="B1438" s="190"/>
      <c r="C1438" s="221"/>
      <c r="D1438" s="192" t="s">
        <v>250</v>
      </c>
      <c r="E1438" s="193">
        <v>3272.77</v>
      </c>
      <c r="F1438" s="194"/>
      <c r="G1438" s="195">
        <v>30039</v>
      </c>
      <c r="H1438" s="195">
        <v>540</v>
      </c>
      <c r="I1438" s="196">
        <f t="shared" si="160"/>
      </c>
      <c r="J1438" s="197">
        <f t="shared" si="47"/>
      </c>
      <c r="K1438" s="195">
        <v>6</v>
      </c>
      <c r="L1438" s="197">
        <f t="shared" si="124"/>
      </c>
      <c r="M1438" s="195">
        <v>2</v>
      </c>
      <c r="N1438" s="198">
        <f t="shared" si="226"/>
      </c>
      <c r="O1438" s="195">
        <v>3</v>
      </c>
      <c r="P1438" s="198">
        <f t="shared" si="253"/>
      </c>
      <c r="Q1438" s="199"/>
      <c r="R1438" s="195"/>
      <c r="S1438" s="199"/>
      <c r="T1438" s="195"/>
      <c r="U1438" s="200"/>
      <c r="V1438" s="201"/>
      <c r="W1438" s="195"/>
      <c r="X1438" s="201"/>
      <c r="Y1438" s="199"/>
      <c r="Z1438" s="201"/>
      <c r="AA1438" s="201"/>
      <c r="AB1438" s="195"/>
      <c r="AC1438" s="195"/>
      <c r="AD1438" s="199"/>
      <c r="AE1438" s="202"/>
      <c r="AF1438" s="203" t="s">
        <v>266</v>
      </c>
    </row>
    <row hidden="true" r="1439">
      <c r="A1439" s="189"/>
      <c r="B1439" s="190" t="s">
        <v>255</v>
      </c>
      <c r="C1439" s="221" t="s">
        <v>258</v>
      </c>
      <c r="D1439" s="192" t="s">
        <v>249</v>
      </c>
      <c r="E1439" s="193">
        <v>150.66</v>
      </c>
      <c r="F1439" s="194">
        <f>E1439+E1441+E1440</f>
      </c>
      <c r="G1439" s="195">
        <v>1126</v>
      </c>
      <c r="H1439" s="195">
        <v>51</v>
      </c>
      <c r="I1439" s="196">
        <f t="shared" si="160"/>
      </c>
      <c r="J1439" s="197">
        <f t="shared" si="47"/>
      </c>
      <c r="K1439" s="195">
        <v>2</v>
      </c>
      <c r="L1439" s="197">
        <f t="shared" si="124"/>
      </c>
      <c r="M1439" s="195">
        <v>0</v>
      </c>
      <c r="N1439" s="198">
        <f t="shared" si="226"/>
      </c>
      <c r="O1439" s="195">
        <v>0</v>
      </c>
      <c r="P1439" s="198">
        <f t="shared" si="253"/>
      </c>
      <c r="Q1439" s="199">
        <f>(M1439+M1440+M1441)/(O1439+O1440+O1441)</f>
      </c>
      <c r="R1439" s="195">
        <v>7</v>
      </c>
      <c r="S1439" s="199">
        <f>(O1439+O1440+O1441)/(K1439+K1440+K1441)</f>
      </c>
      <c r="T1439" s="195">
        <v>4</v>
      </c>
      <c r="U1439" s="200">
        <f>F1439/T1439</f>
      </c>
      <c r="V1439" s="201">
        <f>(F1439+4*500)/T1439</f>
      </c>
      <c r="W1439" s="195">
        <v>5575</v>
      </c>
      <c r="X1439" s="201">
        <f>W1439/T1439</f>
      </c>
      <c r="Y1439" s="199">
        <f>T1439/R1439</f>
      </c>
      <c r="Z1439" s="201">
        <f>W1439/F1439</f>
      </c>
      <c r="AA1439" s="201">
        <f>W1439/(F1439+500)</f>
      </c>
      <c r="AB1439" s="195">
        <v>1</v>
      </c>
      <c r="AC1439" s="195">
        <v>396</v>
      </c>
      <c r="AD1439" s="199">
        <f>AB1439/T1439</f>
      </c>
      <c r="AE1439" s="202">
        <f>(W1439-AC1439)/(F1439+500)</f>
      </c>
      <c r="AF1439" s="237" t="s">
        <v>309</v>
      </c>
    </row>
    <row hidden="true" r="1440">
      <c r="A1440" s="189"/>
      <c r="B1440" s="190"/>
      <c r="C1440" s="221"/>
      <c r="D1440" s="192" t="s">
        <v>289</v>
      </c>
      <c r="E1440" s="193">
        <v>1137.76</v>
      </c>
      <c r="F1440" s="194"/>
      <c r="G1440" s="195">
        <v>10374</v>
      </c>
      <c r="H1440" s="195">
        <v>508</v>
      </c>
      <c r="I1440" s="196">
        <f t="shared" si="160"/>
      </c>
      <c r="J1440" s="197">
        <f t="shared" si="47"/>
      </c>
      <c r="K1440" s="195">
        <v>24</v>
      </c>
      <c r="L1440" s="197">
        <f t="shared" si="124"/>
      </c>
      <c r="M1440" s="195">
        <v>2</v>
      </c>
      <c r="N1440" s="198">
        <f t="shared" si="226"/>
      </c>
      <c r="O1440" s="195">
        <v>4</v>
      </c>
      <c r="P1440" s="198">
        <f t="shared" si="253"/>
      </c>
      <c r="Q1440" s="199"/>
      <c r="R1440" s="195"/>
      <c r="S1440" s="199"/>
      <c r="T1440" s="195"/>
      <c r="U1440" s="200"/>
      <c r="V1440" s="201"/>
      <c r="W1440" s="195"/>
      <c r="X1440" s="201"/>
      <c r="Y1440" s="199"/>
      <c r="Z1440" s="201"/>
      <c r="AA1440" s="201"/>
      <c r="AB1440" s="195"/>
      <c r="AC1440" s="195"/>
      <c r="AD1440" s="199"/>
      <c r="AE1440" s="202"/>
      <c r="AF1440" s="204"/>
    </row>
    <row hidden="true" r="1441">
      <c r="A1441" s="189"/>
      <c r="B1441" s="190"/>
      <c r="C1441" s="221"/>
      <c r="D1441" s="192" t="s">
        <v>250</v>
      </c>
      <c r="E1441" s="193">
        <v>1039.67</v>
      </c>
      <c r="F1441" s="194"/>
      <c r="G1441" s="195">
        <v>9806</v>
      </c>
      <c r="H1441" s="195">
        <v>200</v>
      </c>
      <c r="I1441" s="196">
        <f t="shared" si="160"/>
      </c>
      <c r="J1441" s="197">
        <f t="shared" si="47"/>
      </c>
      <c r="K1441" s="195">
        <v>4</v>
      </c>
      <c r="L1441" s="197">
        <f t="shared" si="124"/>
      </c>
      <c r="M1441" s="195">
        <v>0</v>
      </c>
      <c r="N1441" s="198">
        <f t="shared" si="226"/>
      </c>
      <c r="O1441" s="195">
        <v>0</v>
      </c>
      <c r="P1441" s="198">
        <f t="shared" si="253"/>
      </c>
      <c r="Q1441" s="199"/>
      <c r="R1441" s="195"/>
      <c r="S1441" s="199"/>
      <c r="T1441" s="195"/>
      <c r="U1441" s="200"/>
      <c r="V1441" s="201"/>
      <c r="W1441" s="195"/>
      <c r="X1441" s="201"/>
      <c r="Y1441" s="199"/>
      <c r="Z1441" s="201"/>
      <c r="AA1441" s="201"/>
      <c r="AB1441" s="195"/>
      <c r="AC1441" s="195"/>
      <c r="AD1441" s="199"/>
      <c r="AE1441" s="202"/>
      <c r="AF1441" s="203" t="s">
        <v>266</v>
      </c>
    </row>
    <row hidden="true" r="1442">
      <c r="A1442" s="189"/>
      <c r="B1442" s="206" t="s">
        <v>257</v>
      </c>
      <c r="C1442" s="221" t="s">
        <v>258</v>
      </c>
      <c r="D1442" s="192" t="s">
        <v>249</v>
      </c>
      <c r="E1442" s="193">
        <v>94.84</v>
      </c>
      <c r="F1442" s="194">
        <f>E1442+E1444+E1443</f>
      </c>
      <c r="G1442" s="195">
        <v>1310</v>
      </c>
      <c r="H1442" s="195">
        <v>56</v>
      </c>
      <c r="I1442" s="196">
        <f t="shared" si="160"/>
      </c>
      <c r="J1442" s="197">
        <f t="shared" si="47"/>
      </c>
      <c r="K1442" s="195">
        <v>2</v>
      </c>
      <c r="L1442" s="197">
        <f t="shared" si="124"/>
      </c>
      <c r="M1442" s="195">
        <v>0</v>
      </c>
      <c r="N1442" s="198">
        <f t="shared" si="226"/>
      </c>
      <c r="O1442" s="195">
        <v>0</v>
      </c>
      <c r="P1442" s="198">
        <f t="shared" si="253"/>
      </c>
      <c r="Q1442" s="199">
        <f>(M1442+M1443+M1444)/(O1442+O1443+O1444)</f>
      </c>
      <c r="R1442" s="195">
        <v>8</v>
      </c>
      <c r="S1442" s="199">
        <f>(O1442+O1443+O1444)/(K1442+K1443+K1444)</f>
      </c>
      <c r="T1442" s="195">
        <v>2</v>
      </c>
      <c r="U1442" s="200">
        <f>F1442/T1442</f>
      </c>
      <c r="V1442" s="201">
        <f>(F1442+4*500)/T1442</f>
      </c>
      <c r="W1442" s="195">
        <v>2615.999999999998</v>
      </c>
      <c r="X1442" s="201">
        <f>W1442/T1442</f>
      </c>
      <c r="Y1442" s="199">
        <f>T1442/R1442</f>
      </c>
      <c r="Z1442" s="201">
        <f>W1442/F1442</f>
      </c>
      <c r="AA1442" s="201">
        <f>W1442/(F1442+500)</f>
      </c>
      <c r="AB1442" s="195">
        <v>0</v>
      </c>
      <c r="AC1442" s="195">
        <v>0</v>
      </c>
      <c r="AD1442" s="199">
        <f>AB1442/T1442</f>
      </c>
      <c r="AE1442" s="202">
        <f>(W1442-AC1442)/(F1442+500)</f>
      </c>
      <c r="AF1442" s="237" t="s">
        <v>309</v>
      </c>
    </row>
    <row hidden="true" r="1443">
      <c r="A1443" s="189"/>
      <c r="B1443" s="206"/>
      <c r="C1443" s="221"/>
      <c r="D1443" s="192" t="s">
        <v>289</v>
      </c>
      <c r="E1443" s="193">
        <v>1808.79</v>
      </c>
      <c r="F1443" s="194"/>
      <c r="G1443" s="195">
        <v>16716</v>
      </c>
      <c r="H1443" s="195">
        <v>885</v>
      </c>
      <c r="I1443" s="196">
        <f t="shared" si="160"/>
      </c>
      <c r="J1443" s="197">
        <f t="shared" si="47"/>
      </c>
      <c r="K1443" s="195">
        <v>35</v>
      </c>
      <c r="L1443" s="197">
        <f t="shared" si="124"/>
      </c>
      <c r="M1443" s="195">
        <v>2</v>
      </c>
      <c r="N1443" s="198">
        <f t="shared" si="226"/>
      </c>
      <c r="O1443" s="195">
        <v>6</v>
      </c>
      <c r="P1443" s="198">
        <f t="shared" si="253"/>
      </c>
      <c r="Q1443" s="199"/>
      <c r="R1443" s="195"/>
      <c r="S1443" s="199"/>
      <c r="T1443" s="195"/>
      <c r="U1443" s="200"/>
      <c r="V1443" s="201"/>
      <c r="W1443" s="195"/>
      <c r="X1443" s="201"/>
      <c r="Y1443" s="199"/>
      <c r="Z1443" s="201"/>
      <c r="AA1443" s="201"/>
      <c r="AB1443" s="195"/>
      <c r="AC1443" s="195"/>
      <c r="AD1443" s="199"/>
      <c r="AE1443" s="202"/>
      <c r="AF1443" s="204"/>
    </row>
    <row hidden="true" r="1444">
      <c r="A1444" s="189"/>
      <c r="B1444" s="206"/>
      <c r="C1444" s="221"/>
      <c r="D1444" s="192" t="s">
        <v>250</v>
      </c>
      <c r="E1444" s="193">
        <v>542.9</v>
      </c>
      <c r="F1444" s="194"/>
      <c r="G1444" s="195">
        <v>2899</v>
      </c>
      <c r="H1444" s="205">
        <v>123</v>
      </c>
      <c r="I1444" s="196">
        <f t="shared" si="160"/>
      </c>
      <c r="J1444" s="197">
        <f t="shared" si="47"/>
      </c>
      <c r="K1444" s="195">
        <v>2</v>
      </c>
      <c r="L1444" s="197">
        <f t="shared" si="124"/>
      </c>
      <c r="M1444" s="195">
        <v>0</v>
      </c>
      <c r="N1444" s="198">
        <f t="shared" si="226"/>
      </c>
      <c r="O1444" s="195">
        <v>0</v>
      </c>
      <c r="P1444" s="198">
        <f t="shared" si="253"/>
      </c>
      <c r="Q1444" s="199"/>
      <c r="R1444" s="195"/>
      <c r="S1444" s="199"/>
      <c r="T1444" s="195"/>
      <c r="U1444" s="200"/>
      <c r="V1444" s="201"/>
      <c r="W1444" s="195"/>
      <c r="X1444" s="201"/>
      <c r="Y1444" s="199"/>
      <c r="Z1444" s="201"/>
      <c r="AA1444" s="201"/>
      <c r="AB1444" s="195"/>
      <c r="AC1444" s="195"/>
      <c r="AD1444" s="199"/>
      <c r="AE1444" s="202"/>
      <c r="AF1444" s="203" t="s">
        <v>266</v>
      </c>
    </row>
    <row hidden="true" r="1445">
      <c r="A1445" s="189"/>
      <c r="B1445" s="190" t="s">
        <v>259</v>
      </c>
      <c r="C1445" s="221" t="s">
        <v>258</v>
      </c>
      <c r="D1445" s="192" t="s">
        <v>249</v>
      </c>
      <c r="E1445" s="193">
        <v>249.66</v>
      </c>
      <c r="F1445" s="194">
        <f>E1445+E1447+E1446</f>
      </c>
      <c r="G1445" s="195">
        <v>2255</v>
      </c>
      <c r="H1445" s="195">
        <v>103</v>
      </c>
      <c r="I1445" s="196">
        <f t="shared" si="160"/>
      </c>
      <c r="J1445" s="197">
        <f t="shared" si="47"/>
      </c>
      <c r="K1445" s="195">
        <v>3</v>
      </c>
      <c r="L1445" s="197">
        <f t="shared" si="124"/>
      </c>
      <c r="M1445" s="195">
        <v>0</v>
      </c>
      <c r="N1445" s="198">
        <f t="shared" si="226"/>
      </c>
      <c r="O1445" s="195">
        <v>1</v>
      </c>
      <c r="P1445" s="198">
        <f t="shared" si="253"/>
      </c>
      <c r="Q1445" s="199">
        <f>(M1445+M1446+M1447)/(O1445+O1446+O1447)</f>
      </c>
      <c r="R1445" s="195">
        <v>7</v>
      </c>
      <c r="S1445" s="199">
        <f>(O1445+O1446+O1447)/(K1445+K1446+K1447)</f>
      </c>
      <c r="T1445" s="195">
        <v>2</v>
      </c>
      <c r="U1445" s="200">
        <f>F1445/T1445</f>
      </c>
      <c r="V1445" s="201">
        <f>(F1445+4*500)/T1445</f>
      </c>
      <c r="W1445" s="195">
        <v>1267.2000000000007</v>
      </c>
      <c r="X1445" s="201">
        <f>W1445/T1445</f>
      </c>
      <c r="Y1445" s="199">
        <f>T1445/R1445</f>
      </c>
      <c r="Z1445" s="201">
        <f>W1445/F1445</f>
      </c>
      <c r="AA1445" s="201">
        <f>W1445/(F1445+500)</f>
      </c>
      <c r="AB1445" s="195">
        <v>1</v>
      </c>
      <c r="AC1445" s="195">
        <v>787.1999999999998</v>
      </c>
      <c r="AD1445" s="199">
        <f>AB1445/T1445</f>
      </c>
      <c r="AE1445" s="202">
        <f>(W1445-AC1445)/(F1445+500)</f>
      </c>
      <c r="AF1445" s="237" t="s">
        <v>309</v>
      </c>
    </row>
    <row hidden="true" r="1446">
      <c r="A1446" s="189"/>
      <c r="B1446" s="190"/>
      <c r="C1446" s="221"/>
      <c r="D1446" s="192" t="s">
        <v>289</v>
      </c>
      <c r="E1446" s="193">
        <v>1436.48</v>
      </c>
      <c r="F1446" s="194"/>
      <c r="G1446" s="195">
        <v>18117</v>
      </c>
      <c r="H1446" s="195">
        <v>925</v>
      </c>
      <c r="I1446" s="196">
        <f t="shared" si="160"/>
      </c>
      <c r="J1446" s="197">
        <f t="shared" si="47"/>
      </c>
      <c r="K1446" s="195">
        <v>30</v>
      </c>
      <c r="L1446" s="197">
        <f t="shared" si="124"/>
      </c>
      <c r="M1446" s="195">
        <v>1</v>
      </c>
      <c r="N1446" s="198">
        <f t="shared" si="226"/>
      </c>
      <c r="O1446" s="195">
        <v>1</v>
      </c>
      <c r="P1446" s="198">
        <f t="shared" si="253"/>
      </c>
      <c r="Q1446" s="199"/>
      <c r="R1446" s="195"/>
      <c r="S1446" s="199"/>
      <c r="T1446" s="195"/>
      <c r="U1446" s="200"/>
      <c r="V1446" s="201"/>
      <c r="W1446" s="195"/>
      <c r="X1446" s="201"/>
      <c r="Y1446" s="199"/>
      <c r="Z1446" s="201"/>
      <c r="AA1446" s="201"/>
      <c r="AB1446" s="195"/>
      <c r="AC1446" s="195"/>
      <c r="AD1446" s="199"/>
      <c r="AE1446" s="202"/>
      <c r="AF1446" s="204"/>
    </row>
    <row hidden="true" r="1447">
      <c r="A1447" s="189"/>
      <c r="B1447" s="190"/>
      <c r="C1447" s="221"/>
      <c r="D1447" s="192" t="s">
        <v>250</v>
      </c>
      <c r="E1447" s="193">
        <v>228.43</v>
      </c>
      <c r="F1447" s="194"/>
      <c r="G1447" s="195">
        <v>1165</v>
      </c>
      <c r="H1447" s="205">
        <v>70</v>
      </c>
      <c r="I1447" s="196">
        <f t="shared" si="160"/>
      </c>
      <c r="J1447" s="197">
        <f t="shared" si="47"/>
      </c>
      <c r="K1447" s="195">
        <v>0</v>
      </c>
      <c r="L1447" s="197">
        <f t="shared" si="124"/>
      </c>
      <c r="M1447" s="195">
        <v>0</v>
      </c>
      <c r="N1447" s="198">
        <f t="shared" si="226"/>
      </c>
      <c r="O1447" s="195">
        <v>0</v>
      </c>
      <c r="P1447" s="198">
        <f t="shared" si="253"/>
      </c>
      <c r="Q1447" s="199"/>
      <c r="R1447" s="195"/>
      <c r="S1447" s="199"/>
      <c r="T1447" s="195"/>
      <c r="U1447" s="200"/>
      <c r="V1447" s="201"/>
      <c r="W1447" s="195"/>
      <c r="X1447" s="201"/>
      <c r="Y1447" s="199"/>
      <c r="Z1447" s="201"/>
      <c r="AA1447" s="201"/>
      <c r="AB1447" s="195"/>
      <c r="AC1447" s="195"/>
      <c r="AD1447" s="199"/>
      <c r="AE1447" s="202"/>
      <c r="AF1447" s="203" t="s">
        <v>266</v>
      </c>
    </row>
    <row hidden="true" r="1448">
      <c r="A1448" s="189"/>
      <c r="B1448" s="190" t="s">
        <v>260</v>
      </c>
      <c r="C1448" s="221" t="s">
        <v>258</v>
      </c>
      <c r="D1448" s="192" t="s">
        <v>249</v>
      </c>
      <c r="E1448" s="193">
        <v>26.83</v>
      </c>
      <c r="F1448" s="194">
        <f>E1448+E1450+E1449</f>
      </c>
      <c r="G1448" s="195">
        <v>445</v>
      </c>
      <c r="H1448" s="195">
        <v>19</v>
      </c>
      <c r="I1448" s="196">
        <f t="shared" si="160"/>
      </c>
      <c r="J1448" s="197">
        <f t="shared" si="47"/>
      </c>
      <c r="K1448" s="195">
        <v>3</v>
      </c>
      <c r="L1448" s="197">
        <f t="shared" si="124"/>
      </c>
      <c r="M1448" s="195">
        <v>0</v>
      </c>
      <c r="N1448" s="198">
        <f t="shared" si="226"/>
      </c>
      <c r="O1448" s="195">
        <v>1</v>
      </c>
      <c r="P1448" s="198">
        <f t="shared" si="253"/>
      </c>
      <c r="Q1448" s="199">
        <f>(M1448+M1449+M1450)/(O1448+O1449+O1450)</f>
      </c>
      <c r="R1448" s="195">
        <v>13</v>
      </c>
      <c r="S1448" s="199">
        <f>(O1448+O1449+O1450)/(K1448+K1449+K1450)</f>
      </c>
      <c r="T1448" s="195">
        <v>2</v>
      </c>
      <c r="U1448" s="200">
        <f>F1448/T1448</f>
      </c>
      <c r="V1448" s="201">
        <f>(F1448+4*500)/T1448</f>
      </c>
      <c r="W1448" s="195">
        <v>4723.200000000001</v>
      </c>
      <c r="X1448" s="201">
        <f>W1448/T1448</f>
      </c>
      <c r="Y1448" s="199">
        <f>T1448/R1448</f>
      </c>
      <c r="Z1448" s="201">
        <f>W1448/F1448</f>
      </c>
      <c r="AA1448" s="201">
        <f>W1448/(F1448+500)</f>
      </c>
      <c r="AB1448" s="195">
        <v>1</v>
      </c>
      <c r="AC1448" s="195">
        <v>2071.2000000000007</v>
      </c>
      <c r="AD1448" s="199">
        <f>AB1448/T1448</f>
      </c>
      <c r="AE1448" s="202">
        <f>(W1448-AC1448)/(F1448+500)</f>
      </c>
      <c r="AF1448" s="237" t="s">
        <v>309</v>
      </c>
    </row>
    <row hidden="true" r="1449">
      <c r="A1449" s="189"/>
      <c r="B1449" s="190"/>
      <c r="C1449" s="221"/>
      <c r="D1449" s="192" t="s">
        <v>289</v>
      </c>
      <c r="E1449" s="193">
        <v>1704.46</v>
      </c>
      <c r="F1449" s="194"/>
      <c r="G1449" s="195">
        <v>17995</v>
      </c>
      <c r="H1449" s="195">
        <v>944</v>
      </c>
      <c r="I1449" s="196">
        <f t="shared" si="160"/>
      </c>
      <c r="J1449" s="197">
        <f t="shared" si="47"/>
      </c>
      <c r="K1449" s="195">
        <v>33</v>
      </c>
      <c r="L1449" s="197">
        <f t="shared" si="124"/>
      </c>
      <c r="M1449" s="195">
        <v>1</v>
      </c>
      <c r="N1449" s="198">
        <f t="shared" si="226"/>
      </c>
      <c r="O1449" s="195">
        <v>6</v>
      </c>
      <c r="P1449" s="198">
        <f t="shared" si="253"/>
      </c>
      <c r="Q1449" s="199"/>
      <c r="R1449" s="195"/>
      <c r="S1449" s="199"/>
      <c r="T1449" s="195"/>
      <c r="U1449" s="200"/>
      <c r="V1449" s="201"/>
      <c r="W1449" s="195"/>
      <c r="X1449" s="201"/>
      <c r="Y1449" s="199"/>
      <c r="Z1449" s="201"/>
      <c r="AA1449" s="201"/>
      <c r="AB1449" s="195"/>
      <c r="AC1449" s="195"/>
      <c r="AD1449" s="199"/>
      <c r="AE1449" s="202"/>
      <c r="AF1449" s="204"/>
    </row>
    <row hidden="true" r="1450">
      <c r="A1450" s="189"/>
      <c r="B1450" s="190"/>
      <c r="C1450" s="221"/>
      <c r="D1450" s="192" t="s">
        <v>250</v>
      </c>
      <c r="E1450" s="193">
        <v>1215.49</v>
      </c>
      <c r="F1450" s="194"/>
      <c r="G1450" s="195">
        <v>6247</v>
      </c>
      <c r="H1450" s="205">
        <v>360</v>
      </c>
      <c r="I1450" s="196">
        <f t="shared" si="160"/>
      </c>
      <c r="J1450" s="197">
        <f t="shared" si="47"/>
      </c>
      <c r="K1450" s="195">
        <v>6</v>
      </c>
      <c r="L1450" s="197">
        <f t="shared" si="124"/>
      </c>
      <c r="M1450" s="195">
        <v>1</v>
      </c>
      <c r="N1450" s="198">
        <f t="shared" si="226"/>
      </c>
      <c r="O1450" s="195">
        <v>2</v>
      </c>
      <c r="P1450" s="198">
        <f t="shared" si="253"/>
      </c>
      <c r="Q1450" s="199"/>
      <c r="R1450" s="195"/>
      <c r="S1450" s="199"/>
      <c r="T1450" s="195"/>
      <c r="U1450" s="200"/>
      <c r="V1450" s="201"/>
      <c r="W1450" s="195"/>
      <c r="X1450" s="201"/>
      <c r="Y1450" s="199"/>
      <c r="Z1450" s="201"/>
      <c r="AA1450" s="201"/>
      <c r="AB1450" s="195"/>
      <c r="AC1450" s="195"/>
      <c r="AD1450" s="199"/>
      <c r="AE1450" s="202"/>
      <c r="AF1450" s="203" t="s">
        <v>266</v>
      </c>
    </row>
    <row hidden="true" r="1451">
      <c r="A1451" s="189"/>
      <c r="B1451" s="207" t="s">
        <v>256</v>
      </c>
      <c r="C1451" s="207"/>
      <c r="D1451" s="207"/>
      <c r="E1451" s="217">
        <f>SUM(E1436:E1450)</f>
      </c>
      <c r="F1451" s="209">
        <f>SUM(F1436:F1450)</f>
      </c>
      <c r="G1451" s="208">
        <f>SUM(G1436:G1450)</f>
      </c>
      <c r="H1451" s="208">
        <f>SUM(H1436:H1450)</f>
      </c>
      <c r="I1451" s="210">
        <f t="shared" si="160"/>
      </c>
      <c r="J1451" s="211">
        <f t="shared" si="47"/>
      </c>
      <c r="K1451" s="208">
        <f>SUM(K1436:K1450)</f>
      </c>
      <c r="L1451" s="211">
        <f t="shared" si="124"/>
      </c>
      <c r="M1451" s="208">
        <f>SUM(M1436:M1450)</f>
      </c>
      <c r="N1451" s="212">
        <f t="shared" si="226"/>
      </c>
      <c r="O1451" s="208">
        <f>SUM(O1436:O1450)</f>
      </c>
      <c r="P1451" s="212">
        <f t="shared" si="253"/>
      </c>
      <c r="Q1451" s="213">
        <f>M1451/O1451</f>
      </c>
      <c r="R1451" s="209">
        <f>SUM(R1436:R1450)</f>
      </c>
      <c r="S1451" s="213">
        <f>(O1451+O1451)/(K1451+K1451)</f>
      </c>
      <c r="T1451" s="209">
        <f>SUM(T1436:T1450)</f>
      </c>
      <c r="U1451" s="214">
        <f t="shared" ref="U1451:U1452" si="554">F1451/T1451</f>
      </c>
      <c r="V1451" s="215">
        <f t="shared" ref="V1451:V1452" si="647">(F1451+4*500)/T1451</f>
      </c>
      <c r="W1451" s="209">
        <f>SUM(W1436:W1450)</f>
      </c>
      <c r="X1451" s="216">
        <f t="shared" ref="X1451:X1452" si="346">W1451/T1451</f>
      </c>
      <c r="Y1451" s="213">
        <f t="shared" ref="Y1451:Y1452" si="450">T1451/R1451</f>
      </c>
      <c r="Z1451" s="215">
        <f t="shared" ref="Z1451:Z1452" si="855">W1451/F1451</f>
      </c>
      <c r="AA1451" s="215">
        <f>W1451/(F1451+COUNT(W1436:W1450)*500)</f>
      </c>
      <c r="AB1451" s="217">
        <f>AB1436+AB1439+AB1442+AB1445+AB1448</f>
      </c>
      <c r="AC1451" s="217">
        <f>AC1436+AC1439+AC1442+AC1445+AC1448</f>
      </c>
      <c r="AD1451" s="213">
        <f t="shared" ref="AD1451:AD1452" si="751">AB1451/T1451</f>
      </c>
      <c r="AE1451" s="218">
        <f>(W1451-AC1451)/(F1451+COUNT(W1436:W1450))</f>
      </c>
      <c r="AF1451" s="219"/>
    </row>
    <row hidden="true" r="1452">
      <c r="A1452" s="189"/>
      <c r="B1452" s="238" t="s">
        <v>261</v>
      </c>
      <c r="C1452" s="221" t="s">
        <v>264</v>
      </c>
      <c r="D1452" s="192" t="s">
        <v>249</v>
      </c>
      <c r="E1452" s="193">
        <v>27.69</v>
      </c>
      <c r="F1452" s="194">
        <f>E1452+E1454+E1453</f>
      </c>
      <c r="G1452" s="195">
        <v>275</v>
      </c>
      <c r="H1452" s="195">
        <v>10</v>
      </c>
      <c r="I1452" s="196">
        <f t="shared" si="160"/>
      </c>
      <c r="J1452" s="197">
        <f t="shared" si="47"/>
      </c>
      <c r="K1452" s="195">
        <v>0</v>
      </c>
      <c r="L1452" s="197">
        <f t="shared" si="124"/>
      </c>
      <c r="M1452" s="195">
        <v>0</v>
      </c>
      <c r="N1452" s="198">
        <f t="shared" si="226"/>
      </c>
      <c r="O1452" s="195">
        <v>0</v>
      </c>
      <c r="P1452" s="198">
        <f t="shared" si="253"/>
      </c>
      <c r="Q1452" s="199">
        <f>(M1452+M1453+M1454)/(O1452+O1453+O1454)</f>
      </c>
      <c r="R1452" s="195">
        <v>4</v>
      </c>
      <c r="S1452" s="199">
        <f>(O1452+O1453+O1454)/(K1452+K1453+K1454)</f>
      </c>
      <c r="T1452" s="195">
        <v>1</v>
      </c>
      <c r="U1452" s="200">
        <f t="shared" si="554"/>
      </c>
      <c r="V1452" s="201">
        <f t="shared" si="647"/>
      </c>
      <c r="W1452" s="195">
        <v>1752</v>
      </c>
      <c r="X1452" s="201">
        <f t="shared" si="346"/>
      </c>
      <c r="Y1452" s="199">
        <f t="shared" si="450"/>
      </c>
      <c r="Z1452" s="201">
        <f t="shared" si="855"/>
      </c>
      <c r="AA1452" s="201">
        <f>W1452/(F1452+500)</f>
      </c>
      <c r="AB1452" s="195">
        <v>0</v>
      </c>
      <c r="AC1452" s="195">
        <v>0</v>
      </c>
      <c r="AD1452" s="199">
        <f t="shared" si="751"/>
      </c>
      <c r="AE1452" s="202">
        <f>(W1452-AC1452)/(F1452+500)</f>
      </c>
      <c r="AF1452" s="237" t="s">
        <v>309</v>
      </c>
    </row>
    <row hidden="true" r="1453">
      <c r="A1453" s="189"/>
      <c r="B1453" s="238"/>
      <c r="C1453" s="221"/>
      <c r="D1453" s="192" t="s">
        <v>289</v>
      </c>
      <c r="E1453" s="193">
        <v>885.78</v>
      </c>
      <c r="F1453" s="194"/>
      <c r="G1453" s="195">
        <v>9653</v>
      </c>
      <c r="H1453" s="195">
        <v>472</v>
      </c>
      <c r="I1453" s="196">
        <f t="shared" si="160"/>
      </c>
      <c r="J1453" s="197">
        <f t="shared" si="47"/>
      </c>
      <c r="K1453" s="195">
        <v>29</v>
      </c>
      <c r="L1453" s="197">
        <f t="shared" si="124"/>
      </c>
      <c r="M1453" s="195">
        <v>0</v>
      </c>
      <c r="N1453" s="198">
        <f t="shared" si="226"/>
      </c>
      <c r="O1453" s="195">
        <v>1</v>
      </c>
      <c r="P1453" s="198">
        <f t="shared" si="253"/>
      </c>
      <c r="Q1453" s="199"/>
      <c r="R1453" s="195"/>
      <c r="S1453" s="199"/>
      <c r="T1453" s="195"/>
      <c r="U1453" s="200"/>
      <c r="V1453" s="201"/>
      <c r="W1453" s="195"/>
      <c r="X1453" s="201"/>
      <c r="Y1453" s="199"/>
      <c r="Z1453" s="201"/>
      <c r="AA1453" s="201"/>
      <c r="AB1453" s="195"/>
      <c r="AC1453" s="195"/>
      <c r="AD1453" s="199"/>
      <c r="AE1453" s="202"/>
      <c r="AF1453" s="204"/>
    </row>
    <row hidden="true" r="1454">
      <c r="A1454" s="189"/>
      <c r="B1454" s="238"/>
      <c r="C1454" s="221"/>
      <c r="D1454" s="192" t="s">
        <v>250</v>
      </c>
      <c r="E1454" s="193">
        <v>601.89</v>
      </c>
      <c r="F1454" s="194"/>
      <c r="G1454" s="195">
        <v>2941</v>
      </c>
      <c r="H1454" s="205">
        <v>151</v>
      </c>
      <c r="I1454" s="196">
        <f t="shared" si="160"/>
      </c>
      <c r="J1454" s="197">
        <f t="shared" si="47"/>
      </c>
      <c r="K1454" s="195">
        <v>1</v>
      </c>
      <c r="L1454" s="197">
        <f t="shared" si="124"/>
      </c>
      <c r="M1454" s="195">
        <v>0</v>
      </c>
      <c r="N1454" s="198">
        <f t="shared" si="226"/>
      </c>
      <c r="O1454" s="195">
        <v>2</v>
      </c>
      <c r="P1454" s="198">
        <f t="shared" si="253"/>
      </c>
      <c r="Q1454" s="199"/>
      <c r="R1454" s="195"/>
      <c r="S1454" s="199"/>
      <c r="T1454" s="195"/>
      <c r="U1454" s="200"/>
      <c r="V1454" s="201"/>
      <c r="W1454" s="195"/>
      <c r="X1454" s="201"/>
      <c r="Y1454" s="199"/>
      <c r="Z1454" s="201"/>
      <c r="AA1454" s="201"/>
      <c r="AB1454" s="195"/>
      <c r="AC1454" s="195"/>
      <c r="AD1454" s="199"/>
      <c r="AE1454" s="202"/>
      <c r="AF1454" s="203" t="s">
        <v>266</v>
      </c>
    </row>
    <row hidden="true" r="1455">
      <c r="A1455" s="189"/>
      <c r="B1455" s="220" t="s">
        <v>262</v>
      </c>
      <c r="C1455" s="221" t="s">
        <v>264</v>
      </c>
      <c r="D1455" s="192" t="s">
        <v>249</v>
      </c>
      <c r="E1455" s="193">
        <v>17.85</v>
      </c>
      <c r="F1455" s="194">
        <f>E1455+E1457+E1456</f>
      </c>
      <c r="G1455" s="195">
        <v>187</v>
      </c>
      <c r="H1455" s="195">
        <v>6</v>
      </c>
      <c r="I1455" s="196">
        <f t="shared" si="160"/>
      </c>
      <c r="J1455" s="197">
        <f t="shared" si="47"/>
      </c>
      <c r="K1455" s="195">
        <v>0</v>
      </c>
      <c r="L1455" s="197">
        <f t="shared" si="124"/>
      </c>
      <c r="M1455" s="195">
        <v>0</v>
      </c>
      <c r="N1455" s="198">
        <f t="shared" si="226"/>
      </c>
      <c r="O1455" s="195">
        <v>0</v>
      </c>
      <c r="P1455" s="198">
        <f t="shared" si="253"/>
      </c>
      <c r="Q1455" s="199">
        <f>(M1455+M1456+M1457)/(O1455+O1456+O1457)</f>
      </c>
      <c r="R1455" s="195">
        <v>5</v>
      </c>
      <c r="S1455" s="199">
        <f>(O1455+O1456+O1457)/(K1455+K1456+K1457)</f>
      </c>
      <c r="T1455" s="195">
        <v>4</v>
      </c>
      <c r="U1455" s="200">
        <f>F1455/T1455</f>
      </c>
      <c r="V1455" s="201">
        <f>(F1455+4*500)/T1455</f>
      </c>
      <c r="W1455" s="195">
        <v>4405.200000000001</v>
      </c>
      <c r="X1455" s="201">
        <f>W1455/T1455</f>
      </c>
      <c r="Y1455" s="199">
        <f>T1455/R1455</f>
      </c>
      <c r="Z1455" s="201">
        <f>W1455/F1455</f>
      </c>
      <c r="AA1455" s="201">
        <f>W1455/(F1455+500)</f>
      </c>
      <c r="AB1455" s="195">
        <v>0</v>
      </c>
      <c r="AC1455" s="195">
        <v>0</v>
      </c>
      <c r="AD1455" s="199">
        <f>AB1455/T1455</f>
      </c>
      <c r="AE1455" s="202">
        <f>(W1455-AC1455)/(F1455+500)</f>
      </c>
      <c r="AF1455" s="237" t="s">
        <v>309</v>
      </c>
    </row>
    <row hidden="true" r="1456">
      <c r="A1456" s="189"/>
      <c r="B1456" s="220"/>
      <c r="C1456" s="221"/>
      <c r="D1456" s="192" t="s">
        <v>289</v>
      </c>
      <c r="E1456" s="193">
        <v>799.68</v>
      </c>
      <c r="F1456" s="194"/>
      <c r="G1456" s="195">
        <v>6791</v>
      </c>
      <c r="H1456" s="195">
        <v>335</v>
      </c>
      <c r="I1456" s="196">
        <f t="shared" si="160"/>
      </c>
      <c r="J1456" s="197">
        <f t="shared" si="47"/>
      </c>
      <c r="K1456" s="195">
        <v>22</v>
      </c>
      <c r="L1456" s="197">
        <f t="shared" si="124"/>
      </c>
      <c r="M1456" s="195">
        <v>2</v>
      </c>
      <c r="N1456" s="198">
        <f t="shared" si="226"/>
      </c>
      <c r="O1456" s="195">
        <v>3</v>
      </c>
      <c r="P1456" s="198">
        <f t="shared" si="253"/>
      </c>
      <c r="Q1456" s="199"/>
      <c r="R1456" s="195"/>
      <c r="S1456" s="199"/>
      <c r="T1456" s="195"/>
      <c r="U1456" s="200"/>
      <c r="V1456" s="201"/>
      <c r="W1456" s="195"/>
      <c r="X1456" s="201"/>
      <c r="Y1456" s="199"/>
      <c r="Z1456" s="201"/>
      <c r="AA1456" s="201"/>
      <c r="AB1456" s="195"/>
      <c r="AC1456" s="195"/>
      <c r="AD1456" s="199"/>
      <c r="AE1456" s="202"/>
      <c r="AF1456" s="204"/>
    </row>
    <row hidden="true" r="1457">
      <c r="A1457" s="189"/>
      <c r="B1457" s="220"/>
      <c r="C1457" s="221"/>
      <c r="D1457" s="192" t="s">
        <v>250</v>
      </c>
      <c r="E1457" s="193">
        <v>648.9</v>
      </c>
      <c r="F1457" s="194"/>
      <c r="G1457" s="195">
        <v>2811</v>
      </c>
      <c r="H1457" s="205">
        <v>200</v>
      </c>
      <c r="I1457" s="196">
        <f t="shared" si="160"/>
      </c>
      <c r="J1457" s="197">
        <f t="shared" si="47"/>
      </c>
      <c r="K1457" s="195">
        <v>3</v>
      </c>
      <c r="L1457" s="197">
        <f t="shared" si="124"/>
      </c>
      <c r="M1457" s="195">
        <v>0</v>
      </c>
      <c r="N1457" s="198">
        <f t="shared" si="226"/>
      </c>
      <c r="O1457" s="195">
        <v>0</v>
      </c>
      <c r="P1457" s="198">
        <f t="shared" si="253"/>
      </c>
      <c r="Q1457" s="199"/>
      <c r="R1457" s="195"/>
      <c r="S1457" s="199"/>
      <c r="T1457" s="195"/>
      <c r="U1457" s="200"/>
      <c r="V1457" s="201"/>
      <c r="W1457" s="195"/>
      <c r="X1457" s="201"/>
      <c r="Y1457" s="199"/>
      <c r="Z1457" s="201"/>
      <c r="AA1457" s="201"/>
      <c r="AB1457" s="195"/>
      <c r="AC1457" s="195"/>
      <c r="AD1457" s="199"/>
      <c r="AE1457" s="202"/>
      <c r="AF1457" s="203" t="s">
        <v>266</v>
      </c>
    </row>
    <row hidden="true" r="1458">
      <c r="A1458" s="189"/>
      <c r="B1458" s="220" t="s">
        <v>263</v>
      </c>
      <c r="C1458" s="221" t="s">
        <v>264</v>
      </c>
      <c r="D1458" s="192" t="s">
        <v>249</v>
      </c>
      <c r="E1458" s="193">
        <v>15.37</v>
      </c>
      <c r="F1458" s="194">
        <f>E1458+E1460+E1459</f>
      </c>
      <c r="G1458" s="193">
        <v>163</v>
      </c>
      <c r="H1458" s="193">
        <v>5</v>
      </c>
      <c r="I1458" s="196">
        <f t="shared" si="160"/>
      </c>
      <c r="J1458" s="197">
        <f t="shared" si="47"/>
      </c>
      <c r="K1458" s="193">
        <v>2</v>
      </c>
      <c r="L1458" s="197">
        <f t="shared" si="124"/>
      </c>
      <c r="M1458" s="193">
        <v>0</v>
      </c>
      <c r="N1458" s="198">
        <f t="shared" si="226"/>
      </c>
      <c r="O1458" s="193">
        <v>0</v>
      </c>
      <c r="P1458" s="198">
        <f t="shared" si="253"/>
      </c>
      <c r="Q1458" s="199">
        <f>(M1458+M1459+M1460)/(O1458+O1459+O1460)</f>
      </c>
      <c r="R1458" s="195">
        <v>8</v>
      </c>
      <c r="S1458" s="199">
        <f>(O1458+O1459+O1460)/(K1458+K1459+K1460)</f>
      </c>
      <c r="T1458" s="195">
        <v>1</v>
      </c>
      <c r="U1458" s="200">
        <f>F1458/T1458</f>
      </c>
      <c r="V1458" s="201">
        <f>(F1458+4*500)/T1458</f>
      </c>
      <c r="W1458" s="195">
        <v>1248</v>
      </c>
      <c r="X1458" s="201">
        <f>W1458/T1458</f>
      </c>
      <c r="Y1458" s="199">
        <f>T1458/R1458</f>
      </c>
      <c r="Z1458" s="201">
        <f>W1458/F1458</f>
      </c>
      <c r="AA1458" s="201">
        <f>W1458/(F1458+500)</f>
      </c>
      <c r="AB1458" s="195">
        <v>1</v>
      </c>
      <c r="AC1458" s="195">
        <v>1248</v>
      </c>
      <c r="AD1458" s="199">
        <f>AB1458/T1458</f>
      </c>
      <c r="AE1458" s="202">
        <f>(W1458-AC1458)/(F1458+500)</f>
      </c>
      <c r="AF1458" s="203" t="s">
        <v>248</v>
      </c>
    </row>
    <row hidden="true" r="1459">
      <c r="A1459" s="189"/>
      <c r="B1459" s="220"/>
      <c r="C1459" s="221"/>
      <c r="D1459" s="192" t="s">
        <v>289</v>
      </c>
      <c r="E1459" s="193">
        <v>1145.66</v>
      </c>
      <c r="F1459" s="194"/>
      <c r="G1459" s="195">
        <v>10978</v>
      </c>
      <c r="H1459" s="195">
        <v>557</v>
      </c>
      <c r="I1459" s="196">
        <f t="shared" si="160"/>
      </c>
      <c r="J1459" s="197">
        <f t="shared" si="47"/>
      </c>
      <c r="K1459" s="195">
        <v>30</v>
      </c>
      <c r="L1459" s="197">
        <f t="shared" si="124"/>
      </c>
      <c r="M1459" s="195">
        <v>0</v>
      </c>
      <c r="N1459" s="198">
        <f t="shared" si="226"/>
      </c>
      <c r="O1459" s="195">
        <v>2</v>
      </c>
      <c r="P1459" s="198">
        <f t="shared" si="253"/>
      </c>
      <c r="Q1459" s="199"/>
      <c r="R1459" s="195"/>
      <c r="S1459" s="199"/>
      <c r="T1459" s="195"/>
      <c r="U1459" s="200"/>
      <c r="V1459" s="201"/>
      <c r="W1459" s="195"/>
      <c r="X1459" s="201"/>
      <c r="Y1459" s="199"/>
      <c r="Z1459" s="201"/>
      <c r="AA1459" s="201"/>
      <c r="AB1459" s="195">
        <v>1</v>
      </c>
      <c r="AC1459" s="195">
        <v>1248</v>
      </c>
      <c r="AD1459" s="199"/>
      <c r="AE1459" s="202"/>
      <c r="AF1459" s="204"/>
    </row>
    <row hidden="true" r="1460">
      <c r="A1460" s="189"/>
      <c r="B1460" s="220"/>
      <c r="C1460" s="221"/>
      <c r="D1460" s="192" t="s">
        <v>250</v>
      </c>
      <c r="E1460" s="193">
        <v>584.64</v>
      </c>
      <c r="F1460" s="194"/>
      <c r="G1460" s="195">
        <v>2745</v>
      </c>
      <c r="H1460" s="205">
        <v>137</v>
      </c>
      <c r="I1460" s="196">
        <f t="shared" si="160"/>
      </c>
      <c r="J1460" s="197">
        <f t="shared" si="47"/>
      </c>
      <c r="K1460" s="195">
        <v>1</v>
      </c>
      <c r="L1460" s="197">
        <f t="shared" si="124"/>
      </c>
      <c r="M1460" s="195">
        <v>1</v>
      </c>
      <c r="N1460" s="198">
        <f t="shared" si="226"/>
      </c>
      <c r="O1460" s="195">
        <v>4</v>
      </c>
      <c r="P1460" s="198">
        <f t="shared" si="253"/>
      </c>
      <c r="Q1460" s="199"/>
      <c r="R1460" s="195"/>
      <c r="S1460" s="199"/>
      <c r="T1460" s="195"/>
      <c r="U1460" s="200"/>
      <c r="V1460" s="201"/>
      <c r="W1460" s="195"/>
      <c r="X1460" s="201"/>
      <c r="Y1460" s="199"/>
      <c r="Z1460" s="201"/>
      <c r="AA1460" s="201"/>
      <c r="AB1460" s="195">
        <v>1</v>
      </c>
      <c r="AC1460" s="195">
        <v>1248</v>
      </c>
      <c r="AD1460" s="199"/>
      <c r="AE1460" s="202"/>
      <c r="AF1460" s="203" t="s">
        <v>300</v>
      </c>
    </row>
    <row hidden="true" r="1461">
      <c r="A1461" s="189"/>
      <c r="B1461" s="220" t="s">
        <v>267</v>
      </c>
      <c r="C1461" s="221" t="s">
        <v>264</v>
      </c>
      <c r="D1461" s="192" t="s">
        <v>249</v>
      </c>
      <c r="E1461" s="193">
        <v>16.68</v>
      </c>
      <c r="F1461" s="194">
        <f>E1461+E1463+E1462</f>
      </c>
      <c r="G1461" s="193">
        <v>134</v>
      </c>
      <c r="H1461" s="193">
        <v>5</v>
      </c>
      <c r="I1461" s="196">
        <f t="shared" si="160"/>
      </c>
      <c r="J1461" s="197">
        <f t="shared" si="47"/>
      </c>
      <c r="K1461" s="193">
        <v>0</v>
      </c>
      <c r="L1461" s="197">
        <f t="shared" si="124"/>
      </c>
      <c r="M1461" s="193">
        <v>0</v>
      </c>
      <c r="N1461" s="198">
        <f t="shared" si="226"/>
      </c>
      <c r="O1461" s="193">
        <v>0</v>
      </c>
      <c r="P1461" s="198">
        <f t="shared" si="253"/>
      </c>
      <c r="Q1461" s="199">
        <f>(M1461+M1462+M1463)/(O1461+O1462+O1463)</f>
      </c>
      <c r="R1461" s="195">
        <v>10</v>
      </c>
      <c r="S1461" s="199">
        <f>(O1461+O1462+O1463)/(K1461+K1462+K1463)</f>
      </c>
      <c r="T1461" s="195">
        <v>8</v>
      </c>
      <c r="U1461" s="200">
        <f>F1461/T1461</f>
      </c>
      <c r="V1461" s="201">
        <f>(F1461+4*500)/T1461</f>
      </c>
      <c r="W1461" s="195">
        <v>7701.399999999998</v>
      </c>
      <c r="X1461" s="201">
        <f>W1461/T1461</f>
      </c>
      <c r="Y1461" s="199">
        <f>T1461/R1461</f>
      </c>
      <c r="Z1461" s="201">
        <f>W1461/F1461</f>
      </c>
      <c r="AA1461" s="201">
        <f>W1461/(F1461+500)</f>
      </c>
      <c r="AB1461" s="195">
        <v>0</v>
      </c>
      <c r="AC1461" s="195">
        <v>0</v>
      </c>
      <c r="AD1461" s="199">
        <f>AB1461/T1461</f>
      </c>
      <c r="AE1461" s="202">
        <f>(W1461-AC1461)/(F1461+500)</f>
      </c>
      <c r="AF1461" s="203" t="s">
        <v>248</v>
      </c>
    </row>
    <row hidden="true" r="1462">
      <c r="A1462" s="189"/>
      <c r="B1462" s="220"/>
      <c r="C1462" s="221"/>
      <c r="D1462" s="192" t="s">
        <v>289</v>
      </c>
      <c r="E1462" s="193">
        <v>1375.78</v>
      </c>
      <c r="F1462" s="194"/>
      <c r="G1462" s="195">
        <v>13000</v>
      </c>
      <c r="H1462" s="205">
        <v>635</v>
      </c>
      <c r="I1462" s="196">
        <f t="shared" si="160"/>
      </c>
      <c r="J1462" s="197">
        <f t="shared" si="47"/>
      </c>
      <c r="K1462" s="195">
        <v>24</v>
      </c>
      <c r="L1462" s="197">
        <f t="shared" si="124"/>
      </c>
      <c r="M1462" s="195">
        <v>1</v>
      </c>
      <c r="N1462" s="198">
        <f t="shared" si="226"/>
      </c>
      <c r="O1462" s="195">
        <v>2</v>
      </c>
      <c r="P1462" s="198">
        <f t="shared" si="253"/>
      </c>
      <c r="Q1462" s="199"/>
      <c r="R1462" s="195"/>
      <c r="S1462" s="199"/>
      <c r="T1462" s="195"/>
      <c r="U1462" s="200"/>
      <c r="V1462" s="201"/>
      <c r="W1462" s="195"/>
      <c r="X1462" s="201"/>
      <c r="Y1462" s="199"/>
      <c r="Z1462" s="201"/>
      <c r="AA1462" s="201"/>
      <c r="AB1462" s="195"/>
      <c r="AC1462" s="195"/>
      <c r="AD1462" s="199"/>
      <c r="AE1462" s="202"/>
      <c r="AF1462" s="204"/>
    </row>
    <row hidden="true" r="1463">
      <c r="A1463" s="189"/>
      <c r="B1463" s="220"/>
      <c r="C1463" s="221"/>
      <c r="D1463" s="192" t="s">
        <v>250</v>
      </c>
      <c r="E1463" s="193">
        <v>1767.41</v>
      </c>
      <c r="F1463" s="194"/>
      <c r="G1463" s="195">
        <v>12323</v>
      </c>
      <c r="H1463" s="205">
        <v>239</v>
      </c>
      <c r="I1463" s="196">
        <f t="shared" si="160"/>
      </c>
      <c r="J1463" s="197">
        <f t="shared" si="47"/>
      </c>
      <c r="K1463" s="195">
        <v>1</v>
      </c>
      <c r="L1463" s="197">
        <f t="shared" si="124"/>
      </c>
      <c r="M1463" s="195">
        <v>2</v>
      </c>
      <c r="N1463" s="198">
        <f t="shared" si="226"/>
      </c>
      <c r="O1463" s="195">
        <v>3</v>
      </c>
      <c r="P1463" s="198">
        <f t="shared" si="253"/>
      </c>
      <c r="Q1463" s="199"/>
      <c r="R1463" s="195"/>
      <c r="S1463" s="199"/>
      <c r="T1463" s="195"/>
      <c r="U1463" s="200"/>
      <c r="V1463" s="201"/>
      <c r="W1463" s="195"/>
      <c r="X1463" s="201"/>
      <c r="Y1463" s="199"/>
      <c r="Z1463" s="201"/>
      <c r="AA1463" s="201"/>
      <c r="AB1463" s="195"/>
      <c r="AC1463" s="195"/>
      <c r="AD1463" s="199"/>
      <c r="AE1463" s="202"/>
      <c r="AF1463" s="203" t="s">
        <v>300</v>
      </c>
    </row>
    <row hidden="true" r="1464">
      <c r="A1464" s="189"/>
      <c r="B1464" s="220" t="s">
        <v>268</v>
      </c>
      <c r="C1464" s="221" t="s">
        <v>264</v>
      </c>
      <c r="D1464" s="192" t="s">
        <v>249</v>
      </c>
      <c r="E1464" s="193">
        <v>0.54</v>
      </c>
      <c r="F1464" s="194">
        <f>E1464+E1466+E1465</f>
      </c>
      <c r="G1464" s="193">
        <v>19</v>
      </c>
      <c r="H1464" s="193">
        <v>0</v>
      </c>
      <c r="I1464" s="196">
        <f t="shared" si="160"/>
      </c>
      <c r="J1464" s="197">
        <f t="shared" si="47"/>
      </c>
      <c r="K1464" s="193">
        <v>0</v>
      </c>
      <c r="L1464" s="197">
        <f t="shared" si="124"/>
      </c>
      <c r="M1464" s="193">
        <v>0</v>
      </c>
      <c r="N1464" s="198">
        <f t="shared" si="226"/>
      </c>
      <c r="O1464" s="193">
        <v>0</v>
      </c>
      <c r="P1464" s="198">
        <f t="shared" si="253"/>
      </c>
      <c r="Q1464" s="199">
        <f>(M1464+M1465+M1466)/(O1464+O1465+O1466)</f>
      </c>
      <c r="R1464" s="195">
        <v>13</v>
      </c>
      <c r="S1464" s="199">
        <f>(O1464+O1465+O1466)/(K1464+K1465+K1466)</f>
      </c>
      <c r="T1464" s="195">
        <v>3</v>
      </c>
      <c r="U1464" s="200">
        <f>F1464/T1464</f>
      </c>
      <c r="V1464" s="201">
        <f>(F1464+4*500)/T1464</f>
      </c>
      <c r="W1464" s="195">
        <v>4958.4000000000015</v>
      </c>
      <c r="X1464" s="201">
        <f>W1464/T1464</f>
      </c>
      <c r="Y1464" s="199">
        <f>T1464/R1464</f>
      </c>
      <c r="Z1464" s="201">
        <f>W1464/F1464</f>
      </c>
      <c r="AA1464" s="201">
        <f>W1464/(F1464+500)</f>
      </c>
      <c r="AB1464" s="195">
        <v>2</v>
      </c>
      <c r="AC1464" s="195">
        <v>2887.199999999999</v>
      </c>
      <c r="AD1464" s="199">
        <f>AB1464/T1464</f>
      </c>
      <c r="AE1464" s="202">
        <f>(W1464-AC1464)/(F1464+500)</f>
      </c>
      <c r="AF1464" s="203" t="s">
        <v>248</v>
      </c>
    </row>
    <row hidden="true" r="1465">
      <c r="A1465" s="189"/>
      <c r="B1465" s="220"/>
      <c r="C1465" s="221"/>
      <c r="D1465" s="192" t="s">
        <v>289</v>
      </c>
      <c r="E1465" s="193">
        <v>1556.4</v>
      </c>
      <c r="F1465" s="194"/>
      <c r="G1465" s="195">
        <v>15866</v>
      </c>
      <c r="H1465" s="195">
        <v>751</v>
      </c>
      <c r="I1465" s="196">
        <f t="shared" si="160"/>
      </c>
      <c r="J1465" s="197">
        <f t="shared" si="47"/>
      </c>
      <c r="K1465" s="195">
        <v>24</v>
      </c>
      <c r="L1465" s="197">
        <f t="shared" si="124"/>
      </c>
      <c r="M1465" s="195">
        <v>0</v>
      </c>
      <c r="N1465" s="198">
        <f t="shared" si="226"/>
      </c>
      <c r="O1465" s="195">
        <v>2</v>
      </c>
      <c r="P1465" s="198">
        <f t="shared" si="253"/>
      </c>
      <c r="Q1465" s="199"/>
      <c r="R1465" s="195"/>
      <c r="S1465" s="199"/>
      <c r="T1465" s="195"/>
      <c r="U1465" s="200"/>
      <c r="V1465" s="201"/>
      <c r="W1465" s="195"/>
      <c r="X1465" s="201"/>
      <c r="Y1465" s="199"/>
      <c r="Z1465" s="201"/>
      <c r="AA1465" s="201"/>
      <c r="AB1465" s="195">
        <v>1</v>
      </c>
      <c r="AC1465" s="195"/>
      <c r="AD1465" s="199"/>
      <c r="AE1465" s="202"/>
      <c r="AF1465" s="204"/>
    </row>
    <row hidden="true" r="1466">
      <c r="A1466" s="189"/>
      <c r="B1466" s="220"/>
      <c r="C1466" s="221"/>
      <c r="D1466" s="192" t="s">
        <v>250</v>
      </c>
      <c r="E1466" s="193">
        <v>3040.02</v>
      </c>
      <c r="F1466" s="194"/>
      <c r="G1466" s="195">
        <v>28275</v>
      </c>
      <c r="H1466" s="205">
        <v>418</v>
      </c>
      <c r="I1466" s="196">
        <f t="shared" si="160"/>
      </c>
      <c r="J1466" s="197">
        <f t="shared" si="47"/>
      </c>
      <c r="K1466" s="195">
        <v>3</v>
      </c>
      <c r="L1466" s="197">
        <f t="shared" si="124"/>
      </c>
      <c r="M1466" s="195">
        <v>3</v>
      </c>
      <c r="N1466" s="198">
        <f t="shared" si="226"/>
      </c>
      <c r="O1466" s="195">
        <v>5</v>
      </c>
      <c r="P1466" s="198">
        <f t="shared" si="253"/>
      </c>
      <c r="Q1466" s="199"/>
      <c r="R1466" s="195"/>
      <c r="S1466" s="199"/>
      <c r="T1466" s="195"/>
      <c r="U1466" s="200"/>
      <c r="V1466" s="201"/>
      <c r="W1466" s="195"/>
      <c r="X1466" s="201"/>
      <c r="Y1466" s="199"/>
      <c r="Z1466" s="201"/>
      <c r="AA1466" s="201"/>
      <c r="AB1466" s="195">
        <v>1</v>
      </c>
      <c r="AC1466" s="195"/>
      <c r="AD1466" s="199"/>
      <c r="AE1466" s="202"/>
      <c r="AF1466" s="203" t="s">
        <v>300</v>
      </c>
    </row>
    <row hidden="true" r="1467">
      <c r="A1467" s="189"/>
      <c r="B1467" s="222" t="s">
        <v>256</v>
      </c>
      <c r="C1467" s="222"/>
      <c r="D1467" s="222"/>
      <c r="E1467" s="208">
        <f>SUM(E1452:E1466)</f>
      </c>
      <c r="F1467" s="208">
        <f>SUM(F1452:F1466)</f>
      </c>
      <c r="G1467" s="208">
        <f>SUM(G1452:G1466)</f>
      </c>
      <c r="H1467" s="208">
        <f>SUM(H1452:H1466)</f>
      </c>
      <c r="I1467" s="210">
        <f t="shared" si="160"/>
      </c>
      <c r="J1467" s="211">
        <f t="shared" si="47"/>
      </c>
      <c r="K1467" s="208">
        <f>SUM(K1452:K1466)</f>
      </c>
      <c r="L1467" s="211">
        <f t="shared" si="124"/>
      </c>
      <c r="M1467" s="208">
        <f>SUM(M1452:M1466)</f>
      </c>
      <c r="N1467" s="212">
        <f t="shared" si="226"/>
      </c>
      <c r="O1467" s="208">
        <f>SUM(O1452:O1466)</f>
      </c>
      <c r="P1467" s="212">
        <f t="shared" si="253"/>
      </c>
      <c r="Q1467" s="213">
        <f>M1467/O1467</f>
      </c>
      <c r="R1467" s="208">
        <f>SUM(R1452:R1466)</f>
      </c>
      <c r="S1467" s="213">
        <f>(O1467+O1467)/(K1467+K1467)</f>
      </c>
      <c r="T1467" s="208">
        <f>SUM(T1452:T1466)</f>
      </c>
      <c r="U1467" s="214">
        <f t="shared" ref="U1467:U1468" si="555">F1467/T1467</f>
      </c>
      <c r="V1467" s="215">
        <f t="shared" ref="V1467:V1468" si="648">(F1467+4*500)/T1467</f>
      </c>
      <c r="W1467" s="208">
        <f>SUM(W1452:W1466)</f>
      </c>
      <c r="X1467" s="216">
        <f t="shared" ref="X1467:X1468" si="347">W1467/T1467</f>
      </c>
      <c r="Y1467" s="213">
        <f t="shared" ref="Y1467:Y1468" si="451">T1467/R1467</f>
      </c>
      <c r="Z1467" s="215">
        <f t="shared" ref="Z1467:Z1468" si="856">W1467/F1467</f>
      </c>
      <c r="AA1467" s="215">
        <f>W1467/(F1467+COUNT(W1452:W1466)*500)</f>
      </c>
      <c r="AB1467" s="217">
        <f>AB1452+AB1455+AB1458+AB1464+AB1461</f>
      </c>
      <c r="AC1467" s="217">
        <f>AC1452+AC1455+AC1458+AC1464+AC1461</f>
      </c>
      <c r="AD1467" s="213">
        <f t="shared" ref="AD1467:AD1468" si="752">AB1467/T1467</f>
      </c>
      <c r="AE1467" s="218">
        <f>(W1467-AC1467)/(F1467+COUNT(W1452:W1466))</f>
      </c>
      <c r="AF1467" s="203"/>
    </row>
    <row hidden="true" r="1468">
      <c r="A1468" s="189"/>
      <c r="B1468" s="206" t="s">
        <v>269</v>
      </c>
      <c r="C1468" s="221" t="s">
        <v>287</v>
      </c>
      <c r="D1468" s="192" t="s">
        <v>249</v>
      </c>
      <c r="E1468" s="193">
        <v>1.13</v>
      </c>
      <c r="F1468" s="194">
        <f>E1468+E1470+E1469</f>
      </c>
      <c r="G1468" s="195">
        <v>23</v>
      </c>
      <c r="H1468" s="195">
        <v>1</v>
      </c>
      <c r="I1468" s="196">
        <f t="shared" si="160"/>
      </c>
      <c r="J1468" s="197">
        <f t="shared" si="47"/>
      </c>
      <c r="K1468" s="195">
        <v>0</v>
      </c>
      <c r="L1468" s="197">
        <f t="shared" si="124"/>
      </c>
      <c r="M1468" s="195">
        <v>0</v>
      </c>
      <c r="N1468" s="198">
        <f t="shared" si="226"/>
      </c>
      <c r="O1468" s="195">
        <v>0</v>
      </c>
      <c r="P1468" s="198">
        <f t="shared" si="253"/>
      </c>
      <c r="Q1468" s="199">
        <f>(M1468+M1469+M1470)/(O1468+O1469+O1470)</f>
      </c>
      <c r="R1468" s="195">
        <v>6</v>
      </c>
      <c r="S1468" s="199">
        <f>(O1468+O1469+O1470)/(K1468+K1469+K1470)</f>
      </c>
      <c r="T1468" s="195">
        <v>2</v>
      </c>
      <c r="U1468" s="200">
        <f t="shared" si="555"/>
      </c>
      <c r="V1468" s="201">
        <f t="shared" si="648"/>
      </c>
      <c r="W1468" s="195">
        <v>3823.199999999997</v>
      </c>
      <c r="X1468" s="201">
        <f t="shared" si="347"/>
      </c>
      <c r="Y1468" s="199">
        <f t="shared" si="451"/>
      </c>
      <c r="Z1468" s="201">
        <f t="shared" si="856"/>
      </c>
      <c r="AA1468" s="201">
        <f>W1468/(F1468+500)</f>
      </c>
      <c r="AB1468" s="195">
        <v>0</v>
      </c>
      <c r="AC1468" s="195">
        <v>0</v>
      </c>
      <c r="AD1468" s="199">
        <f t="shared" si="752"/>
      </c>
      <c r="AE1468" s="202">
        <f>(W1468-AC1468)/(F1468+500)</f>
      </c>
      <c r="AF1468" s="203" t="s">
        <v>248</v>
      </c>
    </row>
    <row hidden="true" r="1469">
      <c r="A1469" s="189"/>
      <c r="B1469" s="206"/>
      <c r="C1469" s="221"/>
      <c r="D1469" s="192" t="s">
        <v>289</v>
      </c>
      <c r="E1469" s="193">
        <v>1465.34</v>
      </c>
      <c r="F1469" s="194"/>
      <c r="G1469" s="195">
        <v>14741</v>
      </c>
      <c r="H1469" s="195">
        <v>693</v>
      </c>
      <c r="I1469" s="196">
        <f t="shared" si="160"/>
      </c>
      <c r="J1469" s="197">
        <f t="shared" si="47"/>
      </c>
      <c r="K1469" s="195">
        <v>19</v>
      </c>
      <c r="L1469" s="197">
        <f t="shared" si="124"/>
      </c>
      <c r="M1469" s="195">
        <v>1</v>
      </c>
      <c r="N1469" s="198">
        <f t="shared" si="226"/>
      </c>
      <c r="O1469" s="195">
        <v>4</v>
      </c>
      <c r="P1469" s="198">
        <f t="shared" si="253"/>
      </c>
      <c r="Q1469" s="199"/>
      <c r="R1469" s="195"/>
      <c r="S1469" s="199"/>
      <c r="T1469" s="195"/>
      <c r="U1469" s="200"/>
      <c r="V1469" s="201"/>
      <c r="W1469" s="195"/>
      <c r="X1469" s="201"/>
      <c r="Y1469" s="199"/>
      <c r="Z1469" s="201"/>
      <c r="AA1469" s="201"/>
      <c r="AB1469" s="195"/>
      <c r="AC1469" s="195"/>
      <c r="AD1469" s="199"/>
      <c r="AE1469" s="202"/>
      <c r="AF1469" s="204"/>
    </row>
    <row hidden="true" r="1470">
      <c r="A1470" s="189"/>
      <c r="B1470" s="206"/>
      <c r="C1470" s="221"/>
      <c r="D1470" s="192" t="s">
        <v>250</v>
      </c>
      <c r="E1470" s="193">
        <v>2116.71</v>
      </c>
      <c r="F1470" s="194"/>
      <c r="G1470" s="195">
        <v>17926</v>
      </c>
      <c r="H1470" s="195">
        <v>267</v>
      </c>
      <c r="I1470" s="196">
        <f t="shared" si="160"/>
      </c>
      <c r="J1470" s="197">
        <f t="shared" si="47"/>
      </c>
      <c r="K1470" s="195">
        <v>1</v>
      </c>
      <c r="L1470" s="197">
        <f t="shared" si="124"/>
      </c>
      <c r="M1470" s="195">
        <v>0</v>
      </c>
      <c r="N1470" s="198">
        <f t="shared" si="226"/>
      </c>
      <c r="O1470" s="195">
        <v>1</v>
      </c>
      <c r="P1470" s="198">
        <f t="shared" si="253"/>
      </c>
      <c r="Q1470" s="199"/>
      <c r="R1470" s="195"/>
      <c r="S1470" s="199"/>
      <c r="T1470" s="195"/>
      <c r="U1470" s="200"/>
      <c r="V1470" s="201"/>
      <c r="W1470" s="195"/>
      <c r="X1470" s="201"/>
      <c r="Y1470" s="199"/>
      <c r="Z1470" s="201"/>
      <c r="AA1470" s="201"/>
      <c r="AB1470" s="195"/>
      <c r="AC1470" s="195"/>
      <c r="AD1470" s="199"/>
      <c r="AE1470" s="202"/>
      <c r="AF1470" s="203" t="s">
        <v>300</v>
      </c>
    </row>
    <row hidden="true" r="1471">
      <c r="A1471" s="189"/>
      <c r="B1471" s="190" t="s">
        <v>270</v>
      </c>
      <c r="C1471" s="221" t="s">
        <v>287</v>
      </c>
      <c r="D1471" s="192" t="s">
        <v>249</v>
      </c>
      <c r="E1471" s="193">
        <v>1.55</v>
      </c>
      <c r="F1471" s="194">
        <f>E1471+E1473+E1472</f>
      </c>
      <c r="G1471" s="193">
        <v>33</v>
      </c>
      <c r="H1471" s="193">
        <v>3</v>
      </c>
      <c r="I1471" s="196">
        <f t="shared" si="160"/>
      </c>
      <c r="J1471" s="197">
        <f t="shared" si="47"/>
      </c>
      <c r="K1471" s="193">
        <v>0</v>
      </c>
      <c r="L1471" s="197">
        <f t="shared" si="124"/>
      </c>
      <c r="M1471" s="193">
        <v>0</v>
      </c>
      <c r="N1471" s="198">
        <f t="shared" si="226"/>
      </c>
      <c r="O1471" s="193">
        <v>0</v>
      </c>
      <c r="P1471" s="198">
        <f t="shared" si="253"/>
      </c>
      <c r="Q1471" s="199">
        <f>(M1471+M1472+M1473)/(O1471+O1472+O1473)</f>
      </c>
      <c r="R1471" s="195">
        <v>6</v>
      </c>
      <c r="S1471" s="199">
        <f>(O1471+O1472+O1473)/(K1471+K1472+K1473)</f>
      </c>
      <c r="T1471" s="195">
        <v>2</v>
      </c>
      <c r="U1471" s="200">
        <f>F1471/T1471</f>
      </c>
      <c r="V1471" s="201">
        <f>(F1471+4*500)/T1471</f>
      </c>
      <c r="W1471" s="195">
        <v>2353.800000000003</v>
      </c>
      <c r="X1471" s="201">
        <f>W1471/T1471</f>
      </c>
      <c r="Y1471" s="199">
        <f>T1471/R1471</f>
      </c>
      <c r="Z1471" s="201">
        <f>W1471/F1471</f>
      </c>
      <c r="AA1471" s="201">
        <f>W1471/(F1471+500)</f>
      </c>
      <c r="AB1471" s="195">
        <v>0</v>
      </c>
      <c r="AC1471" s="195">
        <v>0</v>
      </c>
      <c r="AD1471" s="199">
        <f>AB1471/T1471</f>
      </c>
      <c r="AE1471" s="202">
        <f>(W1471-AC1471)/(F1471+500)</f>
      </c>
      <c r="AF1471" s="203" t="s">
        <v>248</v>
      </c>
    </row>
    <row hidden="true" r="1472">
      <c r="A1472" s="189"/>
      <c r="B1472" s="190"/>
      <c r="C1472" s="221"/>
      <c r="D1472" s="192" t="s">
        <v>289</v>
      </c>
      <c r="E1472" s="193">
        <v>1950.31</v>
      </c>
      <c r="F1472" s="194"/>
      <c r="G1472" s="195">
        <v>16998</v>
      </c>
      <c r="H1472" s="195">
        <v>854</v>
      </c>
      <c r="I1472" s="196">
        <f t="shared" si="160"/>
      </c>
      <c r="J1472" s="197">
        <f t="shared" si="47"/>
      </c>
      <c r="K1472" s="195">
        <v>29</v>
      </c>
      <c r="L1472" s="197">
        <f t="shared" si="124"/>
      </c>
      <c r="M1472" s="195">
        <v>2</v>
      </c>
      <c r="N1472" s="198">
        <f t="shared" si="226"/>
      </c>
      <c r="O1472" s="195">
        <v>2</v>
      </c>
      <c r="P1472" s="198">
        <f t="shared" si="253"/>
      </c>
      <c r="Q1472" s="199"/>
      <c r="R1472" s="195"/>
      <c r="S1472" s="199"/>
      <c r="T1472" s="195"/>
      <c r="U1472" s="200"/>
      <c r="V1472" s="201"/>
      <c r="W1472" s="195"/>
      <c r="X1472" s="201"/>
      <c r="Y1472" s="199"/>
      <c r="Z1472" s="201"/>
      <c r="AA1472" s="201"/>
      <c r="AB1472" s="195"/>
      <c r="AC1472" s="195"/>
      <c r="AD1472" s="199"/>
      <c r="AE1472" s="202"/>
      <c r="AF1472" s="204"/>
    </row>
    <row hidden="true" r="1473">
      <c r="A1473" s="189"/>
      <c r="B1473" s="190"/>
      <c r="C1473" s="221"/>
      <c r="D1473" s="192" t="s">
        <v>250</v>
      </c>
      <c r="E1473" s="193">
        <v>956.67</v>
      </c>
      <c r="F1473" s="194"/>
      <c r="G1473" s="195">
        <v>5070</v>
      </c>
      <c r="H1473" s="195">
        <v>123</v>
      </c>
      <c r="I1473" s="196">
        <f t="shared" si="160"/>
      </c>
      <c r="J1473" s="197">
        <f t="shared" si="47"/>
      </c>
      <c r="K1473" s="195">
        <v>0</v>
      </c>
      <c r="L1473" s="197">
        <f t="shared" si="124"/>
      </c>
      <c r="M1473" s="195">
        <v>0</v>
      </c>
      <c r="N1473" s="198">
        <f t="shared" si="226"/>
      </c>
      <c r="O1473" s="195">
        <v>0</v>
      </c>
      <c r="P1473" s="198">
        <f t="shared" si="253"/>
      </c>
      <c r="Q1473" s="199"/>
      <c r="R1473" s="195"/>
      <c r="S1473" s="199"/>
      <c r="T1473" s="195"/>
      <c r="U1473" s="200"/>
      <c r="V1473" s="201"/>
      <c r="W1473" s="195"/>
      <c r="X1473" s="201"/>
      <c r="Y1473" s="199"/>
      <c r="Z1473" s="201"/>
      <c r="AA1473" s="201"/>
      <c r="AB1473" s="195"/>
      <c r="AC1473" s="195"/>
      <c r="AD1473" s="199"/>
      <c r="AE1473" s="202"/>
      <c r="AF1473" s="203" t="s">
        <v>300</v>
      </c>
    </row>
    <row hidden="true" r="1474">
      <c r="A1474" s="189"/>
      <c r="B1474" s="190" t="s">
        <v>271</v>
      </c>
      <c r="C1474" s="221" t="s">
        <v>287</v>
      </c>
      <c r="D1474" s="192" t="s">
        <v>249</v>
      </c>
      <c r="E1474" s="193">
        <v>1.63</v>
      </c>
      <c r="F1474" s="194">
        <f>E1474+E1476+E1475</f>
      </c>
      <c r="G1474" s="193">
        <v>37</v>
      </c>
      <c r="H1474" s="193">
        <v>5</v>
      </c>
      <c r="I1474" s="196">
        <f t="shared" si="160"/>
      </c>
      <c r="J1474" s="197">
        <f t="shared" si="47"/>
      </c>
      <c r="K1474" s="193">
        <v>0</v>
      </c>
      <c r="L1474" s="197">
        <f t="shared" si="124"/>
      </c>
      <c r="M1474" s="193">
        <v>0</v>
      </c>
      <c r="N1474" s="198">
        <f t="shared" si="226"/>
      </c>
      <c r="O1474" s="193">
        <v>0</v>
      </c>
      <c r="P1474" s="198">
        <f t="shared" si="253"/>
      </c>
      <c r="Q1474" s="199">
        <f>(M1474+M1475+M1476)/(O1474+O1475+O1476)</f>
      </c>
      <c r="R1474" s="195">
        <v>12</v>
      </c>
      <c r="S1474" s="199">
        <f>(O1474+O1475+O1476)/(K1474+K1475+K1476)</f>
      </c>
      <c r="T1474" s="195">
        <v>2</v>
      </c>
      <c r="U1474" s="200">
        <f>F1474/T1474</f>
      </c>
      <c r="V1474" s="201">
        <f>(F1474+4*500)/T1474</f>
      </c>
      <c r="W1474" s="195">
        <v>3186</v>
      </c>
      <c r="X1474" s="201">
        <f>W1474/T1474</f>
      </c>
      <c r="Y1474" s="199">
        <f>T1474/R1474</f>
      </c>
      <c r="Z1474" s="201">
        <f>W1474/F1474</f>
      </c>
      <c r="AA1474" s="201">
        <f>W1474/(F1474+500)</f>
      </c>
      <c r="AB1474" s="195">
        <v>0</v>
      </c>
      <c r="AC1474" s="195">
        <v>0</v>
      </c>
      <c r="AD1474" s="199">
        <f>AB1474/T1474</f>
      </c>
      <c r="AE1474" s="202">
        <f>(W1474-AC1474)/(F1474+500)</f>
      </c>
      <c r="AF1474" s="203" t="s">
        <v>248</v>
      </c>
    </row>
    <row hidden="true" r="1475">
      <c r="A1475" s="189"/>
      <c r="B1475" s="190"/>
      <c r="C1475" s="221"/>
      <c r="D1475" s="192" t="s">
        <v>289</v>
      </c>
      <c r="E1475" s="193">
        <v>1556.34</v>
      </c>
      <c r="F1475" s="194"/>
      <c r="G1475" s="195">
        <v>10596</v>
      </c>
      <c r="H1475" s="195">
        <v>439</v>
      </c>
      <c r="I1475" s="196">
        <f t="shared" si="160"/>
      </c>
      <c r="J1475" s="197">
        <f t="shared" si="47"/>
      </c>
      <c r="K1475" s="195">
        <v>20</v>
      </c>
      <c r="L1475" s="197">
        <f t="shared" si="124"/>
      </c>
      <c r="M1475" s="195">
        <v>0</v>
      </c>
      <c r="N1475" s="198">
        <f t="shared" si="226"/>
      </c>
      <c r="O1475" s="195">
        <v>3</v>
      </c>
      <c r="P1475" s="198">
        <f t="shared" si="253"/>
      </c>
      <c r="Q1475" s="199"/>
      <c r="R1475" s="195"/>
      <c r="S1475" s="199"/>
      <c r="T1475" s="195"/>
      <c r="U1475" s="200"/>
      <c r="V1475" s="201"/>
      <c r="W1475" s="195"/>
      <c r="X1475" s="201"/>
      <c r="Y1475" s="199"/>
      <c r="Z1475" s="201"/>
      <c r="AA1475" s="201"/>
      <c r="AB1475" s="195"/>
      <c r="AC1475" s="195"/>
      <c r="AD1475" s="199"/>
      <c r="AE1475" s="202"/>
      <c r="AF1475" s="204"/>
    </row>
    <row hidden="true" r="1476">
      <c r="A1476" s="189"/>
      <c r="B1476" s="190"/>
      <c r="C1476" s="221"/>
      <c r="D1476" s="192" t="s">
        <v>250</v>
      </c>
      <c r="E1476" s="193">
        <v>1036.32</v>
      </c>
      <c r="F1476" s="194"/>
      <c r="G1476" s="195">
        <v>5227</v>
      </c>
      <c r="H1476" s="195">
        <v>178</v>
      </c>
      <c r="I1476" s="196">
        <f t="shared" si="160"/>
      </c>
      <c r="J1476" s="197">
        <f t="shared" si="47"/>
      </c>
      <c r="K1476" s="195">
        <v>2</v>
      </c>
      <c r="L1476" s="197">
        <f t="shared" si="124"/>
      </c>
      <c r="M1476" s="195">
        <v>1</v>
      </c>
      <c r="N1476" s="198">
        <f t="shared" si="226"/>
      </c>
      <c r="O1476" s="195">
        <v>7</v>
      </c>
      <c r="P1476" s="198">
        <f t="shared" si="253"/>
      </c>
      <c r="Q1476" s="199"/>
      <c r="R1476" s="195"/>
      <c r="S1476" s="199"/>
      <c r="T1476" s="195"/>
      <c r="U1476" s="200"/>
      <c r="V1476" s="201"/>
      <c r="W1476" s="195"/>
      <c r="X1476" s="201"/>
      <c r="Y1476" s="199"/>
      <c r="Z1476" s="201"/>
      <c r="AA1476" s="201"/>
      <c r="AB1476" s="195"/>
      <c r="AC1476" s="195"/>
      <c r="AD1476" s="199"/>
      <c r="AE1476" s="202"/>
      <c r="AF1476" s="203" t="s">
        <v>300</v>
      </c>
    </row>
    <row hidden="true" r="1477">
      <c r="A1477" s="189"/>
      <c r="B1477" s="190" t="s">
        <v>273</v>
      </c>
      <c r="C1477" s="221" t="s">
        <v>287</v>
      </c>
      <c r="D1477" s="192" t="s">
        <v>249</v>
      </c>
      <c r="E1477" s="193">
        <v>2.86</v>
      </c>
      <c r="F1477" s="194">
        <f>E1477+E1479+E1478</f>
      </c>
      <c r="G1477" s="193">
        <v>51</v>
      </c>
      <c r="H1477" s="193">
        <v>9</v>
      </c>
      <c r="I1477" s="196">
        <f t="shared" si="160"/>
      </c>
      <c r="J1477" s="197">
        <f t="shared" si="47"/>
      </c>
      <c r="K1477" s="193">
        <v>3</v>
      </c>
      <c r="L1477" s="197">
        <f t="shared" si="124"/>
      </c>
      <c r="M1477" s="193">
        <v>1</v>
      </c>
      <c r="N1477" s="198">
        <f t="shared" si="226"/>
      </c>
      <c r="O1477" s="193">
        <v>1</v>
      </c>
      <c r="P1477" s="198">
        <f t="shared" si="253"/>
      </c>
      <c r="Q1477" s="199">
        <f>(M1477+M1478+M1479)/(O1477+O1478+O1479)</f>
      </c>
      <c r="R1477" s="195">
        <v>6</v>
      </c>
      <c r="S1477" s="199">
        <f>(O1477+O1478+O1479)/(K1477+K1478+K1479)</f>
      </c>
      <c r="T1477" s="195">
        <v>2</v>
      </c>
      <c r="U1477" s="200">
        <f>F1477/T1477</f>
      </c>
      <c r="V1477" s="201">
        <f>(F1477+4*500)/T1477</f>
      </c>
      <c r="W1477" s="195">
        <v>960</v>
      </c>
      <c r="X1477" s="201">
        <f>W1477/T1477</f>
      </c>
      <c r="Y1477" s="199">
        <f>T1477/R1477</f>
      </c>
      <c r="Z1477" s="201">
        <f>W1477/F1477</f>
      </c>
      <c r="AA1477" s="201">
        <f>W1477/(F1477+500)</f>
      </c>
      <c r="AB1477" s="195">
        <v>0</v>
      </c>
      <c r="AC1477" s="195">
        <v>0</v>
      </c>
      <c r="AD1477" s="199">
        <f>AB1477/T1477</f>
      </c>
      <c r="AE1477" s="202">
        <f>(W1477-AC1477)/(F1477+500)</f>
      </c>
      <c r="AF1477" s="203" t="s">
        <v>248</v>
      </c>
    </row>
    <row hidden="true" r="1478">
      <c r="A1478" s="189"/>
      <c r="B1478" s="190"/>
      <c r="C1478" s="221"/>
      <c r="D1478" s="192" t="s">
        <v>289</v>
      </c>
      <c r="E1478" s="193">
        <v>1069.58</v>
      </c>
      <c r="F1478" s="194"/>
      <c r="G1478" s="195">
        <v>8863</v>
      </c>
      <c r="H1478" s="195">
        <v>357</v>
      </c>
      <c r="I1478" s="196">
        <f t="shared" si="160"/>
      </c>
      <c r="J1478" s="197">
        <f t="shared" si="47"/>
      </c>
      <c r="K1478" s="195">
        <v>20</v>
      </c>
      <c r="L1478" s="197">
        <f t="shared" si="124"/>
      </c>
      <c r="M1478" s="195">
        <v>0</v>
      </c>
      <c r="N1478" s="198">
        <f t="shared" si="226"/>
      </c>
      <c r="O1478" s="195">
        <v>1</v>
      </c>
      <c r="P1478" s="198">
        <f t="shared" si="253"/>
      </c>
      <c r="Q1478" s="199"/>
      <c r="R1478" s="195"/>
      <c r="S1478" s="199"/>
      <c r="T1478" s="195"/>
      <c r="U1478" s="200"/>
      <c r="V1478" s="201"/>
      <c r="W1478" s="195"/>
      <c r="X1478" s="201"/>
      <c r="Y1478" s="199"/>
      <c r="Z1478" s="201"/>
      <c r="AA1478" s="201"/>
      <c r="AB1478" s="195"/>
      <c r="AC1478" s="195"/>
      <c r="AD1478" s="199"/>
      <c r="AE1478" s="202"/>
      <c r="AF1478" s="204"/>
    </row>
    <row hidden="true" r="1479">
      <c r="A1479" s="189"/>
      <c r="B1479" s="190"/>
      <c r="C1479" s="221"/>
      <c r="D1479" s="192" t="s">
        <v>250</v>
      </c>
      <c r="E1479" s="193">
        <v>842.42</v>
      </c>
      <c r="F1479" s="194"/>
      <c r="G1479" s="195">
        <v>3226</v>
      </c>
      <c r="H1479" s="195">
        <v>126</v>
      </c>
      <c r="I1479" s="196">
        <f t="shared" si="160"/>
      </c>
      <c r="J1479" s="197">
        <f t="shared" si="47"/>
      </c>
      <c r="K1479" s="195">
        <v>1</v>
      </c>
      <c r="L1479" s="197">
        <f t="shared" si="124"/>
      </c>
      <c r="M1479" s="195">
        <v>1</v>
      </c>
      <c r="N1479" s="198">
        <f t="shared" si="226"/>
      </c>
      <c r="O1479" s="195">
        <v>4</v>
      </c>
      <c r="P1479" s="198">
        <f t="shared" si="253"/>
      </c>
      <c r="Q1479" s="199"/>
      <c r="R1479" s="195"/>
      <c r="S1479" s="199"/>
      <c r="T1479" s="195"/>
      <c r="U1479" s="200"/>
      <c r="V1479" s="201"/>
      <c r="W1479" s="195"/>
      <c r="X1479" s="201"/>
      <c r="Y1479" s="199"/>
      <c r="Z1479" s="201"/>
      <c r="AA1479" s="201"/>
      <c r="AB1479" s="195"/>
      <c r="AC1479" s="195"/>
      <c r="AD1479" s="199"/>
      <c r="AE1479" s="202"/>
      <c r="AF1479" s="203" t="s">
        <v>300</v>
      </c>
    </row>
    <row hidden="true" r="1480">
      <c r="A1480" s="189"/>
      <c r="B1480" s="190" t="s">
        <v>274</v>
      </c>
      <c r="C1480" s="221" t="s">
        <v>287</v>
      </c>
      <c r="D1480" s="192" t="s">
        <v>249</v>
      </c>
      <c r="E1480" s="193">
        <f>10.65+0.19</f>
      </c>
      <c r="F1480" s="194">
        <f>E1480+E1482+E1481</f>
      </c>
      <c r="G1480" s="193">
        <v>151</v>
      </c>
      <c r="H1480" s="193">
        <v>7</v>
      </c>
      <c r="I1480" s="196">
        <f t="shared" si="160"/>
      </c>
      <c r="J1480" s="197">
        <f t="shared" si="47"/>
      </c>
      <c r="K1480" s="193">
        <v>0</v>
      </c>
      <c r="L1480" s="197">
        <f t="shared" si="124"/>
      </c>
      <c r="M1480" s="193">
        <v>0</v>
      </c>
      <c r="N1480" s="198">
        <f t="shared" si="226"/>
      </c>
      <c r="O1480" s="193">
        <v>0</v>
      </c>
      <c r="P1480" s="198">
        <f t="shared" si="253"/>
      </c>
      <c r="Q1480" s="199">
        <f>(M1480+M1481+M1482)/(O1480+O1481+O1482)</f>
      </c>
      <c r="R1480" s="195">
        <v>11</v>
      </c>
      <c r="S1480" s="199">
        <f>(O1480+O1481+O1482)/(K1480+K1481+K1482)</f>
      </c>
      <c r="T1480" s="195">
        <v>7</v>
      </c>
      <c r="U1480" s="200">
        <f>F1480/T1480</f>
      </c>
      <c r="V1480" s="201">
        <f>(F1480+4*500)/T1480</f>
      </c>
      <c r="W1480" s="195">
        <v>8229.400000000001</v>
      </c>
      <c r="X1480" s="201">
        <f>W1480/T1480</f>
      </c>
      <c r="Y1480" s="199">
        <f>T1480/R1480</f>
      </c>
      <c r="Z1480" s="201">
        <f>W1480/F1480</f>
      </c>
      <c r="AA1480" s="201">
        <f>W1480/(F1480+500)</f>
      </c>
      <c r="AB1480" s="195">
        <v>0</v>
      </c>
      <c r="AC1480" s="195">
        <v>0</v>
      </c>
      <c r="AD1480" s="199">
        <f>AB1480/T1480</f>
      </c>
      <c r="AE1480" s="202">
        <f>(W1480-AC1480)/(F1480+500)</f>
      </c>
      <c r="AF1480" s="203" t="s">
        <v>248</v>
      </c>
    </row>
    <row hidden="true" r="1481">
      <c r="A1481" s="189"/>
      <c r="B1481" s="190"/>
      <c r="C1481" s="221"/>
      <c r="D1481" s="192" t="s">
        <v>289</v>
      </c>
      <c r="E1481" s="193">
        <f>737.6+8.39</f>
      </c>
      <c r="F1481" s="194"/>
      <c r="G1481" s="195">
        <v>6888</v>
      </c>
      <c r="H1481" s="195">
        <v>295</v>
      </c>
      <c r="I1481" s="196">
        <f t="shared" si="160"/>
      </c>
      <c r="J1481" s="197">
        <f t="shared" si="47"/>
      </c>
      <c r="K1481" s="195">
        <v>10</v>
      </c>
      <c r="L1481" s="197">
        <f>E1480/K1480</f>
      </c>
      <c r="M1481" s="195">
        <v>2</v>
      </c>
      <c r="N1481" s="198">
        <f t="shared" si="226"/>
      </c>
      <c r="O1481" s="195">
        <v>2</v>
      </c>
      <c r="P1481" s="198">
        <f t="shared" si="253"/>
      </c>
      <c r="Q1481" s="199"/>
      <c r="R1481" s="195"/>
      <c r="S1481" s="199"/>
      <c r="T1481" s="195"/>
      <c r="U1481" s="200"/>
      <c r="V1481" s="201"/>
      <c r="W1481" s="195"/>
      <c r="X1481" s="201"/>
      <c r="Y1481" s="199"/>
      <c r="Z1481" s="201"/>
      <c r="AA1481" s="201"/>
      <c r="AB1481" s="195"/>
      <c r="AC1481" s="195"/>
      <c r="AD1481" s="199"/>
      <c r="AE1481" s="202"/>
      <c r="AF1481" s="204"/>
    </row>
    <row hidden="true" r="1482">
      <c r="A1482" s="189"/>
      <c r="B1482" s="190"/>
      <c r="C1482" s="221"/>
      <c r="D1482" s="192" t="s">
        <v>250</v>
      </c>
      <c r="E1482" s="193">
        <f>1537.41+21.94</f>
      </c>
      <c r="F1482" s="194"/>
      <c r="G1482" s="195">
        <v>9185</v>
      </c>
      <c r="H1482" s="195">
        <v>244</v>
      </c>
      <c r="I1482" s="196">
        <f t="shared" si="160"/>
      </c>
      <c r="J1482" s="197">
        <f t="shared" si="47"/>
      </c>
      <c r="K1482" s="195">
        <v>1</v>
      </c>
      <c r="L1482" s="197">
        <f t="shared" ref="L1482:L1483" si="125">E1482/K1482</f>
      </c>
      <c r="M1482" s="195">
        <v>2</v>
      </c>
      <c r="N1482" s="198">
        <f t="shared" si="226"/>
      </c>
      <c r="O1482" s="195">
        <v>4</v>
      </c>
      <c r="P1482" s="198">
        <f t="shared" si="253"/>
      </c>
      <c r="Q1482" s="199"/>
      <c r="R1482" s="195"/>
      <c r="S1482" s="199"/>
      <c r="T1482" s="195"/>
      <c r="U1482" s="200"/>
      <c r="V1482" s="201"/>
      <c r="W1482" s="195"/>
      <c r="X1482" s="201"/>
      <c r="Y1482" s="199"/>
      <c r="Z1482" s="201"/>
      <c r="AA1482" s="201"/>
      <c r="AB1482" s="195"/>
      <c r="AC1482" s="195"/>
      <c r="AD1482" s="199"/>
      <c r="AE1482" s="202"/>
      <c r="AF1482" s="203" t="s">
        <v>300</v>
      </c>
    </row>
    <row hidden="true" r="1483">
      <c r="A1483" s="189"/>
      <c r="B1483" s="222" t="s">
        <v>256</v>
      </c>
      <c r="C1483" s="222"/>
      <c r="D1483" s="222"/>
      <c r="E1483" s="208">
        <f>SUM(E1468:E1482)</f>
      </c>
      <c r="F1483" s="208">
        <f>SUM(F1468:F1482)</f>
      </c>
      <c r="G1483" s="208">
        <f>SUM(G1468:G1482)</f>
      </c>
      <c r="H1483" s="208">
        <f>SUM(H1468:H1482)</f>
      </c>
      <c r="I1483" s="210">
        <f t="shared" si="160"/>
      </c>
      <c r="J1483" s="211">
        <f t="shared" si="47"/>
      </c>
      <c r="K1483" s="208">
        <f>SUM(K1468:K1482)</f>
      </c>
      <c r="L1483" s="211">
        <f t="shared" si="125"/>
      </c>
      <c r="M1483" s="208">
        <f>SUM(M1468:M1482)</f>
      </c>
      <c r="N1483" s="212">
        <f t="shared" si="226"/>
      </c>
      <c r="O1483" s="208">
        <f>SUM(O1468:O1482)</f>
      </c>
      <c r="P1483" s="212">
        <f t="shared" si="253"/>
      </c>
      <c r="Q1483" s="213">
        <f t="shared" ref="Q1483:Q1484" si="199">M1483/O1483</f>
      </c>
      <c r="R1483" s="208">
        <f>SUM(R1468:R1482)</f>
      </c>
      <c r="S1483" s="213">
        <f t="shared" ref="S1483:S1484" si="77">(O1483+O1483)/(K1483+K1483)</f>
      </c>
      <c r="T1483" s="208">
        <f>SUM(T1468:T1482)</f>
      </c>
      <c r="U1483" s="214">
        <f t="shared" ref="U1483:U1484" si="556">F1483/T1483</f>
      </c>
      <c r="V1483" s="215">
        <f t="shared" ref="V1483:V1484" si="649">(F1483+4*500)/T1483</f>
      </c>
      <c r="W1483" s="208">
        <f>SUM(W1468:W1482)</f>
      </c>
      <c r="X1483" s="216">
        <f t="shared" ref="X1483:X1484" si="348">W1483/T1483</f>
      </c>
      <c r="Y1483" s="213">
        <f t="shared" ref="Y1483:Y1484" si="452">T1483/R1483</f>
      </c>
      <c r="Z1483" s="215">
        <f t="shared" ref="Z1483:Z1484" si="857">W1483/F1483</f>
      </c>
      <c r="AA1483" s="215">
        <f>W1483/(F1483+COUNT(W1468:W1482)*500)</f>
      </c>
      <c r="AB1483" s="217">
        <f>AB1468+AB1471+AB1474+AB1477+AB1480</f>
      </c>
      <c r="AC1483" s="217">
        <f>AC1468+AC1471+AC1474+AC1477+AC1480</f>
      </c>
      <c r="AD1483" s="213">
        <f t="shared" ref="AD1483:AD1484" si="753">AB1483/T1483</f>
      </c>
      <c r="AE1483" s="223">
        <f>(W1483-AC1483)/(F1483+COUNT(W1468:W1482))</f>
      </c>
      <c r="AF1483" s="224"/>
    </row>
    <row r="1484">
      <c r="A1484" s="189"/>
      <c r="B1484" s="225" t="s">
        <v>277</v>
      </c>
      <c r="C1484" s="225"/>
      <c r="D1484" s="225"/>
      <c r="E1484" s="226">
        <f>E1451+E1467+E1483</f>
      </c>
      <c r="F1484" s="226">
        <f>F1451+F1467+F1483</f>
      </c>
      <c r="G1484" s="226">
        <f>G1451+G1467+G1483</f>
      </c>
      <c r="H1484" s="226">
        <f>H1451+H1467+H1483</f>
      </c>
      <c r="I1484" s="226">
        <f>I1451+I1467+I1483</f>
      </c>
      <c r="J1484" s="226">
        <f>J1451+J1467+J1483</f>
      </c>
      <c r="K1484" s="226">
        <f>K1451+K1467+K1483</f>
      </c>
      <c r="L1484" s="226">
        <f>L1451+L1467+L1483</f>
      </c>
      <c r="M1484" s="226">
        <f>M1451+M1467+M1483</f>
      </c>
      <c r="N1484" s="230">
        <f t="shared" si="226"/>
      </c>
      <c r="O1484" s="226">
        <f>O1451+O1467+O1483</f>
      </c>
      <c r="P1484" s="230">
        <f t="shared" si="253"/>
      </c>
      <c r="Q1484" s="231">
        <f t="shared" si="199"/>
      </c>
      <c r="R1484" s="226">
        <f>R1451+R1467+R1483</f>
      </c>
      <c r="S1484" s="231">
        <f t="shared" si="77"/>
      </c>
      <c r="T1484" s="226">
        <f>T1451+T1467+T1483</f>
      </c>
      <c r="U1484" s="232">
        <f t="shared" si="556"/>
      </c>
      <c r="V1484" s="233">
        <f t="shared" si="649"/>
      </c>
      <c r="W1484" s="226">
        <f>W1451+W1467+W1483</f>
      </c>
      <c r="X1484" s="233">
        <f t="shared" si="348"/>
      </c>
      <c r="Y1484" s="231">
        <f t="shared" si="452"/>
      </c>
      <c r="Z1484" s="233">
        <f t="shared" si="857"/>
      </c>
      <c r="AA1484" s="233">
        <f>W1484/(F1484+COUNT(W1436:W1450,W1452:W1466,Z1483:X1481,W1468:W1482)*500)</f>
      </c>
      <c r="AB1484" s="226">
        <f>AB1451+AB1467+AB1483</f>
      </c>
      <c r="AC1484" s="226">
        <f>AC1451+AC1467+AC1483</f>
      </c>
      <c r="AD1484" s="231">
        <f t="shared" si="753"/>
      </c>
      <c r="AE1484" s="233">
        <f>(W1484-AC1484)/(F1484+COUNT(W1436:W1450,W1452:W1466,AD1483:AB1481,W1468:W1482)*500)</f>
      </c>
      <c r="AF1484" s="201"/>
    </row>
    <row hidden="true" r="1485">
      <c r="A1485" s="178" t="s">
        <v>212</v>
      </c>
      <c r="B1485" s="179" t="s">
        <v>213</v>
      </c>
      <c r="C1485" s="179" t="s">
        <v>214</v>
      </c>
      <c r="D1485" s="179" t="s">
        <v>215</v>
      </c>
      <c r="E1485" s="180" t="s">
        <v>216</v>
      </c>
      <c r="F1485" s="179" t="s">
        <v>217</v>
      </c>
      <c r="G1485" s="179" t="s">
        <v>218</v>
      </c>
      <c r="H1485" s="179" t="s">
        <v>219</v>
      </c>
      <c r="I1485" s="181" t="s">
        <v>220</v>
      </c>
      <c r="J1485" s="182" t="s">
        <v>221</v>
      </c>
      <c r="K1485" s="179" t="s">
        <v>222</v>
      </c>
      <c r="L1485" s="182" t="s">
        <v>223</v>
      </c>
      <c r="M1485" s="179" t="s">
        <v>224</v>
      </c>
      <c r="N1485" s="183" t="s">
        <v>225</v>
      </c>
      <c r="O1485" s="179" t="s">
        <v>226</v>
      </c>
      <c r="P1485" s="183" t="s">
        <v>227</v>
      </c>
      <c r="Q1485" s="181" t="s">
        <v>228</v>
      </c>
      <c r="R1485" s="184" t="s">
        <v>229</v>
      </c>
      <c r="S1485" s="185" t="s">
        <v>230</v>
      </c>
      <c r="T1485" s="184" t="s">
        <v>231</v>
      </c>
      <c r="U1485" s="186" t="s">
        <v>232</v>
      </c>
      <c r="V1485" s="187" t="s">
        <v>233</v>
      </c>
      <c r="W1485" s="187" t="s">
        <v>234</v>
      </c>
      <c r="X1485" s="187" t="s">
        <v>235</v>
      </c>
      <c r="Y1485" s="185" t="s">
        <v>236</v>
      </c>
      <c r="Z1485" s="187" t="s">
        <v>237</v>
      </c>
      <c r="AA1485" s="187" t="s">
        <v>238</v>
      </c>
      <c r="AB1485" s="187" t="s">
        <v>239</v>
      </c>
      <c r="AC1485" s="184" t="s">
        <v>240</v>
      </c>
      <c r="AD1485" s="185" t="s">
        <v>241</v>
      </c>
      <c r="AE1485" s="235" t="s">
        <v>242</v>
      </c>
      <c r="AF1485" s="236" t="s">
        <v>243</v>
      </c>
    </row>
    <row hidden="true" r="1486">
      <c r="A1486" s="189" t="s">
        <v>314</v>
      </c>
      <c r="B1486" s="190" t="s">
        <v>245</v>
      </c>
      <c r="C1486" s="221" t="s">
        <v>246</v>
      </c>
      <c r="D1486" s="192" t="s">
        <v>249</v>
      </c>
      <c r="E1486" s="193">
        <v>13.16</v>
      </c>
      <c r="F1486" s="194">
        <f>E1486+E1488+E1487</f>
      </c>
      <c r="G1486" s="195">
        <v>83</v>
      </c>
      <c r="H1486" s="195">
        <v>25</v>
      </c>
      <c r="I1486" s="196">
        <f t="shared" ref="I1486:I1550" si="161">H1486/G1486</f>
      </c>
      <c r="J1486" s="197">
        <f t="shared" ref="J1486:J1520" si="48">(E1486/G1486)*1000</f>
      </c>
      <c r="K1486" s="195">
        <v>0</v>
      </c>
      <c r="L1486" s="197">
        <f t="shared" ref="L1486:L1546" si="126">E1486/K1486</f>
      </c>
      <c r="M1486" s="195">
        <v>0</v>
      </c>
      <c r="N1486" s="198">
        <f t="shared" ref="N1486:N1550" si="227">E1486/M1486</f>
      </c>
      <c r="O1486" s="195">
        <v>0</v>
      </c>
      <c r="P1486" s="198">
        <f t="shared" ref="P1486:P1550" si="254">E1486/O1486</f>
      </c>
      <c r="Q1486" s="199">
        <f>(M1486+M1487+M1488)/(O1486+O1487+O1488)</f>
      </c>
      <c r="R1486" s="195">
        <v>7</v>
      </c>
      <c r="S1486" s="199">
        <f>(O1486+O1487+O1488)/(K1486+K1487+K1488)</f>
      </c>
      <c r="T1486" s="195">
        <v>2</v>
      </c>
      <c r="U1486" s="200">
        <f>F1486/T1486</f>
      </c>
      <c r="V1486" s="201">
        <f>(F1486+4*500)/T1486</f>
      </c>
      <c r="W1486" s="195">
        <v>4219.2</v>
      </c>
      <c r="X1486" s="201">
        <f>W1486/T1486</f>
      </c>
      <c r="Y1486" s="199">
        <f>T1486/R1486</f>
      </c>
      <c r="Z1486" s="201">
        <f>W1486/F1486</f>
      </c>
      <c r="AA1486" s="201">
        <f>W1486/(F1486+500)</f>
      </c>
      <c r="AB1486" s="195">
        <v>1</v>
      </c>
      <c r="AC1486" s="195">
        <v>2148</v>
      </c>
      <c r="AD1486" s="199">
        <f>AB1486/T1486</f>
      </c>
      <c r="AE1486" s="202">
        <f>(W1486-AC1486)/(F1486+500)</f>
      </c>
      <c r="AF1486" s="237" t="s">
        <v>315</v>
      </c>
    </row>
    <row hidden="true" r="1487">
      <c r="A1487" s="189"/>
      <c r="B1487" s="190"/>
      <c r="C1487" s="221"/>
      <c r="D1487" s="192" t="s">
        <v>289</v>
      </c>
      <c r="E1487" s="193">
        <v>1457.87</v>
      </c>
      <c r="F1487" s="194"/>
      <c r="G1487" s="195">
        <v>12249</v>
      </c>
      <c r="H1487" s="195">
        <v>1091</v>
      </c>
      <c r="I1487" s="196">
        <f t="shared" si="161"/>
      </c>
      <c r="J1487" s="197">
        <f t="shared" si="48"/>
      </c>
      <c r="K1487" s="195">
        <v>37</v>
      </c>
      <c r="L1487" s="197">
        <f t="shared" si="126"/>
      </c>
      <c r="M1487" s="195">
        <v>1</v>
      </c>
      <c r="N1487" s="198">
        <f t="shared" si="227"/>
      </c>
      <c r="O1487" s="195">
        <v>3</v>
      </c>
      <c r="P1487" s="198">
        <f t="shared" si="254"/>
      </c>
      <c r="Q1487" s="199"/>
      <c r="R1487" s="195"/>
      <c r="S1487" s="199"/>
      <c r="T1487" s="195"/>
      <c r="U1487" s="200"/>
      <c r="V1487" s="201"/>
      <c r="W1487" s="195"/>
      <c r="X1487" s="201"/>
      <c r="Y1487" s="199"/>
      <c r="Z1487" s="201"/>
      <c r="AA1487" s="201"/>
      <c r="AB1487" s="195"/>
      <c r="AC1487" s="195"/>
      <c r="AD1487" s="199"/>
      <c r="AE1487" s="202"/>
      <c r="AF1487" s="204"/>
    </row>
    <row hidden="true" r="1488">
      <c r="A1488" s="189"/>
      <c r="B1488" s="190"/>
      <c r="C1488" s="221"/>
      <c r="D1488" s="192" t="s">
        <v>250</v>
      </c>
      <c r="E1488" s="193">
        <v>692.78</v>
      </c>
      <c r="F1488" s="194"/>
      <c r="G1488" s="195">
        <v>4117</v>
      </c>
      <c r="H1488" s="205">
        <v>914</v>
      </c>
      <c r="I1488" s="196">
        <f t="shared" si="161"/>
      </c>
      <c r="J1488" s="197">
        <f t="shared" si="48"/>
      </c>
      <c r="K1488" s="195">
        <v>5</v>
      </c>
      <c r="L1488" s="197">
        <f t="shared" si="126"/>
      </c>
      <c r="M1488" s="195">
        <v>0</v>
      </c>
      <c r="N1488" s="198">
        <f t="shared" si="227"/>
      </c>
      <c r="O1488" s="195">
        <v>2</v>
      </c>
      <c r="P1488" s="198">
        <f t="shared" si="254"/>
      </c>
      <c r="Q1488" s="199"/>
      <c r="R1488" s="195"/>
      <c r="S1488" s="199"/>
      <c r="T1488" s="195"/>
      <c r="U1488" s="200"/>
      <c r="V1488" s="201"/>
      <c r="W1488" s="195"/>
      <c r="X1488" s="201"/>
      <c r="Y1488" s="199"/>
      <c r="Z1488" s="201"/>
      <c r="AA1488" s="201"/>
      <c r="AB1488" s="195"/>
      <c r="AC1488" s="195"/>
      <c r="AD1488" s="199"/>
      <c r="AE1488" s="202"/>
      <c r="AF1488" s="203" t="s">
        <v>266</v>
      </c>
    </row>
    <row hidden="true" r="1489">
      <c r="A1489" s="189"/>
      <c r="B1489" s="190" t="s">
        <v>252</v>
      </c>
      <c r="C1489" s="221" t="s">
        <v>246</v>
      </c>
      <c r="D1489" s="192" t="s">
        <v>249</v>
      </c>
      <c r="E1489" s="193">
        <v>4.2</v>
      </c>
      <c r="F1489" s="194">
        <f>E1489+E1491+E1490</f>
      </c>
      <c r="G1489" s="195">
        <v>48</v>
      </c>
      <c r="H1489" s="195">
        <v>7</v>
      </c>
      <c r="I1489" s="196">
        <f t="shared" si="161"/>
      </c>
      <c r="J1489" s="197">
        <f t="shared" si="48"/>
      </c>
      <c r="K1489" s="195">
        <v>0</v>
      </c>
      <c r="L1489" s="197">
        <f t="shared" si="126"/>
      </c>
      <c r="M1489" s="195">
        <v>0</v>
      </c>
      <c r="N1489" s="198">
        <f t="shared" si="227"/>
      </c>
      <c r="O1489" s="195">
        <v>0</v>
      </c>
      <c r="P1489" s="198">
        <f t="shared" si="254"/>
      </c>
      <c r="Q1489" s="199">
        <f>(M1489+M1490+M1491)/(O1489+O1490+O1491)</f>
      </c>
      <c r="R1489" s="195">
        <v>7</v>
      </c>
      <c r="S1489" s="199">
        <f>(O1489+O1490+O1491)/(K1489+K1490+K1491)</f>
      </c>
      <c r="T1489" s="195">
        <v>1</v>
      </c>
      <c r="U1489" s="200">
        <f>F1489/T1489</f>
      </c>
      <c r="V1489" s="201">
        <f>(F1489+4*500)/T1489</f>
      </c>
      <c r="W1489" s="195">
        <v>468</v>
      </c>
      <c r="X1489" s="201">
        <f>W1489/T1489</f>
      </c>
      <c r="Y1489" s="199">
        <f>T1489/R1489</f>
      </c>
      <c r="Z1489" s="201">
        <f>W1489/F1489</f>
      </c>
      <c r="AA1489" s="201">
        <f>W1489/(F1489+500)</f>
      </c>
      <c r="AB1489" s="195">
        <v>0</v>
      </c>
      <c r="AC1489" s="195">
        <v>0</v>
      </c>
      <c r="AD1489" s="199">
        <f>AB1489/T1489</f>
      </c>
      <c r="AE1489" s="202">
        <f>(W1489-AC1489)/(F1489+500)</f>
      </c>
      <c r="AF1489" s="237" t="s">
        <v>315</v>
      </c>
    </row>
    <row hidden="true" r="1490">
      <c r="A1490" s="189"/>
      <c r="B1490" s="190"/>
      <c r="C1490" s="221"/>
      <c r="D1490" s="192" t="s">
        <v>289</v>
      </c>
      <c r="E1490" s="193">
        <v>795.94</v>
      </c>
      <c r="F1490" s="194"/>
      <c r="G1490" s="195">
        <v>8877</v>
      </c>
      <c r="H1490" s="195">
        <v>567</v>
      </c>
      <c r="I1490" s="196">
        <f t="shared" si="161"/>
      </c>
      <c r="J1490" s="197">
        <f t="shared" si="48"/>
      </c>
      <c r="K1490" s="195">
        <v>28</v>
      </c>
      <c r="L1490" s="197">
        <f t="shared" si="126"/>
      </c>
      <c r="M1490" s="195">
        <v>1</v>
      </c>
      <c r="N1490" s="198">
        <f t="shared" si="227"/>
      </c>
      <c r="O1490" s="195">
        <v>2</v>
      </c>
      <c r="P1490" s="198">
        <f t="shared" si="254"/>
      </c>
      <c r="Q1490" s="199"/>
      <c r="R1490" s="195"/>
      <c r="S1490" s="199"/>
      <c r="T1490" s="195"/>
      <c r="U1490" s="200"/>
      <c r="V1490" s="201"/>
      <c r="W1490" s="195"/>
      <c r="X1490" s="201"/>
      <c r="Y1490" s="199"/>
      <c r="Z1490" s="201"/>
      <c r="AA1490" s="201"/>
      <c r="AB1490" s="195"/>
      <c r="AC1490" s="195"/>
      <c r="AD1490" s="199"/>
      <c r="AE1490" s="202"/>
      <c r="AF1490" s="204"/>
    </row>
    <row hidden="true" r="1491">
      <c r="A1491" s="189"/>
      <c r="B1491" s="190"/>
      <c r="C1491" s="221"/>
      <c r="D1491" s="192" t="s">
        <v>250</v>
      </c>
      <c r="E1491" s="193">
        <v>766.34</v>
      </c>
      <c r="F1491" s="194"/>
      <c r="G1491" s="195">
        <v>5301</v>
      </c>
      <c r="H1491" s="195">
        <v>1687</v>
      </c>
      <c r="I1491" s="196">
        <f t="shared" si="161"/>
      </c>
      <c r="J1491" s="197">
        <f t="shared" si="48"/>
      </c>
      <c r="K1491" s="195">
        <v>13</v>
      </c>
      <c r="L1491" s="197">
        <f t="shared" si="126"/>
      </c>
      <c r="M1491" s="195">
        <v>1</v>
      </c>
      <c r="N1491" s="198">
        <f t="shared" si="227"/>
      </c>
      <c r="O1491" s="195">
        <v>2</v>
      </c>
      <c r="P1491" s="198">
        <f t="shared" si="254"/>
      </c>
      <c r="Q1491" s="199"/>
      <c r="R1491" s="195"/>
      <c r="S1491" s="199"/>
      <c r="T1491" s="195"/>
      <c r="U1491" s="200"/>
      <c r="V1491" s="201"/>
      <c r="W1491" s="195"/>
      <c r="X1491" s="201"/>
      <c r="Y1491" s="199"/>
      <c r="Z1491" s="201"/>
      <c r="AA1491" s="201"/>
      <c r="AB1491" s="195"/>
      <c r="AC1491" s="195"/>
      <c r="AD1491" s="199"/>
      <c r="AE1491" s="202"/>
      <c r="AF1491" s="203" t="s">
        <v>266</v>
      </c>
    </row>
    <row hidden="true" r="1492">
      <c r="A1492" s="189"/>
      <c r="B1492" s="206" t="s">
        <v>253</v>
      </c>
      <c r="C1492" s="221" t="s">
        <v>246</v>
      </c>
      <c r="D1492" s="192" t="s">
        <v>249</v>
      </c>
      <c r="E1492" s="193">
        <v>6.07</v>
      </c>
      <c r="F1492" s="194">
        <f>E1492+E1494+E1493</f>
      </c>
      <c r="G1492" s="195">
        <v>55</v>
      </c>
      <c r="H1492" s="195">
        <v>6</v>
      </c>
      <c r="I1492" s="196">
        <f t="shared" si="161"/>
      </c>
      <c r="J1492" s="197">
        <f t="shared" si="48"/>
      </c>
      <c r="K1492" s="195">
        <v>0</v>
      </c>
      <c r="L1492" s="197">
        <f t="shared" si="126"/>
      </c>
      <c r="M1492" s="195">
        <v>0</v>
      </c>
      <c r="N1492" s="198">
        <f t="shared" si="227"/>
      </c>
      <c r="O1492" s="195">
        <v>0</v>
      </c>
      <c r="P1492" s="198">
        <f t="shared" si="254"/>
      </c>
      <c r="Q1492" s="199">
        <f>(M1492+M1493+M1494)/(O1492+O1493+O1494)</f>
      </c>
      <c r="R1492" s="195">
        <v>2</v>
      </c>
      <c r="S1492" s="199">
        <f>(O1492+O1493+O1494)/(K1492+K1493+K1494)</f>
      </c>
      <c r="T1492" s="195">
        <v>1</v>
      </c>
      <c r="U1492" s="200">
        <f>F1492/T1492</f>
      </c>
      <c r="V1492" s="201">
        <f>(F1492+4*500)/T1492</f>
      </c>
      <c r="W1492" s="195">
        <v>2148</v>
      </c>
      <c r="X1492" s="201">
        <f>W1492/T1492</f>
      </c>
      <c r="Y1492" s="199">
        <f>T1492/R1492</f>
      </c>
      <c r="Z1492" s="201">
        <f>W1492/F1492</f>
      </c>
      <c r="AA1492" s="201">
        <f>W1492/(F1492+500)</f>
      </c>
      <c r="AB1492" s="195">
        <v>0</v>
      </c>
      <c r="AC1492" s="195">
        <v>0</v>
      </c>
      <c r="AD1492" s="199">
        <f>AB1492/T1492</f>
      </c>
      <c r="AE1492" s="202">
        <f>(W1492-AC1492)/(F1492+500)</f>
      </c>
      <c r="AF1492" s="237" t="s">
        <v>315</v>
      </c>
    </row>
    <row hidden="true" r="1493">
      <c r="A1493" s="189"/>
      <c r="B1493" s="206"/>
      <c r="C1493" s="221"/>
      <c r="D1493" s="192" t="s">
        <v>289</v>
      </c>
      <c r="E1493" s="193">
        <v>491.88</v>
      </c>
      <c r="F1493" s="194"/>
      <c r="G1493" s="195">
        <v>5091</v>
      </c>
      <c r="H1493" s="195">
        <v>242</v>
      </c>
      <c r="I1493" s="196">
        <f t="shared" si="161"/>
      </c>
      <c r="J1493" s="197">
        <f t="shared" si="48"/>
      </c>
      <c r="K1493" s="195">
        <v>6</v>
      </c>
      <c r="L1493" s="197">
        <f t="shared" si="126"/>
      </c>
      <c r="M1493" s="195">
        <v>1</v>
      </c>
      <c r="N1493" s="198">
        <f t="shared" si="227"/>
      </c>
      <c r="O1493" s="195">
        <v>2</v>
      </c>
      <c r="P1493" s="198">
        <f t="shared" si="254"/>
      </c>
      <c r="Q1493" s="199"/>
      <c r="R1493" s="195"/>
      <c r="S1493" s="199"/>
      <c r="T1493" s="195"/>
      <c r="U1493" s="200"/>
      <c r="V1493" s="201"/>
      <c r="W1493" s="195"/>
      <c r="X1493" s="201"/>
      <c r="Y1493" s="199"/>
      <c r="Z1493" s="201"/>
      <c r="AA1493" s="201"/>
      <c r="AB1493" s="195"/>
      <c r="AC1493" s="195"/>
      <c r="AD1493" s="199"/>
      <c r="AE1493" s="202"/>
      <c r="AF1493" s="204"/>
    </row>
    <row hidden="true" r="1494">
      <c r="A1494" s="189"/>
      <c r="B1494" s="206"/>
      <c r="C1494" s="221"/>
      <c r="D1494" s="192" t="s">
        <v>250</v>
      </c>
      <c r="E1494" s="193">
        <v>750.9</v>
      </c>
      <c r="F1494" s="194"/>
      <c r="G1494" s="195">
        <v>4684</v>
      </c>
      <c r="H1494" s="205">
        <v>497</v>
      </c>
      <c r="I1494" s="196">
        <f t="shared" si="161"/>
      </c>
      <c r="J1494" s="197">
        <f t="shared" si="48"/>
      </c>
      <c r="K1494" s="195">
        <v>14</v>
      </c>
      <c r="L1494" s="197">
        <f t="shared" si="126"/>
      </c>
      <c r="M1494" s="195">
        <v>0</v>
      </c>
      <c r="N1494" s="198">
        <f t="shared" si="227"/>
      </c>
      <c r="O1494" s="195">
        <v>1</v>
      </c>
      <c r="P1494" s="198">
        <f t="shared" si="254"/>
      </c>
      <c r="Q1494" s="199"/>
      <c r="R1494" s="195"/>
      <c r="S1494" s="199"/>
      <c r="T1494" s="195"/>
      <c r="U1494" s="200"/>
      <c r="V1494" s="201"/>
      <c r="W1494" s="195"/>
      <c r="X1494" s="201"/>
      <c r="Y1494" s="199"/>
      <c r="Z1494" s="201"/>
      <c r="AA1494" s="201"/>
      <c r="AB1494" s="195"/>
      <c r="AC1494" s="195"/>
      <c r="AD1494" s="199"/>
      <c r="AE1494" s="202"/>
      <c r="AF1494" s="203" t="s">
        <v>266</v>
      </c>
    </row>
    <row hidden="true" r="1495">
      <c r="A1495" s="189"/>
      <c r="B1495" s="190" t="s">
        <v>254</v>
      </c>
      <c r="C1495" s="221" t="s">
        <v>246</v>
      </c>
      <c r="D1495" s="192" t="s">
        <v>249</v>
      </c>
      <c r="E1495" s="193">
        <v>9.05</v>
      </c>
      <c r="F1495" s="194">
        <f>E1495+E1497+E1496</f>
      </c>
      <c r="G1495" s="195">
        <v>61</v>
      </c>
      <c r="H1495" s="195">
        <v>5</v>
      </c>
      <c r="I1495" s="196">
        <f t="shared" si="161"/>
      </c>
      <c r="J1495" s="197">
        <f t="shared" si="48"/>
      </c>
      <c r="K1495" s="195">
        <v>0</v>
      </c>
      <c r="L1495" s="197">
        <f t="shared" si="126"/>
      </c>
      <c r="M1495" s="195">
        <v>0</v>
      </c>
      <c r="N1495" s="198">
        <f t="shared" si="227"/>
      </c>
      <c r="O1495" s="195">
        <v>0</v>
      </c>
      <c r="P1495" s="198">
        <f t="shared" si="254"/>
      </c>
      <c r="Q1495" s="199">
        <f>(M1495+M1496+M1497)/(O1495+O1496+O1497)</f>
      </c>
      <c r="R1495" s="195">
        <v>3</v>
      </c>
      <c r="S1495" s="199">
        <f>(O1495+O1496+O1497)/(K1495+K1496+K1497)</f>
      </c>
      <c r="T1495" s="195">
        <v>0</v>
      </c>
      <c r="U1495" s="200">
        <f>F1495/T1495</f>
      </c>
      <c r="V1495" s="201">
        <f>(F1495+4*500)/T1495</f>
      </c>
      <c r="W1495" s="195">
        <v>0</v>
      </c>
      <c r="X1495" s="201">
        <f>W1495/T1495</f>
      </c>
      <c r="Y1495" s="199">
        <f>T1495/R1495</f>
      </c>
      <c r="Z1495" s="201">
        <f>W1495/F1495</f>
      </c>
      <c r="AA1495" s="201">
        <f>W1495/(F1495+500)</f>
      </c>
      <c r="AB1495" s="195">
        <v>0</v>
      </c>
      <c r="AC1495" s="195">
        <v>0</v>
      </c>
      <c r="AD1495" s="199">
        <f>AB1495/T1495</f>
      </c>
      <c r="AE1495" s="202">
        <f>(W1495-AC1495)/(F1495+500)</f>
      </c>
      <c r="AF1495" s="237" t="s">
        <v>315</v>
      </c>
    </row>
    <row hidden="true" r="1496">
      <c r="A1496" s="189"/>
      <c r="B1496" s="190"/>
      <c r="C1496" s="221"/>
      <c r="D1496" s="192" t="s">
        <v>289</v>
      </c>
      <c r="E1496" s="193">
        <v>1033.69</v>
      </c>
      <c r="F1496" s="194"/>
      <c r="G1496" s="195">
        <v>9006</v>
      </c>
      <c r="H1496" s="195">
        <v>324</v>
      </c>
      <c r="I1496" s="196">
        <f t="shared" si="161"/>
      </c>
      <c r="J1496" s="197">
        <f t="shared" si="48"/>
      </c>
      <c r="K1496" s="195">
        <v>8</v>
      </c>
      <c r="L1496" s="197">
        <f t="shared" si="126"/>
      </c>
      <c r="M1496" s="195">
        <v>0</v>
      </c>
      <c r="N1496" s="198">
        <f t="shared" si="227"/>
      </c>
      <c r="O1496" s="195">
        <v>1</v>
      </c>
      <c r="P1496" s="198">
        <f t="shared" si="254"/>
      </c>
      <c r="Q1496" s="199"/>
      <c r="R1496" s="195"/>
      <c r="S1496" s="199"/>
      <c r="T1496" s="195"/>
      <c r="U1496" s="200"/>
      <c r="V1496" s="201"/>
      <c r="W1496" s="195"/>
      <c r="X1496" s="201"/>
      <c r="Y1496" s="199"/>
      <c r="Z1496" s="201"/>
      <c r="AA1496" s="201"/>
      <c r="AB1496" s="195"/>
      <c r="AC1496" s="195"/>
      <c r="AD1496" s="199"/>
      <c r="AE1496" s="202"/>
      <c r="AF1496" s="204"/>
    </row>
    <row hidden="true" r="1497">
      <c r="A1497" s="189"/>
      <c r="B1497" s="190"/>
      <c r="C1497" s="221"/>
      <c r="D1497" s="192" t="s">
        <v>250</v>
      </c>
      <c r="E1497" s="193">
        <v>565.53</v>
      </c>
      <c r="F1497" s="194"/>
      <c r="G1497" s="195">
        <v>2945</v>
      </c>
      <c r="H1497" s="205">
        <v>224</v>
      </c>
      <c r="I1497" s="196">
        <f t="shared" si="161"/>
      </c>
      <c r="J1497" s="197">
        <f t="shared" si="48"/>
      </c>
      <c r="K1497" s="195">
        <v>7</v>
      </c>
      <c r="L1497" s="197">
        <f t="shared" si="126"/>
      </c>
      <c r="M1497" s="195">
        <v>0</v>
      </c>
      <c r="N1497" s="198">
        <f t="shared" si="227"/>
      </c>
      <c r="O1497" s="195">
        <v>0</v>
      </c>
      <c r="P1497" s="198">
        <f t="shared" si="254"/>
      </c>
      <c r="Q1497" s="199"/>
      <c r="R1497" s="195"/>
      <c r="S1497" s="199"/>
      <c r="T1497" s="195"/>
      <c r="U1497" s="200"/>
      <c r="V1497" s="201"/>
      <c r="W1497" s="195"/>
      <c r="X1497" s="201"/>
      <c r="Y1497" s="199"/>
      <c r="Z1497" s="201"/>
      <c r="AA1497" s="201"/>
      <c r="AB1497" s="195"/>
      <c r="AC1497" s="195"/>
      <c r="AD1497" s="199"/>
      <c r="AE1497" s="202"/>
      <c r="AF1497" s="203" t="s">
        <v>266</v>
      </c>
    </row>
    <row hidden="true" r="1498">
      <c r="A1498" s="189"/>
      <c r="B1498" s="190" t="s">
        <v>255</v>
      </c>
      <c r="C1498" s="221" t="s">
        <v>246</v>
      </c>
      <c r="D1498" s="192" t="s">
        <v>249</v>
      </c>
      <c r="E1498" s="193">
        <v>14.2</v>
      </c>
      <c r="F1498" s="194">
        <f>E1498+E1500+E1499</f>
      </c>
      <c r="G1498" s="195">
        <v>88</v>
      </c>
      <c r="H1498" s="195">
        <v>5</v>
      </c>
      <c r="I1498" s="196">
        <f t="shared" si="161"/>
      </c>
      <c r="J1498" s="197">
        <f t="shared" si="48"/>
      </c>
      <c r="K1498" s="195">
        <v>0</v>
      </c>
      <c r="L1498" s="197">
        <f t="shared" si="126"/>
      </c>
      <c r="M1498" s="195">
        <v>0</v>
      </c>
      <c r="N1498" s="198">
        <f t="shared" si="227"/>
      </c>
      <c r="O1498" s="195">
        <v>0</v>
      </c>
      <c r="P1498" s="198">
        <f t="shared" si="254"/>
      </c>
      <c r="Q1498" s="199">
        <f>(M1498+M1499+M1500)/(O1498+O1499+O1500)</f>
      </c>
      <c r="R1498" s="195">
        <v>3</v>
      </c>
      <c r="S1498" s="199">
        <f>(O1498+O1499+O1500)/(K1498+K1499+K1500)</f>
      </c>
      <c r="T1498" s="195">
        <v>2</v>
      </c>
      <c r="U1498" s="200">
        <f>F1498/T1498</f>
      </c>
      <c r="V1498" s="201">
        <f>(F1498+4*500)/T1498</f>
      </c>
      <c r="W1498" s="195">
        <v>3156.000000000001</v>
      </c>
      <c r="X1498" s="201">
        <f>W1498/T1498</f>
      </c>
      <c r="Y1498" s="199">
        <f>T1498/R1498</f>
      </c>
      <c r="Z1498" s="201">
        <f>W1498/F1498</f>
      </c>
      <c r="AA1498" s="201">
        <f>W1498/(F1498+500)</f>
      </c>
      <c r="AB1498" s="195">
        <v>0</v>
      </c>
      <c r="AC1498" s="195">
        <v>0</v>
      </c>
      <c r="AD1498" s="199">
        <f>AB1498/T1498</f>
      </c>
      <c r="AE1498" s="202">
        <f>(W1498-AC1498)/(F1498+500)</f>
      </c>
      <c r="AF1498" s="237" t="s">
        <v>315</v>
      </c>
    </row>
    <row hidden="true" r="1499">
      <c r="A1499" s="189"/>
      <c r="B1499" s="190"/>
      <c r="C1499" s="221"/>
      <c r="D1499" s="192" t="s">
        <v>289</v>
      </c>
      <c r="E1499" s="193">
        <v>973.09</v>
      </c>
      <c r="F1499" s="194"/>
      <c r="G1499" s="195">
        <v>8590</v>
      </c>
      <c r="H1499" s="195">
        <v>426</v>
      </c>
      <c r="I1499" s="196">
        <f t="shared" si="161"/>
      </c>
      <c r="J1499" s="197">
        <f t="shared" si="48"/>
      </c>
      <c r="K1499" s="195">
        <v>12</v>
      </c>
      <c r="L1499" s="197">
        <f t="shared" si="126"/>
      </c>
      <c r="M1499" s="195">
        <v>1</v>
      </c>
      <c r="N1499" s="198">
        <f t="shared" si="227"/>
      </c>
      <c r="O1499" s="195">
        <v>1</v>
      </c>
      <c r="P1499" s="198">
        <f t="shared" si="254"/>
      </c>
      <c r="Q1499" s="199"/>
      <c r="R1499" s="195"/>
      <c r="S1499" s="199"/>
      <c r="T1499" s="195"/>
      <c r="U1499" s="200"/>
      <c r="V1499" s="201"/>
      <c r="W1499" s="195"/>
      <c r="X1499" s="201"/>
      <c r="Y1499" s="199"/>
      <c r="Z1499" s="201"/>
      <c r="AA1499" s="201"/>
      <c r="AB1499" s="195"/>
      <c r="AC1499" s="195"/>
      <c r="AD1499" s="199"/>
      <c r="AE1499" s="202"/>
      <c r="AF1499" s="204"/>
    </row>
    <row hidden="true" r="1500">
      <c r="A1500" s="189"/>
      <c r="B1500" s="190"/>
      <c r="C1500" s="221"/>
      <c r="D1500" s="192" t="s">
        <v>250</v>
      </c>
      <c r="E1500" s="193">
        <v>714.17</v>
      </c>
      <c r="F1500" s="194"/>
      <c r="G1500" s="195">
        <v>3061</v>
      </c>
      <c r="H1500" s="205">
        <v>179</v>
      </c>
      <c r="I1500" s="196">
        <f t="shared" si="161"/>
      </c>
      <c r="J1500" s="197">
        <f t="shared" si="48"/>
      </c>
      <c r="K1500" s="195">
        <v>4</v>
      </c>
      <c r="L1500" s="197">
        <f t="shared" si="126"/>
      </c>
      <c r="M1500" s="195">
        <v>1</v>
      </c>
      <c r="N1500" s="198">
        <f t="shared" si="227"/>
      </c>
      <c r="O1500" s="195">
        <v>0</v>
      </c>
      <c r="P1500" s="198">
        <f t="shared" si="254"/>
      </c>
      <c r="Q1500" s="199"/>
      <c r="R1500" s="195"/>
      <c r="S1500" s="199"/>
      <c r="T1500" s="195"/>
      <c r="U1500" s="200"/>
      <c r="V1500" s="201"/>
      <c r="W1500" s="195"/>
      <c r="X1500" s="201"/>
      <c r="Y1500" s="199"/>
      <c r="Z1500" s="201"/>
      <c r="AA1500" s="201"/>
      <c r="AB1500" s="195"/>
      <c r="AC1500" s="195"/>
      <c r="AD1500" s="199"/>
      <c r="AE1500" s="202"/>
      <c r="AF1500" s="203" t="s">
        <v>266</v>
      </c>
    </row>
    <row hidden="true" r="1501">
      <c r="A1501" s="189"/>
      <c r="B1501" s="207" t="s">
        <v>256</v>
      </c>
      <c r="C1501" s="207"/>
      <c r="D1501" s="207"/>
      <c r="E1501" s="217">
        <f>SUM(E1486:E1500)</f>
      </c>
      <c r="F1501" s="209">
        <f>SUM(F1486:F1500)</f>
      </c>
      <c r="G1501" s="208">
        <f>SUM(G1486:G1500)</f>
      </c>
      <c r="H1501" s="208">
        <f>SUM(H1486:H1500)</f>
      </c>
      <c r="I1501" s="210">
        <f t="shared" si="161"/>
      </c>
      <c r="J1501" s="211">
        <f t="shared" si="48"/>
      </c>
      <c r="K1501" s="208">
        <f>SUM(K1486:K1500)</f>
      </c>
      <c r="L1501" s="211">
        <f t="shared" si="126"/>
      </c>
      <c r="M1501" s="208">
        <f>SUM(M1486:M1500)</f>
      </c>
      <c r="N1501" s="212">
        <f t="shared" si="227"/>
      </c>
      <c r="O1501" s="208">
        <f>SUM(O1486:O1500)</f>
      </c>
      <c r="P1501" s="212">
        <f t="shared" si="254"/>
      </c>
      <c r="Q1501" s="213">
        <f>M1501/O1501</f>
      </c>
      <c r="R1501" s="209">
        <f>SUM(R1486:R1500)</f>
      </c>
      <c r="S1501" s="213">
        <f>(O1501+O1501)/(K1501+K1501)</f>
      </c>
      <c r="T1501" s="209">
        <f>SUM(T1486:T1500)</f>
      </c>
      <c r="U1501" s="214">
        <f t="shared" ref="U1501:U1502" si="557">F1501/T1501</f>
      </c>
      <c r="V1501" s="215">
        <f t="shared" ref="V1501:V1502" si="650">(F1501+4*500)/T1501</f>
      </c>
      <c r="W1501" s="209">
        <f>SUM(W1486:W1500)</f>
      </c>
      <c r="X1501" s="216">
        <f t="shared" ref="X1501:X1502" si="349">W1501/T1501</f>
      </c>
      <c r="Y1501" s="213">
        <f t="shared" ref="Y1501:Y1502" si="453">T1501/R1501</f>
      </c>
      <c r="Z1501" s="215">
        <f t="shared" ref="Z1501:Z1502" si="858">W1501/F1501</f>
      </c>
      <c r="AA1501" s="215">
        <f>W1501/(F1501+COUNT(W1486:W1500)*500)</f>
      </c>
      <c r="AB1501" s="217">
        <f>AB1486+AB1489+AB1492+AB1495+AB1498</f>
      </c>
      <c r="AC1501" s="217">
        <f>AC1486+AC1489+AC1492+AC1495+AC1498</f>
      </c>
      <c r="AD1501" s="213">
        <f t="shared" ref="AD1501:AD1502" si="754">AB1501/T1501</f>
      </c>
      <c r="AE1501" s="218">
        <f>(W1501-AC1501)/(F1501+COUNT(W1486:W1500))</f>
      </c>
      <c r="AF1501" s="219"/>
    </row>
    <row hidden="true" r="1502">
      <c r="A1502" s="189"/>
      <c r="B1502" s="238" t="s">
        <v>257</v>
      </c>
      <c r="C1502" s="221" t="s">
        <v>264</v>
      </c>
      <c r="D1502" s="192" t="s">
        <v>249</v>
      </c>
      <c r="E1502" s="193">
        <v>7.12</v>
      </c>
      <c r="F1502" s="194">
        <f>E1502+E1504+E1503</f>
      </c>
      <c r="G1502" s="195">
        <v>67</v>
      </c>
      <c r="H1502" s="195">
        <v>1</v>
      </c>
      <c r="I1502" s="196">
        <f t="shared" si="161"/>
      </c>
      <c r="J1502" s="197">
        <f t="shared" si="48"/>
      </c>
      <c r="K1502" s="195">
        <v>1</v>
      </c>
      <c r="L1502" s="197">
        <f t="shared" si="126"/>
      </c>
      <c r="M1502" s="195">
        <v>0</v>
      </c>
      <c r="N1502" s="198">
        <f t="shared" si="227"/>
      </c>
      <c r="O1502" s="195">
        <v>0</v>
      </c>
      <c r="P1502" s="198">
        <f t="shared" si="254"/>
      </c>
      <c r="Q1502" s="199">
        <f>(M1502+M1503+M1504)/(O1502+O1503+O1504)</f>
      </c>
      <c r="R1502" s="195">
        <v>5</v>
      </c>
      <c r="S1502" s="199">
        <f>(O1502+O1503+O1504)/(K1502+K1503+K1504)</f>
      </c>
      <c r="T1502" s="195">
        <v>3</v>
      </c>
      <c r="U1502" s="200">
        <f t="shared" si="557"/>
      </c>
      <c r="V1502" s="201">
        <f t="shared" si="650"/>
      </c>
      <c r="W1502" s="195">
        <v>2930.199999999999</v>
      </c>
      <c r="X1502" s="201">
        <f t="shared" si="349"/>
      </c>
      <c r="Y1502" s="199">
        <f t="shared" si="453"/>
      </c>
      <c r="Z1502" s="201">
        <f t="shared" si="858"/>
      </c>
      <c r="AA1502" s="201">
        <f>W1502/(F1502+500)</f>
      </c>
      <c r="AB1502" s="195">
        <v>0</v>
      </c>
      <c r="AC1502" s="195">
        <v>0</v>
      </c>
      <c r="AD1502" s="199">
        <f t="shared" si="754"/>
      </c>
      <c r="AE1502" s="202">
        <f>(W1502-AC1502)/(F1502+500)</f>
      </c>
      <c r="AF1502" s="237" t="s">
        <v>315</v>
      </c>
    </row>
    <row hidden="true" r="1503">
      <c r="A1503" s="189"/>
      <c r="B1503" s="238"/>
      <c r="C1503" s="221"/>
      <c r="D1503" s="192" t="s">
        <v>289</v>
      </c>
      <c r="E1503" s="193">
        <v>1039.25</v>
      </c>
      <c r="F1503" s="194"/>
      <c r="G1503" s="195">
        <v>9331</v>
      </c>
      <c r="H1503" s="195">
        <v>418</v>
      </c>
      <c r="I1503" s="196">
        <f t="shared" si="161"/>
      </c>
      <c r="J1503" s="197">
        <f t="shared" si="48"/>
      </c>
      <c r="K1503" s="195">
        <v>28</v>
      </c>
      <c r="L1503" s="197">
        <f t="shared" si="126"/>
      </c>
      <c r="M1503" s="195">
        <v>0</v>
      </c>
      <c r="N1503" s="198">
        <f t="shared" si="227"/>
      </c>
      <c r="O1503" s="195">
        <v>1</v>
      </c>
      <c r="P1503" s="198">
        <f t="shared" si="254"/>
      </c>
      <c r="Q1503" s="199"/>
      <c r="R1503" s="195"/>
      <c r="S1503" s="199"/>
      <c r="T1503" s="195"/>
      <c r="U1503" s="200"/>
      <c r="V1503" s="201"/>
      <c r="W1503" s="195"/>
      <c r="X1503" s="201"/>
      <c r="Y1503" s="199"/>
      <c r="Z1503" s="201"/>
      <c r="AA1503" s="201"/>
      <c r="AB1503" s="195"/>
      <c r="AC1503" s="195"/>
      <c r="AD1503" s="199"/>
      <c r="AE1503" s="202"/>
      <c r="AF1503" s="204"/>
    </row>
    <row hidden="true" r="1504">
      <c r="A1504" s="189"/>
      <c r="B1504" s="238"/>
      <c r="C1504" s="221"/>
      <c r="D1504" s="192" t="s">
        <v>250</v>
      </c>
      <c r="E1504" s="193">
        <v>661.93</v>
      </c>
      <c r="F1504" s="194"/>
      <c r="G1504" s="195">
        <v>3471</v>
      </c>
      <c r="H1504" s="205">
        <v>190</v>
      </c>
      <c r="I1504" s="196">
        <f t="shared" si="161"/>
      </c>
      <c r="J1504" s="197">
        <f t="shared" si="48"/>
      </c>
      <c r="K1504" s="195">
        <v>1</v>
      </c>
      <c r="L1504" s="197">
        <f t="shared" si="126"/>
      </c>
      <c r="M1504" s="195">
        <v>1</v>
      </c>
      <c r="N1504" s="198">
        <f t="shared" si="227"/>
      </c>
      <c r="O1504" s="195">
        <v>2</v>
      </c>
      <c r="P1504" s="198">
        <f t="shared" si="254"/>
      </c>
      <c r="Q1504" s="199"/>
      <c r="R1504" s="195"/>
      <c r="S1504" s="199"/>
      <c r="T1504" s="195"/>
      <c r="U1504" s="200"/>
      <c r="V1504" s="201"/>
      <c r="W1504" s="195"/>
      <c r="X1504" s="201"/>
      <c r="Y1504" s="199"/>
      <c r="Z1504" s="201"/>
      <c r="AA1504" s="201"/>
      <c r="AB1504" s="195"/>
      <c r="AC1504" s="195"/>
      <c r="AD1504" s="199"/>
      <c r="AE1504" s="202"/>
      <c r="AF1504" s="203" t="s">
        <v>266</v>
      </c>
    </row>
    <row hidden="true" r="1505">
      <c r="A1505" s="189"/>
      <c r="B1505" s="220" t="s">
        <v>259</v>
      </c>
      <c r="C1505" s="221" t="s">
        <v>264</v>
      </c>
      <c r="D1505" s="192" t="s">
        <v>249</v>
      </c>
      <c r="E1505" s="193">
        <v>3.39</v>
      </c>
      <c r="F1505" s="194">
        <f>E1505+E1507+E1506</f>
      </c>
      <c r="G1505" s="195">
        <v>55</v>
      </c>
      <c r="H1505" s="195">
        <v>4</v>
      </c>
      <c r="I1505" s="196">
        <f t="shared" si="161"/>
      </c>
      <c r="J1505" s="197">
        <f t="shared" si="48"/>
      </c>
      <c r="K1505" s="195">
        <v>0</v>
      </c>
      <c r="L1505" s="197">
        <f t="shared" si="126"/>
      </c>
      <c r="M1505" s="195">
        <v>0</v>
      </c>
      <c r="N1505" s="198">
        <f t="shared" si="227"/>
      </c>
      <c r="O1505" s="195">
        <v>0</v>
      </c>
      <c r="P1505" s="198">
        <f t="shared" si="254"/>
      </c>
      <c r="Q1505" s="199">
        <f>(M1505+M1506+M1507)/(O1505+O1506+O1507)</f>
      </c>
      <c r="R1505" s="195">
        <v>7</v>
      </c>
      <c r="S1505" s="199">
        <f>(O1505+O1506+O1507)/(K1505+K1506+K1507)</f>
      </c>
      <c r="T1505" s="195">
        <v>5</v>
      </c>
      <c r="U1505" s="200">
        <f>F1505/T1505</f>
      </c>
      <c r="V1505" s="201">
        <f>(F1505+4*500)/T1505</f>
      </c>
      <c r="W1505" s="195">
        <v>8150.199999999999</v>
      </c>
      <c r="X1505" s="201">
        <f>W1505/T1505</f>
      </c>
      <c r="Y1505" s="199">
        <f>T1505/R1505</f>
      </c>
      <c r="Z1505" s="201">
        <f>W1505/F1505</f>
      </c>
      <c r="AA1505" s="201">
        <f>W1505/(F1505+500)</f>
      </c>
      <c r="AB1505" s="195">
        <v>0</v>
      </c>
      <c r="AC1505" s="195">
        <v>0</v>
      </c>
      <c r="AD1505" s="199">
        <f>AB1505/T1505</f>
      </c>
      <c r="AE1505" s="202">
        <f>(W1505-AC1505)/(F1505+500)</f>
      </c>
      <c r="AF1505" s="237" t="s">
        <v>315</v>
      </c>
    </row>
    <row hidden="true" r="1506">
      <c r="A1506" s="189"/>
      <c r="B1506" s="220"/>
      <c r="C1506" s="221"/>
      <c r="D1506" s="192" t="s">
        <v>289</v>
      </c>
      <c r="E1506" s="193">
        <v>1142.16</v>
      </c>
      <c r="F1506" s="194"/>
      <c r="G1506" s="195">
        <v>11921</v>
      </c>
      <c r="H1506" s="195">
        <v>533</v>
      </c>
      <c r="I1506" s="196">
        <f t="shared" si="161"/>
      </c>
      <c r="J1506" s="197">
        <f t="shared" si="48"/>
      </c>
      <c r="K1506" s="195">
        <v>17</v>
      </c>
      <c r="L1506" s="197">
        <f t="shared" si="126"/>
      </c>
      <c r="M1506" s="195">
        <v>2</v>
      </c>
      <c r="N1506" s="198">
        <f t="shared" si="227"/>
      </c>
      <c r="O1506" s="195">
        <v>2</v>
      </c>
      <c r="P1506" s="198">
        <f t="shared" si="254"/>
      </c>
      <c r="Q1506" s="199"/>
      <c r="R1506" s="195"/>
      <c r="S1506" s="199"/>
      <c r="T1506" s="195"/>
      <c r="U1506" s="200"/>
      <c r="V1506" s="201"/>
      <c r="W1506" s="195"/>
      <c r="X1506" s="201"/>
      <c r="Y1506" s="199"/>
      <c r="Z1506" s="201"/>
      <c r="AA1506" s="201"/>
      <c r="AB1506" s="195"/>
      <c r="AC1506" s="195"/>
      <c r="AD1506" s="199"/>
      <c r="AE1506" s="202"/>
      <c r="AF1506" s="204"/>
    </row>
    <row hidden="true" r="1507">
      <c r="A1507" s="189"/>
      <c r="B1507" s="220"/>
      <c r="C1507" s="221"/>
      <c r="D1507" s="192" t="s">
        <v>250</v>
      </c>
      <c r="E1507" s="193">
        <v>1239.69</v>
      </c>
      <c r="F1507" s="194"/>
      <c r="G1507" s="195">
        <v>8021</v>
      </c>
      <c r="H1507" s="205">
        <v>277</v>
      </c>
      <c r="I1507" s="196">
        <f t="shared" si="161"/>
      </c>
      <c r="J1507" s="197">
        <f t="shared" si="48"/>
      </c>
      <c r="K1507" s="195">
        <v>3</v>
      </c>
      <c r="L1507" s="197">
        <f t="shared" si="126"/>
      </c>
      <c r="M1507" s="195">
        <v>1</v>
      </c>
      <c r="N1507" s="198">
        <f t="shared" si="227"/>
      </c>
      <c r="O1507" s="195">
        <v>3</v>
      </c>
      <c r="P1507" s="198">
        <f t="shared" si="254"/>
      </c>
      <c r="Q1507" s="199"/>
      <c r="R1507" s="195"/>
      <c r="S1507" s="199"/>
      <c r="T1507" s="195"/>
      <c r="U1507" s="200"/>
      <c r="V1507" s="201"/>
      <c r="W1507" s="195"/>
      <c r="X1507" s="201"/>
      <c r="Y1507" s="199"/>
      <c r="Z1507" s="201"/>
      <c r="AA1507" s="201"/>
      <c r="AB1507" s="195"/>
      <c r="AC1507" s="195"/>
      <c r="AD1507" s="199"/>
      <c r="AE1507" s="202"/>
      <c r="AF1507" s="203" t="s">
        <v>266</v>
      </c>
    </row>
    <row hidden="true" r="1508">
      <c r="A1508" s="189"/>
      <c r="B1508" s="220" t="s">
        <v>260</v>
      </c>
      <c r="C1508" s="221" t="s">
        <v>264</v>
      </c>
      <c r="D1508" s="192" t="s">
        <v>249</v>
      </c>
      <c r="E1508" s="193">
        <v>3.36</v>
      </c>
      <c r="F1508" s="194">
        <f>E1508+E1510+E1509</f>
      </c>
      <c r="G1508" s="195">
        <v>47</v>
      </c>
      <c r="H1508" s="195">
        <v>4</v>
      </c>
      <c r="I1508" s="196">
        <f t="shared" si="161"/>
      </c>
      <c r="J1508" s="197">
        <f t="shared" si="48"/>
      </c>
      <c r="K1508" s="195">
        <v>0</v>
      </c>
      <c r="L1508" s="197">
        <f t="shared" si="126"/>
      </c>
      <c r="M1508" s="195">
        <v>0</v>
      </c>
      <c r="N1508" s="198">
        <f t="shared" si="227"/>
      </c>
      <c r="O1508" s="195">
        <v>0</v>
      </c>
      <c r="P1508" s="198">
        <f t="shared" si="254"/>
      </c>
      <c r="Q1508" s="199">
        <f>(M1508+M1509+M1510)/(O1508+O1509+O1510)</f>
      </c>
      <c r="R1508" s="195">
        <v>3</v>
      </c>
      <c r="S1508" s="199">
        <f>(O1508+O1509+O1510)/(K1508+K1509+K1510)</f>
      </c>
      <c r="T1508" s="195">
        <v>1</v>
      </c>
      <c r="U1508" s="200">
        <f>F1508/T1508</f>
      </c>
      <c r="V1508" s="201">
        <f>(F1508+4*500)/T1508</f>
      </c>
      <c r="W1508" s="195">
        <v>2071.2000000000007</v>
      </c>
      <c r="X1508" s="201">
        <f>W1508/T1508</f>
      </c>
      <c r="Y1508" s="199">
        <f>T1508/R1508</f>
      </c>
      <c r="Z1508" s="201">
        <f>W1508/F1508</f>
      </c>
      <c r="AA1508" s="201">
        <f>W1508/(F1508+500)</f>
      </c>
      <c r="AB1508" s="195">
        <v>0</v>
      </c>
      <c r="AC1508" s="195">
        <v>0</v>
      </c>
      <c r="AD1508" s="199">
        <f>AB1508/T1508</f>
      </c>
      <c r="AE1508" s="202">
        <f>(W1508-AC1508)/(F1508+500)</f>
      </c>
      <c r="AF1508" s="237" t="s">
        <v>315</v>
      </c>
    </row>
    <row hidden="true" r="1509">
      <c r="A1509" s="189"/>
      <c r="B1509" s="220"/>
      <c r="C1509" s="221"/>
      <c r="D1509" s="192" t="s">
        <v>289</v>
      </c>
      <c r="E1509" s="193">
        <v>792.57</v>
      </c>
      <c r="F1509" s="194"/>
      <c r="G1509" s="195">
        <v>9032</v>
      </c>
      <c r="H1509" s="195">
        <v>357</v>
      </c>
      <c r="I1509" s="196">
        <f t="shared" si="161"/>
      </c>
      <c r="J1509" s="197">
        <f t="shared" si="48"/>
      </c>
      <c r="K1509" s="195">
        <v>13</v>
      </c>
      <c r="L1509" s="197">
        <f t="shared" si="126"/>
      </c>
      <c r="M1509" s="195">
        <v>1</v>
      </c>
      <c r="N1509" s="198">
        <f t="shared" si="227"/>
      </c>
      <c r="O1509" s="195">
        <v>1</v>
      </c>
      <c r="P1509" s="198">
        <f t="shared" si="254"/>
      </c>
      <c r="Q1509" s="199"/>
      <c r="R1509" s="195"/>
      <c r="S1509" s="199"/>
      <c r="T1509" s="195"/>
      <c r="U1509" s="200"/>
      <c r="V1509" s="201"/>
      <c r="W1509" s="195"/>
      <c r="X1509" s="201"/>
      <c r="Y1509" s="199"/>
      <c r="Z1509" s="201"/>
      <c r="AA1509" s="201"/>
      <c r="AB1509" s="195"/>
      <c r="AC1509" s="195"/>
      <c r="AD1509" s="199"/>
      <c r="AE1509" s="202"/>
      <c r="AF1509" s="204"/>
    </row>
    <row hidden="true" r="1510">
      <c r="A1510" s="189"/>
      <c r="B1510" s="220"/>
      <c r="C1510" s="221"/>
      <c r="D1510" s="192" t="s">
        <v>250</v>
      </c>
      <c r="E1510" s="193">
        <v>1083.22</v>
      </c>
      <c r="F1510" s="194"/>
      <c r="G1510" s="195">
        <v>7354</v>
      </c>
      <c r="H1510" s="205">
        <v>247</v>
      </c>
      <c r="I1510" s="196">
        <f t="shared" si="161"/>
      </c>
      <c r="J1510" s="197">
        <f t="shared" si="48"/>
      </c>
      <c r="K1510" s="195">
        <v>2</v>
      </c>
      <c r="L1510" s="197">
        <f t="shared" si="126"/>
      </c>
      <c r="M1510" s="195">
        <v>0</v>
      </c>
      <c r="N1510" s="198">
        <f t="shared" si="227"/>
      </c>
      <c r="O1510" s="195">
        <v>1</v>
      </c>
      <c r="P1510" s="198">
        <f t="shared" si="254"/>
      </c>
      <c r="Q1510" s="199"/>
      <c r="R1510" s="195"/>
      <c r="S1510" s="199"/>
      <c r="T1510" s="195"/>
      <c r="U1510" s="200"/>
      <c r="V1510" s="201"/>
      <c r="W1510" s="195"/>
      <c r="X1510" s="201"/>
      <c r="Y1510" s="199"/>
      <c r="Z1510" s="201"/>
      <c r="AA1510" s="201"/>
      <c r="AB1510" s="195"/>
      <c r="AC1510" s="195"/>
      <c r="AD1510" s="199"/>
      <c r="AE1510" s="202"/>
      <c r="AF1510" s="203" t="s">
        <v>266</v>
      </c>
    </row>
    <row hidden="true" r="1511">
      <c r="A1511" s="189"/>
      <c r="B1511" s="220" t="s">
        <v>261</v>
      </c>
      <c r="C1511" s="221" t="s">
        <v>264</v>
      </c>
      <c r="D1511" s="192" t="s">
        <v>249</v>
      </c>
      <c r="E1511" s="193">
        <v>3.2</v>
      </c>
      <c r="F1511" s="194">
        <f>E1511+E1513+E1512</f>
      </c>
      <c r="G1511" s="195">
        <v>39</v>
      </c>
      <c r="H1511" s="205">
        <v>2</v>
      </c>
      <c r="I1511" s="196">
        <f t="shared" si="161"/>
      </c>
      <c r="J1511" s="197">
        <f t="shared" si="48"/>
      </c>
      <c r="K1511" s="195">
        <v>0</v>
      </c>
      <c r="L1511" s="197">
        <f t="shared" si="126"/>
      </c>
      <c r="M1511" s="195">
        <v>0</v>
      </c>
      <c r="N1511" s="198">
        <f t="shared" si="227"/>
      </c>
      <c r="O1511" s="195">
        <v>0</v>
      </c>
      <c r="P1511" s="198">
        <f t="shared" si="254"/>
      </c>
      <c r="Q1511" s="199">
        <f>(M1511+M1512+M1513)/(O1511+O1512+O1513)</f>
      </c>
      <c r="R1511" s="195">
        <v>13</v>
      </c>
      <c r="S1511" s="199">
        <f>(O1511+O1512+O1513)/(K1511+K1512+K1513)</f>
      </c>
      <c r="T1511" s="195">
        <v>4</v>
      </c>
      <c r="U1511" s="200">
        <f>F1511/T1511</f>
      </c>
      <c r="V1511" s="201">
        <f>(F1511+4*500)/T1511</f>
      </c>
      <c r="W1511" s="195">
        <v>3139.2000000000007</v>
      </c>
      <c r="X1511" s="201">
        <f>W1511/T1511</f>
      </c>
      <c r="Y1511" s="199">
        <f>T1511/R1511</f>
      </c>
      <c r="Z1511" s="201">
        <f>W1511/F1511</f>
      </c>
      <c r="AA1511" s="201">
        <f>W1511/(F1511+500)</f>
      </c>
      <c r="AB1511" s="195">
        <v>3</v>
      </c>
      <c r="AC1511" s="195">
        <v>1735.2</v>
      </c>
      <c r="AD1511" s="199">
        <f>AB1511/T1511</f>
      </c>
      <c r="AE1511" s="202">
        <f>(W1511-AC1511)/(F1511+500)</f>
      </c>
      <c r="AF1511" s="237" t="s">
        <v>315</v>
      </c>
    </row>
    <row hidden="true" r="1512">
      <c r="A1512" s="189"/>
      <c r="B1512" s="220"/>
      <c r="C1512" s="221"/>
      <c r="D1512" s="192" t="s">
        <v>289</v>
      </c>
      <c r="E1512" s="193">
        <v>581.35</v>
      </c>
      <c r="F1512" s="194"/>
      <c r="G1512" s="195">
        <v>5936</v>
      </c>
      <c r="H1512" s="205">
        <v>202</v>
      </c>
      <c r="I1512" s="196">
        <f t="shared" si="161"/>
      </c>
      <c r="J1512" s="197">
        <f t="shared" si="48"/>
      </c>
      <c r="K1512" s="195">
        <v>10</v>
      </c>
      <c r="L1512" s="197">
        <f t="shared" si="126"/>
      </c>
      <c r="M1512" s="195">
        <v>0</v>
      </c>
      <c r="N1512" s="198">
        <f t="shared" si="227"/>
      </c>
      <c r="O1512" s="195">
        <v>2</v>
      </c>
      <c r="P1512" s="198">
        <f t="shared" si="254"/>
      </c>
      <c r="Q1512" s="199"/>
      <c r="R1512" s="195"/>
      <c r="S1512" s="199"/>
      <c r="T1512" s="195"/>
      <c r="U1512" s="200"/>
      <c r="V1512" s="201"/>
      <c r="W1512" s="195"/>
      <c r="X1512" s="201"/>
      <c r="Y1512" s="199"/>
      <c r="Z1512" s="201"/>
      <c r="AA1512" s="201"/>
      <c r="AB1512" s="195"/>
      <c r="AC1512" s="195"/>
      <c r="AD1512" s="199"/>
      <c r="AE1512" s="202"/>
      <c r="AF1512" s="204"/>
    </row>
    <row hidden="true" r="1513">
      <c r="A1513" s="189"/>
      <c r="B1513" s="220"/>
      <c r="C1513" s="221"/>
      <c r="D1513" s="192" t="s">
        <v>250</v>
      </c>
      <c r="E1513" s="193">
        <v>2644.24</v>
      </c>
      <c r="F1513" s="194"/>
      <c r="G1513" s="195">
        <v>19934</v>
      </c>
      <c r="H1513" s="205">
        <v>385</v>
      </c>
      <c r="I1513" s="196">
        <f t="shared" si="161"/>
      </c>
      <c r="J1513" s="197">
        <f t="shared" si="48"/>
      </c>
      <c r="K1513" s="195">
        <v>1</v>
      </c>
      <c r="L1513" s="197">
        <f t="shared" si="126"/>
      </c>
      <c r="M1513" s="195">
        <v>3</v>
      </c>
      <c r="N1513" s="198">
        <f t="shared" si="227"/>
      </c>
      <c r="O1513" s="195">
        <v>4</v>
      </c>
      <c r="P1513" s="198">
        <f t="shared" si="254"/>
      </c>
      <c r="Q1513" s="199"/>
      <c r="R1513" s="195"/>
      <c r="S1513" s="199"/>
      <c r="T1513" s="195"/>
      <c r="U1513" s="200"/>
      <c r="V1513" s="201"/>
      <c r="W1513" s="195"/>
      <c r="X1513" s="201"/>
      <c r="Y1513" s="199"/>
      <c r="Z1513" s="201"/>
      <c r="AA1513" s="201"/>
      <c r="AB1513" s="195"/>
      <c r="AC1513" s="195"/>
      <c r="AD1513" s="199"/>
      <c r="AE1513" s="202"/>
      <c r="AF1513" s="203" t="s">
        <v>266</v>
      </c>
    </row>
    <row hidden="true" r="1514">
      <c r="A1514" s="189"/>
      <c r="B1514" s="220" t="s">
        <v>262</v>
      </c>
      <c r="C1514" s="221" t="s">
        <v>264</v>
      </c>
      <c r="D1514" s="192" t="s">
        <v>249</v>
      </c>
      <c r="E1514" s="193">
        <v>3.63</v>
      </c>
      <c r="F1514" s="194">
        <f>E1514+E1516+E1515</f>
      </c>
      <c r="G1514" s="195">
        <v>44</v>
      </c>
      <c r="H1514" s="195">
        <v>4</v>
      </c>
      <c r="I1514" s="196">
        <f t="shared" si="161"/>
      </c>
      <c r="J1514" s="197">
        <f t="shared" si="48"/>
      </c>
      <c r="K1514" s="195">
        <v>0</v>
      </c>
      <c r="L1514" s="197">
        <f t="shared" si="126"/>
      </c>
      <c r="M1514" s="195">
        <v>0</v>
      </c>
      <c r="N1514" s="198">
        <f t="shared" si="227"/>
      </c>
      <c r="O1514" s="195">
        <v>0</v>
      </c>
      <c r="P1514" s="198">
        <f t="shared" si="254"/>
      </c>
      <c r="Q1514" s="199">
        <f>(M1514+M1515+M1516)/(O1514+O1515+O1516)</f>
      </c>
      <c r="R1514" s="195">
        <v>8</v>
      </c>
      <c r="S1514" s="199">
        <f>(O1514+O1515+O1516)/(K1514+K1515+K1516)</f>
      </c>
      <c r="T1514" s="195">
        <v>4</v>
      </c>
      <c r="U1514" s="200">
        <f>F1514/T1514</f>
      </c>
      <c r="V1514" s="201">
        <f>(F1514+4*500)/T1514</f>
      </c>
      <c r="W1514" s="195">
        <v>2779.2000000000007</v>
      </c>
      <c r="X1514" s="201">
        <f>W1514/T1514</f>
      </c>
      <c r="Y1514" s="199">
        <f>T1514/R1514</f>
      </c>
      <c r="Z1514" s="201">
        <f>W1514/F1514</f>
      </c>
      <c r="AA1514" s="201">
        <f>W1514/(F1514+500)</f>
      </c>
      <c r="AB1514" s="195">
        <v>2</v>
      </c>
      <c r="AC1514" s="195">
        <v>1240.8000000000002</v>
      </c>
      <c r="AD1514" s="199">
        <f>AB1514/T1514</f>
      </c>
      <c r="AE1514" s="202">
        <f>(W1514-AC1514)/(F1514+500)</f>
      </c>
      <c r="AF1514" s="237" t="s">
        <v>315</v>
      </c>
    </row>
    <row hidden="true" r="1515">
      <c r="A1515" s="189"/>
      <c r="B1515" s="220"/>
      <c r="C1515" s="221"/>
      <c r="D1515" s="192" t="s">
        <v>289</v>
      </c>
      <c r="E1515" s="193">
        <v>4096.57</v>
      </c>
      <c r="F1515" s="194"/>
      <c r="G1515" s="195">
        <v>41571</v>
      </c>
      <c r="H1515" s="195">
        <v>600</v>
      </c>
      <c r="I1515" s="196">
        <f t="shared" si="161"/>
      </c>
      <c r="J1515" s="197">
        <f t="shared" si="48"/>
      </c>
      <c r="K1515" s="195">
        <v>4</v>
      </c>
      <c r="L1515" s="197">
        <f t="shared" si="126"/>
      </c>
      <c r="M1515" s="195">
        <v>4</v>
      </c>
      <c r="N1515" s="198">
        <f t="shared" si="227"/>
      </c>
      <c r="O1515" s="195">
        <v>8</v>
      </c>
      <c r="P1515" s="198">
        <f t="shared" si="254"/>
      </c>
      <c r="Q1515" s="199"/>
      <c r="R1515" s="195"/>
      <c r="S1515" s="199"/>
      <c r="T1515" s="195"/>
      <c r="U1515" s="200"/>
      <c r="V1515" s="201"/>
      <c r="W1515" s="195"/>
      <c r="X1515" s="201"/>
      <c r="Y1515" s="199"/>
      <c r="Z1515" s="201"/>
      <c r="AA1515" s="201"/>
      <c r="AB1515" s="195"/>
      <c r="AC1515" s="195"/>
      <c r="AD1515" s="199"/>
      <c r="AE1515" s="202"/>
      <c r="AF1515" s="204"/>
    </row>
    <row hidden="true" r="1516">
      <c r="A1516" s="189"/>
      <c r="B1516" s="220"/>
      <c r="C1516" s="221"/>
      <c r="D1516" s="192" t="s">
        <v>250</v>
      </c>
      <c r="E1516" s="193">
        <v>469.41</v>
      </c>
      <c r="F1516" s="194"/>
      <c r="G1516" s="195">
        <v>4783</v>
      </c>
      <c r="H1516" s="205">
        <v>127</v>
      </c>
      <c r="I1516" s="196">
        <f t="shared" si="161"/>
      </c>
      <c r="J1516" s="197">
        <f t="shared" si="48"/>
      </c>
      <c r="K1516" s="195">
        <v>11</v>
      </c>
      <c r="L1516" s="197">
        <f t="shared" si="126"/>
      </c>
      <c r="M1516" s="195">
        <v>0</v>
      </c>
      <c r="N1516" s="198">
        <f t="shared" si="227"/>
      </c>
      <c r="O1516" s="195">
        <v>0</v>
      </c>
      <c r="P1516" s="198">
        <f t="shared" si="254"/>
      </c>
      <c r="Q1516" s="199"/>
      <c r="R1516" s="195"/>
      <c r="S1516" s="199"/>
      <c r="T1516" s="195"/>
      <c r="U1516" s="200"/>
      <c r="V1516" s="201"/>
      <c r="W1516" s="195"/>
      <c r="X1516" s="201"/>
      <c r="Y1516" s="199"/>
      <c r="Z1516" s="201"/>
      <c r="AA1516" s="201"/>
      <c r="AB1516" s="195"/>
      <c r="AC1516" s="195"/>
      <c r="AD1516" s="199"/>
      <c r="AE1516" s="202"/>
      <c r="AF1516" s="203" t="s">
        <v>266</v>
      </c>
    </row>
    <row hidden="true" r="1517">
      <c r="A1517" s="189"/>
      <c r="B1517" s="222" t="s">
        <v>256</v>
      </c>
      <c r="C1517" s="222"/>
      <c r="D1517" s="222"/>
      <c r="E1517" s="208">
        <f>SUM(E1502:E1516)</f>
      </c>
      <c r="F1517" s="208">
        <f>SUM(F1502:F1516)</f>
      </c>
      <c r="G1517" s="208">
        <f>SUM(G1502:G1516)</f>
      </c>
      <c r="H1517" s="208">
        <f>SUM(H1502:H1516)</f>
      </c>
      <c r="I1517" s="210">
        <f t="shared" si="161"/>
      </c>
      <c r="J1517" s="211">
        <f t="shared" si="48"/>
      </c>
      <c r="K1517" s="208">
        <f>SUM(K1502:K1516)</f>
      </c>
      <c r="L1517" s="211">
        <f t="shared" si="126"/>
      </c>
      <c r="M1517" s="208">
        <f>SUM(M1502:M1516)</f>
      </c>
      <c r="N1517" s="212">
        <f t="shared" si="227"/>
      </c>
      <c r="O1517" s="208">
        <f>SUM(O1502:O1516)</f>
      </c>
      <c r="P1517" s="212">
        <f t="shared" si="254"/>
      </c>
      <c r="Q1517" s="213">
        <f>M1517/O1517</f>
      </c>
      <c r="R1517" s="208">
        <f>SUM(R1502:R1516)</f>
      </c>
      <c r="S1517" s="213">
        <f>(O1517+O1517)/(K1517+K1517)</f>
      </c>
      <c r="T1517" s="208">
        <f>SUM(T1502:T1516)</f>
      </c>
      <c r="U1517" s="214">
        <f t="shared" ref="U1517:U1518" si="558">F1517/T1517</f>
      </c>
      <c r="V1517" s="215">
        <f t="shared" ref="V1517:V1518" si="651">(F1517+4*500)/T1517</f>
      </c>
      <c r="W1517" s="208">
        <f>SUM(W1502:W1516)</f>
      </c>
      <c r="X1517" s="216">
        <f t="shared" ref="X1517:X1518" si="350">W1517/T1517</f>
      </c>
      <c r="Y1517" s="213">
        <f t="shared" ref="Y1517:Y1518" si="454">T1517/R1517</f>
      </c>
      <c r="Z1517" s="215">
        <f t="shared" ref="Z1517:Z1518" si="859">W1517/F1517</f>
      </c>
      <c r="AA1517" s="215">
        <f>W1517/(F1517+COUNT(W1502:W1516)*500)</f>
      </c>
      <c r="AB1517" s="217">
        <f>AB1502+AB1505+AB1508+AB1514+AB1511</f>
      </c>
      <c r="AC1517" s="217">
        <f>AC1502+AC1505+AC1508+AC1514+AC1511</f>
      </c>
      <c r="AD1517" s="213">
        <f t="shared" ref="AD1517:AD1518" si="755">AB1517/T1517</f>
      </c>
      <c r="AE1517" s="218">
        <f>(W1517-AC1517)/(F1517+COUNT(W1502:W1516))</f>
      </c>
      <c r="AF1517" s="203"/>
    </row>
    <row hidden="true" r="1518">
      <c r="A1518" s="189"/>
      <c r="B1518" s="190" t="s">
        <v>263</v>
      </c>
      <c r="C1518" s="221" t="s">
        <v>285</v>
      </c>
      <c r="D1518" s="192" t="s">
        <v>249</v>
      </c>
      <c r="E1518" s="193">
        <v>3.05</v>
      </c>
      <c r="F1518" s="194">
        <f>E1518+E1520+E1519</f>
      </c>
      <c r="G1518" s="193">
        <v>36</v>
      </c>
      <c r="H1518" s="193">
        <v>3</v>
      </c>
      <c r="I1518" s="196">
        <f t="shared" si="161"/>
      </c>
      <c r="J1518" s="197">
        <f t="shared" si="48"/>
      </c>
      <c r="K1518" s="193">
        <v>0</v>
      </c>
      <c r="L1518" s="197">
        <f t="shared" si="126"/>
      </c>
      <c r="M1518" s="193">
        <v>0</v>
      </c>
      <c r="N1518" s="198">
        <f t="shared" si="227"/>
      </c>
      <c r="O1518" s="193">
        <v>0</v>
      </c>
      <c r="P1518" s="198">
        <f t="shared" si="254"/>
      </c>
      <c r="Q1518" s="199">
        <f>(M1518+M1519+M1520)/(O1518+O1519+O1520)</f>
      </c>
      <c r="R1518" s="195">
        <v>4</v>
      </c>
      <c r="S1518" s="199">
        <f>(O1518+O1519+O1520)/(K1518+K1519+K1520)</f>
      </c>
      <c r="T1518" s="195">
        <v>1</v>
      </c>
      <c r="U1518" s="200">
        <f t="shared" si="558"/>
      </c>
      <c r="V1518" s="201">
        <f t="shared" si="651"/>
      </c>
      <c r="W1518" s="195">
        <v>889.2000000000007</v>
      </c>
      <c r="X1518" s="201">
        <f t="shared" si="350"/>
      </c>
      <c r="Y1518" s="199">
        <f t="shared" si="454"/>
      </c>
      <c r="Z1518" s="201">
        <f t="shared" si="859"/>
      </c>
      <c r="AA1518" s="201">
        <f>W1518/(F1518+500)</f>
      </c>
      <c r="AB1518" s="195">
        <v>0</v>
      </c>
      <c r="AC1518" s="195">
        <v>0</v>
      </c>
      <c r="AD1518" s="199">
        <f t="shared" si="755"/>
      </c>
      <c r="AE1518" s="202">
        <f>(W1518-AC1518)/(F1518+500)</f>
      </c>
      <c r="AF1518" s="244" t="s">
        <v>248</v>
      </c>
    </row>
    <row hidden="true" r="1519">
      <c r="A1519" s="189"/>
      <c r="B1519" s="190"/>
      <c r="C1519" s="221"/>
      <c r="D1519" s="192" t="s">
        <v>289</v>
      </c>
      <c r="E1519" s="193">
        <v>449.02</v>
      </c>
      <c r="F1519" s="194"/>
      <c r="G1519" s="195">
        <v>4514</v>
      </c>
      <c r="H1519" s="195">
        <v>120</v>
      </c>
      <c r="I1519" s="196">
        <f t="shared" si="161"/>
      </c>
      <c r="J1519" s="197">
        <f t="shared" si="48"/>
      </c>
      <c r="K1519" s="195">
        <v>4</v>
      </c>
      <c r="L1519" s="197">
        <f t="shared" si="126"/>
      </c>
      <c r="M1519" s="195">
        <v>0</v>
      </c>
      <c r="N1519" s="198">
        <f t="shared" si="227"/>
      </c>
      <c r="O1519" s="195">
        <v>0</v>
      </c>
      <c r="P1519" s="198">
        <f t="shared" si="254"/>
      </c>
      <c r="Q1519" s="199"/>
      <c r="R1519" s="195"/>
      <c r="S1519" s="199"/>
      <c r="T1519" s="195"/>
      <c r="U1519" s="200"/>
      <c r="V1519" s="201"/>
      <c r="W1519" s="195"/>
      <c r="X1519" s="201"/>
      <c r="Y1519" s="199"/>
      <c r="Z1519" s="201"/>
      <c r="AA1519" s="201"/>
      <c r="AB1519" s="195"/>
      <c r="AC1519" s="195"/>
      <c r="AD1519" s="199"/>
      <c r="AE1519" s="202"/>
      <c r="AF1519" s="203"/>
    </row>
    <row hidden="true" r="1520">
      <c r="A1520" s="189"/>
      <c r="B1520" s="190"/>
      <c r="C1520" s="221"/>
      <c r="D1520" s="192" t="s">
        <v>250</v>
      </c>
      <c r="E1520" s="193">
        <v>2735.5</v>
      </c>
      <c r="F1520" s="194"/>
      <c r="G1520" s="195">
        <v>24515</v>
      </c>
      <c r="H1520" s="205">
        <v>343</v>
      </c>
      <c r="I1520" s="196">
        <f t="shared" si="161"/>
      </c>
      <c r="J1520" s="197">
        <f t="shared" si="48"/>
      </c>
      <c r="K1520" s="195">
        <v>3</v>
      </c>
      <c r="L1520" s="197">
        <f t="shared" si="126"/>
      </c>
      <c r="M1520" s="195">
        <v>1</v>
      </c>
      <c r="N1520" s="198">
        <f t="shared" si="227"/>
      </c>
      <c r="O1520" s="195">
        <v>2</v>
      </c>
      <c r="P1520" s="198">
        <f t="shared" si="254"/>
      </c>
      <c r="Q1520" s="199"/>
      <c r="R1520" s="195"/>
      <c r="S1520" s="199"/>
      <c r="T1520" s="195"/>
      <c r="U1520" s="200"/>
      <c r="V1520" s="201"/>
      <c r="W1520" s="195"/>
      <c r="X1520" s="201"/>
      <c r="Y1520" s="199"/>
      <c r="Z1520" s="201"/>
      <c r="AA1520" s="201"/>
      <c r="AB1520" s="195"/>
      <c r="AC1520" s="195"/>
      <c r="AD1520" s="199"/>
      <c r="AE1520" s="202"/>
      <c r="AF1520" s="203" t="s">
        <v>251</v>
      </c>
    </row>
    <row hidden="true" r="1521">
      <c r="A1521" s="189"/>
      <c r="B1521" s="190" t="s">
        <v>267</v>
      </c>
      <c r="C1521" s="221" t="s">
        <v>285</v>
      </c>
      <c r="D1521" s="192" t="s">
        <v>249</v>
      </c>
      <c r="E1521" s="193">
        <v>3.02</v>
      </c>
      <c r="F1521" s="194">
        <f>E1521+E1523+E1522</f>
      </c>
      <c r="G1521" s="195">
        <v>25</v>
      </c>
      <c r="H1521" s="195">
        <v>1</v>
      </c>
      <c r="I1521" s="196">
        <f t="shared" si="161"/>
      </c>
      <c r="J1521" s="197">
        <f>(E1521/G1522)*1000</f>
      </c>
      <c r="K1521" s="195">
        <v>1</v>
      </c>
      <c r="L1521" s="197">
        <f t="shared" si="126"/>
      </c>
      <c r="M1521" s="195">
        <v>0</v>
      </c>
      <c r="N1521" s="198">
        <f t="shared" si="227"/>
      </c>
      <c r="O1521" s="195">
        <v>0</v>
      </c>
      <c r="P1521" s="198">
        <f t="shared" si="254"/>
      </c>
      <c r="Q1521" s="199">
        <f>(M1521+M1522+M1523)/(O1521+O1522+O1523)</f>
      </c>
      <c r="R1521" s="195">
        <v>2</v>
      </c>
      <c r="S1521" s="199">
        <f>(O1521+O1522+O1523)/(K1521+K1522+K1523)</f>
      </c>
      <c r="T1521" s="195">
        <v>0</v>
      </c>
      <c r="U1521" s="200">
        <f>F1521/T1521</f>
      </c>
      <c r="V1521" s="201">
        <f>(F1521+4*500)/T1521</f>
      </c>
      <c r="W1521" s="195">
        <v>0</v>
      </c>
      <c r="X1521" s="201">
        <f>W1521/T1521</f>
      </c>
      <c r="Y1521" s="199">
        <f>T1521/R1521</f>
      </c>
      <c r="Z1521" s="201">
        <f>W1521/F1521</f>
      </c>
      <c r="AA1521" s="201">
        <f>W1521/(F1521+500)</f>
      </c>
      <c r="AB1521" s="195">
        <v>0</v>
      </c>
      <c r="AC1521" s="195">
        <v>0</v>
      </c>
      <c r="AD1521" s="199">
        <f>AB1521/T1521</f>
      </c>
      <c r="AE1521" s="202">
        <f>(W1521-AC1521)/(F1521+500)</f>
      </c>
      <c r="AF1521" s="244" t="s">
        <v>248</v>
      </c>
    </row>
    <row hidden="true" r="1522">
      <c r="A1522" s="189"/>
      <c r="B1522" s="190"/>
      <c r="C1522" s="221"/>
      <c r="D1522" s="192" t="s">
        <v>289</v>
      </c>
      <c r="E1522" s="193">
        <v>249.18</v>
      </c>
      <c r="F1522" s="194"/>
      <c r="G1522" s="195">
        <v>2240</v>
      </c>
      <c r="H1522" s="195">
        <v>76</v>
      </c>
      <c r="I1522" s="196">
        <f t="shared" si="161"/>
      </c>
      <c r="J1522" s="197">
        <f t="shared" ref="J1522:J1550" si="49">(E1522/G1522)*1000</f>
      </c>
      <c r="K1522" s="195">
        <v>3</v>
      </c>
      <c r="L1522" s="197">
        <f t="shared" si="126"/>
      </c>
      <c r="M1522" s="195">
        <v>0</v>
      </c>
      <c r="N1522" s="198">
        <f t="shared" si="227"/>
      </c>
      <c r="O1522" s="195">
        <v>0</v>
      </c>
      <c r="P1522" s="198">
        <f t="shared" si="254"/>
      </c>
      <c r="Q1522" s="199"/>
      <c r="R1522" s="195"/>
      <c r="S1522" s="199"/>
      <c r="T1522" s="195"/>
      <c r="U1522" s="200"/>
      <c r="V1522" s="201"/>
      <c r="W1522" s="195"/>
      <c r="X1522" s="201"/>
      <c r="Y1522" s="199"/>
      <c r="Z1522" s="201"/>
      <c r="AA1522" s="201"/>
      <c r="AB1522" s="195"/>
      <c r="AC1522" s="195"/>
      <c r="AD1522" s="199"/>
      <c r="AE1522" s="202"/>
      <c r="AF1522" s="203"/>
    </row>
    <row hidden="true" r="1523">
      <c r="A1523" s="189"/>
      <c r="B1523" s="190"/>
      <c r="C1523" s="221"/>
      <c r="D1523" s="192" t="s">
        <v>250</v>
      </c>
      <c r="E1523" s="193">
        <v>1327.24</v>
      </c>
      <c r="F1523" s="194"/>
      <c r="G1523" s="195">
        <v>11118</v>
      </c>
      <c r="H1523" s="195">
        <v>241</v>
      </c>
      <c r="I1523" s="196">
        <f t="shared" si="161"/>
      </c>
      <c r="J1523" s="197">
        <f t="shared" si="49"/>
      </c>
      <c r="K1523" s="195">
        <v>5</v>
      </c>
      <c r="L1523" s="197">
        <f t="shared" si="126"/>
      </c>
      <c r="M1523" s="195">
        <v>0</v>
      </c>
      <c r="N1523" s="198">
        <f t="shared" si="227"/>
      </c>
      <c r="O1523" s="195">
        <v>2</v>
      </c>
      <c r="P1523" s="198">
        <f t="shared" si="254"/>
      </c>
      <c r="Q1523" s="199"/>
      <c r="R1523" s="195"/>
      <c r="S1523" s="199"/>
      <c r="T1523" s="195"/>
      <c r="U1523" s="200"/>
      <c r="V1523" s="201"/>
      <c r="W1523" s="195"/>
      <c r="X1523" s="201"/>
      <c r="Y1523" s="199"/>
      <c r="Z1523" s="201"/>
      <c r="AA1523" s="201"/>
      <c r="AB1523" s="195"/>
      <c r="AC1523" s="195"/>
      <c r="AD1523" s="199"/>
      <c r="AE1523" s="202"/>
      <c r="AF1523" s="203" t="s">
        <v>251</v>
      </c>
    </row>
    <row hidden="true" r="1524">
      <c r="A1524" s="189"/>
      <c r="B1524" s="190" t="s">
        <v>268</v>
      </c>
      <c r="C1524" s="221" t="s">
        <v>285</v>
      </c>
      <c r="D1524" s="192" t="s">
        <v>249</v>
      </c>
      <c r="E1524" s="193">
        <v>2.62</v>
      </c>
      <c r="F1524" s="194">
        <f>E1524+E1526+E1525</f>
      </c>
      <c r="G1524" s="193">
        <v>48</v>
      </c>
      <c r="H1524" s="193">
        <v>3</v>
      </c>
      <c r="I1524" s="196">
        <f t="shared" si="161"/>
      </c>
      <c r="J1524" s="197">
        <f t="shared" si="49"/>
      </c>
      <c r="K1524" s="193">
        <v>0</v>
      </c>
      <c r="L1524" s="197">
        <f t="shared" si="126"/>
      </c>
      <c r="M1524" s="193">
        <v>0</v>
      </c>
      <c r="N1524" s="198">
        <f t="shared" si="227"/>
      </c>
      <c r="O1524" s="193">
        <v>0</v>
      </c>
      <c r="P1524" s="198">
        <f t="shared" si="254"/>
      </c>
      <c r="Q1524" s="199">
        <f>(M1524+M1525+M1526)/(O1524+O1525+O1526)</f>
      </c>
      <c r="R1524" s="195">
        <v>3</v>
      </c>
      <c r="S1524" s="199">
        <f>(O1524+O1525+O1526)/(K1524+K1525+K1526)</f>
      </c>
      <c r="T1524" s="195">
        <v>1</v>
      </c>
      <c r="U1524" s="200">
        <f>F1524/T1524</f>
      </c>
      <c r="V1524" s="201">
        <f>(F1524+4*500)/T1524</f>
      </c>
      <c r="W1524" s="195">
        <v>620.4</v>
      </c>
      <c r="X1524" s="201">
        <f>W1524/T1524</f>
      </c>
      <c r="Y1524" s="199">
        <f>T1524/R1524</f>
      </c>
      <c r="Z1524" s="201">
        <f>W1524/F1524</f>
      </c>
      <c r="AA1524" s="201">
        <f>W1524/(F1524+500)</f>
      </c>
      <c r="AB1524" s="195">
        <v>1</v>
      </c>
      <c r="AC1524" s="195">
        <v>620.3999999999996</v>
      </c>
      <c r="AD1524" s="199">
        <f>AB1524/T1524</f>
      </c>
      <c r="AE1524" s="202">
        <f>(W1524-AC1524)/(F1524+500)</f>
      </c>
      <c r="AF1524" s="244" t="s">
        <v>248</v>
      </c>
    </row>
    <row hidden="true" r="1525">
      <c r="A1525" s="189"/>
      <c r="B1525" s="190"/>
      <c r="C1525" s="221"/>
      <c r="D1525" s="192" t="s">
        <v>289</v>
      </c>
      <c r="E1525" s="193">
        <v>300.82</v>
      </c>
      <c r="F1525" s="194"/>
      <c r="G1525" s="195">
        <v>3438</v>
      </c>
      <c r="H1525" s="195">
        <v>113</v>
      </c>
      <c r="I1525" s="196">
        <f t="shared" si="161"/>
      </c>
      <c r="J1525" s="197">
        <f t="shared" si="49"/>
      </c>
      <c r="K1525" s="195">
        <v>2</v>
      </c>
      <c r="L1525" s="197">
        <f t="shared" si="126"/>
      </c>
      <c r="M1525" s="195">
        <v>0</v>
      </c>
      <c r="N1525" s="198">
        <f t="shared" si="227"/>
      </c>
      <c r="O1525" s="195">
        <v>0</v>
      </c>
      <c r="P1525" s="198">
        <f t="shared" si="254"/>
      </c>
      <c r="Q1525" s="199"/>
      <c r="R1525" s="195"/>
      <c r="S1525" s="199"/>
      <c r="T1525" s="195"/>
      <c r="U1525" s="200"/>
      <c r="V1525" s="201"/>
      <c r="W1525" s="195"/>
      <c r="X1525" s="201"/>
      <c r="Y1525" s="199"/>
      <c r="Z1525" s="201"/>
      <c r="AA1525" s="201"/>
      <c r="AB1525" s="195"/>
      <c r="AC1525" s="195"/>
      <c r="AD1525" s="199"/>
      <c r="AE1525" s="202"/>
      <c r="AF1525" s="203"/>
    </row>
    <row hidden="true" r="1526">
      <c r="A1526" s="189"/>
      <c r="B1526" s="190"/>
      <c r="C1526" s="221"/>
      <c r="D1526" s="192" t="s">
        <v>250</v>
      </c>
      <c r="E1526" s="193">
        <v>1303.34</v>
      </c>
      <c r="F1526" s="194"/>
      <c r="G1526" s="195">
        <v>11692</v>
      </c>
      <c r="H1526" s="205">
        <v>195</v>
      </c>
      <c r="I1526" s="196">
        <f t="shared" si="161"/>
      </c>
      <c r="J1526" s="197">
        <f t="shared" si="49"/>
      </c>
      <c r="K1526" s="195">
        <v>2</v>
      </c>
      <c r="L1526" s="197">
        <f t="shared" si="126"/>
      </c>
      <c r="M1526" s="195">
        <v>1</v>
      </c>
      <c r="N1526" s="198">
        <f t="shared" si="227"/>
      </c>
      <c r="O1526" s="195">
        <v>3</v>
      </c>
      <c r="P1526" s="198">
        <f t="shared" si="254"/>
      </c>
      <c r="Q1526" s="199"/>
      <c r="R1526" s="195"/>
      <c r="S1526" s="199"/>
      <c r="T1526" s="195"/>
      <c r="U1526" s="200"/>
      <c r="V1526" s="201"/>
      <c r="W1526" s="195"/>
      <c r="X1526" s="201"/>
      <c r="Y1526" s="199"/>
      <c r="Z1526" s="201"/>
      <c r="AA1526" s="201"/>
      <c r="AB1526" s="195"/>
      <c r="AC1526" s="195"/>
      <c r="AD1526" s="199"/>
      <c r="AE1526" s="202"/>
      <c r="AF1526" s="203" t="s">
        <v>251</v>
      </c>
    </row>
    <row hidden="true" r="1527">
      <c r="A1527" s="189"/>
      <c r="B1527" s="190" t="s">
        <v>269</v>
      </c>
      <c r="C1527" s="221" t="s">
        <v>285</v>
      </c>
      <c r="D1527" s="192" t="s">
        <v>249</v>
      </c>
      <c r="E1527" s="193">
        <v>4.32</v>
      </c>
      <c r="F1527" s="194">
        <f>E1527+E1529+E1528</f>
      </c>
      <c r="G1527" s="195">
        <v>52</v>
      </c>
      <c r="H1527" s="195">
        <v>2</v>
      </c>
      <c r="I1527" s="196">
        <f t="shared" si="161"/>
      </c>
      <c r="J1527" s="197">
        <f t="shared" si="49"/>
      </c>
      <c r="K1527" s="195">
        <v>0</v>
      </c>
      <c r="L1527" s="197">
        <f t="shared" si="126"/>
      </c>
      <c r="M1527" s="195">
        <v>0</v>
      </c>
      <c r="N1527" s="198">
        <f t="shared" si="227"/>
      </c>
      <c r="O1527" s="195">
        <v>0</v>
      </c>
      <c r="P1527" s="198">
        <f t="shared" si="254"/>
      </c>
      <c r="Q1527" s="199">
        <f>(M1527+M1528+M1529)/(O1527+O1528+O1529)</f>
      </c>
      <c r="R1527" s="195">
        <v>9</v>
      </c>
      <c r="S1527" s="199">
        <f>(O1527+O1528+O1529)/(K1527+K1528+K1529)</f>
      </c>
      <c r="T1527" s="195">
        <v>1</v>
      </c>
      <c r="U1527" s="200">
        <f>F1527/T1527</f>
      </c>
      <c r="V1527" s="201">
        <f>(F1527+4*500)/T1527</f>
      </c>
      <c r="W1527" s="195">
        <v>1404</v>
      </c>
      <c r="X1527" s="201">
        <f>W1527/T1527</f>
      </c>
      <c r="Y1527" s="199">
        <f>T1527/R1527</f>
      </c>
      <c r="Z1527" s="201">
        <f>W1527/F1527</f>
      </c>
      <c r="AA1527" s="201">
        <f>W1527/(F1527+500)</f>
      </c>
      <c r="AB1527" s="195">
        <v>0</v>
      </c>
      <c r="AC1527" s="195">
        <v>0</v>
      </c>
      <c r="AD1527" s="199">
        <f>AB1527/T1527</f>
      </c>
      <c r="AE1527" s="202">
        <f>(W1527-AC1527)/(F1527+500)</f>
      </c>
      <c r="AF1527" s="244" t="s">
        <v>248</v>
      </c>
    </row>
    <row hidden="true" r="1528">
      <c r="A1528" s="189"/>
      <c r="B1528" s="190"/>
      <c r="C1528" s="221"/>
      <c r="D1528" s="192" t="s">
        <v>289</v>
      </c>
      <c r="E1528" s="193">
        <v>388.68</v>
      </c>
      <c r="F1528" s="194"/>
      <c r="G1528" s="195">
        <v>3395</v>
      </c>
      <c r="H1528" s="195">
        <v>132</v>
      </c>
      <c r="I1528" s="196">
        <f t="shared" si="161"/>
      </c>
      <c r="J1528" s="197">
        <f t="shared" si="49"/>
      </c>
      <c r="K1528" s="195">
        <v>10</v>
      </c>
      <c r="L1528" s="197">
        <f t="shared" si="126"/>
      </c>
      <c r="M1528" s="195">
        <v>1</v>
      </c>
      <c r="N1528" s="198">
        <f t="shared" si="227"/>
      </c>
      <c r="O1528" s="195">
        <v>1</v>
      </c>
      <c r="P1528" s="198">
        <f t="shared" si="254"/>
      </c>
      <c r="Q1528" s="199"/>
      <c r="R1528" s="195"/>
      <c r="S1528" s="199"/>
      <c r="T1528" s="195"/>
      <c r="U1528" s="200"/>
      <c r="V1528" s="201"/>
      <c r="W1528" s="195"/>
      <c r="X1528" s="201"/>
      <c r="Y1528" s="199"/>
      <c r="Z1528" s="201"/>
      <c r="AA1528" s="201"/>
      <c r="AB1528" s="195"/>
      <c r="AC1528" s="195"/>
      <c r="AD1528" s="199"/>
      <c r="AE1528" s="202"/>
      <c r="AF1528" s="203"/>
    </row>
    <row hidden="true" r="1529">
      <c r="A1529" s="189"/>
      <c r="B1529" s="190"/>
      <c r="C1529" s="221"/>
      <c r="D1529" s="192" t="s">
        <v>250</v>
      </c>
      <c r="E1529" s="193">
        <v>952.03</v>
      </c>
      <c r="F1529" s="194"/>
      <c r="G1529" s="195">
        <v>7046</v>
      </c>
      <c r="H1529" s="195">
        <v>208</v>
      </c>
      <c r="I1529" s="196">
        <f t="shared" si="161"/>
      </c>
      <c r="J1529" s="197">
        <f t="shared" si="49"/>
      </c>
      <c r="K1529" s="195">
        <v>0</v>
      </c>
      <c r="L1529" s="197">
        <f t="shared" si="126"/>
      </c>
      <c r="M1529" s="195">
        <v>0</v>
      </c>
      <c r="N1529" s="198">
        <f t="shared" si="227"/>
      </c>
      <c r="O1529" s="195">
        <v>0</v>
      </c>
      <c r="P1529" s="198">
        <f t="shared" si="254"/>
      </c>
      <c r="Q1529" s="199"/>
      <c r="R1529" s="195"/>
      <c r="S1529" s="199"/>
      <c r="T1529" s="195"/>
      <c r="U1529" s="200"/>
      <c r="V1529" s="201"/>
      <c r="W1529" s="195"/>
      <c r="X1529" s="201"/>
      <c r="Y1529" s="199"/>
      <c r="Z1529" s="201"/>
      <c r="AA1529" s="201"/>
      <c r="AB1529" s="195"/>
      <c r="AC1529" s="195"/>
      <c r="AD1529" s="199"/>
      <c r="AE1529" s="202"/>
      <c r="AF1529" s="203" t="s">
        <v>251</v>
      </c>
    </row>
    <row hidden="true" r="1530">
      <c r="A1530" s="189"/>
      <c r="B1530" s="190" t="s">
        <v>270</v>
      </c>
      <c r="C1530" s="221" t="s">
        <v>285</v>
      </c>
      <c r="D1530" s="192" t="s">
        <v>249</v>
      </c>
      <c r="E1530" s="193">
        <v>4.89</v>
      </c>
      <c r="F1530" s="194">
        <f>E1530+E1532+E1531</f>
      </c>
      <c r="G1530" s="193">
        <v>66</v>
      </c>
      <c r="H1530" s="193">
        <v>3</v>
      </c>
      <c r="I1530" s="196">
        <f t="shared" si="161"/>
      </c>
      <c r="J1530" s="197">
        <f t="shared" si="49"/>
      </c>
      <c r="K1530" s="193">
        <v>0</v>
      </c>
      <c r="L1530" s="197">
        <f t="shared" si="126"/>
      </c>
      <c r="M1530" s="193">
        <v>0</v>
      </c>
      <c r="N1530" s="198">
        <f t="shared" si="227"/>
      </c>
      <c r="O1530" s="193">
        <v>0</v>
      </c>
      <c r="P1530" s="198">
        <f t="shared" si="254"/>
      </c>
      <c r="Q1530" s="199">
        <f>(M1530+M1531+M1532)/(O1530+O1531+O1532)</f>
      </c>
      <c r="R1530" s="195">
        <v>7</v>
      </c>
      <c r="S1530" s="199">
        <f>(O1530+O1531+O1532)/(K1530+K1531+K1532)</f>
      </c>
      <c r="T1530" s="195">
        <v>1</v>
      </c>
      <c r="U1530" s="200">
        <f>F1530/T1530</f>
      </c>
      <c r="V1530" s="201">
        <f>(F1530+4*500)/T1530</f>
      </c>
      <c r="W1530" s="195">
        <v>2071.199999999997</v>
      </c>
      <c r="X1530" s="201">
        <f>W1530/T1530</f>
      </c>
      <c r="Y1530" s="199">
        <f>T1530/R1530</f>
      </c>
      <c r="Z1530" s="201">
        <f>W1530/F1530</f>
      </c>
      <c r="AA1530" s="201">
        <f>W1530/(F1530+500)</f>
      </c>
      <c r="AB1530" s="195">
        <v>0</v>
      </c>
      <c r="AC1530" s="195">
        <v>0</v>
      </c>
      <c r="AD1530" s="199">
        <f>AB1530/T1530</f>
      </c>
      <c r="AE1530" s="202">
        <f>(W1530-AC1530)/(F1530+500)</f>
      </c>
      <c r="AF1530" s="244" t="s">
        <v>248</v>
      </c>
    </row>
    <row hidden="true" r="1531">
      <c r="A1531" s="189"/>
      <c r="B1531" s="190"/>
      <c r="C1531" s="221"/>
      <c r="D1531" s="192" t="s">
        <v>289</v>
      </c>
      <c r="E1531" s="193">
        <v>606.74</v>
      </c>
      <c r="F1531" s="194"/>
      <c r="G1531" s="195">
        <v>5193</v>
      </c>
      <c r="H1531" s="195">
        <v>229</v>
      </c>
      <c r="I1531" s="196">
        <f t="shared" si="161"/>
      </c>
      <c r="J1531" s="197">
        <f t="shared" si="49"/>
      </c>
      <c r="K1531" s="195">
        <v>7</v>
      </c>
      <c r="L1531" s="197">
        <f t="shared" si="126"/>
      </c>
      <c r="M1531" s="195">
        <v>1</v>
      </c>
      <c r="N1531" s="198">
        <f t="shared" si="227"/>
      </c>
      <c r="O1531" s="195">
        <v>3</v>
      </c>
      <c r="P1531" s="198">
        <f t="shared" si="254"/>
      </c>
      <c r="Q1531" s="199"/>
      <c r="R1531" s="195"/>
      <c r="S1531" s="199"/>
      <c r="T1531" s="195"/>
      <c r="U1531" s="200"/>
      <c r="V1531" s="201"/>
      <c r="W1531" s="195"/>
      <c r="X1531" s="201"/>
      <c r="Y1531" s="199"/>
      <c r="Z1531" s="201"/>
      <c r="AA1531" s="201"/>
      <c r="AB1531" s="195"/>
      <c r="AC1531" s="195"/>
      <c r="AD1531" s="199"/>
      <c r="AE1531" s="202"/>
      <c r="AF1531" s="203"/>
    </row>
    <row hidden="true" r="1532">
      <c r="A1532" s="189"/>
      <c r="B1532" s="190"/>
      <c r="C1532" s="221"/>
      <c r="D1532" s="192" t="s">
        <v>250</v>
      </c>
      <c r="E1532" s="193">
        <v>648.85</v>
      </c>
      <c r="F1532" s="194"/>
      <c r="G1532" s="195">
        <v>3201</v>
      </c>
      <c r="H1532" s="195">
        <v>130</v>
      </c>
      <c r="I1532" s="196">
        <f t="shared" si="161"/>
      </c>
      <c r="J1532" s="197">
        <f t="shared" si="49"/>
      </c>
      <c r="K1532" s="195">
        <v>1</v>
      </c>
      <c r="L1532" s="197">
        <f t="shared" si="126"/>
      </c>
      <c r="M1532" s="195">
        <v>0</v>
      </c>
      <c r="N1532" s="198">
        <f t="shared" si="227"/>
      </c>
      <c r="O1532" s="195">
        <v>1</v>
      </c>
      <c r="P1532" s="198">
        <f t="shared" si="254"/>
      </c>
      <c r="Q1532" s="199"/>
      <c r="R1532" s="195"/>
      <c r="S1532" s="199"/>
      <c r="T1532" s="195"/>
      <c r="U1532" s="200"/>
      <c r="V1532" s="201"/>
      <c r="W1532" s="195"/>
      <c r="X1532" s="201"/>
      <c r="Y1532" s="199"/>
      <c r="Z1532" s="201"/>
      <c r="AA1532" s="201"/>
      <c r="AB1532" s="195"/>
      <c r="AC1532" s="195"/>
      <c r="AD1532" s="199"/>
      <c r="AE1532" s="202"/>
      <c r="AF1532" s="203" t="s">
        <v>251</v>
      </c>
    </row>
    <row hidden="true" r="1533">
      <c r="A1533" s="189"/>
      <c r="B1533" s="222" t="s">
        <v>256</v>
      </c>
      <c r="C1533" s="222"/>
      <c r="D1533" s="222"/>
      <c r="E1533" s="208">
        <f>SUM(E1518:E1532)</f>
      </c>
      <c r="F1533" s="208">
        <f>SUM(F1518:F1532)</f>
      </c>
      <c r="G1533" s="208">
        <f>SUM(G1518:G1532)</f>
      </c>
      <c r="H1533" s="208">
        <f>SUM(H1518:H1532)</f>
      </c>
      <c r="I1533" s="210">
        <f t="shared" si="161"/>
      </c>
      <c r="J1533" s="211">
        <f t="shared" si="49"/>
      </c>
      <c r="K1533" s="208">
        <f>SUM(K1518:K1532)</f>
      </c>
      <c r="L1533" s="211">
        <f t="shared" si="126"/>
      </c>
      <c r="M1533" s="208">
        <f>SUM(M1518:M1532)</f>
      </c>
      <c r="N1533" s="212">
        <f t="shared" si="227"/>
      </c>
      <c r="O1533" s="208">
        <f>SUM(O1518:O1532)</f>
      </c>
      <c r="P1533" s="212">
        <f t="shared" si="254"/>
      </c>
      <c r="Q1533" s="213">
        <f>M1533/O1533</f>
      </c>
      <c r="R1533" s="208">
        <f>SUM(R1518:R1532)</f>
      </c>
      <c r="S1533" s="213">
        <f>(O1533+O1533)/(K1533+K1533)</f>
      </c>
      <c r="T1533" s="208">
        <f>SUM(T1518:T1532)</f>
      </c>
      <c r="U1533" s="214">
        <f t="shared" ref="U1533:U1534" si="559">F1533/T1533</f>
      </c>
      <c r="V1533" s="215">
        <f t="shared" ref="V1533:V1534" si="652">(F1533+4*500)/T1533</f>
      </c>
      <c r="W1533" s="208">
        <f>SUM(W1518:W1532)</f>
      </c>
      <c r="X1533" s="216">
        <f t="shared" ref="X1533:X1534" si="351">W1533/T1533</f>
      </c>
      <c r="Y1533" s="213">
        <f t="shared" ref="Y1533:Y1534" si="455">T1533/R1533</f>
      </c>
      <c r="Z1533" s="215">
        <f t="shared" ref="Z1533:Z1534" si="860">W1533/F1533</f>
      </c>
      <c r="AA1533" s="215">
        <f>W1533/(F1533+COUNT(W1518:W1532)*500)</f>
      </c>
      <c r="AB1533" s="217">
        <f>AB1518+AB1521+AB1524+AB1527+AB1530</f>
      </c>
      <c r="AC1533" s="217">
        <f>AC1518+AC1521+AC1524+AC1527+AC1530</f>
      </c>
      <c r="AD1533" s="213">
        <f t="shared" ref="AD1533:AD1534" si="756">AB1533/T1533</f>
      </c>
      <c r="AE1533" s="218">
        <f>(W1533-AC1533)/(F1533+COUNT(W1518:W1532))</f>
      </c>
      <c r="AF1533" s="203"/>
    </row>
    <row hidden="true" r="1534">
      <c r="A1534" s="189"/>
      <c r="B1534" s="206" t="s">
        <v>271</v>
      </c>
      <c r="C1534" s="221" t="s">
        <v>287</v>
      </c>
      <c r="D1534" s="192" t="s">
        <v>249</v>
      </c>
      <c r="E1534" s="193">
        <v>7.88</v>
      </c>
      <c r="F1534" s="194">
        <f>E1534+E1536+E1535</f>
      </c>
      <c r="G1534" s="193">
        <v>83</v>
      </c>
      <c r="H1534" s="193">
        <v>13</v>
      </c>
      <c r="I1534" s="196">
        <f t="shared" si="161"/>
      </c>
      <c r="J1534" s="197">
        <f t="shared" si="49"/>
      </c>
      <c r="K1534" s="193">
        <v>0</v>
      </c>
      <c r="L1534" s="197">
        <f t="shared" si="126"/>
      </c>
      <c r="M1534" s="193">
        <v>0</v>
      </c>
      <c r="N1534" s="198">
        <f t="shared" si="227"/>
      </c>
      <c r="O1534" s="193">
        <v>0</v>
      </c>
      <c r="P1534" s="198">
        <f t="shared" si="254"/>
      </c>
      <c r="Q1534" s="199">
        <f>(M1534+M1535+M1536)/(O1534+O1535+O1536)</f>
      </c>
      <c r="R1534" s="195">
        <v>5</v>
      </c>
      <c r="S1534" s="199">
        <f>(O1534+O1535+O1536)/(K1534+K1535+K1536)</f>
      </c>
      <c r="T1534" s="195">
        <v>2</v>
      </c>
      <c r="U1534" s="200">
        <f t="shared" si="559"/>
      </c>
      <c r="V1534" s="201">
        <f t="shared" si="652"/>
      </c>
      <c r="W1534" s="195">
        <v>1081.199999999997</v>
      </c>
      <c r="X1534" s="201">
        <f t="shared" si="351"/>
      </c>
      <c r="Y1534" s="199">
        <f t="shared" si="455"/>
      </c>
      <c r="Z1534" s="201">
        <f t="shared" si="860"/>
      </c>
      <c r="AA1534" s="201">
        <f>W1534/(F1534+500)</f>
      </c>
      <c r="AB1534" s="195">
        <v>1</v>
      </c>
      <c r="AC1534" s="195">
        <v>739.2000000000007</v>
      </c>
      <c r="AD1534" s="199">
        <f t="shared" si="756"/>
      </c>
      <c r="AE1534" s="202">
        <f>(W1534-AC1534)/(F1534+500)</f>
      </c>
      <c r="AF1534" s="244" t="s">
        <v>248</v>
      </c>
    </row>
    <row hidden="true" r="1535">
      <c r="A1535" s="189"/>
      <c r="B1535" s="206"/>
      <c r="C1535" s="221"/>
      <c r="D1535" s="192" t="s">
        <v>289</v>
      </c>
      <c r="E1535" s="193">
        <v>927.26</v>
      </c>
      <c r="F1535" s="194"/>
      <c r="G1535" s="195">
        <v>9489</v>
      </c>
      <c r="H1535" s="195">
        <v>382</v>
      </c>
      <c r="I1535" s="196">
        <f t="shared" si="161"/>
      </c>
      <c r="J1535" s="197">
        <f t="shared" si="49"/>
      </c>
      <c r="K1535" s="195">
        <v>16</v>
      </c>
      <c r="L1535" s="197">
        <f t="shared" si="126"/>
      </c>
      <c r="M1535" s="195">
        <v>1</v>
      </c>
      <c r="N1535" s="198">
        <f t="shared" si="227"/>
      </c>
      <c r="O1535" s="195">
        <v>1</v>
      </c>
      <c r="P1535" s="198">
        <f t="shared" si="254"/>
      </c>
      <c r="Q1535" s="199"/>
      <c r="R1535" s="195"/>
      <c r="S1535" s="199"/>
      <c r="T1535" s="195"/>
      <c r="U1535" s="200"/>
      <c r="V1535" s="201"/>
      <c r="W1535" s="195"/>
      <c r="X1535" s="201"/>
      <c r="Y1535" s="199"/>
      <c r="Z1535" s="201"/>
      <c r="AA1535" s="201"/>
      <c r="AB1535" s="195"/>
      <c r="AC1535" s="195"/>
      <c r="AD1535" s="199"/>
      <c r="AE1535" s="202"/>
      <c r="AF1535" s="203"/>
    </row>
    <row hidden="true" r="1536">
      <c r="A1536" s="189"/>
      <c r="B1536" s="206"/>
      <c r="C1536" s="221"/>
      <c r="D1536" s="192" t="s">
        <v>250</v>
      </c>
      <c r="E1536" s="193">
        <v>838.57</v>
      </c>
      <c r="F1536" s="194"/>
      <c r="G1536" s="195">
        <v>3858</v>
      </c>
      <c r="H1536" s="195">
        <v>111</v>
      </c>
      <c r="I1536" s="196">
        <f t="shared" si="161"/>
      </c>
      <c r="J1536" s="197">
        <f t="shared" si="49"/>
      </c>
      <c r="K1536" s="195">
        <v>3</v>
      </c>
      <c r="L1536" s="197">
        <f t="shared" si="126"/>
      </c>
      <c r="M1536" s="195">
        <v>0</v>
      </c>
      <c r="N1536" s="198">
        <f t="shared" si="227"/>
      </c>
      <c r="O1536" s="195">
        <v>3</v>
      </c>
      <c r="P1536" s="198">
        <f t="shared" si="254"/>
      </c>
      <c r="Q1536" s="199"/>
      <c r="R1536" s="195"/>
      <c r="S1536" s="199"/>
      <c r="T1536" s="195"/>
      <c r="U1536" s="200"/>
      <c r="V1536" s="201"/>
      <c r="W1536" s="195"/>
      <c r="X1536" s="201"/>
      <c r="Y1536" s="199"/>
      <c r="Z1536" s="201"/>
      <c r="AA1536" s="201"/>
      <c r="AB1536" s="195"/>
      <c r="AC1536" s="195"/>
      <c r="AD1536" s="199"/>
      <c r="AE1536" s="202"/>
      <c r="AF1536" s="203" t="s">
        <v>251</v>
      </c>
    </row>
    <row hidden="true" r="1537">
      <c r="A1537" s="189"/>
      <c r="B1537" s="190" t="s">
        <v>273</v>
      </c>
      <c r="C1537" s="221" t="s">
        <v>287</v>
      </c>
      <c r="D1537" s="192" t="s">
        <v>249</v>
      </c>
      <c r="E1537" s="193">
        <v>4.73</v>
      </c>
      <c r="F1537" s="194">
        <f>E1537+E1539+E1538</f>
      </c>
      <c r="G1537" s="193">
        <v>75</v>
      </c>
      <c r="H1537" s="193">
        <v>6</v>
      </c>
      <c r="I1537" s="196">
        <f t="shared" si="161"/>
      </c>
      <c r="J1537" s="197">
        <f t="shared" si="49"/>
      </c>
      <c r="K1537" s="193">
        <v>0</v>
      </c>
      <c r="L1537" s="197">
        <f t="shared" si="126"/>
      </c>
      <c r="M1537" s="193">
        <v>0</v>
      </c>
      <c r="N1537" s="198">
        <f t="shared" si="227"/>
      </c>
      <c r="O1537" s="193">
        <v>0</v>
      </c>
      <c r="P1537" s="198">
        <f t="shared" si="254"/>
      </c>
      <c r="Q1537" s="199">
        <f>(M1537+M1538+M1539)/(O1537+O1538+O1539)</f>
      </c>
      <c r="R1537" s="195">
        <v>8</v>
      </c>
      <c r="S1537" s="199">
        <f>(O1537+O1538+O1539)/(K1537+K1538+K1539)</f>
      </c>
      <c r="T1537" s="195">
        <v>4</v>
      </c>
      <c r="U1537" s="200">
        <f>F1537/T1537</f>
      </c>
      <c r="V1537" s="201">
        <f>(F1537+4*500)/T1537</f>
      </c>
      <c r="W1537" s="195">
        <v>5277</v>
      </c>
      <c r="X1537" s="201">
        <f>W1537/T1537</f>
      </c>
      <c r="Y1537" s="199">
        <f>T1537/R1537</f>
      </c>
      <c r="Z1537" s="201">
        <f>W1537/F1537</f>
      </c>
      <c r="AA1537" s="201">
        <f>W1537/(F1537+500)</f>
      </c>
      <c r="AB1537" s="195">
        <v>0</v>
      </c>
      <c r="AC1537" s="195">
        <v>0</v>
      </c>
      <c r="AD1537" s="199">
        <f>AB1537/T1537</f>
      </c>
      <c r="AE1537" s="202">
        <f>(W1537-AC1537)/(F1537+500)</f>
      </c>
      <c r="AF1537" s="244" t="s">
        <v>248</v>
      </c>
    </row>
    <row hidden="true" r="1538">
      <c r="A1538" s="189"/>
      <c r="B1538" s="190"/>
      <c r="C1538" s="221"/>
      <c r="D1538" s="192" t="s">
        <v>289</v>
      </c>
      <c r="E1538" s="193">
        <v>958.13</v>
      </c>
      <c r="F1538" s="194"/>
      <c r="G1538" s="195">
        <v>12505</v>
      </c>
      <c r="H1538" s="195">
        <v>503</v>
      </c>
      <c r="I1538" s="196">
        <f t="shared" si="161"/>
      </c>
      <c r="J1538" s="197">
        <f t="shared" si="49"/>
      </c>
      <c r="K1538" s="195">
        <v>11</v>
      </c>
      <c r="L1538" s="197">
        <f t="shared" si="126"/>
      </c>
      <c r="M1538" s="195">
        <v>1</v>
      </c>
      <c r="N1538" s="198">
        <f t="shared" si="227"/>
      </c>
      <c r="O1538" s="195">
        <v>3</v>
      </c>
      <c r="P1538" s="198">
        <f t="shared" si="254"/>
      </c>
      <c r="Q1538" s="199"/>
      <c r="R1538" s="195"/>
      <c r="S1538" s="199"/>
      <c r="T1538" s="195"/>
      <c r="U1538" s="200"/>
      <c r="V1538" s="201"/>
      <c r="W1538" s="195"/>
      <c r="X1538" s="201"/>
      <c r="Y1538" s="199"/>
      <c r="Z1538" s="201"/>
      <c r="AA1538" s="201"/>
      <c r="AB1538" s="195"/>
      <c r="AC1538" s="195"/>
      <c r="AD1538" s="199"/>
      <c r="AE1538" s="202"/>
      <c r="AF1538" s="203"/>
    </row>
    <row hidden="true" r="1539">
      <c r="A1539" s="189"/>
      <c r="B1539" s="190"/>
      <c r="C1539" s="221"/>
      <c r="D1539" s="192" t="s">
        <v>250</v>
      </c>
      <c r="E1539" s="193">
        <v>800.01</v>
      </c>
      <c r="F1539" s="194"/>
      <c r="G1539" s="195">
        <v>4068</v>
      </c>
      <c r="H1539" s="195">
        <v>102</v>
      </c>
      <c r="I1539" s="196">
        <f t="shared" si="161"/>
      </c>
      <c r="J1539" s="197">
        <f t="shared" si="49"/>
      </c>
      <c r="K1539" s="195">
        <v>0</v>
      </c>
      <c r="L1539" s="197">
        <f t="shared" si="126"/>
      </c>
      <c r="M1539" s="195">
        <v>2</v>
      </c>
      <c r="N1539" s="198">
        <f t="shared" si="227"/>
      </c>
      <c r="O1539" s="195">
        <v>3</v>
      </c>
      <c r="P1539" s="198">
        <f t="shared" si="254"/>
      </c>
      <c r="Q1539" s="199"/>
      <c r="R1539" s="195"/>
      <c r="S1539" s="199"/>
      <c r="T1539" s="195"/>
      <c r="U1539" s="200"/>
      <c r="V1539" s="201"/>
      <c r="W1539" s="195"/>
      <c r="X1539" s="201"/>
      <c r="Y1539" s="199"/>
      <c r="Z1539" s="201"/>
      <c r="AA1539" s="201"/>
      <c r="AB1539" s="195"/>
      <c r="AC1539" s="195"/>
      <c r="AD1539" s="199"/>
      <c r="AE1539" s="202"/>
      <c r="AF1539" s="203" t="s">
        <v>251</v>
      </c>
    </row>
    <row hidden="true" r="1540">
      <c r="A1540" s="189"/>
      <c r="B1540" s="190" t="s">
        <v>274</v>
      </c>
      <c r="C1540" s="221" t="s">
        <v>287</v>
      </c>
      <c r="D1540" s="192" t="s">
        <v>249</v>
      </c>
      <c r="E1540" s="193">
        <v>5.26</v>
      </c>
      <c r="F1540" s="194">
        <f>E1540+E1542+E1541</f>
      </c>
      <c r="G1540" s="193">
        <v>79</v>
      </c>
      <c r="H1540" s="193">
        <v>4</v>
      </c>
      <c r="I1540" s="196">
        <f t="shared" si="161"/>
      </c>
      <c r="J1540" s="197">
        <f t="shared" si="49"/>
      </c>
      <c r="K1540" s="193">
        <v>1</v>
      </c>
      <c r="L1540" s="197">
        <f t="shared" si="126"/>
      </c>
      <c r="M1540" s="193">
        <v>0</v>
      </c>
      <c r="N1540" s="198">
        <f t="shared" si="227"/>
      </c>
      <c r="O1540" s="193">
        <v>0</v>
      </c>
      <c r="P1540" s="198">
        <f t="shared" si="254"/>
      </c>
      <c r="Q1540" s="199">
        <f>(M1540+M1541+M1542)/(O1540+O1541+O1542)</f>
      </c>
      <c r="R1540" s="195">
        <v>7</v>
      </c>
      <c r="S1540" s="199">
        <f>(O1540+O1541+O1542)/(K1540+K1541+K1542)</f>
      </c>
      <c r="T1540" s="195">
        <v>0</v>
      </c>
      <c r="U1540" s="200">
        <f>F1540/T1540</f>
      </c>
      <c r="V1540" s="201">
        <f>(F1540+4*500)/T1540</f>
      </c>
      <c r="W1540" s="195">
        <v>0</v>
      </c>
      <c r="X1540" s="201">
        <f>W1540/T1540</f>
      </c>
      <c r="Y1540" s="199">
        <f>T1540/R1540</f>
      </c>
      <c r="Z1540" s="201">
        <f>W1540/F1540</f>
      </c>
      <c r="AA1540" s="201">
        <f>W1540/(F1540+500)</f>
      </c>
      <c r="AB1540" s="195">
        <v>0</v>
      </c>
      <c r="AC1540" s="195">
        <v>0</v>
      </c>
      <c r="AD1540" s="199">
        <f>AB1540/T1540</f>
      </c>
      <c r="AE1540" s="202">
        <f>(W1540-AC1540)/(F1540+500)</f>
      </c>
      <c r="AF1540" s="244" t="s">
        <v>248</v>
      </c>
    </row>
    <row hidden="true" r="1541">
      <c r="A1541" s="189"/>
      <c r="B1541" s="190"/>
      <c r="C1541" s="221"/>
      <c r="D1541" s="192" t="s">
        <v>289</v>
      </c>
      <c r="E1541" s="193">
        <v>1296.91</v>
      </c>
      <c r="F1541" s="194"/>
      <c r="G1541" s="195">
        <v>20786</v>
      </c>
      <c r="H1541" s="195">
        <v>846</v>
      </c>
      <c r="I1541" s="196">
        <f t="shared" si="161"/>
      </c>
      <c r="J1541" s="197">
        <f t="shared" si="49"/>
      </c>
      <c r="K1541" s="195">
        <v>15</v>
      </c>
      <c r="L1541" s="197">
        <f t="shared" si="126"/>
      </c>
      <c r="M1541" s="195">
        <v>0</v>
      </c>
      <c r="N1541" s="198">
        <f t="shared" si="227"/>
      </c>
      <c r="O1541" s="195">
        <v>4</v>
      </c>
      <c r="P1541" s="198">
        <f t="shared" si="254"/>
      </c>
      <c r="Q1541" s="199"/>
      <c r="R1541" s="195"/>
      <c r="S1541" s="199"/>
      <c r="T1541" s="195"/>
      <c r="U1541" s="200"/>
      <c r="V1541" s="201"/>
      <c r="W1541" s="195"/>
      <c r="X1541" s="201"/>
      <c r="Y1541" s="199"/>
      <c r="Z1541" s="201"/>
      <c r="AA1541" s="201"/>
      <c r="AB1541" s="195"/>
      <c r="AC1541" s="195"/>
      <c r="AD1541" s="199"/>
      <c r="AE1541" s="202"/>
      <c r="AF1541" s="203"/>
    </row>
    <row hidden="true" r="1542">
      <c r="A1542" s="189"/>
      <c r="B1542" s="190"/>
      <c r="C1542" s="221"/>
      <c r="D1542" s="192" t="s">
        <v>250</v>
      </c>
      <c r="E1542" s="193">
        <v>761.49</v>
      </c>
      <c r="F1542" s="194"/>
      <c r="G1542" s="195">
        <v>3386</v>
      </c>
      <c r="H1542" s="195">
        <v>95</v>
      </c>
      <c r="I1542" s="196">
        <f t="shared" si="161"/>
      </c>
      <c r="J1542" s="197">
        <f t="shared" si="49"/>
      </c>
      <c r="K1542" s="195">
        <v>1</v>
      </c>
      <c r="L1542" s="197">
        <f t="shared" si="126"/>
      </c>
      <c r="M1542" s="195">
        <v>0</v>
      </c>
      <c r="N1542" s="198">
        <f t="shared" si="227"/>
      </c>
      <c r="O1542" s="195">
        <v>1</v>
      </c>
      <c r="P1542" s="198">
        <f t="shared" si="254"/>
      </c>
      <c r="Q1542" s="199"/>
      <c r="R1542" s="195"/>
      <c r="S1542" s="199"/>
      <c r="T1542" s="195"/>
      <c r="U1542" s="200"/>
      <c r="V1542" s="201"/>
      <c r="W1542" s="195"/>
      <c r="X1542" s="201"/>
      <c r="Y1542" s="199"/>
      <c r="Z1542" s="201"/>
      <c r="AA1542" s="201"/>
      <c r="AB1542" s="195"/>
      <c r="AC1542" s="195"/>
      <c r="AD1542" s="199"/>
      <c r="AE1542" s="202"/>
      <c r="AF1542" s="203" t="s">
        <v>251</v>
      </c>
    </row>
    <row hidden="true" r="1543">
      <c r="A1543" s="189"/>
      <c r="B1543" s="190" t="s">
        <v>275</v>
      </c>
      <c r="C1543" s="221" t="s">
        <v>287</v>
      </c>
      <c r="D1543" s="192" t="s">
        <v>249</v>
      </c>
      <c r="E1543" s="193">
        <v>10.46</v>
      </c>
      <c r="F1543" s="194">
        <f>E1543+E1545+E1544</f>
      </c>
      <c r="G1543" s="193">
        <v>75</v>
      </c>
      <c r="H1543" s="193">
        <v>10</v>
      </c>
      <c r="I1543" s="196">
        <f t="shared" si="161"/>
      </c>
      <c r="J1543" s="197">
        <f t="shared" si="49"/>
      </c>
      <c r="K1543" s="193">
        <v>0</v>
      </c>
      <c r="L1543" s="197">
        <f t="shared" si="126"/>
      </c>
      <c r="M1543" s="193">
        <v>0</v>
      </c>
      <c r="N1543" s="198">
        <f t="shared" si="227"/>
      </c>
      <c r="O1543" s="193">
        <v>0</v>
      </c>
      <c r="P1543" s="198">
        <f t="shared" si="254"/>
      </c>
      <c r="Q1543" s="199">
        <f>(M1543+M1544+M1545)/(O1543+O1544+O1545)</f>
      </c>
      <c r="R1543" s="195">
        <v>1</v>
      </c>
      <c r="S1543" s="199">
        <f>(O1543+O1544+O1545)/(K1543+K1544+K1545)</f>
      </c>
      <c r="T1543" s="195">
        <v>0</v>
      </c>
      <c r="U1543" s="200">
        <f>F1543/T1543</f>
      </c>
      <c r="V1543" s="201">
        <f>(F1543+4*500)/T1543</f>
      </c>
      <c r="W1543" s="195">
        <v>0</v>
      </c>
      <c r="X1543" s="201">
        <f>W1543/T1543</f>
      </c>
      <c r="Y1543" s="199">
        <f>T1543/R1543</f>
      </c>
      <c r="Z1543" s="201">
        <f>W1543/F1543</f>
      </c>
      <c r="AA1543" s="201">
        <f>W1543/(F1543+500)</f>
      </c>
      <c r="AB1543" s="195">
        <v>0</v>
      </c>
      <c r="AC1543" s="195">
        <v>0</v>
      </c>
      <c r="AD1543" s="199">
        <f>AB1543/T1543</f>
      </c>
      <c r="AE1543" s="202">
        <f>(W1543-AC1543)/(F1543+500)</f>
      </c>
      <c r="AF1543" s="244" t="s">
        <v>248</v>
      </c>
    </row>
    <row hidden="true" r="1544">
      <c r="A1544" s="189"/>
      <c r="B1544" s="190"/>
      <c r="C1544" s="221"/>
      <c r="D1544" s="192" t="s">
        <v>289</v>
      </c>
      <c r="E1544" s="193">
        <v>762.78</v>
      </c>
      <c r="F1544" s="194"/>
      <c r="G1544" s="195">
        <v>9907</v>
      </c>
      <c r="H1544" s="195">
        <v>472</v>
      </c>
      <c r="I1544" s="196">
        <f t="shared" si="161"/>
      </c>
      <c r="J1544" s="197">
        <f t="shared" si="49"/>
      </c>
      <c r="K1544" s="195">
        <v>17</v>
      </c>
      <c r="L1544" s="197">
        <f t="shared" si="126"/>
      </c>
      <c r="M1544" s="195">
        <v>0</v>
      </c>
      <c r="N1544" s="198">
        <f t="shared" si="227"/>
      </c>
      <c r="O1544" s="195">
        <v>1</v>
      </c>
      <c r="P1544" s="198">
        <f t="shared" si="254"/>
      </c>
      <c r="Q1544" s="199"/>
      <c r="R1544" s="195"/>
      <c r="S1544" s="199"/>
      <c r="T1544" s="195"/>
      <c r="U1544" s="200"/>
      <c r="V1544" s="201"/>
      <c r="W1544" s="195"/>
      <c r="X1544" s="201"/>
      <c r="Y1544" s="199"/>
      <c r="Z1544" s="201"/>
      <c r="AA1544" s="201"/>
      <c r="AB1544" s="195"/>
      <c r="AC1544" s="195"/>
      <c r="AD1544" s="199"/>
      <c r="AE1544" s="202"/>
      <c r="AF1544" s="203"/>
    </row>
    <row hidden="true" r="1545">
      <c r="A1545" s="189"/>
      <c r="B1545" s="190"/>
      <c r="C1545" s="221"/>
      <c r="D1545" s="192" t="s">
        <v>250</v>
      </c>
      <c r="E1545" s="193">
        <v>706.71</v>
      </c>
      <c r="F1545" s="194"/>
      <c r="G1545" s="195">
        <v>3289</v>
      </c>
      <c r="H1545" s="195">
        <v>162</v>
      </c>
      <c r="I1545" s="196">
        <f t="shared" si="161"/>
      </c>
      <c r="J1545" s="197">
        <f t="shared" si="49"/>
      </c>
      <c r="K1545" s="195">
        <v>2</v>
      </c>
      <c r="L1545" s="197">
        <f t="shared" si="126"/>
      </c>
      <c r="M1545" s="195">
        <v>0</v>
      </c>
      <c r="N1545" s="198">
        <f t="shared" si="227"/>
      </c>
      <c r="O1545" s="195">
        <v>0</v>
      </c>
      <c r="P1545" s="198">
        <f t="shared" si="254"/>
      </c>
      <c r="Q1545" s="199"/>
      <c r="R1545" s="195"/>
      <c r="S1545" s="199"/>
      <c r="T1545" s="195"/>
      <c r="U1545" s="200"/>
      <c r="V1545" s="201"/>
      <c r="W1545" s="195"/>
      <c r="X1545" s="201"/>
      <c r="Y1545" s="199"/>
      <c r="Z1545" s="201"/>
      <c r="AA1545" s="201"/>
      <c r="AB1545" s="195"/>
      <c r="AC1545" s="195"/>
      <c r="AD1545" s="199"/>
      <c r="AE1545" s="202"/>
      <c r="AF1545" s="203" t="s">
        <v>251</v>
      </c>
    </row>
    <row hidden="true" r="1546">
      <c r="A1546" s="189"/>
      <c r="B1546" s="190" t="s">
        <v>276</v>
      </c>
      <c r="C1546" s="221" t="s">
        <v>287</v>
      </c>
      <c r="D1546" s="192" t="s">
        <v>249</v>
      </c>
      <c r="E1546" s="193">
        <v>4.2</v>
      </c>
      <c r="F1546" s="194">
        <f>E1546+E1548+E1547</f>
      </c>
      <c r="G1546" s="193">
        <v>18</v>
      </c>
      <c r="H1546" s="193">
        <v>3</v>
      </c>
      <c r="I1546" s="196">
        <f t="shared" si="161"/>
      </c>
      <c r="J1546" s="197">
        <f t="shared" si="49"/>
      </c>
      <c r="K1546" s="193">
        <v>0</v>
      </c>
      <c r="L1546" s="197">
        <f t="shared" si="126"/>
      </c>
      <c r="M1546" s="193">
        <v>0</v>
      </c>
      <c r="N1546" s="198">
        <f t="shared" si="227"/>
      </c>
      <c r="O1546" s="193">
        <v>0</v>
      </c>
      <c r="P1546" s="198">
        <f t="shared" si="254"/>
      </c>
      <c r="Q1546" s="199">
        <f>(M1546+M1547+M1548)/(O1546+O1547+O1548)</f>
      </c>
      <c r="R1546" s="195">
        <v>0</v>
      </c>
      <c r="S1546" s="199">
        <f>(O1546+O1547+O1548)/(K1546+K1547+K1548)</f>
      </c>
      <c r="T1546" s="195">
        <v>0</v>
      </c>
      <c r="U1546" s="200">
        <f>F1546/T1546</f>
      </c>
      <c r="V1546" s="201">
        <f>(F1546+4*500)/T1546</f>
      </c>
      <c r="W1546" s="195">
        <v>0</v>
      </c>
      <c r="X1546" s="201">
        <f>W1546/T1546</f>
      </c>
      <c r="Y1546" s="199">
        <f>T1546/R1546</f>
      </c>
      <c r="Z1546" s="201">
        <f>W1546/F1546</f>
      </c>
      <c r="AA1546" s="201">
        <f>W1546/(F1546+500)</f>
      </c>
      <c r="AB1546" s="195">
        <v>0</v>
      </c>
      <c r="AC1546" s="195">
        <v>0</v>
      </c>
      <c r="AD1546" s="199">
        <f>AB1546/T1546</f>
      </c>
      <c r="AE1546" s="202">
        <f>(W1546-AC1546)/(F1546+500)</f>
      </c>
      <c r="AF1546" s="244" t="s">
        <v>248</v>
      </c>
    </row>
    <row hidden="true" r="1547">
      <c r="A1547" s="189"/>
      <c r="B1547" s="190"/>
      <c r="C1547" s="221"/>
      <c r="D1547" s="192" t="s">
        <v>289</v>
      </c>
      <c r="E1547" s="193">
        <v>219.26</v>
      </c>
      <c r="F1547" s="194"/>
      <c r="G1547" s="195">
        <v>2364</v>
      </c>
      <c r="H1547" s="195">
        <v>152</v>
      </c>
      <c r="I1547" s="196">
        <f t="shared" si="161"/>
      </c>
      <c r="J1547" s="197">
        <f t="shared" si="49"/>
      </c>
      <c r="K1547" s="195">
        <v>7</v>
      </c>
      <c r="L1547" s="197">
        <f>E1546/K1546</f>
      </c>
      <c r="M1547" s="195">
        <v>0</v>
      </c>
      <c r="N1547" s="198">
        <f t="shared" si="227"/>
      </c>
      <c r="O1547" s="195">
        <v>0</v>
      </c>
      <c r="P1547" s="198">
        <f t="shared" si="254"/>
      </c>
      <c r="Q1547" s="199"/>
      <c r="R1547" s="195"/>
      <c r="S1547" s="199"/>
      <c r="T1547" s="195"/>
      <c r="U1547" s="200"/>
      <c r="V1547" s="201"/>
      <c r="W1547" s="195"/>
      <c r="X1547" s="201"/>
      <c r="Y1547" s="199"/>
      <c r="Z1547" s="201"/>
      <c r="AA1547" s="201"/>
      <c r="AB1547" s="195"/>
      <c r="AC1547" s="195"/>
      <c r="AD1547" s="199"/>
      <c r="AE1547" s="202"/>
      <c r="AF1547" s="203"/>
    </row>
    <row hidden="true" r="1548">
      <c r="A1548" s="189"/>
      <c r="B1548" s="190"/>
      <c r="C1548" s="221"/>
      <c r="D1548" s="192" t="s">
        <v>250</v>
      </c>
      <c r="E1548" s="193">
        <v>217.98</v>
      </c>
      <c r="F1548" s="194"/>
      <c r="G1548" s="195">
        <v>934</v>
      </c>
      <c r="H1548" s="195">
        <v>83</v>
      </c>
      <c r="I1548" s="196">
        <f t="shared" si="161"/>
      </c>
      <c r="J1548" s="197">
        <f t="shared" si="49"/>
      </c>
      <c r="K1548" s="195">
        <v>2</v>
      </c>
      <c r="L1548" s="197">
        <f t="shared" ref="L1548:L1550" si="127">E1548/K1548</f>
      </c>
      <c r="M1548" s="195">
        <v>0</v>
      </c>
      <c r="N1548" s="198">
        <f t="shared" si="227"/>
      </c>
      <c r="O1548" s="195">
        <v>0</v>
      </c>
      <c r="P1548" s="198">
        <f t="shared" si="254"/>
      </c>
      <c r="Q1548" s="199"/>
      <c r="R1548" s="195"/>
      <c r="S1548" s="199"/>
      <c r="T1548" s="195"/>
      <c r="U1548" s="200"/>
      <c r="V1548" s="201"/>
      <c r="W1548" s="195"/>
      <c r="X1548" s="201"/>
      <c r="Y1548" s="199"/>
      <c r="Z1548" s="201"/>
      <c r="AA1548" s="201"/>
      <c r="AB1548" s="195"/>
      <c r="AC1548" s="195"/>
      <c r="AD1548" s="199"/>
      <c r="AE1548" s="202"/>
      <c r="AF1548" s="203" t="s">
        <v>251</v>
      </c>
    </row>
    <row hidden="true" r="1549">
      <c r="A1549" s="189"/>
      <c r="B1549" s="222" t="s">
        <v>256</v>
      </c>
      <c r="C1549" s="222"/>
      <c r="D1549" s="222"/>
      <c r="E1549" s="208">
        <f>SUM(E1534:E1548)</f>
      </c>
      <c r="F1549" s="208">
        <f>SUM(F1534:F1548)</f>
      </c>
      <c r="G1549" s="208">
        <f>SUM(G1534:G1548)</f>
      </c>
      <c r="H1549" s="208">
        <f>SUM(H1534:H1548)</f>
      </c>
      <c r="I1549" s="210">
        <f t="shared" si="161"/>
      </c>
      <c r="J1549" s="211">
        <f t="shared" si="49"/>
      </c>
      <c r="K1549" s="208">
        <f>SUM(K1534:K1548)</f>
      </c>
      <c r="L1549" s="211">
        <f t="shared" si="127"/>
      </c>
      <c r="M1549" s="208">
        <f>SUM(M1534:M1548)</f>
      </c>
      <c r="N1549" s="212">
        <f t="shared" si="227"/>
      </c>
      <c r="O1549" s="208">
        <f>SUM(O1534:O1548)</f>
      </c>
      <c r="P1549" s="212">
        <f t="shared" si="254"/>
      </c>
      <c r="Q1549" s="213">
        <f t="shared" ref="Q1549:Q1550" si="200">M1549/O1549</f>
      </c>
      <c r="R1549" s="208">
        <f>SUM(R1534:R1548)</f>
      </c>
      <c r="S1549" s="213">
        <f t="shared" ref="S1549:S1550" si="78">(O1549+O1549)/(K1549+K1549)</f>
      </c>
      <c r="T1549" s="208">
        <f>SUM(T1534:T1548)</f>
      </c>
      <c r="U1549" s="214">
        <f t="shared" ref="U1549:U1550" si="560">F1549/T1549</f>
      </c>
      <c r="V1549" s="215">
        <f t="shared" ref="V1549:V1550" si="653">(F1549+4*500)/T1549</f>
      </c>
      <c r="W1549" s="208">
        <f>SUM(W1534:W1548)</f>
      </c>
      <c r="X1549" s="216">
        <f t="shared" ref="X1549:X1550" si="352">W1549/T1549</f>
      </c>
      <c r="Y1549" s="213">
        <f t="shared" ref="Y1549:Y1550" si="456">T1549/R1549</f>
      </c>
      <c r="Z1549" s="215">
        <f t="shared" ref="Z1549:Z1550" si="861">W1549/F1549</f>
      </c>
      <c r="AA1549" s="215">
        <f>W1549/(F1549+COUNT(W1534:W1548)*500)</f>
      </c>
      <c r="AB1549" s="217">
        <f>AB1534+AB1537+AB1540+AB1543+AB1546</f>
      </c>
      <c r="AC1549" s="217">
        <f>AC1534+AC1537+AC1540+AC1543+AC1546</f>
      </c>
      <c r="AD1549" s="213">
        <f t="shared" ref="AD1549:AD1550" si="757">AB1549/T1549</f>
      </c>
      <c r="AE1549" s="223">
        <f>(W1549-AC1549)/(F1549+COUNT(W1534:W1548))</f>
      </c>
      <c r="AF1549" s="203"/>
    </row>
    <row r="1550">
      <c r="A1550" s="189"/>
      <c r="B1550" s="225" t="s">
        <v>277</v>
      </c>
      <c r="C1550" s="225"/>
      <c r="D1550" s="225"/>
      <c r="E1550" s="226">
        <f>E1501+E1517+E1533+E1549</f>
      </c>
      <c r="F1550" s="226">
        <f>F1501+F1517+F1533+F1549</f>
      </c>
      <c r="G1550" s="226">
        <f>G1501+G1517+G1533+G1549</f>
      </c>
      <c r="H1550" s="226">
        <f>H1501+H1517+H1533+H1549</f>
      </c>
      <c r="I1550" s="227">
        <f t="shared" si="161"/>
      </c>
      <c r="J1550" s="228">
        <f t="shared" si="49"/>
      </c>
      <c r="K1550" s="229">
        <f>K1501+K1517+K1533+K1549</f>
      </c>
      <c r="L1550" s="228">
        <f t="shared" si="127"/>
      </c>
      <c r="M1550" s="229">
        <f>M1501+M1517+M1533+M1549</f>
      </c>
      <c r="N1550" s="230">
        <f t="shared" si="227"/>
      </c>
      <c r="O1550" s="229">
        <f>O1501+O1517+O1533+O1549</f>
      </c>
      <c r="P1550" s="230">
        <f t="shared" si="254"/>
      </c>
      <c r="Q1550" s="231">
        <f t="shared" si="200"/>
      </c>
      <c r="R1550" s="229">
        <f>R1501+R1517+R1533+R1549</f>
      </c>
      <c r="S1550" s="231">
        <f t="shared" si="78"/>
      </c>
      <c r="T1550" s="229">
        <f>T1501+T1517+T1533+T1549</f>
      </c>
      <c r="U1550" s="232">
        <f t="shared" si="560"/>
      </c>
      <c r="V1550" s="233">
        <f t="shared" si="653"/>
      </c>
      <c r="W1550" s="226">
        <f>W1501+W1517+W1533+W1549</f>
      </c>
      <c r="X1550" s="233">
        <f t="shared" si="352"/>
      </c>
      <c r="Y1550" s="231">
        <f t="shared" si="456"/>
      </c>
      <c r="Z1550" s="233">
        <f t="shared" si="861"/>
      </c>
      <c r="AA1550" s="233">
        <f>W1550/(F1550+COUNT(W1486:W1500,W1502:W1516,W1518:W1532,W1534:W1548)*500)</f>
      </c>
      <c r="AB1550" s="229">
        <f>AB1501+AB1517+AB1533+AB1549</f>
      </c>
      <c r="AC1550" s="226">
        <f>AC1501+AC1517+AC1533+AC1549</f>
      </c>
      <c r="AD1550" s="231">
        <f t="shared" si="757"/>
      </c>
      <c r="AE1550" s="233">
        <f>(W1550-AC1550)/(F1550+COUNT(W1486:W1500,W1502:W1516,W1518:W1532,W1534:W1548)*500)</f>
      </c>
      <c r="AF1550" s="201"/>
    </row>
    <row hidden="true" r="1551">
      <c r="A1551" s="178" t="s">
        <v>212</v>
      </c>
      <c r="B1551" s="179" t="s">
        <v>213</v>
      </c>
      <c r="C1551" s="179" t="s">
        <v>214</v>
      </c>
      <c r="D1551" s="179" t="s">
        <v>215</v>
      </c>
      <c r="E1551" s="180" t="s">
        <v>216</v>
      </c>
      <c r="F1551" s="179" t="s">
        <v>217</v>
      </c>
      <c r="G1551" s="179" t="s">
        <v>218</v>
      </c>
      <c r="H1551" s="179" t="s">
        <v>219</v>
      </c>
      <c r="I1551" s="181" t="s">
        <v>220</v>
      </c>
      <c r="J1551" s="182" t="s">
        <v>221</v>
      </c>
      <c r="K1551" s="179" t="s">
        <v>222</v>
      </c>
      <c r="L1551" s="182" t="s">
        <v>223</v>
      </c>
      <c r="M1551" s="179" t="s">
        <v>224</v>
      </c>
      <c r="N1551" s="183" t="s">
        <v>225</v>
      </c>
      <c r="O1551" s="179" t="s">
        <v>226</v>
      </c>
      <c r="P1551" s="183" t="s">
        <v>227</v>
      </c>
      <c r="Q1551" s="181" t="s">
        <v>228</v>
      </c>
      <c r="R1551" s="184" t="s">
        <v>229</v>
      </c>
      <c r="S1551" s="185" t="s">
        <v>230</v>
      </c>
      <c r="T1551" s="184" t="s">
        <v>231</v>
      </c>
      <c r="U1551" s="186" t="s">
        <v>232</v>
      </c>
      <c r="V1551" s="187" t="s">
        <v>233</v>
      </c>
      <c r="W1551" s="187" t="s">
        <v>234</v>
      </c>
      <c r="X1551" s="187" t="s">
        <v>235</v>
      </c>
      <c r="Y1551" s="185" t="s">
        <v>236</v>
      </c>
      <c r="Z1551" s="187" t="s">
        <v>237</v>
      </c>
      <c r="AA1551" s="187" t="s">
        <v>238</v>
      </c>
      <c r="AB1551" s="187" t="s">
        <v>239</v>
      </c>
      <c r="AC1551" s="184" t="s">
        <v>240</v>
      </c>
      <c r="AD1551" s="185" t="s">
        <v>241</v>
      </c>
      <c r="AE1551" s="235" t="s">
        <v>242</v>
      </c>
      <c r="AF1551" s="236" t="s">
        <v>243</v>
      </c>
    </row>
    <row hidden="true" r="1552">
      <c r="A1552" s="189" t="s">
        <v>316</v>
      </c>
      <c r="B1552" s="190" t="s">
        <v>245</v>
      </c>
      <c r="C1552" s="221" t="s">
        <v>272</v>
      </c>
      <c r="D1552" s="192" t="s">
        <v>249</v>
      </c>
      <c r="E1552" s="193">
        <v>0</v>
      </c>
      <c r="F1552" s="194">
        <f>E1552+E1554+E1553</f>
      </c>
      <c r="G1552" s="195">
        <v>0</v>
      </c>
      <c r="H1552" s="195">
        <v>0</v>
      </c>
      <c r="I1552" s="196">
        <f t="shared" ref="I1552:I1616" si="162">H1552/G1552</f>
      </c>
      <c r="J1552" s="197">
        <f t="shared" ref="J1552:J1586" si="50">(E1552/G1552)*1000</f>
      </c>
      <c r="K1552" s="195">
        <v>0</v>
      </c>
      <c r="L1552" s="197">
        <f t="shared" ref="L1552:L1612" si="128">E1552/K1552</f>
      </c>
      <c r="M1552" s="195">
        <v>0</v>
      </c>
      <c r="N1552" s="198">
        <f t="shared" ref="N1552:N1616" si="228">E1552/M1552</f>
      </c>
      <c r="O1552" s="195">
        <v>0</v>
      </c>
      <c r="P1552" s="198">
        <f t="shared" ref="P1552:P1616" si="255">E1552/O1552</f>
      </c>
      <c r="Q1552" s="199">
        <f>(M1552+M1553+M1554)/(O1552+O1553+O1554)</f>
      </c>
      <c r="R1552" s="195">
        <v>7</v>
      </c>
      <c r="S1552" s="199">
        <f>(O1552+O1553+O1554)/(K1552+K1553+K1554)</f>
      </c>
      <c r="T1552" s="195">
        <v>6</v>
      </c>
      <c r="U1552" s="200">
        <f>F1552/T1552</f>
      </c>
      <c r="V1552" s="201">
        <f>(F1552+4*500)/T1552</f>
      </c>
      <c r="W1552" s="195">
        <v>3988.8</v>
      </c>
      <c r="X1552" s="201">
        <f>W1552/T1552</f>
      </c>
      <c r="Y1552" s="199">
        <f>T1552/R1552</f>
      </c>
      <c r="Z1552" s="201">
        <f>W1552/F1552</f>
      </c>
      <c r="AA1552" s="201">
        <f>W1552/(F1552+500)</f>
      </c>
      <c r="AB1552" s="195">
        <v>3</v>
      </c>
      <c r="AC1552" s="195">
        <v>1401.6</v>
      </c>
      <c r="AD1552" s="199">
        <f>AB1552/T1552</f>
      </c>
      <c r="AE1552" s="202">
        <f>(W1552-AC1552)/(F1552+500)</f>
      </c>
      <c r="AF1552" s="237" t="s">
        <v>315</v>
      </c>
    </row>
    <row hidden="true" r="1553">
      <c r="A1553" s="189"/>
      <c r="B1553" s="190"/>
      <c r="C1553" s="221"/>
      <c r="D1553" s="192" t="s">
        <v>289</v>
      </c>
      <c r="E1553" s="193">
        <v>1111.25</v>
      </c>
      <c r="F1553" s="194"/>
      <c r="G1553" s="195">
        <v>8860</v>
      </c>
      <c r="H1553" s="195">
        <v>646</v>
      </c>
      <c r="I1553" s="196">
        <f t="shared" si="162"/>
      </c>
      <c r="J1553" s="197">
        <f t="shared" si="50"/>
      </c>
      <c r="K1553" s="195">
        <v>24</v>
      </c>
      <c r="L1553" s="197">
        <f t="shared" si="128"/>
      </c>
      <c r="M1553" s="195">
        <v>2</v>
      </c>
      <c r="N1553" s="198">
        <f t="shared" si="228"/>
      </c>
      <c r="O1553" s="195">
        <v>3</v>
      </c>
      <c r="P1553" s="198">
        <f t="shared" si="255"/>
      </c>
      <c r="Q1553" s="199"/>
      <c r="R1553" s="195"/>
      <c r="S1553" s="199"/>
      <c r="T1553" s="195"/>
      <c r="U1553" s="200"/>
      <c r="V1553" s="201"/>
      <c r="W1553" s="195"/>
      <c r="X1553" s="201"/>
      <c r="Y1553" s="199"/>
      <c r="Z1553" s="201"/>
      <c r="AA1553" s="201"/>
      <c r="AB1553" s="195"/>
      <c r="AC1553" s="195"/>
      <c r="AD1553" s="199"/>
      <c r="AE1553" s="202"/>
      <c r="AF1553" s="204"/>
    </row>
    <row hidden="true" r="1554">
      <c r="A1554" s="189"/>
      <c r="B1554" s="190"/>
      <c r="C1554" s="221"/>
      <c r="D1554" s="192" t="s">
        <v>250</v>
      </c>
      <c r="E1554" s="193">
        <v>408.65</v>
      </c>
      <c r="F1554" s="194"/>
      <c r="G1554" s="195">
        <v>2494</v>
      </c>
      <c r="H1554" s="205">
        <v>407</v>
      </c>
      <c r="I1554" s="196">
        <f t="shared" si="162"/>
      </c>
      <c r="J1554" s="197">
        <f t="shared" si="50"/>
      </c>
      <c r="K1554" s="195">
        <v>3</v>
      </c>
      <c r="L1554" s="197">
        <f t="shared" si="128"/>
      </c>
      <c r="M1554" s="195">
        <v>0</v>
      </c>
      <c r="N1554" s="198">
        <f t="shared" si="228"/>
      </c>
      <c r="O1554" s="195">
        <v>0</v>
      </c>
      <c r="P1554" s="198">
        <f t="shared" si="255"/>
      </c>
      <c r="Q1554" s="199"/>
      <c r="R1554" s="195"/>
      <c r="S1554" s="199"/>
      <c r="T1554" s="195"/>
      <c r="U1554" s="200"/>
      <c r="V1554" s="201"/>
      <c r="W1554" s="195"/>
      <c r="X1554" s="201"/>
      <c r="Y1554" s="199"/>
      <c r="Z1554" s="201"/>
      <c r="AA1554" s="201"/>
      <c r="AB1554" s="195"/>
      <c r="AC1554" s="195"/>
      <c r="AD1554" s="199"/>
      <c r="AE1554" s="202"/>
      <c r="AF1554" s="203" t="s">
        <v>266</v>
      </c>
    </row>
    <row hidden="true" r="1555">
      <c r="A1555" s="189"/>
      <c r="B1555" s="190" t="s">
        <v>252</v>
      </c>
      <c r="C1555" s="221" t="s">
        <v>272</v>
      </c>
      <c r="D1555" s="192" t="s">
        <v>249</v>
      </c>
      <c r="E1555" s="193">
        <v>0</v>
      </c>
      <c r="F1555" s="194">
        <f>E1555+E1557+E1556</f>
      </c>
      <c r="G1555" s="195">
        <v>0</v>
      </c>
      <c r="H1555" s="195">
        <v>0</v>
      </c>
      <c r="I1555" s="196">
        <f t="shared" si="162"/>
      </c>
      <c r="J1555" s="197">
        <f t="shared" si="50"/>
      </c>
      <c r="K1555" s="195">
        <v>0</v>
      </c>
      <c r="L1555" s="197">
        <f t="shared" si="128"/>
      </c>
      <c r="M1555" s="195">
        <v>0</v>
      </c>
      <c r="N1555" s="198">
        <f t="shared" si="228"/>
      </c>
      <c r="O1555" s="195">
        <v>0</v>
      </c>
      <c r="P1555" s="198">
        <f t="shared" si="255"/>
      </c>
      <c r="Q1555" s="199">
        <f>(M1555+M1556+M1557)/(O1555+O1556+O1557)</f>
      </c>
      <c r="R1555" s="195">
        <v>12</v>
      </c>
      <c r="S1555" s="199">
        <f>(O1555+O1556+O1557)/(K1555+K1556+K1557)</f>
      </c>
      <c r="T1555" s="195">
        <v>4</v>
      </c>
      <c r="U1555" s="200">
        <f>F1555/T1555</f>
      </c>
      <c r="V1555" s="201">
        <f>(F1555+4*500)/T1555</f>
      </c>
      <c r="W1555" s="195">
        <v>7066.8</v>
      </c>
      <c r="X1555" s="201">
        <f>W1555/T1555</f>
      </c>
      <c r="Y1555" s="199">
        <f>T1555/R1555</f>
      </c>
      <c r="Z1555" s="201">
        <f>W1555/F1555</f>
      </c>
      <c r="AA1555" s="201">
        <f>W1555/(F1555+500)</f>
      </c>
      <c r="AB1555" s="195">
        <v>1</v>
      </c>
      <c r="AC1555" s="195">
        <v>620.4</v>
      </c>
      <c r="AD1555" s="199">
        <f>AB1555/T1555</f>
      </c>
      <c r="AE1555" s="202">
        <f>(W1555-AC1555)/(F1555+500)</f>
      </c>
      <c r="AF1555" s="237" t="s">
        <v>315</v>
      </c>
    </row>
    <row hidden="true" r="1556">
      <c r="A1556" s="189"/>
      <c r="B1556" s="190"/>
      <c r="C1556" s="221"/>
      <c r="D1556" s="192" t="s">
        <v>289</v>
      </c>
      <c r="E1556" s="193">
        <v>2322.55</v>
      </c>
      <c r="F1556" s="194"/>
      <c r="G1556" s="195">
        <v>20735</v>
      </c>
      <c r="H1556" s="195">
        <v>1446</v>
      </c>
      <c r="I1556" s="196">
        <f t="shared" si="162"/>
      </c>
      <c r="J1556" s="197">
        <f t="shared" si="50"/>
      </c>
      <c r="K1556" s="195">
        <v>62</v>
      </c>
      <c r="L1556" s="197">
        <f t="shared" si="128"/>
      </c>
      <c r="M1556" s="195">
        <v>4</v>
      </c>
      <c r="N1556" s="198">
        <f t="shared" si="228"/>
      </c>
      <c r="O1556" s="195">
        <v>8</v>
      </c>
      <c r="P1556" s="198">
        <f t="shared" si="255"/>
      </c>
      <c r="Q1556" s="199"/>
      <c r="R1556" s="195"/>
      <c r="S1556" s="199"/>
      <c r="T1556" s="195"/>
      <c r="U1556" s="200"/>
      <c r="V1556" s="201"/>
      <c r="W1556" s="195"/>
      <c r="X1556" s="201"/>
      <c r="Y1556" s="199"/>
      <c r="Z1556" s="201"/>
      <c r="AA1556" s="201"/>
      <c r="AB1556" s="195"/>
      <c r="AC1556" s="195"/>
      <c r="AD1556" s="199"/>
      <c r="AE1556" s="202"/>
      <c r="AF1556" s="204"/>
    </row>
    <row hidden="true" r="1557">
      <c r="A1557" s="189"/>
      <c r="B1557" s="190"/>
      <c r="C1557" s="221"/>
      <c r="D1557" s="192" t="s">
        <v>250</v>
      </c>
      <c r="E1557" s="193">
        <v>473.62</v>
      </c>
      <c r="F1557" s="194"/>
      <c r="G1557" s="195">
        <v>2990</v>
      </c>
      <c r="H1557" s="195">
        <v>629</v>
      </c>
      <c r="I1557" s="196">
        <f t="shared" si="162"/>
      </c>
      <c r="J1557" s="197">
        <f t="shared" si="50"/>
      </c>
      <c r="K1557" s="195">
        <v>8</v>
      </c>
      <c r="L1557" s="197">
        <f t="shared" si="128"/>
      </c>
      <c r="M1557" s="195">
        <v>0</v>
      </c>
      <c r="N1557" s="198">
        <f t="shared" si="228"/>
      </c>
      <c r="O1557" s="195">
        <v>1</v>
      </c>
      <c r="P1557" s="198">
        <f t="shared" si="255"/>
      </c>
      <c r="Q1557" s="199"/>
      <c r="R1557" s="195"/>
      <c r="S1557" s="199"/>
      <c r="T1557" s="195"/>
      <c r="U1557" s="200"/>
      <c r="V1557" s="201"/>
      <c r="W1557" s="195"/>
      <c r="X1557" s="201"/>
      <c r="Y1557" s="199"/>
      <c r="Z1557" s="201"/>
      <c r="AA1557" s="201"/>
      <c r="AB1557" s="195"/>
      <c r="AC1557" s="195"/>
      <c r="AD1557" s="199"/>
      <c r="AE1557" s="202"/>
      <c r="AF1557" s="203" t="s">
        <v>266</v>
      </c>
    </row>
    <row hidden="true" r="1558">
      <c r="A1558" s="189"/>
      <c r="B1558" s="206" t="s">
        <v>253</v>
      </c>
      <c r="C1558" s="221" t="s">
        <v>272</v>
      </c>
      <c r="D1558" s="192" t="s">
        <v>249</v>
      </c>
      <c r="E1558" s="193">
        <v>0</v>
      </c>
      <c r="F1558" s="194">
        <f>E1558+E1560+E1559</f>
      </c>
      <c r="G1558" s="195">
        <v>1</v>
      </c>
      <c r="H1558" s="195">
        <v>0</v>
      </c>
      <c r="I1558" s="196">
        <f t="shared" si="162"/>
      </c>
      <c r="J1558" s="197">
        <f t="shared" si="50"/>
      </c>
      <c r="K1558" s="195">
        <v>0</v>
      </c>
      <c r="L1558" s="197">
        <f t="shared" si="128"/>
      </c>
      <c r="M1558" s="195">
        <v>0</v>
      </c>
      <c r="N1558" s="198">
        <f t="shared" si="228"/>
      </c>
      <c r="O1558" s="195">
        <v>0</v>
      </c>
      <c r="P1558" s="198">
        <f t="shared" si="255"/>
      </c>
      <c r="Q1558" s="199">
        <f>(M1558+M1559+M1560)/(O1558+O1559+O1560)</f>
      </c>
      <c r="R1558" s="195">
        <v>6</v>
      </c>
      <c r="S1558" s="199">
        <f>(O1558+O1559+O1560)/(K1558+K1559+K1560)</f>
      </c>
      <c r="T1558" s="195">
        <v>0</v>
      </c>
      <c r="U1558" s="200">
        <f>F1558/T1558</f>
      </c>
      <c r="V1558" s="201">
        <f>(F1558+4*500)/T1558</f>
      </c>
      <c r="W1558" s="195">
        <v>0</v>
      </c>
      <c r="X1558" s="201">
        <f>W1558/T1558</f>
      </c>
      <c r="Y1558" s="199">
        <f>T1558/R1558</f>
      </c>
      <c r="Z1558" s="201">
        <f>W1558/F1558</f>
      </c>
      <c r="AA1558" s="201">
        <f>W1558/(F1558+500)</f>
      </c>
      <c r="AB1558" s="195">
        <v>0</v>
      </c>
      <c r="AC1558" s="195">
        <v>0</v>
      </c>
      <c r="AD1558" s="199">
        <f>AB1558/T1558</f>
      </c>
      <c r="AE1558" s="202">
        <f>(W1558-AC1558)/(F1558+500)</f>
      </c>
      <c r="AF1558" s="237" t="s">
        <v>315</v>
      </c>
    </row>
    <row hidden="true" r="1559">
      <c r="A1559" s="189"/>
      <c r="B1559" s="206"/>
      <c r="C1559" s="221"/>
      <c r="D1559" s="192" t="s">
        <v>289</v>
      </c>
      <c r="E1559" s="193">
        <v>2528.22</v>
      </c>
      <c r="F1559" s="194"/>
      <c r="G1559" s="195">
        <v>21156</v>
      </c>
      <c r="H1559" s="195">
        <v>1330</v>
      </c>
      <c r="I1559" s="196">
        <f t="shared" si="162"/>
      </c>
      <c r="J1559" s="197">
        <f t="shared" si="50"/>
      </c>
      <c r="K1559" s="195">
        <v>48</v>
      </c>
      <c r="L1559" s="197">
        <f t="shared" si="128"/>
      </c>
      <c r="M1559" s="195">
        <v>0</v>
      </c>
      <c r="N1559" s="198">
        <f t="shared" si="228"/>
      </c>
      <c r="O1559" s="195">
        <v>0</v>
      </c>
      <c r="P1559" s="198">
        <f t="shared" si="255"/>
      </c>
      <c r="Q1559" s="199"/>
      <c r="R1559" s="195"/>
      <c r="S1559" s="199"/>
      <c r="T1559" s="195"/>
      <c r="U1559" s="200"/>
      <c r="V1559" s="201"/>
      <c r="W1559" s="195"/>
      <c r="X1559" s="201"/>
      <c r="Y1559" s="199"/>
      <c r="Z1559" s="201"/>
      <c r="AA1559" s="201"/>
      <c r="AB1559" s="195"/>
      <c r="AC1559" s="195"/>
      <c r="AD1559" s="199"/>
      <c r="AE1559" s="202"/>
      <c r="AF1559" s="204"/>
    </row>
    <row hidden="true" r="1560">
      <c r="A1560" s="189"/>
      <c r="B1560" s="206"/>
      <c r="C1560" s="221"/>
      <c r="D1560" s="192" t="s">
        <v>250</v>
      </c>
      <c r="E1560" s="193">
        <v>505.35</v>
      </c>
      <c r="F1560" s="194"/>
      <c r="G1560" s="195">
        <v>2611</v>
      </c>
      <c r="H1560" s="205">
        <v>587</v>
      </c>
      <c r="I1560" s="196">
        <f t="shared" si="162"/>
      </c>
      <c r="J1560" s="197">
        <f t="shared" si="50"/>
      </c>
      <c r="K1560" s="195">
        <v>7</v>
      </c>
      <c r="L1560" s="197">
        <f t="shared" si="128"/>
      </c>
      <c r="M1560" s="195">
        <v>0</v>
      </c>
      <c r="N1560" s="198">
        <f t="shared" si="228"/>
      </c>
      <c r="O1560" s="195">
        <v>0</v>
      </c>
      <c r="P1560" s="198">
        <f t="shared" si="255"/>
      </c>
      <c r="Q1560" s="199"/>
      <c r="R1560" s="195"/>
      <c r="S1560" s="199"/>
      <c r="T1560" s="195"/>
      <c r="U1560" s="200"/>
      <c r="V1560" s="201"/>
      <c r="W1560" s="195"/>
      <c r="X1560" s="201"/>
      <c r="Y1560" s="199"/>
      <c r="Z1560" s="201"/>
      <c r="AA1560" s="201"/>
      <c r="AB1560" s="195"/>
      <c r="AC1560" s="195"/>
      <c r="AD1560" s="199"/>
      <c r="AE1560" s="202"/>
      <c r="AF1560" s="203" t="s">
        <v>266</v>
      </c>
    </row>
    <row hidden="true" r="1561">
      <c r="A1561" s="189"/>
      <c r="B1561" s="190" t="s">
        <v>254</v>
      </c>
      <c r="C1561" s="221" t="s">
        <v>272</v>
      </c>
      <c r="D1561" s="192" t="s">
        <v>249</v>
      </c>
      <c r="E1561" s="193">
        <v>0</v>
      </c>
      <c r="F1561" s="194">
        <f>E1561+E1563+E1562</f>
      </c>
      <c r="G1561" s="195">
        <v>0</v>
      </c>
      <c r="H1561" s="195">
        <v>0</v>
      </c>
      <c r="I1561" s="196">
        <f t="shared" si="162"/>
      </c>
      <c r="J1561" s="197">
        <f t="shared" si="50"/>
      </c>
      <c r="K1561" s="195">
        <v>0</v>
      </c>
      <c r="L1561" s="197">
        <f t="shared" si="128"/>
      </c>
      <c r="M1561" s="195">
        <v>0</v>
      </c>
      <c r="N1561" s="198">
        <f t="shared" si="228"/>
      </c>
      <c r="O1561" s="195">
        <v>0</v>
      </c>
      <c r="P1561" s="198">
        <f t="shared" si="255"/>
      </c>
      <c r="Q1561" s="199">
        <f>(M1561+M1562+M1563)/(O1561+O1562+O1563)</f>
      </c>
      <c r="R1561" s="195">
        <v>6</v>
      </c>
      <c r="S1561" s="199">
        <f>(O1561+O1562+O1563)/(K1561+K1562+K1563)</f>
      </c>
      <c r="T1561" s="195">
        <v>2</v>
      </c>
      <c r="U1561" s="200">
        <f>F1561/T1561</f>
      </c>
      <c r="V1561" s="201">
        <f>(F1561+4*500)/T1561</f>
      </c>
      <c r="W1561" s="195">
        <v>2091.6000000000004</v>
      </c>
      <c r="X1561" s="201">
        <f>W1561/T1561</f>
      </c>
      <c r="Y1561" s="199">
        <f>T1561/R1561</f>
      </c>
      <c r="Z1561" s="201">
        <f>W1561/F1561</f>
      </c>
      <c r="AA1561" s="201">
        <f>W1561/(F1561+500)</f>
      </c>
      <c r="AB1561" s="195">
        <v>0</v>
      </c>
      <c r="AC1561" s="195">
        <v>0</v>
      </c>
      <c r="AD1561" s="199">
        <f>AB1561/T1561</f>
      </c>
      <c r="AE1561" s="202">
        <f>(W1561-AC1561)/(F1561+500)</f>
      </c>
      <c r="AF1561" s="237" t="s">
        <v>315</v>
      </c>
    </row>
    <row hidden="true" r="1562">
      <c r="A1562" s="189"/>
      <c r="B1562" s="190"/>
      <c r="C1562" s="221"/>
      <c r="D1562" s="192" t="s">
        <v>289</v>
      </c>
      <c r="E1562" s="193">
        <v>1622.34</v>
      </c>
      <c r="F1562" s="194"/>
      <c r="G1562" s="195">
        <v>14402</v>
      </c>
      <c r="H1562" s="195">
        <v>753</v>
      </c>
      <c r="I1562" s="196">
        <f t="shared" si="162"/>
      </c>
      <c r="J1562" s="197">
        <f t="shared" si="50"/>
      </c>
      <c r="K1562" s="195">
        <v>20</v>
      </c>
      <c r="L1562" s="197">
        <f t="shared" si="128"/>
      </c>
      <c r="M1562" s="195">
        <v>2</v>
      </c>
      <c r="N1562" s="198">
        <f t="shared" si="228"/>
      </c>
      <c r="O1562" s="195">
        <v>3</v>
      </c>
      <c r="P1562" s="198">
        <f t="shared" si="255"/>
      </c>
      <c r="Q1562" s="199"/>
      <c r="R1562" s="195"/>
      <c r="S1562" s="199"/>
      <c r="T1562" s="195"/>
      <c r="U1562" s="200"/>
      <c r="V1562" s="201"/>
      <c r="W1562" s="195"/>
      <c r="X1562" s="201"/>
      <c r="Y1562" s="199"/>
      <c r="Z1562" s="201"/>
      <c r="AA1562" s="201"/>
      <c r="AB1562" s="195"/>
      <c r="AC1562" s="195"/>
      <c r="AD1562" s="199"/>
      <c r="AE1562" s="202"/>
      <c r="AF1562" s="204"/>
    </row>
    <row hidden="true" r="1563">
      <c r="A1563" s="189"/>
      <c r="B1563" s="190"/>
      <c r="C1563" s="221"/>
      <c r="D1563" s="192" t="s">
        <v>250</v>
      </c>
      <c r="E1563" s="193">
        <v>307.67</v>
      </c>
      <c r="F1563" s="194"/>
      <c r="G1563" s="195">
        <v>1849</v>
      </c>
      <c r="H1563" s="205">
        <v>215</v>
      </c>
      <c r="I1563" s="196">
        <f t="shared" si="162"/>
      </c>
      <c r="J1563" s="197">
        <f t="shared" si="50"/>
      </c>
      <c r="K1563" s="195">
        <v>2</v>
      </c>
      <c r="L1563" s="197">
        <f t="shared" si="128"/>
      </c>
      <c r="M1563" s="195">
        <v>0</v>
      </c>
      <c r="N1563" s="198">
        <f t="shared" si="228"/>
      </c>
      <c r="O1563" s="195">
        <v>0</v>
      </c>
      <c r="P1563" s="198">
        <f t="shared" si="255"/>
      </c>
      <c r="Q1563" s="199"/>
      <c r="R1563" s="195"/>
      <c r="S1563" s="199"/>
      <c r="T1563" s="195"/>
      <c r="U1563" s="200"/>
      <c r="V1563" s="201"/>
      <c r="W1563" s="195"/>
      <c r="X1563" s="201"/>
      <c r="Y1563" s="199"/>
      <c r="Z1563" s="201"/>
      <c r="AA1563" s="201"/>
      <c r="AB1563" s="195"/>
      <c r="AC1563" s="195"/>
      <c r="AD1563" s="199"/>
      <c r="AE1563" s="202"/>
      <c r="AF1563" s="203" t="s">
        <v>266</v>
      </c>
    </row>
    <row hidden="true" r="1564">
      <c r="A1564" s="189"/>
      <c r="B1564" s="190" t="s">
        <v>255</v>
      </c>
      <c r="C1564" s="221" t="s">
        <v>272</v>
      </c>
      <c r="D1564" s="192" t="s">
        <v>249</v>
      </c>
      <c r="E1564" s="193">
        <v>0</v>
      </c>
      <c r="F1564" s="194">
        <f>E1564+E1566+E1565</f>
      </c>
      <c r="G1564" s="195">
        <v>0</v>
      </c>
      <c r="H1564" s="195">
        <v>0</v>
      </c>
      <c r="I1564" s="196">
        <f t="shared" si="162"/>
      </c>
      <c r="J1564" s="197">
        <f t="shared" si="50"/>
      </c>
      <c r="K1564" s="195">
        <v>0</v>
      </c>
      <c r="L1564" s="197">
        <f t="shared" si="128"/>
      </c>
      <c r="M1564" s="195">
        <v>0</v>
      </c>
      <c r="N1564" s="198">
        <f t="shared" si="228"/>
      </c>
      <c r="O1564" s="195">
        <v>0</v>
      </c>
      <c r="P1564" s="198">
        <f t="shared" si="255"/>
      </c>
      <c r="Q1564" s="199">
        <f>(M1564+M1565+M1566)/(O1564+O1565+O1566)</f>
      </c>
      <c r="R1564" s="195">
        <v>10</v>
      </c>
      <c r="S1564" s="199">
        <f>(O1564+O1565+O1566)/(K1564+K1565+K1566)</f>
      </c>
      <c r="T1564" s="195">
        <v>7</v>
      </c>
      <c r="U1564" s="200">
        <f>F1564/T1564</f>
      </c>
      <c r="V1564" s="201">
        <f>(F1564+4*500)/T1564</f>
      </c>
      <c r="W1564" s="195">
        <v>7377.5999999999985</v>
      </c>
      <c r="X1564" s="201">
        <f>W1564/T1564</f>
      </c>
      <c r="Y1564" s="199">
        <f>T1564/R1564</f>
      </c>
      <c r="Z1564" s="201">
        <f>W1564/F1564</f>
      </c>
      <c r="AA1564" s="201">
        <f>W1564/(F1564+500)</f>
      </c>
      <c r="AB1564" s="195">
        <v>1</v>
      </c>
      <c r="AC1564" s="195">
        <v>420</v>
      </c>
      <c r="AD1564" s="199">
        <f>AB1564/T1564</f>
      </c>
      <c r="AE1564" s="202">
        <f>(W1564-AC1564)/(F1564+500)</f>
      </c>
      <c r="AF1564" s="237" t="s">
        <v>315</v>
      </c>
    </row>
    <row hidden="true" r="1565">
      <c r="A1565" s="189"/>
      <c r="B1565" s="190"/>
      <c r="C1565" s="221"/>
      <c r="D1565" s="192" t="s">
        <v>289</v>
      </c>
      <c r="E1565" s="193">
        <v>1829.68</v>
      </c>
      <c r="F1565" s="194"/>
      <c r="G1565" s="195">
        <v>16217</v>
      </c>
      <c r="H1565" s="195">
        <v>809</v>
      </c>
      <c r="I1565" s="196">
        <f t="shared" si="162"/>
      </c>
      <c r="J1565" s="197">
        <f t="shared" si="50"/>
      </c>
      <c r="K1565" s="195">
        <v>41</v>
      </c>
      <c r="L1565" s="197">
        <f t="shared" si="128"/>
      </c>
      <c r="M1565" s="195">
        <v>4</v>
      </c>
      <c r="N1565" s="198">
        <f t="shared" si="228"/>
      </c>
      <c r="O1565" s="195">
        <v>9</v>
      </c>
      <c r="P1565" s="198">
        <f t="shared" si="255"/>
      </c>
      <c r="Q1565" s="199"/>
      <c r="R1565" s="195"/>
      <c r="S1565" s="199"/>
      <c r="T1565" s="195"/>
      <c r="U1565" s="200"/>
      <c r="V1565" s="201"/>
      <c r="W1565" s="195"/>
      <c r="X1565" s="201"/>
      <c r="Y1565" s="199"/>
      <c r="Z1565" s="201"/>
      <c r="AA1565" s="201"/>
      <c r="AB1565" s="195"/>
      <c r="AC1565" s="195"/>
      <c r="AD1565" s="199"/>
      <c r="AE1565" s="202"/>
      <c r="AF1565" s="204"/>
    </row>
    <row hidden="true" r="1566">
      <c r="A1566" s="189"/>
      <c r="B1566" s="190"/>
      <c r="C1566" s="221"/>
      <c r="D1566" s="192" t="s">
        <v>250</v>
      </c>
      <c r="E1566" s="193">
        <v>360.48</v>
      </c>
      <c r="F1566" s="194"/>
      <c r="G1566" s="195">
        <v>1925</v>
      </c>
      <c r="H1566" s="205">
        <v>201</v>
      </c>
      <c r="I1566" s="196">
        <f t="shared" si="162"/>
      </c>
      <c r="J1566" s="197">
        <f t="shared" si="50"/>
      </c>
      <c r="K1566" s="195">
        <v>4</v>
      </c>
      <c r="L1566" s="197">
        <f t="shared" si="128"/>
      </c>
      <c r="M1566" s="195">
        <v>1</v>
      </c>
      <c r="N1566" s="198">
        <f t="shared" si="228"/>
      </c>
      <c r="O1566" s="195">
        <v>1</v>
      </c>
      <c r="P1566" s="198">
        <f t="shared" si="255"/>
      </c>
      <c r="Q1566" s="199"/>
      <c r="R1566" s="195"/>
      <c r="S1566" s="199"/>
      <c r="T1566" s="195"/>
      <c r="U1566" s="200"/>
      <c r="V1566" s="201"/>
      <c r="W1566" s="195"/>
      <c r="X1566" s="201"/>
      <c r="Y1566" s="199"/>
      <c r="Z1566" s="201"/>
      <c r="AA1566" s="201"/>
      <c r="AB1566" s="195"/>
      <c r="AC1566" s="195"/>
      <c r="AD1566" s="199"/>
      <c r="AE1566" s="202"/>
      <c r="AF1566" s="203" t="s">
        <v>266</v>
      </c>
    </row>
    <row hidden="true" r="1567">
      <c r="A1567" s="189"/>
      <c r="B1567" s="207" t="s">
        <v>256</v>
      </c>
      <c r="C1567" s="207"/>
      <c r="D1567" s="207"/>
      <c r="E1567" s="217">
        <f>SUM(E1552:E1566)</f>
      </c>
      <c r="F1567" s="209">
        <f>SUM(F1552:F1566)</f>
      </c>
      <c r="G1567" s="208">
        <f>SUM(G1552:G1566)</f>
      </c>
      <c r="H1567" s="208">
        <f>SUM(H1552:H1566)</f>
      </c>
      <c r="I1567" s="210">
        <f t="shared" si="162"/>
      </c>
      <c r="J1567" s="211">
        <f t="shared" si="50"/>
      </c>
      <c r="K1567" s="208">
        <f>SUM(K1552:K1566)</f>
      </c>
      <c r="L1567" s="211">
        <f t="shared" si="128"/>
      </c>
      <c r="M1567" s="208">
        <f>SUM(M1552:M1566)</f>
      </c>
      <c r="N1567" s="212">
        <f t="shared" si="228"/>
      </c>
      <c r="O1567" s="208">
        <f>SUM(O1552:O1566)</f>
      </c>
      <c r="P1567" s="212">
        <f t="shared" si="255"/>
      </c>
      <c r="Q1567" s="213">
        <f>M1567/O1567</f>
      </c>
      <c r="R1567" s="209">
        <f>SUM(R1552:R1566)</f>
      </c>
      <c r="S1567" s="213">
        <f>(O1567+O1567)/(K1567+K1567)</f>
      </c>
      <c r="T1567" s="209">
        <f>SUM(T1552:T1566)</f>
      </c>
      <c r="U1567" s="214">
        <f t="shared" ref="U1567:U1568" si="561">F1567/T1567</f>
      </c>
      <c r="V1567" s="215">
        <f t="shared" ref="V1567:V1568" si="654">(F1567+4*500)/T1567</f>
      </c>
      <c r="W1567" s="209">
        <f>SUM(W1552:W1566)</f>
      </c>
      <c r="X1567" s="216">
        <f t="shared" ref="X1567:X1568" si="353">W1567/T1567</f>
      </c>
      <c r="Y1567" s="213">
        <f t="shared" ref="Y1567:Y1568" si="457">T1567/R1567</f>
      </c>
      <c r="Z1567" s="215">
        <f t="shared" ref="Z1567:Z1568" si="862">W1567/F1567</f>
      </c>
      <c r="AA1567" s="215">
        <f>W1567/(F1567+COUNT(W1552:W1566)*500)</f>
      </c>
      <c r="AB1567" s="217">
        <f>AB1552+AB1555+AB1558+AB1561+AB1564</f>
      </c>
      <c r="AC1567" s="217">
        <f>AC1552+AC1555+AC1558+AC1561+AC1564</f>
      </c>
      <c r="AD1567" s="213">
        <f t="shared" ref="AD1567:AD1568" si="758">AB1567/T1567</f>
      </c>
      <c r="AE1567" s="218">
        <f>(W1567-AC1567)/(F1567+COUNT(W1552:W1566))</f>
      </c>
      <c r="AF1567" s="219"/>
    </row>
    <row hidden="true" r="1568">
      <c r="A1568" s="189"/>
      <c r="B1568" s="238" t="s">
        <v>257</v>
      </c>
      <c r="C1568" s="221" t="s">
        <v>264</v>
      </c>
      <c r="D1568" s="192" t="s">
        <v>249</v>
      </c>
      <c r="E1568" s="193">
        <v>0</v>
      </c>
      <c r="F1568" s="194">
        <f>E1568+E1570+E1569</f>
      </c>
      <c r="G1568" s="195">
        <v>0</v>
      </c>
      <c r="H1568" s="195">
        <v>0</v>
      </c>
      <c r="I1568" s="196">
        <f t="shared" si="162"/>
      </c>
      <c r="J1568" s="197">
        <f t="shared" si="50"/>
      </c>
      <c r="K1568" s="195">
        <v>0</v>
      </c>
      <c r="L1568" s="197">
        <f t="shared" si="128"/>
      </c>
      <c r="M1568" s="195">
        <v>0</v>
      </c>
      <c r="N1568" s="198">
        <f t="shared" si="228"/>
      </c>
      <c r="O1568" s="195">
        <v>0</v>
      </c>
      <c r="P1568" s="198">
        <f t="shared" si="255"/>
      </c>
      <c r="Q1568" s="199">
        <f>(M1568+M1569+M1570)/(O1568+O1569+O1570)</f>
      </c>
      <c r="R1568" s="195">
        <v>20</v>
      </c>
      <c r="S1568" s="199">
        <f>(O1568+O1569+O1570)/(K1568+K1569+K1570)</f>
      </c>
      <c r="T1568" s="195">
        <v>7</v>
      </c>
      <c r="U1568" s="200">
        <f t="shared" si="561"/>
      </c>
      <c r="V1568" s="201">
        <f t="shared" si="654"/>
      </c>
      <c r="W1568" s="195">
        <v>8464</v>
      </c>
      <c r="X1568" s="201">
        <f t="shared" si="353"/>
      </c>
      <c r="Y1568" s="199">
        <f t="shared" si="457"/>
      </c>
      <c r="Z1568" s="201">
        <f t="shared" si="862"/>
      </c>
      <c r="AA1568" s="201">
        <f>W1568/(F1568+500)</f>
      </c>
      <c r="AB1568" s="195">
        <v>4</v>
      </c>
      <c r="AC1568" s="195">
        <v>4348.2</v>
      </c>
      <c r="AD1568" s="199">
        <f t="shared" si="758"/>
      </c>
      <c r="AE1568" s="202">
        <f>(W1568-AC1568)/(F1568+500)</f>
      </c>
      <c r="AF1568" s="237" t="s">
        <v>315</v>
      </c>
    </row>
    <row hidden="true" r="1569">
      <c r="A1569" s="189"/>
      <c r="B1569" s="238"/>
      <c r="C1569" s="221"/>
      <c r="D1569" s="192" t="s">
        <v>289</v>
      </c>
      <c r="E1569" s="193">
        <v>2776.67</v>
      </c>
      <c r="F1569" s="194"/>
      <c r="G1569" s="195">
        <v>27241</v>
      </c>
      <c r="H1569" s="195">
        <v>1317</v>
      </c>
      <c r="I1569" s="196">
        <f t="shared" si="162"/>
      </c>
      <c r="J1569" s="197">
        <f t="shared" si="50"/>
      </c>
      <c r="K1569" s="195">
        <v>57</v>
      </c>
      <c r="L1569" s="197">
        <f t="shared" si="128"/>
      </c>
      <c r="M1569" s="195">
        <v>3</v>
      </c>
      <c r="N1569" s="198">
        <f t="shared" si="228"/>
      </c>
      <c r="O1569" s="195">
        <v>9</v>
      </c>
      <c r="P1569" s="198">
        <f t="shared" si="255"/>
      </c>
      <c r="Q1569" s="199"/>
      <c r="R1569" s="195"/>
      <c r="S1569" s="199"/>
      <c r="T1569" s="195"/>
      <c r="U1569" s="200"/>
      <c r="V1569" s="201"/>
      <c r="W1569" s="195"/>
      <c r="X1569" s="201"/>
      <c r="Y1569" s="199"/>
      <c r="Z1569" s="201"/>
      <c r="AA1569" s="201"/>
      <c r="AB1569" s="195">
        <v>1</v>
      </c>
      <c r="AC1569" s="195">
        <v>4348.2</v>
      </c>
      <c r="AD1569" s="199"/>
      <c r="AE1569" s="202"/>
      <c r="AF1569" s="204"/>
    </row>
    <row hidden="true" r="1570">
      <c r="A1570" s="189"/>
      <c r="B1570" s="238"/>
      <c r="C1570" s="221"/>
      <c r="D1570" s="192" t="s">
        <v>250</v>
      </c>
      <c r="E1570" s="193">
        <v>486.26</v>
      </c>
      <c r="F1570" s="194"/>
      <c r="G1570" s="195">
        <v>2421</v>
      </c>
      <c r="H1570" s="205">
        <v>270</v>
      </c>
      <c r="I1570" s="196">
        <f t="shared" si="162"/>
      </c>
      <c r="J1570" s="197">
        <f t="shared" si="50"/>
      </c>
      <c r="K1570" s="195">
        <v>4</v>
      </c>
      <c r="L1570" s="197">
        <f t="shared" si="128"/>
      </c>
      <c r="M1570" s="195">
        <v>0</v>
      </c>
      <c r="N1570" s="198">
        <f t="shared" si="228"/>
      </c>
      <c r="O1570" s="195">
        <v>1</v>
      </c>
      <c r="P1570" s="198">
        <f t="shared" si="255"/>
      </c>
      <c r="Q1570" s="199"/>
      <c r="R1570" s="195"/>
      <c r="S1570" s="199"/>
      <c r="T1570" s="195"/>
      <c r="U1570" s="200"/>
      <c r="V1570" s="201"/>
      <c r="W1570" s="195"/>
      <c r="X1570" s="201"/>
      <c r="Y1570" s="199"/>
      <c r="Z1570" s="201"/>
      <c r="AA1570" s="201"/>
      <c r="AB1570" s="195">
        <v>1</v>
      </c>
      <c r="AC1570" s="195">
        <v>4348.2</v>
      </c>
      <c r="AD1570" s="199"/>
      <c r="AE1570" s="202"/>
      <c r="AF1570" s="203" t="s">
        <v>266</v>
      </c>
    </row>
    <row hidden="true" r="1571">
      <c r="A1571" s="189"/>
      <c r="B1571" s="220" t="s">
        <v>259</v>
      </c>
      <c r="C1571" s="221" t="s">
        <v>264</v>
      </c>
      <c r="D1571" s="192" t="s">
        <v>249</v>
      </c>
      <c r="E1571" s="193">
        <v>0</v>
      </c>
      <c r="F1571" s="194">
        <f>E1571+E1573+E1572</f>
      </c>
      <c r="G1571" s="195">
        <v>0</v>
      </c>
      <c r="H1571" s="195">
        <v>0</v>
      </c>
      <c r="I1571" s="196">
        <f t="shared" si="162"/>
      </c>
      <c r="J1571" s="197">
        <f t="shared" si="50"/>
      </c>
      <c r="K1571" s="195">
        <v>0</v>
      </c>
      <c r="L1571" s="197">
        <f t="shared" si="128"/>
      </c>
      <c r="M1571" s="195">
        <v>0</v>
      </c>
      <c r="N1571" s="198">
        <f t="shared" si="228"/>
      </c>
      <c r="O1571" s="195">
        <v>0</v>
      </c>
      <c r="P1571" s="198">
        <f t="shared" si="255"/>
      </c>
      <c r="Q1571" s="199">
        <f>(M1571+M1572+M1573)/(O1571+O1572+O1573)</f>
      </c>
      <c r="R1571" s="195">
        <v>11</v>
      </c>
      <c r="S1571" s="199">
        <f>(O1571+O1572+O1573)/(K1571+K1572+K1573)</f>
      </c>
      <c r="T1571" s="195">
        <v>3</v>
      </c>
      <c r="U1571" s="200">
        <f>F1571/T1571</f>
      </c>
      <c r="V1571" s="201">
        <f>(F1571+4*500)/T1571</f>
      </c>
      <c r="W1571" s="195">
        <v>3722.4000000000015</v>
      </c>
      <c r="X1571" s="201">
        <f>W1571/T1571</f>
      </c>
      <c r="Y1571" s="199">
        <f>T1571/R1571</f>
      </c>
      <c r="Z1571" s="201">
        <f>W1571/F1571</f>
      </c>
      <c r="AA1571" s="201">
        <f>W1571/(F1571+500)</f>
      </c>
      <c r="AB1571" s="195">
        <v>1</v>
      </c>
      <c r="AC1571" s="195">
        <v>787.2000000000007</v>
      </c>
      <c r="AD1571" s="199">
        <f>AB1571/T1571</f>
      </c>
      <c r="AE1571" s="202">
        <f>(W1571-AC1571)/(F1571+500)</f>
      </c>
      <c r="AF1571" s="237" t="s">
        <v>315</v>
      </c>
    </row>
    <row hidden="true" r="1572">
      <c r="A1572" s="189"/>
      <c r="B1572" s="220"/>
      <c r="C1572" s="221"/>
      <c r="D1572" s="192" t="s">
        <v>289</v>
      </c>
      <c r="E1572" s="193">
        <v>2839.19</v>
      </c>
      <c r="F1572" s="194"/>
      <c r="G1572" s="195">
        <v>34501</v>
      </c>
      <c r="H1572" s="195">
        <v>1690</v>
      </c>
      <c r="I1572" s="196">
        <f t="shared" si="162"/>
      </c>
      <c r="J1572" s="197">
        <f t="shared" si="50"/>
      </c>
      <c r="K1572" s="195">
        <v>51</v>
      </c>
      <c r="L1572" s="197">
        <f t="shared" si="128"/>
      </c>
      <c r="M1572" s="195">
        <v>3</v>
      </c>
      <c r="N1572" s="198">
        <f t="shared" si="228"/>
      </c>
      <c r="O1572" s="195">
        <v>5</v>
      </c>
      <c r="P1572" s="198">
        <f t="shared" si="255"/>
      </c>
      <c r="Q1572" s="199"/>
      <c r="R1572" s="195"/>
      <c r="S1572" s="199"/>
      <c r="T1572" s="195"/>
      <c r="U1572" s="200"/>
      <c r="V1572" s="201"/>
      <c r="W1572" s="195"/>
      <c r="X1572" s="201"/>
      <c r="Y1572" s="199"/>
      <c r="Z1572" s="201"/>
      <c r="AA1572" s="201"/>
      <c r="AB1572" s="195"/>
      <c r="AC1572" s="195"/>
      <c r="AD1572" s="199"/>
      <c r="AE1572" s="202"/>
      <c r="AF1572" s="204"/>
    </row>
    <row hidden="true" r="1573">
      <c r="A1573" s="189"/>
      <c r="B1573" s="220"/>
      <c r="C1573" s="221"/>
      <c r="D1573" s="192" t="s">
        <v>250</v>
      </c>
      <c r="E1573" s="193">
        <v>785.25</v>
      </c>
      <c r="F1573" s="194"/>
      <c r="G1573" s="195">
        <v>5442</v>
      </c>
      <c r="H1573" s="205">
        <v>402</v>
      </c>
      <c r="I1573" s="196">
        <f t="shared" si="162"/>
      </c>
      <c r="J1573" s="197">
        <f t="shared" si="50"/>
      </c>
      <c r="K1573" s="195">
        <v>5</v>
      </c>
      <c r="L1573" s="197">
        <f t="shared" si="128"/>
      </c>
      <c r="M1573" s="195">
        <v>0</v>
      </c>
      <c r="N1573" s="198">
        <f t="shared" si="228"/>
      </c>
      <c r="O1573" s="195">
        <v>1</v>
      </c>
      <c r="P1573" s="198">
        <f t="shared" si="255"/>
      </c>
      <c r="Q1573" s="199"/>
      <c r="R1573" s="195"/>
      <c r="S1573" s="199"/>
      <c r="T1573" s="195"/>
      <c r="U1573" s="200"/>
      <c r="V1573" s="201"/>
      <c r="W1573" s="195"/>
      <c r="X1573" s="201"/>
      <c r="Y1573" s="199"/>
      <c r="Z1573" s="201"/>
      <c r="AA1573" s="201"/>
      <c r="AB1573" s="195"/>
      <c r="AC1573" s="195"/>
      <c r="AD1573" s="199"/>
      <c r="AE1573" s="202"/>
      <c r="AF1573" s="203" t="s">
        <v>266</v>
      </c>
    </row>
    <row hidden="true" r="1574">
      <c r="A1574" s="189"/>
      <c r="B1574" s="220" t="s">
        <v>260</v>
      </c>
      <c r="C1574" s="221" t="s">
        <v>264</v>
      </c>
      <c r="D1574" s="192" t="s">
        <v>249</v>
      </c>
      <c r="E1574" s="193">
        <v>0</v>
      </c>
      <c r="F1574" s="194">
        <f>E1574+E1576+E1575</f>
      </c>
      <c r="G1574" s="195">
        <v>0</v>
      </c>
      <c r="H1574" s="195">
        <v>0</v>
      </c>
      <c r="I1574" s="196">
        <f t="shared" si="162"/>
      </c>
      <c r="J1574" s="197">
        <f t="shared" si="50"/>
      </c>
      <c r="K1574" s="195">
        <v>0</v>
      </c>
      <c r="L1574" s="197">
        <f t="shared" si="128"/>
      </c>
      <c r="M1574" s="195">
        <v>0</v>
      </c>
      <c r="N1574" s="198">
        <f t="shared" si="228"/>
      </c>
      <c r="O1574" s="195">
        <v>0</v>
      </c>
      <c r="P1574" s="198">
        <f t="shared" si="255"/>
      </c>
      <c r="Q1574" s="199">
        <f>(M1574+M1575+M1576)/(O1574+O1575+O1576)</f>
      </c>
      <c r="R1574" s="195">
        <v>10</v>
      </c>
      <c r="S1574" s="199">
        <f>(O1574+O1575+O1576)/(K1574+K1575+K1576)</f>
      </c>
      <c r="T1574" s="195">
        <v>2</v>
      </c>
      <c r="U1574" s="200">
        <f>F1574/T1574</f>
      </c>
      <c r="V1574" s="201">
        <f>(F1574+4*500)/T1574</f>
      </c>
      <c r="W1574" s="195">
        <v>1538.3999999999978</v>
      </c>
      <c r="X1574" s="201">
        <f>W1574/T1574</f>
      </c>
      <c r="Y1574" s="199">
        <f>T1574/R1574</f>
      </c>
      <c r="Z1574" s="201">
        <f>W1574/F1574</f>
      </c>
      <c r="AA1574" s="201">
        <f>W1574/(F1574+500)</f>
      </c>
      <c r="AB1574" s="195">
        <v>0</v>
      </c>
      <c r="AC1574" s="195">
        <v>0</v>
      </c>
      <c r="AD1574" s="199">
        <f>AB1574/T1574</f>
      </c>
      <c r="AE1574" s="202">
        <f>(W1574-AC1574)/(F1574+500)</f>
      </c>
      <c r="AF1574" s="237" t="s">
        <v>315</v>
      </c>
    </row>
    <row hidden="true" r="1575">
      <c r="A1575" s="189"/>
      <c r="B1575" s="220"/>
      <c r="C1575" s="221"/>
      <c r="D1575" s="192" t="s">
        <v>289</v>
      </c>
      <c r="E1575" s="193">
        <v>3021.59</v>
      </c>
      <c r="F1575" s="194"/>
      <c r="G1575" s="195">
        <v>34609</v>
      </c>
      <c r="H1575" s="195">
        <v>1841</v>
      </c>
      <c r="I1575" s="196">
        <f t="shared" si="162"/>
      </c>
      <c r="J1575" s="197">
        <f t="shared" si="50"/>
      </c>
      <c r="K1575" s="195">
        <v>46</v>
      </c>
      <c r="L1575" s="197">
        <f t="shared" si="128"/>
      </c>
      <c r="M1575" s="195">
        <v>2</v>
      </c>
      <c r="N1575" s="198">
        <f t="shared" si="228"/>
      </c>
      <c r="O1575" s="195">
        <v>6</v>
      </c>
      <c r="P1575" s="198">
        <f t="shared" si="255"/>
      </c>
      <c r="Q1575" s="199"/>
      <c r="R1575" s="195"/>
      <c r="S1575" s="199"/>
      <c r="T1575" s="195"/>
      <c r="U1575" s="200"/>
      <c r="V1575" s="201"/>
      <c r="W1575" s="195"/>
      <c r="X1575" s="201"/>
      <c r="Y1575" s="199"/>
      <c r="Z1575" s="201"/>
      <c r="AA1575" s="201"/>
      <c r="AB1575" s="195"/>
      <c r="AC1575" s="195"/>
      <c r="AD1575" s="199"/>
      <c r="AE1575" s="202"/>
      <c r="AF1575" s="204"/>
    </row>
    <row hidden="true" r="1576">
      <c r="A1576" s="189"/>
      <c r="B1576" s="220"/>
      <c r="C1576" s="221"/>
      <c r="D1576" s="192" t="s">
        <v>250</v>
      </c>
      <c r="E1576" s="193">
        <v>370.05</v>
      </c>
      <c r="F1576" s="194"/>
      <c r="G1576" s="195">
        <v>2168</v>
      </c>
      <c r="H1576" s="205">
        <v>180</v>
      </c>
      <c r="I1576" s="196">
        <f t="shared" si="162"/>
      </c>
      <c r="J1576" s="197">
        <f t="shared" si="50"/>
      </c>
      <c r="K1576" s="195">
        <v>2</v>
      </c>
      <c r="L1576" s="197">
        <f t="shared" si="128"/>
      </c>
      <c r="M1576" s="195">
        <v>0</v>
      </c>
      <c r="N1576" s="198">
        <f t="shared" si="228"/>
      </c>
      <c r="O1576" s="195">
        <v>0</v>
      </c>
      <c r="P1576" s="198">
        <f t="shared" si="255"/>
      </c>
      <c r="Q1576" s="199"/>
      <c r="R1576" s="195"/>
      <c r="S1576" s="199"/>
      <c r="T1576" s="195"/>
      <c r="U1576" s="200"/>
      <c r="V1576" s="201"/>
      <c r="W1576" s="195"/>
      <c r="X1576" s="201"/>
      <c r="Y1576" s="199"/>
      <c r="Z1576" s="201"/>
      <c r="AA1576" s="201"/>
      <c r="AB1576" s="195"/>
      <c r="AC1576" s="195"/>
      <c r="AD1576" s="199"/>
      <c r="AE1576" s="202"/>
      <c r="AF1576" s="203" t="s">
        <v>266</v>
      </c>
    </row>
    <row hidden="true" r="1577">
      <c r="A1577" s="189"/>
      <c r="B1577" s="220" t="s">
        <v>261</v>
      </c>
      <c r="C1577" s="221" t="s">
        <v>264</v>
      </c>
      <c r="D1577" s="192" t="s">
        <v>249</v>
      </c>
      <c r="E1577" s="193">
        <v>0</v>
      </c>
      <c r="F1577" s="194">
        <f>E1577+E1579+E1578</f>
      </c>
      <c r="G1577" s="195">
        <v>0</v>
      </c>
      <c r="H1577" s="205">
        <v>0</v>
      </c>
      <c r="I1577" s="196">
        <f t="shared" si="162"/>
      </c>
      <c r="J1577" s="197">
        <f t="shared" si="50"/>
      </c>
      <c r="K1577" s="195">
        <v>0</v>
      </c>
      <c r="L1577" s="197">
        <f t="shared" si="128"/>
      </c>
      <c r="M1577" s="195">
        <v>0</v>
      </c>
      <c r="N1577" s="198">
        <f t="shared" si="228"/>
      </c>
      <c r="O1577" s="195">
        <v>0</v>
      </c>
      <c r="P1577" s="198">
        <f t="shared" si="255"/>
      </c>
      <c r="Q1577" s="199">
        <f>(M1577+M1578+M1579)/(O1577+O1578+O1579)</f>
      </c>
      <c r="R1577" s="195">
        <v>5</v>
      </c>
      <c r="S1577" s="199">
        <f>(O1577+O1578+O1579)/(K1577+K1578+K1579)</f>
      </c>
      <c r="T1577" s="195">
        <v>0</v>
      </c>
      <c r="U1577" s="200">
        <f>F1577/T1577</f>
      </c>
      <c r="V1577" s="201">
        <f>(F1577+4*500)/T1577</f>
      </c>
      <c r="W1577" s="195">
        <v>0</v>
      </c>
      <c r="X1577" s="201">
        <f>W1577/T1577</f>
      </c>
      <c r="Y1577" s="199">
        <f>T1577/R1577</f>
      </c>
      <c r="Z1577" s="201">
        <f>W1577/F1577</f>
      </c>
      <c r="AA1577" s="201">
        <f>W1577/(F1577+500)</f>
      </c>
      <c r="AB1577" s="195">
        <v>0</v>
      </c>
      <c r="AC1577" s="195">
        <v>0</v>
      </c>
      <c r="AD1577" s="199">
        <f>AB1577/T1577</f>
      </c>
      <c r="AE1577" s="202">
        <f>(W1577-AC1577)/(F1577+500)</f>
      </c>
      <c r="AF1577" s="237" t="s">
        <v>315</v>
      </c>
    </row>
    <row hidden="true" r="1578">
      <c r="A1578" s="189"/>
      <c r="B1578" s="220"/>
      <c r="C1578" s="221"/>
      <c r="D1578" s="192" t="s">
        <v>289</v>
      </c>
      <c r="E1578" s="193">
        <v>2009.27</v>
      </c>
      <c r="F1578" s="194"/>
      <c r="G1578" s="195">
        <v>22810</v>
      </c>
      <c r="H1578" s="205">
        <v>1223</v>
      </c>
      <c r="I1578" s="196">
        <f t="shared" si="162"/>
      </c>
      <c r="J1578" s="197">
        <f t="shared" si="50"/>
      </c>
      <c r="K1578" s="195">
        <v>57</v>
      </c>
      <c r="L1578" s="197">
        <f t="shared" si="128"/>
      </c>
      <c r="M1578" s="195">
        <v>0</v>
      </c>
      <c r="N1578" s="198">
        <f t="shared" si="228"/>
      </c>
      <c r="O1578" s="195">
        <v>4</v>
      </c>
      <c r="P1578" s="198">
        <f t="shared" si="255"/>
      </c>
      <c r="Q1578" s="199"/>
      <c r="R1578" s="195"/>
      <c r="S1578" s="199"/>
      <c r="T1578" s="195"/>
      <c r="U1578" s="200"/>
      <c r="V1578" s="201"/>
      <c r="W1578" s="195"/>
      <c r="X1578" s="201"/>
      <c r="Y1578" s="199"/>
      <c r="Z1578" s="201"/>
      <c r="AA1578" s="201"/>
      <c r="AB1578" s="195"/>
      <c r="AC1578" s="195"/>
      <c r="AD1578" s="199"/>
      <c r="AE1578" s="202"/>
      <c r="AF1578" s="204"/>
    </row>
    <row hidden="true" r="1579">
      <c r="A1579" s="189"/>
      <c r="B1579" s="220"/>
      <c r="C1579" s="221"/>
      <c r="D1579" s="192" t="s">
        <v>250</v>
      </c>
      <c r="E1579" s="193">
        <v>227.22</v>
      </c>
      <c r="F1579" s="194"/>
      <c r="G1579" s="195">
        <v>1066</v>
      </c>
      <c r="H1579" s="205">
        <v>80</v>
      </c>
      <c r="I1579" s="196">
        <f t="shared" si="162"/>
      </c>
      <c r="J1579" s="197">
        <f t="shared" si="50"/>
      </c>
      <c r="K1579" s="195">
        <v>3</v>
      </c>
      <c r="L1579" s="197">
        <f t="shared" si="128"/>
      </c>
      <c r="M1579" s="195">
        <v>0</v>
      </c>
      <c r="N1579" s="198">
        <f t="shared" si="228"/>
      </c>
      <c r="O1579" s="195">
        <v>0</v>
      </c>
      <c r="P1579" s="198">
        <f t="shared" si="255"/>
      </c>
      <c r="Q1579" s="199"/>
      <c r="R1579" s="195"/>
      <c r="S1579" s="199"/>
      <c r="T1579" s="195"/>
      <c r="U1579" s="200"/>
      <c r="V1579" s="201"/>
      <c r="W1579" s="195"/>
      <c r="X1579" s="201"/>
      <c r="Y1579" s="199"/>
      <c r="Z1579" s="201"/>
      <c r="AA1579" s="201"/>
      <c r="AB1579" s="195"/>
      <c r="AC1579" s="195"/>
      <c r="AD1579" s="199"/>
      <c r="AE1579" s="202"/>
      <c r="AF1579" s="203" t="s">
        <v>266</v>
      </c>
    </row>
    <row hidden="true" r="1580">
      <c r="A1580" s="189"/>
      <c r="B1580" s="220" t="s">
        <v>262</v>
      </c>
      <c r="C1580" s="221" t="s">
        <v>264</v>
      </c>
      <c r="D1580" s="192" t="s">
        <v>249</v>
      </c>
      <c r="E1580" s="193">
        <v>0</v>
      </c>
      <c r="F1580" s="194">
        <f>E1580+E1582+E1581</f>
      </c>
      <c r="G1580" s="195">
        <v>0</v>
      </c>
      <c r="H1580" s="195">
        <v>0</v>
      </c>
      <c r="I1580" s="196">
        <f t="shared" si="162"/>
      </c>
      <c r="J1580" s="197">
        <f t="shared" si="50"/>
      </c>
      <c r="K1580" s="195">
        <v>0</v>
      </c>
      <c r="L1580" s="197">
        <f t="shared" si="128"/>
      </c>
      <c r="M1580" s="195">
        <v>0</v>
      </c>
      <c r="N1580" s="198">
        <f t="shared" si="228"/>
      </c>
      <c r="O1580" s="195">
        <v>0</v>
      </c>
      <c r="P1580" s="198">
        <f t="shared" si="255"/>
      </c>
      <c r="Q1580" s="199">
        <f>(M1580+M1581+M1582)/(O1580+O1581+O1582)</f>
      </c>
      <c r="R1580" s="195">
        <v>7</v>
      </c>
      <c r="S1580" s="199">
        <f>(O1580+O1581+O1582)/(K1580+K1581+K1582)</f>
      </c>
      <c r="T1580" s="195">
        <v>3</v>
      </c>
      <c r="U1580" s="200">
        <f>F1580/T1580</f>
      </c>
      <c r="V1580" s="201">
        <f>(F1580+4*500)/T1580</f>
      </c>
      <c r="W1580" s="195">
        <v>3703.2000000000044</v>
      </c>
      <c r="X1580" s="201">
        <f>W1580/T1580</f>
      </c>
      <c r="Y1580" s="199">
        <f>T1580/R1580</f>
      </c>
      <c r="Z1580" s="201">
        <f>W1580/F1580</f>
      </c>
      <c r="AA1580" s="201">
        <f>W1580/(F1580+500)</f>
      </c>
      <c r="AB1580" s="195">
        <v>0</v>
      </c>
      <c r="AC1580" s="195">
        <v>0</v>
      </c>
      <c r="AD1580" s="199">
        <f>AB1580/T1580</f>
      </c>
      <c r="AE1580" s="202">
        <f>(W1580-AC1580)/(F1580+500)</f>
      </c>
      <c r="AF1580" s="237" t="s">
        <v>315</v>
      </c>
    </row>
    <row hidden="true" r="1581">
      <c r="A1581" s="189"/>
      <c r="B1581" s="220"/>
      <c r="C1581" s="221"/>
      <c r="D1581" s="192" t="s">
        <v>289</v>
      </c>
      <c r="E1581" s="193">
        <v>1859.62</v>
      </c>
      <c r="F1581" s="194"/>
      <c r="G1581" s="195">
        <v>19608</v>
      </c>
      <c r="H1581" s="195">
        <v>890</v>
      </c>
      <c r="I1581" s="196">
        <f t="shared" si="162"/>
      </c>
      <c r="J1581" s="197">
        <f t="shared" si="50"/>
      </c>
      <c r="K1581" s="195">
        <v>28</v>
      </c>
      <c r="L1581" s="197">
        <f t="shared" si="128"/>
      </c>
      <c r="M1581" s="195">
        <v>1</v>
      </c>
      <c r="N1581" s="198">
        <f t="shared" si="228"/>
      </c>
      <c r="O1581" s="195">
        <v>2</v>
      </c>
      <c r="P1581" s="198">
        <f t="shared" si="255"/>
      </c>
      <c r="Q1581" s="199"/>
      <c r="R1581" s="195"/>
      <c r="S1581" s="199"/>
      <c r="T1581" s="195"/>
      <c r="U1581" s="200"/>
      <c r="V1581" s="201"/>
      <c r="W1581" s="195"/>
      <c r="X1581" s="201"/>
      <c r="Y1581" s="199"/>
      <c r="Z1581" s="201"/>
      <c r="AA1581" s="201"/>
      <c r="AB1581" s="195"/>
      <c r="AC1581" s="195"/>
      <c r="AD1581" s="199"/>
      <c r="AE1581" s="202"/>
      <c r="AF1581" s="204"/>
    </row>
    <row hidden="true" r="1582">
      <c r="A1582" s="189"/>
      <c r="B1582" s="220"/>
      <c r="C1582" s="221"/>
      <c r="D1582" s="192" t="s">
        <v>250</v>
      </c>
      <c r="E1582" s="193">
        <v>141.49</v>
      </c>
      <c r="F1582" s="194"/>
      <c r="G1582" s="195">
        <v>794</v>
      </c>
      <c r="H1582" s="205">
        <v>37</v>
      </c>
      <c r="I1582" s="196">
        <f t="shared" si="162"/>
      </c>
      <c r="J1582" s="197">
        <f t="shared" si="50"/>
      </c>
      <c r="K1582" s="195">
        <v>0</v>
      </c>
      <c r="L1582" s="197">
        <f t="shared" si="128"/>
      </c>
      <c r="M1582" s="195">
        <v>0</v>
      </c>
      <c r="N1582" s="198">
        <f t="shared" si="228"/>
      </c>
      <c r="O1582" s="195">
        <v>0</v>
      </c>
      <c r="P1582" s="198">
        <f t="shared" si="255"/>
      </c>
      <c r="Q1582" s="199"/>
      <c r="R1582" s="195"/>
      <c r="S1582" s="199"/>
      <c r="T1582" s="195"/>
      <c r="U1582" s="200"/>
      <c r="V1582" s="201"/>
      <c r="W1582" s="195"/>
      <c r="X1582" s="201"/>
      <c r="Y1582" s="199"/>
      <c r="Z1582" s="201"/>
      <c r="AA1582" s="201"/>
      <c r="AB1582" s="195"/>
      <c r="AC1582" s="195"/>
      <c r="AD1582" s="199"/>
      <c r="AE1582" s="202"/>
      <c r="AF1582" s="203" t="s">
        <v>266</v>
      </c>
    </row>
    <row hidden="true" r="1583">
      <c r="A1583" s="189"/>
      <c r="B1583" s="207" t="s">
        <v>256</v>
      </c>
      <c r="C1583" s="222"/>
      <c r="D1583" s="222"/>
      <c r="E1583" s="208">
        <f>SUM(E1568:E1582)</f>
      </c>
      <c r="F1583" s="208">
        <f>SUM(F1568:F1582)</f>
      </c>
      <c r="G1583" s="208">
        <f>SUM(G1568:G1582)</f>
      </c>
      <c r="H1583" s="208">
        <f>SUM(H1568:H1582)</f>
      </c>
      <c r="I1583" s="210">
        <f t="shared" si="162"/>
      </c>
      <c r="J1583" s="211">
        <f t="shared" si="50"/>
      </c>
      <c r="K1583" s="208">
        <f>SUM(K1568:K1582)</f>
      </c>
      <c r="L1583" s="211">
        <f t="shared" si="128"/>
      </c>
      <c r="M1583" s="208">
        <f>SUM(M1568:M1582)</f>
      </c>
      <c r="N1583" s="212">
        <f t="shared" si="228"/>
      </c>
      <c r="O1583" s="208">
        <f>SUM(O1568:O1582)</f>
      </c>
      <c r="P1583" s="212">
        <f t="shared" si="255"/>
      </c>
      <c r="Q1583" s="213">
        <f>M1583/O1583</f>
      </c>
      <c r="R1583" s="208">
        <f>SUM(R1568:R1582)</f>
      </c>
      <c r="S1583" s="213">
        <f>(O1583+O1583)/(K1583+K1583)</f>
      </c>
      <c r="T1583" s="208">
        <f>SUM(T1568:T1582)</f>
      </c>
      <c r="U1583" s="214">
        <f t="shared" ref="U1583:U1584" si="562">F1583/T1583</f>
      </c>
      <c r="V1583" s="215">
        <f t="shared" ref="V1583:V1584" si="655">(F1583+4*500)/T1583</f>
      </c>
      <c r="W1583" s="208">
        <f>SUM(W1568:W1582)</f>
      </c>
      <c r="X1583" s="216">
        <f t="shared" ref="X1583:X1584" si="354">W1583/T1583</f>
      </c>
      <c r="Y1583" s="213">
        <f t="shared" ref="Y1583:Y1584" si="458">T1583/R1583</f>
      </c>
      <c r="Z1583" s="215">
        <f t="shared" ref="Z1583:Z1584" si="863">W1583/F1583</f>
      </c>
      <c r="AA1583" s="215">
        <f>W1583/(F1583+COUNT(W1568:W1582)*500)</f>
      </c>
      <c r="AB1583" s="217">
        <f>AB1568+AB1571+AB1574+AB1580+AB1577</f>
      </c>
      <c r="AC1583" s="217">
        <f>AC1568+AC1571+AC1574+AC1580+AC1577</f>
      </c>
      <c r="AD1583" s="213">
        <f t="shared" ref="AD1583:AD1584" si="759">AB1583/T1583</f>
      </c>
      <c r="AE1583" s="218">
        <f>(W1583-AC1583)/(F1583+COUNT(W1568:W1582))</f>
      </c>
      <c r="AF1583" s="203"/>
    </row>
    <row hidden="true" r="1584">
      <c r="A1584" s="256"/>
      <c r="B1584" s="257" t="s">
        <v>263</v>
      </c>
      <c r="C1584" s="221" t="s">
        <v>287</v>
      </c>
      <c r="D1584" s="192" t="s">
        <v>249</v>
      </c>
      <c r="E1584" s="193">
        <v>0</v>
      </c>
      <c r="F1584" s="194">
        <f>E1584+E1586+E1585</f>
      </c>
      <c r="G1584" s="193">
        <v>0</v>
      </c>
      <c r="H1584" s="193">
        <v>0</v>
      </c>
      <c r="I1584" s="196">
        <f t="shared" si="162"/>
      </c>
      <c r="J1584" s="197">
        <f t="shared" si="50"/>
      </c>
      <c r="K1584" s="193">
        <v>0</v>
      </c>
      <c r="L1584" s="197">
        <f t="shared" si="128"/>
      </c>
      <c r="M1584" s="193">
        <v>0</v>
      </c>
      <c r="N1584" s="198">
        <f t="shared" si="228"/>
      </c>
      <c r="O1584" s="193">
        <v>0</v>
      </c>
      <c r="P1584" s="198">
        <f t="shared" si="255"/>
      </c>
      <c r="Q1584" s="199">
        <f>(M1584+M1585+M1586)/(O1584+O1585+O1586)</f>
      </c>
      <c r="R1584" s="195">
        <v>3</v>
      </c>
      <c r="S1584" s="199">
        <f>(O1584+O1585+O1586)/(K1584+K1585+K1586)</f>
      </c>
      <c r="T1584" s="195">
        <v>1</v>
      </c>
      <c r="U1584" s="200">
        <f t="shared" si="562"/>
      </c>
      <c r="V1584" s="201">
        <f t="shared" si="655"/>
      </c>
      <c r="W1584" s="195">
        <v>2467.2</v>
      </c>
      <c r="X1584" s="201">
        <f t="shared" si="354"/>
      </c>
      <c r="Y1584" s="199">
        <f t="shared" si="458"/>
      </c>
      <c r="Z1584" s="201">
        <f t="shared" si="863"/>
      </c>
      <c r="AA1584" s="201">
        <f>W1584/(F1584+500)</f>
      </c>
      <c r="AB1584" s="195">
        <v>1</v>
      </c>
      <c r="AC1584" s="195">
        <v>2467.2</v>
      </c>
      <c r="AD1584" s="199">
        <f t="shared" si="759"/>
      </c>
      <c r="AE1584" s="202">
        <f>(W1584-AC1584)/(F1584+500)</f>
      </c>
      <c r="AF1584" s="244" t="s">
        <v>248</v>
      </c>
    </row>
    <row hidden="true" r="1585">
      <c r="A1585" s="256"/>
      <c r="B1585" s="257"/>
      <c r="C1585" s="221"/>
      <c r="D1585" s="192" t="s">
        <v>289</v>
      </c>
      <c r="E1585" s="193">
        <v>1860.82</v>
      </c>
      <c r="F1585" s="194"/>
      <c r="G1585" s="195">
        <v>20635</v>
      </c>
      <c r="H1585" s="195">
        <v>942</v>
      </c>
      <c r="I1585" s="196">
        <f t="shared" si="162"/>
      </c>
      <c r="J1585" s="197">
        <f t="shared" si="50"/>
      </c>
      <c r="K1585" s="195">
        <v>37</v>
      </c>
      <c r="L1585" s="197">
        <f t="shared" si="128"/>
      </c>
      <c r="M1585" s="195">
        <v>1</v>
      </c>
      <c r="N1585" s="198">
        <f t="shared" si="228"/>
      </c>
      <c r="O1585" s="195">
        <v>3</v>
      </c>
      <c r="P1585" s="198">
        <f t="shared" si="255"/>
      </c>
      <c r="Q1585" s="199"/>
      <c r="R1585" s="195"/>
      <c r="S1585" s="199"/>
      <c r="T1585" s="195"/>
      <c r="U1585" s="200"/>
      <c r="V1585" s="201"/>
      <c r="W1585" s="195"/>
      <c r="X1585" s="201"/>
      <c r="Y1585" s="199"/>
      <c r="Z1585" s="201"/>
      <c r="AA1585" s="201"/>
      <c r="AB1585" s="195"/>
      <c r="AC1585" s="195"/>
      <c r="AD1585" s="199"/>
      <c r="AE1585" s="202"/>
      <c r="AF1585" s="203"/>
    </row>
    <row hidden="true" r="1586">
      <c r="A1586" s="256"/>
      <c r="B1586" s="257"/>
      <c r="C1586" s="221"/>
      <c r="D1586" s="192" t="s">
        <v>250</v>
      </c>
      <c r="E1586" s="193">
        <v>146.71</v>
      </c>
      <c r="F1586" s="194"/>
      <c r="G1586" s="195">
        <v>808</v>
      </c>
      <c r="H1586" s="205">
        <v>37</v>
      </c>
      <c r="I1586" s="196">
        <f t="shared" si="162"/>
      </c>
      <c r="J1586" s="197">
        <f t="shared" si="50"/>
      </c>
      <c r="K1586" s="195">
        <v>1</v>
      </c>
      <c r="L1586" s="197">
        <f t="shared" si="128"/>
      </c>
      <c r="M1586" s="195">
        <v>0</v>
      </c>
      <c r="N1586" s="198">
        <f t="shared" si="228"/>
      </c>
      <c r="O1586" s="195">
        <v>0</v>
      </c>
      <c r="P1586" s="198">
        <f t="shared" si="255"/>
      </c>
      <c r="Q1586" s="199"/>
      <c r="R1586" s="195"/>
      <c r="S1586" s="199"/>
      <c r="T1586" s="195"/>
      <c r="U1586" s="200"/>
      <c r="V1586" s="201"/>
      <c r="W1586" s="195"/>
      <c r="X1586" s="201"/>
      <c r="Y1586" s="199"/>
      <c r="Z1586" s="201"/>
      <c r="AA1586" s="201"/>
      <c r="AB1586" s="195"/>
      <c r="AC1586" s="195"/>
      <c r="AD1586" s="199"/>
      <c r="AE1586" s="202"/>
      <c r="AF1586" s="203" t="s">
        <v>251</v>
      </c>
    </row>
    <row hidden="true" r="1587">
      <c r="A1587" s="256"/>
      <c r="B1587" s="257" t="s">
        <v>267</v>
      </c>
      <c r="C1587" s="221" t="s">
        <v>287</v>
      </c>
      <c r="D1587" s="192" t="s">
        <v>249</v>
      </c>
      <c r="E1587" s="193">
        <v>0</v>
      </c>
      <c r="F1587" s="194">
        <f>E1587+E1589+E1588</f>
      </c>
      <c r="G1587" s="195">
        <v>0</v>
      </c>
      <c r="H1587" s="195">
        <v>0</v>
      </c>
      <c r="I1587" s="196">
        <f t="shared" si="162"/>
      </c>
      <c r="J1587" s="197">
        <f>(E1587/G1588)*1000</f>
      </c>
      <c r="K1587" s="195">
        <v>0</v>
      </c>
      <c r="L1587" s="197">
        <f t="shared" si="128"/>
      </c>
      <c r="M1587" s="195">
        <v>0</v>
      </c>
      <c r="N1587" s="198">
        <f t="shared" si="228"/>
      </c>
      <c r="O1587" s="195">
        <v>0</v>
      </c>
      <c r="P1587" s="198">
        <f t="shared" si="255"/>
      </c>
      <c r="Q1587" s="199">
        <f>(M1587+M1588+M1589)/(O1587+O1588+O1589)</f>
      </c>
      <c r="R1587" s="195">
        <v>2</v>
      </c>
      <c r="S1587" s="199">
        <f>(O1587+O1588+O1589)/(K1587+K1588+K1589)</f>
      </c>
      <c r="T1587" s="195">
        <v>0</v>
      </c>
      <c r="U1587" s="200">
        <f>F1587/T1587</f>
      </c>
      <c r="V1587" s="201">
        <f>(F1587+4*500)/T1587</f>
      </c>
      <c r="W1587" s="195">
        <v>0</v>
      </c>
      <c r="X1587" s="201">
        <f>W1587/T1587</f>
      </c>
      <c r="Y1587" s="199">
        <f>T1587/R1587</f>
      </c>
      <c r="Z1587" s="201">
        <f>W1587/F1587</f>
      </c>
      <c r="AA1587" s="201">
        <f>W1587/(F1587+500)</f>
      </c>
      <c r="AB1587" s="195">
        <v>0</v>
      </c>
      <c r="AC1587" s="195">
        <v>0</v>
      </c>
      <c r="AD1587" s="199">
        <f>AB1587/T1587</f>
      </c>
      <c r="AE1587" s="202">
        <f>(W1587-AC1587)/(F1587+500)</f>
      </c>
      <c r="AF1587" s="244" t="s">
        <v>248</v>
      </c>
    </row>
    <row hidden="true" r="1588">
      <c r="A1588" s="256"/>
      <c r="B1588" s="257"/>
      <c r="C1588" s="221"/>
      <c r="D1588" s="192" t="s">
        <v>289</v>
      </c>
      <c r="E1588" s="193">
        <v>1719.04</v>
      </c>
      <c r="F1588" s="194"/>
      <c r="G1588" s="195">
        <v>22002</v>
      </c>
      <c r="H1588" s="195">
        <v>954</v>
      </c>
      <c r="I1588" s="196">
        <f t="shared" si="162"/>
      </c>
      <c r="J1588" s="197">
        <f t="shared" ref="J1588:J1616" si="51">(E1588/G1588)*1000</f>
      </c>
      <c r="K1588" s="195">
        <v>19</v>
      </c>
      <c r="L1588" s="197">
        <f t="shared" si="128"/>
      </c>
      <c r="M1588" s="195">
        <v>0</v>
      </c>
      <c r="N1588" s="198">
        <f t="shared" si="228"/>
      </c>
      <c r="O1588" s="195">
        <v>0</v>
      </c>
      <c r="P1588" s="198">
        <f t="shared" si="255"/>
      </c>
      <c r="Q1588" s="199"/>
      <c r="R1588" s="195"/>
      <c r="S1588" s="199"/>
      <c r="T1588" s="195"/>
      <c r="U1588" s="200"/>
      <c r="V1588" s="201"/>
      <c r="W1588" s="195"/>
      <c r="X1588" s="201"/>
      <c r="Y1588" s="199"/>
      <c r="Z1588" s="201"/>
      <c r="AA1588" s="201"/>
      <c r="AB1588" s="195"/>
      <c r="AC1588" s="195"/>
      <c r="AD1588" s="199"/>
      <c r="AE1588" s="202"/>
      <c r="AF1588" s="203"/>
    </row>
    <row hidden="true" r="1589">
      <c r="A1589" s="256"/>
      <c r="B1589" s="257"/>
      <c r="C1589" s="221"/>
      <c r="D1589" s="192" t="s">
        <v>250</v>
      </c>
      <c r="E1589" s="193">
        <v>138.15</v>
      </c>
      <c r="F1589" s="194"/>
      <c r="G1589" s="195">
        <v>794</v>
      </c>
      <c r="H1589" s="195">
        <v>57</v>
      </c>
      <c r="I1589" s="196">
        <f t="shared" si="162"/>
      </c>
      <c r="J1589" s="197">
        <f t="shared" si="51"/>
      </c>
      <c r="K1589" s="195">
        <v>1</v>
      </c>
      <c r="L1589" s="197">
        <f t="shared" si="128"/>
      </c>
      <c r="M1589" s="195">
        <v>0</v>
      </c>
      <c r="N1589" s="198">
        <f t="shared" si="228"/>
      </c>
      <c r="O1589" s="195">
        <v>1</v>
      </c>
      <c r="P1589" s="198">
        <f t="shared" si="255"/>
      </c>
      <c r="Q1589" s="199"/>
      <c r="R1589" s="195"/>
      <c r="S1589" s="199"/>
      <c r="T1589" s="195"/>
      <c r="U1589" s="200"/>
      <c r="V1589" s="201"/>
      <c r="W1589" s="195"/>
      <c r="X1589" s="201"/>
      <c r="Y1589" s="199"/>
      <c r="Z1589" s="201"/>
      <c r="AA1589" s="201"/>
      <c r="AB1589" s="195"/>
      <c r="AC1589" s="195"/>
      <c r="AD1589" s="199"/>
      <c r="AE1589" s="202"/>
      <c r="AF1589" s="203" t="s">
        <v>251</v>
      </c>
    </row>
    <row hidden="true" r="1590">
      <c r="A1590" s="256"/>
      <c r="B1590" s="257" t="s">
        <v>268</v>
      </c>
      <c r="C1590" s="221" t="s">
        <v>287</v>
      </c>
      <c r="D1590" s="192" t="s">
        <v>249</v>
      </c>
      <c r="E1590" s="193">
        <v>0</v>
      </c>
      <c r="F1590" s="194">
        <f>E1590+E1592+E1591</f>
      </c>
      <c r="G1590" s="193">
        <v>0</v>
      </c>
      <c r="H1590" s="193">
        <v>0</v>
      </c>
      <c r="I1590" s="196">
        <f t="shared" si="162"/>
      </c>
      <c r="J1590" s="197">
        <f t="shared" si="51"/>
      </c>
      <c r="K1590" s="193">
        <v>0</v>
      </c>
      <c r="L1590" s="197">
        <f t="shared" si="128"/>
      </c>
      <c r="M1590" s="193">
        <v>0</v>
      </c>
      <c r="N1590" s="198">
        <f t="shared" si="228"/>
      </c>
      <c r="O1590" s="193">
        <v>0</v>
      </c>
      <c r="P1590" s="198">
        <f t="shared" si="255"/>
      </c>
      <c r="Q1590" s="199">
        <f>(M1590+M1591+M1592)/(O1590+O1591+O1592)</f>
      </c>
      <c r="R1590" s="195">
        <v>0</v>
      </c>
      <c r="S1590" s="199">
        <f>(O1590+O1591+O1592)/(K1590+K1591+K1592)</f>
      </c>
      <c r="T1590" s="195">
        <v>0</v>
      </c>
      <c r="U1590" s="200">
        <f>F1590/T1590</f>
      </c>
      <c r="V1590" s="201">
        <f>(F1590+4*500)/T1590</f>
      </c>
      <c r="W1590" s="195">
        <v>0</v>
      </c>
      <c r="X1590" s="201">
        <f>W1590/T1590</f>
      </c>
      <c r="Y1590" s="199">
        <f>T1590/R1590</f>
      </c>
      <c r="Z1590" s="201">
        <f>W1590/F1590</f>
      </c>
      <c r="AA1590" s="201">
        <f>W1590/(F1590+500)</f>
      </c>
      <c r="AB1590" s="195">
        <v>0</v>
      </c>
      <c r="AC1590" s="195">
        <v>0</v>
      </c>
      <c r="AD1590" s="199">
        <f>AB1590/T1590</f>
      </c>
      <c r="AE1590" s="202">
        <f>(W1590-AC1590)/(F1590+500)</f>
      </c>
      <c r="AF1590" s="244" t="s">
        <v>248</v>
      </c>
    </row>
    <row hidden="true" r="1591">
      <c r="A1591" s="256"/>
      <c r="B1591" s="257"/>
      <c r="C1591" s="221"/>
      <c r="D1591" s="192" t="s">
        <v>289</v>
      </c>
      <c r="E1591" s="193">
        <v>1115.91</v>
      </c>
      <c r="F1591" s="194"/>
      <c r="G1591" s="195">
        <v>16280</v>
      </c>
      <c r="H1591" s="195">
        <v>678</v>
      </c>
      <c r="I1591" s="196">
        <f t="shared" si="162"/>
      </c>
      <c r="J1591" s="197">
        <f t="shared" si="51"/>
      </c>
      <c r="K1591" s="195">
        <v>11</v>
      </c>
      <c r="L1591" s="197">
        <f t="shared" si="128"/>
      </c>
      <c r="M1591" s="195">
        <v>0</v>
      </c>
      <c r="N1591" s="198">
        <f t="shared" si="228"/>
      </c>
      <c r="O1591" s="195">
        <v>0</v>
      </c>
      <c r="P1591" s="198">
        <f t="shared" si="255"/>
      </c>
      <c r="Q1591" s="199"/>
      <c r="R1591" s="195"/>
      <c r="S1591" s="199"/>
      <c r="T1591" s="195"/>
      <c r="U1591" s="200"/>
      <c r="V1591" s="201"/>
      <c r="W1591" s="195"/>
      <c r="X1591" s="201"/>
      <c r="Y1591" s="199"/>
      <c r="Z1591" s="201"/>
      <c r="AA1591" s="201"/>
      <c r="AB1591" s="195"/>
      <c r="AC1591" s="195"/>
      <c r="AD1591" s="199"/>
      <c r="AE1591" s="202"/>
      <c r="AF1591" s="203"/>
    </row>
    <row hidden="true" r="1592">
      <c r="A1592" s="256"/>
      <c r="B1592" s="257"/>
      <c r="C1592" s="221"/>
      <c r="D1592" s="192" t="s">
        <v>250</v>
      </c>
      <c r="E1592" s="193">
        <v>64.78</v>
      </c>
      <c r="F1592" s="194"/>
      <c r="G1592" s="195">
        <v>655</v>
      </c>
      <c r="H1592" s="205">
        <v>39</v>
      </c>
      <c r="I1592" s="196">
        <f t="shared" si="162"/>
      </c>
      <c r="J1592" s="197">
        <f t="shared" si="51"/>
      </c>
      <c r="K1592" s="195">
        <v>0</v>
      </c>
      <c r="L1592" s="197">
        <f t="shared" si="128"/>
      </c>
      <c r="M1592" s="195">
        <v>0</v>
      </c>
      <c r="N1592" s="198">
        <f t="shared" si="228"/>
      </c>
      <c r="O1592" s="195">
        <v>0</v>
      </c>
      <c r="P1592" s="198">
        <f t="shared" si="255"/>
      </c>
      <c r="Q1592" s="199"/>
      <c r="R1592" s="195"/>
      <c r="S1592" s="199"/>
      <c r="T1592" s="195"/>
      <c r="U1592" s="200"/>
      <c r="V1592" s="201"/>
      <c r="W1592" s="195"/>
      <c r="X1592" s="201"/>
      <c r="Y1592" s="199"/>
      <c r="Z1592" s="201"/>
      <c r="AA1592" s="201"/>
      <c r="AB1592" s="195"/>
      <c r="AC1592" s="195"/>
      <c r="AD1592" s="199"/>
      <c r="AE1592" s="202"/>
      <c r="AF1592" s="203" t="s">
        <v>251</v>
      </c>
    </row>
    <row hidden="true" r="1593">
      <c r="A1593" s="256"/>
      <c r="B1593" s="257" t="s">
        <v>269</v>
      </c>
      <c r="C1593" s="221" t="s">
        <v>287</v>
      </c>
      <c r="D1593" s="192" t="s">
        <v>249</v>
      </c>
      <c r="E1593" s="193">
        <v>0</v>
      </c>
      <c r="F1593" s="194">
        <f>E1593+E1595+E1594</f>
      </c>
      <c r="G1593" s="195">
        <v>0</v>
      </c>
      <c r="H1593" s="195">
        <v>0</v>
      </c>
      <c r="I1593" s="196">
        <f t="shared" si="162"/>
      </c>
      <c r="J1593" s="197">
        <f t="shared" si="51"/>
      </c>
      <c r="K1593" s="195">
        <v>0</v>
      </c>
      <c r="L1593" s="197">
        <f t="shared" si="128"/>
      </c>
      <c r="M1593" s="195">
        <v>0</v>
      </c>
      <c r="N1593" s="198">
        <f t="shared" si="228"/>
      </c>
      <c r="O1593" s="195">
        <v>0</v>
      </c>
      <c r="P1593" s="198">
        <f t="shared" si="255"/>
      </c>
      <c r="Q1593" s="199">
        <f>(M1593+M1594+M1595)/(O1593+O1594+O1595)</f>
      </c>
      <c r="R1593" s="195">
        <v>1</v>
      </c>
      <c r="S1593" s="199">
        <f>(O1593+O1594+O1595)/(K1593+K1594+K1595)</f>
      </c>
      <c r="T1593" s="195">
        <v>0</v>
      </c>
      <c r="U1593" s="200">
        <f>F1593/T1593</f>
      </c>
      <c r="V1593" s="201">
        <f>(F1593+4*500)/T1593</f>
      </c>
      <c r="W1593" s="195">
        <v>0</v>
      </c>
      <c r="X1593" s="201">
        <f>W1593/T1593</f>
      </c>
      <c r="Y1593" s="199">
        <f>T1593/R1593</f>
      </c>
      <c r="Z1593" s="201">
        <f>W1593/F1593</f>
      </c>
      <c r="AA1593" s="201">
        <f>W1593/(F1593+500)</f>
      </c>
      <c r="AB1593" s="195">
        <v>0</v>
      </c>
      <c r="AC1593" s="195">
        <v>0</v>
      </c>
      <c r="AD1593" s="199">
        <f>AB1593/T1593</f>
      </c>
      <c r="AE1593" s="202">
        <f>(W1593-AC1593)/(F1593+500)</f>
      </c>
      <c r="AF1593" s="244" t="s">
        <v>248</v>
      </c>
    </row>
    <row hidden="true" r="1594">
      <c r="A1594" s="256"/>
      <c r="B1594" s="257"/>
      <c r="C1594" s="221"/>
      <c r="D1594" s="192" t="s">
        <v>289</v>
      </c>
      <c r="E1594" s="193">
        <v>1212.85</v>
      </c>
      <c r="F1594" s="194"/>
      <c r="G1594" s="195">
        <v>20051</v>
      </c>
      <c r="H1594" s="195">
        <v>667</v>
      </c>
      <c r="I1594" s="196">
        <f t="shared" si="162"/>
      </c>
      <c r="J1594" s="197">
        <f t="shared" si="51"/>
      </c>
      <c r="K1594" s="195">
        <v>13</v>
      </c>
      <c r="L1594" s="197">
        <f t="shared" si="128"/>
      </c>
      <c r="M1594" s="195">
        <v>0</v>
      </c>
      <c r="N1594" s="198">
        <f t="shared" si="228"/>
      </c>
      <c r="O1594" s="195">
        <v>1</v>
      </c>
      <c r="P1594" s="198">
        <f t="shared" si="255"/>
      </c>
      <c r="Q1594" s="199"/>
      <c r="R1594" s="195"/>
      <c r="S1594" s="199"/>
      <c r="T1594" s="195"/>
      <c r="U1594" s="200"/>
      <c r="V1594" s="201"/>
      <c r="W1594" s="195"/>
      <c r="X1594" s="201"/>
      <c r="Y1594" s="199"/>
      <c r="Z1594" s="201"/>
      <c r="AA1594" s="201"/>
      <c r="AB1594" s="195"/>
      <c r="AC1594" s="195"/>
      <c r="AD1594" s="199"/>
      <c r="AE1594" s="202"/>
      <c r="AF1594" s="203"/>
    </row>
    <row hidden="true" r="1595">
      <c r="A1595" s="256"/>
      <c r="B1595" s="257"/>
      <c r="C1595" s="221"/>
      <c r="D1595" s="192" t="s">
        <v>250</v>
      </c>
      <c r="E1595" s="193">
        <v>440.91</v>
      </c>
      <c r="F1595" s="194"/>
      <c r="G1595" s="195">
        <v>1937</v>
      </c>
      <c r="H1595" s="195">
        <v>72</v>
      </c>
      <c r="I1595" s="196">
        <f t="shared" si="162"/>
      </c>
      <c r="J1595" s="197">
        <f t="shared" si="51"/>
      </c>
      <c r="K1595" s="195">
        <v>1</v>
      </c>
      <c r="L1595" s="197">
        <f t="shared" si="128"/>
      </c>
      <c r="M1595" s="195">
        <v>0</v>
      </c>
      <c r="N1595" s="198">
        <f t="shared" si="228"/>
      </c>
      <c r="O1595" s="195">
        <v>0</v>
      </c>
      <c r="P1595" s="198">
        <f t="shared" si="255"/>
      </c>
      <c r="Q1595" s="199"/>
      <c r="R1595" s="195"/>
      <c r="S1595" s="199"/>
      <c r="T1595" s="195"/>
      <c r="U1595" s="200"/>
      <c r="V1595" s="201"/>
      <c r="W1595" s="195"/>
      <c r="X1595" s="201"/>
      <c r="Y1595" s="199"/>
      <c r="Z1595" s="201"/>
      <c r="AA1595" s="201"/>
      <c r="AB1595" s="195"/>
      <c r="AC1595" s="195"/>
      <c r="AD1595" s="199"/>
      <c r="AE1595" s="202"/>
      <c r="AF1595" s="203" t="s">
        <v>251</v>
      </c>
    </row>
    <row hidden="true" r="1596">
      <c r="A1596" s="256"/>
      <c r="B1596" s="257" t="s">
        <v>270</v>
      </c>
      <c r="C1596" s="221" t="s">
        <v>287</v>
      </c>
      <c r="D1596" s="192" t="s">
        <v>249</v>
      </c>
      <c r="E1596" s="193">
        <v>0</v>
      </c>
      <c r="F1596" s="194">
        <f>E1596+E1598+E1597</f>
      </c>
      <c r="G1596" s="193">
        <v>0</v>
      </c>
      <c r="H1596" s="193">
        <v>0</v>
      </c>
      <c r="I1596" s="196">
        <f t="shared" si="162"/>
      </c>
      <c r="J1596" s="197">
        <f t="shared" si="51"/>
      </c>
      <c r="K1596" s="193">
        <v>0</v>
      </c>
      <c r="L1596" s="197">
        <f t="shared" si="128"/>
      </c>
      <c r="M1596" s="193">
        <v>0</v>
      </c>
      <c r="N1596" s="198">
        <f t="shared" si="228"/>
      </c>
      <c r="O1596" s="193">
        <v>0</v>
      </c>
      <c r="P1596" s="198">
        <f t="shared" si="255"/>
      </c>
      <c r="Q1596" s="199">
        <f>(M1596+M1597+M1598)/(O1596+O1597+O1598)</f>
      </c>
      <c r="R1596" s="195">
        <v>2</v>
      </c>
      <c r="S1596" s="199">
        <f>(O1596+O1597+O1598)/(K1596+K1597+K1598)</f>
      </c>
      <c r="T1596" s="195">
        <v>1</v>
      </c>
      <c r="U1596" s="200">
        <f>F1596/T1596</f>
      </c>
      <c r="V1596" s="201">
        <f>(F1596+4*500)/T1596</f>
      </c>
      <c r="W1596" s="195">
        <v>2071.199999999997</v>
      </c>
      <c r="X1596" s="201">
        <f>W1596/T1596</f>
      </c>
      <c r="Y1596" s="199">
        <f>T1596/R1596</f>
      </c>
      <c r="Z1596" s="201">
        <f>W1596/F1596</f>
      </c>
      <c r="AA1596" s="201">
        <f>W1596/(F1596+500)</f>
      </c>
      <c r="AB1596" s="195">
        <v>0</v>
      </c>
      <c r="AC1596" s="195">
        <v>0</v>
      </c>
      <c r="AD1596" s="199">
        <f>AB1596/T1596</f>
      </c>
      <c r="AE1596" s="202">
        <f>(W1596-AC1596)/(F1596+500)</f>
      </c>
      <c r="AF1596" s="244" t="s">
        <v>248</v>
      </c>
    </row>
    <row hidden="true" r="1597">
      <c r="A1597" s="256"/>
      <c r="B1597" s="257"/>
      <c r="C1597" s="221"/>
      <c r="D1597" s="192" t="s">
        <v>289</v>
      </c>
      <c r="E1597" s="193">
        <v>779.16</v>
      </c>
      <c r="F1597" s="194"/>
      <c r="G1597" s="195">
        <v>9799</v>
      </c>
      <c r="H1597" s="195">
        <v>364</v>
      </c>
      <c r="I1597" s="196">
        <f t="shared" si="162"/>
      </c>
      <c r="J1597" s="197">
        <f t="shared" si="51"/>
      </c>
      <c r="K1597" s="195">
        <v>9</v>
      </c>
      <c r="L1597" s="197">
        <f t="shared" si="128"/>
      </c>
      <c r="M1597" s="195">
        <v>1</v>
      </c>
      <c r="N1597" s="198">
        <f t="shared" si="228"/>
      </c>
      <c r="O1597" s="195">
        <v>1</v>
      </c>
      <c r="P1597" s="198">
        <f t="shared" si="255"/>
      </c>
      <c r="Q1597" s="199"/>
      <c r="R1597" s="195"/>
      <c r="S1597" s="199"/>
      <c r="T1597" s="195"/>
      <c r="U1597" s="200"/>
      <c r="V1597" s="201"/>
      <c r="W1597" s="195"/>
      <c r="X1597" s="201"/>
      <c r="Y1597" s="199"/>
      <c r="Z1597" s="201"/>
      <c r="AA1597" s="201"/>
      <c r="AB1597" s="195"/>
      <c r="AC1597" s="195"/>
      <c r="AD1597" s="199"/>
      <c r="AE1597" s="202"/>
      <c r="AF1597" s="203"/>
    </row>
    <row hidden="true" r="1598">
      <c r="A1598" s="256"/>
      <c r="B1598" s="257"/>
      <c r="C1598" s="221"/>
      <c r="D1598" s="192" t="s">
        <v>250</v>
      </c>
      <c r="E1598" s="193">
        <v>225.37</v>
      </c>
      <c r="F1598" s="194"/>
      <c r="G1598" s="195">
        <v>1363</v>
      </c>
      <c r="H1598" s="195">
        <v>76</v>
      </c>
      <c r="I1598" s="196">
        <f t="shared" si="162"/>
      </c>
      <c r="J1598" s="197">
        <f t="shared" si="51"/>
      </c>
      <c r="K1598" s="195">
        <v>1</v>
      </c>
      <c r="L1598" s="197">
        <f t="shared" si="128"/>
      </c>
      <c r="M1598" s="195">
        <v>0</v>
      </c>
      <c r="N1598" s="198">
        <f t="shared" si="228"/>
      </c>
      <c r="O1598" s="195">
        <v>0</v>
      </c>
      <c r="P1598" s="198">
        <f t="shared" si="255"/>
      </c>
      <c r="Q1598" s="199"/>
      <c r="R1598" s="195"/>
      <c r="S1598" s="199"/>
      <c r="T1598" s="195"/>
      <c r="U1598" s="200"/>
      <c r="V1598" s="201"/>
      <c r="W1598" s="195"/>
      <c r="X1598" s="201"/>
      <c r="Y1598" s="199"/>
      <c r="Z1598" s="201"/>
      <c r="AA1598" s="201"/>
      <c r="AB1598" s="195"/>
      <c r="AC1598" s="195"/>
      <c r="AD1598" s="199"/>
      <c r="AE1598" s="202"/>
      <c r="AF1598" s="203" t="s">
        <v>251</v>
      </c>
    </row>
    <row hidden="true" r="1599">
      <c r="A1599" s="189"/>
      <c r="B1599" s="258" t="s">
        <v>256</v>
      </c>
      <c r="C1599" s="222"/>
      <c r="D1599" s="222"/>
      <c r="E1599" s="208">
        <f>SUM(E1584:E1598)</f>
      </c>
      <c r="F1599" s="208">
        <f>SUM(F1584:F1598)</f>
      </c>
      <c r="G1599" s="208">
        <f>SUM(G1584:G1598)</f>
      </c>
      <c r="H1599" s="208">
        <f>SUM(H1584:H1598)</f>
      </c>
      <c r="I1599" s="210">
        <f t="shared" si="162"/>
      </c>
      <c r="J1599" s="211">
        <f t="shared" si="51"/>
      </c>
      <c r="K1599" s="208">
        <f>SUM(K1584:K1598)</f>
      </c>
      <c r="L1599" s="211">
        <f t="shared" si="128"/>
      </c>
      <c r="M1599" s="208">
        <f>SUM(M1584:M1598)</f>
      </c>
      <c r="N1599" s="212">
        <f t="shared" si="228"/>
      </c>
      <c r="O1599" s="208">
        <f>SUM(O1584:O1598)</f>
      </c>
      <c r="P1599" s="212">
        <f t="shared" si="255"/>
      </c>
      <c r="Q1599" s="213">
        <f>M1599/O1599</f>
      </c>
      <c r="R1599" s="208">
        <f>SUM(R1584:R1598)</f>
      </c>
      <c r="S1599" s="213">
        <f>(O1599+O1599)/(K1599+K1599)</f>
      </c>
      <c r="T1599" s="208">
        <f>SUM(T1584:T1598)</f>
      </c>
      <c r="U1599" s="214">
        <f t="shared" ref="U1599:U1600" si="563">F1599/T1599</f>
      </c>
      <c r="V1599" s="215">
        <f t="shared" ref="V1599:V1600" si="656">(F1599+4*500)/T1599</f>
      </c>
      <c r="W1599" s="208">
        <f>SUM(W1584:W1598)</f>
      </c>
      <c r="X1599" s="216">
        <f t="shared" ref="X1599:X1600" si="355">W1599/T1599</f>
      </c>
      <c r="Y1599" s="213">
        <f t="shared" ref="Y1599:Y1600" si="459">T1599/R1599</f>
      </c>
      <c r="Z1599" s="215">
        <f t="shared" ref="Z1599:Z1600" si="864">W1599/F1599</f>
      </c>
      <c r="AA1599" s="215">
        <f>W1599/(F1599+COUNT(W1584:W1598)*500)</f>
      </c>
      <c r="AB1599" s="217">
        <f>AB1584+AB1587+AB1590+AB1593+AB1596</f>
      </c>
      <c r="AC1599" s="217">
        <f>AC1584+AC1587+AC1590+AC1593+AC1596</f>
      </c>
      <c r="AD1599" s="213">
        <f t="shared" ref="AD1599:AD1600" si="760">AB1599/T1599</f>
      </c>
      <c r="AE1599" s="218">
        <f>(W1599-AC1599)/(F1599+COUNT(W1584:W1598))</f>
      </c>
      <c r="AF1599" s="203"/>
    </row>
    <row hidden="true" r="1600">
      <c r="A1600" s="256"/>
      <c r="B1600" s="259" t="s">
        <v>271</v>
      </c>
      <c r="C1600" s="221" t="s">
        <v>285</v>
      </c>
      <c r="D1600" s="192" t="s">
        <v>249</v>
      </c>
      <c r="E1600" s="193">
        <v>0</v>
      </c>
      <c r="F1600" s="194">
        <f>E1600+E1602+E1601</f>
      </c>
      <c r="G1600" s="193">
        <v>0</v>
      </c>
      <c r="H1600" s="193">
        <v>0</v>
      </c>
      <c r="I1600" s="196">
        <f t="shared" si="162"/>
      </c>
      <c r="J1600" s="197">
        <f t="shared" si="51"/>
      </c>
      <c r="K1600" s="193">
        <v>0</v>
      </c>
      <c r="L1600" s="197">
        <f t="shared" si="128"/>
      </c>
      <c r="M1600" s="193">
        <v>0</v>
      </c>
      <c r="N1600" s="198">
        <f t="shared" si="228"/>
      </c>
      <c r="O1600" s="193">
        <v>0</v>
      </c>
      <c r="P1600" s="198">
        <f t="shared" si="255"/>
      </c>
      <c r="Q1600" s="199">
        <f>(M1600+M1601+M1602)/(O1600+O1601+O1602)</f>
      </c>
      <c r="R1600" s="195">
        <v>1</v>
      </c>
      <c r="S1600" s="199">
        <f>(O1600+O1601+O1602)/(K1600+K1601+K1602)</f>
      </c>
      <c r="T1600" s="195">
        <v>0</v>
      </c>
      <c r="U1600" s="200">
        <f t="shared" si="563"/>
      </c>
      <c r="V1600" s="201">
        <f t="shared" si="656"/>
      </c>
      <c r="W1600" s="195">
        <v>0</v>
      </c>
      <c r="X1600" s="201">
        <f t="shared" si="355"/>
      </c>
      <c r="Y1600" s="199">
        <f t="shared" si="459"/>
      </c>
      <c r="Z1600" s="201">
        <f t="shared" si="864"/>
      </c>
      <c r="AA1600" s="201">
        <f>W1600/(F1600+500)</f>
      </c>
      <c r="AB1600" s="195">
        <v>0</v>
      </c>
      <c r="AC1600" s="195">
        <v>0</v>
      </c>
      <c r="AD1600" s="199">
        <f t="shared" si="760"/>
      </c>
      <c r="AE1600" s="202">
        <f>(W1600-AC1600)/(F1600+500)</f>
      </c>
      <c r="AF1600" s="244" t="s">
        <v>248</v>
      </c>
    </row>
    <row hidden="true" r="1601">
      <c r="A1601" s="256"/>
      <c r="B1601" s="259"/>
      <c r="C1601" s="221"/>
      <c r="D1601" s="192" t="s">
        <v>289</v>
      </c>
      <c r="E1601" s="193">
        <v>783.12</v>
      </c>
      <c r="F1601" s="194"/>
      <c r="G1601" s="195">
        <v>9320</v>
      </c>
      <c r="H1601" s="195">
        <v>350</v>
      </c>
      <c r="I1601" s="196">
        <f t="shared" si="162"/>
      </c>
      <c r="J1601" s="197">
        <f t="shared" si="51"/>
      </c>
      <c r="K1601" s="195">
        <v>9</v>
      </c>
      <c r="L1601" s="197">
        <f t="shared" si="128"/>
      </c>
      <c r="M1601" s="195">
        <v>0</v>
      </c>
      <c r="N1601" s="198">
        <f t="shared" si="228"/>
      </c>
      <c r="O1601" s="195">
        <v>2</v>
      </c>
      <c r="P1601" s="198">
        <f t="shared" si="255"/>
      </c>
      <c r="Q1601" s="199"/>
      <c r="R1601" s="195"/>
      <c r="S1601" s="199"/>
      <c r="T1601" s="195"/>
      <c r="U1601" s="200"/>
      <c r="V1601" s="201"/>
      <c r="W1601" s="195"/>
      <c r="X1601" s="201"/>
      <c r="Y1601" s="199"/>
      <c r="Z1601" s="201"/>
      <c r="AA1601" s="201"/>
      <c r="AB1601" s="195"/>
      <c r="AC1601" s="195"/>
      <c r="AD1601" s="199"/>
      <c r="AE1601" s="202"/>
      <c r="AF1601" s="203"/>
    </row>
    <row hidden="true" r="1602">
      <c r="A1602" s="256"/>
      <c r="B1602" s="259"/>
      <c r="C1602" s="221"/>
      <c r="D1602" s="192" t="s">
        <v>250</v>
      </c>
      <c r="E1602" s="193">
        <v>198.84</v>
      </c>
      <c r="F1602" s="194"/>
      <c r="G1602" s="195">
        <v>1210</v>
      </c>
      <c r="H1602" s="195">
        <v>56</v>
      </c>
      <c r="I1602" s="196">
        <f t="shared" si="162"/>
      </c>
      <c r="J1602" s="197">
        <f t="shared" si="51"/>
      </c>
      <c r="K1602" s="195">
        <v>2</v>
      </c>
      <c r="L1602" s="197">
        <f t="shared" si="128"/>
      </c>
      <c r="M1602" s="195">
        <v>0</v>
      </c>
      <c r="N1602" s="198">
        <f t="shared" si="228"/>
      </c>
      <c r="O1602" s="195">
        <v>0</v>
      </c>
      <c r="P1602" s="198">
        <f t="shared" si="255"/>
      </c>
      <c r="Q1602" s="199"/>
      <c r="R1602" s="195"/>
      <c r="S1602" s="199"/>
      <c r="T1602" s="195"/>
      <c r="U1602" s="200"/>
      <c r="V1602" s="201"/>
      <c r="W1602" s="195"/>
      <c r="X1602" s="201"/>
      <c r="Y1602" s="199"/>
      <c r="Z1602" s="201"/>
      <c r="AA1602" s="201"/>
      <c r="AB1602" s="195"/>
      <c r="AC1602" s="195"/>
      <c r="AD1602" s="199"/>
      <c r="AE1602" s="202"/>
      <c r="AF1602" s="203" t="s">
        <v>251</v>
      </c>
    </row>
    <row hidden="true" r="1603">
      <c r="A1603" s="256"/>
      <c r="B1603" s="257" t="s">
        <v>273</v>
      </c>
      <c r="C1603" s="221" t="s">
        <v>285</v>
      </c>
      <c r="D1603" s="192" t="s">
        <v>249</v>
      </c>
      <c r="E1603" s="193">
        <v>0</v>
      </c>
      <c r="F1603" s="194">
        <f>E1603+E1605+E1604</f>
      </c>
      <c r="G1603" s="193">
        <v>0</v>
      </c>
      <c r="H1603" s="193">
        <v>0</v>
      </c>
      <c r="I1603" s="196">
        <f t="shared" si="162"/>
      </c>
      <c r="J1603" s="197">
        <f t="shared" si="51"/>
      </c>
      <c r="K1603" s="193">
        <v>0</v>
      </c>
      <c r="L1603" s="197">
        <f t="shared" si="128"/>
      </c>
      <c r="M1603" s="193">
        <v>0</v>
      </c>
      <c r="N1603" s="198">
        <f t="shared" si="228"/>
      </c>
      <c r="O1603" s="193">
        <v>0</v>
      </c>
      <c r="P1603" s="198">
        <f t="shared" si="255"/>
      </c>
      <c r="Q1603" s="199">
        <f>(M1603+M1604+M1605)/(O1603+O1604+O1605)</f>
      </c>
      <c r="R1603" s="195">
        <v>4</v>
      </c>
      <c r="S1603" s="199">
        <f>(O1603+O1604+O1605)/(K1603+K1604+K1605)</f>
      </c>
      <c r="T1603" s="195">
        <v>0</v>
      </c>
      <c r="U1603" s="200">
        <f>F1603/T1603</f>
      </c>
      <c r="V1603" s="201">
        <f>(F1603+4*500)/T1603</f>
      </c>
      <c r="W1603" s="195">
        <v>0</v>
      </c>
      <c r="X1603" s="201">
        <f>W1603/T1603</f>
      </c>
      <c r="Y1603" s="199">
        <f>T1603/R1603</f>
      </c>
      <c r="Z1603" s="201">
        <f>W1603/F1603</f>
      </c>
      <c r="AA1603" s="201">
        <f>W1603/(F1603+500)</f>
      </c>
      <c r="AB1603" s="195">
        <v>0</v>
      </c>
      <c r="AC1603" s="195">
        <v>0</v>
      </c>
      <c r="AD1603" s="199">
        <f>AB1603/T1603</f>
      </c>
      <c r="AE1603" s="202">
        <f>(W1603-AC1603)/(F1603+500)</f>
      </c>
      <c r="AF1603" s="244" t="s">
        <v>248</v>
      </c>
    </row>
    <row hidden="true" r="1604">
      <c r="A1604" s="256"/>
      <c r="B1604" s="257"/>
      <c r="C1604" s="221"/>
      <c r="D1604" s="192" t="s">
        <v>289</v>
      </c>
      <c r="E1604" s="193">
        <v>911.06</v>
      </c>
      <c r="F1604" s="194"/>
      <c r="G1604" s="195">
        <v>9799</v>
      </c>
      <c r="H1604" s="195">
        <v>343</v>
      </c>
      <c r="I1604" s="196">
        <f t="shared" si="162"/>
      </c>
      <c r="J1604" s="197">
        <f t="shared" si="51"/>
      </c>
      <c r="K1604" s="195">
        <v>19</v>
      </c>
      <c r="L1604" s="197">
        <f t="shared" si="128"/>
      </c>
      <c r="M1604" s="195">
        <v>0</v>
      </c>
      <c r="N1604" s="198">
        <f t="shared" si="228"/>
      </c>
      <c r="O1604" s="195">
        <v>3</v>
      </c>
      <c r="P1604" s="198">
        <f t="shared" si="255"/>
      </c>
      <c r="Q1604" s="199"/>
      <c r="R1604" s="195"/>
      <c r="S1604" s="199"/>
      <c r="T1604" s="195"/>
      <c r="U1604" s="200"/>
      <c r="V1604" s="201"/>
      <c r="W1604" s="195"/>
      <c r="X1604" s="201"/>
      <c r="Y1604" s="199"/>
      <c r="Z1604" s="201"/>
      <c r="AA1604" s="201"/>
      <c r="AB1604" s="195"/>
      <c r="AC1604" s="195"/>
      <c r="AD1604" s="199"/>
      <c r="AE1604" s="202"/>
      <c r="AF1604" s="203"/>
    </row>
    <row hidden="true" r="1605">
      <c r="A1605" s="256"/>
      <c r="B1605" s="257"/>
      <c r="C1605" s="221"/>
      <c r="D1605" s="192" t="s">
        <v>250</v>
      </c>
      <c r="E1605" s="193">
        <v>357.97</v>
      </c>
      <c r="F1605" s="194"/>
      <c r="G1605" s="195">
        <v>1724</v>
      </c>
      <c r="H1605" s="195">
        <v>75</v>
      </c>
      <c r="I1605" s="196">
        <f t="shared" si="162"/>
      </c>
      <c r="J1605" s="197">
        <f t="shared" si="51"/>
      </c>
      <c r="K1605" s="195">
        <v>1</v>
      </c>
      <c r="L1605" s="197">
        <f t="shared" si="128"/>
      </c>
      <c r="M1605" s="195">
        <v>0</v>
      </c>
      <c r="N1605" s="198">
        <f t="shared" si="228"/>
      </c>
      <c r="O1605" s="195">
        <v>0</v>
      </c>
      <c r="P1605" s="198">
        <f t="shared" si="255"/>
      </c>
      <c r="Q1605" s="199"/>
      <c r="R1605" s="195"/>
      <c r="S1605" s="199"/>
      <c r="T1605" s="195"/>
      <c r="U1605" s="200"/>
      <c r="V1605" s="201"/>
      <c r="W1605" s="195"/>
      <c r="X1605" s="201"/>
      <c r="Y1605" s="199"/>
      <c r="Z1605" s="201"/>
      <c r="AA1605" s="201"/>
      <c r="AB1605" s="195"/>
      <c r="AC1605" s="195"/>
      <c r="AD1605" s="199"/>
      <c r="AE1605" s="202"/>
      <c r="AF1605" s="203" t="s">
        <v>251</v>
      </c>
    </row>
    <row hidden="true" r="1606">
      <c r="A1606" s="256"/>
      <c r="B1606" s="257" t="s">
        <v>274</v>
      </c>
      <c r="C1606" s="221" t="s">
        <v>285</v>
      </c>
      <c r="D1606" s="192" t="s">
        <v>249</v>
      </c>
      <c r="E1606" s="193">
        <v>0</v>
      </c>
      <c r="F1606" s="194">
        <f>E1606+E1608+E1607</f>
      </c>
      <c r="G1606" s="193">
        <v>0</v>
      </c>
      <c r="H1606" s="193">
        <v>0</v>
      </c>
      <c r="I1606" s="196">
        <f t="shared" si="162"/>
      </c>
      <c r="J1606" s="197">
        <f t="shared" si="51"/>
      </c>
      <c r="K1606" s="193">
        <v>0</v>
      </c>
      <c r="L1606" s="197">
        <f t="shared" si="128"/>
      </c>
      <c r="M1606" s="193">
        <v>0</v>
      </c>
      <c r="N1606" s="198">
        <f t="shared" si="228"/>
      </c>
      <c r="O1606" s="193">
        <v>0</v>
      </c>
      <c r="P1606" s="198">
        <f t="shared" si="255"/>
      </c>
      <c r="Q1606" s="199">
        <f>(M1606+M1607+M1608)/(O1606+O1607+O1608)</f>
      </c>
      <c r="R1606" s="195">
        <v>9</v>
      </c>
      <c r="S1606" s="199">
        <f>(O1606+O1607+O1608)/(K1606+K1607+K1608)</f>
      </c>
      <c r="T1606" s="195">
        <v>5</v>
      </c>
      <c r="U1606" s="200">
        <f>F1606/T1606</f>
      </c>
      <c r="V1606" s="201">
        <f>(F1606+4*500)/T1606</f>
      </c>
      <c r="W1606" s="195">
        <v>4690.800000000003</v>
      </c>
      <c r="X1606" s="201">
        <f>W1606/T1606</f>
      </c>
      <c r="Y1606" s="199">
        <f>T1606/R1606</f>
      </c>
      <c r="Z1606" s="201">
        <f>W1606/F1606</f>
      </c>
      <c r="AA1606" s="201">
        <f>W1606/(F1606+500)</f>
      </c>
      <c r="AB1606" s="195">
        <v>0</v>
      </c>
      <c r="AC1606" s="195">
        <v>0</v>
      </c>
      <c r="AD1606" s="199">
        <f>AB1606/T1606</f>
      </c>
      <c r="AE1606" s="202">
        <f>(W1606-AC1606)/(F1606+500)</f>
      </c>
      <c r="AF1606" s="244" t="s">
        <v>248</v>
      </c>
    </row>
    <row hidden="true" r="1607">
      <c r="A1607" s="256"/>
      <c r="B1607" s="257"/>
      <c r="C1607" s="221"/>
      <c r="D1607" s="192" t="s">
        <v>289</v>
      </c>
      <c r="E1607" s="193">
        <v>928.13</v>
      </c>
      <c r="F1607" s="194"/>
      <c r="G1607" s="195">
        <v>10956</v>
      </c>
      <c r="H1607" s="195">
        <v>440</v>
      </c>
      <c r="I1607" s="196">
        <f t="shared" si="162"/>
      </c>
      <c r="J1607" s="197">
        <f t="shared" si="51"/>
      </c>
      <c r="K1607" s="195">
        <v>18</v>
      </c>
      <c r="L1607" s="197">
        <f t="shared" si="128"/>
      </c>
      <c r="M1607" s="195">
        <v>2</v>
      </c>
      <c r="N1607" s="198">
        <f t="shared" si="228"/>
      </c>
      <c r="O1607" s="195">
        <v>2</v>
      </c>
      <c r="P1607" s="198">
        <f t="shared" si="255"/>
      </c>
      <c r="Q1607" s="199"/>
      <c r="R1607" s="195"/>
      <c r="S1607" s="199"/>
      <c r="T1607" s="195"/>
      <c r="U1607" s="200"/>
      <c r="V1607" s="201"/>
      <c r="W1607" s="195"/>
      <c r="X1607" s="201"/>
      <c r="Y1607" s="199"/>
      <c r="Z1607" s="201"/>
      <c r="AA1607" s="201"/>
      <c r="AB1607" s="195"/>
      <c r="AC1607" s="195"/>
      <c r="AD1607" s="199"/>
      <c r="AE1607" s="202"/>
      <c r="AF1607" s="203"/>
    </row>
    <row hidden="true" r="1608">
      <c r="A1608" s="256"/>
      <c r="B1608" s="257"/>
      <c r="C1608" s="221"/>
      <c r="D1608" s="192" t="s">
        <v>250</v>
      </c>
      <c r="E1608" s="193">
        <v>373.07</v>
      </c>
      <c r="F1608" s="194"/>
      <c r="G1608" s="195">
        <v>1815</v>
      </c>
      <c r="H1608" s="195">
        <v>65</v>
      </c>
      <c r="I1608" s="196">
        <f t="shared" si="162"/>
      </c>
      <c r="J1608" s="197">
        <f t="shared" si="51"/>
      </c>
      <c r="K1608" s="195">
        <v>1</v>
      </c>
      <c r="L1608" s="197">
        <f t="shared" si="128"/>
      </c>
      <c r="M1608" s="195">
        <v>1</v>
      </c>
      <c r="N1608" s="198">
        <f t="shared" si="228"/>
      </c>
      <c r="O1608" s="195">
        <v>2</v>
      </c>
      <c r="P1608" s="198">
        <f t="shared" si="255"/>
      </c>
      <c r="Q1608" s="199"/>
      <c r="R1608" s="195"/>
      <c r="S1608" s="199"/>
      <c r="T1608" s="195"/>
      <c r="U1608" s="200"/>
      <c r="V1608" s="201"/>
      <c r="W1608" s="195"/>
      <c r="X1608" s="201"/>
      <c r="Y1608" s="199"/>
      <c r="Z1608" s="201"/>
      <c r="AA1608" s="201"/>
      <c r="AB1608" s="195"/>
      <c r="AC1608" s="195"/>
      <c r="AD1608" s="199"/>
      <c r="AE1608" s="202"/>
      <c r="AF1608" s="203" t="s">
        <v>251</v>
      </c>
    </row>
    <row hidden="true" r="1609">
      <c r="A1609" s="256"/>
      <c r="B1609" s="257" t="s">
        <v>275</v>
      </c>
      <c r="C1609" s="221" t="s">
        <v>285</v>
      </c>
      <c r="D1609" s="192" t="s">
        <v>249</v>
      </c>
      <c r="E1609" s="193">
        <v>0</v>
      </c>
      <c r="F1609" s="194">
        <f>E1609+E1611+E1610</f>
      </c>
      <c r="G1609" s="193">
        <v>0</v>
      </c>
      <c r="H1609" s="193">
        <v>0</v>
      </c>
      <c r="I1609" s="196">
        <f t="shared" si="162"/>
      </c>
      <c r="J1609" s="197">
        <f t="shared" si="51"/>
      </c>
      <c r="K1609" s="193">
        <v>0</v>
      </c>
      <c r="L1609" s="197">
        <f t="shared" si="128"/>
      </c>
      <c r="M1609" s="193">
        <v>0</v>
      </c>
      <c r="N1609" s="198">
        <f t="shared" si="228"/>
      </c>
      <c r="O1609" s="193">
        <v>0</v>
      </c>
      <c r="P1609" s="198">
        <f t="shared" si="255"/>
      </c>
      <c r="Q1609" s="199">
        <f>(M1609+M1610+M1611)/(O1609+O1610+O1611)</f>
      </c>
      <c r="R1609" s="195">
        <v>2</v>
      </c>
      <c r="S1609" s="199">
        <f>(O1609+O1610+O1611)/(K1609+K1610+K1611)</f>
      </c>
      <c r="T1609" s="195">
        <v>0</v>
      </c>
      <c r="U1609" s="200">
        <f>F1609/T1609</f>
      </c>
      <c r="V1609" s="201">
        <f>(F1609+4*500)/T1609</f>
      </c>
      <c r="W1609" s="195">
        <v>0</v>
      </c>
      <c r="X1609" s="201">
        <f>W1609/T1609</f>
      </c>
      <c r="Y1609" s="199">
        <f>T1609/R1609</f>
      </c>
      <c r="Z1609" s="201">
        <f>W1609/F1609</f>
      </c>
      <c r="AA1609" s="201">
        <f>W1609/(F1609+500)</f>
      </c>
      <c r="AB1609" s="195">
        <v>0</v>
      </c>
      <c r="AC1609" s="195">
        <v>0</v>
      </c>
      <c r="AD1609" s="199">
        <f>AB1609/T1609</f>
      </c>
      <c r="AE1609" s="202">
        <f>(W1609-AC1609)/(F1609+500)</f>
      </c>
      <c r="AF1609" s="244" t="s">
        <v>248</v>
      </c>
    </row>
    <row hidden="true" r="1610">
      <c r="A1610" s="256"/>
      <c r="B1610" s="257"/>
      <c r="C1610" s="221"/>
      <c r="D1610" s="192" t="s">
        <v>289</v>
      </c>
      <c r="E1610" s="193">
        <v>716.46</v>
      </c>
      <c r="F1610" s="194"/>
      <c r="G1610" s="195">
        <v>7914</v>
      </c>
      <c r="H1610" s="195">
        <v>392</v>
      </c>
      <c r="I1610" s="196">
        <f t="shared" si="162"/>
      </c>
      <c r="J1610" s="197">
        <f t="shared" si="51"/>
      </c>
      <c r="K1610" s="195">
        <v>12</v>
      </c>
      <c r="L1610" s="197">
        <f t="shared" si="128"/>
      </c>
      <c r="M1610" s="195">
        <v>0</v>
      </c>
      <c r="N1610" s="198">
        <f t="shared" si="228"/>
      </c>
      <c r="O1610" s="195">
        <v>2</v>
      </c>
      <c r="P1610" s="198">
        <f t="shared" si="255"/>
      </c>
      <c r="Q1610" s="199"/>
      <c r="R1610" s="195"/>
      <c r="S1610" s="199"/>
      <c r="T1610" s="195"/>
      <c r="U1610" s="200"/>
      <c r="V1610" s="201"/>
      <c r="W1610" s="195"/>
      <c r="X1610" s="201"/>
      <c r="Y1610" s="199"/>
      <c r="Z1610" s="201"/>
      <c r="AA1610" s="201"/>
      <c r="AB1610" s="195"/>
      <c r="AC1610" s="195"/>
      <c r="AD1610" s="199"/>
      <c r="AE1610" s="202"/>
      <c r="AF1610" s="203"/>
    </row>
    <row hidden="true" r="1611">
      <c r="A1611" s="256"/>
      <c r="B1611" s="257"/>
      <c r="C1611" s="221"/>
      <c r="D1611" s="192" t="s">
        <v>250</v>
      </c>
      <c r="E1611" s="193">
        <v>534.47</v>
      </c>
      <c r="F1611" s="194"/>
      <c r="G1611" s="195">
        <v>2017</v>
      </c>
      <c r="H1611" s="195">
        <v>191</v>
      </c>
      <c r="I1611" s="196">
        <f t="shared" si="162"/>
      </c>
      <c r="J1611" s="197">
        <f t="shared" si="51"/>
      </c>
      <c r="K1611" s="195">
        <v>3</v>
      </c>
      <c r="L1611" s="197">
        <f t="shared" si="128"/>
      </c>
      <c r="M1611" s="195">
        <v>0</v>
      </c>
      <c r="N1611" s="198">
        <f t="shared" si="228"/>
      </c>
      <c r="O1611" s="195">
        <v>0</v>
      </c>
      <c r="P1611" s="198">
        <f t="shared" si="255"/>
      </c>
      <c r="Q1611" s="199"/>
      <c r="R1611" s="195"/>
      <c r="S1611" s="199"/>
      <c r="T1611" s="195"/>
      <c r="U1611" s="200"/>
      <c r="V1611" s="201"/>
      <c r="W1611" s="195"/>
      <c r="X1611" s="201"/>
      <c r="Y1611" s="199"/>
      <c r="Z1611" s="201"/>
      <c r="AA1611" s="201"/>
      <c r="AB1611" s="195"/>
      <c r="AC1611" s="195"/>
      <c r="AD1611" s="199"/>
      <c r="AE1611" s="202"/>
      <c r="AF1611" s="203" t="s">
        <v>251</v>
      </c>
    </row>
    <row hidden="true" r="1612">
      <c r="A1612" s="256"/>
      <c r="B1612" s="257" t="s">
        <v>276</v>
      </c>
      <c r="C1612" s="221" t="s">
        <v>285</v>
      </c>
      <c r="D1612" s="192" t="s">
        <v>249</v>
      </c>
      <c r="E1612" s="193">
        <v>0</v>
      </c>
      <c r="F1612" s="194">
        <f>E1612+E1614+E1613</f>
      </c>
      <c r="G1612" s="193">
        <v>0</v>
      </c>
      <c r="H1612" s="193">
        <v>0</v>
      </c>
      <c r="I1612" s="196">
        <f t="shared" si="162"/>
      </c>
      <c r="J1612" s="197">
        <f t="shared" si="51"/>
      </c>
      <c r="K1612" s="193">
        <v>0</v>
      </c>
      <c r="L1612" s="197">
        <f t="shared" si="128"/>
      </c>
      <c r="M1612" s="193">
        <v>0</v>
      </c>
      <c r="N1612" s="198">
        <f t="shared" si="228"/>
      </c>
      <c r="O1612" s="193">
        <v>0</v>
      </c>
      <c r="P1612" s="198">
        <f t="shared" si="255"/>
      </c>
      <c r="Q1612" s="199">
        <f>(M1612+M1613+M1614)/(O1612+O1613+O1614)</f>
      </c>
      <c r="R1612" s="195">
        <v>3</v>
      </c>
      <c r="S1612" s="199">
        <f>(O1612+O1613+O1614)/(K1612+K1613+K1614)</f>
      </c>
      <c r="T1612" s="195">
        <v>0</v>
      </c>
      <c r="U1612" s="200">
        <f>F1612/T1612</f>
      </c>
      <c r="V1612" s="201">
        <f>(F1612+4*500)/T1612</f>
      </c>
      <c r="W1612" s="195">
        <v>0</v>
      </c>
      <c r="X1612" s="201">
        <f>W1612/T1612</f>
      </c>
      <c r="Y1612" s="199">
        <f>T1612/R1612</f>
      </c>
      <c r="Z1612" s="201">
        <f>W1612/F1612</f>
      </c>
      <c r="AA1612" s="201">
        <f>W1612/(F1612+500)</f>
      </c>
      <c r="AB1612" s="195">
        <v>0</v>
      </c>
      <c r="AC1612" s="195">
        <v>0</v>
      </c>
      <c r="AD1612" s="199">
        <f>AB1612/T1612</f>
      </c>
      <c r="AE1612" s="202">
        <f>(W1612-AC1612)/(F1612+500)</f>
      </c>
      <c r="AF1612" s="244" t="s">
        <v>248</v>
      </c>
    </row>
    <row hidden="true" r="1613">
      <c r="A1613" s="256"/>
      <c r="B1613" s="257"/>
      <c r="C1613" s="221"/>
      <c r="D1613" s="192" t="s">
        <v>289</v>
      </c>
      <c r="E1613" s="193">
        <v>340.13</v>
      </c>
      <c r="F1613" s="194"/>
      <c r="G1613" s="195">
        <v>3872</v>
      </c>
      <c r="H1613" s="195">
        <v>272</v>
      </c>
      <c r="I1613" s="196">
        <f t="shared" si="162"/>
      </c>
      <c r="J1613" s="197">
        <f t="shared" si="51"/>
      </c>
      <c r="K1613" s="195">
        <v>10</v>
      </c>
      <c r="L1613" s="197">
        <f>E1612/K1612</f>
      </c>
      <c r="M1613" s="195">
        <v>0</v>
      </c>
      <c r="N1613" s="198">
        <f t="shared" si="228"/>
      </c>
      <c r="O1613" s="195">
        <v>0</v>
      </c>
      <c r="P1613" s="198">
        <f t="shared" si="255"/>
      </c>
      <c r="Q1613" s="199"/>
      <c r="R1613" s="195"/>
      <c r="S1613" s="199"/>
      <c r="T1613" s="195"/>
      <c r="U1613" s="200"/>
      <c r="V1613" s="201"/>
      <c r="W1613" s="195"/>
      <c r="X1613" s="201"/>
      <c r="Y1613" s="199"/>
      <c r="Z1613" s="201"/>
      <c r="AA1613" s="201"/>
      <c r="AB1613" s="195"/>
      <c r="AC1613" s="195"/>
      <c r="AD1613" s="199"/>
      <c r="AE1613" s="202"/>
      <c r="AF1613" s="203"/>
    </row>
    <row hidden="true" r="1614">
      <c r="A1614" s="256"/>
      <c r="B1614" s="257"/>
      <c r="C1614" s="221"/>
      <c r="D1614" s="192" t="s">
        <v>250</v>
      </c>
      <c r="E1614" s="193">
        <v>165.88</v>
      </c>
      <c r="F1614" s="194"/>
      <c r="G1614" s="195">
        <v>619</v>
      </c>
      <c r="H1614" s="195">
        <v>115</v>
      </c>
      <c r="I1614" s="196">
        <f t="shared" si="162"/>
      </c>
      <c r="J1614" s="197">
        <f t="shared" si="51"/>
      </c>
      <c r="K1614" s="195">
        <v>2</v>
      </c>
      <c r="L1614" s="197">
        <f t="shared" ref="L1614:L1616" si="129">E1614/K1614</f>
      </c>
      <c r="M1614" s="195">
        <v>0</v>
      </c>
      <c r="N1614" s="198">
        <f t="shared" si="228"/>
      </c>
      <c r="O1614" s="195">
        <v>2</v>
      </c>
      <c r="P1614" s="198">
        <f t="shared" si="255"/>
      </c>
      <c r="Q1614" s="199"/>
      <c r="R1614" s="195"/>
      <c r="S1614" s="199"/>
      <c r="T1614" s="195"/>
      <c r="U1614" s="200"/>
      <c r="V1614" s="201"/>
      <c r="W1614" s="195"/>
      <c r="X1614" s="201"/>
      <c r="Y1614" s="199"/>
      <c r="Z1614" s="201"/>
      <c r="AA1614" s="201"/>
      <c r="AB1614" s="195"/>
      <c r="AC1614" s="195"/>
      <c r="AD1614" s="199"/>
      <c r="AE1614" s="202"/>
      <c r="AF1614" s="203" t="s">
        <v>251</v>
      </c>
    </row>
    <row hidden="true" r="1615">
      <c r="A1615" s="189"/>
      <c r="B1615" s="260" t="s">
        <v>256</v>
      </c>
      <c r="C1615" s="222"/>
      <c r="D1615" s="222"/>
      <c r="E1615" s="208">
        <f>SUM(E1600:E1614)</f>
      </c>
      <c r="F1615" s="208">
        <f>SUM(F1600:F1614)</f>
      </c>
      <c r="G1615" s="208">
        <f>SUM(G1600:G1614)</f>
      </c>
      <c r="H1615" s="208">
        <f>SUM(H1600:H1614)</f>
      </c>
      <c r="I1615" s="210">
        <f t="shared" si="162"/>
      </c>
      <c r="J1615" s="211">
        <f t="shared" si="51"/>
      </c>
      <c r="K1615" s="208">
        <f>SUM(K1600:K1614)</f>
      </c>
      <c r="L1615" s="211">
        <f t="shared" si="129"/>
      </c>
      <c r="M1615" s="208">
        <f>SUM(M1600:M1614)</f>
      </c>
      <c r="N1615" s="212">
        <f t="shared" si="228"/>
      </c>
      <c r="O1615" s="208">
        <f>SUM(O1600:O1614)</f>
      </c>
      <c r="P1615" s="212">
        <f t="shared" si="255"/>
      </c>
      <c r="Q1615" s="213">
        <f t="shared" ref="Q1615:Q1616" si="201">M1615/O1615</f>
      </c>
      <c r="R1615" s="208">
        <f>SUM(R1600:R1614)</f>
      </c>
      <c r="S1615" s="213">
        <f t="shared" ref="S1615:S1616" si="79">(O1615+O1615)/(K1615+K1615)</f>
      </c>
      <c r="T1615" s="208">
        <f>SUM(T1600:T1614)</f>
      </c>
      <c r="U1615" s="214">
        <f t="shared" ref="U1615:U1616" si="564">F1615/T1615</f>
      </c>
      <c r="V1615" s="215">
        <f t="shared" ref="V1615:V1616" si="657">(F1615+4*500)/T1615</f>
      </c>
      <c r="W1615" s="208">
        <f>SUM(W1600:W1614)</f>
      </c>
      <c r="X1615" s="216">
        <f t="shared" ref="X1615:X1616" si="356">W1615/T1615</f>
      </c>
      <c r="Y1615" s="213">
        <f t="shared" ref="Y1615:Y1616" si="460">T1615/R1615</f>
      </c>
      <c r="Z1615" s="215">
        <f t="shared" ref="Z1615:Z1616" si="865">W1615/F1615</f>
      </c>
      <c r="AA1615" s="215">
        <f>W1615/(F1615+COUNT(W1600:W1614)*500)</f>
      </c>
      <c r="AB1615" s="217">
        <f>AB1600+AB1603+AB1606+AB1609+AB1612</f>
      </c>
      <c r="AC1615" s="217">
        <f>AC1600+AC1603+AC1606+AC1609+AC1612</f>
      </c>
      <c r="AD1615" s="213">
        <f t="shared" ref="AD1615:AD1616" si="761">AB1615/T1615</f>
      </c>
      <c r="AE1615" s="223">
        <f>(W1615-AC1615)/(F1615+COUNT(W1600:W1614))</f>
      </c>
      <c r="AF1615" s="203"/>
    </row>
    <row r="1616">
      <c r="A1616" s="189"/>
      <c r="B1616" s="225" t="s">
        <v>277</v>
      </c>
      <c r="C1616" s="225"/>
      <c r="D1616" s="225"/>
      <c r="E1616" s="226">
        <f>E1567+E1583+E1599+E1615</f>
      </c>
      <c r="F1616" s="226">
        <f>F1567+F1583+F1599+F1615</f>
      </c>
      <c r="G1616" s="226">
        <f>G1567+G1583+G1599+G1615</f>
      </c>
      <c r="H1616" s="226">
        <f>H1567+H1583+H1599+H1615</f>
      </c>
      <c r="I1616" s="227">
        <f t="shared" si="162"/>
      </c>
      <c r="J1616" s="228">
        <f t="shared" si="51"/>
      </c>
      <c r="K1616" s="229">
        <f>K1567+K1583+K1599+K1615</f>
      </c>
      <c r="L1616" s="228">
        <f t="shared" si="129"/>
      </c>
      <c r="M1616" s="229">
        <f>M1567+M1583+M1599+M1615</f>
      </c>
      <c r="N1616" s="230">
        <f t="shared" si="228"/>
      </c>
      <c r="O1616" s="229">
        <f>O1567+O1583+O1599+O1615</f>
      </c>
      <c r="P1616" s="230">
        <f t="shared" si="255"/>
      </c>
      <c r="Q1616" s="231">
        <f t="shared" si="201"/>
      </c>
      <c r="R1616" s="229">
        <f>R1567+R1583+R1599+R1615</f>
      </c>
      <c r="S1616" s="231">
        <f t="shared" si="79"/>
      </c>
      <c r="T1616" s="229">
        <f>T1567+T1583+T1599+T1615</f>
      </c>
      <c r="U1616" s="232">
        <f t="shared" si="564"/>
      </c>
      <c r="V1616" s="233">
        <f t="shared" si="657"/>
      </c>
      <c r="W1616" s="226">
        <f>W1567+W1583+W1599+W1615</f>
      </c>
      <c r="X1616" s="233">
        <f t="shared" si="356"/>
      </c>
      <c r="Y1616" s="231">
        <f t="shared" si="460"/>
      </c>
      <c r="Z1616" s="233">
        <f t="shared" si="865"/>
      </c>
      <c r="AA1616" s="233">
        <f>W1616/(F1616+COUNT(W1552:W1566,W1568:W1582,W1584:W1598,W1600:W1614)*500)</f>
      </c>
      <c r="AB1616" s="229">
        <f>AB1567+AB1583+AB1599+AB1615</f>
      </c>
      <c r="AC1616" s="226">
        <f>AC1567+AC1583+AC1599+AC1615</f>
      </c>
      <c r="AD1616" s="231">
        <f t="shared" si="761"/>
      </c>
      <c r="AE1616" s="233">
        <f>(W1616-AC1616)/(F1616+COUNT(W1552:W1566,W1568:W1582,W1584:W1598,W1600:W1614)*500)</f>
      </c>
      <c r="AF1616" s="201"/>
    </row>
    <row hidden="true" r="1617">
      <c r="A1617" s="178" t="s">
        <v>212</v>
      </c>
      <c r="B1617" s="179" t="s">
        <v>213</v>
      </c>
      <c r="C1617" s="179" t="s">
        <v>214</v>
      </c>
      <c r="D1617" s="179" t="s">
        <v>215</v>
      </c>
      <c r="E1617" s="180" t="s">
        <v>216</v>
      </c>
      <c r="F1617" s="179" t="s">
        <v>217</v>
      </c>
      <c r="G1617" s="179" t="s">
        <v>218</v>
      </c>
      <c r="H1617" s="179" t="s">
        <v>219</v>
      </c>
      <c r="I1617" s="181" t="s">
        <v>220</v>
      </c>
      <c r="J1617" s="182" t="s">
        <v>221</v>
      </c>
      <c r="K1617" s="179" t="s">
        <v>222</v>
      </c>
      <c r="L1617" s="182" t="s">
        <v>223</v>
      </c>
      <c r="M1617" s="179" t="s">
        <v>224</v>
      </c>
      <c r="N1617" s="183" t="s">
        <v>225</v>
      </c>
      <c r="O1617" s="179" t="s">
        <v>226</v>
      </c>
      <c r="P1617" s="183" t="s">
        <v>227</v>
      </c>
      <c r="Q1617" s="181" t="s">
        <v>228</v>
      </c>
      <c r="R1617" s="184" t="s">
        <v>229</v>
      </c>
      <c r="S1617" s="185" t="s">
        <v>230</v>
      </c>
      <c r="T1617" s="184" t="s">
        <v>231</v>
      </c>
      <c r="U1617" s="186" t="s">
        <v>232</v>
      </c>
      <c r="V1617" s="187" t="s">
        <v>233</v>
      </c>
      <c r="W1617" s="187" t="s">
        <v>234</v>
      </c>
      <c r="X1617" s="187" t="s">
        <v>235</v>
      </c>
      <c r="Y1617" s="185" t="s">
        <v>236</v>
      </c>
      <c r="Z1617" s="187" t="s">
        <v>237</v>
      </c>
      <c r="AA1617" s="187" t="s">
        <v>238</v>
      </c>
      <c r="AB1617" s="187" t="s">
        <v>239</v>
      </c>
      <c r="AC1617" s="184" t="s">
        <v>240</v>
      </c>
      <c r="AD1617" s="185" t="s">
        <v>241</v>
      </c>
      <c r="AE1617" s="235" t="s">
        <v>242</v>
      </c>
      <c r="AF1617" s="236" t="s">
        <v>243</v>
      </c>
    </row>
    <row hidden="true" r="1618">
      <c r="A1618" s="189" t="s">
        <v>317</v>
      </c>
      <c r="B1618" s="190" t="s">
        <v>245</v>
      </c>
      <c r="C1618" s="221" t="s">
        <v>272</v>
      </c>
      <c r="D1618" s="192" t="s">
        <v>249</v>
      </c>
      <c r="E1618" s="193">
        <v>5.81</v>
      </c>
      <c r="F1618" s="194">
        <f>E1618+E1620+E1619</f>
      </c>
      <c r="G1618" s="195">
        <v>112</v>
      </c>
      <c r="H1618" s="195">
        <v>17</v>
      </c>
      <c r="I1618" s="196">
        <f t="shared" ref="I1618:I1682" si="163">H1618/G1618</f>
      </c>
      <c r="J1618" s="197">
        <f t="shared" ref="J1618:J1652" si="52">(E1618/G1618)*1000</f>
      </c>
      <c r="K1618" s="195">
        <v>0</v>
      </c>
      <c r="L1618" s="197">
        <f t="shared" ref="L1618:L1678" si="130">E1618/K1618</f>
      </c>
      <c r="M1618" s="195">
        <v>0</v>
      </c>
      <c r="N1618" s="198">
        <f t="shared" ref="N1618:N1682" si="229">E1618/M1618</f>
      </c>
      <c r="O1618" s="195">
        <v>0</v>
      </c>
      <c r="P1618" s="198">
        <f t="shared" ref="P1618:P1682" si="256">E1618/O1618</f>
      </c>
      <c r="Q1618" s="199">
        <f>(M1618+M1619+M1620)/(O1618+O1619+O1620)</f>
      </c>
      <c r="R1618" s="195">
        <v>4</v>
      </c>
      <c r="S1618" s="199">
        <f>(O1618+O1619+O1620)/(K1618+K1619+K1620)</f>
      </c>
      <c r="T1618" s="195">
        <v>2</v>
      </c>
      <c r="U1618" s="200">
        <f>F1618/T1618</f>
      </c>
      <c r="V1618" s="201">
        <f>(F1618+4*500)/T1618</f>
      </c>
      <c r="W1618" s="195">
        <v>1110</v>
      </c>
      <c r="X1618" s="201">
        <f>W1618/T1618</f>
      </c>
      <c r="Y1618" s="199">
        <f>T1618/R1618</f>
      </c>
      <c r="Z1618" s="201">
        <f>W1618/F1618</f>
      </c>
      <c r="AA1618" s="201">
        <f>W1618/(F1618+500)</f>
      </c>
      <c r="AB1618" s="195">
        <v>0</v>
      </c>
      <c r="AC1618" s="195">
        <v>0</v>
      </c>
      <c r="AD1618" s="199">
        <f>AB1618/T1618</f>
      </c>
      <c r="AE1618" s="202">
        <f>(W1618-AC1618)/(F1618+500)</f>
      </c>
      <c r="AF1618" s="237" t="s">
        <v>315</v>
      </c>
    </row>
    <row hidden="true" r="1619">
      <c r="A1619" s="189"/>
      <c r="B1619" s="190"/>
      <c r="C1619" s="221"/>
      <c r="D1619" s="192" t="s">
        <v>289</v>
      </c>
      <c r="E1619" s="193">
        <v>856.96</v>
      </c>
      <c r="F1619" s="194"/>
      <c r="G1619" s="195">
        <v>8540</v>
      </c>
      <c r="H1619" s="195">
        <v>640</v>
      </c>
      <c r="I1619" s="196">
        <f t="shared" si="163"/>
      </c>
      <c r="J1619" s="197">
        <f t="shared" si="52"/>
      </c>
      <c r="K1619" s="195">
        <v>19</v>
      </c>
      <c r="L1619" s="197">
        <f t="shared" si="130"/>
      </c>
      <c r="M1619" s="195">
        <v>1</v>
      </c>
      <c r="N1619" s="198">
        <f t="shared" si="229"/>
      </c>
      <c r="O1619" s="195">
        <v>2</v>
      </c>
      <c r="P1619" s="198">
        <f t="shared" si="256"/>
      </c>
      <c r="Q1619" s="199"/>
      <c r="R1619" s="195"/>
      <c r="S1619" s="199"/>
      <c r="T1619" s="195"/>
      <c r="U1619" s="200"/>
      <c r="V1619" s="201"/>
      <c r="W1619" s="195"/>
      <c r="X1619" s="201"/>
      <c r="Y1619" s="199"/>
      <c r="Z1619" s="201"/>
      <c r="AA1619" s="201"/>
      <c r="AB1619" s="195"/>
      <c r="AC1619" s="195"/>
      <c r="AD1619" s="199"/>
      <c r="AE1619" s="202"/>
      <c r="AF1619" s="204"/>
    </row>
    <row hidden="true" r="1620">
      <c r="A1620" s="189"/>
      <c r="B1620" s="190"/>
      <c r="C1620" s="221"/>
      <c r="D1620" s="192" t="s">
        <v>250</v>
      </c>
      <c r="E1620" s="193">
        <v>352.74</v>
      </c>
      <c r="F1620" s="194"/>
      <c r="G1620" s="195">
        <v>1602</v>
      </c>
      <c r="H1620" s="205">
        <v>477</v>
      </c>
      <c r="I1620" s="196">
        <f t="shared" si="163"/>
      </c>
      <c r="J1620" s="197">
        <f t="shared" si="52"/>
      </c>
      <c r="K1620" s="195">
        <v>7</v>
      </c>
      <c r="L1620" s="197">
        <f t="shared" si="130"/>
      </c>
      <c r="M1620" s="195">
        <v>1</v>
      </c>
      <c r="N1620" s="198">
        <f t="shared" si="229"/>
      </c>
      <c r="O1620" s="195">
        <v>1</v>
      </c>
      <c r="P1620" s="198">
        <f t="shared" si="256"/>
      </c>
      <c r="Q1620" s="199"/>
      <c r="R1620" s="195"/>
      <c r="S1620" s="199"/>
      <c r="T1620" s="195"/>
      <c r="U1620" s="200"/>
      <c r="V1620" s="201"/>
      <c r="W1620" s="195"/>
      <c r="X1620" s="201"/>
      <c r="Y1620" s="199"/>
      <c r="Z1620" s="201"/>
      <c r="AA1620" s="201"/>
      <c r="AB1620" s="195"/>
      <c r="AC1620" s="195"/>
      <c r="AD1620" s="199"/>
      <c r="AE1620" s="202"/>
      <c r="AF1620" s="203" t="s">
        <v>266</v>
      </c>
    </row>
    <row hidden="true" r="1621">
      <c r="A1621" s="189"/>
      <c r="B1621" s="190" t="s">
        <v>252</v>
      </c>
      <c r="C1621" s="221" t="s">
        <v>272</v>
      </c>
      <c r="D1621" s="192" t="s">
        <v>249</v>
      </c>
      <c r="E1621" s="193">
        <v>9.49</v>
      </c>
      <c r="F1621" s="194">
        <f>E1621+E1623+E1622</f>
      </c>
      <c r="G1621" s="195">
        <v>175</v>
      </c>
      <c r="H1621" s="195">
        <v>15</v>
      </c>
      <c r="I1621" s="196">
        <f t="shared" si="163"/>
      </c>
      <c r="J1621" s="197">
        <f t="shared" si="52"/>
      </c>
      <c r="K1621" s="195">
        <v>0</v>
      </c>
      <c r="L1621" s="197">
        <f t="shared" si="130"/>
      </c>
      <c r="M1621" s="195">
        <v>0</v>
      </c>
      <c r="N1621" s="198">
        <f t="shared" si="229"/>
      </c>
      <c r="O1621" s="195">
        <v>0</v>
      </c>
      <c r="P1621" s="198">
        <f t="shared" si="256"/>
      </c>
      <c r="Q1621" s="199">
        <f>(M1621+M1622+M1623)/(O1621+O1622+O1623)</f>
      </c>
      <c r="R1621" s="195">
        <v>8</v>
      </c>
      <c r="S1621" s="199">
        <f>(O1621+O1622+O1623)/(K1621+K1622+K1623)</f>
      </c>
      <c r="T1621" s="195">
        <v>2</v>
      </c>
      <c r="U1621" s="200">
        <f>F1621/T1621</f>
      </c>
      <c r="V1621" s="201">
        <f>(F1621+4*500)/T1621</f>
      </c>
      <c r="W1621" s="195">
        <v>2510.4</v>
      </c>
      <c r="X1621" s="201">
        <f>W1621/T1621</f>
      </c>
      <c r="Y1621" s="199">
        <f>T1621/R1621</f>
      </c>
      <c r="Z1621" s="201">
        <f>W1621/F1621</f>
      </c>
      <c r="AA1621" s="201">
        <f>W1621/(F1621+500)</f>
      </c>
      <c r="AB1621" s="195">
        <v>1</v>
      </c>
      <c r="AC1621" s="195">
        <v>1723.2</v>
      </c>
      <c r="AD1621" s="199">
        <f>AB1621/T1621</f>
      </c>
      <c r="AE1621" s="202">
        <f>(W1621-AC1621)/(F1621+500)</f>
      </c>
      <c r="AF1621" s="237" t="s">
        <v>315</v>
      </c>
    </row>
    <row hidden="true" r="1622">
      <c r="A1622" s="189"/>
      <c r="B1622" s="190"/>
      <c r="C1622" s="221"/>
      <c r="D1622" s="192" t="s">
        <v>289</v>
      </c>
      <c r="E1622" s="193">
        <v>1425.69</v>
      </c>
      <c r="F1622" s="194"/>
      <c r="G1622" s="195">
        <v>16244</v>
      </c>
      <c r="H1622" s="195">
        <v>985</v>
      </c>
      <c r="I1622" s="196">
        <f t="shared" si="163"/>
      </c>
      <c r="J1622" s="197">
        <f t="shared" si="52"/>
      </c>
      <c r="K1622" s="195">
        <v>29</v>
      </c>
      <c r="L1622" s="197">
        <f t="shared" si="130"/>
      </c>
      <c r="M1622" s="195">
        <v>2</v>
      </c>
      <c r="N1622" s="198">
        <f t="shared" si="229"/>
      </c>
      <c r="O1622" s="195">
        <v>3</v>
      </c>
      <c r="P1622" s="198">
        <f t="shared" si="256"/>
      </c>
      <c r="Q1622" s="199"/>
      <c r="R1622" s="195"/>
      <c r="S1622" s="199"/>
      <c r="T1622" s="195"/>
      <c r="U1622" s="200"/>
      <c r="V1622" s="201"/>
      <c r="W1622" s="195"/>
      <c r="X1622" s="201"/>
      <c r="Y1622" s="199"/>
      <c r="Z1622" s="201"/>
      <c r="AA1622" s="201"/>
      <c r="AB1622" s="195"/>
      <c r="AC1622" s="195"/>
      <c r="AD1622" s="199"/>
      <c r="AE1622" s="202"/>
      <c r="AF1622" s="204"/>
    </row>
    <row hidden="true" r="1623">
      <c r="A1623" s="189"/>
      <c r="B1623" s="190"/>
      <c r="C1623" s="221"/>
      <c r="D1623" s="192" t="s">
        <v>250</v>
      </c>
      <c r="E1623" s="193">
        <v>385.65</v>
      </c>
      <c r="F1623" s="194"/>
      <c r="G1623" s="195">
        <v>2235</v>
      </c>
      <c r="H1623" s="195">
        <v>568</v>
      </c>
      <c r="I1623" s="196">
        <f t="shared" si="163"/>
      </c>
      <c r="J1623" s="197">
        <f t="shared" si="52"/>
      </c>
      <c r="K1623" s="195">
        <v>12</v>
      </c>
      <c r="L1623" s="197">
        <f t="shared" si="130"/>
      </c>
      <c r="M1623" s="195">
        <v>0</v>
      </c>
      <c r="N1623" s="198">
        <f t="shared" si="229"/>
      </c>
      <c r="O1623" s="195">
        <v>2</v>
      </c>
      <c r="P1623" s="198">
        <f t="shared" si="256"/>
      </c>
      <c r="Q1623" s="199"/>
      <c r="R1623" s="195"/>
      <c r="S1623" s="199"/>
      <c r="T1623" s="195"/>
      <c r="U1623" s="200"/>
      <c r="V1623" s="201"/>
      <c r="W1623" s="195"/>
      <c r="X1623" s="201"/>
      <c r="Y1623" s="199"/>
      <c r="Z1623" s="201"/>
      <c r="AA1623" s="201"/>
      <c r="AB1623" s="195"/>
      <c r="AC1623" s="195"/>
      <c r="AD1623" s="199"/>
      <c r="AE1623" s="202"/>
      <c r="AF1623" s="203" t="s">
        <v>266</v>
      </c>
    </row>
    <row hidden="true" r="1624">
      <c r="A1624" s="189"/>
      <c r="B1624" s="206" t="s">
        <v>253</v>
      </c>
      <c r="C1624" s="221" t="s">
        <v>272</v>
      </c>
      <c r="D1624" s="192" t="s">
        <v>249</v>
      </c>
      <c r="E1624" s="193">
        <v>7.7</v>
      </c>
      <c r="F1624" s="194">
        <f>E1624+E1626+E1625</f>
      </c>
      <c r="G1624" s="195">
        <v>232</v>
      </c>
      <c r="H1624" s="195">
        <v>18</v>
      </c>
      <c r="I1624" s="196">
        <f t="shared" si="163"/>
      </c>
      <c r="J1624" s="197">
        <f t="shared" si="52"/>
      </c>
      <c r="K1624" s="195">
        <v>0</v>
      </c>
      <c r="L1624" s="197">
        <f t="shared" si="130"/>
      </c>
      <c r="M1624" s="195">
        <v>0</v>
      </c>
      <c r="N1624" s="198">
        <f t="shared" si="229"/>
      </c>
      <c r="O1624" s="195">
        <v>0</v>
      </c>
      <c r="P1624" s="198">
        <f t="shared" si="256"/>
      </c>
      <c r="Q1624" s="199">
        <f>(M1624+M1625+M1626)/(O1624+O1625+O1626)</f>
      </c>
      <c r="R1624" s="195">
        <v>6</v>
      </c>
      <c r="S1624" s="199">
        <f>(O1624+O1625+O1626)/(K1624+K1625+K1626)</f>
      </c>
      <c r="T1624" s="195">
        <v>2</v>
      </c>
      <c r="U1624" s="200">
        <f>F1624/T1624</f>
      </c>
      <c r="V1624" s="201">
        <f>(F1624+4*500)/T1624</f>
      </c>
      <c r="W1624" s="195">
        <v>2510.4</v>
      </c>
      <c r="X1624" s="201">
        <f>W1624/T1624</f>
      </c>
      <c r="Y1624" s="199">
        <f>T1624/R1624</f>
      </c>
      <c r="Z1624" s="201">
        <f>W1624/F1624</f>
      </c>
      <c r="AA1624" s="201">
        <f>W1624/(F1624+500)</f>
      </c>
      <c r="AB1624" s="195">
        <v>1</v>
      </c>
      <c r="AC1624" s="195">
        <v>1723.2</v>
      </c>
      <c r="AD1624" s="199">
        <f>AB1624/T1624</f>
      </c>
      <c r="AE1624" s="202">
        <f>(W1624-AC1624)/(F1624+500)</f>
      </c>
      <c r="AF1624" s="237" t="s">
        <v>315</v>
      </c>
    </row>
    <row hidden="true" r="1625">
      <c r="A1625" s="189"/>
      <c r="B1625" s="206"/>
      <c r="C1625" s="221"/>
      <c r="D1625" s="192" t="s">
        <v>289</v>
      </c>
      <c r="E1625" s="193">
        <v>1750.22</v>
      </c>
      <c r="F1625" s="194"/>
      <c r="G1625" s="195">
        <v>20883</v>
      </c>
      <c r="H1625" s="195">
        <v>1181</v>
      </c>
      <c r="I1625" s="196">
        <f t="shared" si="163"/>
      </c>
      <c r="J1625" s="197">
        <f t="shared" si="52"/>
      </c>
      <c r="K1625" s="195">
        <v>35</v>
      </c>
      <c r="L1625" s="197">
        <f t="shared" si="130"/>
      </c>
      <c r="M1625" s="195">
        <v>1</v>
      </c>
      <c r="N1625" s="198">
        <f t="shared" si="229"/>
      </c>
      <c r="O1625" s="195">
        <v>1</v>
      </c>
      <c r="P1625" s="198">
        <f t="shared" si="256"/>
      </c>
      <c r="Q1625" s="199"/>
      <c r="R1625" s="195"/>
      <c r="S1625" s="199"/>
      <c r="T1625" s="195"/>
      <c r="U1625" s="200"/>
      <c r="V1625" s="201"/>
      <c r="W1625" s="195"/>
      <c r="X1625" s="201"/>
      <c r="Y1625" s="199"/>
      <c r="Z1625" s="201"/>
      <c r="AA1625" s="201"/>
      <c r="AB1625" s="195"/>
      <c r="AC1625" s="195"/>
      <c r="AD1625" s="199"/>
      <c r="AE1625" s="202"/>
      <c r="AF1625" s="204"/>
    </row>
    <row hidden="true" r="1626">
      <c r="A1626" s="189"/>
      <c r="B1626" s="206"/>
      <c r="C1626" s="221"/>
      <c r="D1626" s="192" t="s">
        <v>250</v>
      </c>
      <c r="E1626" s="193">
        <v>269.72</v>
      </c>
      <c r="F1626" s="194"/>
      <c r="G1626" s="195">
        <v>2235</v>
      </c>
      <c r="H1626" s="205">
        <v>568</v>
      </c>
      <c r="I1626" s="196">
        <f t="shared" si="163"/>
      </c>
      <c r="J1626" s="197">
        <f t="shared" si="52"/>
      </c>
      <c r="K1626" s="195">
        <v>12</v>
      </c>
      <c r="L1626" s="197">
        <f t="shared" si="130"/>
      </c>
      <c r="M1626" s="195">
        <v>0</v>
      </c>
      <c r="N1626" s="198">
        <f t="shared" si="229"/>
      </c>
      <c r="O1626" s="195">
        <v>2</v>
      </c>
      <c r="P1626" s="198">
        <f t="shared" si="256"/>
      </c>
      <c r="Q1626" s="199"/>
      <c r="R1626" s="195"/>
      <c r="S1626" s="199"/>
      <c r="T1626" s="195"/>
      <c r="U1626" s="200"/>
      <c r="V1626" s="201"/>
      <c r="W1626" s="195"/>
      <c r="X1626" s="201"/>
      <c r="Y1626" s="199"/>
      <c r="Z1626" s="201"/>
      <c r="AA1626" s="201"/>
      <c r="AB1626" s="195"/>
      <c r="AC1626" s="195"/>
      <c r="AD1626" s="199"/>
      <c r="AE1626" s="202"/>
      <c r="AF1626" s="203" t="s">
        <v>266</v>
      </c>
    </row>
    <row hidden="true" r="1627">
      <c r="A1627" s="189"/>
      <c r="B1627" s="190" t="s">
        <v>254</v>
      </c>
      <c r="C1627" s="221" t="s">
        <v>272</v>
      </c>
      <c r="D1627" s="192" t="s">
        <v>249</v>
      </c>
      <c r="E1627" s="193">
        <v>5.64</v>
      </c>
      <c r="F1627" s="194">
        <f>E1627+E1629+E1628</f>
      </c>
      <c r="G1627" s="195">
        <v>214</v>
      </c>
      <c r="H1627" s="195">
        <v>12</v>
      </c>
      <c r="I1627" s="196">
        <f t="shared" si="163"/>
      </c>
      <c r="J1627" s="197">
        <f t="shared" si="52"/>
      </c>
      <c r="K1627" s="195">
        <v>0</v>
      </c>
      <c r="L1627" s="197">
        <f t="shared" si="130"/>
      </c>
      <c r="M1627" s="195">
        <v>0</v>
      </c>
      <c r="N1627" s="198">
        <f t="shared" si="229"/>
      </c>
      <c r="O1627" s="195">
        <v>0</v>
      </c>
      <c r="P1627" s="198">
        <f t="shared" si="256"/>
      </c>
      <c r="Q1627" s="199">
        <f>(M1627+M1628+M1629)/(O1627+O1628+O1629)</f>
      </c>
      <c r="R1627" s="195">
        <v>7</v>
      </c>
      <c r="S1627" s="199">
        <f>(O1627+O1628+O1629)/(K1627+K1628+K1629)</f>
      </c>
      <c r="T1627" s="195">
        <v>4</v>
      </c>
      <c r="U1627" s="200">
        <f>F1627/T1627</f>
      </c>
      <c r="V1627" s="201">
        <f>(F1627+4*500)/T1627</f>
      </c>
      <c r="W1627" s="195">
        <v>2982.999999999999</v>
      </c>
      <c r="X1627" s="201">
        <f>W1627/T1627</f>
      </c>
      <c r="Y1627" s="199">
        <f>T1627/R1627</f>
      </c>
      <c r="Z1627" s="201">
        <f>W1627/F1627</f>
      </c>
      <c r="AA1627" s="201">
        <f>W1627/(F1627+500)</f>
      </c>
      <c r="AB1627" s="195">
        <v>0</v>
      </c>
      <c r="AC1627" s="195">
        <v>0</v>
      </c>
      <c r="AD1627" s="199">
        <f>AB1627/T1627</f>
      </c>
      <c r="AE1627" s="202">
        <f>(W1627-AC1627)/(F1627+500)</f>
      </c>
      <c r="AF1627" s="237" t="s">
        <v>315</v>
      </c>
    </row>
    <row hidden="true" r="1628">
      <c r="A1628" s="189"/>
      <c r="B1628" s="190"/>
      <c r="C1628" s="221"/>
      <c r="D1628" s="192" t="s">
        <v>289</v>
      </c>
      <c r="E1628" s="193">
        <v>1069.88</v>
      </c>
      <c r="F1628" s="194"/>
      <c r="G1628" s="195">
        <v>11661</v>
      </c>
      <c r="H1628" s="195">
        <v>507</v>
      </c>
      <c r="I1628" s="196">
        <f t="shared" si="163"/>
      </c>
      <c r="J1628" s="197">
        <f t="shared" si="52"/>
      </c>
      <c r="K1628" s="195">
        <v>24</v>
      </c>
      <c r="L1628" s="197">
        <f t="shared" si="130"/>
      </c>
      <c r="M1628" s="195">
        <v>1</v>
      </c>
      <c r="N1628" s="198">
        <f t="shared" si="229"/>
      </c>
      <c r="O1628" s="195">
        <v>4</v>
      </c>
      <c r="P1628" s="198">
        <f t="shared" si="256"/>
      </c>
      <c r="Q1628" s="199"/>
      <c r="R1628" s="195"/>
      <c r="S1628" s="199"/>
      <c r="T1628" s="195"/>
      <c r="U1628" s="200"/>
      <c r="V1628" s="201"/>
      <c r="W1628" s="195"/>
      <c r="X1628" s="201"/>
      <c r="Y1628" s="199"/>
      <c r="Z1628" s="201"/>
      <c r="AA1628" s="201"/>
      <c r="AB1628" s="195"/>
      <c r="AC1628" s="195"/>
      <c r="AD1628" s="199"/>
      <c r="AE1628" s="202"/>
      <c r="AF1628" s="204"/>
    </row>
    <row hidden="true" r="1629">
      <c r="A1629" s="189"/>
      <c r="B1629" s="190"/>
      <c r="C1629" s="221"/>
      <c r="D1629" s="192" t="s">
        <v>250</v>
      </c>
      <c r="E1629" s="193">
        <v>655.18</v>
      </c>
      <c r="F1629" s="194"/>
      <c r="G1629" s="195">
        <v>3558</v>
      </c>
      <c r="H1629" s="205">
        <v>128</v>
      </c>
      <c r="I1629" s="196">
        <f t="shared" si="163"/>
      </c>
      <c r="J1629" s="197">
        <f t="shared" si="52"/>
      </c>
      <c r="K1629" s="195">
        <v>3</v>
      </c>
      <c r="L1629" s="197">
        <f t="shared" si="130"/>
      </c>
      <c r="M1629" s="195">
        <v>0</v>
      </c>
      <c r="N1629" s="198">
        <f t="shared" si="229"/>
      </c>
      <c r="O1629" s="195">
        <v>2</v>
      </c>
      <c r="P1629" s="198">
        <f t="shared" si="256"/>
      </c>
      <c r="Q1629" s="199"/>
      <c r="R1629" s="195"/>
      <c r="S1629" s="199"/>
      <c r="T1629" s="195"/>
      <c r="U1629" s="200"/>
      <c r="V1629" s="201"/>
      <c r="W1629" s="195"/>
      <c r="X1629" s="201"/>
      <c r="Y1629" s="199"/>
      <c r="Z1629" s="201"/>
      <c r="AA1629" s="201"/>
      <c r="AB1629" s="195"/>
      <c r="AC1629" s="195"/>
      <c r="AD1629" s="199"/>
      <c r="AE1629" s="202"/>
      <c r="AF1629" s="203" t="s">
        <v>266</v>
      </c>
    </row>
    <row hidden="true" r="1630">
      <c r="A1630" s="189"/>
      <c r="B1630" s="190" t="s">
        <v>255</v>
      </c>
      <c r="C1630" s="221" t="s">
        <v>272</v>
      </c>
      <c r="D1630" s="192" t="s">
        <v>249</v>
      </c>
      <c r="E1630" s="193">
        <v>3.39</v>
      </c>
      <c r="F1630" s="194">
        <f>E1630+E1632+E1631</f>
      </c>
      <c r="G1630" s="195">
        <v>138</v>
      </c>
      <c r="H1630" s="195">
        <v>7</v>
      </c>
      <c r="I1630" s="196">
        <f t="shared" si="163"/>
      </c>
      <c r="J1630" s="197">
        <f t="shared" si="52"/>
      </c>
      <c r="K1630" s="195">
        <v>0</v>
      </c>
      <c r="L1630" s="197">
        <f t="shared" si="130"/>
      </c>
      <c r="M1630" s="195">
        <v>0</v>
      </c>
      <c r="N1630" s="198">
        <f t="shared" si="229"/>
      </c>
      <c r="O1630" s="195">
        <v>0</v>
      </c>
      <c r="P1630" s="198">
        <f t="shared" si="256"/>
      </c>
      <c r="Q1630" s="199">
        <f>(M1630+M1631+M1632)/(O1630+O1631+O1632)</f>
      </c>
      <c r="R1630" s="195">
        <v>7</v>
      </c>
      <c r="S1630" s="199">
        <f>(O1630+O1631+O1632)/(K1630+K1631+K1632)</f>
      </c>
      <c r="T1630" s="195">
        <v>1</v>
      </c>
      <c r="U1630" s="200">
        <f>F1630/T1630</f>
      </c>
      <c r="V1630" s="201">
        <f>(F1630+4*500)/T1630</f>
      </c>
      <c r="W1630" s="195">
        <v>2071.2000000000007</v>
      </c>
      <c r="X1630" s="201">
        <f>W1630/T1630</f>
      </c>
      <c r="Y1630" s="199">
        <f>T1630/R1630</f>
      </c>
      <c r="Z1630" s="201">
        <f>W1630/F1630</f>
      </c>
      <c r="AA1630" s="201">
        <f>W1630/(F1630+500)</f>
      </c>
      <c r="AB1630" s="195">
        <v>0</v>
      </c>
      <c r="AC1630" s="195">
        <v>0</v>
      </c>
      <c r="AD1630" s="199">
        <f>AB1630/T1630</f>
      </c>
      <c r="AE1630" s="202">
        <f>(W1630-AC1630)/(F1630+500)</f>
      </c>
      <c r="AF1630" s="237" t="s">
        <v>315</v>
      </c>
    </row>
    <row hidden="true" r="1631">
      <c r="A1631" s="189"/>
      <c r="B1631" s="190"/>
      <c r="C1631" s="221"/>
      <c r="D1631" s="192" t="s">
        <v>289</v>
      </c>
      <c r="E1631" s="261">
        <v>912.76</v>
      </c>
      <c r="F1631" s="194"/>
      <c r="G1631" s="195">
        <v>9481</v>
      </c>
      <c r="H1631" s="195">
        <v>465</v>
      </c>
      <c r="I1631" s="196">
        <f t="shared" si="163"/>
      </c>
      <c r="J1631" s="197">
        <f t="shared" si="52"/>
      </c>
      <c r="K1631" s="195">
        <v>22</v>
      </c>
      <c r="L1631" s="197">
        <f t="shared" si="130"/>
      </c>
      <c r="M1631" s="195">
        <v>1</v>
      </c>
      <c r="N1631" s="198">
        <f t="shared" si="229"/>
      </c>
      <c r="O1631" s="195">
        <v>3</v>
      </c>
      <c r="P1631" s="198">
        <f t="shared" si="256"/>
      </c>
      <c r="Q1631" s="199"/>
      <c r="R1631" s="195"/>
      <c r="S1631" s="199"/>
      <c r="T1631" s="195"/>
      <c r="U1631" s="200"/>
      <c r="V1631" s="201"/>
      <c r="W1631" s="195"/>
      <c r="X1631" s="201"/>
      <c r="Y1631" s="199"/>
      <c r="Z1631" s="201"/>
      <c r="AA1631" s="201"/>
      <c r="AB1631" s="195"/>
      <c r="AC1631" s="195"/>
      <c r="AD1631" s="199"/>
      <c r="AE1631" s="202"/>
      <c r="AF1631" s="204"/>
    </row>
    <row hidden="true" r="1632">
      <c r="A1632" s="189"/>
      <c r="B1632" s="190"/>
      <c r="C1632" s="221"/>
      <c r="D1632" s="192" t="s">
        <v>250</v>
      </c>
      <c r="E1632" s="193">
        <v>283.68</v>
      </c>
      <c r="F1632" s="194"/>
      <c r="G1632" s="195">
        <v>1371</v>
      </c>
      <c r="H1632" s="205">
        <v>73</v>
      </c>
      <c r="I1632" s="196">
        <f t="shared" si="163"/>
      </c>
      <c r="J1632" s="197">
        <f t="shared" si="52"/>
      </c>
      <c r="K1632" s="195">
        <v>2</v>
      </c>
      <c r="L1632" s="197">
        <f t="shared" si="130"/>
      </c>
      <c r="M1632" s="195">
        <v>0</v>
      </c>
      <c r="N1632" s="198">
        <f t="shared" si="229"/>
      </c>
      <c r="O1632" s="195">
        <v>1</v>
      </c>
      <c r="P1632" s="198">
        <f t="shared" si="256"/>
      </c>
      <c r="Q1632" s="199"/>
      <c r="R1632" s="195"/>
      <c r="S1632" s="199"/>
      <c r="T1632" s="195"/>
      <c r="U1632" s="200"/>
      <c r="V1632" s="201"/>
      <c r="W1632" s="195"/>
      <c r="X1632" s="201"/>
      <c r="Y1632" s="199"/>
      <c r="Z1632" s="201"/>
      <c r="AA1632" s="201"/>
      <c r="AB1632" s="195"/>
      <c r="AC1632" s="195"/>
      <c r="AD1632" s="199"/>
      <c r="AE1632" s="202"/>
      <c r="AF1632" s="203" t="s">
        <v>266</v>
      </c>
    </row>
    <row hidden="true" r="1633">
      <c r="A1633" s="189"/>
      <c r="B1633" s="207" t="s">
        <v>256</v>
      </c>
      <c r="C1633" s="207"/>
      <c r="D1633" s="207"/>
      <c r="E1633" s="217">
        <f>SUM(E1618:E1632)</f>
      </c>
      <c r="F1633" s="209">
        <f>SUM(F1618:F1632)</f>
      </c>
      <c r="G1633" s="208">
        <f>SUM(G1618:G1632)</f>
      </c>
      <c r="H1633" s="208">
        <f>SUM(H1618:H1632)</f>
      </c>
      <c r="I1633" s="210">
        <f t="shared" si="163"/>
      </c>
      <c r="J1633" s="211">
        <f t="shared" si="52"/>
      </c>
      <c r="K1633" s="208">
        <f>SUM(K1618:K1632)</f>
      </c>
      <c r="L1633" s="211">
        <f t="shared" si="130"/>
      </c>
      <c r="M1633" s="208">
        <f>SUM(M1618:M1632)</f>
      </c>
      <c r="N1633" s="212">
        <f t="shared" si="229"/>
      </c>
      <c r="O1633" s="208">
        <f>SUM(O1618:O1632)</f>
      </c>
      <c r="P1633" s="212">
        <f t="shared" si="256"/>
      </c>
      <c r="Q1633" s="213">
        <f>M1633/O1633</f>
      </c>
      <c r="R1633" s="208">
        <f>SUM(R1618:R1632)</f>
      </c>
      <c r="S1633" s="213">
        <f>(O1633+O1633)/(K1633+K1633)</f>
      </c>
      <c r="T1633" s="209">
        <f>SUM(T1618:T1632)</f>
      </c>
      <c r="U1633" s="214">
        <f t="shared" ref="U1633:U1634" si="565">F1633/T1633</f>
      </c>
      <c r="V1633" s="215">
        <f t="shared" ref="V1633:V1634" si="658">(F1633+4*500)/T1633</f>
      </c>
      <c r="W1633" s="209">
        <f>SUM(W1618:W1632)</f>
      </c>
      <c r="X1633" s="216">
        <f t="shared" ref="X1633:X1634" si="357">W1633/T1633</f>
      </c>
      <c r="Y1633" s="213">
        <f t="shared" ref="Y1633:Y1634" si="461">T1633/R1633</f>
      </c>
      <c r="Z1633" s="215">
        <f t="shared" ref="Z1633:Z1634" si="866">W1633/F1633</f>
      </c>
      <c r="AA1633" s="215">
        <f>W1633/(F1633+COUNT(W1618:W1632)*500)</f>
      </c>
      <c r="AB1633" s="217">
        <f>AB1618+AB1621+AB1624+AB1627+AB1630</f>
      </c>
      <c r="AC1633" s="217">
        <f>AC1618+AC1621+AC1624+AC1627+AC1630</f>
      </c>
      <c r="AD1633" s="213">
        <f t="shared" ref="AD1633:AD1634" si="762">AB1633/T1633</f>
      </c>
      <c r="AE1633" s="218">
        <f>(W1633-AC1633)/(F1633+COUNT(W1618:W1632))</f>
      </c>
      <c r="AF1633" s="219"/>
    </row>
    <row hidden="true" r="1634">
      <c r="A1634" s="189"/>
      <c r="B1634" s="238" t="s">
        <v>257</v>
      </c>
      <c r="C1634" s="221" t="s">
        <v>264</v>
      </c>
      <c r="D1634" s="192" t="s">
        <v>249</v>
      </c>
      <c r="E1634" s="193">
        <v>3.12</v>
      </c>
      <c r="F1634" s="194">
        <f>E1634+E1636+E1635</f>
      </c>
      <c r="G1634" s="195">
        <v>188</v>
      </c>
      <c r="H1634" s="195">
        <v>6</v>
      </c>
      <c r="I1634" s="196">
        <f t="shared" si="163"/>
      </c>
      <c r="J1634" s="197">
        <f t="shared" si="52"/>
      </c>
      <c r="K1634" s="195">
        <v>0</v>
      </c>
      <c r="L1634" s="197">
        <f t="shared" si="130"/>
      </c>
      <c r="M1634" s="195">
        <v>0</v>
      </c>
      <c r="N1634" s="198">
        <f t="shared" si="229"/>
      </c>
      <c r="O1634" s="195">
        <v>0</v>
      </c>
      <c r="P1634" s="198">
        <f t="shared" si="256"/>
      </c>
      <c r="Q1634" s="199">
        <f>(M1634+M1635+M1636)/(O1634+O1635+O1636)</f>
      </c>
      <c r="R1634" s="195">
        <v>0</v>
      </c>
      <c r="S1634" s="199">
        <f>(O1634+O1635+O1636)/(K1634+K1635+K1636)</f>
      </c>
      <c r="T1634" s="195">
        <v>0</v>
      </c>
      <c r="U1634" s="200">
        <f t="shared" si="565"/>
      </c>
      <c r="V1634" s="201">
        <f t="shared" si="658"/>
      </c>
      <c r="W1634" s="195">
        <v>0</v>
      </c>
      <c r="X1634" s="201">
        <f t="shared" si="357"/>
      </c>
      <c r="Y1634" s="199">
        <f t="shared" si="461"/>
      </c>
      <c r="Z1634" s="201">
        <f t="shared" si="866"/>
      </c>
      <c r="AA1634" s="201">
        <f>W1634/(F1634+500)</f>
      </c>
      <c r="AB1634" s="195">
        <v>0</v>
      </c>
      <c r="AC1634" s="195">
        <v>0</v>
      </c>
      <c r="AD1634" s="199">
        <f t="shared" si="762"/>
      </c>
      <c r="AE1634" s="202">
        <f>(W1634-AC1634)/(F1634+500)</f>
      </c>
      <c r="AF1634" s="237" t="s">
        <v>315</v>
      </c>
    </row>
    <row hidden="true" r="1635">
      <c r="A1635" s="189"/>
      <c r="B1635" s="238"/>
      <c r="C1635" s="221"/>
      <c r="D1635" s="192" t="s">
        <v>289</v>
      </c>
      <c r="E1635" s="193">
        <v>499.43</v>
      </c>
      <c r="F1635" s="194"/>
      <c r="G1635" s="195">
        <v>5997</v>
      </c>
      <c r="H1635" s="195">
        <v>232</v>
      </c>
      <c r="I1635" s="196">
        <f t="shared" si="163"/>
      </c>
      <c r="J1635" s="197">
        <f t="shared" si="52"/>
      </c>
      <c r="K1635" s="195">
        <v>4</v>
      </c>
      <c r="L1635" s="197">
        <f t="shared" si="130"/>
      </c>
      <c r="M1635" s="195">
        <v>0</v>
      </c>
      <c r="N1635" s="198">
        <f t="shared" si="229"/>
      </c>
      <c r="O1635" s="195">
        <v>0</v>
      </c>
      <c r="P1635" s="198">
        <f t="shared" si="256"/>
      </c>
      <c r="Q1635" s="199"/>
      <c r="R1635" s="195"/>
      <c r="S1635" s="199"/>
      <c r="T1635" s="195"/>
      <c r="U1635" s="200"/>
      <c r="V1635" s="201"/>
      <c r="W1635" s="195"/>
      <c r="X1635" s="201"/>
      <c r="Y1635" s="199"/>
      <c r="Z1635" s="201"/>
      <c r="AA1635" s="201"/>
      <c r="AB1635" s="195"/>
      <c r="AC1635" s="195"/>
      <c r="AD1635" s="199"/>
      <c r="AE1635" s="202"/>
      <c r="AF1635" s="204"/>
    </row>
    <row hidden="true" r="1636">
      <c r="A1636" s="189"/>
      <c r="B1636" s="238"/>
      <c r="C1636" s="221"/>
      <c r="D1636" s="192" t="s">
        <v>250</v>
      </c>
      <c r="E1636" s="193">
        <v>135.69</v>
      </c>
      <c r="F1636" s="194"/>
      <c r="G1636" s="195">
        <v>774</v>
      </c>
      <c r="H1636" s="205">
        <v>54</v>
      </c>
      <c r="I1636" s="196">
        <f t="shared" si="163"/>
      </c>
      <c r="J1636" s="197">
        <f t="shared" si="52"/>
      </c>
      <c r="K1636" s="195">
        <v>1</v>
      </c>
      <c r="L1636" s="197">
        <f t="shared" si="130"/>
      </c>
      <c r="M1636" s="195">
        <v>0</v>
      </c>
      <c r="N1636" s="198">
        <f t="shared" si="229"/>
      </c>
      <c r="O1636" s="195">
        <v>0</v>
      </c>
      <c r="P1636" s="198">
        <f t="shared" si="256"/>
      </c>
      <c r="Q1636" s="199"/>
      <c r="R1636" s="195"/>
      <c r="S1636" s="199"/>
      <c r="T1636" s="195"/>
      <c r="U1636" s="200"/>
      <c r="V1636" s="201"/>
      <c r="W1636" s="195"/>
      <c r="X1636" s="201"/>
      <c r="Y1636" s="199"/>
      <c r="Z1636" s="201"/>
      <c r="AA1636" s="201"/>
      <c r="AB1636" s="195"/>
      <c r="AC1636" s="195"/>
      <c r="AD1636" s="199"/>
      <c r="AE1636" s="202"/>
      <c r="AF1636" s="203" t="s">
        <v>266</v>
      </c>
    </row>
    <row hidden="true" r="1637">
      <c r="A1637" s="189"/>
      <c r="B1637" s="220" t="s">
        <v>259</v>
      </c>
      <c r="C1637" s="221" t="s">
        <v>264</v>
      </c>
      <c r="D1637" s="192" t="s">
        <v>249</v>
      </c>
      <c r="E1637" s="193">
        <v>25.01</v>
      </c>
      <c r="F1637" s="194">
        <f>E1637+E1639+E1638</f>
      </c>
      <c r="G1637" s="195">
        <v>320</v>
      </c>
      <c r="H1637" s="195">
        <v>9</v>
      </c>
      <c r="I1637" s="196">
        <f t="shared" si="163"/>
      </c>
      <c r="J1637" s="197">
        <f t="shared" si="52"/>
      </c>
      <c r="K1637" s="195">
        <v>0</v>
      </c>
      <c r="L1637" s="197">
        <f t="shared" si="130"/>
      </c>
      <c r="M1637" s="195">
        <v>0</v>
      </c>
      <c r="N1637" s="198">
        <f t="shared" si="229"/>
      </c>
      <c r="O1637" s="195">
        <v>0</v>
      </c>
      <c r="P1637" s="198">
        <f t="shared" si="256"/>
      </c>
      <c r="Q1637" s="199">
        <f>(M1637+M1638+M1639)/(O1637+O1638+O1639)</f>
      </c>
      <c r="R1637" s="195">
        <v>1</v>
      </c>
      <c r="S1637" s="199">
        <f>(O1637+O1638+O1639)/(K1637+K1638+K1639)</f>
      </c>
      <c r="T1637" s="195">
        <v>0</v>
      </c>
      <c r="U1637" s="200">
        <f>F1637/T1637</f>
      </c>
      <c r="V1637" s="201">
        <f>(F1637+4*500)/T1637</f>
      </c>
      <c r="W1637" s="195">
        <v>0</v>
      </c>
      <c r="X1637" s="201">
        <f>W1637/T1637</f>
      </c>
      <c r="Y1637" s="199">
        <f>T1637/R1637</f>
      </c>
      <c r="Z1637" s="201">
        <f>W1637/F1637</f>
      </c>
      <c r="AA1637" s="201">
        <f>W1637/(F1637+500)</f>
      </c>
      <c r="AB1637" s="195">
        <v>0</v>
      </c>
      <c r="AC1637" s="195">
        <v>0</v>
      </c>
      <c r="AD1637" s="199">
        <f>AB1637/T1637</f>
      </c>
      <c r="AE1637" s="202">
        <f>(W1637-AC1637)/(F1637+500)</f>
      </c>
      <c r="AF1637" s="237" t="s">
        <v>315</v>
      </c>
    </row>
    <row hidden="true" r="1638">
      <c r="A1638" s="189"/>
      <c r="B1638" s="220"/>
      <c r="C1638" s="221"/>
      <c r="D1638" s="192" t="s">
        <v>289</v>
      </c>
      <c r="E1638" s="193">
        <v>349.59</v>
      </c>
      <c r="F1638" s="194"/>
      <c r="G1638" s="195">
        <v>5020</v>
      </c>
      <c r="H1638" s="195">
        <v>206</v>
      </c>
      <c r="I1638" s="196">
        <f t="shared" si="163"/>
      </c>
      <c r="J1638" s="197">
        <f t="shared" si="52"/>
      </c>
      <c r="K1638" s="195">
        <v>7</v>
      </c>
      <c r="L1638" s="197">
        <f t="shared" si="130"/>
      </c>
      <c r="M1638" s="195">
        <v>0</v>
      </c>
      <c r="N1638" s="198">
        <f t="shared" si="229"/>
      </c>
      <c r="O1638" s="195">
        <v>0</v>
      </c>
      <c r="P1638" s="198">
        <f t="shared" si="256"/>
      </c>
      <c r="Q1638" s="199"/>
      <c r="R1638" s="195"/>
      <c r="S1638" s="199"/>
      <c r="T1638" s="195"/>
      <c r="U1638" s="200"/>
      <c r="V1638" s="201"/>
      <c r="W1638" s="195"/>
      <c r="X1638" s="201"/>
      <c r="Y1638" s="199"/>
      <c r="Z1638" s="201"/>
      <c r="AA1638" s="201"/>
      <c r="AB1638" s="195"/>
      <c r="AC1638" s="195"/>
      <c r="AD1638" s="199"/>
      <c r="AE1638" s="202"/>
      <c r="AF1638" s="204"/>
    </row>
    <row hidden="true" r="1639">
      <c r="A1639" s="189"/>
      <c r="B1639" s="220"/>
      <c r="C1639" s="221"/>
      <c r="D1639" s="192" t="s">
        <v>250</v>
      </c>
      <c r="E1639" s="193">
        <v>105.86</v>
      </c>
      <c r="F1639" s="194"/>
      <c r="G1639" s="195">
        <v>759</v>
      </c>
      <c r="H1639" s="205">
        <v>68</v>
      </c>
      <c r="I1639" s="196">
        <f t="shared" si="163"/>
      </c>
      <c r="J1639" s="197">
        <f t="shared" si="52"/>
      </c>
      <c r="K1639" s="195">
        <v>4</v>
      </c>
      <c r="L1639" s="197">
        <f t="shared" si="130"/>
      </c>
      <c r="M1639" s="195">
        <v>0</v>
      </c>
      <c r="N1639" s="198">
        <f t="shared" si="229"/>
      </c>
      <c r="O1639" s="195">
        <v>0</v>
      </c>
      <c r="P1639" s="198">
        <f t="shared" si="256"/>
      </c>
      <c r="Q1639" s="199"/>
      <c r="R1639" s="195"/>
      <c r="S1639" s="199"/>
      <c r="T1639" s="195"/>
      <c r="U1639" s="200"/>
      <c r="V1639" s="201"/>
      <c r="W1639" s="195"/>
      <c r="X1639" s="201"/>
      <c r="Y1639" s="199"/>
      <c r="Z1639" s="201"/>
      <c r="AA1639" s="201"/>
      <c r="AB1639" s="195"/>
      <c r="AC1639" s="195"/>
      <c r="AD1639" s="199"/>
      <c r="AE1639" s="202"/>
      <c r="AF1639" s="203" t="s">
        <v>266</v>
      </c>
    </row>
    <row hidden="true" r="1640">
      <c r="A1640" s="189"/>
      <c r="B1640" s="220" t="s">
        <v>260</v>
      </c>
      <c r="C1640" s="221" t="s">
        <v>264</v>
      </c>
      <c r="D1640" s="192" t="s">
        <v>249</v>
      </c>
      <c r="E1640" s="193">
        <v>13.68</v>
      </c>
      <c r="F1640" s="194">
        <f>E1640+E1642+E1641</f>
      </c>
      <c r="G1640" s="195">
        <v>194</v>
      </c>
      <c r="H1640" s="195">
        <v>8</v>
      </c>
      <c r="I1640" s="196">
        <f t="shared" si="163"/>
      </c>
      <c r="J1640" s="197">
        <f t="shared" si="52"/>
      </c>
      <c r="K1640" s="195">
        <v>0</v>
      </c>
      <c r="L1640" s="197">
        <f t="shared" si="130"/>
      </c>
      <c r="M1640" s="195">
        <v>0</v>
      </c>
      <c r="N1640" s="198">
        <f t="shared" si="229"/>
      </c>
      <c r="O1640" s="195">
        <v>0</v>
      </c>
      <c r="P1640" s="198">
        <f t="shared" si="256"/>
      </c>
      <c r="Q1640" s="199">
        <f>(M1640+M1641+M1642)/(O1640+O1641+O1642)</f>
      </c>
      <c r="R1640" s="195">
        <v>0</v>
      </c>
      <c r="S1640" s="199">
        <f>(O1640+O1641+O1642)/(K1640+K1641+K1642)</f>
      </c>
      <c r="T1640" s="195">
        <v>0</v>
      </c>
      <c r="U1640" s="200">
        <f>F1640/T1640</f>
      </c>
      <c r="V1640" s="201">
        <f>(F1640+4*500)/T1640</f>
      </c>
      <c r="W1640" s="195">
        <v>0</v>
      </c>
      <c r="X1640" s="201">
        <f>W1640/T1640</f>
      </c>
      <c r="Y1640" s="199">
        <f>T1640/R1640</f>
      </c>
      <c r="Z1640" s="201">
        <f>W1640/F1640</f>
      </c>
      <c r="AA1640" s="201">
        <f>W1640/(F1640+500)</f>
      </c>
      <c r="AB1640" s="195">
        <v>0</v>
      </c>
      <c r="AC1640" s="195">
        <v>0</v>
      </c>
      <c r="AD1640" s="199">
        <f>AB1640/T1640</f>
      </c>
      <c r="AE1640" s="202">
        <f>(W1640-AC1640)/(F1640+500)</f>
      </c>
      <c r="AF1640" s="237" t="s">
        <v>315</v>
      </c>
    </row>
    <row hidden="true" r="1641">
      <c r="A1641" s="189"/>
      <c r="B1641" s="220"/>
      <c r="C1641" s="221"/>
      <c r="D1641" s="192" t="s">
        <v>289</v>
      </c>
      <c r="E1641" s="193">
        <v>383.68</v>
      </c>
      <c r="F1641" s="194"/>
      <c r="G1641" s="195">
        <v>5419</v>
      </c>
      <c r="H1641" s="195">
        <v>192</v>
      </c>
      <c r="I1641" s="196">
        <f t="shared" si="163"/>
      </c>
      <c r="J1641" s="197">
        <f t="shared" si="52"/>
      </c>
      <c r="K1641" s="195">
        <v>5</v>
      </c>
      <c r="L1641" s="197">
        <f t="shared" si="130"/>
      </c>
      <c r="M1641" s="195">
        <v>0</v>
      </c>
      <c r="N1641" s="198">
        <f t="shared" si="229"/>
      </c>
      <c r="O1641" s="195">
        <v>0</v>
      </c>
      <c r="P1641" s="198">
        <f t="shared" si="256"/>
      </c>
      <c r="Q1641" s="199"/>
      <c r="R1641" s="195"/>
      <c r="S1641" s="199"/>
      <c r="T1641" s="195"/>
      <c r="U1641" s="200"/>
      <c r="V1641" s="201"/>
      <c r="W1641" s="195"/>
      <c r="X1641" s="201"/>
      <c r="Y1641" s="199"/>
      <c r="Z1641" s="201"/>
      <c r="AA1641" s="201"/>
      <c r="AB1641" s="195"/>
      <c r="AC1641" s="195"/>
      <c r="AD1641" s="199"/>
      <c r="AE1641" s="202"/>
      <c r="AF1641" s="204"/>
    </row>
    <row hidden="true" r="1642">
      <c r="A1642" s="189"/>
      <c r="B1642" s="220"/>
      <c r="C1642" s="221"/>
      <c r="D1642" s="192" t="s">
        <v>250</v>
      </c>
      <c r="E1642" s="193">
        <v>166.62</v>
      </c>
      <c r="F1642" s="194"/>
      <c r="G1642" s="195">
        <v>711</v>
      </c>
      <c r="H1642" s="205">
        <v>64</v>
      </c>
      <c r="I1642" s="196">
        <f t="shared" si="163"/>
      </c>
      <c r="J1642" s="197">
        <f t="shared" si="52"/>
      </c>
      <c r="K1642" s="195">
        <v>1</v>
      </c>
      <c r="L1642" s="197">
        <f t="shared" si="130"/>
      </c>
      <c r="M1642" s="195">
        <v>0</v>
      </c>
      <c r="N1642" s="198">
        <f t="shared" si="229"/>
      </c>
      <c r="O1642" s="195">
        <v>0</v>
      </c>
      <c r="P1642" s="198">
        <f t="shared" si="256"/>
      </c>
      <c r="Q1642" s="199"/>
      <c r="R1642" s="195"/>
      <c r="S1642" s="199"/>
      <c r="T1642" s="195"/>
      <c r="U1642" s="200"/>
      <c r="V1642" s="201"/>
      <c r="W1642" s="195"/>
      <c r="X1642" s="201"/>
      <c r="Y1642" s="199"/>
      <c r="Z1642" s="201"/>
      <c r="AA1642" s="201"/>
      <c r="AB1642" s="195"/>
      <c r="AC1642" s="195"/>
      <c r="AD1642" s="199"/>
      <c r="AE1642" s="202"/>
      <c r="AF1642" s="203" t="s">
        <v>266</v>
      </c>
    </row>
    <row hidden="true" r="1643">
      <c r="A1643" s="189"/>
      <c r="B1643" s="220" t="s">
        <v>261</v>
      </c>
      <c r="C1643" s="221" t="s">
        <v>264</v>
      </c>
      <c r="D1643" s="192" t="s">
        <v>249</v>
      </c>
      <c r="E1643" s="193">
        <v>19.38</v>
      </c>
      <c r="F1643" s="194">
        <f>E1643+E1645+E1644</f>
      </c>
      <c r="G1643" s="195">
        <v>188</v>
      </c>
      <c r="H1643" s="205">
        <v>7</v>
      </c>
      <c r="I1643" s="196">
        <f t="shared" si="163"/>
      </c>
      <c r="J1643" s="197">
        <f t="shared" si="52"/>
      </c>
      <c r="K1643" s="195">
        <v>1</v>
      </c>
      <c r="L1643" s="197">
        <f t="shared" si="130"/>
      </c>
      <c r="M1643" s="195">
        <v>0</v>
      </c>
      <c r="N1643" s="198">
        <f t="shared" si="229"/>
      </c>
      <c r="O1643" s="195">
        <v>0</v>
      </c>
      <c r="P1643" s="198">
        <f t="shared" si="256"/>
      </c>
      <c r="Q1643" s="199">
        <f>(M1643+M1644+M1645)/(O1643+O1644+O1645)</f>
      </c>
      <c r="R1643" s="195">
        <v>5</v>
      </c>
      <c r="S1643" s="199">
        <f>(O1643+O1644+O1645)/(K1643+K1644+K1645)</f>
      </c>
      <c r="T1643" s="195">
        <v>1</v>
      </c>
      <c r="U1643" s="200">
        <f>F1643/T1643</f>
      </c>
      <c r="V1643" s="201">
        <f>(F1643+4*500)/T1643</f>
      </c>
      <c r="W1643" s="195">
        <v>799.2</v>
      </c>
      <c r="X1643" s="201">
        <f>W1643/T1643</f>
      </c>
      <c r="Y1643" s="199">
        <f>T1643/R1643</f>
      </c>
      <c r="Z1643" s="201">
        <f>W1643/F1643</f>
      </c>
      <c r="AA1643" s="201">
        <f>W1643/(F1643+500)</f>
      </c>
      <c r="AB1643" s="195">
        <v>0</v>
      </c>
      <c r="AC1643" s="195">
        <v>0</v>
      </c>
      <c r="AD1643" s="199">
        <f>AB1643/T1643</f>
      </c>
      <c r="AE1643" s="202">
        <f>(W1643-AC1643)/(F1643+500)</f>
      </c>
      <c r="AF1643" s="237" t="s">
        <v>315</v>
      </c>
    </row>
    <row hidden="true" r="1644">
      <c r="A1644" s="189"/>
      <c r="B1644" s="220"/>
      <c r="C1644" s="221"/>
      <c r="D1644" s="192" t="s">
        <v>289</v>
      </c>
      <c r="E1644" s="193">
        <v>257.62</v>
      </c>
      <c r="F1644" s="194"/>
      <c r="G1644" s="195">
        <v>3643</v>
      </c>
      <c r="H1644" s="205">
        <v>162</v>
      </c>
      <c r="I1644" s="196">
        <f t="shared" si="163"/>
      </c>
      <c r="J1644" s="197">
        <f t="shared" si="52"/>
      </c>
      <c r="K1644" s="195">
        <v>6</v>
      </c>
      <c r="L1644" s="197">
        <f t="shared" si="130"/>
      </c>
      <c r="M1644" s="195">
        <v>0</v>
      </c>
      <c r="N1644" s="198">
        <f t="shared" si="229"/>
      </c>
      <c r="O1644" s="195">
        <v>1</v>
      </c>
      <c r="P1644" s="198">
        <f t="shared" si="256"/>
      </c>
      <c r="Q1644" s="199"/>
      <c r="R1644" s="195"/>
      <c r="S1644" s="199"/>
      <c r="T1644" s="195"/>
      <c r="U1644" s="200"/>
      <c r="V1644" s="201"/>
      <c r="W1644" s="195"/>
      <c r="X1644" s="201"/>
      <c r="Y1644" s="199"/>
      <c r="Z1644" s="201"/>
      <c r="AA1644" s="201"/>
      <c r="AB1644" s="195"/>
      <c r="AC1644" s="195"/>
      <c r="AD1644" s="199"/>
      <c r="AE1644" s="202"/>
      <c r="AF1644" s="204"/>
    </row>
    <row hidden="true" r="1645">
      <c r="A1645" s="189"/>
      <c r="B1645" s="220"/>
      <c r="C1645" s="221"/>
      <c r="D1645" s="192" t="s">
        <v>250</v>
      </c>
      <c r="E1645" s="193">
        <v>186.29</v>
      </c>
      <c r="F1645" s="194"/>
      <c r="G1645" s="195">
        <v>1049</v>
      </c>
      <c r="H1645" s="205">
        <v>95</v>
      </c>
      <c r="I1645" s="196">
        <f t="shared" si="163"/>
      </c>
      <c r="J1645" s="197">
        <f t="shared" si="52"/>
      </c>
      <c r="K1645" s="195">
        <v>5</v>
      </c>
      <c r="L1645" s="197">
        <f t="shared" si="130"/>
      </c>
      <c r="M1645" s="195">
        <v>1</v>
      </c>
      <c r="N1645" s="198">
        <f t="shared" si="229"/>
      </c>
      <c r="O1645" s="195">
        <v>1</v>
      </c>
      <c r="P1645" s="198">
        <f t="shared" si="256"/>
      </c>
      <c r="Q1645" s="199"/>
      <c r="R1645" s="195"/>
      <c r="S1645" s="199"/>
      <c r="T1645" s="195"/>
      <c r="U1645" s="200"/>
      <c r="V1645" s="201"/>
      <c r="W1645" s="195"/>
      <c r="X1645" s="201"/>
      <c r="Y1645" s="199"/>
      <c r="Z1645" s="201"/>
      <c r="AA1645" s="201"/>
      <c r="AB1645" s="195"/>
      <c r="AC1645" s="195"/>
      <c r="AD1645" s="199"/>
      <c r="AE1645" s="202"/>
      <c r="AF1645" s="203" t="s">
        <v>266</v>
      </c>
    </row>
    <row hidden="true" r="1646">
      <c r="A1646" s="189"/>
      <c r="B1646" s="220" t="s">
        <v>262</v>
      </c>
      <c r="C1646" s="221" t="s">
        <v>264</v>
      </c>
      <c r="D1646" s="192" t="s">
        <v>249</v>
      </c>
      <c r="E1646" s="193">
        <v>17.07</v>
      </c>
      <c r="F1646" s="194">
        <f>E1646+E1648+E1647</f>
      </c>
      <c r="G1646" s="195">
        <v>103</v>
      </c>
      <c r="H1646" s="195">
        <v>5</v>
      </c>
      <c r="I1646" s="196">
        <f t="shared" si="163"/>
      </c>
      <c r="J1646" s="197">
        <f t="shared" si="52"/>
      </c>
      <c r="K1646" s="195">
        <v>1</v>
      </c>
      <c r="L1646" s="197">
        <f t="shared" si="130"/>
      </c>
      <c r="M1646" s="195">
        <v>0</v>
      </c>
      <c r="N1646" s="198">
        <f t="shared" si="229"/>
      </c>
      <c r="O1646" s="195">
        <v>0</v>
      </c>
      <c r="P1646" s="198">
        <f t="shared" si="256"/>
      </c>
      <c r="Q1646" s="199">
        <f>(M1646+M1647+M1648)/(O1646+O1647+O1648)</f>
      </c>
      <c r="R1646" s="195">
        <v>2</v>
      </c>
      <c r="S1646" s="199">
        <f>(O1646+O1647+O1648)/(K1646+K1647+K1648)</f>
      </c>
      <c r="T1646" s="195">
        <v>1</v>
      </c>
      <c r="U1646" s="200">
        <f>F1646/T1646</f>
      </c>
      <c r="V1646" s="201">
        <f>(F1646+4*500)/T1646</f>
      </c>
      <c r="W1646" s="195">
        <v>1152</v>
      </c>
      <c r="X1646" s="201">
        <f>W1646/T1646</f>
      </c>
      <c r="Y1646" s="199">
        <f>T1646/R1646</f>
      </c>
      <c r="Z1646" s="201">
        <f>W1646/F1646</f>
      </c>
      <c r="AA1646" s="201">
        <f>W1646/(F1646+500)</f>
      </c>
      <c r="AB1646" s="195">
        <v>0</v>
      </c>
      <c r="AC1646" s="195">
        <v>0</v>
      </c>
      <c r="AD1646" s="199">
        <f>AB1646/T1646</f>
      </c>
      <c r="AE1646" s="202">
        <f>(W1646-AC1646)/(F1646+500)</f>
      </c>
      <c r="AF1646" s="237" t="s">
        <v>315</v>
      </c>
    </row>
    <row hidden="true" r="1647">
      <c r="A1647" s="189"/>
      <c r="B1647" s="220"/>
      <c r="C1647" s="221"/>
      <c r="D1647" s="192" t="s">
        <v>289</v>
      </c>
      <c r="E1647" s="193">
        <v>206.17</v>
      </c>
      <c r="F1647" s="194"/>
      <c r="G1647" s="195">
        <v>2977</v>
      </c>
      <c r="H1647" s="195">
        <v>139</v>
      </c>
      <c r="I1647" s="196">
        <f t="shared" si="163"/>
      </c>
      <c r="J1647" s="197">
        <f t="shared" si="52"/>
      </c>
      <c r="K1647" s="195">
        <v>2</v>
      </c>
      <c r="L1647" s="197">
        <f t="shared" si="130"/>
      </c>
      <c r="M1647" s="195">
        <v>1</v>
      </c>
      <c r="N1647" s="198">
        <f t="shared" si="229"/>
      </c>
      <c r="O1647" s="195">
        <v>2</v>
      </c>
      <c r="P1647" s="198">
        <f t="shared" si="256"/>
      </c>
      <c r="Q1647" s="199"/>
      <c r="R1647" s="195"/>
      <c r="S1647" s="199"/>
      <c r="T1647" s="195"/>
      <c r="U1647" s="200"/>
      <c r="V1647" s="201"/>
      <c r="W1647" s="195"/>
      <c r="X1647" s="201"/>
      <c r="Y1647" s="199"/>
      <c r="Z1647" s="201"/>
      <c r="AA1647" s="201"/>
      <c r="AB1647" s="195"/>
      <c r="AC1647" s="195"/>
      <c r="AD1647" s="199"/>
      <c r="AE1647" s="202"/>
      <c r="AF1647" s="204"/>
    </row>
    <row hidden="true" r="1648">
      <c r="A1648" s="189"/>
      <c r="B1648" s="220"/>
      <c r="C1648" s="221"/>
      <c r="D1648" s="192" t="s">
        <v>250</v>
      </c>
      <c r="E1648" s="193">
        <v>379.56</v>
      </c>
      <c r="F1648" s="194"/>
      <c r="G1648" s="195">
        <v>1652</v>
      </c>
      <c r="H1648" s="205">
        <v>111</v>
      </c>
      <c r="I1648" s="196">
        <f t="shared" si="163"/>
      </c>
      <c r="J1648" s="197">
        <f t="shared" si="52"/>
      </c>
      <c r="K1648" s="195">
        <v>2</v>
      </c>
      <c r="L1648" s="197">
        <f t="shared" si="130"/>
      </c>
      <c r="M1648" s="195">
        <v>0</v>
      </c>
      <c r="N1648" s="198">
        <f t="shared" si="229"/>
      </c>
      <c r="O1648" s="195">
        <v>1</v>
      </c>
      <c r="P1648" s="198">
        <f t="shared" si="256"/>
      </c>
      <c r="Q1648" s="199"/>
      <c r="R1648" s="195"/>
      <c r="S1648" s="199"/>
      <c r="T1648" s="195"/>
      <c r="U1648" s="200"/>
      <c r="V1648" s="201"/>
      <c r="W1648" s="195"/>
      <c r="X1648" s="201"/>
      <c r="Y1648" s="199"/>
      <c r="Z1648" s="201"/>
      <c r="AA1648" s="201"/>
      <c r="AB1648" s="195"/>
      <c r="AC1648" s="195"/>
      <c r="AD1648" s="199"/>
      <c r="AE1648" s="202"/>
      <c r="AF1648" s="203" t="s">
        <v>266</v>
      </c>
    </row>
    <row hidden="true" r="1649">
      <c r="A1649" s="189"/>
      <c r="B1649" s="207" t="s">
        <v>256</v>
      </c>
      <c r="C1649" s="207"/>
      <c r="D1649" s="207"/>
      <c r="E1649" s="208">
        <f>SUM(E1634:E1648)</f>
      </c>
      <c r="F1649" s="208">
        <f>SUM(F1634:F1648)</f>
      </c>
      <c r="G1649" s="208">
        <f>SUM(G1634:G1648)</f>
      </c>
      <c r="H1649" s="208">
        <f>SUM(H1634:H1648)</f>
      </c>
      <c r="I1649" s="210">
        <f t="shared" si="163"/>
      </c>
      <c r="J1649" s="211">
        <f t="shared" si="52"/>
      </c>
      <c r="K1649" s="208">
        <f>SUM(K1634:K1648)</f>
      </c>
      <c r="L1649" s="211">
        <f t="shared" si="130"/>
      </c>
      <c r="M1649" s="208">
        <f>SUM(M1634:M1648)</f>
      </c>
      <c r="N1649" s="212">
        <f t="shared" si="229"/>
      </c>
      <c r="O1649" s="208">
        <f>SUM(O1634:O1648)</f>
      </c>
      <c r="P1649" s="212">
        <f t="shared" si="256"/>
      </c>
      <c r="Q1649" s="213">
        <f>M1649/O1649</f>
      </c>
      <c r="R1649" s="208">
        <f>SUM(R1634:R1648)</f>
      </c>
      <c r="S1649" s="213">
        <f>(O1649+O1649)/(K1649+K1649)</f>
      </c>
      <c r="T1649" s="208">
        <f>SUM(T1634:T1648)</f>
      </c>
      <c r="U1649" s="214">
        <f t="shared" ref="U1649:U1650" si="566">F1649/T1649</f>
      </c>
      <c r="V1649" s="215">
        <f t="shared" ref="V1649:V1650" si="659">(F1649+4*500)/T1649</f>
      </c>
      <c r="W1649" s="208">
        <f>SUM(W1634:W1648)</f>
      </c>
      <c r="X1649" s="216">
        <f t="shared" ref="X1649:X1650" si="358">W1649/T1649</f>
      </c>
      <c r="Y1649" s="213">
        <f t="shared" ref="Y1649:Y1650" si="462">T1649/R1649</f>
      </c>
      <c r="Z1649" s="215">
        <f t="shared" ref="Z1649:Z1650" si="867">W1649/F1649</f>
      </c>
      <c r="AA1649" s="215">
        <f>W1649/(F1649+COUNT(W1634:W1648)*500)</f>
      </c>
      <c r="AB1649" s="217">
        <f>AB1634+AB1637+AB1640+AB1646+AB1643</f>
      </c>
      <c r="AC1649" s="217">
        <f>AC1634+AC1637+AC1640+AC1646+AC1643</f>
      </c>
      <c r="AD1649" s="213">
        <f t="shared" ref="AD1649:AD1650" si="763">AB1649/T1649</f>
      </c>
      <c r="AE1649" s="218">
        <f>(W1649-AC1649)/(F1649+COUNT(W1634:W1648))</f>
      </c>
      <c r="AF1649" s="203"/>
    </row>
    <row hidden="true" r="1650">
      <c r="A1650" s="189"/>
      <c r="B1650" s="257" t="s">
        <v>263</v>
      </c>
      <c r="C1650" s="221" t="s">
        <v>287</v>
      </c>
      <c r="D1650" s="192" t="s">
        <v>249</v>
      </c>
      <c r="E1650" s="193">
        <v>3.42</v>
      </c>
      <c r="F1650" s="194">
        <f>E1650+E1652+E1651</f>
      </c>
      <c r="G1650" s="193">
        <v>38</v>
      </c>
      <c r="H1650" s="193">
        <v>5</v>
      </c>
      <c r="I1650" s="196">
        <f t="shared" si="163"/>
      </c>
      <c r="J1650" s="197">
        <f t="shared" si="52"/>
      </c>
      <c r="K1650" s="193">
        <v>1</v>
      </c>
      <c r="L1650" s="197">
        <f t="shared" si="130"/>
      </c>
      <c r="M1650" s="193">
        <v>0</v>
      </c>
      <c r="N1650" s="198">
        <f t="shared" si="229"/>
      </c>
      <c r="O1650" s="193">
        <v>0</v>
      </c>
      <c r="P1650" s="198">
        <f t="shared" si="256"/>
      </c>
      <c r="Q1650" s="199">
        <f>(M1650+M1651+M1652)/(O1650+O1651+O1652)</f>
      </c>
      <c r="R1650" s="195">
        <v>2</v>
      </c>
      <c r="S1650" s="199">
        <f>(O1650+O1651+O1652)/(K1650+K1651+K1652)</f>
      </c>
      <c r="T1650" s="195">
        <v>0</v>
      </c>
      <c r="U1650" s="200">
        <f t="shared" si="566"/>
      </c>
      <c r="V1650" s="201">
        <f t="shared" si="659"/>
      </c>
      <c r="W1650" s="195">
        <v>0</v>
      </c>
      <c r="X1650" s="201">
        <f t="shared" si="358"/>
      </c>
      <c r="Y1650" s="199">
        <f t="shared" si="462"/>
      </c>
      <c r="Z1650" s="201">
        <f t="shared" si="867"/>
      </c>
      <c r="AA1650" s="201">
        <f>W1650/(F1650+500)</f>
      </c>
      <c r="AB1650" s="195">
        <v>0</v>
      </c>
      <c r="AC1650" s="195">
        <v>0</v>
      </c>
      <c r="AD1650" s="199">
        <f t="shared" si="763"/>
      </c>
      <c r="AE1650" s="202">
        <f>(W1650-AC1650)/(F1650+500)</f>
      </c>
      <c r="AF1650" s="244" t="s">
        <v>248</v>
      </c>
    </row>
    <row hidden="true" r="1651">
      <c r="A1651" s="189"/>
      <c r="B1651" s="257"/>
      <c r="C1651" s="221"/>
      <c r="D1651" s="192" t="s">
        <v>289</v>
      </c>
      <c r="E1651" s="193">
        <v>439.42</v>
      </c>
      <c r="F1651" s="194"/>
      <c r="G1651" s="195">
        <v>5335</v>
      </c>
      <c r="H1651" s="195">
        <v>246</v>
      </c>
      <c r="I1651" s="196">
        <f t="shared" si="163"/>
      </c>
      <c r="J1651" s="197">
        <f t="shared" si="52"/>
      </c>
      <c r="K1651" s="195">
        <v>12</v>
      </c>
      <c r="L1651" s="197">
        <f t="shared" si="130"/>
      </c>
      <c r="M1651" s="195">
        <v>0</v>
      </c>
      <c r="N1651" s="198">
        <f t="shared" si="229"/>
      </c>
      <c r="O1651" s="195">
        <v>1</v>
      </c>
      <c r="P1651" s="198">
        <f t="shared" si="256"/>
      </c>
      <c r="Q1651" s="199"/>
      <c r="R1651" s="195"/>
      <c r="S1651" s="199"/>
      <c r="T1651" s="195"/>
      <c r="U1651" s="200"/>
      <c r="V1651" s="201"/>
      <c r="W1651" s="195"/>
      <c r="X1651" s="201"/>
      <c r="Y1651" s="199"/>
      <c r="Z1651" s="201"/>
      <c r="AA1651" s="201"/>
      <c r="AB1651" s="195"/>
      <c r="AC1651" s="195"/>
      <c r="AD1651" s="199"/>
      <c r="AE1651" s="202"/>
      <c r="AF1651" s="203"/>
    </row>
    <row hidden="true" r="1652">
      <c r="A1652" s="189"/>
      <c r="B1652" s="257"/>
      <c r="C1652" s="221"/>
      <c r="D1652" s="192" t="s">
        <v>250</v>
      </c>
      <c r="E1652" s="193">
        <v>739.83</v>
      </c>
      <c r="F1652" s="194"/>
      <c r="G1652" s="195">
        <v>4716</v>
      </c>
      <c r="H1652" s="205">
        <v>131</v>
      </c>
      <c r="I1652" s="196">
        <f t="shared" si="163"/>
      </c>
      <c r="J1652" s="197">
        <f t="shared" si="52"/>
      </c>
      <c r="K1652" s="195">
        <v>0</v>
      </c>
      <c r="L1652" s="197">
        <f t="shared" si="130"/>
      </c>
      <c r="M1652" s="195">
        <v>0</v>
      </c>
      <c r="N1652" s="198">
        <f t="shared" si="229"/>
      </c>
      <c r="O1652" s="195">
        <v>2</v>
      </c>
      <c r="P1652" s="198">
        <f t="shared" si="256"/>
      </c>
      <c r="Q1652" s="199"/>
      <c r="R1652" s="195"/>
      <c r="S1652" s="199"/>
      <c r="T1652" s="195"/>
      <c r="U1652" s="200"/>
      <c r="V1652" s="201"/>
      <c r="W1652" s="195"/>
      <c r="X1652" s="201"/>
      <c r="Y1652" s="199"/>
      <c r="Z1652" s="201"/>
      <c r="AA1652" s="201"/>
      <c r="AB1652" s="195"/>
      <c r="AC1652" s="195"/>
      <c r="AD1652" s="199"/>
      <c r="AE1652" s="202"/>
      <c r="AF1652" s="203" t="s">
        <v>251</v>
      </c>
    </row>
    <row hidden="true" r="1653">
      <c r="A1653" s="189"/>
      <c r="B1653" s="257" t="s">
        <v>267</v>
      </c>
      <c r="C1653" s="221" t="s">
        <v>287</v>
      </c>
      <c r="D1653" s="192" t="s">
        <v>249</v>
      </c>
      <c r="E1653" s="193">
        <v>4.68</v>
      </c>
      <c r="F1653" s="194">
        <f>E1653+E1655+E1654</f>
      </c>
      <c r="G1653" s="195">
        <v>53</v>
      </c>
      <c r="H1653" s="195">
        <v>5</v>
      </c>
      <c r="I1653" s="196">
        <f t="shared" si="163"/>
      </c>
      <c r="J1653" s="197">
        <f>(E1653/G1654)*1000</f>
      </c>
      <c r="K1653" s="195">
        <v>0</v>
      </c>
      <c r="L1653" s="197">
        <f t="shared" si="130"/>
      </c>
      <c r="M1653" s="195">
        <v>0</v>
      </c>
      <c r="N1653" s="198">
        <f t="shared" si="229"/>
      </c>
      <c r="O1653" s="195">
        <v>0</v>
      </c>
      <c r="P1653" s="198">
        <f t="shared" si="256"/>
      </c>
      <c r="Q1653" s="199">
        <f>(M1653+M1654+M1655)/(O1653+O1654+O1655)</f>
      </c>
      <c r="R1653" s="195">
        <v>0</v>
      </c>
      <c r="S1653" s="199">
        <f>(O1653+O1654+O1655)/(K1653+K1654+K1655)</f>
      </c>
      <c r="T1653" s="195">
        <v>0</v>
      </c>
      <c r="U1653" s="200">
        <f>F1653/T1653</f>
      </c>
      <c r="V1653" s="201">
        <f>(F1653+4*500)/T1653</f>
      </c>
      <c r="W1653" s="195">
        <v>0</v>
      </c>
      <c r="X1653" s="201">
        <f>W1653/T1653</f>
      </c>
      <c r="Y1653" s="199">
        <f>T1653/R1653</f>
      </c>
      <c r="Z1653" s="201">
        <f>W1653/F1653</f>
      </c>
      <c r="AA1653" s="201">
        <f>W1653/(F1653+500)</f>
      </c>
      <c r="AB1653" s="195">
        <v>0</v>
      </c>
      <c r="AC1653" s="195">
        <v>0</v>
      </c>
      <c r="AD1653" s="199">
        <f>AB1653/T1653</f>
      </c>
      <c r="AE1653" s="202">
        <f>(W1653-AC1653)/(F1653+500)</f>
      </c>
      <c r="AF1653" s="244" t="s">
        <v>248</v>
      </c>
    </row>
    <row hidden="true" r="1654">
      <c r="A1654" s="189"/>
      <c r="B1654" s="257"/>
      <c r="C1654" s="221"/>
      <c r="D1654" s="192" t="s">
        <v>289</v>
      </c>
      <c r="E1654" s="193">
        <v>572.12</v>
      </c>
      <c r="F1654" s="194"/>
      <c r="G1654" s="195">
        <v>7299</v>
      </c>
      <c r="H1654" s="195">
        <v>259</v>
      </c>
      <c r="I1654" s="196">
        <f t="shared" si="163"/>
      </c>
      <c r="J1654" s="197">
        <f t="shared" ref="J1654:J1682" si="53">(E1654/G1654)*1000</f>
      </c>
      <c r="K1654" s="195">
        <v>4</v>
      </c>
      <c r="L1654" s="197">
        <f t="shared" si="130"/>
      </c>
      <c r="M1654" s="195">
        <v>0</v>
      </c>
      <c r="N1654" s="198">
        <f t="shared" si="229"/>
      </c>
      <c r="O1654" s="195">
        <v>0</v>
      </c>
      <c r="P1654" s="198">
        <f t="shared" si="256"/>
      </c>
      <c r="Q1654" s="199"/>
      <c r="R1654" s="195"/>
      <c r="S1654" s="199"/>
      <c r="T1654" s="195"/>
      <c r="U1654" s="200"/>
      <c r="V1654" s="201"/>
      <c r="W1654" s="195"/>
      <c r="X1654" s="201"/>
      <c r="Y1654" s="199"/>
      <c r="Z1654" s="201"/>
      <c r="AA1654" s="201"/>
      <c r="AB1654" s="195"/>
      <c r="AC1654" s="195"/>
      <c r="AD1654" s="199"/>
      <c r="AE1654" s="202"/>
      <c r="AF1654" s="203"/>
    </row>
    <row hidden="true" r="1655">
      <c r="A1655" s="189"/>
      <c r="B1655" s="257"/>
      <c r="C1655" s="221"/>
      <c r="D1655" s="192" t="s">
        <v>250</v>
      </c>
      <c r="E1655" s="193">
        <v>263.91</v>
      </c>
      <c r="F1655" s="194"/>
      <c r="G1655" s="195">
        <v>1374</v>
      </c>
      <c r="H1655" s="195">
        <v>64</v>
      </c>
      <c r="I1655" s="196">
        <f t="shared" si="163"/>
      </c>
      <c r="J1655" s="197">
        <f t="shared" si="53"/>
      </c>
      <c r="K1655" s="195">
        <v>1</v>
      </c>
      <c r="L1655" s="197">
        <f t="shared" si="130"/>
      </c>
      <c r="M1655" s="195">
        <v>0</v>
      </c>
      <c r="N1655" s="198">
        <f t="shared" si="229"/>
      </c>
      <c r="O1655" s="195">
        <v>0</v>
      </c>
      <c r="P1655" s="198">
        <f t="shared" si="256"/>
      </c>
      <c r="Q1655" s="199"/>
      <c r="R1655" s="195"/>
      <c r="S1655" s="199"/>
      <c r="T1655" s="195"/>
      <c r="U1655" s="200"/>
      <c r="V1655" s="201"/>
      <c r="W1655" s="195"/>
      <c r="X1655" s="201"/>
      <c r="Y1655" s="199"/>
      <c r="Z1655" s="201"/>
      <c r="AA1655" s="201"/>
      <c r="AB1655" s="195"/>
      <c r="AC1655" s="195"/>
      <c r="AD1655" s="199"/>
      <c r="AE1655" s="202"/>
      <c r="AF1655" s="203" t="s">
        <v>251</v>
      </c>
    </row>
    <row hidden="true" r="1656">
      <c r="A1656" s="189"/>
      <c r="B1656" s="257" t="s">
        <v>268</v>
      </c>
      <c r="C1656" s="221" t="s">
        <v>287</v>
      </c>
      <c r="D1656" s="192" t="s">
        <v>249</v>
      </c>
      <c r="E1656" s="193">
        <v>9.61</v>
      </c>
      <c r="F1656" s="194">
        <f>E1656+E1658+E1657</f>
      </c>
      <c r="G1656" s="193">
        <v>141</v>
      </c>
      <c r="H1656" s="193">
        <v>8</v>
      </c>
      <c r="I1656" s="196">
        <f t="shared" si="163"/>
      </c>
      <c r="J1656" s="197">
        <f t="shared" si="53"/>
      </c>
      <c r="K1656" s="193">
        <v>0</v>
      </c>
      <c r="L1656" s="197">
        <f t="shared" si="130"/>
      </c>
      <c r="M1656" s="193">
        <v>0</v>
      </c>
      <c r="N1656" s="198">
        <f t="shared" si="229"/>
      </c>
      <c r="O1656" s="193">
        <v>0</v>
      </c>
      <c r="P1656" s="198">
        <f t="shared" si="256"/>
      </c>
      <c r="Q1656" s="199">
        <f>(M1656+M1657+M1658)/(O1656+O1657+O1658)</f>
      </c>
      <c r="R1656" s="195">
        <v>0</v>
      </c>
      <c r="S1656" s="199">
        <f>(O1656+O1657+O1658)/(K1656+K1657+K1658)</f>
      </c>
      <c r="T1656" s="195">
        <v>0</v>
      </c>
      <c r="U1656" s="200">
        <f>F1656/T1656</f>
      </c>
      <c r="V1656" s="201">
        <f>(F1656+4*500)/T1656</f>
      </c>
      <c r="W1656" s="195">
        <v>0</v>
      </c>
      <c r="X1656" s="201">
        <f>W1656/T1656</f>
      </c>
      <c r="Y1656" s="199">
        <f>T1656/R1656</f>
      </c>
      <c r="Z1656" s="201">
        <f>W1656/F1656</f>
      </c>
      <c r="AA1656" s="201">
        <f>W1656/(F1656+500)</f>
      </c>
      <c r="AB1656" s="195">
        <v>0</v>
      </c>
      <c r="AC1656" s="195">
        <v>0</v>
      </c>
      <c r="AD1656" s="199">
        <f>AB1656/T1656</f>
      </c>
      <c r="AE1656" s="202">
        <f>(W1656-AC1656)/(F1656+500)</f>
      </c>
      <c r="AF1656" s="244" t="s">
        <v>248</v>
      </c>
    </row>
    <row hidden="true" r="1657">
      <c r="A1657" s="189"/>
      <c r="B1657" s="257"/>
      <c r="C1657" s="221"/>
      <c r="D1657" s="192" t="s">
        <v>289</v>
      </c>
      <c r="E1657" s="193">
        <v>341.32</v>
      </c>
      <c r="F1657" s="194"/>
      <c r="G1657" s="195">
        <v>4410</v>
      </c>
      <c r="H1657" s="195">
        <v>149</v>
      </c>
      <c r="I1657" s="196">
        <f t="shared" si="163"/>
      </c>
      <c r="J1657" s="197">
        <f t="shared" si="53"/>
      </c>
      <c r="K1657" s="195">
        <v>3</v>
      </c>
      <c r="L1657" s="197">
        <f t="shared" si="130"/>
      </c>
      <c r="M1657" s="195">
        <v>0</v>
      </c>
      <c r="N1657" s="198">
        <f t="shared" si="229"/>
      </c>
      <c r="O1657" s="195">
        <v>1</v>
      </c>
      <c r="P1657" s="198">
        <f t="shared" si="256"/>
      </c>
      <c r="Q1657" s="199"/>
      <c r="R1657" s="195"/>
      <c r="S1657" s="199"/>
      <c r="T1657" s="195"/>
      <c r="U1657" s="200"/>
      <c r="V1657" s="201"/>
      <c r="W1657" s="195"/>
      <c r="X1657" s="201"/>
      <c r="Y1657" s="199"/>
      <c r="Z1657" s="201"/>
      <c r="AA1657" s="201"/>
      <c r="AB1657" s="195"/>
      <c r="AC1657" s="195"/>
      <c r="AD1657" s="199"/>
      <c r="AE1657" s="202"/>
      <c r="AF1657" s="203"/>
    </row>
    <row hidden="true" r="1658">
      <c r="A1658" s="189"/>
      <c r="B1658" s="257"/>
      <c r="C1658" s="221"/>
      <c r="D1658" s="192" t="s">
        <v>250</v>
      </c>
      <c r="E1658" s="193">
        <v>89.53</v>
      </c>
      <c r="F1658" s="194"/>
      <c r="G1658" s="195">
        <v>656</v>
      </c>
      <c r="H1658" s="195">
        <v>33</v>
      </c>
      <c r="I1658" s="196">
        <f t="shared" si="163"/>
      </c>
      <c r="J1658" s="197">
        <f t="shared" si="53"/>
      </c>
      <c r="K1658" s="195">
        <v>0</v>
      </c>
      <c r="L1658" s="197">
        <f t="shared" si="130"/>
      </c>
      <c r="M1658" s="195">
        <v>0</v>
      </c>
      <c r="N1658" s="198">
        <f t="shared" si="229"/>
      </c>
      <c r="O1658" s="195">
        <v>0</v>
      </c>
      <c r="P1658" s="198">
        <f t="shared" si="256"/>
      </c>
      <c r="Q1658" s="199"/>
      <c r="R1658" s="195"/>
      <c r="S1658" s="199"/>
      <c r="T1658" s="195"/>
      <c r="U1658" s="200"/>
      <c r="V1658" s="201"/>
      <c r="W1658" s="195"/>
      <c r="X1658" s="201"/>
      <c r="Y1658" s="199"/>
      <c r="Z1658" s="201"/>
      <c r="AA1658" s="201"/>
      <c r="AB1658" s="195"/>
      <c r="AC1658" s="195"/>
      <c r="AD1658" s="199"/>
      <c r="AE1658" s="202"/>
      <c r="AF1658" s="203" t="s">
        <v>251</v>
      </c>
    </row>
    <row hidden="true" r="1659">
      <c r="A1659" s="189"/>
      <c r="B1659" s="257" t="s">
        <v>269</v>
      </c>
      <c r="C1659" s="221" t="s">
        <v>287</v>
      </c>
      <c r="D1659" s="192" t="s">
        <v>249</v>
      </c>
      <c r="E1659" s="193">
        <v>20.91</v>
      </c>
      <c r="F1659" s="194">
        <f>E1659+E1661+E1660</f>
      </c>
      <c r="G1659" s="195">
        <v>244</v>
      </c>
      <c r="H1659" s="195">
        <v>12</v>
      </c>
      <c r="I1659" s="196">
        <f t="shared" si="163"/>
      </c>
      <c r="J1659" s="197">
        <f t="shared" si="53"/>
      </c>
      <c r="K1659" s="195">
        <v>1</v>
      </c>
      <c r="L1659" s="197">
        <f t="shared" si="130"/>
      </c>
      <c r="M1659" s="195">
        <v>0</v>
      </c>
      <c r="N1659" s="198">
        <f t="shared" si="229"/>
      </c>
      <c r="O1659" s="195">
        <v>0</v>
      </c>
      <c r="P1659" s="198">
        <f t="shared" si="256"/>
      </c>
      <c r="Q1659" s="199">
        <f>(M1659+M1660+M1661)/(O1659+O1660+O1661)</f>
      </c>
      <c r="R1659" s="195">
        <v>1</v>
      </c>
      <c r="S1659" s="199">
        <f>(O1659+O1660+O1661)/(K1659+K1660+K1661)</f>
      </c>
      <c r="T1659" s="195">
        <v>0</v>
      </c>
      <c r="U1659" s="200">
        <f>F1659/T1659</f>
      </c>
      <c r="V1659" s="201">
        <f>(F1659+4*500)/T1659</f>
      </c>
      <c r="W1659" s="195">
        <v>0</v>
      </c>
      <c r="X1659" s="201">
        <f>W1659/T1659</f>
      </c>
      <c r="Y1659" s="199">
        <f>T1659/R1659</f>
      </c>
      <c r="Z1659" s="201">
        <f>W1659/F1659</f>
      </c>
      <c r="AA1659" s="201">
        <f>W1659/(F1659+500)</f>
      </c>
      <c r="AB1659" s="195">
        <v>0</v>
      </c>
      <c r="AC1659" s="195">
        <v>0</v>
      </c>
      <c r="AD1659" s="199">
        <f>AB1659/T1659</f>
      </c>
      <c r="AE1659" s="202">
        <f>(W1659-AC1659)/(F1659+500)</f>
      </c>
      <c r="AF1659" s="244" t="s">
        <v>248</v>
      </c>
    </row>
    <row hidden="true" r="1660">
      <c r="A1660" s="189"/>
      <c r="B1660" s="257"/>
      <c r="C1660" s="221"/>
      <c r="D1660" s="192" t="s">
        <v>289</v>
      </c>
      <c r="E1660" s="193">
        <v>368.85</v>
      </c>
      <c r="F1660" s="194"/>
      <c r="G1660" s="195">
        <v>4158</v>
      </c>
      <c r="H1660" s="195">
        <v>164</v>
      </c>
      <c r="I1660" s="196">
        <f t="shared" si="163"/>
      </c>
      <c r="J1660" s="197">
        <f t="shared" si="53"/>
      </c>
      <c r="K1660" s="195">
        <v>5</v>
      </c>
      <c r="L1660" s="197">
        <f t="shared" si="130"/>
      </c>
      <c r="M1660" s="195">
        <v>0</v>
      </c>
      <c r="N1660" s="198">
        <f t="shared" si="229"/>
      </c>
      <c r="O1660" s="195">
        <v>1</v>
      </c>
      <c r="P1660" s="198">
        <f t="shared" si="256"/>
      </c>
      <c r="Q1660" s="199"/>
      <c r="R1660" s="195"/>
      <c r="S1660" s="199"/>
      <c r="T1660" s="195"/>
      <c r="U1660" s="200"/>
      <c r="V1660" s="201"/>
      <c r="W1660" s="195"/>
      <c r="X1660" s="201"/>
      <c r="Y1660" s="199"/>
      <c r="Z1660" s="201"/>
      <c r="AA1660" s="201"/>
      <c r="AB1660" s="195"/>
      <c r="AC1660" s="195"/>
      <c r="AD1660" s="199"/>
      <c r="AE1660" s="202"/>
      <c r="AF1660" s="203"/>
    </row>
    <row hidden="true" r="1661">
      <c r="A1661" s="189"/>
      <c r="B1661" s="257"/>
      <c r="C1661" s="221"/>
      <c r="D1661" s="192" t="s">
        <v>250</v>
      </c>
      <c r="E1661" s="193">
        <v>182.62</v>
      </c>
      <c r="F1661" s="194"/>
      <c r="G1661" s="195">
        <v>890</v>
      </c>
      <c r="H1661" s="195">
        <v>42</v>
      </c>
      <c r="I1661" s="196">
        <f t="shared" si="163"/>
      </c>
      <c r="J1661" s="197">
        <f t="shared" si="53"/>
      </c>
      <c r="K1661" s="195">
        <v>0</v>
      </c>
      <c r="L1661" s="197">
        <f t="shared" si="130"/>
      </c>
      <c r="M1661" s="195">
        <v>0</v>
      </c>
      <c r="N1661" s="198">
        <f t="shared" si="229"/>
      </c>
      <c r="O1661" s="195">
        <v>0</v>
      </c>
      <c r="P1661" s="198">
        <f t="shared" si="256"/>
      </c>
      <c r="Q1661" s="199"/>
      <c r="R1661" s="195"/>
      <c r="S1661" s="199"/>
      <c r="T1661" s="195"/>
      <c r="U1661" s="200"/>
      <c r="V1661" s="201"/>
      <c r="W1661" s="195"/>
      <c r="X1661" s="201"/>
      <c r="Y1661" s="199"/>
      <c r="Z1661" s="201"/>
      <c r="AA1661" s="201"/>
      <c r="AB1661" s="195"/>
      <c r="AC1661" s="195"/>
      <c r="AD1661" s="199"/>
      <c r="AE1661" s="202"/>
      <c r="AF1661" s="203" t="s">
        <v>251</v>
      </c>
    </row>
    <row hidden="true" r="1662">
      <c r="A1662" s="189"/>
      <c r="B1662" s="257" t="s">
        <v>270</v>
      </c>
      <c r="C1662" s="221" t="s">
        <v>287</v>
      </c>
      <c r="D1662" s="192" t="s">
        <v>249</v>
      </c>
      <c r="E1662" s="193">
        <v>49.67</v>
      </c>
      <c r="F1662" s="194">
        <f>E1662+E1664+E1663</f>
      </c>
      <c r="G1662" s="193">
        <v>178</v>
      </c>
      <c r="H1662" s="193">
        <v>10</v>
      </c>
      <c r="I1662" s="196">
        <f t="shared" si="163"/>
      </c>
      <c r="J1662" s="197">
        <f t="shared" si="53"/>
      </c>
      <c r="K1662" s="193">
        <v>0</v>
      </c>
      <c r="L1662" s="197">
        <f t="shared" si="130"/>
      </c>
      <c r="M1662" s="193">
        <v>0</v>
      </c>
      <c r="N1662" s="198">
        <f t="shared" si="229"/>
      </c>
      <c r="O1662" s="193">
        <v>0</v>
      </c>
      <c r="P1662" s="198">
        <f t="shared" si="256"/>
      </c>
      <c r="Q1662" s="199">
        <f>(M1662+M1663+M1664)/(O1662+O1663+O1664)</f>
      </c>
      <c r="R1662" s="195">
        <v>1</v>
      </c>
      <c r="S1662" s="199">
        <f>(O1662+O1663+O1664)/(K1662+K1663+K1664)</f>
      </c>
      <c r="T1662" s="195">
        <v>0</v>
      </c>
      <c r="U1662" s="200">
        <f>F1662/T1662</f>
      </c>
      <c r="V1662" s="201">
        <f>(F1662+4*500)/T1662</f>
      </c>
      <c r="W1662" s="195">
        <v>0</v>
      </c>
      <c r="X1662" s="201">
        <f>W1662/T1662</f>
      </c>
      <c r="Y1662" s="199">
        <f>T1662/R1662</f>
      </c>
      <c r="Z1662" s="201">
        <f>W1662/F1662</f>
      </c>
      <c r="AA1662" s="201">
        <f>W1662/(F1662+500)</f>
      </c>
      <c r="AB1662" s="195">
        <v>0</v>
      </c>
      <c r="AC1662" s="195">
        <v>0</v>
      </c>
      <c r="AD1662" s="199">
        <f>AB1662/T1662</f>
      </c>
      <c r="AE1662" s="202">
        <f>(W1662-AC1662)/(F1662+500)</f>
      </c>
      <c r="AF1662" s="244" t="s">
        <v>248</v>
      </c>
    </row>
    <row hidden="true" r="1663">
      <c r="A1663" s="189"/>
      <c r="B1663" s="257"/>
      <c r="C1663" s="221"/>
      <c r="D1663" s="192" t="s">
        <v>289</v>
      </c>
      <c r="E1663" s="193">
        <v>396.39</v>
      </c>
      <c r="F1663" s="194"/>
      <c r="G1663" s="195">
        <v>3850</v>
      </c>
      <c r="H1663" s="195">
        <v>125</v>
      </c>
      <c r="I1663" s="196">
        <f t="shared" si="163"/>
      </c>
      <c r="J1663" s="197">
        <f t="shared" si="53"/>
      </c>
      <c r="K1663" s="195">
        <v>6</v>
      </c>
      <c r="L1663" s="197">
        <f t="shared" si="130"/>
      </c>
      <c r="M1663" s="195">
        <v>0</v>
      </c>
      <c r="N1663" s="198">
        <f t="shared" si="229"/>
      </c>
      <c r="O1663" s="195">
        <v>1</v>
      </c>
      <c r="P1663" s="198">
        <f t="shared" si="256"/>
      </c>
      <c r="Q1663" s="199"/>
      <c r="R1663" s="195"/>
      <c r="S1663" s="199"/>
      <c r="T1663" s="195"/>
      <c r="U1663" s="200"/>
      <c r="V1663" s="201"/>
      <c r="W1663" s="195"/>
      <c r="X1663" s="201"/>
      <c r="Y1663" s="199"/>
      <c r="Z1663" s="201"/>
      <c r="AA1663" s="201"/>
      <c r="AB1663" s="195"/>
      <c r="AC1663" s="195"/>
      <c r="AD1663" s="199"/>
      <c r="AE1663" s="202"/>
      <c r="AF1663" s="203"/>
    </row>
    <row hidden="true" r="1664">
      <c r="A1664" s="189"/>
      <c r="B1664" s="257"/>
      <c r="C1664" s="221"/>
      <c r="D1664" s="192" t="s">
        <v>250</v>
      </c>
      <c r="E1664" s="193">
        <v>94.69</v>
      </c>
      <c r="F1664" s="194"/>
      <c r="G1664" s="195">
        <v>565</v>
      </c>
      <c r="H1664" s="195">
        <v>47</v>
      </c>
      <c r="I1664" s="196">
        <f t="shared" si="163"/>
      </c>
      <c r="J1664" s="197">
        <f t="shared" si="53"/>
      </c>
      <c r="K1664" s="195">
        <v>1</v>
      </c>
      <c r="L1664" s="197">
        <f t="shared" si="130"/>
      </c>
      <c r="M1664" s="195">
        <v>0</v>
      </c>
      <c r="N1664" s="198">
        <f t="shared" si="229"/>
      </c>
      <c r="O1664" s="195">
        <v>0</v>
      </c>
      <c r="P1664" s="198">
        <f t="shared" si="256"/>
      </c>
      <c r="Q1664" s="199"/>
      <c r="R1664" s="195"/>
      <c r="S1664" s="199"/>
      <c r="T1664" s="195"/>
      <c r="U1664" s="200"/>
      <c r="V1664" s="201"/>
      <c r="W1664" s="195"/>
      <c r="X1664" s="201"/>
      <c r="Y1664" s="199"/>
      <c r="Z1664" s="201"/>
      <c r="AA1664" s="201"/>
      <c r="AB1664" s="195"/>
      <c r="AC1664" s="195"/>
      <c r="AD1664" s="199"/>
      <c r="AE1664" s="202"/>
      <c r="AF1664" s="203" t="s">
        <v>251</v>
      </c>
    </row>
    <row hidden="true" r="1665">
      <c r="A1665" s="189"/>
      <c r="B1665" s="258" t="s">
        <v>256</v>
      </c>
      <c r="C1665" s="258"/>
      <c r="D1665" s="258"/>
      <c r="E1665" s="208">
        <f>SUM(E1650:E1664)</f>
      </c>
      <c r="F1665" s="208">
        <f>SUM(F1650:F1664)</f>
      </c>
      <c r="G1665" s="208">
        <f>SUM(G1650:G1664)</f>
      </c>
      <c r="H1665" s="208">
        <f>SUM(H1650:H1664)</f>
      </c>
      <c r="I1665" s="210">
        <f t="shared" si="163"/>
      </c>
      <c r="J1665" s="211">
        <f t="shared" si="53"/>
      </c>
      <c r="K1665" s="208">
        <f>SUM(K1650:K1664)</f>
      </c>
      <c r="L1665" s="211">
        <f t="shared" si="130"/>
      </c>
      <c r="M1665" s="208">
        <f>SUM(M1650:M1664)</f>
      </c>
      <c r="N1665" s="212">
        <f t="shared" si="229"/>
      </c>
      <c r="O1665" s="208">
        <f>SUM(O1650:O1664)</f>
      </c>
      <c r="P1665" s="212">
        <f t="shared" si="256"/>
      </c>
      <c r="Q1665" s="213">
        <f>M1665/O1665</f>
      </c>
      <c r="R1665" s="208">
        <f>SUM(R1650:R1664)</f>
      </c>
      <c r="S1665" s="213">
        <f>(O1665+O1665)/(K1665+K1665)</f>
      </c>
      <c r="T1665" s="208">
        <f>SUM(T1650:T1664)</f>
      </c>
      <c r="U1665" s="214">
        <f t="shared" ref="U1665:U1666" si="567">F1665/T1665</f>
      </c>
      <c r="V1665" s="215">
        <f t="shared" ref="V1665:V1666" si="660">(F1665+4*500)/T1665</f>
      </c>
      <c r="W1665" s="208">
        <f>SUM(W1650:W1664)</f>
      </c>
      <c r="X1665" s="216">
        <f t="shared" ref="X1665:X1666" si="359">W1665/T1665</f>
      </c>
      <c r="Y1665" s="213">
        <f t="shared" ref="Y1665:Y1666" si="463">T1665/R1665</f>
      </c>
      <c r="Z1665" s="215">
        <f t="shared" ref="Z1665:Z1666" si="868">W1665/F1665</f>
      </c>
      <c r="AA1665" s="215">
        <f>W1665/(F1665+COUNT(W1650:W1664)*500)</f>
      </c>
      <c r="AB1665" s="217">
        <f>AB1650+AB1653+AB1656+AB1659+AB1662</f>
      </c>
      <c r="AC1665" s="217">
        <f>AC1650+AC1653+AC1656+AC1659+AC1662</f>
      </c>
      <c r="AD1665" s="213">
        <f t="shared" ref="AD1665:AD1666" si="764">AB1665/T1665</f>
      </c>
      <c r="AE1665" s="218">
        <f>(W1665-AC1665)/(F1665+COUNT(W1650:W1664))</f>
      </c>
      <c r="AF1665" s="203"/>
    </row>
    <row hidden="true" r="1666">
      <c r="A1666" s="189"/>
      <c r="B1666" s="259" t="s">
        <v>271</v>
      </c>
      <c r="C1666" s="221" t="s">
        <v>285</v>
      </c>
      <c r="D1666" s="192" t="s">
        <v>249</v>
      </c>
      <c r="E1666" s="193">
        <v>79.6</v>
      </c>
      <c r="F1666" s="194">
        <f>E1666+E1668+E1667</f>
      </c>
      <c r="G1666" s="193">
        <v>433</v>
      </c>
      <c r="H1666" s="193">
        <v>18</v>
      </c>
      <c r="I1666" s="196">
        <f t="shared" si="163"/>
      </c>
      <c r="J1666" s="197">
        <f t="shared" si="53"/>
      </c>
      <c r="K1666" s="193">
        <v>1</v>
      </c>
      <c r="L1666" s="197">
        <f t="shared" si="130"/>
      </c>
      <c r="M1666" s="193">
        <v>1</v>
      </c>
      <c r="N1666" s="198">
        <f t="shared" si="229"/>
      </c>
      <c r="O1666" s="193">
        <v>1</v>
      </c>
      <c r="P1666" s="198">
        <f t="shared" si="256"/>
      </c>
      <c r="Q1666" s="199">
        <f>(M1666+M1667+M1668)/(O1666+O1667+O1668)</f>
      </c>
      <c r="R1666" s="195">
        <v>1</v>
      </c>
      <c r="S1666" s="199">
        <f>(O1666+O1667+O1668)/(K1666+K1667+K1668)</f>
      </c>
      <c r="T1666" s="195">
        <v>1</v>
      </c>
      <c r="U1666" s="200">
        <f t="shared" si="567"/>
      </c>
      <c r="V1666" s="201">
        <f t="shared" si="660"/>
      </c>
      <c r="W1666" s="195">
        <v>2467.199999999999</v>
      </c>
      <c r="X1666" s="201">
        <f t="shared" si="359"/>
      </c>
      <c r="Y1666" s="199">
        <f t="shared" si="463"/>
      </c>
      <c r="Z1666" s="201">
        <f t="shared" si="868"/>
      </c>
      <c r="AA1666" s="201">
        <f>W1666/(F1666+500)</f>
      </c>
      <c r="AB1666" s="195">
        <v>0</v>
      </c>
      <c r="AC1666" s="195">
        <v>0</v>
      </c>
      <c r="AD1666" s="199">
        <f t="shared" si="764"/>
      </c>
      <c r="AE1666" s="202">
        <f>(W1666-AC1666)/(F1666+500)</f>
      </c>
      <c r="AF1666" s="244" t="s">
        <v>248</v>
      </c>
    </row>
    <row hidden="true" r="1667">
      <c r="A1667" s="189"/>
      <c r="B1667" s="259"/>
      <c r="C1667" s="221"/>
      <c r="D1667" s="192" t="s">
        <v>289</v>
      </c>
      <c r="E1667" s="193">
        <v>485.13</v>
      </c>
      <c r="F1667" s="194"/>
      <c r="G1667" s="195">
        <v>5545</v>
      </c>
      <c r="H1667" s="195">
        <v>19</v>
      </c>
      <c r="I1667" s="196">
        <f t="shared" si="163"/>
      </c>
      <c r="J1667" s="197">
        <f t="shared" si="53"/>
      </c>
      <c r="K1667" s="195">
        <v>8</v>
      </c>
      <c r="L1667" s="197">
        <f t="shared" si="130"/>
      </c>
      <c r="M1667" s="195">
        <v>0</v>
      </c>
      <c r="N1667" s="198">
        <f t="shared" si="229"/>
      </c>
      <c r="O1667" s="195">
        <v>0</v>
      </c>
      <c r="P1667" s="198">
        <f t="shared" si="256"/>
      </c>
      <c r="Q1667" s="199"/>
      <c r="R1667" s="195"/>
      <c r="S1667" s="199"/>
      <c r="T1667" s="195"/>
      <c r="U1667" s="200"/>
      <c r="V1667" s="201"/>
      <c r="W1667" s="195"/>
      <c r="X1667" s="201"/>
      <c r="Y1667" s="199"/>
      <c r="Z1667" s="201"/>
      <c r="AA1667" s="201"/>
      <c r="AB1667" s="195"/>
      <c r="AC1667" s="195"/>
      <c r="AD1667" s="199"/>
      <c r="AE1667" s="202"/>
      <c r="AF1667" s="203"/>
    </row>
    <row hidden="true" r="1668">
      <c r="A1668" s="189"/>
      <c r="B1668" s="259"/>
      <c r="C1668" s="221"/>
      <c r="D1668" s="192" t="s">
        <v>250</v>
      </c>
      <c r="E1668" s="193">
        <v>154.67</v>
      </c>
      <c r="F1668" s="194"/>
      <c r="G1668" s="195">
        <v>669</v>
      </c>
      <c r="H1668" s="195">
        <v>79</v>
      </c>
      <c r="I1668" s="196">
        <f t="shared" si="163"/>
      </c>
      <c r="J1668" s="197">
        <f t="shared" si="53"/>
      </c>
      <c r="K1668" s="195">
        <v>0</v>
      </c>
      <c r="L1668" s="197">
        <f t="shared" si="130"/>
      </c>
      <c r="M1668" s="195">
        <v>0</v>
      </c>
      <c r="N1668" s="198">
        <f t="shared" si="229"/>
      </c>
      <c r="O1668" s="195">
        <v>0</v>
      </c>
      <c r="P1668" s="198">
        <f t="shared" si="256"/>
      </c>
      <c r="Q1668" s="199"/>
      <c r="R1668" s="195"/>
      <c r="S1668" s="199"/>
      <c r="T1668" s="195"/>
      <c r="U1668" s="200"/>
      <c r="V1668" s="201"/>
      <c r="W1668" s="195"/>
      <c r="X1668" s="201"/>
      <c r="Y1668" s="199"/>
      <c r="Z1668" s="201"/>
      <c r="AA1668" s="201"/>
      <c r="AB1668" s="195"/>
      <c r="AC1668" s="195"/>
      <c r="AD1668" s="199"/>
      <c r="AE1668" s="202"/>
      <c r="AF1668" s="203" t="s">
        <v>251</v>
      </c>
    </row>
    <row hidden="true" r="1669">
      <c r="A1669" s="189"/>
      <c r="B1669" s="257" t="s">
        <v>273</v>
      </c>
      <c r="C1669" s="221" t="s">
        <v>285</v>
      </c>
      <c r="D1669" s="192" t="s">
        <v>249</v>
      </c>
      <c r="E1669" s="193">
        <v>619.52</v>
      </c>
      <c r="F1669" s="194">
        <f>E1669+E1671+E1670</f>
      </c>
      <c r="G1669" s="193">
        <v>5314</v>
      </c>
      <c r="H1669" s="193">
        <v>137</v>
      </c>
      <c r="I1669" s="196">
        <f t="shared" si="163"/>
      </c>
      <c r="J1669" s="197">
        <f t="shared" si="53"/>
      </c>
      <c r="K1669" s="193">
        <v>8</v>
      </c>
      <c r="L1669" s="197">
        <f t="shared" si="130"/>
      </c>
      <c r="M1669" s="193">
        <v>1</v>
      </c>
      <c r="N1669" s="198">
        <f t="shared" si="229"/>
      </c>
      <c r="O1669" s="193">
        <v>2</v>
      </c>
      <c r="P1669" s="198">
        <f t="shared" si="256"/>
      </c>
      <c r="Q1669" s="199">
        <f>(M1669+M1670+M1671)/(O1669+O1670+O1671)</f>
      </c>
      <c r="R1669" s="195">
        <v>7</v>
      </c>
      <c r="S1669" s="199">
        <f>(O1669+O1670+O1671)/(K1669+K1670+K1671)</f>
      </c>
      <c r="T1669" s="195">
        <v>3</v>
      </c>
      <c r="U1669" s="200">
        <f>F1669/T1669</f>
      </c>
      <c r="V1669" s="201">
        <f>(F1669+4*500)/T1669</f>
      </c>
      <c r="W1669" s="195">
        <v>4687.199999999999</v>
      </c>
      <c r="X1669" s="201">
        <f>W1669/T1669</f>
      </c>
      <c r="Y1669" s="199">
        <f>T1669/R1669</f>
      </c>
      <c r="Z1669" s="201">
        <f>W1669/F1669</f>
      </c>
      <c r="AA1669" s="201">
        <f>W1669/(F1669+500)</f>
      </c>
      <c r="AB1669" s="195">
        <v>1</v>
      </c>
      <c r="AC1669" s="195">
        <v>787.2000000000003</v>
      </c>
      <c r="AD1669" s="199">
        <f>AB1669/T1669</f>
      </c>
      <c r="AE1669" s="202">
        <f>(W1669-AC1669)/(F1669+500)</f>
      </c>
      <c r="AF1669" s="244" t="s">
        <v>248</v>
      </c>
    </row>
    <row hidden="true" r="1670">
      <c r="A1670" s="189"/>
      <c r="B1670" s="257"/>
      <c r="C1670" s="221"/>
      <c r="D1670" s="192" t="s">
        <v>289</v>
      </c>
      <c r="E1670" s="193">
        <v>225.57</v>
      </c>
      <c r="F1670" s="194"/>
      <c r="G1670" s="195">
        <v>3323</v>
      </c>
      <c r="H1670" s="195">
        <v>171</v>
      </c>
      <c r="I1670" s="196">
        <f t="shared" si="163"/>
      </c>
      <c r="J1670" s="197">
        <f t="shared" si="53"/>
      </c>
      <c r="K1670" s="195">
        <v>7</v>
      </c>
      <c r="L1670" s="197">
        <f t="shared" si="130"/>
      </c>
      <c r="M1670" s="195">
        <v>0</v>
      </c>
      <c r="N1670" s="198">
        <f t="shared" si="229"/>
      </c>
      <c r="O1670" s="195">
        <v>0</v>
      </c>
      <c r="P1670" s="198">
        <f t="shared" si="256"/>
      </c>
      <c r="Q1670" s="199"/>
      <c r="R1670" s="195"/>
      <c r="S1670" s="199"/>
      <c r="T1670" s="195"/>
      <c r="U1670" s="200"/>
      <c r="V1670" s="201"/>
      <c r="W1670" s="195"/>
      <c r="X1670" s="201"/>
      <c r="Y1670" s="199"/>
      <c r="Z1670" s="201"/>
      <c r="AA1670" s="201"/>
      <c r="AB1670" s="195"/>
      <c r="AC1670" s="195"/>
      <c r="AD1670" s="199"/>
      <c r="AE1670" s="202"/>
      <c r="AF1670" s="203"/>
    </row>
    <row hidden="true" r="1671">
      <c r="A1671" s="189"/>
      <c r="B1671" s="257"/>
      <c r="C1671" s="221"/>
      <c r="D1671" s="192" t="s">
        <v>250</v>
      </c>
      <c r="E1671" s="193">
        <v>142.22</v>
      </c>
      <c r="F1671" s="194"/>
      <c r="G1671" s="195">
        <v>631</v>
      </c>
      <c r="H1671" s="195">
        <v>66</v>
      </c>
      <c r="I1671" s="196">
        <f t="shared" si="163"/>
      </c>
      <c r="J1671" s="197">
        <f t="shared" si="53"/>
      </c>
      <c r="K1671" s="195">
        <v>2</v>
      </c>
      <c r="L1671" s="197">
        <f t="shared" si="130"/>
      </c>
      <c r="M1671" s="195">
        <v>0</v>
      </c>
      <c r="N1671" s="198">
        <f t="shared" si="229"/>
      </c>
      <c r="O1671" s="195">
        <v>0</v>
      </c>
      <c r="P1671" s="198">
        <f t="shared" si="256"/>
      </c>
      <c r="Q1671" s="199"/>
      <c r="R1671" s="195"/>
      <c r="S1671" s="199"/>
      <c r="T1671" s="195"/>
      <c r="U1671" s="200"/>
      <c r="V1671" s="201"/>
      <c r="W1671" s="195"/>
      <c r="X1671" s="201"/>
      <c r="Y1671" s="199"/>
      <c r="Z1671" s="201"/>
      <c r="AA1671" s="201"/>
      <c r="AB1671" s="195"/>
      <c r="AC1671" s="195"/>
      <c r="AD1671" s="199"/>
      <c r="AE1671" s="202"/>
      <c r="AF1671" s="203" t="s">
        <v>251</v>
      </c>
    </row>
    <row hidden="true" r="1672">
      <c r="A1672" s="189"/>
      <c r="B1672" s="257" t="s">
        <v>274</v>
      </c>
      <c r="C1672" s="221" t="s">
        <v>285</v>
      </c>
      <c r="D1672" s="192" t="s">
        <v>249</v>
      </c>
      <c r="E1672" s="193">
        <v>877.77</v>
      </c>
      <c r="F1672" s="194">
        <f>E1672+E1674+E1673</f>
      </c>
      <c r="G1672" s="193">
        <v>7159</v>
      </c>
      <c r="H1672" s="193">
        <v>228</v>
      </c>
      <c r="I1672" s="196">
        <f t="shared" si="163"/>
      </c>
      <c r="J1672" s="197">
        <f t="shared" si="53"/>
      </c>
      <c r="K1672" s="193">
        <v>13</v>
      </c>
      <c r="L1672" s="197">
        <f t="shared" si="130"/>
      </c>
      <c r="M1672" s="193">
        <v>1</v>
      </c>
      <c r="N1672" s="198">
        <f t="shared" si="229"/>
      </c>
      <c r="O1672" s="193">
        <v>2</v>
      </c>
      <c r="P1672" s="198">
        <f t="shared" si="256"/>
      </c>
      <c r="Q1672" s="199">
        <f>(M1672+M1673+M1674)/(O1672+O1673+O1674)</f>
      </c>
      <c r="R1672" s="195">
        <v>2</v>
      </c>
      <c r="S1672" s="199">
        <f>(O1672+O1673+O1674)/(K1672+K1673+K1674)</f>
      </c>
      <c r="T1672" s="195">
        <v>1</v>
      </c>
      <c r="U1672" s="200">
        <f>F1672/T1672</f>
      </c>
      <c r="V1672" s="201">
        <f>(F1672+4*500)/T1672</f>
      </c>
      <c r="W1672" s="195">
        <v>420</v>
      </c>
      <c r="X1672" s="201">
        <f>W1672/T1672</f>
      </c>
      <c r="Y1672" s="199">
        <f>T1672/R1672</f>
      </c>
      <c r="Z1672" s="201">
        <f>W1672/F1672</f>
      </c>
      <c r="AA1672" s="201">
        <f>W1672/(F1672+500)</f>
      </c>
      <c r="AB1672" s="195">
        <v>0</v>
      </c>
      <c r="AC1672" s="195">
        <v>0</v>
      </c>
      <c r="AD1672" s="199">
        <f>AB1672/T1672</f>
      </c>
      <c r="AE1672" s="202">
        <f>(W1672-AC1672)/(F1672+500)</f>
      </c>
      <c r="AF1672" s="244" t="s">
        <v>248</v>
      </c>
    </row>
    <row hidden="true" r="1673">
      <c r="A1673" s="189"/>
      <c r="B1673" s="257"/>
      <c r="C1673" s="221"/>
      <c r="D1673" s="192" t="s">
        <v>289</v>
      </c>
      <c r="E1673" s="193">
        <v>240.01</v>
      </c>
      <c r="F1673" s="194"/>
      <c r="G1673" s="195">
        <v>4483</v>
      </c>
      <c r="H1673" s="195">
        <v>218</v>
      </c>
      <c r="I1673" s="196">
        <f t="shared" si="163"/>
      </c>
      <c r="J1673" s="197">
        <f t="shared" si="53"/>
      </c>
      <c r="K1673" s="195">
        <v>5</v>
      </c>
      <c r="L1673" s="197">
        <f t="shared" si="130"/>
      </c>
      <c r="M1673" s="195">
        <v>0</v>
      </c>
      <c r="N1673" s="198">
        <f t="shared" si="229"/>
      </c>
      <c r="O1673" s="195">
        <v>0</v>
      </c>
      <c r="P1673" s="198">
        <f t="shared" si="256"/>
      </c>
      <c r="Q1673" s="199"/>
      <c r="R1673" s="195"/>
      <c r="S1673" s="199"/>
      <c r="T1673" s="195"/>
      <c r="U1673" s="200"/>
      <c r="V1673" s="201"/>
      <c r="W1673" s="195"/>
      <c r="X1673" s="201"/>
      <c r="Y1673" s="199"/>
      <c r="Z1673" s="201"/>
      <c r="AA1673" s="201"/>
      <c r="AB1673" s="195"/>
      <c r="AC1673" s="195"/>
      <c r="AD1673" s="199"/>
      <c r="AE1673" s="202"/>
      <c r="AF1673" s="203"/>
    </row>
    <row hidden="true" r="1674">
      <c r="A1674" s="189"/>
      <c r="B1674" s="257"/>
      <c r="C1674" s="221"/>
      <c r="D1674" s="192" t="s">
        <v>250</v>
      </c>
      <c r="E1674" s="193">
        <v>87.83</v>
      </c>
      <c r="F1674" s="194"/>
      <c r="G1674" s="195">
        <v>531</v>
      </c>
      <c r="H1674" s="195">
        <v>65</v>
      </c>
      <c r="I1674" s="196">
        <f t="shared" si="163"/>
      </c>
      <c r="J1674" s="197">
        <f t="shared" si="53"/>
      </c>
      <c r="K1674" s="195">
        <v>2</v>
      </c>
      <c r="L1674" s="197">
        <f t="shared" si="130"/>
      </c>
      <c r="M1674" s="195">
        <v>0</v>
      </c>
      <c r="N1674" s="198">
        <f t="shared" si="229"/>
      </c>
      <c r="O1674" s="195">
        <v>0</v>
      </c>
      <c r="P1674" s="198">
        <f t="shared" si="256"/>
      </c>
      <c r="Q1674" s="199"/>
      <c r="R1674" s="195"/>
      <c r="S1674" s="199"/>
      <c r="T1674" s="195"/>
      <c r="U1674" s="200"/>
      <c r="V1674" s="201"/>
      <c r="W1674" s="195"/>
      <c r="X1674" s="201"/>
      <c r="Y1674" s="199"/>
      <c r="Z1674" s="201"/>
      <c r="AA1674" s="201"/>
      <c r="AB1674" s="195"/>
      <c r="AC1674" s="195"/>
      <c r="AD1674" s="199"/>
      <c r="AE1674" s="202"/>
      <c r="AF1674" s="203" t="s">
        <v>251</v>
      </c>
    </row>
    <row hidden="true" r="1675">
      <c r="A1675" s="189"/>
      <c r="B1675" s="257" t="s">
        <v>275</v>
      </c>
      <c r="C1675" s="221" t="s">
        <v>285</v>
      </c>
      <c r="D1675" s="192" t="s">
        <v>249</v>
      </c>
      <c r="E1675" s="193">
        <v>210.85</v>
      </c>
      <c r="F1675" s="194">
        <f>E1675+E1677+E1676</f>
      </c>
      <c r="G1675" s="193">
        <v>2649</v>
      </c>
      <c r="H1675" s="193">
        <v>111</v>
      </c>
      <c r="I1675" s="196">
        <f t="shared" si="163"/>
      </c>
      <c r="J1675" s="197">
        <f t="shared" si="53"/>
      </c>
      <c r="K1675" s="193">
        <v>8</v>
      </c>
      <c r="L1675" s="197">
        <f t="shared" si="130"/>
      </c>
      <c r="M1675" s="193">
        <v>0</v>
      </c>
      <c r="N1675" s="198">
        <f t="shared" si="229"/>
      </c>
      <c r="O1675" s="193">
        <v>1</v>
      </c>
      <c r="P1675" s="198">
        <f t="shared" si="256"/>
      </c>
      <c r="Q1675" s="199">
        <f>(M1675+M1676+M1677)/(O1675+O1676+O1677)</f>
      </c>
      <c r="R1675" s="195">
        <v>2</v>
      </c>
      <c r="S1675" s="199">
        <f>(O1675+O1676+O1677)/(K1675+K1676+K1677)</f>
      </c>
      <c r="T1675" s="195">
        <v>0</v>
      </c>
      <c r="U1675" s="200">
        <f>F1675/T1675</f>
      </c>
      <c r="V1675" s="201">
        <f>(F1675+4*500)/T1675</f>
      </c>
      <c r="W1675" s="195">
        <v>0</v>
      </c>
      <c r="X1675" s="201">
        <f>W1675/T1675</f>
      </c>
      <c r="Y1675" s="199">
        <f>T1675/R1675</f>
      </c>
      <c r="Z1675" s="201">
        <f>W1675/F1675</f>
      </c>
      <c r="AA1675" s="201">
        <f>W1675/(F1675+500)</f>
      </c>
      <c r="AB1675" s="195">
        <v>0</v>
      </c>
      <c r="AC1675" s="195">
        <v>0</v>
      </c>
      <c r="AD1675" s="199">
        <f>AB1675/T1675</f>
      </c>
      <c r="AE1675" s="202">
        <f>(W1675-AC1675)/(F1675+500)</f>
      </c>
      <c r="AF1675" s="244" t="s">
        <v>248</v>
      </c>
    </row>
    <row hidden="true" r="1676">
      <c r="A1676" s="189"/>
      <c r="B1676" s="257"/>
      <c r="C1676" s="221"/>
      <c r="D1676" s="192" t="s">
        <v>289</v>
      </c>
      <c r="E1676" s="193">
        <v>658.65</v>
      </c>
      <c r="F1676" s="194"/>
      <c r="G1676" s="195">
        <v>9092</v>
      </c>
      <c r="H1676" s="195">
        <v>482</v>
      </c>
      <c r="I1676" s="196">
        <f t="shared" si="163"/>
      </c>
      <c r="J1676" s="197">
        <f t="shared" si="53"/>
      </c>
      <c r="K1676" s="195">
        <v>21</v>
      </c>
      <c r="L1676" s="197">
        <f t="shared" si="130"/>
      </c>
      <c r="M1676" s="195">
        <v>0</v>
      </c>
      <c r="N1676" s="198">
        <f t="shared" si="229"/>
      </c>
      <c r="O1676" s="195">
        <v>0</v>
      </c>
      <c r="P1676" s="198">
        <f t="shared" si="256"/>
      </c>
      <c r="Q1676" s="199"/>
      <c r="R1676" s="195"/>
      <c r="S1676" s="199"/>
      <c r="T1676" s="195"/>
      <c r="U1676" s="200"/>
      <c r="V1676" s="201"/>
      <c r="W1676" s="195"/>
      <c r="X1676" s="201"/>
      <c r="Y1676" s="199"/>
      <c r="Z1676" s="201"/>
      <c r="AA1676" s="201"/>
      <c r="AB1676" s="195"/>
      <c r="AC1676" s="195"/>
      <c r="AD1676" s="199"/>
      <c r="AE1676" s="202"/>
      <c r="AF1676" s="203"/>
    </row>
    <row hidden="true" r="1677">
      <c r="A1677" s="189"/>
      <c r="B1677" s="257"/>
      <c r="C1677" s="221"/>
      <c r="D1677" s="192" t="s">
        <v>250</v>
      </c>
      <c r="E1677" s="193">
        <v>334.1</v>
      </c>
      <c r="F1677" s="194"/>
      <c r="G1677" s="195">
        <v>1092</v>
      </c>
      <c r="H1677" s="195">
        <v>180</v>
      </c>
      <c r="I1677" s="196">
        <f t="shared" si="163"/>
      </c>
      <c r="J1677" s="197">
        <f t="shared" si="53"/>
      </c>
      <c r="K1677" s="195">
        <v>3</v>
      </c>
      <c r="L1677" s="197">
        <f t="shared" si="130"/>
      </c>
      <c r="M1677" s="195">
        <v>0</v>
      </c>
      <c r="N1677" s="198">
        <f t="shared" si="229"/>
      </c>
      <c r="O1677" s="195">
        <v>1</v>
      </c>
      <c r="P1677" s="198">
        <f t="shared" si="256"/>
      </c>
      <c r="Q1677" s="199"/>
      <c r="R1677" s="195"/>
      <c r="S1677" s="199"/>
      <c r="T1677" s="195"/>
      <c r="U1677" s="200"/>
      <c r="V1677" s="201"/>
      <c r="W1677" s="195"/>
      <c r="X1677" s="201"/>
      <c r="Y1677" s="199"/>
      <c r="Z1677" s="201"/>
      <c r="AA1677" s="201"/>
      <c r="AB1677" s="195"/>
      <c r="AC1677" s="195"/>
      <c r="AD1677" s="199"/>
      <c r="AE1677" s="202"/>
      <c r="AF1677" s="203" t="s">
        <v>251</v>
      </c>
    </row>
    <row hidden="true" r="1678">
      <c r="A1678" s="189"/>
      <c r="B1678" s="257" t="s">
        <v>276</v>
      </c>
      <c r="C1678" s="221" t="s">
        <v>285</v>
      </c>
      <c r="D1678" s="192" t="s">
        <v>249</v>
      </c>
      <c r="E1678" s="193">
        <v>6.39</v>
      </c>
      <c r="F1678" s="194">
        <f>E1678+E1680+E1679</f>
      </c>
      <c r="G1678" s="193">
        <v>154</v>
      </c>
      <c r="H1678" s="193">
        <v>4</v>
      </c>
      <c r="I1678" s="196">
        <f t="shared" si="163"/>
      </c>
      <c r="J1678" s="197">
        <f t="shared" si="53"/>
      </c>
      <c r="K1678" s="193">
        <v>1</v>
      </c>
      <c r="L1678" s="197">
        <f t="shared" si="130"/>
      </c>
      <c r="M1678" s="193">
        <v>0</v>
      </c>
      <c r="N1678" s="198">
        <f t="shared" si="229"/>
      </c>
      <c r="O1678" s="193">
        <v>0</v>
      </c>
      <c r="P1678" s="198">
        <f t="shared" si="256"/>
      </c>
      <c r="Q1678" s="199">
        <f>(M1678+M1679+M1680)/(O1678+O1679+O1680)</f>
      </c>
      <c r="R1678" s="195">
        <v>1</v>
      </c>
      <c r="S1678" s="199">
        <f>(O1678+O1679+O1680)/(K1678+K1679+K1680)</f>
      </c>
      <c r="T1678" s="195">
        <v>0</v>
      </c>
      <c r="U1678" s="200">
        <f>F1678/T1678</f>
      </c>
      <c r="V1678" s="201">
        <f>(F1678+4*500)/T1678</f>
      </c>
      <c r="W1678" s="195">
        <v>0</v>
      </c>
      <c r="X1678" s="201">
        <f>W1678/T1678</f>
      </c>
      <c r="Y1678" s="199">
        <f>T1678/R1678</f>
      </c>
      <c r="Z1678" s="201">
        <f>W1678/F1678</f>
      </c>
      <c r="AA1678" s="201">
        <f>W1678/(F1678+500)</f>
      </c>
      <c r="AB1678" s="195">
        <v>0</v>
      </c>
      <c r="AC1678" s="195">
        <v>0</v>
      </c>
      <c r="AD1678" s="199">
        <f>AB1678/T1678</f>
      </c>
      <c r="AE1678" s="202">
        <f>(W1678-AC1678)/(F1678+500)</f>
      </c>
      <c r="AF1678" s="244" t="s">
        <v>248</v>
      </c>
    </row>
    <row hidden="true" r="1679">
      <c r="A1679" s="189"/>
      <c r="B1679" s="257"/>
      <c r="C1679" s="221"/>
      <c r="D1679" s="192" t="s">
        <v>289</v>
      </c>
      <c r="E1679" s="193">
        <v>315.13</v>
      </c>
      <c r="F1679" s="194"/>
      <c r="G1679" s="195">
        <v>4483</v>
      </c>
      <c r="H1679" s="195">
        <v>218</v>
      </c>
      <c r="I1679" s="196">
        <f t="shared" si="163"/>
      </c>
      <c r="J1679" s="197">
        <f t="shared" si="53"/>
      </c>
      <c r="K1679" s="195">
        <v>5</v>
      </c>
      <c r="L1679" s="197">
        <f>E1678/K1678</f>
      </c>
      <c r="M1679" s="195">
        <v>0</v>
      </c>
      <c r="N1679" s="198">
        <f t="shared" si="229"/>
      </c>
      <c r="O1679" s="195">
        <v>0</v>
      </c>
      <c r="P1679" s="198">
        <f t="shared" si="256"/>
      </c>
      <c r="Q1679" s="199"/>
      <c r="R1679" s="195"/>
      <c r="S1679" s="199"/>
      <c r="T1679" s="195"/>
      <c r="U1679" s="200"/>
      <c r="V1679" s="201"/>
      <c r="W1679" s="195"/>
      <c r="X1679" s="201"/>
      <c r="Y1679" s="199"/>
      <c r="Z1679" s="201"/>
      <c r="AA1679" s="201"/>
      <c r="AB1679" s="195"/>
      <c r="AC1679" s="195"/>
      <c r="AD1679" s="199"/>
      <c r="AE1679" s="202"/>
      <c r="AF1679" s="203"/>
    </row>
    <row hidden="true" r="1680">
      <c r="A1680" s="189"/>
      <c r="B1680" s="257"/>
      <c r="C1680" s="221"/>
      <c r="D1680" s="192" t="s">
        <v>250</v>
      </c>
      <c r="E1680" s="193">
        <v>59.03</v>
      </c>
      <c r="F1680" s="194"/>
      <c r="G1680" s="195">
        <v>531</v>
      </c>
      <c r="H1680" s="195">
        <v>65</v>
      </c>
      <c r="I1680" s="196">
        <f t="shared" si="163"/>
      </c>
      <c r="J1680" s="197">
        <f t="shared" si="53"/>
      </c>
      <c r="K1680" s="195">
        <v>2</v>
      </c>
      <c r="L1680" s="197">
        <f t="shared" ref="L1680:L1682" si="131">E1680/K1680</f>
      </c>
      <c r="M1680" s="195">
        <v>0</v>
      </c>
      <c r="N1680" s="198">
        <f t="shared" si="229"/>
      </c>
      <c r="O1680" s="195">
        <v>0</v>
      </c>
      <c r="P1680" s="198">
        <f t="shared" si="256"/>
      </c>
      <c r="Q1680" s="199"/>
      <c r="R1680" s="195"/>
      <c r="S1680" s="199"/>
      <c r="T1680" s="195"/>
      <c r="U1680" s="200"/>
      <c r="V1680" s="201"/>
      <c r="W1680" s="195"/>
      <c r="X1680" s="201"/>
      <c r="Y1680" s="199"/>
      <c r="Z1680" s="201"/>
      <c r="AA1680" s="201"/>
      <c r="AB1680" s="195"/>
      <c r="AC1680" s="195"/>
      <c r="AD1680" s="199"/>
      <c r="AE1680" s="202"/>
      <c r="AF1680" s="203" t="s">
        <v>251</v>
      </c>
    </row>
    <row hidden="true" r="1681">
      <c r="A1681" s="189"/>
      <c r="B1681" s="260" t="s">
        <v>256</v>
      </c>
      <c r="C1681" s="260"/>
      <c r="D1681" s="260"/>
      <c r="E1681" s="208">
        <f>SUM(E1666:E1680)</f>
      </c>
      <c r="F1681" s="208">
        <f>SUM(F1666:F1680)</f>
      </c>
      <c r="G1681" s="208">
        <f>SUM(G1666:G1680)</f>
      </c>
      <c r="H1681" s="208">
        <f>SUM(H1666:H1680)</f>
      </c>
      <c r="I1681" s="210">
        <f t="shared" si="163"/>
      </c>
      <c r="J1681" s="211">
        <f t="shared" si="53"/>
      </c>
      <c r="K1681" s="208">
        <f>SUM(K1666:K1680)</f>
      </c>
      <c r="L1681" s="211">
        <f t="shared" si="131"/>
      </c>
      <c r="M1681" s="208">
        <f>SUM(M1666:M1680)</f>
      </c>
      <c r="N1681" s="212">
        <f t="shared" si="229"/>
      </c>
      <c r="O1681" s="208">
        <f>SUM(O1666:O1680)</f>
      </c>
      <c r="P1681" s="212">
        <f t="shared" si="256"/>
      </c>
      <c r="Q1681" s="213">
        <f t="shared" ref="Q1681:Q1682" si="202">M1681/O1681</f>
      </c>
      <c r="R1681" s="208">
        <f>SUM(R1666:R1680)</f>
      </c>
      <c r="S1681" s="213">
        <f t="shared" ref="S1681:S1682" si="80">(O1681+O1681)/(K1681+K1681)</f>
      </c>
      <c r="T1681" s="208">
        <f>SUM(T1666:T1680)</f>
      </c>
      <c r="U1681" s="214">
        <f t="shared" ref="U1681:U1682" si="568">F1681/T1681</f>
      </c>
      <c r="V1681" s="215">
        <f t="shared" ref="V1681:V1682" si="661">(F1681+4*500)/T1681</f>
      </c>
      <c r="W1681" s="208">
        <f>SUM(W1666:W1680)</f>
      </c>
      <c r="X1681" s="216">
        <f t="shared" ref="X1681:X1682" si="360">W1681/T1681</f>
      </c>
      <c r="Y1681" s="213">
        <f t="shared" ref="Y1681:Y1682" si="464">T1681/R1681</f>
      </c>
      <c r="Z1681" s="215">
        <f t="shared" ref="Z1681:Z1682" si="869">W1681/F1681</f>
      </c>
      <c r="AA1681" s="215">
        <f>W1681/(F1681+COUNT(W1666:W1680)*500)</f>
      </c>
      <c r="AB1681" s="217">
        <f>AB1666+AB1669+AB1672+AB1675+AB1678</f>
      </c>
      <c r="AC1681" s="217">
        <f>AC1666+AC1669+AC1672+AC1675+AC1678</f>
      </c>
      <c r="AD1681" s="213">
        <f t="shared" ref="AD1681:AD1682" si="765">AB1681/T1681</f>
      </c>
      <c r="AE1681" s="223">
        <f>(W1681-AC1681)/(F1681+COUNT(W1666:W1680))</f>
      </c>
      <c r="AF1681" s="203"/>
    </row>
    <row r="1682">
      <c r="A1682" s="189"/>
      <c r="B1682" s="225" t="s">
        <v>277</v>
      </c>
      <c r="C1682" s="225"/>
      <c r="D1682" s="225"/>
      <c r="E1682" s="226">
        <f>E1633+E1649+E1665+E1681</f>
      </c>
      <c r="F1682" s="226">
        <f>F1633+F1649+F1665+F1681</f>
      </c>
      <c r="G1682" s="226">
        <f>G1633+G1649+G1665+G1681</f>
      </c>
      <c r="H1682" s="226">
        <f>H1633+H1649+H1665+H1681</f>
      </c>
      <c r="I1682" s="227">
        <f t="shared" si="163"/>
      </c>
      <c r="J1682" s="228">
        <f t="shared" si="53"/>
      </c>
      <c r="K1682" s="229">
        <f>K1633+K1649+K1665+K1681</f>
      </c>
      <c r="L1682" s="228">
        <f t="shared" si="131"/>
      </c>
      <c r="M1682" s="229">
        <f>M1633+M1649+M1665+M1681</f>
      </c>
      <c r="N1682" s="230">
        <f t="shared" si="229"/>
      </c>
      <c r="O1682" s="229">
        <f>O1633+O1649+O1665+O1681</f>
      </c>
      <c r="P1682" s="230">
        <f t="shared" si="256"/>
      </c>
      <c r="Q1682" s="231">
        <f t="shared" si="202"/>
      </c>
      <c r="R1682" s="229">
        <f>R1633+R1649+R1665+R1681</f>
      </c>
      <c r="S1682" s="231">
        <f t="shared" si="80"/>
      </c>
      <c r="T1682" s="229">
        <f>T1633+T1649+T1665+T1681</f>
      </c>
      <c r="U1682" s="232">
        <f t="shared" si="568"/>
      </c>
      <c r="V1682" s="233">
        <f t="shared" si="661"/>
      </c>
      <c r="W1682" s="226">
        <f>W1633+W1649+W1665+W1681</f>
      </c>
      <c r="X1682" s="233">
        <f t="shared" si="360"/>
      </c>
      <c r="Y1682" s="231">
        <f t="shared" si="464"/>
      </c>
      <c r="Z1682" s="233">
        <f t="shared" si="869"/>
      </c>
      <c r="AA1682" s="233">
        <f>W1682/(F1682+COUNT(W1618:W1632,W1634:W1648,W1650:W1664,W1666:W1680)*500)</f>
      </c>
      <c r="AB1682" s="229">
        <f>AB1633+AB1649+AB1665+AB1681</f>
      </c>
      <c r="AC1682" s="226">
        <f>AC1633+AC1649+AC1665+AC1681</f>
      </c>
      <c r="AD1682" s="231">
        <f t="shared" si="765"/>
      </c>
      <c r="AE1682" s="233">
        <f>(W1682-AC1682)/(F1682+COUNT(W1618:W1632,W1634:W1648,W1650:W1664,W1666:W1680)*500)</f>
      </c>
      <c r="AF1682" s="201"/>
    </row>
    <row hidden="true" r="1683">
      <c r="T1683" s="262"/>
      <c r="W1683" s="262"/>
      <c r="AB1683" s="262"/>
      <c r="AC1683" s="262"/>
    </row>
    <row hidden="true" r="1684">
      <c r="T1684" s="262"/>
      <c r="W1684" s="262"/>
      <c r="AB1684" s="262"/>
      <c r="AC1684" s="262"/>
    </row>
    <row r="1685">
      <c r="T1685" s="262"/>
      <c r="W1685" s="262"/>
      <c r="AB1685" s="262"/>
      <c r="AC1685" s="262"/>
    </row>
    <row r="1686">
      <c r="T1686" s="262"/>
      <c r="W1686" s="262"/>
      <c r="AB1686" s="262"/>
      <c r="AC1686" s="262"/>
    </row>
    <row r="1687">
      <c r="T1687" s="262"/>
      <c r="W1687" s="262"/>
      <c r="AB1687" s="262"/>
      <c r="AC1687" s="262"/>
    </row>
    <row r="1688">
      <c r="T1688" s="262"/>
      <c r="W1688" s="262"/>
      <c r="AB1688" s="262"/>
      <c r="AC1688" s="262"/>
    </row>
    <row r="1689">
      <c r="T1689" s="262"/>
      <c r="W1689" s="262"/>
      <c r="AB1689" s="262"/>
      <c r="AC1689" s="262"/>
    </row>
    <row r="1690">
      <c r="T1690" s="262"/>
      <c r="W1690" s="262"/>
      <c r="AB1690" s="262"/>
      <c r="AC1690" s="262"/>
    </row>
    <row r="1691">
      <c r="T1691" s="262"/>
      <c r="W1691" s="262"/>
      <c r="AB1691" s="262"/>
      <c r="AC1691" s="262"/>
    </row>
    <row r="1692">
      <c r="T1692" s="262"/>
      <c r="W1692" s="262"/>
      <c r="AB1692" s="262"/>
      <c r="AC1692" s="262"/>
    </row>
    <row r="1693">
      <c r="T1693" s="262"/>
      <c r="W1693" s="262"/>
      <c r="AB1693" s="262"/>
      <c r="AC1693" s="262"/>
    </row>
    <row r="1694">
      <c r="T1694" s="262"/>
      <c r="W1694" s="262"/>
      <c r="AB1694" s="262"/>
      <c r="AC1694" s="262"/>
    </row>
    <row r="1695">
      <c r="T1695" s="262"/>
      <c r="W1695" s="262"/>
      <c r="AB1695" s="262"/>
      <c r="AC1695" s="262"/>
    </row>
    <row r="1696">
      <c r="T1696" s="262"/>
      <c r="W1696" s="262"/>
      <c r="AB1696" s="262"/>
      <c r="AC1696" s="262"/>
    </row>
    <row r="1697">
      <c r="T1697" s="262"/>
      <c r="W1697" s="262"/>
      <c r="AB1697" s="262"/>
      <c r="AC1697" s="262"/>
    </row>
    <row r="1698">
      <c r="T1698" s="262"/>
      <c r="W1698" s="262"/>
      <c r="AB1698" s="262"/>
      <c r="AC1698" s="262"/>
    </row>
    <row r="1699">
      <c r="T1699" s="262"/>
      <c r="W1699" s="262"/>
      <c r="AB1699" s="262"/>
      <c r="AC1699" s="262"/>
    </row>
    <row r="1700">
      <c r="T1700" s="262"/>
      <c r="W1700" s="262"/>
      <c r="AB1700" s="262"/>
      <c r="AC1700" s="262"/>
    </row>
    <row r="1701">
      <c r="T1701" s="262"/>
      <c r="W1701" s="262"/>
      <c r="AB1701" s="262"/>
      <c r="AC1701" s="262"/>
    </row>
    <row r="1702">
      <c r="T1702" s="262"/>
      <c r="W1702" s="262"/>
      <c r="AB1702" s="262"/>
      <c r="AC1702" s="262"/>
    </row>
    <row r="1703">
      <c r="T1703" s="262"/>
      <c r="W1703" s="262"/>
      <c r="AB1703" s="262"/>
      <c r="AC1703" s="262"/>
    </row>
    <row r="1704">
      <c r="T1704" s="262"/>
      <c r="W1704" s="262"/>
      <c r="AB1704" s="262"/>
      <c r="AC1704" s="262"/>
    </row>
    <row r="1705">
      <c r="T1705" s="262"/>
      <c r="W1705" s="262"/>
      <c r="AB1705" s="262"/>
      <c r="AC1705" s="262"/>
    </row>
    <row r="1706">
      <c r="T1706" s="262"/>
      <c r="W1706" s="262"/>
      <c r="AB1706" s="262"/>
      <c r="AC1706" s="262"/>
    </row>
    <row r="1707">
      <c r="T1707" s="262"/>
      <c r="W1707" s="262"/>
      <c r="AB1707" s="262"/>
      <c r="AC1707" s="262"/>
    </row>
    <row r="1708">
      <c r="T1708" s="262"/>
      <c r="W1708" s="262"/>
      <c r="AB1708" s="262"/>
      <c r="AC1708" s="262"/>
    </row>
    <row r="1709">
      <c r="T1709" s="262"/>
      <c r="W1709" s="262"/>
      <c r="AB1709" s="262"/>
      <c r="AC1709" s="262"/>
    </row>
    <row r="1710">
      <c r="T1710" s="262"/>
      <c r="W1710" s="262"/>
      <c r="AB1710" s="262"/>
      <c r="AC1710" s="262"/>
    </row>
    <row r="1711">
      <c r="T1711" s="262"/>
      <c r="W1711" s="262"/>
      <c r="AB1711" s="262"/>
      <c r="AC1711" s="262"/>
    </row>
    <row r="1712">
      <c r="T1712" s="262"/>
      <c r="W1712" s="262"/>
      <c r="AB1712" s="262"/>
      <c r="AC1712" s="262"/>
    </row>
    <row r="1713">
      <c r="T1713" s="262"/>
      <c r="W1713" s="262"/>
      <c r="AB1713" s="262"/>
      <c r="AC1713" s="262"/>
    </row>
    <row r="1714">
      <c r="T1714" s="262"/>
      <c r="W1714" s="262"/>
      <c r="AB1714" s="262"/>
      <c r="AC1714" s="262"/>
    </row>
    <row r="1715">
      <c r="T1715" s="262"/>
      <c r="W1715" s="262"/>
      <c r="AB1715" s="262"/>
      <c r="AC1715" s="262"/>
    </row>
    <row r="1716">
      <c r="T1716" s="262"/>
      <c r="W1716" s="262"/>
      <c r="AB1716" s="262"/>
      <c r="AC1716" s="262"/>
    </row>
    <row r="1717">
      <c r="T1717" s="262"/>
      <c r="W1717" s="262"/>
      <c r="AB1717" s="262"/>
      <c r="AC1717" s="262"/>
    </row>
    <row r="1718">
      <c r="T1718" s="262"/>
      <c r="W1718" s="262"/>
      <c r="AB1718" s="262"/>
      <c r="AC1718" s="262"/>
    </row>
    <row r="1719">
      <c r="T1719" s="262"/>
      <c r="W1719" s="262"/>
      <c r="AB1719" s="262"/>
      <c r="AC1719" s="262"/>
    </row>
    <row r="1720">
      <c r="T1720" s="262"/>
      <c r="W1720" s="262"/>
      <c r="AB1720" s="262"/>
      <c r="AC1720" s="262"/>
    </row>
    <row r="1721">
      <c r="T1721" s="262"/>
      <c r="W1721" s="262"/>
      <c r="AB1721" s="262"/>
      <c r="AC1721" s="262"/>
    </row>
    <row r="1722">
      <c r="T1722" s="262"/>
      <c r="W1722" s="262"/>
      <c r="AB1722" s="262"/>
      <c r="AC1722" s="262"/>
    </row>
    <row r="1723">
      <c r="T1723" s="262"/>
      <c r="W1723" s="262"/>
      <c r="AB1723" s="262"/>
      <c r="AC1723" s="262"/>
    </row>
    <row r="1724">
      <c r="T1724" s="262"/>
      <c r="W1724" s="262"/>
      <c r="AB1724" s="262"/>
      <c r="AC1724" s="262"/>
    </row>
    <row r="1725">
      <c r="T1725" s="262"/>
      <c r="W1725" s="262"/>
      <c r="AB1725" s="262"/>
      <c r="AC1725" s="262"/>
    </row>
    <row r="1726">
      <c r="T1726" s="262"/>
      <c r="W1726" s="262"/>
      <c r="AB1726" s="262"/>
      <c r="AC1726" s="262"/>
    </row>
    <row r="1727">
      <c r="T1727" s="262"/>
      <c r="W1727" s="262"/>
      <c r="AB1727" s="262"/>
      <c r="AC1727" s="262"/>
    </row>
    <row r="1728">
      <c r="T1728" s="262"/>
      <c r="W1728" s="262"/>
      <c r="AB1728" s="262"/>
      <c r="AC1728" s="262"/>
    </row>
    <row r="1729">
      <c r="T1729" s="262"/>
      <c r="W1729" s="262"/>
      <c r="AB1729" s="262"/>
      <c r="AC1729" s="262"/>
    </row>
    <row r="1730">
      <c r="T1730" s="262"/>
      <c r="W1730" s="262"/>
      <c r="AB1730" s="262"/>
      <c r="AC1730" s="262"/>
    </row>
    <row r="1731">
      <c r="T1731" s="262"/>
      <c r="W1731" s="262"/>
      <c r="AB1731" s="262"/>
      <c r="AC1731" s="262"/>
    </row>
    <row r="1732">
      <c r="T1732" s="262"/>
      <c r="W1732" s="262"/>
      <c r="AB1732" s="262"/>
      <c r="AC1732" s="262"/>
    </row>
    <row r="1733">
      <c r="T1733" s="262"/>
      <c r="W1733" s="262"/>
      <c r="AB1733" s="262"/>
      <c r="AC1733" s="262"/>
    </row>
    <row r="1734">
      <c r="T1734" s="262"/>
      <c r="W1734" s="262"/>
      <c r="AB1734" s="262"/>
      <c r="AC1734" s="262"/>
    </row>
    <row r="1735">
      <c r="T1735" s="262"/>
      <c r="W1735" s="262"/>
      <c r="AB1735" s="262"/>
      <c r="AC1735" s="262"/>
    </row>
    <row r="1736">
      <c r="T1736" s="262"/>
      <c r="W1736" s="262"/>
      <c r="AB1736" s="262"/>
      <c r="AC1736" s="262"/>
    </row>
    <row r="1737">
      <c r="T1737" s="262"/>
      <c r="W1737" s="262"/>
      <c r="AB1737" s="262"/>
      <c r="AC1737" s="262"/>
    </row>
    <row r="1738">
      <c r="T1738" s="262"/>
      <c r="W1738" s="262"/>
      <c r="AB1738" s="262"/>
      <c r="AC1738" s="262"/>
    </row>
    <row r="1739">
      <c r="T1739" s="262"/>
      <c r="W1739" s="262"/>
      <c r="AB1739" s="262"/>
      <c r="AC1739" s="262"/>
    </row>
    <row r="1740">
      <c r="T1740" s="262"/>
      <c r="W1740" s="262"/>
      <c r="AB1740" s="262"/>
      <c r="AC1740" s="262"/>
    </row>
    <row r="1741">
      <c r="T1741" s="262"/>
      <c r="W1741" s="262"/>
      <c r="AB1741" s="262"/>
      <c r="AC1741" s="262"/>
    </row>
    <row r="1742">
      <c r="T1742" s="262"/>
      <c r="W1742" s="262"/>
      <c r="AB1742" s="262"/>
      <c r="AC1742" s="262"/>
    </row>
    <row r="1743">
      <c r="T1743" s="262"/>
      <c r="W1743" s="262"/>
      <c r="AB1743" s="262"/>
      <c r="AC1743" s="262"/>
    </row>
    <row r="1744">
      <c r="T1744" s="262"/>
      <c r="W1744" s="262"/>
      <c r="AB1744" s="262"/>
      <c r="AC1744" s="262"/>
    </row>
    <row r="1745">
      <c r="T1745" s="262"/>
      <c r="W1745" s="262"/>
      <c r="AB1745" s="262"/>
      <c r="AC1745" s="262"/>
    </row>
    <row r="1746">
      <c r="T1746" s="262"/>
      <c r="W1746" s="262"/>
      <c r="AB1746" s="262"/>
      <c r="AC1746" s="262"/>
    </row>
    <row r="1747">
      <c r="T1747" s="262"/>
      <c r="W1747" s="262"/>
      <c r="AB1747" s="262"/>
      <c r="AC1747" s="262"/>
    </row>
    <row r="1748">
      <c r="T1748" s="262"/>
      <c r="W1748" s="262"/>
      <c r="AB1748" s="262"/>
      <c r="AC1748" s="262"/>
    </row>
    <row r="1749">
      <c r="T1749" s="262"/>
      <c r="W1749" s="262"/>
      <c r="AB1749" s="262"/>
      <c r="AC1749" s="262"/>
    </row>
    <row r="1750">
      <c r="T1750" s="262"/>
      <c r="W1750" s="262"/>
      <c r="AB1750" s="262"/>
      <c r="AC1750" s="262"/>
    </row>
    <row r="1751">
      <c r="T1751" s="262"/>
      <c r="W1751" s="262"/>
      <c r="AB1751" s="262"/>
      <c r="AC1751" s="262"/>
    </row>
    <row r="1752">
      <c r="T1752" s="262"/>
      <c r="W1752" s="262"/>
      <c r="AB1752" s="262"/>
      <c r="AC1752" s="262"/>
    </row>
    <row r="1753">
      <c r="T1753" s="262"/>
      <c r="W1753" s="262"/>
      <c r="AB1753" s="262"/>
      <c r="AC1753" s="262"/>
    </row>
    <row r="1754">
      <c r="T1754" s="262"/>
      <c r="W1754" s="262"/>
      <c r="AB1754" s="262"/>
      <c r="AC1754" s="262"/>
    </row>
    <row r="1755">
      <c r="T1755" s="262"/>
      <c r="W1755" s="262"/>
      <c r="AB1755" s="262"/>
      <c r="AC1755" s="262"/>
    </row>
    <row r="1756">
      <c r="T1756" s="262"/>
      <c r="W1756" s="262"/>
      <c r="AB1756" s="262"/>
      <c r="AC1756" s="262"/>
    </row>
    <row r="1757">
      <c r="T1757" s="262"/>
      <c r="W1757" s="262"/>
      <c r="AB1757" s="262"/>
      <c r="AC1757" s="262"/>
    </row>
    <row r="1758">
      <c r="T1758" s="262"/>
      <c r="W1758" s="262"/>
      <c r="AB1758" s="262"/>
      <c r="AC1758" s="262"/>
    </row>
    <row r="1759">
      <c r="T1759" s="262"/>
      <c r="W1759" s="262"/>
      <c r="AB1759" s="262"/>
      <c r="AC1759" s="262"/>
    </row>
    <row r="1760">
      <c r="T1760" s="262"/>
      <c r="W1760" s="262"/>
      <c r="AB1760" s="262"/>
      <c r="AC1760" s="262"/>
    </row>
    <row r="1761">
      <c r="T1761" s="262"/>
      <c r="W1761" s="262"/>
      <c r="AB1761" s="262"/>
      <c r="AC1761" s="262"/>
    </row>
    <row r="1762">
      <c r="T1762" s="262"/>
      <c r="W1762" s="262"/>
      <c r="AB1762" s="262"/>
      <c r="AC1762" s="262"/>
    </row>
    <row r="1763">
      <c r="T1763" s="262"/>
      <c r="W1763" s="262"/>
      <c r="AB1763" s="262"/>
      <c r="AC1763" s="262"/>
    </row>
    <row r="1764">
      <c r="T1764" s="262"/>
      <c r="W1764" s="262"/>
      <c r="AB1764" s="262"/>
      <c r="AC1764" s="262"/>
    </row>
    <row r="1765">
      <c r="T1765" s="262"/>
      <c r="W1765" s="262"/>
      <c r="AB1765" s="262"/>
      <c r="AC1765" s="262"/>
    </row>
    <row r="1766">
      <c r="T1766" s="262"/>
      <c r="W1766" s="262"/>
      <c r="AB1766" s="262"/>
      <c r="AC1766" s="262"/>
    </row>
    <row r="1767">
      <c r="T1767" s="262"/>
      <c r="W1767" s="262"/>
      <c r="AB1767" s="262"/>
      <c r="AC1767" s="262"/>
    </row>
    <row r="1768">
      <c r="T1768" s="262"/>
      <c r="W1768" s="262"/>
      <c r="AB1768" s="262"/>
      <c r="AC1768" s="262"/>
    </row>
    <row r="1769">
      <c r="T1769" s="262"/>
      <c r="W1769" s="262"/>
      <c r="AB1769" s="262"/>
      <c r="AC1769" s="262"/>
    </row>
    <row r="1770">
      <c r="T1770" s="262"/>
      <c r="W1770" s="262"/>
      <c r="AB1770" s="262"/>
      <c r="AC1770" s="262"/>
    </row>
    <row r="1771">
      <c r="T1771" s="262"/>
      <c r="W1771" s="262"/>
      <c r="AB1771" s="262"/>
      <c r="AC1771" s="262"/>
    </row>
    <row r="1772">
      <c r="T1772" s="262"/>
      <c r="W1772" s="262"/>
      <c r="AB1772" s="262"/>
      <c r="AC1772" s="262"/>
    </row>
    <row r="1773">
      <c r="T1773" s="262"/>
      <c r="W1773" s="262"/>
      <c r="AB1773" s="262"/>
      <c r="AC1773" s="262"/>
    </row>
    <row r="1774">
      <c r="T1774" s="262"/>
      <c r="W1774" s="262"/>
      <c r="AB1774" s="262"/>
      <c r="AC1774" s="262"/>
    </row>
    <row r="1775">
      <c r="T1775" s="262"/>
      <c r="W1775" s="262"/>
      <c r="AB1775" s="262"/>
      <c r="AC1775" s="262"/>
    </row>
    <row r="1776">
      <c r="T1776" s="262"/>
      <c r="W1776" s="262"/>
      <c r="AB1776" s="262"/>
      <c r="AC1776" s="262"/>
    </row>
    <row r="1777">
      <c r="T1777" s="262"/>
      <c r="W1777" s="262"/>
      <c r="AB1777" s="262"/>
      <c r="AC1777" s="262"/>
    </row>
    <row r="1778">
      <c r="T1778" s="262"/>
      <c r="W1778" s="262"/>
      <c r="AB1778" s="262"/>
      <c r="AC1778" s="262"/>
    </row>
    <row r="1779">
      <c r="T1779" s="262"/>
      <c r="W1779" s="262"/>
      <c r="AB1779" s="262"/>
      <c r="AC1779" s="262"/>
    </row>
    <row r="1780">
      <c r="T1780" s="262"/>
      <c r="W1780" s="262"/>
      <c r="AB1780" s="262"/>
      <c r="AC1780" s="262"/>
    </row>
    <row r="1781">
      <c r="T1781" s="262"/>
      <c r="W1781" s="262"/>
      <c r="AB1781" s="262"/>
      <c r="AC1781" s="262"/>
    </row>
    <row r="1782">
      <c r="T1782" s="262"/>
      <c r="W1782" s="262"/>
      <c r="AB1782" s="262"/>
      <c r="AC1782" s="262"/>
    </row>
    <row r="1783">
      <c r="T1783" s="262"/>
      <c r="W1783" s="262"/>
      <c r="AB1783" s="262"/>
      <c r="AC1783" s="262"/>
    </row>
    <row r="1784">
      <c r="T1784" s="262"/>
      <c r="W1784" s="262"/>
      <c r="AB1784" s="262"/>
      <c r="AC1784" s="262"/>
    </row>
    <row r="1785">
      <c r="T1785" s="262"/>
      <c r="W1785" s="262"/>
      <c r="AB1785" s="262"/>
      <c r="AC1785" s="262"/>
    </row>
    <row r="1786">
      <c r="T1786" s="262"/>
      <c r="W1786" s="262"/>
      <c r="AB1786" s="262"/>
      <c r="AC1786" s="262"/>
    </row>
    <row r="1787">
      <c r="T1787" s="262"/>
      <c r="W1787" s="262"/>
      <c r="AB1787" s="262"/>
      <c r="AC1787" s="262"/>
    </row>
    <row r="1788">
      <c r="T1788" s="262"/>
      <c r="W1788" s="262"/>
      <c r="AB1788" s="262"/>
      <c r="AC1788" s="262"/>
    </row>
    <row r="1789">
      <c r="T1789" s="262"/>
      <c r="W1789" s="262"/>
      <c r="AB1789" s="262"/>
      <c r="AC1789" s="262"/>
    </row>
    <row r="1790">
      <c r="T1790" s="262"/>
      <c r="W1790" s="262"/>
      <c r="AB1790" s="262"/>
      <c r="AC1790" s="262"/>
    </row>
    <row r="1791">
      <c r="T1791" s="262"/>
      <c r="W1791" s="262"/>
      <c r="AB1791" s="262"/>
      <c r="AC1791" s="262"/>
    </row>
    <row r="1792">
      <c r="T1792" s="262"/>
      <c r="W1792" s="262"/>
      <c r="AB1792" s="262"/>
      <c r="AC1792" s="262"/>
    </row>
    <row r="1793">
      <c r="T1793" s="262"/>
      <c r="W1793" s="262"/>
      <c r="AB1793" s="262"/>
      <c r="AC1793" s="262"/>
    </row>
    <row r="1794">
      <c r="T1794" s="262"/>
      <c r="W1794" s="262"/>
      <c r="AB1794" s="262"/>
      <c r="AC1794" s="262"/>
    </row>
    <row r="1795">
      <c r="T1795" s="262"/>
      <c r="W1795" s="262"/>
      <c r="AB1795" s="262"/>
      <c r="AC1795" s="262"/>
    </row>
    <row r="1796">
      <c r="T1796" s="262"/>
      <c r="W1796" s="262"/>
      <c r="AB1796" s="262"/>
      <c r="AC1796" s="262"/>
    </row>
    <row r="1797">
      <c r="T1797" s="262"/>
      <c r="W1797" s="262"/>
      <c r="AB1797" s="262"/>
      <c r="AC1797" s="262"/>
    </row>
    <row r="1798">
      <c r="T1798" s="262"/>
      <c r="W1798" s="262"/>
      <c r="AB1798" s="262"/>
      <c r="AC1798" s="262"/>
    </row>
    <row r="1799">
      <c r="T1799" s="262"/>
      <c r="W1799" s="262"/>
      <c r="AB1799" s="262"/>
      <c r="AC1799" s="262"/>
    </row>
    <row r="1800">
      <c r="T1800" s="262"/>
      <c r="W1800" s="262"/>
      <c r="AB1800" s="262"/>
      <c r="AC1800" s="262"/>
    </row>
    <row r="1801">
      <c r="T1801" s="262"/>
      <c r="W1801" s="262"/>
      <c r="AB1801" s="262"/>
      <c r="AC1801" s="262"/>
    </row>
    <row r="1802">
      <c r="T1802" s="262"/>
      <c r="W1802" s="262"/>
      <c r="AB1802" s="262"/>
      <c r="AC1802" s="262"/>
    </row>
    <row r="1803">
      <c r="T1803" s="262"/>
      <c r="W1803" s="262"/>
      <c r="AB1803" s="262"/>
      <c r="AC1803" s="262"/>
    </row>
    <row r="1804">
      <c r="T1804" s="262"/>
      <c r="W1804" s="262"/>
      <c r="AB1804" s="262"/>
      <c r="AC1804" s="262"/>
    </row>
    <row r="1805">
      <c r="T1805" s="262"/>
      <c r="W1805" s="262"/>
      <c r="AB1805" s="262"/>
      <c r="AC1805" s="262"/>
    </row>
    <row r="1806">
      <c r="T1806" s="262"/>
      <c r="W1806" s="262"/>
      <c r="AB1806" s="262"/>
      <c r="AC1806" s="262"/>
    </row>
    <row r="1807">
      <c r="T1807" s="262"/>
      <c r="W1807" s="262"/>
      <c r="AB1807" s="262"/>
      <c r="AC1807" s="262"/>
    </row>
    <row r="1808">
      <c r="T1808" s="262"/>
      <c r="W1808" s="262"/>
      <c r="AB1808" s="262"/>
      <c r="AC1808" s="262"/>
    </row>
    <row r="1809">
      <c r="T1809" s="262"/>
      <c r="W1809" s="262"/>
      <c r="AB1809" s="262"/>
      <c r="AC1809" s="262"/>
    </row>
    <row r="1810">
      <c r="T1810" s="262"/>
      <c r="W1810" s="262"/>
      <c r="AB1810" s="262"/>
      <c r="AC1810" s="262"/>
    </row>
    <row r="1811">
      <c r="T1811" s="262"/>
      <c r="W1811" s="262"/>
      <c r="AB1811" s="262"/>
      <c r="AC1811" s="262"/>
    </row>
    <row r="1812">
      <c r="T1812" s="262"/>
      <c r="W1812" s="262"/>
      <c r="AB1812" s="262"/>
      <c r="AC1812" s="262"/>
    </row>
    <row r="1813">
      <c r="T1813" s="262"/>
      <c r="W1813" s="262"/>
      <c r="AB1813" s="262"/>
      <c r="AC1813" s="262"/>
    </row>
    <row r="1814">
      <c r="T1814" s="262"/>
      <c r="W1814" s="262"/>
      <c r="AB1814" s="262"/>
      <c r="AC1814" s="262"/>
    </row>
    <row r="1815">
      <c r="T1815" s="262"/>
      <c r="W1815" s="262"/>
      <c r="AB1815" s="262"/>
      <c r="AC1815" s="262"/>
    </row>
    <row r="1816">
      <c r="T1816" s="262"/>
      <c r="W1816" s="262"/>
      <c r="AB1816" s="262"/>
      <c r="AC1816" s="262"/>
    </row>
    <row r="1817">
      <c r="T1817" s="262"/>
      <c r="W1817" s="262"/>
      <c r="AB1817" s="262"/>
      <c r="AC1817" s="262"/>
    </row>
    <row r="1818">
      <c r="T1818" s="262"/>
      <c r="W1818" s="262"/>
      <c r="AB1818" s="262"/>
      <c r="AC1818" s="262"/>
    </row>
    <row r="1819">
      <c r="T1819" s="262"/>
      <c r="W1819" s="262"/>
      <c r="AB1819" s="262"/>
      <c r="AC1819" s="262"/>
    </row>
    <row r="1820">
      <c r="T1820" s="262"/>
      <c r="W1820" s="262"/>
      <c r="AB1820" s="262"/>
      <c r="AC1820" s="262"/>
    </row>
    <row r="1821">
      <c r="T1821" s="262"/>
      <c r="W1821" s="262"/>
      <c r="AB1821" s="262"/>
      <c r="AC1821" s="262"/>
    </row>
    <row r="1822">
      <c r="T1822" s="262"/>
      <c r="W1822" s="262"/>
      <c r="AB1822" s="262"/>
      <c r="AC1822" s="262"/>
    </row>
    <row r="1823">
      <c r="T1823" s="262"/>
      <c r="W1823" s="262"/>
      <c r="AB1823" s="262"/>
      <c r="AC1823" s="262"/>
    </row>
    <row r="1824">
      <c r="T1824" s="262"/>
      <c r="W1824" s="262"/>
      <c r="AB1824" s="262"/>
      <c r="AC1824" s="262"/>
    </row>
    <row r="1825">
      <c r="T1825" s="262"/>
      <c r="W1825" s="262"/>
      <c r="AB1825" s="262"/>
      <c r="AC1825" s="262"/>
    </row>
    <row r="1826">
      <c r="T1826" s="262"/>
      <c r="W1826" s="262"/>
      <c r="AB1826" s="262"/>
      <c r="AC1826" s="262"/>
    </row>
    <row r="1827">
      <c r="T1827" s="262"/>
      <c r="W1827" s="262"/>
      <c r="AB1827" s="262"/>
      <c r="AC1827" s="262"/>
    </row>
    <row r="1828">
      <c r="T1828" s="262"/>
      <c r="W1828" s="262"/>
      <c r="AB1828" s="262"/>
      <c r="AC1828" s="262"/>
    </row>
    <row r="1829">
      <c r="T1829" s="262"/>
      <c r="W1829" s="262"/>
      <c r="AB1829" s="262"/>
      <c r="AC1829" s="262"/>
    </row>
    <row r="1830">
      <c r="T1830" s="262"/>
      <c r="W1830" s="262"/>
      <c r="AB1830" s="262"/>
      <c r="AC1830" s="262"/>
    </row>
    <row r="1831">
      <c r="T1831" s="262"/>
      <c r="W1831" s="262"/>
      <c r="AB1831" s="262"/>
      <c r="AC1831" s="262"/>
    </row>
    <row r="1832">
      <c r="T1832" s="262"/>
      <c r="W1832" s="262"/>
      <c r="AB1832" s="262"/>
      <c r="AC1832" s="262"/>
    </row>
    <row r="1833">
      <c r="T1833" s="262"/>
      <c r="W1833" s="262"/>
      <c r="AB1833" s="262"/>
      <c r="AC1833" s="262"/>
    </row>
    <row r="1834">
      <c r="T1834" s="262"/>
      <c r="W1834" s="262"/>
      <c r="AB1834" s="262"/>
      <c r="AC1834" s="262"/>
    </row>
    <row r="1835">
      <c r="T1835" s="262"/>
      <c r="W1835" s="262"/>
      <c r="AB1835" s="262"/>
      <c r="AC1835" s="262"/>
    </row>
    <row r="1836">
      <c r="T1836" s="262"/>
      <c r="W1836" s="262"/>
      <c r="AB1836" s="262"/>
      <c r="AC1836" s="262"/>
    </row>
    <row r="1837">
      <c r="T1837" s="262"/>
      <c r="W1837" s="262"/>
      <c r="AB1837" s="262"/>
      <c r="AC1837" s="262"/>
    </row>
    <row r="1838">
      <c r="T1838" s="262"/>
      <c r="W1838" s="262"/>
      <c r="AB1838" s="262"/>
      <c r="AC1838" s="262"/>
    </row>
    <row r="1839">
      <c r="T1839" s="262"/>
      <c r="W1839" s="262"/>
      <c r="AB1839" s="262"/>
      <c r="AC1839" s="262"/>
    </row>
    <row r="1840">
      <c r="T1840" s="262"/>
      <c r="W1840" s="262"/>
      <c r="AB1840" s="262"/>
      <c r="AC1840" s="262"/>
    </row>
    <row r="1841">
      <c r="T1841" s="262"/>
      <c r="W1841" s="262"/>
      <c r="AB1841" s="262"/>
      <c r="AC1841" s="262"/>
    </row>
    <row r="1842">
      <c r="T1842" s="262"/>
      <c r="W1842" s="262"/>
      <c r="AB1842" s="262"/>
      <c r="AC1842" s="262"/>
    </row>
    <row r="1843">
      <c r="T1843" s="262"/>
      <c r="W1843" s="262"/>
      <c r="AB1843" s="262"/>
      <c r="AC1843" s="262"/>
    </row>
    <row r="1844">
      <c r="T1844" s="262"/>
      <c r="W1844" s="262"/>
      <c r="AB1844" s="262"/>
      <c r="AC1844" s="262"/>
    </row>
    <row r="1845">
      <c r="T1845" s="262"/>
      <c r="W1845" s="262"/>
      <c r="AB1845" s="262"/>
      <c r="AC1845" s="262"/>
    </row>
    <row r="1846">
      <c r="T1846" s="262"/>
      <c r="W1846" s="262"/>
      <c r="AB1846" s="262"/>
      <c r="AC1846" s="262"/>
    </row>
    <row r="1847">
      <c r="T1847" s="262"/>
      <c r="W1847" s="262"/>
      <c r="AB1847" s="262"/>
      <c r="AC1847" s="262"/>
    </row>
    <row r="1848">
      <c r="T1848" s="262"/>
      <c r="W1848" s="262"/>
      <c r="AB1848" s="262"/>
      <c r="AC1848" s="262"/>
    </row>
    <row r="1849">
      <c r="T1849" s="262"/>
      <c r="W1849" s="262"/>
      <c r="AB1849" s="262"/>
      <c r="AC1849" s="262"/>
    </row>
    <row r="1850">
      <c r="T1850" s="262"/>
      <c r="W1850" s="262"/>
      <c r="AB1850" s="262"/>
      <c r="AC1850" s="262"/>
    </row>
    <row r="1851">
      <c r="T1851" s="262"/>
      <c r="W1851" s="262"/>
      <c r="AB1851" s="262"/>
      <c r="AC1851" s="262"/>
    </row>
    <row r="1852">
      <c r="T1852" s="262"/>
      <c r="W1852" s="262"/>
      <c r="AB1852" s="262"/>
      <c r="AC1852" s="262"/>
    </row>
    <row r="1853">
      <c r="T1853" s="262"/>
      <c r="W1853" s="262"/>
      <c r="AB1853" s="262"/>
      <c r="AC1853" s="262"/>
    </row>
    <row r="1854">
      <c r="T1854" s="262"/>
      <c r="W1854" s="262"/>
      <c r="AB1854" s="262"/>
      <c r="AC1854" s="262"/>
    </row>
    <row r="1855">
      <c r="T1855" s="262"/>
      <c r="W1855" s="262"/>
      <c r="AB1855" s="262"/>
      <c r="AC1855" s="262"/>
    </row>
    <row r="1856">
      <c r="T1856" s="262"/>
      <c r="W1856" s="262"/>
      <c r="AB1856" s="262"/>
      <c r="AC1856" s="262"/>
    </row>
    <row r="1857">
      <c r="T1857" s="262"/>
      <c r="W1857" s="262"/>
      <c r="AB1857" s="262"/>
      <c r="AC1857" s="262"/>
    </row>
    <row r="1858">
      <c r="T1858" s="262"/>
      <c r="W1858" s="262"/>
      <c r="AB1858" s="262"/>
      <c r="AC1858" s="262"/>
    </row>
    <row r="1859">
      <c r="T1859" s="262"/>
      <c r="W1859" s="262"/>
      <c r="AB1859" s="262"/>
      <c r="AC1859" s="262"/>
    </row>
    <row r="1860">
      <c r="T1860" s="262"/>
      <c r="W1860" s="262"/>
      <c r="AB1860" s="262"/>
      <c r="AC1860" s="262"/>
    </row>
    <row r="1861">
      <c r="T1861" s="262"/>
      <c r="W1861" s="262"/>
      <c r="AB1861" s="262"/>
      <c r="AC1861" s="262"/>
    </row>
    <row r="1862">
      <c r="T1862" s="262"/>
      <c r="W1862" s="262"/>
      <c r="AB1862" s="262"/>
      <c r="AC1862" s="262"/>
    </row>
    <row r="1863">
      <c r="T1863" s="262"/>
      <c r="W1863" s="262"/>
      <c r="AB1863" s="262"/>
      <c r="AC1863" s="262"/>
    </row>
    <row r="1864">
      <c r="T1864" s="262"/>
      <c r="W1864" s="262"/>
      <c r="AB1864" s="262"/>
      <c r="AC1864" s="262"/>
    </row>
    <row r="1865">
      <c r="T1865" s="262"/>
      <c r="W1865" s="262"/>
      <c r="AB1865" s="262"/>
      <c r="AC1865" s="262"/>
    </row>
    <row r="1866">
      <c r="T1866" s="262"/>
      <c r="W1866" s="262"/>
      <c r="AB1866" s="262"/>
      <c r="AC1866" s="262"/>
    </row>
    <row r="1867">
      <c r="T1867" s="262"/>
      <c r="W1867" s="262"/>
      <c r="AB1867" s="262"/>
      <c r="AC1867" s="262"/>
    </row>
    <row r="1868">
      <c r="T1868" s="262"/>
      <c r="W1868" s="262"/>
      <c r="AB1868" s="262"/>
      <c r="AC1868" s="262"/>
    </row>
    <row r="1869">
      <c r="T1869" s="262"/>
      <c r="W1869" s="262"/>
      <c r="AB1869" s="262"/>
      <c r="AC1869" s="262"/>
    </row>
    <row r="1870">
      <c r="T1870" s="262"/>
      <c r="W1870" s="262"/>
      <c r="AB1870" s="262"/>
      <c r="AC1870" s="262"/>
    </row>
    <row r="1871">
      <c r="T1871" s="262"/>
      <c r="W1871" s="262"/>
      <c r="AB1871" s="262"/>
      <c r="AC1871" s="262"/>
    </row>
    <row r="1872">
      <c r="T1872" s="262"/>
      <c r="W1872" s="262"/>
      <c r="AB1872" s="262"/>
      <c r="AC1872" s="262"/>
    </row>
    <row r="1873">
      <c r="T1873" s="262"/>
      <c r="W1873" s="262"/>
      <c r="AB1873" s="262"/>
      <c r="AC1873" s="262"/>
    </row>
    <row r="1874">
      <c r="T1874" s="262"/>
      <c r="W1874" s="262"/>
      <c r="AB1874" s="262"/>
      <c r="AC1874" s="262"/>
    </row>
    <row r="1875">
      <c r="T1875" s="262"/>
      <c r="W1875" s="262"/>
      <c r="AB1875" s="262"/>
      <c r="AC1875" s="262"/>
    </row>
    <row r="1876">
      <c r="T1876" s="262"/>
      <c r="W1876" s="262"/>
      <c r="AB1876" s="262"/>
      <c r="AC1876" s="262"/>
    </row>
    <row r="1877">
      <c r="T1877" s="262"/>
      <c r="W1877" s="262"/>
      <c r="AB1877" s="262"/>
      <c r="AC1877" s="262"/>
    </row>
    <row r="1878">
      <c r="T1878" s="262"/>
      <c r="W1878" s="262"/>
      <c r="AB1878" s="262"/>
      <c r="AC1878" s="262"/>
    </row>
    <row r="1879">
      <c r="T1879" s="262"/>
      <c r="W1879" s="262"/>
      <c r="AB1879" s="262"/>
      <c r="AC1879" s="262"/>
    </row>
    <row r="1880">
      <c r="T1880" s="262"/>
      <c r="W1880" s="262"/>
      <c r="AB1880" s="262"/>
      <c r="AC1880" s="262"/>
    </row>
    <row r="1881">
      <c r="T1881" s="262"/>
      <c r="W1881" s="262"/>
      <c r="AB1881" s="262"/>
      <c r="AC1881" s="262"/>
    </row>
    <row r="1882">
      <c r="T1882" s="262"/>
      <c r="W1882" s="262"/>
      <c r="AB1882" s="262"/>
      <c r="AC1882" s="262"/>
    </row>
    <row r="1883">
      <c r="T1883" s="262"/>
      <c r="W1883" s="262"/>
      <c r="AB1883" s="262"/>
      <c r="AC1883" s="262"/>
    </row>
    <row r="1884">
      <c r="T1884" s="262"/>
      <c r="W1884" s="262"/>
      <c r="AB1884" s="262"/>
      <c r="AC1884" s="262"/>
    </row>
    <row r="1885">
      <c r="T1885" s="262"/>
      <c r="W1885" s="262"/>
      <c r="AB1885" s="262"/>
      <c r="AC1885" s="262"/>
    </row>
    <row r="1886">
      <c r="T1886" s="262"/>
      <c r="W1886" s="262"/>
      <c r="AB1886" s="262"/>
      <c r="AC1886" s="262"/>
    </row>
    <row r="1887">
      <c r="T1887" s="262"/>
      <c r="W1887" s="262"/>
      <c r="AB1887" s="262"/>
      <c r="AC1887" s="262"/>
    </row>
    <row r="1888">
      <c r="T1888" s="262"/>
      <c r="W1888" s="262"/>
      <c r="AB1888" s="262"/>
      <c r="AC1888" s="262"/>
    </row>
    <row r="1889">
      <c r="T1889" s="262"/>
      <c r="W1889" s="262"/>
      <c r="AB1889" s="262"/>
      <c r="AC1889" s="262"/>
    </row>
    <row r="1890">
      <c r="T1890" s="262"/>
      <c r="W1890" s="262"/>
      <c r="AB1890" s="262"/>
      <c r="AC1890" s="262"/>
    </row>
    <row r="1891">
      <c r="T1891" s="262"/>
      <c r="W1891" s="262"/>
      <c r="AB1891" s="262"/>
      <c r="AC1891" s="262"/>
    </row>
    <row r="1892">
      <c r="T1892" s="262"/>
      <c r="W1892" s="262"/>
      <c r="AB1892" s="262"/>
      <c r="AC1892" s="262"/>
    </row>
    <row r="1893">
      <c r="T1893" s="262"/>
      <c r="W1893" s="262"/>
      <c r="AB1893" s="262"/>
      <c r="AC1893" s="262"/>
    </row>
    <row r="1894">
      <c r="T1894" s="262"/>
      <c r="W1894" s="262"/>
      <c r="AB1894" s="262"/>
      <c r="AC1894" s="262"/>
    </row>
    <row r="1895">
      <c r="T1895" s="262"/>
      <c r="W1895" s="262"/>
      <c r="AB1895" s="262"/>
      <c r="AC1895" s="262"/>
    </row>
    <row r="1896">
      <c r="T1896" s="262"/>
      <c r="W1896" s="262"/>
      <c r="AB1896" s="262"/>
      <c r="AC1896" s="262"/>
    </row>
    <row r="1897">
      <c r="T1897" s="262"/>
      <c r="W1897" s="262"/>
      <c r="AB1897" s="262"/>
      <c r="AC1897" s="262"/>
    </row>
    <row r="1898">
      <c r="T1898" s="262"/>
      <c r="W1898" s="262"/>
      <c r="AB1898" s="262"/>
      <c r="AC1898" s="262"/>
    </row>
    <row r="1899">
      <c r="T1899" s="262"/>
      <c r="W1899" s="262"/>
      <c r="AB1899" s="262"/>
      <c r="AC1899" s="262"/>
    </row>
    <row r="1900">
      <c r="T1900" s="262"/>
      <c r="W1900" s="262"/>
      <c r="AB1900" s="262"/>
      <c r="AC1900" s="262"/>
    </row>
    <row r="1901">
      <c r="T1901" s="262"/>
      <c r="W1901" s="262"/>
      <c r="AB1901" s="262"/>
      <c r="AC1901" s="262"/>
    </row>
    <row r="1902">
      <c r="T1902" s="262"/>
      <c r="W1902" s="262"/>
      <c r="AB1902" s="262"/>
      <c r="AC1902" s="262"/>
    </row>
    <row r="1903">
      <c r="T1903" s="262"/>
      <c r="W1903" s="262"/>
      <c r="AB1903" s="262"/>
      <c r="AC1903" s="262"/>
    </row>
    <row r="1904">
      <c r="T1904" s="262"/>
      <c r="W1904" s="262"/>
      <c r="AB1904" s="262"/>
      <c r="AC1904" s="262"/>
    </row>
    <row r="1905">
      <c r="T1905" s="262"/>
      <c r="W1905" s="262"/>
      <c r="AB1905" s="262"/>
      <c r="AC1905" s="262"/>
    </row>
    <row r="1906">
      <c r="T1906" s="262"/>
      <c r="W1906" s="262"/>
      <c r="AB1906" s="262"/>
      <c r="AC1906" s="262"/>
    </row>
    <row r="1907">
      <c r="T1907" s="262"/>
      <c r="W1907" s="262"/>
      <c r="AB1907" s="262"/>
      <c r="AC1907" s="262"/>
    </row>
    <row r="1908">
      <c r="T1908" s="262"/>
      <c r="W1908" s="262"/>
      <c r="AB1908" s="262"/>
      <c r="AC1908" s="262"/>
    </row>
    <row r="1909">
      <c r="T1909" s="262"/>
      <c r="W1909" s="262"/>
      <c r="AB1909" s="262"/>
      <c r="AC1909" s="262"/>
    </row>
    <row r="1910">
      <c r="T1910" s="262"/>
      <c r="W1910" s="262"/>
      <c r="AB1910" s="262"/>
      <c r="AC1910" s="262"/>
    </row>
    <row r="1911">
      <c r="T1911" s="262"/>
      <c r="W1911" s="262"/>
      <c r="AB1911" s="262"/>
      <c r="AC1911" s="262"/>
    </row>
    <row r="1912">
      <c r="T1912" s="262"/>
      <c r="W1912" s="262"/>
      <c r="AB1912" s="262"/>
      <c r="AC1912" s="262"/>
    </row>
    <row r="1913">
      <c r="T1913" s="262"/>
      <c r="W1913" s="262"/>
      <c r="AB1913" s="262"/>
      <c r="AC1913" s="262"/>
    </row>
    <row r="1914">
      <c r="T1914" s="262"/>
      <c r="W1914" s="262"/>
      <c r="AB1914" s="262"/>
      <c r="AC1914" s="262"/>
    </row>
    <row r="1915">
      <c r="T1915" s="262"/>
      <c r="W1915" s="262"/>
      <c r="AB1915" s="262"/>
      <c r="AC1915" s="262"/>
    </row>
    <row r="1916">
      <c r="T1916" s="262"/>
      <c r="W1916" s="262"/>
      <c r="AB1916" s="262"/>
      <c r="AC1916" s="262"/>
    </row>
    <row r="1917">
      <c r="T1917" s="262"/>
      <c r="W1917" s="262"/>
      <c r="AB1917" s="262"/>
      <c r="AC1917" s="262"/>
    </row>
    <row r="1918">
      <c r="T1918" s="262"/>
      <c r="W1918" s="262"/>
      <c r="AB1918" s="262"/>
      <c r="AC1918" s="262"/>
    </row>
    <row r="1919">
      <c r="T1919" s="262"/>
      <c r="W1919" s="262"/>
      <c r="AB1919" s="262"/>
      <c r="AC1919" s="262"/>
    </row>
    <row r="1920">
      <c r="T1920" s="262"/>
      <c r="W1920" s="262"/>
      <c r="AB1920" s="262"/>
      <c r="AC1920" s="262"/>
    </row>
    <row r="1921">
      <c r="T1921" s="262"/>
      <c r="W1921" s="262"/>
      <c r="AB1921" s="262"/>
      <c r="AC1921" s="262"/>
    </row>
    <row r="1922">
      <c r="T1922" s="262"/>
      <c r="W1922" s="262"/>
      <c r="AB1922" s="262"/>
      <c r="AC1922" s="262"/>
    </row>
    <row r="1923">
      <c r="T1923" s="262"/>
      <c r="W1923" s="262"/>
      <c r="AB1923" s="262"/>
      <c r="AC1923" s="262"/>
    </row>
    <row r="1924">
      <c r="T1924" s="262"/>
      <c r="W1924" s="262"/>
      <c r="AB1924" s="262"/>
      <c r="AC1924" s="262"/>
    </row>
    <row r="1925">
      <c r="T1925" s="262"/>
      <c r="W1925" s="262"/>
      <c r="AB1925" s="262"/>
      <c r="AC1925" s="262"/>
    </row>
    <row r="1926">
      <c r="T1926" s="262"/>
      <c r="W1926" s="262"/>
      <c r="AB1926" s="262"/>
      <c r="AC1926" s="262"/>
    </row>
    <row r="1927">
      <c r="T1927" s="262"/>
      <c r="W1927" s="262"/>
      <c r="AB1927" s="262"/>
      <c r="AC1927" s="262"/>
    </row>
    <row r="1928">
      <c r="T1928" s="262"/>
      <c r="W1928" s="262"/>
      <c r="AB1928" s="262"/>
      <c r="AC1928" s="262"/>
    </row>
    <row r="1929">
      <c r="T1929" s="262"/>
      <c r="W1929" s="262"/>
      <c r="AB1929" s="262"/>
      <c r="AC1929" s="262"/>
    </row>
    <row r="1930">
      <c r="T1930" s="262"/>
      <c r="W1930" s="262"/>
      <c r="AB1930" s="262"/>
      <c r="AC1930" s="262"/>
    </row>
    <row r="1931">
      <c r="T1931" s="262"/>
      <c r="W1931" s="262"/>
      <c r="AB1931" s="262"/>
      <c r="AC1931" s="262"/>
    </row>
    <row r="1932">
      <c r="T1932" s="262"/>
      <c r="W1932" s="262"/>
      <c r="AB1932" s="262"/>
      <c r="AC1932" s="262"/>
    </row>
    <row r="1933">
      <c r="T1933" s="262"/>
      <c r="W1933" s="262"/>
      <c r="AB1933" s="262"/>
      <c r="AC1933" s="262"/>
    </row>
    <row r="1934">
      <c r="T1934" s="262"/>
      <c r="W1934" s="262"/>
      <c r="AB1934" s="262"/>
      <c r="AC1934" s="262"/>
    </row>
    <row r="1935">
      <c r="T1935" s="262"/>
      <c r="W1935" s="262"/>
      <c r="AB1935" s="262"/>
      <c r="AC1935" s="262"/>
    </row>
    <row r="1936">
      <c r="T1936" s="262"/>
      <c r="W1936" s="262"/>
      <c r="AB1936" s="262"/>
      <c r="AC1936" s="262"/>
    </row>
    <row r="1937">
      <c r="T1937" s="262"/>
      <c r="W1937" s="262"/>
      <c r="AB1937" s="262"/>
      <c r="AC1937" s="262"/>
    </row>
    <row r="1938">
      <c r="T1938" s="262"/>
      <c r="W1938" s="262"/>
      <c r="AB1938" s="262"/>
      <c r="AC1938" s="262"/>
    </row>
    <row r="1939">
      <c r="T1939" s="262"/>
      <c r="W1939" s="262"/>
      <c r="AB1939" s="262"/>
      <c r="AC1939" s="262"/>
    </row>
    <row r="1940">
      <c r="T1940" s="262"/>
      <c r="W1940" s="262"/>
      <c r="AB1940" s="262"/>
      <c r="AC1940" s="262"/>
    </row>
    <row r="1941">
      <c r="T1941" s="262"/>
      <c r="W1941" s="262"/>
      <c r="AB1941" s="262"/>
      <c r="AC1941" s="262"/>
    </row>
    <row r="1942">
      <c r="T1942" s="262"/>
      <c r="W1942" s="262"/>
      <c r="AB1942" s="262"/>
      <c r="AC1942" s="262"/>
    </row>
    <row r="1943">
      <c r="T1943" s="262"/>
      <c r="W1943" s="262"/>
      <c r="AB1943" s="262"/>
      <c r="AC1943" s="262"/>
    </row>
    <row r="1944">
      <c r="T1944" s="262"/>
      <c r="W1944" s="262"/>
      <c r="AB1944" s="262"/>
      <c r="AC1944" s="262"/>
    </row>
    <row r="1945">
      <c r="T1945" s="262"/>
      <c r="W1945" s="262"/>
      <c r="AB1945" s="262"/>
      <c r="AC1945" s="262"/>
    </row>
    <row r="1946">
      <c r="T1946" s="262"/>
      <c r="W1946" s="262"/>
      <c r="AB1946" s="262"/>
      <c r="AC1946" s="262"/>
    </row>
    <row r="1947">
      <c r="T1947" s="262"/>
      <c r="W1947" s="262"/>
      <c r="AB1947" s="262"/>
      <c r="AC1947" s="262"/>
    </row>
    <row r="1948">
      <c r="T1948" s="262"/>
      <c r="W1948" s="262"/>
      <c r="AB1948" s="262"/>
      <c r="AC1948" s="262"/>
    </row>
    <row r="1949">
      <c r="T1949" s="262"/>
      <c r="W1949" s="262"/>
      <c r="AB1949" s="262"/>
      <c r="AC1949" s="262"/>
    </row>
    <row r="1950">
      <c r="T1950" s="262"/>
      <c r="W1950" s="262"/>
      <c r="AB1950" s="262"/>
      <c r="AC1950" s="262"/>
    </row>
    <row r="1951">
      <c r="T1951" s="262"/>
      <c r="W1951" s="262"/>
      <c r="AB1951" s="262"/>
      <c r="AC1951" s="262"/>
    </row>
    <row r="1952">
      <c r="T1952" s="262"/>
      <c r="W1952" s="262"/>
      <c r="AB1952" s="262"/>
      <c r="AC1952" s="262"/>
    </row>
    <row r="1953">
      <c r="T1953" s="262"/>
      <c r="W1953" s="262"/>
      <c r="AB1953" s="262"/>
      <c r="AC1953" s="262"/>
    </row>
    <row r="1954">
      <c r="T1954" s="262"/>
      <c r="W1954" s="262"/>
      <c r="AB1954" s="262"/>
      <c r="AC1954" s="262"/>
    </row>
    <row r="1955">
      <c r="T1955" s="262"/>
      <c r="W1955" s="262"/>
      <c r="AB1955" s="262"/>
      <c r="AC1955" s="262"/>
    </row>
    <row r="1956">
      <c r="T1956" s="262"/>
      <c r="W1956" s="262"/>
      <c r="AB1956" s="262"/>
      <c r="AC1956" s="262"/>
    </row>
    <row r="1957">
      <c r="T1957" s="262"/>
      <c r="W1957" s="262"/>
      <c r="AB1957" s="262"/>
      <c r="AC1957" s="262"/>
    </row>
    <row r="1958">
      <c r="T1958" s="262"/>
      <c r="W1958" s="262"/>
      <c r="AB1958" s="262"/>
      <c r="AC1958" s="262"/>
    </row>
    <row r="1959">
      <c r="T1959" s="262"/>
      <c r="W1959" s="262"/>
      <c r="AB1959" s="262"/>
      <c r="AC1959" s="262"/>
    </row>
    <row r="1960">
      <c r="T1960" s="262"/>
      <c r="W1960" s="262"/>
      <c r="AB1960" s="262"/>
      <c r="AC1960" s="262"/>
    </row>
    <row r="1961">
      <c r="T1961" s="262"/>
      <c r="W1961" s="262"/>
      <c r="AB1961" s="262"/>
      <c r="AC1961" s="262"/>
    </row>
    <row r="1962">
      <c r="T1962" s="262"/>
      <c r="W1962" s="262"/>
      <c r="AB1962" s="262"/>
      <c r="AC1962" s="262"/>
    </row>
    <row r="1963">
      <c r="T1963" s="262"/>
      <c r="W1963" s="262"/>
      <c r="AB1963" s="262"/>
      <c r="AC1963" s="262"/>
    </row>
    <row r="1964">
      <c r="T1964" s="262"/>
      <c r="W1964" s="262"/>
      <c r="AB1964" s="262"/>
      <c r="AC1964" s="262"/>
    </row>
    <row r="1965">
      <c r="T1965" s="262"/>
      <c r="W1965" s="262"/>
      <c r="AB1965" s="262"/>
      <c r="AC1965" s="262"/>
    </row>
    <row r="1966">
      <c r="T1966" s="262"/>
      <c r="W1966" s="262"/>
      <c r="AB1966" s="262"/>
      <c r="AC1966" s="262"/>
    </row>
    <row r="1967">
      <c r="T1967" s="262"/>
      <c r="W1967" s="262"/>
      <c r="AB1967" s="262"/>
      <c r="AC1967" s="262"/>
    </row>
    <row r="1968">
      <c r="T1968" s="262"/>
      <c r="W1968" s="262"/>
      <c r="AB1968" s="262"/>
      <c r="AC1968" s="262"/>
    </row>
    <row r="1969">
      <c r="T1969" s="262"/>
      <c r="W1969" s="262"/>
      <c r="AB1969" s="262"/>
      <c r="AC1969" s="262"/>
    </row>
    <row r="1970">
      <c r="T1970" s="262"/>
      <c r="W1970" s="262"/>
      <c r="AB1970" s="262"/>
      <c r="AC1970" s="262"/>
    </row>
    <row r="1971">
      <c r="T1971" s="262"/>
      <c r="W1971" s="262"/>
      <c r="AB1971" s="262"/>
      <c r="AC1971" s="262"/>
    </row>
    <row r="1972">
      <c r="T1972" s="262"/>
      <c r="W1972" s="262"/>
      <c r="AB1972" s="262"/>
      <c r="AC1972" s="262"/>
    </row>
    <row r="1973">
      <c r="T1973" s="262"/>
      <c r="W1973" s="262"/>
      <c r="AB1973" s="262"/>
      <c r="AC1973" s="262"/>
    </row>
    <row r="1974">
      <c r="T1974" s="262"/>
      <c r="W1974" s="262"/>
      <c r="AB1974" s="262"/>
      <c r="AC1974" s="262"/>
    </row>
    <row r="1975">
      <c r="T1975" s="262"/>
      <c r="W1975" s="262"/>
      <c r="AB1975" s="262"/>
      <c r="AC1975" s="262"/>
    </row>
    <row r="1976">
      <c r="T1976" s="262"/>
      <c r="W1976" s="262"/>
      <c r="AB1976" s="262"/>
      <c r="AC1976" s="262"/>
    </row>
    <row r="1977">
      <c r="T1977" s="262"/>
      <c r="W1977" s="262"/>
      <c r="AB1977" s="262"/>
      <c r="AC1977" s="262"/>
    </row>
    <row r="1978">
      <c r="T1978" s="262"/>
      <c r="W1978" s="262"/>
      <c r="AB1978" s="262"/>
      <c r="AC1978" s="262"/>
    </row>
    <row r="1979">
      <c r="T1979" s="262"/>
      <c r="W1979" s="262"/>
      <c r="AB1979" s="262"/>
      <c r="AC1979" s="262"/>
    </row>
    <row r="1980">
      <c r="T1980" s="262"/>
      <c r="W1980" s="262"/>
      <c r="AB1980" s="262"/>
      <c r="AC1980" s="262"/>
    </row>
    <row r="1981">
      <c r="T1981" s="262"/>
      <c r="W1981" s="262"/>
      <c r="AB1981" s="262"/>
      <c r="AC1981" s="262"/>
    </row>
    <row r="1982">
      <c r="T1982" s="262"/>
      <c r="W1982" s="262"/>
      <c r="AB1982" s="262"/>
      <c r="AC1982" s="262"/>
    </row>
    <row r="1983">
      <c r="T1983" s="262"/>
      <c r="W1983" s="262"/>
      <c r="AB1983" s="262"/>
      <c r="AC1983" s="262"/>
    </row>
    <row r="1984">
      <c r="T1984" s="262"/>
      <c r="W1984" s="262"/>
      <c r="AB1984" s="262"/>
      <c r="AC1984" s="262"/>
    </row>
    <row r="1985">
      <c r="T1985" s="262"/>
      <c r="W1985" s="262"/>
      <c r="AB1985" s="262"/>
      <c r="AC1985" s="262"/>
    </row>
    <row r="1986">
      <c r="T1986" s="262"/>
      <c r="W1986" s="262"/>
      <c r="AB1986" s="262"/>
      <c r="AC1986" s="262"/>
    </row>
    <row r="1987">
      <c r="T1987" s="262"/>
      <c r="W1987" s="262"/>
      <c r="AB1987" s="262"/>
      <c r="AC1987" s="262"/>
    </row>
    <row r="1988">
      <c r="T1988" s="262"/>
      <c r="W1988" s="262"/>
      <c r="AB1988" s="262"/>
      <c r="AC1988" s="262"/>
    </row>
    <row r="1989">
      <c r="T1989" s="262"/>
      <c r="W1989" s="262"/>
      <c r="AB1989" s="262"/>
      <c r="AC1989" s="262"/>
    </row>
    <row r="1990">
      <c r="T1990" s="262"/>
      <c r="W1990" s="262"/>
      <c r="AB1990" s="262"/>
      <c r="AC1990" s="262"/>
    </row>
    <row r="1991">
      <c r="T1991" s="262"/>
      <c r="W1991" s="262"/>
      <c r="AB1991" s="262"/>
      <c r="AC1991" s="262"/>
    </row>
    <row r="1992">
      <c r="T1992" s="262"/>
      <c r="W1992" s="262"/>
      <c r="AB1992" s="262"/>
      <c r="AC1992" s="262"/>
    </row>
    <row r="1993">
      <c r="T1993" s="262"/>
      <c r="W1993" s="262"/>
      <c r="AB1993" s="262"/>
      <c r="AC1993" s="262"/>
    </row>
    <row r="1994">
      <c r="T1994" s="262"/>
      <c r="W1994" s="262"/>
      <c r="AB1994" s="262"/>
      <c r="AC1994" s="262"/>
    </row>
    <row r="1995">
      <c r="T1995" s="262"/>
      <c r="W1995" s="262"/>
      <c r="AB1995" s="262"/>
      <c r="AC1995" s="262"/>
    </row>
    <row r="1996">
      <c r="T1996" s="262"/>
      <c r="W1996" s="262"/>
      <c r="AB1996" s="262"/>
      <c r="AC1996" s="262"/>
    </row>
    <row r="1997">
      <c r="T1997" s="262"/>
      <c r="W1997" s="262"/>
      <c r="AB1997" s="262"/>
      <c r="AC1997" s="262"/>
    </row>
    <row r="1998">
      <c r="T1998" s="262"/>
      <c r="W1998" s="262"/>
      <c r="AB1998" s="262"/>
      <c r="AC1998" s="262"/>
    </row>
    <row r="1999">
      <c r="T1999" s="262"/>
      <c r="W1999" s="262"/>
      <c r="AB1999" s="262"/>
      <c r="AC1999" s="262"/>
    </row>
    <row r="2000">
      <c r="T2000" s="262"/>
      <c r="W2000" s="262"/>
      <c r="AB2000" s="262"/>
      <c r="AC2000" s="262"/>
    </row>
    <row r="2001">
      <c r="T2001" s="262"/>
      <c r="W2001" s="262"/>
      <c r="AB2001" s="262"/>
      <c r="AC2001" s="262"/>
    </row>
    <row r="2002">
      <c r="T2002" s="262"/>
      <c r="W2002" s="262"/>
      <c r="AB2002" s="262"/>
      <c r="AC2002" s="262"/>
    </row>
    <row r="2003">
      <c r="T2003" s="262"/>
      <c r="W2003" s="262"/>
      <c r="AB2003" s="262"/>
      <c r="AC2003" s="262"/>
    </row>
    <row r="2004">
      <c r="T2004" s="262"/>
      <c r="W2004" s="262"/>
      <c r="AB2004" s="262"/>
      <c r="AC2004" s="262"/>
    </row>
    <row r="2005">
      <c r="T2005" s="262"/>
      <c r="W2005" s="262"/>
      <c r="AB2005" s="262"/>
      <c r="AC2005" s="262"/>
    </row>
    <row r="2006">
      <c r="T2006" s="262"/>
      <c r="W2006" s="262"/>
      <c r="AB2006" s="262"/>
      <c r="AC2006" s="262"/>
    </row>
    <row r="2007">
      <c r="T2007" s="262"/>
      <c r="W2007" s="262"/>
      <c r="AB2007" s="262"/>
      <c r="AC2007" s="262"/>
    </row>
    <row r="2008">
      <c r="T2008" s="262"/>
      <c r="W2008" s="262"/>
      <c r="AB2008" s="262"/>
      <c r="AC2008" s="262"/>
    </row>
    <row r="2009">
      <c r="T2009" s="262"/>
      <c r="W2009" s="262"/>
      <c r="AB2009" s="262"/>
      <c r="AC2009" s="262"/>
    </row>
    <row r="2010">
      <c r="T2010" s="262"/>
      <c r="W2010" s="262"/>
      <c r="AB2010" s="262"/>
      <c r="AC2010" s="262"/>
    </row>
    <row r="2011">
      <c r="T2011" s="262"/>
      <c r="W2011" s="262"/>
      <c r="AB2011" s="262"/>
      <c r="AC2011" s="262"/>
    </row>
    <row r="2012">
      <c r="T2012" s="262"/>
      <c r="W2012" s="262"/>
      <c r="AB2012" s="262"/>
      <c r="AC2012" s="262"/>
    </row>
    <row r="2013">
      <c r="T2013" s="262"/>
      <c r="W2013" s="262"/>
      <c r="AB2013" s="262"/>
      <c r="AC2013" s="262"/>
    </row>
    <row r="2014">
      <c r="T2014" s="262"/>
      <c r="W2014" s="262"/>
      <c r="AB2014" s="262"/>
      <c r="AC2014" s="262"/>
    </row>
    <row r="2015">
      <c r="T2015" s="262"/>
      <c r="W2015" s="262"/>
      <c r="AB2015" s="262"/>
      <c r="AC2015" s="262"/>
    </row>
    <row r="2016">
      <c r="T2016" s="262"/>
      <c r="W2016" s="262"/>
      <c r="AB2016" s="262"/>
      <c r="AC2016" s="262"/>
    </row>
    <row r="2017">
      <c r="T2017" s="262"/>
      <c r="W2017" s="262"/>
      <c r="AB2017" s="262"/>
      <c r="AC2017" s="262"/>
    </row>
    <row r="2018">
      <c r="T2018" s="262"/>
      <c r="W2018" s="262"/>
      <c r="AB2018" s="262"/>
      <c r="AC2018" s="262"/>
    </row>
    <row r="2019">
      <c r="T2019" s="262"/>
      <c r="W2019" s="262"/>
      <c r="AB2019" s="262"/>
      <c r="AC2019" s="262"/>
    </row>
    <row r="2020">
      <c r="T2020" s="262"/>
      <c r="W2020" s="262"/>
      <c r="AB2020" s="262"/>
      <c r="AC2020" s="262"/>
    </row>
    <row r="2021">
      <c r="T2021" s="262"/>
      <c r="W2021" s="262"/>
      <c r="AB2021" s="262"/>
      <c r="AC2021" s="262"/>
    </row>
    <row r="2022">
      <c r="T2022" s="262"/>
      <c r="W2022" s="262"/>
      <c r="AB2022" s="262"/>
      <c r="AC2022" s="262"/>
    </row>
    <row r="2023">
      <c r="T2023" s="262"/>
      <c r="W2023" s="262"/>
      <c r="AB2023" s="262"/>
      <c r="AC2023" s="262"/>
    </row>
    <row r="2024">
      <c r="T2024" s="262"/>
      <c r="W2024" s="262"/>
      <c r="AB2024" s="262"/>
      <c r="AC2024" s="262"/>
    </row>
    <row r="2025">
      <c r="T2025" s="262"/>
      <c r="W2025" s="262"/>
      <c r="AB2025" s="262"/>
      <c r="AC2025" s="262"/>
    </row>
    <row r="2026">
      <c r="T2026" s="262"/>
      <c r="W2026" s="262"/>
      <c r="AB2026" s="262"/>
      <c r="AC2026" s="262"/>
    </row>
    <row r="2027">
      <c r="T2027" s="262"/>
      <c r="W2027" s="262"/>
      <c r="AB2027" s="262"/>
      <c r="AC2027" s="262"/>
    </row>
    <row r="2028">
      <c r="T2028" s="262"/>
      <c r="W2028" s="262"/>
      <c r="AB2028" s="262"/>
      <c r="AC2028" s="262"/>
    </row>
    <row r="2029">
      <c r="T2029" s="262"/>
      <c r="W2029" s="262"/>
      <c r="AB2029" s="262"/>
      <c r="AC2029" s="262"/>
    </row>
    <row r="2030">
      <c r="T2030" s="262"/>
      <c r="W2030" s="262"/>
      <c r="AB2030" s="262"/>
      <c r="AC2030" s="262"/>
    </row>
    <row r="2031">
      <c r="T2031" s="262"/>
      <c r="W2031" s="262"/>
      <c r="AB2031" s="262"/>
      <c r="AC2031" s="262"/>
    </row>
    <row r="2032">
      <c r="T2032" s="262"/>
      <c r="W2032" s="262"/>
      <c r="AB2032" s="262"/>
      <c r="AC2032" s="262"/>
    </row>
    <row r="2033">
      <c r="T2033" s="262"/>
      <c r="W2033" s="262"/>
      <c r="AB2033" s="262"/>
      <c r="AC2033" s="262"/>
    </row>
    <row r="2034">
      <c r="T2034" s="262"/>
      <c r="W2034" s="262"/>
      <c r="AB2034" s="262"/>
      <c r="AC2034" s="262"/>
    </row>
    <row r="2035">
      <c r="T2035" s="262"/>
      <c r="W2035" s="262"/>
      <c r="AB2035" s="262"/>
      <c r="AC2035" s="262"/>
    </row>
    <row r="2036">
      <c r="T2036" s="262"/>
      <c r="W2036" s="262"/>
      <c r="AB2036" s="262"/>
      <c r="AC2036" s="262"/>
    </row>
    <row r="2037">
      <c r="T2037" s="262"/>
      <c r="W2037" s="262"/>
      <c r="AB2037" s="262"/>
      <c r="AC2037" s="262"/>
    </row>
    <row r="2038">
      <c r="T2038" s="262"/>
      <c r="W2038" s="262"/>
      <c r="AB2038" s="262"/>
      <c r="AC2038" s="262"/>
    </row>
    <row r="2039">
      <c r="T2039" s="262"/>
      <c r="W2039" s="262"/>
      <c r="AB2039" s="262"/>
      <c r="AC2039" s="262"/>
    </row>
    <row r="2040">
      <c r="T2040" s="262"/>
      <c r="W2040" s="262"/>
      <c r="AB2040" s="262"/>
      <c r="AC2040" s="262"/>
    </row>
    <row r="2041">
      <c r="T2041" s="262"/>
      <c r="W2041" s="262"/>
      <c r="AB2041" s="262"/>
      <c r="AC2041" s="262"/>
    </row>
    <row r="2042">
      <c r="T2042" s="262"/>
      <c r="W2042" s="262"/>
      <c r="AB2042" s="262"/>
      <c r="AC2042" s="262"/>
    </row>
    <row r="2043">
      <c r="T2043" s="262"/>
      <c r="W2043" s="262"/>
      <c r="AB2043" s="262"/>
      <c r="AC2043" s="262"/>
    </row>
    <row r="2044">
      <c r="T2044" s="262"/>
      <c r="W2044" s="262"/>
      <c r="AB2044" s="262"/>
      <c r="AC2044" s="262"/>
    </row>
    <row r="2045">
      <c r="T2045" s="262"/>
      <c r="W2045" s="262"/>
      <c r="AB2045" s="262"/>
      <c r="AC2045" s="262"/>
    </row>
    <row r="2046">
      <c r="T2046" s="262"/>
      <c r="W2046" s="262"/>
      <c r="AB2046" s="262"/>
      <c r="AC2046" s="262"/>
    </row>
    <row r="2047">
      <c r="T2047" s="262"/>
      <c r="W2047" s="262"/>
      <c r="AB2047" s="262"/>
      <c r="AC2047" s="262"/>
    </row>
    <row r="2048">
      <c r="T2048" s="262"/>
      <c r="W2048" s="262"/>
      <c r="AB2048" s="262"/>
      <c r="AC2048" s="262"/>
    </row>
    <row r="2049">
      <c r="T2049" s="262"/>
      <c r="W2049" s="262"/>
      <c r="AB2049" s="262"/>
      <c r="AC2049" s="262"/>
    </row>
    <row r="2050">
      <c r="T2050" s="262"/>
      <c r="W2050" s="262"/>
      <c r="AB2050" s="262"/>
      <c r="AC2050" s="262"/>
    </row>
    <row r="2051">
      <c r="T2051" s="262"/>
      <c r="W2051" s="262"/>
      <c r="AB2051" s="262"/>
      <c r="AC2051" s="262"/>
    </row>
    <row r="2052">
      <c r="T2052" s="262"/>
      <c r="W2052" s="262"/>
      <c r="AB2052" s="262"/>
      <c r="AC2052" s="262"/>
    </row>
    <row r="2053">
      <c r="T2053" s="262"/>
      <c r="W2053" s="262"/>
      <c r="AB2053" s="262"/>
      <c r="AC2053" s="262"/>
    </row>
    <row r="2054">
      <c r="T2054" s="262"/>
      <c r="W2054" s="262"/>
      <c r="AB2054" s="262"/>
      <c r="AC2054" s="262"/>
    </row>
    <row r="2055">
      <c r="T2055" s="262"/>
      <c r="W2055" s="262"/>
      <c r="AB2055" s="262"/>
      <c r="AC2055" s="262"/>
    </row>
    <row r="2056">
      <c r="T2056" s="262"/>
      <c r="W2056" s="262"/>
      <c r="AB2056" s="262"/>
      <c r="AC2056" s="262"/>
    </row>
    <row r="2057">
      <c r="T2057" s="262"/>
      <c r="W2057" s="262"/>
      <c r="AB2057" s="262"/>
      <c r="AC2057" s="262"/>
    </row>
    <row r="2058">
      <c r="T2058" s="262"/>
      <c r="W2058" s="262"/>
      <c r="AB2058" s="262"/>
      <c r="AC2058" s="262"/>
    </row>
    <row r="2059">
      <c r="T2059" s="262"/>
      <c r="W2059" s="262"/>
      <c r="AB2059" s="262"/>
      <c r="AC2059" s="262"/>
    </row>
    <row r="2060">
      <c r="T2060" s="262"/>
      <c r="W2060" s="262"/>
      <c r="AB2060" s="262"/>
      <c r="AC2060" s="262"/>
    </row>
    <row r="2061">
      <c r="T2061" s="262"/>
      <c r="W2061" s="262"/>
      <c r="AB2061" s="262"/>
      <c r="AC2061" s="262"/>
    </row>
    <row r="2062">
      <c r="T2062" s="262"/>
      <c r="W2062" s="262"/>
      <c r="AB2062" s="262"/>
      <c r="AC2062" s="262"/>
    </row>
    <row r="2063">
      <c r="T2063" s="262"/>
      <c r="W2063" s="262"/>
      <c r="AB2063" s="262"/>
      <c r="AC2063" s="262"/>
    </row>
    <row r="2064">
      <c r="T2064" s="262"/>
      <c r="W2064" s="262"/>
      <c r="AB2064" s="262"/>
      <c r="AC2064" s="262"/>
    </row>
    <row r="2065">
      <c r="T2065" s="262"/>
      <c r="W2065" s="262"/>
      <c r="AB2065" s="262"/>
      <c r="AC2065" s="262"/>
    </row>
    <row r="2066">
      <c r="T2066" s="262"/>
      <c r="W2066" s="262"/>
      <c r="AB2066" s="262"/>
      <c r="AC2066" s="262"/>
    </row>
    <row r="2067">
      <c r="T2067" s="262"/>
      <c r="W2067" s="262"/>
      <c r="AB2067" s="262"/>
      <c r="AC2067" s="262"/>
    </row>
    <row r="2068">
      <c r="T2068" s="262"/>
      <c r="W2068" s="262"/>
      <c r="AB2068" s="262"/>
      <c r="AC2068" s="262"/>
    </row>
    <row r="2069">
      <c r="T2069" s="262"/>
      <c r="W2069" s="262"/>
      <c r="AB2069" s="262"/>
      <c r="AC2069" s="262"/>
    </row>
    <row r="2070">
      <c r="T2070" s="262"/>
      <c r="W2070" s="262"/>
      <c r="AB2070" s="262"/>
      <c r="AC2070" s="262"/>
    </row>
    <row r="2071">
      <c r="T2071" s="262"/>
      <c r="W2071" s="262"/>
      <c r="AB2071" s="262"/>
      <c r="AC2071" s="262"/>
    </row>
    <row r="2072">
      <c r="T2072" s="262"/>
      <c r="W2072" s="262"/>
      <c r="AB2072" s="262"/>
      <c r="AC2072" s="262"/>
    </row>
    <row r="2073">
      <c r="T2073" s="262"/>
      <c r="W2073" s="262"/>
      <c r="AB2073" s="262"/>
      <c r="AC2073" s="262"/>
    </row>
    <row r="2074">
      <c r="T2074" s="262"/>
      <c r="W2074" s="262"/>
      <c r="AB2074" s="262"/>
      <c r="AC2074" s="262"/>
    </row>
    <row r="2075">
      <c r="T2075" s="262"/>
      <c r="W2075" s="262"/>
      <c r="AB2075" s="262"/>
      <c r="AC2075" s="262"/>
    </row>
    <row r="2076">
      <c r="T2076" s="262"/>
      <c r="W2076" s="262"/>
      <c r="AB2076" s="262"/>
      <c r="AC2076" s="262"/>
    </row>
    <row r="2077">
      <c r="T2077" s="262"/>
      <c r="W2077" s="262"/>
      <c r="AB2077" s="262"/>
      <c r="AC2077" s="262"/>
    </row>
    <row r="2078">
      <c r="T2078" s="262"/>
      <c r="W2078" s="262"/>
      <c r="AB2078" s="262"/>
      <c r="AC2078" s="262"/>
    </row>
    <row r="2079">
      <c r="T2079" s="262"/>
      <c r="W2079" s="262"/>
      <c r="AB2079" s="262"/>
      <c r="AC2079" s="262"/>
    </row>
    <row r="2080">
      <c r="T2080" s="262"/>
      <c r="W2080" s="262"/>
      <c r="AB2080" s="262"/>
      <c r="AC2080" s="262"/>
    </row>
    <row r="2081">
      <c r="T2081" s="262"/>
      <c r="W2081" s="262"/>
      <c r="AB2081" s="262"/>
      <c r="AC2081" s="262"/>
    </row>
    <row r="2082">
      <c r="T2082" s="262"/>
      <c r="W2082" s="262"/>
      <c r="AB2082" s="262"/>
      <c r="AC2082" s="262"/>
    </row>
    <row r="2083">
      <c r="T2083" s="262"/>
      <c r="W2083" s="262"/>
      <c r="AB2083" s="262"/>
      <c r="AC2083" s="262"/>
    </row>
    <row r="2084">
      <c r="T2084" s="262"/>
      <c r="W2084" s="262"/>
      <c r="AB2084" s="262"/>
      <c r="AC2084" s="262"/>
    </row>
    <row r="2085">
      <c r="T2085" s="262"/>
      <c r="W2085" s="262"/>
      <c r="AB2085" s="262"/>
      <c r="AC2085" s="262"/>
    </row>
    <row r="2086">
      <c r="T2086" s="262"/>
      <c r="W2086" s="262"/>
      <c r="AB2086" s="262"/>
      <c r="AC2086" s="262"/>
    </row>
    <row r="2087">
      <c r="T2087" s="262"/>
      <c r="W2087" s="262"/>
      <c r="AB2087" s="262"/>
      <c r="AC2087" s="262"/>
    </row>
    <row r="2088">
      <c r="T2088" s="262"/>
      <c r="W2088" s="262"/>
      <c r="AB2088" s="262"/>
      <c r="AC2088" s="262"/>
    </row>
    <row r="2089">
      <c r="T2089" s="262"/>
      <c r="W2089" s="262"/>
      <c r="AB2089" s="262"/>
      <c r="AC2089" s="262"/>
    </row>
    <row r="2090">
      <c r="T2090" s="262"/>
      <c r="W2090" s="262"/>
      <c r="AB2090" s="262"/>
      <c r="AC2090" s="262"/>
    </row>
    <row r="2091">
      <c r="T2091" s="262"/>
      <c r="W2091" s="262"/>
      <c r="AB2091" s="262"/>
      <c r="AC2091" s="262"/>
    </row>
    <row r="2092">
      <c r="T2092" s="262"/>
      <c r="W2092" s="262"/>
      <c r="AB2092" s="262"/>
      <c r="AC2092" s="262"/>
    </row>
    <row r="2093">
      <c r="T2093" s="262"/>
      <c r="W2093" s="262"/>
      <c r="AB2093" s="262"/>
      <c r="AC2093" s="262"/>
    </row>
    <row r="2094">
      <c r="T2094" s="262"/>
      <c r="W2094" s="262"/>
      <c r="AB2094" s="262"/>
      <c r="AC2094" s="262"/>
    </row>
    <row r="2095">
      <c r="T2095" s="262"/>
      <c r="W2095" s="262"/>
      <c r="AB2095" s="262"/>
      <c r="AC2095" s="262"/>
    </row>
    <row r="2096">
      <c r="T2096" s="262"/>
      <c r="W2096" s="262"/>
      <c r="AB2096" s="262"/>
      <c r="AC2096" s="262"/>
    </row>
    <row r="2097">
      <c r="T2097" s="262"/>
      <c r="W2097" s="262"/>
      <c r="AB2097" s="262"/>
      <c r="AC2097" s="262"/>
    </row>
    <row r="2098">
      <c r="T2098" s="262"/>
      <c r="W2098" s="262"/>
      <c r="AB2098" s="262"/>
      <c r="AC2098" s="262"/>
    </row>
    <row r="2099">
      <c r="T2099" s="262"/>
      <c r="W2099" s="262"/>
      <c r="AB2099" s="262"/>
      <c r="AC2099" s="262"/>
    </row>
    <row r="2100">
      <c r="T2100" s="262"/>
      <c r="W2100" s="262"/>
      <c r="AB2100" s="262"/>
      <c r="AC2100" s="262"/>
    </row>
    <row r="2101">
      <c r="T2101" s="262"/>
      <c r="W2101" s="262"/>
      <c r="AB2101" s="262"/>
      <c r="AC2101" s="262"/>
    </row>
    <row r="2102">
      <c r="T2102" s="262"/>
      <c r="W2102" s="262"/>
      <c r="AB2102" s="262"/>
      <c r="AC2102" s="262"/>
    </row>
    <row r="2103">
      <c r="T2103" s="262"/>
      <c r="W2103" s="262"/>
      <c r="AB2103" s="262"/>
      <c r="AC2103" s="262"/>
    </row>
  </sheetData>
  <autoFilter ref="A1:AF1684">
    <filterColumn colId="1">
      <filters>
        <filter val="实时汇总数据"/>
      </filters>
    </filterColumn>
  </autoFilter>
  <mergeCells>
    <mergeCell ref="B1682:D1682"/>
    <mergeCell ref="B1681:D1681"/>
    <mergeCell ref="W1678:W1680"/>
    <mergeCell ref="AC1678:AC1680"/>
    <mergeCell ref="AB1678:AB1680"/>
    <mergeCell ref="AE1678:AE1680"/>
    <mergeCell ref="AD1678:AD1680"/>
    <mergeCell ref="AA1678:AA1680"/>
    <mergeCell ref="Z1678:Z1680"/>
    <mergeCell ref="Y1678:Y1680"/>
    <mergeCell ref="X1678:X1680"/>
    <mergeCell ref="V1678:V1680"/>
    <mergeCell ref="U1678:U1680"/>
    <mergeCell ref="T1678:T1680"/>
    <mergeCell ref="S1678:S1680"/>
    <mergeCell ref="R1678:R1680"/>
    <mergeCell ref="Q1678:Q1680"/>
    <mergeCell ref="F1678:F1680"/>
    <mergeCell ref="B1678:B1680"/>
    <mergeCell ref="C1678:C1680"/>
    <mergeCell ref="AE1675:AE1677"/>
    <mergeCell ref="AD1675:AD1677"/>
    <mergeCell ref="AC1675:AC1677"/>
    <mergeCell ref="AB1675:AB1677"/>
    <mergeCell ref="AA1675:AA1677"/>
    <mergeCell ref="Z1675:Z1677"/>
    <mergeCell ref="Y1675:Y1677"/>
    <mergeCell ref="X1675:X1677"/>
    <mergeCell ref="W1675:W1677"/>
    <mergeCell ref="V1675:V1677"/>
    <mergeCell ref="U1675:U1677"/>
    <mergeCell ref="T1675:T1677"/>
    <mergeCell ref="S1675:S1677"/>
    <mergeCell ref="R1675:R1677"/>
    <mergeCell ref="Q1675:Q1677"/>
    <mergeCell ref="F1675:F1677"/>
    <mergeCell ref="B1675:B1677"/>
    <mergeCell ref="C1675:C1677"/>
    <mergeCell ref="AE1672:AE1674"/>
    <mergeCell ref="AD1672:AD1674"/>
    <mergeCell ref="AC1672:AC1674"/>
    <mergeCell ref="AB1672:AB1674"/>
    <mergeCell ref="AA1672:AA1674"/>
    <mergeCell ref="Z1672:Z1674"/>
    <mergeCell ref="Y1672:Y1674"/>
    <mergeCell ref="X1672:X1674"/>
    <mergeCell ref="W1672:W1674"/>
    <mergeCell ref="V1672:V1674"/>
    <mergeCell ref="U1672:U1674"/>
    <mergeCell ref="T1672:T1674"/>
    <mergeCell ref="S1672:S1674"/>
    <mergeCell ref="R1672:R1674"/>
    <mergeCell ref="Q1672:Q1674"/>
    <mergeCell ref="F1672:F1674"/>
    <mergeCell ref="B1672:B1674"/>
    <mergeCell ref="C1672:C1674"/>
    <mergeCell ref="F1669:F1671"/>
    <mergeCell ref="AE1669:AE1671"/>
    <mergeCell ref="AD1669:AD1671"/>
    <mergeCell ref="AC1669:AC1671"/>
    <mergeCell ref="AB1669:AB1671"/>
    <mergeCell ref="AA1669:AA1671"/>
    <mergeCell ref="Z1669:Z1671"/>
    <mergeCell ref="Y1669:Y1671"/>
    <mergeCell ref="X1669:X1671"/>
    <mergeCell ref="W1669:W1671"/>
    <mergeCell ref="V1669:V1671"/>
    <mergeCell ref="U1669:U1671"/>
    <mergeCell ref="T1669:T1671"/>
    <mergeCell ref="S1669:S1671"/>
    <mergeCell ref="R1669:R1671"/>
    <mergeCell ref="Q1669:Q1671"/>
    <mergeCell ref="B1669:B1671"/>
    <mergeCell ref="C1669:C1671"/>
    <mergeCell ref="C1666:C1668"/>
    <mergeCell ref="AE1666:AE1668"/>
    <mergeCell ref="AD1666:AD1668"/>
    <mergeCell ref="AC1666:AC1668"/>
    <mergeCell ref="AB1666:AB1668"/>
    <mergeCell ref="AA1666:AA1668"/>
    <mergeCell ref="Z1666:Z1668"/>
    <mergeCell ref="Y1666:Y1668"/>
    <mergeCell ref="X1666:X1668"/>
    <mergeCell ref="W1666:W1668"/>
    <mergeCell ref="V1666:V1668"/>
    <mergeCell ref="U1666:U1668"/>
    <mergeCell ref="T1666:T1668"/>
    <mergeCell ref="S1666:S1668"/>
    <mergeCell ref="R1666:R1668"/>
    <mergeCell ref="Q1666:Q1668"/>
    <mergeCell ref="F1666:F1668"/>
    <mergeCell ref="B1666:B1668"/>
    <mergeCell ref="B1665:D1665"/>
    <mergeCell ref="C1662:C1664"/>
    <mergeCell ref="AC1662:AC1664"/>
    <mergeCell ref="AB1662:AB1664"/>
    <mergeCell ref="W1662:W1664"/>
    <mergeCell ref="AE1662:AE1664"/>
    <mergeCell ref="AD1662:AD1664"/>
    <mergeCell ref="AA1662:AA1664"/>
    <mergeCell ref="Z1662:Z1664"/>
    <mergeCell ref="Y1662:Y1664"/>
    <mergeCell ref="X1662:X1664"/>
    <mergeCell ref="V1662:V1664"/>
    <mergeCell ref="U1662:U1664"/>
    <mergeCell ref="T1662:T1664"/>
    <mergeCell ref="S1662:S1664"/>
    <mergeCell ref="R1662:R1664"/>
    <mergeCell ref="Q1662:Q1664"/>
    <mergeCell ref="F1662:F1664"/>
    <mergeCell ref="B1662:B1664"/>
    <mergeCell ref="C1659:C1661"/>
    <mergeCell ref="AE1659:AE1661"/>
    <mergeCell ref="AD1659:AD1661"/>
    <mergeCell ref="AC1659:AC1661"/>
    <mergeCell ref="AB1659:AB1661"/>
    <mergeCell ref="AA1659:AA1661"/>
    <mergeCell ref="Z1659:Z1661"/>
    <mergeCell ref="Y1659:Y1661"/>
    <mergeCell ref="X1659:X1661"/>
    <mergeCell ref="W1659:W1661"/>
    <mergeCell ref="V1659:V1661"/>
    <mergeCell ref="U1659:U1661"/>
    <mergeCell ref="T1659:T1661"/>
    <mergeCell ref="S1659:S1661"/>
    <mergeCell ref="R1659:R1661"/>
    <mergeCell ref="Q1659:Q1661"/>
    <mergeCell ref="F1659:F1661"/>
    <mergeCell ref="B1659:B1661"/>
    <mergeCell ref="C1656:C1658"/>
    <mergeCell ref="AA1656:AA1658"/>
    <mergeCell ref="AE1656:AE1658"/>
    <mergeCell ref="AD1656:AD1658"/>
    <mergeCell ref="AC1656:AC1658"/>
    <mergeCell ref="AB1656:AB1658"/>
    <mergeCell ref="Z1656:Z1658"/>
    <mergeCell ref="Y1656:Y1658"/>
    <mergeCell ref="X1656:X1658"/>
    <mergeCell ref="W1656:W1658"/>
    <mergeCell ref="V1656:V1658"/>
    <mergeCell ref="U1656:U1658"/>
    <mergeCell ref="T1656:T1658"/>
    <mergeCell ref="S1656:S1658"/>
    <mergeCell ref="R1656:R1658"/>
    <mergeCell ref="Q1656:Q1658"/>
    <mergeCell ref="F1656:F1658"/>
    <mergeCell ref="B1656:B1658"/>
    <mergeCell ref="C1653:C1655"/>
    <mergeCell ref="V1653:V1655"/>
    <mergeCell ref="AE1653:AE1655"/>
    <mergeCell ref="AD1653:AD1655"/>
    <mergeCell ref="AC1653:AC1655"/>
    <mergeCell ref="AB1653:AB1655"/>
    <mergeCell ref="AA1653:AA1655"/>
    <mergeCell ref="Z1653:Z1655"/>
    <mergeCell ref="Y1653:Y1655"/>
    <mergeCell ref="X1653:X1655"/>
    <mergeCell ref="W1653:W1655"/>
    <mergeCell ref="U1653:U1655"/>
    <mergeCell ref="T1653:T1655"/>
    <mergeCell ref="S1653:S1655"/>
    <mergeCell ref="R1653:R1655"/>
    <mergeCell ref="Q1653:Q1655"/>
    <mergeCell ref="F1653:F1655"/>
    <mergeCell ref="B1653:B1655"/>
    <mergeCell ref="AE1650:AE1652"/>
    <mergeCell ref="AD1650:AD1652"/>
    <mergeCell ref="AC1650:AC1652"/>
    <mergeCell ref="AB1650:AB1652"/>
    <mergeCell ref="AA1650:AA1652"/>
    <mergeCell ref="Z1650:Z1652"/>
    <mergeCell ref="Y1650:Y1652"/>
    <mergeCell ref="X1650:X1652"/>
    <mergeCell ref="W1650:W1652"/>
    <mergeCell ref="V1650:V1652"/>
    <mergeCell ref="U1650:U1652"/>
    <mergeCell ref="T1650:T1652"/>
    <mergeCell ref="S1650:S1652"/>
    <mergeCell ref="R1650:R1652"/>
    <mergeCell ref="Q1650:Q1652"/>
    <mergeCell ref="F1650:F1652"/>
    <mergeCell ref="B1650:B1652"/>
    <mergeCell ref="C1650:C1652"/>
    <mergeCell ref="B1649:D1649"/>
    <mergeCell ref="F1646:F1648"/>
    <mergeCell ref="AE1646:AE1648"/>
    <mergeCell ref="AD1646:AD1648"/>
    <mergeCell ref="AC1646:AC1648"/>
    <mergeCell ref="AB1646:AB1648"/>
    <mergeCell ref="AA1646:AA1648"/>
    <mergeCell ref="Z1646:Z1648"/>
    <mergeCell ref="Y1646:Y1648"/>
    <mergeCell ref="X1646:X1648"/>
    <mergeCell ref="W1646:W1648"/>
    <mergeCell ref="V1646:V1648"/>
    <mergeCell ref="U1646:U1648"/>
    <mergeCell ref="T1646:T1648"/>
    <mergeCell ref="S1646:S1648"/>
    <mergeCell ref="R1646:R1648"/>
    <mergeCell ref="Q1646:Q1648"/>
    <mergeCell ref="B1646:B1648"/>
    <mergeCell ref="C1646:C1648"/>
    <mergeCell ref="F1643:F1645"/>
    <mergeCell ref="AE1643:AE1645"/>
    <mergeCell ref="AD1643:AD1645"/>
    <mergeCell ref="AC1643:AC1645"/>
    <mergeCell ref="AB1643:AB1645"/>
    <mergeCell ref="AA1643:AA1645"/>
    <mergeCell ref="Z1643:Z1645"/>
    <mergeCell ref="Y1643:Y1645"/>
    <mergeCell ref="X1643:X1645"/>
    <mergeCell ref="W1643:W1645"/>
    <mergeCell ref="V1643:V1645"/>
    <mergeCell ref="U1643:U1645"/>
    <mergeCell ref="T1643:T1645"/>
    <mergeCell ref="S1643:S1645"/>
    <mergeCell ref="R1643:R1645"/>
    <mergeCell ref="Q1643:Q1645"/>
    <mergeCell ref="B1643:B1645"/>
    <mergeCell ref="C1643:C1645"/>
    <mergeCell ref="F1640:F1642"/>
    <mergeCell ref="B1640:B1642"/>
    <mergeCell ref="Q1640:Q1642"/>
    <mergeCell ref="R1640:R1642"/>
    <mergeCell ref="S1640:S1642"/>
    <mergeCell ref="T1640:T1642"/>
    <mergeCell ref="U1640:U1642"/>
    <mergeCell ref="V1640:V1642"/>
    <mergeCell ref="W1640:W1642"/>
    <mergeCell ref="X1640:X1642"/>
    <mergeCell ref="Y1640:Y1642"/>
    <mergeCell ref="Z1640:Z1642"/>
    <mergeCell ref="AA1640:AA1642"/>
    <mergeCell ref="AB1640:AB1642"/>
    <mergeCell ref="AC1640:AC1642"/>
    <mergeCell ref="AD1640:AD1642"/>
    <mergeCell ref="AE1640:AE1642"/>
    <mergeCell ref="C1640:C1642"/>
    <mergeCell ref="F1637:F1639"/>
    <mergeCell ref="B1637:B1639"/>
    <mergeCell ref="Q1637:Q1639"/>
    <mergeCell ref="R1637:R1639"/>
    <mergeCell ref="S1637:S1639"/>
    <mergeCell ref="T1637:T1639"/>
    <mergeCell ref="U1637:U1639"/>
    <mergeCell ref="V1637:V1639"/>
    <mergeCell ref="W1637:W1639"/>
    <mergeCell ref="X1637:X1639"/>
    <mergeCell ref="Y1637:Y1639"/>
    <mergeCell ref="Z1637:Z1639"/>
    <mergeCell ref="AA1637:AA1639"/>
    <mergeCell ref="AB1637:AB1639"/>
    <mergeCell ref="AC1637:AC1639"/>
    <mergeCell ref="AD1637:AD1639"/>
    <mergeCell ref="AE1637:AE1639"/>
    <mergeCell ref="C1637:C1639"/>
    <mergeCell ref="F1634:F1636"/>
    <mergeCell ref="AB1634:AB1636"/>
    <mergeCell ref="AC1634:AC1636"/>
    <mergeCell ref="Q1634:Q1636"/>
    <mergeCell ref="R1634:R1636"/>
    <mergeCell ref="S1634:S1636"/>
    <mergeCell ref="T1634:T1636"/>
    <mergeCell ref="U1634:U1636"/>
    <mergeCell ref="V1634:V1636"/>
    <mergeCell ref="W1634:W1636"/>
    <mergeCell ref="X1634:X1636"/>
    <mergeCell ref="Y1634:Y1636"/>
    <mergeCell ref="Z1634:Z1636"/>
    <mergeCell ref="AA1634:AA1636"/>
    <mergeCell ref="AD1634:AD1636"/>
    <mergeCell ref="AE1634:AE1636"/>
    <mergeCell ref="B1634:B1636"/>
    <mergeCell ref="C1634:C1636"/>
    <mergeCell ref="B1633:D1633"/>
    <mergeCell ref="AC1630:AC1632"/>
    <mergeCell ref="AB1630:AB1632"/>
    <mergeCell ref="B1630:B1632"/>
    <mergeCell ref="F1630:F1632"/>
    <mergeCell ref="Q1630:Q1632"/>
    <mergeCell ref="R1630:R1632"/>
    <mergeCell ref="S1630:S1632"/>
    <mergeCell ref="T1630:T1632"/>
    <mergeCell ref="U1630:U1632"/>
    <mergeCell ref="V1630:V1632"/>
    <mergeCell ref="W1630:W1632"/>
    <mergeCell ref="X1630:X1632"/>
    <mergeCell ref="Y1630:Y1632"/>
    <mergeCell ref="Z1630:Z1632"/>
    <mergeCell ref="AA1630:AA1632"/>
    <mergeCell ref="AD1630:AD1632"/>
    <mergeCell ref="AE1630:AE1632"/>
    <mergeCell ref="C1630:C1632"/>
    <mergeCell ref="B1627:B1629"/>
    <mergeCell ref="F1627:F1629"/>
    <mergeCell ref="Q1627:Q1629"/>
    <mergeCell ref="R1627:R1629"/>
    <mergeCell ref="S1627:S1629"/>
    <mergeCell ref="T1627:T1629"/>
    <mergeCell ref="U1627:U1629"/>
    <mergeCell ref="V1627:V1629"/>
    <mergeCell ref="W1627:W1629"/>
    <mergeCell ref="X1627:X1629"/>
    <mergeCell ref="Y1627:Y1629"/>
    <mergeCell ref="Z1627:Z1629"/>
    <mergeCell ref="AA1627:AA1629"/>
    <mergeCell ref="AB1627:AB1629"/>
    <mergeCell ref="AC1627:AC1629"/>
    <mergeCell ref="AD1627:AD1629"/>
    <mergeCell ref="AE1627:AE1629"/>
    <mergeCell ref="C1627:C1629"/>
    <mergeCell ref="B1624:B1626"/>
    <mergeCell ref="F1624:F1626"/>
    <mergeCell ref="Q1624:Q1626"/>
    <mergeCell ref="R1624:R1626"/>
    <mergeCell ref="S1624:S1626"/>
    <mergeCell ref="T1624:T1626"/>
    <mergeCell ref="U1624:U1626"/>
    <mergeCell ref="V1624:V1626"/>
    <mergeCell ref="W1624:W1626"/>
    <mergeCell ref="X1624:X1626"/>
    <mergeCell ref="Y1624:Y1626"/>
    <mergeCell ref="Z1624:Z1626"/>
    <mergeCell ref="AA1624:AA1626"/>
    <mergeCell ref="AB1624:AB1626"/>
    <mergeCell ref="AC1624:AC1626"/>
    <mergeCell ref="AD1624:AD1626"/>
    <mergeCell ref="AE1624:AE1626"/>
    <mergeCell ref="C1624:C1626"/>
    <mergeCell ref="B1621:B1623"/>
    <mergeCell ref="F1621:F1623"/>
    <mergeCell ref="Q1621:Q1623"/>
    <mergeCell ref="R1621:R1623"/>
    <mergeCell ref="S1621:S1623"/>
    <mergeCell ref="T1621:T1623"/>
    <mergeCell ref="U1621:U1623"/>
    <mergeCell ref="V1621:V1623"/>
    <mergeCell ref="W1621:W1623"/>
    <mergeCell ref="X1621:X1623"/>
    <mergeCell ref="Y1621:Y1623"/>
    <mergeCell ref="Z1621:Z1623"/>
    <mergeCell ref="AA1621:AA1623"/>
    <mergeCell ref="AB1621:AB1623"/>
    <mergeCell ref="AC1621:AC1623"/>
    <mergeCell ref="AD1621:AD1623"/>
    <mergeCell ref="AE1621:AE1623"/>
    <mergeCell ref="C1621:C1623"/>
    <mergeCell ref="C1618:C1620"/>
    <mergeCell ref="A1618:A1682"/>
    <mergeCell ref="B1618:B1620"/>
    <mergeCell ref="Q1618:Q1620"/>
    <mergeCell ref="R1618:R1620"/>
    <mergeCell ref="S1618:S1620"/>
    <mergeCell ref="T1618:T1620"/>
    <mergeCell ref="U1618:U1620"/>
    <mergeCell ref="V1618:V1620"/>
    <mergeCell ref="W1618:W1620"/>
    <mergeCell ref="X1618:X1620"/>
    <mergeCell ref="Y1618:Y1620"/>
    <mergeCell ref="Z1618:Z1620"/>
    <mergeCell ref="AA1618:AA1620"/>
    <mergeCell ref="AB1618:AB1620"/>
    <mergeCell ref="AC1618:AC1620"/>
    <mergeCell ref="AD1618:AD1620"/>
    <mergeCell ref="AE1618:AE1620"/>
    <mergeCell ref="F1618:F1620"/>
    <mergeCell ref="C1596:C1598"/>
    <mergeCell ref="C1593:C1595"/>
    <mergeCell ref="C1590:C1592"/>
    <mergeCell ref="C1587:C1589"/>
    <mergeCell ref="B1550:D1550"/>
    <mergeCell ref="B1549:D1549"/>
    <mergeCell ref="W1546:W1548"/>
    <mergeCell ref="AC1546:AC1548"/>
    <mergeCell ref="AB1546:AB1548"/>
    <mergeCell ref="AE1546:AE1548"/>
    <mergeCell ref="AD1546:AD1548"/>
    <mergeCell ref="AA1546:AA1548"/>
    <mergeCell ref="Z1546:Z1548"/>
    <mergeCell ref="Y1546:Y1548"/>
    <mergeCell ref="X1546:X1548"/>
    <mergeCell ref="V1546:V1548"/>
    <mergeCell ref="U1546:U1548"/>
    <mergeCell ref="T1546:T1548"/>
    <mergeCell ref="S1546:S1548"/>
    <mergeCell ref="R1546:R1548"/>
    <mergeCell ref="Q1546:Q1548"/>
    <mergeCell ref="F1546:F1548"/>
    <mergeCell ref="B1546:B1548"/>
    <mergeCell ref="C1546:C1548"/>
    <mergeCell ref="AE1543:AE1545"/>
    <mergeCell ref="AD1543:AD1545"/>
    <mergeCell ref="AC1543:AC1545"/>
    <mergeCell ref="AB1543:AB1545"/>
    <mergeCell ref="AA1543:AA1545"/>
    <mergeCell ref="Z1543:Z1545"/>
    <mergeCell ref="Y1543:Y1545"/>
    <mergeCell ref="X1543:X1545"/>
    <mergeCell ref="W1543:W1545"/>
    <mergeCell ref="V1543:V1545"/>
    <mergeCell ref="U1543:U1545"/>
    <mergeCell ref="T1543:T1545"/>
    <mergeCell ref="S1543:S1545"/>
    <mergeCell ref="R1543:R1545"/>
    <mergeCell ref="Q1543:Q1545"/>
    <mergeCell ref="F1543:F1545"/>
    <mergeCell ref="B1543:B1545"/>
    <mergeCell ref="C1543:C1545"/>
    <mergeCell ref="AE1540:AE1542"/>
    <mergeCell ref="AD1540:AD1542"/>
    <mergeCell ref="AC1540:AC1542"/>
    <mergeCell ref="AB1540:AB1542"/>
    <mergeCell ref="AA1540:AA1542"/>
    <mergeCell ref="Z1540:Z1542"/>
    <mergeCell ref="Y1540:Y1542"/>
    <mergeCell ref="X1540:X1542"/>
    <mergeCell ref="W1540:W1542"/>
    <mergeCell ref="V1540:V1542"/>
    <mergeCell ref="U1540:U1542"/>
    <mergeCell ref="T1540:T1542"/>
    <mergeCell ref="S1540:S1542"/>
    <mergeCell ref="R1540:R1542"/>
    <mergeCell ref="Q1540:Q1542"/>
    <mergeCell ref="F1540:F1542"/>
    <mergeCell ref="B1540:B1542"/>
    <mergeCell ref="C1540:C1542"/>
    <mergeCell ref="F1537:F1539"/>
    <mergeCell ref="AE1537:AE1539"/>
    <mergeCell ref="AD1537:AD1539"/>
    <mergeCell ref="AC1537:AC1539"/>
    <mergeCell ref="AB1537:AB1539"/>
    <mergeCell ref="AA1537:AA1539"/>
    <mergeCell ref="Z1537:Z1539"/>
    <mergeCell ref="Y1537:Y1539"/>
    <mergeCell ref="X1537:X1539"/>
    <mergeCell ref="W1537:W1539"/>
    <mergeCell ref="V1537:V1539"/>
    <mergeCell ref="U1537:U1539"/>
    <mergeCell ref="T1537:T1539"/>
    <mergeCell ref="S1537:S1539"/>
    <mergeCell ref="R1537:R1539"/>
    <mergeCell ref="Q1537:Q1539"/>
    <mergeCell ref="B1537:B1539"/>
    <mergeCell ref="C1537:C1539"/>
    <mergeCell ref="C1534:C1536"/>
    <mergeCell ref="AE1534:AE1536"/>
    <mergeCell ref="AD1534:AD1536"/>
    <mergeCell ref="AC1534:AC1536"/>
    <mergeCell ref="AB1534:AB1536"/>
    <mergeCell ref="AA1534:AA1536"/>
    <mergeCell ref="Z1534:Z1536"/>
    <mergeCell ref="Y1534:Y1536"/>
    <mergeCell ref="X1534:X1536"/>
    <mergeCell ref="W1534:W1536"/>
    <mergeCell ref="V1534:V1536"/>
    <mergeCell ref="U1534:U1536"/>
    <mergeCell ref="T1534:T1536"/>
    <mergeCell ref="S1534:S1536"/>
    <mergeCell ref="R1534:R1536"/>
    <mergeCell ref="Q1534:Q1536"/>
    <mergeCell ref="F1534:F1536"/>
    <mergeCell ref="B1534:B1536"/>
    <mergeCell ref="B1533:D1533"/>
    <mergeCell ref="AC1530:AC1532"/>
    <mergeCell ref="AB1530:AB1532"/>
    <mergeCell ref="W1530:W1532"/>
    <mergeCell ref="AE1530:AE1532"/>
    <mergeCell ref="AD1530:AD1532"/>
    <mergeCell ref="AA1530:AA1532"/>
    <mergeCell ref="Z1530:Z1532"/>
    <mergeCell ref="Y1530:Y1532"/>
    <mergeCell ref="X1530:X1532"/>
    <mergeCell ref="V1530:V1532"/>
    <mergeCell ref="U1530:U1532"/>
    <mergeCell ref="T1530:T1532"/>
    <mergeCell ref="S1530:S1532"/>
    <mergeCell ref="R1530:R1532"/>
    <mergeCell ref="Q1530:Q1532"/>
    <mergeCell ref="F1530:F1532"/>
    <mergeCell ref="B1530:B1532"/>
    <mergeCell ref="AE1527:AE1529"/>
    <mergeCell ref="AD1527:AD1529"/>
    <mergeCell ref="AC1527:AC1529"/>
    <mergeCell ref="AB1527:AB1529"/>
    <mergeCell ref="AA1527:AA1529"/>
    <mergeCell ref="Z1527:Z1529"/>
    <mergeCell ref="Y1527:Y1529"/>
    <mergeCell ref="X1527:X1529"/>
    <mergeCell ref="W1527:W1529"/>
    <mergeCell ref="V1527:V1529"/>
    <mergeCell ref="U1527:U1529"/>
    <mergeCell ref="T1527:T1529"/>
    <mergeCell ref="S1527:S1529"/>
    <mergeCell ref="R1527:R1529"/>
    <mergeCell ref="Q1527:Q1529"/>
    <mergeCell ref="F1527:F1529"/>
    <mergeCell ref="B1527:B1529"/>
    <mergeCell ref="AA1524:AA1526"/>
    <mergeCell ref="AE1524:AE1526"/>
    <mergeCell ref="AD1524:AD1526"/>
    <mergeCell ref="AC1524:AC1526"/>
    <mergeCell ref="AB1524:AB1526"/>
    <mergeCell ref="Z1524:Z1526"/>
    <mergeCell ref="Y1524:Y1526"/>
    <mergeCell ref="X1524:X1526"/>
    <mergeCell ref="W1524:W1526"/>
    <mergeCell ref="V1524:V1526"/>
    <mergeCell ref="U1524:U1526"/>
    <mergeCell ref="T1524:T1526"/>
    <mergeCell ref="S1524:S1526"/>
    <mergeCell ref="R1524:R1526"/>
    <mergeCell ref="Q1524:Q1526"/>
    <mergeCell ref="F1524:F1526"/>
    <mergeCell ref="B1524:B1526"/>
    <mergeCell ref="V1521:V1523"/>
    <mergeCell ref="AE1521:AE1523"/>
    <mergeCell ref="AD1521:AD1523"/>
    <mergeCell ref="AC1521:AC1523"/>
    <mergeCell ref="AB1521:AB1523"/>
    <mergeCell ref="AA1521:AA1523"/>
    <mergeCell ref="Z1521:Z1523"/>
    <mergeCell ref="Y1521:Y1523"/>
    <mergeCell ref="X1521:X1523"/>
    <mergeCell ref="W1521:W1523"/>
    <mergeCell ref="U1521:U1523"/>
    <mergeCell ref="T1521:T1523"/>
    <mergeCell ref="S1521:S1523"/>
    <mergeCell ref="R1521:R1523"/>
    <mergeCell ref="Q1521:Q1523"/>
    <mergeCell ref="F1521:F1523"/>
    <mergeCell ref="B1521:B1523"/>
    <mergeCell ref="AE1518:AE1520"/>
    <mergeCell ref="AD1518:AD1520"/>
    <mergeCell ref="AC1518:AC1520"/>
    <mergeCell ref="AB1518:AB1520"/>
    <mergeCell ref="AA1518:AA1520"/>
    <mergeCell ref="Z1518:Z1520"/>
    <mergeCell ref="Y1518:Y1520"/>
    <mergeCell ref="X1518:X1520"/>
    <mergeCell ref="W1518:W1520"/>
    <mergeCell ref="V1518:V1520"/>
    <mergeCell ref="U1518:U1520"/>
    <mergeCell ref="T1518:T1520"/>
    <mergeCell ref="S1518:S1520"/>
    <mergeCell ref="R1518:R1520"/>
    <mergeCell ref="Q1518:Q1520"/>
    <mergeCell ref="F1518:F1520"/>
    <mergeCell ref="B1518:B1520"/>
    <mergeCell ref="C1518:C1520"/>
    <mergeCell ref="B1517:D1517"/>
    <mergeCell ref="F1514:F1516"/>
    <mergeCell ref="AE1514:AE1516"/>
    <mergeCell ref="AD1514:AD1516"/>
    <mergeCell ref="AC1514:AC1516"/>
    <mergeCell ref="AB1514:AB1516"/>
    <mergeCell ref="AA1514:AA1516"/>
    <mergeCell ref="Z1514:Z1516"/>
    <mergeCell ref="Y1514:Y1516"/>
    <mergeCell ref="X1514:X1516"/>
    <mergeCell ref="W1514:W1516"/>
    <mergeCell ref="V1514:V1516"/>
    <mergeCell ref="U1514:U1516"/>
    <mergeCell ref="T1514:T1516"/>
    <mergeCell ref="S1514:S1516"/>
    <mergeCell ref="R1514:R1516"/>
    <mergeCell ref="Q1514:Q1516"/>
    <mergeCell ref="B1514:B1516"/>
    <mergeCell ref="F1511:F1513"/>
    <mergeCell ref="AE1511:AE1513"/>
    <mergeCell ref="AD1511:AD1513"/>
    <mergeCell ref="AC1511:AC1513"/>
    <mergeCell ref="AB1511:AB1513"/>
    <mergeCell ref="AA1511:AA1513"/>
    <mergeCell ref="Z1511:Z1513"/>
    <mergeCell ref="Y1511:Y1513"/>
    <mergeCell ref="X1511:X1513"/>
    <mergeCell ref="W1511:W1513"/>
    <mergeCell ref="V1511:V1513"/>
    <mergeCell ref="U1511:U1513"/>
    <mergeCell ref="T1511:T1513"/>
    <mergeCell ref="S1511:S1513"/>
    <mergeCell ref="R1511:R1513"/>
    <mergeCell ref="Q1511:Q1513"/>
    <mergeCell ref="B1511:B1513"/>
    <mergeCell ref="F1508:F1510"/>
    <mergeCell ref="B1508:B1510"/>
    <mergeCell ref="Q1508:Q1510"/>
    <mergeCell ref="R1508:R1510"/>
    <mergeCell ref="S1508:S1510"/>
    <mergeCell ref="T1508:T1510"/>
    <mergeCell ref="U1508:U1510"/>
    <mergeCell ref="V1508:V1510"/>
    <mergeCell ref="W1508:W1510"/>
    <mergeCell ref="X1508:X1510"/>
    <mergeCell ref="Y1508:Y1510"/>
    <mergeCell ref="Z1508:Z1510"/>
    <mergeCell ref="AA1508:AA1510"/>
    <mergeCell ref="AB1508:AB1510"/>
    <mergeCell ref="AC1508:AC1510"/>
    <mergeCell ref="AD1508:AD1510"/>
    <mergeCell ref="AE1508:AE1510"/>
    <mergeCell ref="F1505:F1507"/>
    <mergeCell ref="B1505:B1507"/>
    <mergeCell ref="Q1505:Q1507"/>
    <mergeCell ref="R1505:R1507"/>
    <mergeCell ref="S1505:S1507"/>
    <mergeCell ref="T1505:T1507"/>
    <mergeCell ref="U1505:U1507"/>
    <mergeCell ref="V1505:V1507"/>
    <mergeCell ref="W1505:W1507"/>
    <mergeCell ref="X1505:X1507"/>
    <mergeCell ref="Y1505:Y1507"/>
    <mergeCell ref="Z1505:Z1507"/>
    <mergeCell ref="AA1505:AA1507"/>
    <mergeCell ref="AB1505:AB1507"/>
    <mergeCell ref="AC1505:AC1507"/>
    <mergeCell ref="AD1505:AD1507"/>
    <mergeCell ref="AE1505:AE1507"/>
    <mergeCell ref="F1502:F1504"/>
    <mergeCell ref="AB1502:AB1504"/>
    <mergeCell ref="AC1502:AC1504"/>
    <mergeCell ref="Q1502:Q1504"/>
    <mergeCell ref="R1502:R1504"/>
    <mergeCell ref="S1502:S1504"/>
    <mergeCell ref="T1502:T1504"/>
    <mergeCell ref="U1502:U1504"/>
    <mergeCell ref="V1502:V1504"/>
    <mergeCell ref="W1502:W1504"/>
    <mergeCell ref="X1502:X1504"/>
    <mergeCell ref="Y1502:Y1504"/>
    <mergeCell ref="Z1502:Z1504"/>
    <mergeCell ref="AA1502:AA1504"/>
    <mergeCell ref="AD1502:AD1504"/>
    <mergeCell ref="AE1502:AE1504"/>
    <mergeCell ref="B1502:B1504"/>
    <mergeCell ref="B1501:D1501"/>
    <mergeCell ref="AC1498:AC1500"/>
    <mergeCell ref="AB1498:AB1500"/>
    <mergeCell ref="B1498:B1500"/>
    <mergeCell ref="F1498:F1500"/>
    <mergeCell ref="Q1498:Q1500"/>
    <mergeCell ref="R1498:R1500"/>
    <mergeCell ref="S1498:S1500"/>
    <mergeCell ref="T1498:T1500"/>
    <mergeCell ref="U1498:U1500"/>
    <mergeCell ref="V1498:V1500"/>
    <mergeCell ref="W1498:W1500"/>
    <mergeCell ref="X1498:X1500"/>
    <mergeCell ref="Y1498:Y1500"/>
    <mergeCell ref="Z1498:Z1500"/>
    <mergeCell ref="AA1498:AA1500"/>
    <mergeCell ref="AD1498:AD1500"/>
    <mergeCell ref="AE1498:AE1500"/>
    <mergeCell ref="B1495:B1497"/>
    <mergeCell ref="F1495:F1497"/>
    <mergeCell ref="Q1495:Q1497"/>
    <mergeCell ref="R1495:R1497"/>
    <mergeCell ref="S1495:S1497"/>
    <mergeCell ref="T1495:T1497"/>
    <mergeCell ref="U1495:U1497"/>
    <mergeCell ref="V1495:V1497"/>
    <mergeCell ref="W1495:W1497"/>
    <mergeCell ref="X1495:X1497"/>
    <mergeCell ref="Y1495:Y1497"/>
    <mergeCell ref="Z1495:Z1497"/>
    <mergeCell ref="AA1495:AA1497"/>
    <mergeCell ref="AB1495:AB1497"/>
    <mergeCell ref="AC1495:AC1497"/>
    <mergeCell ref="AD1495:AD1497"/>
    <mergeCell ref="AE1495:AE1497"/>
    <mergeCell ref="B1492:B1494"/>
    <mergeCell ref="F1492:F1494"/>
    <mergeCell ref="Q1492:Q1494"/>
    <mergeCell ref="R1492:R1494"/>
    <mergeCell ref="S1492:S1494"/>
    <mergeCell ref="T1492:T1494"/>
    <mergeCell ref="U1492:U1494"/>
    <mergeCell ref="V1492:V1494"/>
    <mergeCell ref="W1492:W1494"/>
    <mergeCell ref="X1492:X1494"/>
    <mergeCell ref="Y1492:Y1494"/>
    <mergeCell ref="Z1492:Z1494"/>
    <mergeCell ref="AA1492:AA1494"/>
    <mergeCell ref="AB1492:AB1494"/>
    <mergeCell ref="AC1492:AC1494"/>
    <mergeCell ref="AD1492:AD1494"/>
    <mergeCell ref="AE1492:AE1494"/>
    <mergeCell ref="B1489:B1491"/>
    <mergeCell ref="F1489:F1491"/>
    <mergeCell ref="Q1489:Q1491"/>
    <mergeCell ref="R1489:R1491"/>
    <mergeCell ref="S1489:S1491"/>
    <mergeCell ref="T1489:T1491"/>
    <mergeCell ref="U1489:U1491"/>
    <mergeCell ref="V1489:V1491"/>
    <mergeCell ref="W1489:W1491"/>
    <mergeCell ref="X1489:X1491"/>
    <mergeCell ref="Y1489:Y1491"/>
    <mergeCell ref="Z1489:Z1491"/>
    <mergeCell ref="AA1489:AA1491"/>
    <mergeCell ref="AB1489:AB1491"/>
    <mergeCell ref="AC1489:AC1491"/>
    <mergeCell ref="AD1489:AD1491"/>
    <mergeCell ref="AE1489:AE1491"/>
    <mergeCell ref="C1486:C1488"/>
    <mergeCell ref="A1486:A1550"/>
    <mergeCell ref="B1486:B1488"/>
    <mergeCell ref="Q1486:Q1488"/>
    <mergeCell ref="R1486:R1488"/>
    <mergeCell ref="S1486:S1488"/>
    <mergeCell ref="T1486:T1488"/>
    <mergeCell ref="U1486:U1488"/>
    <mergeCell ref="V1486:V1488"/>
    <mergeCell ref="W1486:W1488"/>
    <mergeCell ref="X1486:X1488"/>
    <mergeCell ref="Y1486:Y1488"/>
    <mergeCell ref="Z1486:Z1488"/>
    <mergeCell ref="AA1486:AA1488"/>
    <mergeCell ref="AB1486:AB1488"/>
    <mergeCell ref="AC1486:AC1488"/>
    <mergeCell ref="AD1486:AD1488"/>
    <mergeCell ref="AE1486:AE1488"/>
    <mergeCell ref="F1486:F1488"/>
    <mergeCell ref="C1398:C1400"/>
    <mergeCell ref="C1395:C1397"/>
    <mergeCell ref="C1392:C1394"/>
    <mergeCell ref="C1389:C1391"/>
    <mergeCell ref="C1382:C1384"/>
    <mergeCell ref="C1379:C1381"/>
    <mergeCell ref="C1376:C1378"/>
    <mergeCell ref="C1373:C1375"/>
    <mergeCell ref="B1434:D1434"/>
    <mergeCell ref="B1433:D1433"/>
    <mergeCell ref="W1430:W1432"/>
    <mergeCell ref="AC1430:AC1432"/>
    <mergeCell ref="AB1430:AB1432"/>
    <mergeCell ref="AE1430:AE1432"/>
    <mergeCell ref="AD1430:AD1432"/>
    <mergeCell ref="AA1430:AA1432"/>
    <mergeCell ref="Z1430:Z1432"/>
    <mergeCell ref="Y1430:Y1432"/>
    <mergeCell ref="X1430:X1432"/>
    <mergeCell ref="V1430:V1432"/>
    <mergeCell ref="U1430:U1432"/>
    <mergeCell ref="T1430:T1432"/>
    <mergeCell ref="S1430:S1432"/>
    <mergeCell ref="R1430:R1432"/>
    <mergeCell ref="Q1430:Q1432"/>
    <mergeCell ref="F1430:F1432"/>
    <mergeCell ref="B1430:B1432"/>
    <mergeCell ref="C1430:C1432"/>
    <mergeCell ref="AE1427:AE1429"/>
    <mergeCell ref="AD1427:AD1429"/>
    <mergeCell ref="AC1427:AC1429"/>
    <mergeCell ref="AB1427:AB1429"/>
    <mergeCell ref="AA1427:AA1429"/>
    <mergeCell ref="Z1427:Z1429"/>
    <mergeCell ref="Y1427:Y1429"/>
    <mergeCell ref="X1427:X1429"/>
    <mergeCell ref="W1427:W1429"/>
    <mergeCell ref="V1427:V1429"/>
    <mergeCell ref="U1427:U1429"/>
    <mergeCell ref="T1427:T1429"/>
    <mergeCell ref="S1427:S1429"/>
    <mergeCell ref="R1427:R1429"/>
    <mergeCell ref="Q1427:Q1429"/>
    <mergeCell ref="F1427:F1429"/>
    <mergeCell ref="B1427:B1429"/>
    <mergeCell ref="C1427:C1429"/>
    <mergeCell ref="AE1424:AE1426"/>
    <mergeCell ref="AD1424:AD1426"/>
    <mergeCell ref="AC1424:AC1426"/>
    <mergeCell ref="AB1424:AB1426"/>
    <mergeCell ref="AA1424:AA1426"/>
    <mergeCell ref="Z1424:Z1426"/>
    <mergeCell ref="Y1424:Y1426"/>
    <mergeCell ref="X1424:X1426"/>
    <mergeCell ref="W1424:W1426"/>
    <mergeCell ref="V1424:V1426"/>
    <mergeCell ref="U1424:U1426"/>
    <mergeCell ref="T1424:T1426"/>
    <mergeCell ref="S1424:S1426"/>
    <mergeCell ref="R1424:R1426"/>
    <mergeCell ref="Q1424:Q1426"/>
    <mergeCell ref="F1424:F1426"/>
    <mergeCell ref="B1424:B1426"/>
    <mergeCell ref="C1424:C1426"/>
    <mergeCell ref="F1421:F1423"/>
    <mergeCell ref="AE1421:AE1423"/>
    <mergeCell ref="AD1421:AD1423"/>
    <mergeCell ref="AC1421:AC1423"/>
    <mergeCell ref="AB1421:AB1423"/>
    <mergeCell ref="AA1421:AA1423"/>
    <mergeCell ref="Z1421:Z1423"/>
    <mergeCell ref="Y1421:Y1423"/>
    <mergeCell ref="X1421:X1423"/>
    <mergeCell ref="W1421:W1423"/>
    <mergeCell ref="V1421:V1423"/>
    <mergeCell ref="U1421:U1423"/>
    <mergeCell ref="T1421:T1423"/>
    <mergeCell ref="S1421:S1423"/>
    <mergeCell ref="R1421:R1423"/>
    <mergeCell ref="Q1421:Q1423"/>
    <mergeCell ref="B1421:B1423"/>
    <mergeCell ref="C1421:C1423"/>
    <mergeCell ref="C1418:C1420"/>
    <mergeCell ref="AE1418:AE1420"/>
    <mergeCell ref="AD1418:AD1420"/>
    <mergeCell ref="AC1418:AC1420"/>
    <mergeCell ref="AB1418:AB1420"/>
    <mergeCell ref="AA1418:AA1420"/>
    <mergeCell ref="Z1418:Z1420"/>
    <mergeCell ref="Y1418:Y1420"/>
    <mergeCell ref="X1418:X1420"/>
    <mergeCell ref="W1418:W1420"/>
    <mergeCell ref="V1418:V1420"/>
    <mergeCell ref="U1418:U1420"/>
    <mergeCell ref="T1418:T1420"/>
    <mergeCell ref="S1418:S1420"/>
    <mergeCell ref="R1418:R1420"/>
    <mergeCell ref="Q1418:Q1420"/>
    <mergeCell ref="F1418:F1420"/>
    <mergeCell ref="B1418:B1420"/>
    <mergeCell ref="B1417:D1417"/>
    <mergeCell ref="AC1414:AC1416"/>
    <mergeCell ref="AB1414:AB1416"/>
    <mergeCell ref="W1414:W1416"/>
    <mergeCell ref="AE1414:AE1416"/>
    <mergeCell ref="AD1414:AD1416"/>
    <mergeCell ref="AA1414:AA1416"/>
    <mergeCell ref="Z1414:Z1416"/>
    <mergeCell ref="Y1414:Y1416"/>
    <mergeCell ref="X1414:X1416"/>
    <mergeCell ref="V1414:V1416"/>
    <mergeCell ref="U1414:U1416"/>
    <mergeCell ref="T1414:T1416"/>
    <mergeCell ref="S1414:S1416"/>
    <mergeCell ref="R1414:R1416"/>
    <mergeCell ref="Q1414:Q1416"/>
    <mergeCell ref="F1414:F1416"/>
    <mergeCell ref="B1414:B1416"/>
    <mergeCell ref="C1414:C1416"/>
    <mergeCell ref="AE1411:AE1413"/>
    <mergeCell ref="AD1411:AD1413"/>
    <mergeCell ref="AC1411:AC1413"/>
    <mergeCell ref="AB1411:AB1413"/>
    <mergeCell ref="AA1411:AA1413"/>
    <mergeCell ref="Z1411:Z1413"/>
    <mergeCell ref="Y1411:Y1413"/>
    <mergeCell ref="X1411:X1413"/>
    <mergeCell ref="W1411:W1413"/>
    <mergeCell ref="V1411:V1413"/>
    <mergeCell ref="U1411:U1413"/>
    <mergeCell ref="T1411:T1413"/>
    <mergeCell ref="S1411:S1413"/>
    <mergeCell ref="R1411:R1413"/>
    <mergeCell ref="Q1411:Q1413"/>
    <mergeCell ref="F1411:F1413"/>
    <mergeCell ref="B1411:B1413"/>
    <mergeCell ref="C1411:C1413"/>
    <mergeCell ref="AA1408:AA1410"/>
    <mergeCell ref="AE1408:AE1410"/>
    <mergeCell ref="AD1408:AD1410"/>
    <mergeCell ref="AC1408:AC1410"/>
    <mergeCell ref="AB1408:AB1410"/>
    <mergeCell ref="Z1408:Z1410"/>
    <mergeCell ref="Y1408:Y1410"/>
    <mergeCell ref="X1408:X1410"/>
    <mergeCell ref="W1408:W1410"/>
    <mergeCell ref="V1408:V1410"/>
    <mergeCell ref="U1408:U1410"/>
    <mergeCell ref="T1408:T1410"/>
    <mergeCell ref="S1408:S1410"/>
    <mergeCell ref="R1408:R1410"/>
    <mergeCell ref="Q1408:Q1410"/>
    <mergeCell ref="F1408:F1410"/>
    <mergeCell ref="B1408:B1410"/>
    <mergeCell ref="C1408:C1410"/>
    <mergeCell ref="V1405:V1407"/>
    <mergeCell ref="AE1405:AE1407"/>
    <mergeCell ref="AD1405:AD1407"/>
    <mergeCell ref="AC1405:AC1407"/>
    <mergeCell ref="AB1405:AB1407"/>
    <mergeCell ref="AA1405:AA1407"/>
    <mergeCell ref="Z1405:Z1407"/>
    <mergeCell ref="Y1405:Y1407"/>
    <mergeCell ref="X1405:X1407"/>
    <mergeCell ref="W1405:W1407"/>
    <mergeCell ref="U1405:U1407"/>
    <mergeCell ref="T1405:T1407"/>
    <mergeCell ref="S1405:S1407"/>
    <mergeCell ref="R1405:R1407"/>
    <mergeCell ref="Q1405:Q1407"/>
    <mergeCell ref="F1405:F1407"/>
    <mergeCell ref="B1405:B1407"/>
    <mergeCell ref="C1405:C1407"/>
    <mergeCell ref="AE1402:AE1404"/>
    <mergeCell ref="AD1402:AD1404"/>
    <mergeCell ref="AC1402:AC1404"/>
    <mergeCell ref="AB1402:AB1404"/>
    <mergeCell ref="AA1402:AA1404"/>
    <mergeCell ref="Z1402:Z1404"/>
    <mergeCell ref="Y1402:Y1404"/>
    <mergeCell ref="X1402:X1404"/>
    <mergeCell ref="W1402:W1404"/>
    <mergeCell ref="V1402:V1404"/>
    <mergeCell ref="U1402:U1404"/>
    <mergeCell ref="T1402:T1404"/>
    <mergeCell ref="S1402:S1404"/>
    <mergeCell ref="R1402:R1404"/>
    <mergeCell ref="Q1402:Q1404"/>
    <mergeCell ref="F1402:F1404"/>
    <mergeCell ref="B1402:B1404"/>
    <mergeCell ref="C1402:C1404"/>
    <mergeCell ref="B1401:D1401"/>
    <mergeCell ref="F1398:F1400"/>
    <mergeCell ref="AE1398:AE1400"/>
    <mergeCell ref="AD1398:AD1400"/>
    <mergeCell ref="AC1398:AC1400"/>
    <mergeCell ref="AB1398:AB1400"/>
    <mergeCell ref="AA1398:AA1400"/>
    <mergeCell ref="Z1398:Z1400"/>
    <mergeCell ref="Y1398:Y1400"/>
    <mergeCell ref="X1398:X1400"/>
    <mergeCell ref="W1398:W1400"/>
    <mergeCell ref="V1398:V1400"/>
    <mergeCell ref="U1398:U1400"/>
    <mergeCell ref="T1398:T1400"/>
    <mergeCell ref="S1398:S1400"/>
    <mergeCell ref="R1398:R1400"/>
    <mergeCell ref="Q1398:Q1400"/>
    <mergeCell ref="B1398:B1400"/>
    <mergeCell ref="F1395:F1397"/>
    <mergeCell ref="AE1395:AE1397"/>
    <mergeCell ref="AD1395:AD1397"/>
    <mergeCell ref="AC1395:AC1397"/>
    <mergeCell ref="AB1395:AB1397"/>
    <mergeCell ref="AA1395:AA1397"/>
    <mergeCell ref="Z1395:Z1397"/>
    <mergeCell ref="Y1395:Y1397"/>
    <mergeCell ref="X1395:X1397"/>
    <mergeCell ref="W1395:W1397"/>
    <mergeCell ref="V1395:V1397"/>
    <mergeCell ref="U1395:U1397"/>
    <mergeCell ref="T1395:T1397"/>
    <mergeCell ref="S1395:S1397"/>
    <mergeCell ref="R1395:R1397"/>
    <mergeCell ref="Q1395:Q1397"/>
    <mergeCell ref="B1395:B1397"/>
    <mergeCell ref="F1392:F1394"/>
    <mergeCell ref="B1392:B1394"/>
    <mergeCell ref="Q1392:Q1394"/>
    <mergeCell ref="R1392:R1394"/>
    <mergeCell ref="S1392:S1394"/>
    <mergeCell ref="T1392:T1394"/>
    <mergeCell ref="U1392:U1394"/>
    <mergeCell ref="V1392:V1394"/>
    <mergeCell ref="W1392:W1394"/>
    <mergeCell ref="X1392:X1394"/>
    <mergeCell ref="Y1392:Y1394"/>
    <mergeCell ref="Z1392:Z1394"/>
    <mergeCell ref="AA1392:AA1394"/>
    <mergeCell ref="AB1392:AB1394"/>
    <mergeCell ref="AC1392:AC1394"/>
    <mergeCell ref="AD1392:AD1394"/>
    <mergeCell ref="AE1392:AE1394"/>
    <mergeCell ref="F1389:F1391"/>
    <mergeCell ref="B1389:B1391"/>
    <mergeCell ref="Q1389:Q1391"/>
    <mergeCell ref="R1389:R1391"/>
    <mergeCell ref="S1389:S1391"/>
    <mergeCell ref="T1389:T1391"/>
    <mergeCell ref="U1389:U1391"/>
    <mergeCell ref="V1389:V1391"/>
    <mergeCell ref="W1389:W1391"/>
    <mergeCell ref="X1389:X1391"/>
    <mergeCell ref="Y1389:Y1391"/>
    <mergeCell ref="Z1389:Z1391"/>
    <mergeCell ref="AA1389:AA1391"/>
    <mergeCell ref="AB1389:AB1391"/>
    <mergeCell ref="AC1389:AC1391"/>
    <mergeCell ref="AD1389:AD1391"/>
    <mergeCell ref="AE1389:AE1391"/>
    <mergeCell ref="F1386:F1388"/>
    <mergeCell ref="AB1386:AB1388"/>
    <mergeCell ref="AC1386:AC1388"/>
    <mergeCell ref="C1386:C1388"/>
    <mergeCell ref="Q1386:Q1388"/>
    <mergeCell ref="R1386:R1388"/>
    <mergeCell ref="S1386:S1388"/>
    <mergeCell ref="T1386:T1388"/>
    <mergeCell ref="U1386:U1388"/>
    <mergeCell ref="V1386:V1388"/>
    <mergeCell ref="W1386:W1388"/>
    <mergeCell ref="X1386:X1388"/>
    <mergeCell ref="Y1386:Y1388"/>
    <mergeCell ref="Z1386:Z1388"/>
    <mergeCell ref="AA1386:AA1388"/>
    <mergeCell ref="AD1386:AD1388"/>
    <mergeCell ref="AE1386:AE1388"/>
    <mergeCell ref="B1386:B1388"/>
    <mergeCell ref="B1385:D1385"/>
    <mergeCell ref="AC1382:AC1384"/>
    <mergeCell ref="AB1382:AB1384"/>
    <mergeCell ref="B1382:B1384"/>
    <mergeCell ref="F1382:F1384"/>
    <mergeCell ref="Q1382:Q1384"/>
    <mergeCell ref="R1382:R1384"/>
    <mergeCell ref="S1382:S1384"/>
    <mergeCell ref="T1382:T1384"/>
    <mergeCell ref="U1382:U1384"/>
    <mergeCell ref="V1382:V1384"/>
    <mergeCell ref="W1382:W1384"/>
    <mergeCell ref="X1382:X1384"/>
    <mergeCell ref="Y1382:Y1384"/>
    <mergeCell ref="Z1382:Z1384"/>
    <mergeCell ref="AA1382:AA1384"/>
    <mergeCell ref="AD1382:AD1384"/>
    <mergeCell ref="AE1382:AE1384"/>
    <mergeCell ref="B1379:B1381"/>
    <mergeCell ref="F1379:F1381"/>
    <mergeCell ref="Q1379:Q1381"/>
    <mergeCell ref="R1379:R1381"/>
    <mergeCell ref="S1379:S1381"/>
    <mergeCell ref="T1379:T1381"/>
    <mergeCell ref="U1379:U1381"/>
    <mergeCell ref="V1379:V1381"/>
    <mergeCell ref="W1379:W1381"/>
    <mergeCell ref="X1379:X1381"/>
    <mergeCell ref="Y1379:Y1381"/>
    <mergeCell ref="Z1379:Z1381"/>
    <mergeCell ref="AA1379:AA1381"/>
    <mergeCell ref="AB1379:AB1381"/>
    <mergeCell ref="AC1379:AC1381"/>
    <mergeCell ref="AD1379:AD1381"/>
    <mergeCell ref="AE1379:AE1381"/>
    <mergeCell ref="B1376:B1378"/>
    <mergeCell ref="F1376:F1378"/>
    <mergeCell ref="Q1376:Q1378"/>
    <mergeCell ref="R1376:R1378"/>
    <mergeCell ref="S1376:S1378"/>
    <mergeCell ref="T1376:T1378"/>
    <mergeCell ref="U1376:U1378"/>
    <mergeCell ref="V1376:V1378"/>
    <mergeCell ref="W1376:W1378"/>
    <mergeCell ref="X1376:X1378"/>
    <mergeCell ref="Y1376:Y1378"/>
    <mergeCell ref="Z1376:Z1378"/>
    <mergeCell ref="AA1376:AA1378"/>
    <mergeCell ref="AB1376:AB1378"/>
    <mergeCell ref="AC1376:AC1378"/>
    <mergeCell ref="AD1376:AD1378"/>
    <mergeCell ref="AE1376:AE1378"/>
    <mergeCell ref="B1373:B1375"/>
    <mergeCell ref="F1373:F1375"/>
    <mergeCell ref="Q1373:Q1375"/>
    <mergeCell ref="R1373:R1375"/>
    <mergeCell ref="S1373:S1375"/>
    <mergeCell ref="T1373:T1375"/>
    <mergeCell ref="U1373:U1375"/>
    <mergeCell ref="V1373:V1375"/>
    <mergeCell ref="W1373:W1375"/>
    <mergeCell ref="X1373:X1375"/>
    <mergeCell ref="Y1373:Y1375"/>
    <mergeCell ref="Z1373:Z1375"/>
    <mergeCell ref="AA1373:AA1375"/>
    <mergeCell ref="AB1373:AB1375"/>
    <mergeCell ref="AC1373:AC1375"/>
    <mergeCell ref="AD1373:AD1375"/>
    <mergeCell ref="AE1373:AE1375"/>
    <mergeCell ref="C1370:C1372"/>
    <mergeCell ref="A1370:A1434"/>
    <mergeCell ref="B1370:B1372"/>
    <mergeCell ref="Q1370:Q1372"/>
    <mergeCell ref="R1370:R1372"/>
    <mergeCell ref="S1370:S1372"/>
    <mergeCell ref="T1370:T1372"/>
    <mergeCell ref="U1370:U1372"/>
    <mergeCell ref="V1370:V1372"/>
    <mergeCell ref="W1370:W1372"/>
    <mergeCell ref="X1370:X1372"/>
    <mergeCell ref="Y1370:Y1372"/>
    <mergeCell ref="Z1370:Z1372"/>
    <mergeCell ref="AA1370:AA1372"/>
    <mergeCell ref="AB1370:AB1372"/>
    <mergeCell ref="AC1370:AC1372"/>
    <mergeCell ref="AD1370:AD1372"/>
    <mergeCell ref="AE1370:AE1372"/>
    <mergeCell ref="F1370:F1372"/>
    <mergeCell ref="F1266:F1268"/>
    <mergeCell ref="F1263:F1265"/>
    <mergeCell ref="F1260:F1262"/>
    <mergeCell ref="F1257:F1259"/>
    <mergeCell ref="F1254:F1256"/>
    <mergeCell ref="C1282:C1284"/>
    <mergeCell ref="C1279:C1281"/>
    <mergeCell ref="C1276:C1278"/>
    <mergeCell ref="C1273:C1275"/>
    <mergeCell ref="C1250:C1252"/>
    <mergeCell ref="C1247:C1249"/>
    <mergeCell ref="C1244:C1246"/>
    <mergeCell ref="C1241:C1243"/>
    <mergeCell ref="B1302:D1302"/>
    <mergeCell ref="B1301:D1301"/>
    <mergeCell ref="W1298:W1300"/>
    <mergeCell ref="AC1298:AC1300"/>
    <mergeCell ref="AB1298:AB1300"/>
    <mergeCell ref="C1298:C1300"/>
    <mergeCell ref="AE1298:AE1300"/>
    <mergeCell ref="AD1298:AD1300"/>
    <mergeCell ref="AA1298:AA1300"/>
    <mergeCell ref="Z1298:Z1300"/>
    <mergeCell ref="Y1298:Y1300"/>
    <mergeCell ref="X1298:X1300"/>
    <mergeCell ref="V1298:V1300"/>
    <mergeCell ref="U1298:U1300"/>
    <mergeCell ref="T1298:T1300"/>
    <mergeCell ref="S1298:S1300"/>
    <mergeCell ref="R1298:R1300"/>
    <mergeCell ref="Q1298:Q1300"/>
    <mergeCell ref="F1298:F1300"/>
    <mergeCell ref="B1298:B1300"/>
    <mergeCell ref="C1295:C1297"/>
    <mergeCell ref="AE1295:AE1297"/>
    <mergeCell ref="AD1295:AD1297"/>
    <mergeCell ref="AC1295:AC1297"/>
    <mergeCell ref="AB1295:AB1297"/>
    <mergeCell ref="AA1295:AA1297"/>
    <mergeCell ref="Z1295:Z1297"/>
    <mergeCell ref="Y1295:Y1297"/>
    <mergeCell ref="X1295:X1297"/>
    <mergeCell ref="W1295:W1297"/>
    <mergeCell ref="V1295:V1297"/>
    <mergeCell ref="U1295:U1297"/>
    <mergeCell ref="T1295:T1297"/>
    <mergeCell ref="S1295:S1297"/>
    <mergeCell ref="R1295:R1297"/>
    <mergeCell ref="Q1295:Q1297"/>
    <mergeCell ref="F1295:F1297"/>
    <mergeCell ref="B1295:B1297"/>
    <mergeCell ref="C1292:C1294"/>
    <mergeCell ref="AE1292:AE1294"/>
    <mergeCell ref="AD1292:AD1294"/>
    <mergeCell ref="AC1292:AC1294"/>
    <mergeCell ref="AB1292:AB1294"/>
    <mergeCell ref="AA1292:AA1294"/>
    <mergeCell ref="Z1292:Z1294"/>
    <mergeCell ref="Y1292:Y1294"/>
    <mergeCell ref="X1292:X1294"/>
    <mergeCell ref="W1292:W1294"/>
    <mergeCell ref="V1292:V1294"/>
    <mergeCell ref="U1292:U1294"/>
    <mergeCell ref="T1292:T1294"/>
    <mergeCell ref="S1292:S1294"/>
    <mergeCell ref="R1292:R1294"/>
    <mergeCell ref="Q1292:Q1294"/>
    <mergeCell ref="F1292:F1294"/>
    <mergeCell ref="B1292:B1294"/>
    <mergeCell ref="F1289:F1291"/>
    <mergeCell ref="C1289:C1291"/>
    <mergeCell ref="AE1289:AE1291"/>
    <mergeCell ref="AD1289:AD1291"/>
    <mergeCell ref="AC1289:AC1291"/>
    <mergeCell ref="AB1289:AB1291"/>
    <mergeCell ref="AA1289:AA1291"/>
    <mergeCell ref="Z1289:Z1291"/>
    <mergeCell ref="Y1289:Y1291"/>
    <mergeCell ref="X1289:X1291"/>
    <mergeCell ref="W1289:W1291"/>
    <mergeCell ref="V1289:V1291"/>
    <mergeCell ref="U1289:U1291"/>
    <mergeCell ref="T1289:T1291"/>
    <mergeCell ref="S1289:S1291"/>
    <mergeCell ref="R1289:R1291"/>
    <mergeCell ref="Q1289:Q1291"/>
    <mergeCell ref="B1289:B1291"/>
    <mergeCell ref="C1286:C1288"/>
    <mergeCell ref="AE1286:AE1288"/>
    <mergeCell ref="AD1286:AD1288"/>
    <mergeCell ref="AC1286:AC1288"/>
    <mergeCell ref="AB1286:AB1288"/>
    <mergeCell ref="AA1286:AA1288"/>
    <mergeCell ref="Z1286:Z1288"/>
    <mergeCell ref="Y1286:Y1288"/>
    <mergeCell ref="X1286:X1288"/>
    <mergeCell ref="W1286:W1288"/>
    <mergeCell ref="V1286:V1288"/>
    <mergeCell ref="U1286:U1288"/>
    <mergeCell ref="T1286:T1288"/>
    <mergeCell ref="S1286:S1288"/>
    <mergeCell ref="R1286:R1288"/>
    <mergeCell ref="Q1286:Q1288"/>
    <mergeCell ref="F1286:F1288"/>
    <mergeCell ref="B1286:B1288"/>
    <mergeCell ref="B1285:D1285"/>
    <mergeCell ref="AC1282:AC1284"/>
    <mergeCell ref="AB1282:AB1284"/>
    <mergeCell ref="W1282:W1284"/>
    <mergeCell ref="AE1282:AE1284"/>
    <mergeCell ref="AD1282:AD1284"/>
    <mergeCell ref="AA1282:AA1284"/>
    <mergeCell ref="Z1282:Z1284"/>
    <mergeCell ref="Y1282:Y1284"/>
    <mergeCell ref="X1282:X1284"/>
    <mergeCell ref="V1282:V1284"/>
    <mergeCell ref="U1282:U1284"/>
    <mergeCell ref="T1282:T1284"/>
    <mergeCell ref="S1282:S1284"/>
    <mergeCell ref="R1282:R1284"/>
    <mergeCell ref="Q1282:Q1284"/>
    <mergeCell ref="F1282:F1284"/>
    <mergeCell ref="B1282:B1284"/>
    <mergeCell ref="AE1279:AE1281"/>
    <mergeCell ref="AD1279:AD1281"/>
    <mergeCell ref="AC1279:AC1281"/>
    <mergeCell ref="AB1279:AB1281"/>
    <mergeCell ref="AA1279:AA1281"/>
    <mergeCell ref="Z1279:Z1281"/>
    <mergeCell ref="Y1279:Y1281"/>
    <mergeCell ref="X1279:X1281"/>
    <mergeCell ref="W1279:W1281"/>
    <mergeCell ref="V1279:V1281"/>
    <mergeCell ref="U1279:U1281"/>
    <mergeCell ref="T1279:T1281"/>
    <mergeCell ref="S1279:S1281"/>
    <mergeCell ref="R1279:R1281"/>
    <mergeCell ref="Q1279:Q1281"/>
    <mergeCell ref="F1279:F1281"/>
    <mergeCell ref="B1279:B1281"/>
    <mergeCell ref="AA1276:AA1278"/>
    <mergeCell ref="AE1276:AE1278"/>
    <mergeCell ref="AD1276:AD1278"/>
    <mergeCell ref="AC1276:AC1278"/>
    <mergeCell ref="AB1276:AB1278"/>
    <mergeCell ref="Z1276:Z1278"/>
    <mergeCell ref="Y1276:Y1278"/>
    <mergeCell ref="X1276:X1278"/>
    <mergeCell ref="W1276:W1278"/>
    <mergeCell ref="V1276:V1278"/>
    <mergeCell ref="U1276:U1278"/>
    <mergeCell ref="T1276:T1278"/>
    <mergeCell ref="S1276:S1278"/>
    <mergeCell ref="R1276:R1278"/>
    <mergeCell ref="Q1276:Q1278"/>
    <mergeCell ref="F1276:F1278"/>
    <mergeCell ref="B1276:B1278"/>
    <mergeCell ref="V1273:V1275"/>
    <mergeCell ref="AE1273:AE1275"/>
    <mergeCell ref="AD1273:AD1275"/>
    <mergeCell ref="AC1273:AC1275"/>
    <mergeCell ref="AB1273:AB1275"/>
    <mergeCell ref="AA1273:AA1275"/>
    <mergeCell ref="Z1273:Z1275"/>
    <mergeCell ref="Y1273:Y1275"/>
    <mergeCell ref="X1273:X1275"/>
    <mergeCell ref="W1273:W1275"/>
    <mergeCell ref="U1273:U1275"/>
    <mergeCell ref="T1273:T1275"/>
    <mergeCell ref="S1273:S1275"/>
    <mergeCell ref="R1273:R1275"/>
    <mergeCell ref="Q1273:Q1275"/>
    <mergeCell ref="F1273:F1275"/>
    <mergeCell ref="B1273:B1275"/>
    <mergeCell ref="C1270:C1272"/>
    <mergeCell ref="AE1270:AE1272"/>
    <mergeCell ref="AD1270:AD1272"/>
    <mergeCell ref="AC1270:AC1272"/>
    <mergeCell ref="AB1270:AB1272"/>
    <mergeCell ref="AA1270:AA1272"/>
    <mergeCell ref="Z1270:Z1272"/>
    <mergeCell ref="Y1270:Y1272"/>
    <mergeCell ref="X1270:X1272"/>
    <mergeCell ref="W1270:W1272"/>
    <mergeCell ref="V1270:V1272"/>
    <mergeCell ref="U1270:U1272"/>
    <mergeCell ref="T1270:T1272"/>
    <mergeCell ref="S1270:S1272"/>
    <mergeCell ref="R1270:R1272"/>
    <mergeCell ref="Q1270:Q1272"/>
    <mergeCell ref="F1270:F1272"/>
    <mergeCell ref="B1270:B1272"/>
    <mergeCell ref="B1269:D1269"/>
    <mergeCell ref="C1266:C1268"/>
    <mergeCell ref="AE1266:AE1268"/>
    <mergeCell ref="AD1266:AD1268"/>
    <mergeCell ref="AC1266:AC1268"/>
    <mergeCell ref="AB1266:AB1268"/>
    <mergeCell ref="AA1266:AA1268"/>
    <mergeCell ref="Z1266:Z1268"/>
    <mergeCell ref="Y1266:Y1268"/>
    <mergeCell ref="X1266:X1268"/>
    <mergeCell ref="W1266:W1268"/>
    <mergeCell ref="V1266:V1268"/>
    <mergeCell ref="U1266:U1268"/>
    <mergeCell ref="T1266:T1268"/>
    <mergeCell ref="S1266:S1268"/>
    <mergeCell ref="R1266:R1268"/>
    <mergeCell ref="Q1266:Q1268"/>
    <mergeCell ref="B1266:B1268"/>
    <mergeCell ref="C1263:C1265"/>
    <mergeCell ref="AE1263:AE1265"/>
    <mergeCell ref="AD1263:AD1265"/>
    <mergeCell ref="AC1263:AC1265"/>
    <mergeCell ref="AB1263:AB1265"/>
    <mergeCell ref="AA1263:AA1265"/>
    <mergeCell ref="Z1263:Z1265"/>
    <mergeCell ref="Y1263:Y1265"/>
    <mergeCell ref="X1263:X1265"/>
    <mergeCell ref="W1263:W1265"/>
    <mergeCell ref="V1263:V1265"/>
    <mergeCell ref="U1263:U1265"/>
    <mergeCell ref="T1263:T1265"/>
    <mergeCell ref="S1263:S1265"/>
    <mergeCell ref="R1263:R1265"/>
    <mergeCell ref="Q1263:Q1265"/>
    <mergeCell ref="B1263:B1265"/>
    <mergeCell ref="C1260:C1262"/>
    <mergeCell ref="B1260:B1262"/>
    <mergeCell ref="Q1260:Q1262"/>
    <mergeCell ref="R1260:R1262"/>
    <mergeCell ref="S1260:S1262"/>
    <mergeCell ref="T1260:T1262"/>
    <mergeCell ref="U1260:U1262"/>
    <mergeCell ref="V1260:V1262"/>
    <mergeCell ref="W1260:W1262"/>
    <mergeCell ref="X1260:X1262"/>
    <mergeCell ref="Y1260:Y1262"/>
    <mergeCell ref="Z1260:Z1262"/>
    <mergeCell ref="AA1260:AA1262"/>
    <mergeCell ref="AB1260:AB1262"/>
    <mergeCell ref="AC1260:AC1262"/>
    <mergeCell ref="AD1260:AD1262"/>
    <mergeCell ref="AE1260:AE1262"/>
    <mergeCell ref="C1257:C1259"/>
    <mergeCell ref="B1257:B1259"/>
    <mergeCell ref="Q1257:Q1259"/>
    <mergeCell ref="R1257:R1259"/>
    <mergeCell ref="S1257:S1259"/>
    <mergeCell ref="T1257:T1259"/>
    <mergeCell ref="U1257:U1259"/>
    <mergeCell ref="V1257:V1259"/>
    <mergeCell ref="W1257:W1259"/>
    <mergeCell ref="X1257:X1259"/>
    <mergeCell ref="Y1257:Y1259"/>
    <mergeCell ref="Z1257:Z1259"/>
    <mergeCell ref="AA1257:AA1259"/>
    <mergeCell ref="AB1257:AB1259"/>
    <mergeCell ref="AC1257:AC1259"/>
    <mergeCell ref="AD1257:AD1259"/>
    <mergeCell ref="AE1257:AE1259"/>
    <mergeCell ref="AB1254:AB1256"/>
    <mergeCell ref="AC1254:AC1256"/>
    <mergeCell ref="C1254:C1256"/>
    <mergeCell ref="Q1254:Q1256"/>
    <mergeCell ref="R1254:R1256"/>
    <mergeCell ref="S1254:S1256"/>
    <mergeCell ref="T1254:T1256"/>
    <mergeCell ref="U1254:U1256"/>
    <mergeCell ref="V1254:V1256"/>
    <mergeCell ref="W1254:W1256"/>
    <mergeCell ref="X1254:X1256"/>
    <mergeCell ref="Y1254:Y1256"/>
    <mergeCell ref="Z1254:Z1256"/>
    <mergeCell ref="AA1254:AA1256"/>
    <mergeCell ref="AD1254:AD1256"/>
    <mergeCell ref="AE1254:AE1256"/>
    <mergeCell ref="B1254:B1256"/>
    <mergeCell ref="B1253:D1253"/>
    <mergeCell ref="AC1250:AC1252"/>
    <mergeCell ref="AB1250:AB1252"/>
    <mergeCell ref="B1250:B1252"/>
    <mergeCell ref="F1250:F1252"/>
    <mergeCell ref="Q1250:Q1252"/>
    <mergeCell ref="R1250:R1252"/>
    <mergeCell ref="S1250:S1252"/>
    <mergeCell ref="T1250:T1252"/>
    <mergeCell ref="U1250:U1252"/>
    <mergeCell ref="V1250:V1252"/>
    <mergeCell ref="W1250:W1252"/>
    <mergeCell ref="X1250:X1252"/>
    <mergeCell ref="Y1250:Y1252"/>
    <mergeCell ref="Z1250:Z1252"/>
    <mergeCell ref="AA1250:AA1252"/>
    <mergeCell ref="AD1250:AD1252"/>
    <mergeCell ref="AE1250:AE1252"/>
    <mergeCell ref="B1247:B1249"/>
    <mergeCell ref="F1247:F1249"/>
    <mergeCell ref="Q1247:Q1249"/>
    <mergeCell ref="R1247:R1249"/>
    <mergeCell ref="S1247:S1249"/>
    <mergeCell ref="T1247:T1249"/>
    <mergeCell ref="U1247:U1249"/>
    <mergeCell ref="V1247:V1249"/>
    <mergeCell ref="W1247:W1249"/>
    <mergeCell ref="X1247:X1249"/>
    <mergeCell ref="Y1247:Y1249"/>
    <mergeCell ref="Z1247:Z1249"/>
    <mergeCell ref="AA1247:AA1249"/>
    <mergeCell ref="AB1247:AB1249"/>
    <mergeCell ref="AC1247:AC1249"/>
    <mergeCell ref="AD1247:AD1249"/>
    <mergeCell ref="AE1247:AE1249"/>
    <mergeCell ref="B1244:B1246"/>
    <mergeCell ref="F1244:F1246"/>
    <mergeCell ref="Q1244:Q1246"/>
    <mergeCell ref="R1244:R1246"/>
    <mergeCell ref="S1244:S1246"/>
    <mergeCell ref="T1244:T1246"/>
    <mergeCell ref="U1244:U1246"/>
    <mergeCell ref="V1244:V1246"/>
    <mergeCell ref="W1244:W1246"/>
    <mergeCell ref="X1244:X1246"/>
    <mergeCell ref="Y1244:Y1246"/>
    <mergeCell ref="Z1244:Z1246"/>
    <mergeCell ref="AA1244:AA1246"/>
    <mergeCell ref="AB1244:AB1246"/>
    <mergeCell ref="AC1244:AC1246"/>
    <mergeCell ref="AD1244:AD1246"/>
    <mergeCell ref="AE1244:AE1246"/>
    <mergeCell ref="B1241:B1243"/>
    <mergeCell ref="F1241:F1243"/>
    <mergeCell ref="Q1241:Q1243"/>
    <mergeCell ref="R1241:R1243"/>
    <mergeCell ref="S1241:S1243"/>
    <mergeCell ref="T1241:T1243"/>
    <mergeCell ref="U1241:U1243"/>
    <mergeCell ref="V1241:V1243"/>
    <mergeCell ref="W1241:W1243"/>
    <mergeCell ref="X1241:X1243"/>
    <mergeCell ref="Y1241:Y1243"/>
    <mergeCell ref="Z1241:Z1243"/>
    <mergeCell ref="AA1241:AA1243"/>
    <mergeCell ref="AB1241:AB1243"/>
    <mergeCell ref="AC1241:AC1243"/>
    <mergeCell ref="AD1241:AD1243"/>
    <mergeCell ref="AE1241:AE1243"/>
    <mergeCell ref="C1238:C1240"/>
    <mergeCell ref="A1238:A1302"/>
    <mergeCell ref="B1238:B1240"/>
    <mergeCell ref="Q1238:Q1240"/>
    <mergeCell ref="R1238:R1240"/>
    <mergeCell ref="S1238:S1240"/>
    <mergeCell ref="T1238:T1240"/>
    <mergeCell ref="U1238:U1240"/>
    <mergeCell ref="V1238:V1240"/>
    <mergeCell ref="W1238:W1240"/>
    <mergeCell ref="X1238:X1240"/>
    <mergeCell ref="Y1238:Y1240"/>
    <mergeCell ref="Z1238:Z1240"/>
    <mergeCell ref="AA1238:AA1240"/>
    <mergeCell ref="AB1238:AB1240"/>
    <mergeCell ref="AC1238:AC1240"/>
    <mergeCell ref="AD1238:AD1240"/>
    <mergeCell ref="AE1238:AE1240"/>
    <mergeCell ref="F1238:F1240"/>
    <mergeCell ref="AC1210:AC1212"/>
    <mergeCell ref="AB1210:AB1212"/>
    <mergeCell ref="AE1210:AE1212"/>
    <mergeCell ref="AD1210:AD1212"/>
    <mergeCell ref="AA1210:AA1212"/>
    <mergeCell ref="Z1210:Z1212"/>
    <mergeCell ref="Y1210:Y1212"/>
    <mergeCell ref="X1210:X1212"/>
    <mergeCell ref="W1210:W1212"/>
    <mergeCell ref="V1210:V1212"/>
    <mergeCell ref="U1210:U1212"/>
    <mergeCell ref="T1210:T1212"/>
    <mergeCell ref="S1210:S1212"/>
    <mergeCell ref="R1210:R1212"/>
    <mergeCell ref="Q1210:Q1212"/>
    <mergeCell ref="AE1207:AE1209"/>
    <mergeCell ref="AD1207:AD1209"/>
    <mergeCell ref="AC1207:AC1209"/>
    <mergeCell ref="AB1207:AB1209"/>
    <mergeCell ref="AA1207:AA1209"/>
    <mergeCell ref="Z1207:Z1209"/>
    <mergeCell ref="Y1207:Y1209"/>
    <mergeCell ref="X1207:X1209"/>
    <mergeCell ref="W1207:W1209"/>
    <mergeCell ref="V1207:V1209"/>
    <mergeCell ref="U1207:U1209"/>
    <mergeCell ref="T1207:T1209"/>
    <mergeCell ref="S1207:S1209"/>
    <mergeCell ref="R1207:R1209"/>
    <mergeCell ref="Q1207:Q1209"/>
    <mergeCell ref="AC1213:AC1215"/>
    <mergeCell ref="AB1213:AB1215"/>
    <mergeCell ref="C1210:C1212"/>
    <mergeCell ref="F1210:F1212"/>
    <mergeCell ref="B1210:B1212"/>
    <mergeCell ref="Q1232:Q1234"/>
    <mergeCell ref="Q1229:Q1231"/>
    <mergeCell ref="Q1226:Q1228"/>
    <mergeCell ref="Q1223:Q1225"/>
    <mergeCell ref="Q1220:Q1222"/>
    <mergeCell ref="Q1216:Q1218"/>
    <mergeCell ref="Q1213:Q1215"/>
    <mergeCell ref="C1216:C1218"/>
    <mergeCell ref="C1213:C1215"/>
    <mergeCell ref="B1236:D1236"/>
    <mergeCell ref="B1235:D1235"/>
    <mergeCell ref="B1232:B1234"/>
    <mergeCell ref="AE1232:AE1234"/>
    <mergeCell ref="AD1232:AD1234"/>
    <mergeCell ref="AC1232:AC1234"/>
    <mergeCell ref="AB1232:AB1234"/>
    <mergeCell ref="AA1232:AA1234"/>
    <mergeCell ref="Z1232:Z1234"/>
    <mergeCell ref="Y1232:Y1234"/>
    <mergeCell ref="X1232:X1234"/>
    <mergeCell ref="W1232:W1234"/>
    <mergeCell ref="V1232:V1234"/>
    <mergeCell ref="U1232:U1234"/>
    <mergeCell ref="T1232:T1234"/>
    <mergeCell ref="R1232:R1234"/>
    <mergeCell ref="R1229:R1231"/>
    <mergeCell ref="T1229:T1231"/>
    <mergeCell ref="U1229:U1231"/>
    <mergeCell ref="V1229:V1231"/>
    <mergeCell ref="W1229:W1231"/>
    <mergeCell ref="X1229:X1231"/>
    <mergeCell ref="Y1229:Y1231"/>
    <mergeCell ref="Z1229:Z1231"/>
    <mergeCell ref="AA1229:AA1231"/>
    <mergeCell ref="AB1229:AB1231"/>
    <mergeCell ref="AC1229:AC1231"/>
    <mergeCell ref="AD1229:AD1231"/>
    <mergeCell ref="AE1229:AE1231"/>
    <mergeCell ref="B1229:B1231"/>
    <mergeCell ref="R1226:R1228"/>
    <mergeCell ref="T1226:T1228"/>
    <mergeCell ref="U1226:U1228"/>
    <mergeCell ref="V1226:V1228"/>
    <mergeCell ref="W1226:W1228"/>
    <mergeCell ref="X1226:X1228"/>
    <mergeCell ref="Y1226:Y1228"/>
    <mergeCell ref="Z1226:Z1228"/>
    <mergeCell ref="AA1226:AA1228"/>
    <mergeCell ref="AB1226:AB1228"/>
    <mergeCell ref="AC1226:AC1228"/>
    <mergeCell ref="AD1226:AD1228"/>
    <mergeCell ref="AE1226:AE1228"/>
    <mergeCell ref="B1226:B1228"/>
    <mergeCell ref="B1223:B1225"/>
    <mergeCell ref="AE1223:AE1225"/>
    <mergeCell ref="AD1223:AD1225"/>
    <mergeCell ref="AC1223:AC1225"/>
    <mergeCell ref="AB1223:AB1225"/>
    <mergeCell ref="AA1223:AA1225"/>
    <mergeCell ref="Z1223:Z1225"/>
    <mergeCell ref="Y1223:Y1225"/>
    <mergeCell ref="X1223:X1225"/>
    <mergeCell ref="W1223:W1225"/>
    <mergeCell ref="V1223:V1225"/>
    <mergeCell ref="U1223:U1225"/>
    <mergeCell ref="T1223:T1225"/>
    <mergeCell ref="R1223:R1225"/>
    <mergeCell ref="R1220:R1222"/>
    <mergeCell ref="T1220:T1222"/>
    <mergeCell ref="U1220:U1222"/>
    <mergeCell ref="V1220:V1222"/>
    <mergeCell ref="W1220:W1222"/>
    <mergeCell ref="X1220:X1222"/>
    <mergeCell ref="Y1220:Y1222"/>
    <mergeCell ref="Z1220:Z1222"/>
    <mergeCell ref="AA1220:AA1222"/>
    <mergeCell ref="AB1220:AB1222"/>
    <mergeCell ref="AC1220:AC1222"/>
    <mergeCell ref="AD1220:AD1222"/>
    <mergeCell ref="AE1220:AE1222"/>
    <mergeCell ref="B1220:B1222"/>
    <mergeCell ref="C1220:C1222"/>
    <mergeCell ref="B1219:D1219"/>
    <mergeCell ref="B1216:B1218"/>
    <mergeCell ref="AE1216:AE1218"/>
    <mergeCell ref="AD1216:AD1218"/>
    <mergeCell ref="AC1216:AC1218"/>
    <mergeCell ref="AB1216:AB1218"/>
    <mergeCell ref="AA1216:AA1218"/>
    <mergeCell ref="Z1216:Z1218"/>
    <mergeCell ref="Y1216:Y1218"/>
    <mergeCell ref="X1216:X1218"/>
    <mergeCell ref="W1216:W1218"/>
    <mergeCell ref="V1216:V1218"/>
    <mergeCell ref="U1216:U1218"/>
    <mergeCell ref="T1216:T1218"/>
    <mergeCell ref="R1216:R1218"/>
    <mergeCell ref="R1213:R1215"/>
    <mergeCell ref="T1213:T1215"/>
    <mergeCell ref="U1213:U1215"/>
    <mergeCell ref="V1213:V1215"/>
    <mergeCell ref="W1213:W1215"/>
    <mergeCell ref="X1213:X1215"/>
    <mergeCell ref="Y1213:Y1215"/>
    <mergeCell ref="Z1213:Z1215"/>
    <mergeCell ref="AA1213:AA1215"/>
    <mergeCell ref="AD1213:AD1215"/>
    <mergeCell ref="AE1213:AE1215"/>
    <mergeCell ref="B1213:B1215"/>
    <mergeCell ref="A1188:A1236"/>
    <mergeCell ref="C1223:C1225"/>
    <mergeCell ref="C1226:C1228"/>
    <mergeCell ref="C1229:C1231"/>
    <mergeCell ref="C1232:C1234"/>
    <mergeCell ref="S1216:S1218"/>
    <mergeCell ref="S1213:S1215"/>
    <mergeCell ref="S1220:S1222"/>
    <mergeCell ref="S1223:S1225"/>
    <mergeCell ref="S1226:S1228"/>
    <mergeCell ref="S1229:S1231"/>
    <mergeCell ref="S1232:S1234"/>
    <mergeCell ref="F1213:F1215"/>
    <mergeCell ref="F1216:F1218"/>
    <mergeCell ref="F1220:F1222"/>
    <mergeCell ref="F1223:F1225"/>
    <mergeCell ref="F1226:F1228"/>
    <mergeCell ref="F1229:F1231"/>
    <mergeCell ref="F1232:F1234"/>
    <mergeCell ref="W1197:W1199"/>
    <mergeCell ref="W1194:W1196"/>
    <mergeCell ref="W1191:W1193"/>
    <mergeCell ref="F1207:F1209"/>
    <mergeCell ref="F1204:F1206"/>
    <mergeCell ref="F1200:F1202"/>
    <mergeCell ref="F1197:F1199"/>
    <mergeCell ref="F1194:F1196"/>
    <mergeCell ref="F1191:F1193"/>
    <mergeCell ref="S1204:S1206"/>
    <mergeCell ref="S1200:S1202"/>
    <mergeCell ref="S1197:S1199"/>
    <mergeCell ref="S1194:S1196"/>
    <mergeCell ref="S1191:S1193"/>
    <mergeCell ref="S1188:S1190"/>
    <mergeCell ref="S1163:S1165"/>
    <mergeCell ref="S1166:S1168"/>
    <mergeCell ref="S1170:S1172"/>
    <mergeCell ref="S1173:S1175"/>
    <mergeCell ref="S1176:S1178"/>
    <mergeCell ref="S1179:S1181"/>
    <mergeCell ref="F1182:F1184"/>
    <mergeCell ref="F1179:F1181"/>
    <mergeCell ref="F1176:F1178"/>
    <mergeCell ref="F1173:F1175"/>
    <mergeCell ref="F1170:F1172"/>
    <mergeCell ref="F1166:F1168"/>
    <mergeCell ref="B1186:D1186"/>
    <mergeCell ref="B1185:D1185"/>
    <mergeCell ref="A1135:A1186"/>
    <mergeCell ref="B1182:B1184"/>
    <mergeCell ref="AE1182:AE1184"/>
    <mergeCell ref="AD1182:AD1184"/>
    <mergeCell ref="AC1182:AC1184"/>
    <mergeCell ref="AB1182:AB1184"/>
    <mergeCell ref="AA1182:AA1184"/>
    <mergeCell ref="Z1182:Z1184"/>
    <mergeCell ref="Y1182:Y1184"/>
    <mergeCell ref="X1182:X1184"/>
    <mergeCell ref="W1182:W1184"/>
    <mergeCell ref="V1182:V1184"/>
    <mergeCell ref="U1182:U1184"/>
    <mergeCell ref="T1182:T1184"/>
    <mergeCell ref="S1182:S1184"/>
    <mergeCell ref="R1182:R1184"/>
    <mergeCell ref="C1182:C1184"/>
    <mergeCell ref="C1176:C1178"/>
    <mergeCell ref="R1176:R1178"/>
    <mergeCell ref="T1176:T1178"/>
    <mergeCell ref="U1176:U1178"/>
    <mergeCell ref="V1176:V1178"/>
    <mergeCell ref="W1176:W1178"/>
    <mergeCell ref="X1176:X1178"/>
    <mergeCell ref="Y1176:Y1178"/>
    <mergeCell ref="Z1176:Z1178"/>
    <mergeCell ref="AA1176:AA1178"/>
    <mergeCell ref="AB1176:AB1178"/>
    <mergeCell ref="AC1176:AC1178"/>
    <mergeCell ref="AD1176:AD1178"/>
    <mergeCell ref="AE1176:AE1178"/>
    <mergeCell ref="B1176:B1178"/>
    <mergeCell ref="B1173:B1175"/>
    <mergeCell ref="AE1173:AE1175"/>
    <mergeCell ref="AD1173:AD1175"/>
    <mergeCell ref="AC1173:AC1175"/>
    <mergeCell ref="AB1173:AB1175"/>
    <mergeCell ref="AA1173:AA1175"/>
    <mergeCell ref="Z1173:Z1175"/>
    <mergeCell ref="Y1173:Y1175"/>
    <mergeCell ref="X1173:X1175"/>
    <mergeCell ref="W1173:W1175"/>
    <mergeCell ref="V1173:V1175"/>
    <mergeCell ref="U1173:U1175"/>
    <mergeCell ref="T1173:T1175"/>
    <mergeCell ref="R1173:R1175"/>
    <mergeCell ref="C1173:C1175"/>
    <mergeCell ref="R1170:R1172"/>
    <mergeCell ref="T1170:T1172"/>
    <mergeCell ref="U1170:U1172"/>
    <mergeCell ref="V1170:V1172"/>
    <mergeCell ref="W1170:W1172"/>
    <mergeCell ref="X1170:X1172"/>
    <mergeCell ref="Y1170:Y1172"/>
    <mergeCell ref="Z1170:Z1172"/>
    <mergeCell ref="AA1170:AA1172"/>
    <mergeCell ref="AB1170:AB1172"/>
    <mergeCell ref="AC1170:AC1172"/>
    <mergeCell ref="AD1170:AD1172"/>
    <mergeCell ref="AE1170:AE1172"/>
    <mergeCell ref="B1170:B1172"/>
    <mergeCell ref="C1170:C1172"/>
    <mergeCell ref="B1166:B1168"/>
    <mergeCell ref="AE1166:AE1168"/>
    <mergeCell ref="AD1166:AD1168"/>
    <mergeCell ref="AC1166:AC1168"/>
    <mergeCell ref="AB1166:AB1168"/>
    <mergeCell ref="AA1166:AA1168"/>
    <mergeCell ref="Z1166:Z1168"/>
    <mergeCell ref="Y1166:Y1168"/>
    <mergeCell ref="X1166:X1168"/>
    <mergeCell ref="W1166:W1168"/>
    <mergeCell ref="V1166:V1168"/>
    <mergeCell ref="U1166:U1168"/>
    <mergeCell ref="T1166:T1168"/>
    <mergeCell ref="R1166:R1168"/>
    <mergeCell ref="B1169:D1169"/>
    <mergeCell ref="C1166:C1168"/>
    <mergeCell ref="C1163:C1165"/>
    <mergeCell ref="F1163:F1165"/>
    <mergeCell ref="Q1163:Q1165"/>
    <mergeCell ref="R1163:R1165"/>
    <mergeCell ref="T1163:T1165"/>
    <mergeCell ref="U1163:U1165"/>
    <mergeCell ref="V1163:V1165"/>
    <mergeCell ref="W1163:W1165"/>
    <mergeCell ref="X1163:X1165"/>
    <mergeCell ref="Y1163:Y1165"/>
    <mergeCell ref="Z1163:Z1165"/>
    <mergeCell ref="AA1163:AA1165"/>
    <mergeCell ref="AB1163:AB1165"/>
    <mergeCell ref="AC1163:AC1165"/>
    <mergeCell ref="AD1163:AD1165"/>
    <mergeCell ref="AE1163:AE1165"/>
    <mergeCell ref="B1163:B1165"/>
    <mergeCell ref="C1161:C1162"/>
    <mergeCell ref="C1159:C1160"/>
    <mergeCell ref="C1157:C1158"/>
    <mergeCell ref="F1154:F1155"/>
    <mergeCell ref="F1152:F1153"/>
    <mergeCell ref="F1150:F1151"/>
    <mergeCell ref="F1148:F1149"/>
    <mergeCell ref="F1146:F1147"/>
    <mergeCell ref="C1154:C1155"/>
    <mergeCell ref="C1152:C1153"/>
    <mergeCell ref="C1150:C1151"/>
    <mergeCell ref="C1148:C1149"/>
    <mergeCell ref="C1143:C1144"/>
    <mergeCell ref="C1141:C1142"/>
    <mergeCell ref="C1139:C1140"/>
    <mergeCell ref="C1137:C1138"/>
    <mergeCell ref="F1161:F1162"/>
    <mergeCell ref="Q1161:Q1162"/>
    <mergeCell ref="R1161:R1162"/>
    <mergeCell ref="S1161:S1162"/>
    <mergeCell ref="T1161:T1162"/>
    <mergeCell ref="U1161:U1162"/>
    <mergeCell ref="V1161:V1162"/>
    <mergeCell ref="W1161:W1162"/>
    <mergeCell ref="X1161:X1162"/>
    <mergeCell ref="Y1161:Y1162"/>
    <mergeCell ref="Z1161:Z1162"/>
    <mergeCell ref="AA1161:AA1162"/>
    <mergeCell ref="AB1161:AB1162"/>
    <mergeCell ref="AC1161:AC1162"/>
    <mergeCell ref="AD1161:AD1162"/>
    <mergeCell ref="AE1161:AE1162"/>
    <mergeCell ref="B1161:B1162"/>
    <mergeCell ref="F1159:F1160"/>
    <mergeCell ref="Q1159:Q1160"/>
    <mergeCell ref="R1159:R1160"/>
    <mergeCell ref="S1159:S1160"/>
    <mergeCell ref="T1159:T1160"/>
    <mergeCell ref="U1159:U1160"/>
    <mergeCell ref="V1159:V1160"/>
    <mergeCell ref="W1159:W1160"/>
    <mergeCell ref="X1159:X1160"/>
    <mergeCell ref="Y1159:Y1160"/>
    <mergeCell ref="Z1159:Z1160"/>
    <mergeCell ref="AA1159:AA1160"/>
    <mergeCell ref="AB1159:AB1160"/>
    <mergeCell ref="AC1159:AC1160"/>
    <mergeCell ref="AD1159:AD1160"/>
    <mergeCell ref="AE1159:AE1160"/>
    <mergeCell ref="B1159:B1160"/>
    <mergeCell ref="F1157:F1158"/>
    <mergeCell ref="Q1157:Q1158"/>
    <mergeCell ref="R1157:R1158"/>
    <mergeCell ref="S1157:S1158"/>
    <mergeCell ref="T1157:T1158"/>
    <mergeCell ref="U1157:U1158"/>
    <mergeCell ref="V1157:V1158"/>
    <mergeCell ref="W1157:W1158"/>
    <mergeCell ref="X1157:X1158"/>
    <mergeCell ref="Y1157:Y1158"/>
    <mergeCell ref="Z1157:Z1158"/>
    <mergeCell ref="AA1157:AA1158"/>
    <mergeCell ref="AB1157:AB1158"/>
    <mergeCell ref="AC1157:AC1158"/>
    <mergeCell ref="AD1157:AD1158"/>
    <mergeCell ref="AE1157:AE1158"/>
    <mergeCell ref="B1157:B1158"/>
    <mergeCell ref="B1156:D1156"/>
    <mergeCell ref="Q1154:Q1155"/>
    <mergeCell ref="R1154:R1155"/>
    <mergeCell ref="S1154:S1155"/>
    <mergeCell ref="T1154:T1155"/>
    <mergeCell ref="U1154:U1155"/>
    <mergeCell ref="V1154:V1155"/>
    <mergeCell ref="W1154:W1155"/>
    <mergeCell ref="X1154:X1155"/>
    <mergeCell ref="Y1154:Y1155"/>
    <mergeCell ref="Z1154:Z1155"/>
    <mergeCell ref="AA1154:AA1155"/>
    <mergeCell ref="AB1154:AB1155"/>
    <mergeCell ref="AC1154:AC1155"/>
    <mergeCell ref="AD1154:AD1155"/>
    <mergeCell ref="AE1154:AE1155"/>
    <mergeCell ref="B1154:B1155"/>
    <mergeCell ref="Q1152:Q1153"/>
    <mergeCell ref="R1152:R1153"/>
    <mergeCell ref="S1152:S1153"/>
    <mergeCell ref="T1152:T1153"/>
    <mergeCell ref="U1152:U1153"/>
    <mergeCell ref="V1152:V1153"/>
    <mergeCell ref="W1152:W1153"/>
    <mergeCell ref="X1152:X1153"/>
    <mergeCell ref="Y1152:Y1153"/>
    <mergeCell ref="Z1152:Z1153"/>
    <mergeCell ref="AA1152:AA1153"/>
    <mergeCell ref="AB1152:AB1153"/>
    <mergeCell ref="AC1152:AC1153"/>
    <mergeCell ref="AD1152:AD1153"/>
    <mergeCell ref="AE1152:AE1153"/>
    <mergeCell ref="B1152:B1153"/>
    <mergeCell ref="Q1150:Q1151"/>
    <mergeCell ref="R1150:R1151"/>
    <mergeCell ref="S1150:S1151"/>
    <mergeCell ref="T1150:T1151"/>
    <mergeCell ref="U1150:U1151"/>
    <mergeCell ref="V1150:V1151"/>
    <mergeCell ref="W1150:W1151"/>
    <mergeCell ref="X1150:X1151"/>
    <mergeCell ref="Y1150:Y1151"/>
    <mergeCell ref="Z1150:Z1151"/>
    <mergeCell ref="AA1150:AA1151"/>
    <mergeCell ref="AB1150:AB1151"/>
    <mergeCell ref="AC1150:AC1151"/>
    <mergeCell ref="AD1150:AD1151"/>
    <mergeCell ref="AE1150:AE1151"/>
    <mergeCell ref="B1150:B1151"/>
    <mergeCell ref="Q1148:Q1149"/>
    <mergeCell ref="R1148:R1149"/>
    <mergeCell ref="S1148:S1149"/>
    <mergeCell ref="T1148:T1149"/>
    <mergeCell ref="U1148:U1149"/>
    <mergeCell ref="V1148:V1149"/>
    <mergeCell ref="W1148:W1149"/>
    <mergeCell ref="X1148:X1149"/>
    <mergeCell ref="Y1148:Y1149"/>
    <mergeCell ref="Z1148:Z1149"/>
    <mergeCell ref="AA1148:AA1149"/>
    <mergeCell ref="AB1148:AB1149"/>
    <mergeCell ref="AC1148:AC1149"/>
    <mergeCell ref="AD1148:AD1149"/>
    <mergeCell ref="AE1148:AE1149"/>
    <mergeCell ref="B1148:B1149"/>
    <mergeCell ref="Q1146:Q1147"/>
    <mergeCell ref="R1146:R1147"/>
    <mergeCell ref="S1146:S1147"/>
    <mergeCell ref="T1146:T1147"/>
    <mergeCell ref="U1146:U1147"/>
    <mergeCell ref="V1146:V1147"/>
    <mergeCell ref="W1146:W1147"/>
    <mergeCell ref="X1146:X1147"/>
    <mergeCell ref="Y1146:Y1147"/>
    <mergeCell ref="Z1146:Z1147"/>
    <mergeCell ref="AA1146:AA1147"/>
    <mergeCell ref="AB1146:AB1147"/>
    <mergeCell ref="AC1146:AC1147"/>
    <mergeCell ref="AD1146:AD1147"/>
    <mergeCell ref="AE1146:AE1147"/>
    <mergeCell ref="B1146:B1147"/>
    <mergeCell ref="C1146:C1147"/>
    <mergeCell ref="B1145:D1145"/>
    <mergeCell ref="F1143:F1144"/>
    <mergeCell ref="Q1143:Q1144"/>
    <mergeCell ref="R1143:R1144"/>
    <mergeCell ref="S1143:S1144"/>
    <mergeCell ref="T1143:T1144"/>
    <mergeCell ref="U1143:U1144"/>
    <mergeCell ref="V1143:V1144"/>
    <mergeCell ref="W1143:W1144"/>
    <mergeCell ref="X1143:X1144"/>
    <mergeCell ref="Y1143:Y1144"/>
    <mergeCell ref="Z1143:Z1144"/>
    <mergeCell ref="AA1143:AA1144"/>
    <mergeCell ref="AB1143:AB1144"/>
    <mergeCell ref="AC1143:AC1144"/>
    <mergeCell ref="AD1143:AD1144"/>
    <mergeCell ref="AE1143:AE1144"/>
    <mergeCell ref="B1143:B1144"/>
    <mergeCell ref="F1141:F1142"/>
    <mergeCell ref="Q1141:Q1142"/>
    <mergeCell ref="R1141:R1142"/>
    <mergeCell ref="S1141:S1142"/>
    <mergeCell ref="T1141:T1142"/>
    <mergeCell ref="U1141:U1142"/>
    <mergeCell ref="V1141:V1142"/>
    <mergeCell ref="W1141:W1142"/>
    <mergeCell ref="X1141:X1142"/>
    <mergeCell ref="Y1141:Y1142"/>
    <mergeCell ref="Z1141:Z1142"/>
    <mergeCell ref="AA1141:AA1142"/>
    <mergeCell ref="AB1141:AB1142"/>
    <mergeCell ref="AC1141:AC1142"/>
    <mergeCell ref="AD1141:AD1142"/>
    <mergeCell ref="AE1141:AE1142"/>
    <mergeCell ref="B1141:B1142"/>
    <mergeCell ref="F1139:F1140"/>
    <mergeCell ref="Q1139:Q1140"/>
    <mergeCell ref="R1139:R1140"/>
    <mergeCell ref="S1139:S1140"/>
    <mergeCell ref="T1139:T1140"/>
    <mergeCell ref="U1139:U1140"/>
    <mergeCell ref="V1139:V1140"/>
    <mergeCell ref="W1139:W1140"/>
    <mergeCell ref="X1139:X1140"/>
    <mergeCell ref="Y1139:Y1140"/>
    <mergeCell ref="Z1139:Z1140"/>
    <mergeCell ref="AA1139:AA1140"/>
    <mergeCell ref="AB1139:AB1140"/>
    <mergeCell ref="AC1139:AC1140"/>
    <mergeCell ref="AD1139:AD1140"/>
    <mergeCell ref="AE1139:AE1140"/>
    <mergeCell ref="B1139:B1140"/>
    <mergeCell ref="F1137:F1138"/>
    <mergeCell ref="Q1137:Q1138"/>
    <mergeCell ref="R1137:R1138"/>
    <mergeCell ref="S1137:S1138"/>
    <mergeCell ref="T1137:T1138"/>
    <mergeCell ref="U1137:U1138"/>
    <mergeCell ref="V1137:V1138"/>
    <mergeCell ref="W1137:W1138"/>
    <mergeCell ref="X1137:X1138"/>
    <mergeCell ref="Y1137:Y1138"/>
    <mergeCell ref="Z1137:Z1138"/>
    <mergeCell ref="AA1137:AA1138"/>
    <mergeCell ref="AB1137:AB1138"/>
    <mergeCell ref="AC1137:AC1138"/>
    <mergeCell ref="AD1137:AD1138"/>
    <mergeCell ref="AE1137:AE1138"/>
    <mergeCell ref="B1137:B1138"/>
    <mergeCell ref="F1135:F1136"/>
    <mergeCell ref="Q1135:Q1136"/>
    <mergeCell ref="R1135:R1136"/>
    <mergeCell ref="S1135:S1136"/>
    <mergeCell ref="T1135:T1136"/>
    <mergeCell ref="U1135:U1136"/>
    <mergeCell ref="V1135:V1136"/>
    <mergeCell ref="W1135:W1136"/>
    <mergeCell ref="X1135:X1136"/>
    <mergeCell ref="Y1135:Y1136"/>
    <mergeCell ref="Z1135:Z1136"/>
    <mergeCell ref="AA1135:AA1136"/>
    <mergeCell ref="AB1135:AB1136"/>
    <mergeCell ref="AC1135:AC1136"/>
    <mergeCell ref="AD1135:AD1136"/>
    <mergeCell ref="AE1135:AE1136"/>
    <mergeCell ref="C1135:C1136"/>
    <mergeCell ref="B1135:B1136"/>
    <mergeCell ref="C1083:C1085"/>
    <mergeCell ref="C1080:C1082"/>
    <mergeCell ref="C1077:C1079"/>
    <mergeCell ref="C1064:C1066"/>
    <mergeCell ref="C1061:C1063"/>
    <mergeCell ref="C1058:C1060"/>
    <mergeCell ref="C1055:C1057"/>
    <mergeCell ref="C1048:C1050"/>
    <mergeCell ref="C1045:C1047"/>
    <mergeCell ref="C1042:C1044"/>
    <mergeCell ref="C1039:C1041"/>
    <mergeCell ref="C1035:C1037"/>
    <mergeCell ref="C1032:C1034"/>
    <mergeCell ref="C1029:C1031"/>
    <mergeCell ref="C1026:C1028"/>
    <mergeCell ref="C1023:C1025"/>
    <mergeCell ref="B1087:D1087"/>
    <mergeCell ref="B1086:D1086"/>
    <mergeCell ref="W1083:W1085"/>
    <mergeCell ref="AC1083:AC1085"/>
    <mergeCell ref="AB1083:AB1085"/>
    <mergeCell ref="AE1083:AE1085"/>
    <mergeCell ref="AD1083:AD1085"/>
    <mergeCell ref="AA1083:AA1085"/>
    <mergeCell ref="Z1083:Z1085"/>
    <mergeCell ref="Y1083:Y1085"/>
    <mergeCell ref="X1083:X1085"/>
    <mergeCell ref="V1083:V1085"/>
    <mergeCell ref="U1083:U1085"/>
    <mergeCell ref="T1083:T1085"/>
    <mergeCell ref="S1083:S1085"/>
    <mergeCell ref="R1083:R1085"/>
    <mergeCell ref="Q1083:Q1085"/>
    <mergeCell ref="F1083:F1085"/>
    <mergeCell ref="B1083:B1085"/>
    <mergeCell ref="AE1080:AE1082"/>
    <mergeCell ref="AD1080:AD1082"/>
    <mergeCell ref="AC1080:AC1082"/>
    <mergeCell ref="AB1080:AB1082"/>
    <mergeCell ref="AA1080:AA1082"/>
    <mergeCell ref="Z1080:Z1082"/>
    <mergeCell ref="Y1080:Y1082"/>
    <mergeCell ref="X1080:X1082"/>
    <mergeCell ref="W1080:W1082"/>
    <mergeCell ref="V1080:V1082"/>
    <mergeCell ref="U1080:U1082"/>
    <mergeCell ref="T1080:T1082"/>
    <mergeCell ref="S1080:S1082"/>
    <mergeCell ref="R1080:R1082"/>
    <mergeCell ref="Q1080:Q1082"/>
    <mergeCell ref="F1080:F1082"/>
    <mergeCell ref="B1080:B1082"/>
    <mergeCell ref="AE1077:AE1079"/>
    <mergeCell ref="AD1077:AD1079"/>
    <mergeCell ref="AC1077:AC1079"/>
    <mergeCell ref="AB1077:AB1079"/>
    <mergeCell ref="AA1077:AA1079"/>
    <mergeCell ref="Z1077:Z1079"/>
    <mergeCell ref="Y1077:Y1079"/>
    <mergeCell ref="X1077:X1079"/>
    <mergeCell ref="W1077:W1079"/>
    <mergeCell ref="V1077:V1079"/>
    <mergeCell ref="U1077:U1079"/>
    <mergeCell ref="T1077:T1079"/>
    <mergeCell ref="S1077:S1079"/>
    <mergeCell ref="R1077:R1079"/>
    <mergeCell ref="Q1077:Q1079"/>
    <mergeCell ref="F1077:F1079"/>
    <mergeCell ref="B1077:B1079"/>
    <mergeCell ref="F1074:F1076"/>
    <mergeCell ref="AE1074:AE1076"/>
    <mergeCell ref="AD1074:AD1076"/>
    <mergeCell ref="AC1074:AC1076"/>
    <mergeCell ref="AB1074:AB1076"/>
    <mergeCell ref="AA1074:AA1076"/>
    <mergeCell ref="Z1074:Z1076"/>
    <mergeCell ref="Y1074:Y1076"/>
    <mergeCell ref="X1074:X1076"/>
    <mergeCell ref="W1074:W1076"/>
    <mergeCell ref="V1074:V1076"/>
    <mergeCell ref="U1074:U1076"/>
    <mergeCell ref="T1074:T1076"/>
    <mergeCell ref="S1074:S1076"/>
    <mergeCell ref="R1074:R1076"/>
    <mergeCell ref="Q1074:Q1076"/>
    <mergeCell ref="B1074:B1076"/>
    <mergeCell ref="C1071:C1073"/>
    <mergeCell ref="AE1071:AE1073"/>
    <mergeCell ref="AD1071:AD1073"/>
    <mergeCell ref="AC1071:AC1073"/>
    <mergeCell ref="AB1071:AB1073"/>
    <mergeCell ref="AA1071:AA1073"/>
    <mergeCell ref="Z1071:Z1073"/>
    <mergeCell ref="Y1071:Y1073"/>
    <mergeCell ref="X1071:X1073"/>
    <mergeCell ref="W1071:W1073"/>
    <mergeCell ref="V1071:V1073"/>
    <mergeCell ref="U1071:U1073"/>
    <mergeCell ref="T1071:T1073"/>
    <mergeCell ref="S1071:S1073"/>
    <mergeCell ref="R1071:R1073"/>
    <mergeCell ref="Q1071:Q1073"/>
    <mergeCell ref="F1071:F1073"/>
    <mergeCell ref="B1071:B1073"/>
    <mergeCell ref="B1070:D1070"/>
    <mergeCell ref="AC1067:AC1069"/>
    <mergeCell ref="AB1067:AB1069"/>
    <mergeCell ref="W1067:W1069"/>
    <mergeCell ref="AE1067:AE1069"/>
    <mergeCell ref="AD1067:AD1069"/>
    <mergeCell ref="AA1067:AA1069"/>
    <mergeCell ref="Z1067:Z1069"/>
    <mergeCell ref="Y1067:Y1069"/>
    <mergeCell ref="X1067:X1069"/>
    <mergeCell ref="V1067:V1069"/>
    <mergeCell ref="U1067:U1069"/>
    <mergeCell ref="T1067:T1069"/>
    <mergeCell ref="S1067:S1069"/>
    <mergeCell ref="R1067:R1069"/>
    <mergeCell ref="Q1067:Q1069"/>
    <mergeCell ref="F1067:F1069"/>
    <mergeCell ref="B1067:B1069"/>
    <mergeCell ref="AE1064:AE1066"/>
    <mergeCell ref="AD1064:AD1066"/>
    <mergeCell ref="AC1064:AC1066"/>
    <mergeCell ref="AB1064:AB1066"/>
    <mergeCell ref="AA1064:AA1066"/>
    <mergeCell ref="Z1064:Z1066"/>
    <mergeCell ref="Y1064:Y1066"/>
    <mergeCell ref="X1064:X1066"/>
    <mergeCell ref="W1064:W1066"/>
    <mergeCell ref="V1064:V1066"/>
    <mergeCell ref="U1064:U1066"/>
    <mergeCell ref="T1064:T1066"/>
    <mergeCell ref="S1064:S1066"/>
    <mergeCell ref="R1064:R1066"/>
    <mergeCell ref="Q1064:Q1066"/>
    <mergeCell ref="F1064:F1066"/>
    <mergeCell ref="B1064:B1066"/>
    <mergeCell ref="AA1061:AA1063"/>
    <mergeCell ref="AE1061:AE1063"/>
    <mergeCell ref="AD1061:AD1063"/>
    <mergeCell ref="AC1061:AC1063"/>
    <mergeCell ref="AB1061:AB1063"/>
    <mergeCell ref="Z1061:Z1063"/>
    <mergeCell ref="Y1061:Y1063"/>
    <mergeCell ref="X1061:X1063"/>
    <mergeCell ref="W1061:W1063"/>
    <mergeCell ref="V1061:V1063"/>
    <mergeCell ref="U1061:U1063"/>
    <mergeCell ref="T1061:T1063"/>
    <mergeCell ref="S1061:S1063"/>
    <mergeCell ref="R1061:R1063"/>
    <mergeCell ref="Q1061:Q1063"/>
    <mergeCell ref="F1061:F1063"/>
    <mergeCell ref="B1061:B1063"/>
    <mergeCell ref="V1058:V1060"/>
    <mergeCell ref="AE1058:AE1060"/>
    <mergeCell ref="AD1058:AD1060"/>
    <mergeCell ref="AC1058:AC1060"/>
    <mergeCell ref="AB1058:AB1060"/>
    <mergeCell ref="AA1058:AA1060"/>
    <mergeCell ref="Z1058:Z1060"/>
    <mergeCell ref="Y1058:Y1060"/>
    <mergeCell ref="X1058:X1060"/>
    <mergeCell ref="W1058:W1060"/>
    <mergeCell ref="U1058:U1060"/>
    <mergeCell ref="T1058:T1060"/>
    <mergeCell ref="S1058:S1060"/>
    <mergeCell ref="R1058:R1060"/>
    <mergeCell ref="Q1058:Q1060"/>
    <mergeCell ref="F1058:F1060"/>
    <mergeCell ref="B1058:B1060"/>
    <mergeCell ref="AE1055:AE1057"/>
    <mergeCell ref="AD1055:AD1057"/>
    <mergeCell ref="AC1055:AC1057"/>
    <mergeCell ref="AB1055:AB1057"/>
    <mergeCell ref="AA1055:AA1057"/>
    <mergeCell ref="Z1055:Z1057"/>
    <mergeCell ref="Y1055:Y1057"/>
    <mergeCell ref="X1055:X1057"/>
    <mergeCell ref="W1055:W1057"/>
    <mergeCell ref="V1055:V1057"/>
    <mergeCell ref="U1055:U1057"/>
    <mergeCell ref="T1055:T1057"/>
    <mergeCell ref="S1055:S1057"/>
    <mergeCell ref="R1055:R1057"/>
    <mergeCell ref="Q1055:Q1057"/>
    <mergeCell ref="F1055:F1057"/>
    <mergeCell ref="B1055:B1057"/>
    <mergeCell ref="B1054:D1054"/>
    <mergeCell ref="AE1051:AE1053"/>
    <mergeCell ref="AD1051:AD1053"/>
    <mergeCell ref="AC1051:AC1053"/>
    <mergeCell ref="AB1051:AB1053"/>
    <mergeCell ref="AA1051:AA1053"/>
    <mergeCell ref="Z1051:Z1053"/>
    <mergeCell ref="Y1051:Y1053"/>
    <mergeCell ref="X1051:X1053"/>
    <mergeCell ref="W1051:W1053"/>
    <mergeCell ref="V1051:V1053"/>
    <mergeCell ref="U1051:U1053"/>
    <mergeCell ref="T1051:T1053"/>
    <mergeCell ref="S1051:S1053"/>
    <mergeCell ref="R1051:R1053"/>
    <mergeCell ref="Q1051:Q1053"/>
    <mergeCell ref="F1051:F1053"/>
    <mergeCell ref="B1051:B1053"/>
    <mergeCell ref="AE1048:AE1050"/>
    <mergeCell ref="AD1048:AD1050"/>
    <mergeCell ref="AC1048:AC1050"/>
    <mergeCell ref="AB1048:AB1050"/>
    <mergeCell ref="AA1048:AA1050"/>
    <mergeCell ref="Z1048:Z1050"/>
    <mergeCell ref="Y1048:Y1050"/>
    <mergeCell ref="X1048:X1050"/>
    <mergeCell ref="W1048:W1050"/>
    <mergeCell ref="V1048:V1050"/>
    <mergeCell ref="U1048:U1050"/>
    <mergeCell ref="T1048:T1050"/>
    <mergeCell ref="S1048:S1050"/>
    <mergeCell ref="R1048:R1050"/>
    <mergeCell ref="Q1048:Q1050"/>
    <mergeCell ref="B1048:B1050"/>
    <mergeCell ref="F1048:F1050"/>
    <mergeCell ref="B1045:B1047"/>
    <mergeCell ref="F1045:F1047"/>
    <mergeCell ref="Q1045:Q1047"/>
    <mergeCell ref="R1045:R1047"/>
    <mergeCell ref="S1045:S1047"/>
    <mergeCell ref="T1045:T1047"/>
    <mergeCell ref="U1045:U1047"/>
    <mergeCell ref="V1045:V1047"/>
    <mergeCell ref="W1045:W1047"/>
    <mergeCell ref="X1045:X1047"/>
    <mergeCell ref="Y1045:Y1047"/>
    <mergeCell ref="Z1045:Z1047"/>
    <mergeCell ref="AA1045:AA1047"/>
    <mergeCell ref="AB1045:AB1047"/>
    <mergeCell ref="AC1045:AC1047"/>
    <mergeCell ref="AD1045:AD1047"/>
    <mergeCell ref="AE1045:AE1047"/>
    <mergeCell ref="B1042:B1044"/>
    <mergeCell ref="F1042:F1044"/>
    <mergeCell ref="Q1042:Q1044"/>
    <mergeCell ref="R1042:R1044"/>
    <mergeCell ref="S1042:S1044"/>
    <mergeCell ref="T1042:T1044"/>
    <mergeCell ref="U1042:U1044"/>
    <mergeCell ref="V1042:V1044"/>
    <mergeCell ref="W1042:W1044"/>
    <mergeCell ref="X1042:X1044"/>
    <mergeCell ref="Y1042:Y1044"/>
    <mergeCell ref="Z1042:Z1044"/>
    <mergeCell ref="AA1042:AA1044"/>
    <mergeCell ref="AB1042:AB1044"/>
    <mergeCell ref="AC1042:AC1044"/>
    <mergeCell ref="AD1042:AD1044"/>
    <mergeCell ref="AE1042:AE1044"/>
    <mergeCell ref="AB1039:AB1041"/>
    <mergeCell ref="AC1039:AC1041"/>
    <mergeCell ref="F1039:F1041"/>
    <mergeCell ref="Q1039:Q1041"/>
    <mergeCell ref="R1039:R1041"/>
    <mergeCell ref="S1039:S1041"/>
    <mergeCell ref="T1039:T1041"/>
    <mergeCell ref="U1039:U1041"/>
    <mergeCell ref="V1039:V1041"/>
    <mergeCell ref="W1039:W1041"/>
    <mergeCell ref="X1039:X1041"/>
    <mergeCell ref="Y1039:Y1041"/>
    <mergeCell ref="Z1039:Z1041"/>
    <mergeCell ref="AA1039:AA1041"/>
    <mergeCell ref="AD1039:AD1041"/>
    <mergeCell ref="AE1039:AE1041"/>
    <mergeCell ref="B1039:B1041"/>
    <mergeCell ref="B1038:D1038"/>
    <mergeCell ref="AC1035:AC1037"/>
    <mergeCell ref="AB1035:AB1037"/>
    <mergeCell ref="B1035:B1037"/>
    <mergeCell ref="F1035:F1037"/>
    <mergeCell ref="Q1035:Q1037"/>
    <mergeCell ref="R1035:R1037"/>
    <mergeCell ref="S1035:S1037"/>
    <mergeCell ref="T1035:T1037"/>
    <mergeCell ref="U1035:U1037"/>
    <mergeCell ref="V1035:V1037"/>
    <mergeCell ref="W1035:W1037"/>
    <mergeCell ref="X1035:X1037"/>
    <mergeCell ref="Y1035:Y1037"/>
    <mergeCell ref="Z1035:Z1037"/>
    <mergeCell ref="AA1035:AA1037"/>
    <mergeCell ref="AD1035:AD1037"/>
    <mergeCell ref="AE1035:AE1037"/>
    <mergeCell ref="B1032:B1034"/>
    <mergeCell ref="F1032:F1034"/>
    <mergeCell ref="Q1032:Q1034"/>
    <mergeCell ref="R1032:R1034"/>
    <mergeCell ref="S1032:S1034"/>
    <mergeCell ref="T1032:T1034"/>
    <mergeCell ref="U1032:U1034"/>
    <mergeCell ref="V1032:V1034"/>
    <mergeCell ref="W1032:W1034"/>
    <mergeCell ref="X1032:X1034"/>
    <mergeCell ref="Y1032:Y1034"/>
    <mergeCell ref="Z1032:Z1034"/>
    <mergeCell ref="AA1032:AA1034"/>
    <mergeCell ref="AB1032:AB1034"/>
    <mergeCell ref="AC1032:AC1034"/>
    <mergeCell ref="AD1032:AD1034"/>
    <mergeCell ref="AE1032:AE1034"/>
    <mergeCell ref="B1029:B1031"/>
    <mergeCell ref="F1029:F1031"/>
    <mergeCell ref="Q1029:Q1031"/>
    <mergeCell ref="R1029:R1031"/>
    <mergeCell ref="S1029:S1031"/>
    <mergeCell ref="T1029:T1031"/>
    <mergeCell ref="U1029:U1031"/>
    <mergeCell ref="V1029:V1031"/>
    <mergeCell ref="W1029:W1031"/>
    <mergeCell ref="X1029:X1031"/>
    <mergeCell ref="Y1029:Y1031"/>
    <mergeCell ref="Z1029:Z1031"/>
    <mergeCell ref="AA1029:AA1031"/>
    <mergeCell ref="AB1029:AB1031"/>
    <mergeCell ref="AC1029:AC1031"/>
    <mergeCell ref="AD1029:AD1031"/>
    <mergeCell ref="AE1029:AE1031"/>
    <mergeCell ref="B1026:B1028"/>
    <mergeCell ref="F1026:F1028"/>
    <mergeCell ref="Q1026:Q1028"/>
    <mergeCell ref="R1026:R1028"/>
    <mergeCell ref="S1026:S1028"/>
    <mergeCell ref="T1026:T1028"/>
    <mergeCell ref="U1026:U1028"/>
    <mergeCell ref="V1026:V1028"/>
    <mergeCell ref="W1026:W1028"/>
    <mergeCell ref="X1026:X1028"/>
    <mergeCell ref="Y1026:Y1028"/>
    <mergeCell ref="Z1026:Z1028"/>
    <mergeCell ref="AA1026:AA1028"/>
    <mergeCell ref="AB1026:AB1028"/>
    <mergeCell ref="AC1026:AC1028"/>
    <mergeCell ref="AD1026:AD1028"/>
    <mergeCell ref="AE1026:AE1028"/>
    <mergeCell ref="A1023:A1087"/>
    <mergeCell ref="B1023:B1025"/>
    <mergeCell ref="Q1023:Q1025"/>
    <mergeCell ref="R1023:R1025"/>
    <mergeCell ref="S1023:S1025"/>
    <mergeCell ref="T1023:T1025"/>
    <mergeCell ref="U1023:U1025"/>
    <mergeCell ref="V1023:V1025"/>
    <mergeCell ref="W1023:W1025"/>
    <mergeCell ref="X1023:X1025"/>
    <mergeCell ref="Y1023:Y1025"/>
    <mergeCell ref="Z1023:Z1025"/>
    <mergeCell ref="AA1023:AA1025"/>
    <mergeCell ref="AB1023:AB1025"/>
    <mergeCell ref="AC1023:AC1025"/>
    <mergeCell ref="AD1023:AD1025"/>
    <mergeCell ref="AE1023:AE1025"/>
    <mergeCell ref="F1023:F1025"/>
    <mergeCell ref="B1021:D1021"/>
    <mergeCell ref="B1020:D1020"/>
    <mergeCell ref="W1017:W1019"/>
    <mergeCell ref="AC1017:AC1019"/>
    <mergeCell ref="AB1017:AB1019"/>
    <mergeCell ref="C1017:C1019"/>
    <mergeCell ref="AE1017:AE1019"/>
    <mergeCell ref="AD1017:AD1019"/>
    <mergeCell ref="AA1017:AA1019"/>
    <mergeCell ref="Z1017:Z1019"/>
    <mergeCell ref="Y1017:Y1019"/>
    <mergeCell ref="X1017:X1019"/>
    <mergeCell ref="V1017:V1019"/>
    <mergeCell ref="U1017:U1019"/>
    <mergeCell ref="T1017:T1019"/>
    <mergeCell ref="S1017:S1019"/>
    <mergeCell ref="R1017:R1019"/>
    <mergeCell ref="Q1017:Q1019"/>
    <mergeCell ref="F1017:F1019"/>
    <mergeCell ref="B1017:B1019"/>
    <mergeCell ref="C1014:C1016"/>
    <mergeCell ref="AE1014:AE1016"/>
    <mergeCell ref="AD1014:AD1016"/>
    <mergeCell ref="AC1014:AC1016"/>
    <mergeCell ref="AB1014:AB1016"/>
    <mergeCell ref="AA1014:AA1016"/>
    <mergeCell ref="Z1014:Z1016"/>
    <mergeCell ref="Y1014:Y1016"/>
    <mergeCell ref="X1014:X1016"/>
    <mergeCell ref="W1014:W1016"/>
    <mergeCell ref="V1014:V1016"/>
    <mergeCell ref="U1014:U1016"/>
    <mergeCell ref="T1014:T1016"/>
    <mergeCell ref="S1014:S1016"/>
    <mergeCell ref="R1014:R1016"/>
    <mergeCell ref="Q1014:Q1016"/>
    <mergeCell ref="F1014:F1016"/>
    <mergeCell ref="B1014:B1016"/>
    <mergeCell ref="C1011:C1013"/>
    <mergeCell ref="AE1011:AE1013"/>
    <mergeCell ref="AD1011:AD1013"/>
    <mergeCell ref="AC1011:AC1013"/>
    <mergeCell ref="AB1011:AB1013"/>
    <mergeCell ref="AA1011:AA1013"/>
    <mergeCell ref="Z1011:Z1013"/>
    <mergeCell ref="Y1011:Y1013"/>
    <mergeCell ref="X1011:X1013"/>
    <mergeCell ref="W1011:W1013"/>
    <mergeCell ref="V1011:V1013"/>
    <mergeCell ref="U1011:U1013"/>
    <mergeCell ref="T1011:T1013"/>
    <mergeCell ref="S1011:S1013"/>
    <mergeCell ref="R1011:R1013"/>
    <mergeCell ref="Q1011:Q1013"/>
    <mergeCell ref="F1011:F1013"/>
    <mergeCell ref="B1011:B1013"/>
    <mergeCell ref="F1008:F1010"/>
    <mergeCell ref="C1008:C1010"/>
    <mergeCell ref="AE1008:AE1010"/>
    <mergeCell ref="AD1008:AD1010"/>
    <mergeCell ref="AC1008:AC1010"/>
    <mergeCell ref="AB1008:AB1010"/>
    <mergeCell ref="AA1008:AA1010"/>
    <mergeCell ref="Z1008:Z1010"/>
    <mergeCell ref="Y1008:Y1010"/>
    <mergeCell ref="X1008:X1010"/>
    <mergeCell ref="W1008:W1010"/>
    <mergeCell ref="V1008:V1010"/>
    <mergeCell ref="U1008:U1010"/>
    <mergeCell ref="T1008:T1010"/>
    <mergeCell ref="S1008:S1010"/>
    <mergeCell ref="R1008:R1010"/>
    <mergeCell ref="Q1008:Q1010"/>
    <mergeCell ref="B1008:B1010"/>
    <mergeCell ref="C1005:C1007"/>
    <mergeCell ref="AE1005:AE1007"/>
    <mergeCell ref="AD1005:AD1007"/>
    <mergeCell ref="AC1005:AC1007"/>
    <mergeCell ref="AB1005:AB1007"/>
    <mergeCell ref="AA1005:AA1007"/>
    <mergeCell ref="Z1005:Z1007"/>
    <mergeCell ref="Y1005:Y1007"/>
    <mergeCell ref="X1005:X1007"/>
    <mergeCell ref="W1005:W1007"/>
    <mergeCell ref="V1005:V1007"/>
    <mergeCell ref="U1005:U1007"/>
    <mergeCell ref="T1005:T1007"/>
    <mergeCell ref="S1005:S1007"/>
    <mergeCell ref="R1005:R1007"/>
    <mergeCell ref="Q1005:Q1007"/>
    <mergeCell ref="F1005:F1007"/>
    <mergeCell ref="B1005:B1007"/>
    <mergeCell ref="B1004:D1004"/>
    <mergeCell ref="C1001:C1003"/>
    <mergeCell ref="AC1001:AC1003"/>
    <mergeCell ref="AB1001:AB1003"/>
    <mergeCell ref="W1001:W1003"/>
    <mergeCell ref="AE1001:AE1003"/>
    <mergeCell ref="AD1001:AD1003"/>
    <mergeCell ref="AA1001:AA1003"/>
    <mergeCell ref="Z1001:Z1003"/>
    <mergeCell ref="Y1001:Y1003"/>
    <mergeCell ref="X1001:X1003"/>
    <mergeCell ref="V1001:V1003"/>
    <mergeCell ref="U1001:U1003"/>
    <mergeCell ref="T1001:T1003"/>
    <mergeCell ref="S1001:S1003"/>
    <mergeCell ref="R1001:R1003"/>
    <mergeCell ref="Q1001:Q1003"/>
    <mergeCell ref="F1001:F1003"/>
    <mergeCell ref="B1001:B1003"/>
    <mergeCell ref="C998:C1000"/>
    <mergeCell ref="AE998:AE1000"/>
    <mergeCell ref="AD998:AD1000"/>
    <mergeCell ref="AC998:AC1000"/>
    <mergeCell ref="AB998:AB1000"/>
    <mergeCell ref="AA998:AA1000"/>
    <mergeCell ref="Z998:Z1000"/>
    <mergeCell ref="Y998:Y1000"/>
    <mergeCell ref="X998:X1000"/>
    <mergeCell ref="W998:W1000"/>
    <mergeCell ref="V998:V1000"/>
    <mergeCell ref="U998:U1000"/>
    <mergeCell ref="T998:T1000"/>
    <mergeCell ref="S998:S1000"/>
    <mergeCell ref="R998:R1000"/>
    <mergeCell ref="Q998:Q1000"/>
    <mergeCell ref="F998:F1000"/>
    <mergeCell ref="B998:B1000"/>
    <mergeCell ref="C995:C997"/>
    <mergeCell ref="AA995:AA997"/>
    <mergeCell ref="AE995:AE997"/>
    <mergeCell ref="AD995:AD997"/>
    <mergeCell ref="AC995:AC997"/>
    <mergeCell ref="AB995:AB997"/>
    <mergeCell ref="Z995:Z997"/>
    <mergeCell ref="Y995:Y997"/>
    <mergeCell ref="X995:X997"/>
    <mergeCell ref="W995:W997"/>
    <mergeCell ref="V995:V997"/>
    <mergeCell ref="U995:U997"/>
    <mergeCell ref="T995:T997"/>
    <mergeCell ref="S995:S997"/>
    <mergeCell ref="R995:R997"/>
    <mergeCell ref="Q995:Q997"/>
    <mergeCell ref="F995:F997"/>
    <mergeCell ref="B995:B997"/>
    <mergeCell ref="C992:C994"/>
    <mergeCell ref="V992:V994"/>
    <mergeCell ref="AE992:AE994"/>
    <mergeCell ref="AD992:AD994"/>
    <mergeCell ref="AC992:AC994"/>
    <mergeCell ref="AB992:AB994"/>
    <mergeCell ref="AA992:AA994"/>
    <mergeCell ref="Z992:Z994"/>
    <mergeCell ref="Y992:Y994"/>
    <mergeCell ref="X992:X994"/>
    <mergeCell ref="W992:W994"/>
    <mergeCell ref="U992:U994"/>
    <mergeCell ref="T992:T994"/>
    <mergeCell ref="S992:S994"/>
    <mergeCell ref="R992:R994"/>
    <mergeCell ref="Q992:Q994"/>
    <mergeCell ref="F992:F994"/>
    <mergeCell ref="B992:B994"/>
    <mergeCell ref="C989:C991"/>
    <mergeCell ref="AE989:AE991"/>
    <mergeCell ref="AD989:AD991"/>
    <mergeCell ref="AC989:AC991"/>
    <mergeCell ref="AB989:AB991"/>
    <mergeCell ref="AA989:AA991"/>
    <mergeCell ref="Z989:Z991"/>
    <mergeCell ref="Y989:Y991"/>
    <mergeCell ref="X989:X991"/>
    <mergeCell ref="W989:W991"/>
    <mergeCell ref="V989:V991"/>
    <mergeCell ref="U989:U991"/>
    <mergeCell ref="T989:T991"/>
    <mergeCell ref="S989:S991"/>
    <mergeCell ref="R989:R991"/>
    <mergeCell ref="Q989:Q991"/>
    <mergeCell ref="F989:F991"/>
    <mergeCell ref="B989:B991"/>
    <mergeCell ref="B988:D988"/>
    <mergeCell ref="C985:C987"/>
    <mergeCell ref="AE985:AE987"/>
    <mergeCell ref="AD985:AD987"/>
    <mergeCell ref="AC985:AC987"/>
    <mergeCell ref="AB985:AB987"/>
    <mergeCell ref="AA985:AA987"/>
    <mergeCell ref="Z985:Z987"/>
    <mergeCell ref="Y985:Y987"/>
    <mergeCell ref="X985:X987"/>
    <mergeCell ref="W985:W987"/>
    <mergeCell ref="V985:V987"/>
    <mergeCell ref="U985:U987"/>
    <mergeCell ref="T985:T987"/>
    <mergeCell ref="S985:S987"/>
    <mergeCell ref="R985:R987"/>
    <mergeCell ref="Q985:Q987"/>
    <mergeCell ref="F985:F987"/>
    <mergeCell ref="B985:B987"/>
    <mergeCell ref="C982:C984"/>
    <mergeCell ref="AE982:AE984"/>
    <mergeCell ref="AD982:AD984"/>
    <mergeCell ref="AC982:AC984"/>
    <mergeCell ref="AB982:AB984"/>
    <mergeCell ref="AA982:AA984"/>
    <mergeCell ref="Z982:Z984"/>
    <mergeCell ref="Y982:Y984"/>
    <mergeCell ref="X982:X984"/>
    <mergeCell ref="W982:W984"/>
    <mergeCell ref="V982:V984"/>
    <mergeCell ref="U982:U984"/>
    <mergeCell ref="T982:T984"/>
    <mergeCell ref="S982:S984"/>
    <mergeCell ref="R982:R984"/>
    <mergeCell ref="Q982:Q984"/>
    <mergeCell ref="B982:B984"/>
    <mergeCell ref="F982:F984"/>
    <mergeCell ref="C979:C981"/>
    <mergeCell ref="B979:B981"/>
    <mergeCell ref="F979:F981"/>
    <mergeCell ref="Q979:Q981"/>
    <mergeCell ref="R979:R981"/>
    <mergeCell ref="S979:S981"/>
    <mergeCell ref="T979:T981"/>
    <mergeCell ref="U979:U981"/>
    <mergeCell ref="V979:V981"/>
    <mergeCell ref="W979:W981"/>
    <mergeCell ref="X979:X981"/>
    <mergeCell ref="Y979:Y981"/>
    <mergeCell ref="Z979:Z981"/>
    <mergeCell ref="AA979:AA981"/>
    <mergeCell ref="AB979:AB981"/>
    <mergeCell ref="AC979:AC981"/>
    <mergeCell ref="AD979:AD981"/>
    <mergeCell ref="AE979:AE981"/>
    <mergeCell ref="C976:C978"/>
    <mergeCell ref="B976:B978"/>
    <mergeCell ref="F976:F978"/>
    <mergeCell ref="Q976:Q978"/>
    <mergeCell ref="R976:R978"/>
    <mergeCell ref="S976:S978"/>
    <mergeCell ref="T976:T978"/>
    <mergeCell ref="U976:U978"/>
    <mergeCell ref="V976:V978"/>
    <mergeCell ref="W976:W978"/>
    <mergeCell ref="X976:X978"/>
    <mergeCell ref="Y976:Y978"/>
    <mergeCell ref="Z976:Z978"/>
    <mergeCell ref="AA976:AA978"/>
    <mergeCell ref="AB976:AB978"/>
    <mergeCell ref="AC976:AC978"/>
    <mergeCell ref="AD976:AD978"/>
    <mergeCell ref="AE976:AE978"/>
    <mergeCell ref="AB973:AB975"/>
    <mergeCell ref="AC973:AC975"/>
    <mergeCell ref="C973:C975"/>
    <mergeCell ref="F973:F975"/>
    <mergeCell ref="Q973:Q975"/>
    <mergeCell ref="R973:R975"/>
    <mergeCell ref="S973:S975"/>
    <mergeCell ref="T973:T975"/>
    <mergeCell ref="U973:U975"/>
    <mergeCell ref="V973:V975"/>
    <mergeCell ref="W973:W975"/>
    <mergeCell ref="X973:X975"/>
    <mergeCell ref="Y973:Y975"/>
    <mergeCell ref="Z973:Z975"/>
    <mergeCell ref="AA973:AA975"/>
    <mergeCell ref="AD973:AD975"/>
    <mergeCell ref="AE973:AE975"/>
    <mergeCell ref="B973:B975"/>
    <mergeCell ref="B972:D972"/>
    <mergeCell ref="C969:C971"/>
    <mergeCell ref="AC969:AC971"/>
    <mergeCell ref="AB969:AB971"/>
    <mergeCell ref="B969:B971"/>
    <mergeCell ref="F969:F971"/>
    <mergeCell ref="Q969:Q971"/>
    <mergeCell ref="R969:R971"/>
    <mergeCell ref="S969:S971"/>
    <mergeCell ref="T969:T971"/>
    <mergeCell ref="U969:U971"/>
    <mergeCell ref="V969:V971"/>
    <mergeCell ref="W969:W971"/>
    <mergeCell ref="X969:X971"/>
    <mergeCell ref="Y969:Y971"/>
    <mergeCell ref="Z969:Z971"/>
    <mergeCell ref="AA969:AA971"/>
    <mergeCell ref="AD969:AD971"/>
    <mergeCell ref="AE969:AE971"/>
    <mergeCell ref="C966:C968"/>
    <mergeCell ref="B966:B968"/>
    <mergeCell ref="F966:F968"/>
    <mergeCell ref="Q966:Q968"/>
    <mergeCell ref="R966:R968"/>
    <mergeCell ref="S966:S968"/>
    <mergeCell ref="T966:T968"/>
    <mergeCell ref="U966:U968"/>
    <mergeCell ref="V966:V968"/>
    <mergeCell ref="W966:W968"/>
    <mergeCell ref="X966:X968"/>
    <mergeCell ref="Y966:Y968"/>
    <mergeCell ref="Z966:Z968"/>
    <mergeCell ref="AA966:AA968"/>
    <mergeCell ref="AB966:AB968"/>
    <mergeCell ref="AC966:AC968"/>
    <mergeCell ref="AD966:AD968"/>
    <mergeCell ref="AE966:AE968"/>
    <mergeCell ref="C963:C965"/>
    <mergeCell ref="B963:B965"/>
    <mergeCell ref="F963:F965"/>
    <mergeCell ref="Q963:Q965"/>
    <mergeCell ref="R963:R965"/>
    <mergeCell ref="S963:S965"/>
    <mergeCell ref="T963:T965"/>
    <mergeCell ref="U963:U965"/>
    <mergeCell ref="V963:V965"/>
    <mergeCell ref="W963:W965"/>
    <mergeCell ref="X963:X965"/>
    <mergeCell ref="Y963:Y965"/>
    <mergeCell ref="Z963:Z965"/>
    <mergeCell ref="AA963:AA965"/>
    <mergeCell ref="AB963:AB965"/>
    <mergeCell ref="AC963:AC965"/>
    <mergeCell ref="AD963:AD965"/>
    <mergeCell ref="AE963:AE965"/>
    <mergeCell ref="C960:C962"/>
    <mergeCell ref="B960:B962"/>
    <mergeCell ref="F960:F962"/>
    <mergeCell ref="Q960:Q962"/>
    <mergeCell ref="R960:R962"/>
    <mergeCell ref="S960:S962"/>
    <mergeCell ref="T960:T962"/>
    <mergeCell ref="U960:U962"/>
    <mergeCell ref="V960:V962"/>
    <mergeCell ref="W960:W962"/>
    <mergeCell ref="X960:X962"/>
    <mergeCell ref="Y960:Y962"/>
    <mergeCell ref="Z960:Z962"/>
    <mergeCell ref="AA960:AA962"/>
    <mergeCell ref="AB960:AB962"/>
    <mergeCell ref="AC960:AC962"/>
    <mergeCell ref="AD960:AD962"/>
    <mergeCell ref="AE960:AE962"/>
    <mergeCell ref="C957:C959"/>
    <mergeCell ref="A957:A1021"/>
    <mergeCell ref="B957:B959"/>
    <mergeCell ref="Q957:Q959"/>
    <mergeCell ref="R957:R959"/>
    <mergeCell ref="S957:S959"/>
    <mergeCell ref="T957:T959"/>
    <mergeCell ref="U957:U959"/>
    <mergeCell ref="V957:V959"/>
    <mergeCell ref="W957:W959"/>
    <mergeCell ref="X957:X959"/>
    <mergeCell ref="Y957:Y959"/>
    <mergeCell ref="Z957:Z959"/>
    <mergeCell ref="AA957:AA959"/>
    <mergeCell ref="AB957:AB959"/>
    <mergeCell ref="AC957:AC959"/>
    <mergeCell ref="AD957:AD959"/>
    <mergeCell ref="AE957:AE959"/>
    <mergeCell ref="F957:F959"/>
    <mergeCell ref="W951:W953"/>
    <mergeCell ref="B955:D955"/>
    <mergeCell ref="B954:D954"/>
    <mergeCell ref="AC951:AC953"/>
    <mergeCell ref="AB951:AB953"/>
    <mergeCell ref="C951:C953"/>
    <mergeCell ref="AE951:AE953"/>
    <mergeCell ref="AD951:AD953"/>
    <mergeCell ref="AA951:AA953"/>
    <mergeCell ref="Z951:Z953"/>
    <mergeCell ref="Y951:Y953"/>
    <mergeCell ref="X951:X953"/>
    <mergeCell ref="V951:V953"/>
    <mergeCell ref="U951:U953"/>
    <mergeCell ref="T951:T953"/>
    <mergeCell ref="S951:S953"/>
    <mergeCell ref="R951:R953"/>
    <mergeCell ref="Q951:Q953"/>
    <mergeCell ref="F951:F953"/>
    <mergeCell ref="B951:B953"/>
    <mergeCell ref="C948:C950"/>
    <mergeCell ref="AE948:AE950"/>
    <mergeCell ref="AD948:AD950"/>
    <mergeCell ref="AC948:AC950"/>
    <mergeCell ref="AB948:AB950"/>
    <mergeCell ref="AA948:AA950"/>
    <mergeCell ref="Z948:Z950"/>
    <mergeCell ref="Y948:Y950"/>
    <mergeCell ref="X948:X950"/>
    <mergeCell ref="W948:W950"/>
    <mergeCell ref="V948:V950"/>
    <mergeCell ref="U948:U950"/>
    <mergeCell ref="T948:T950"/>
    <mergeCell ref="S948:S950"/>
    <mergeCell ref="R948:R950"/>
    <mergeCell ref="Q948:Q950"/>
    <mergeCell ref="F948:F950"/>
    <mergeCell ref="B948:B950"/>
    <mergeCell ref="C945:C947"/>
    <mergeCell ref="AE945:AE947"/>
    <mergeCell ref="AD945:AD947"/>
    <mergeCell ref="AC945:AC947"/>
    <mergeCell ref="AB945:AB947"/>
    <mergeCell ref="AA945:AA947"/>
    <mergeCell ref="Z945:Z947"/>
    <mergeCell ref="Y945:Y947"/>
    <mergeCell ref="X945:X947"/>
    <mergeCell ref="W945:W947"/>
    <mergeCell ref="V945:V947"/>
    <mergeCell ref="U945:U947"/>
    <mergeCell ref="T945:T947"/>
    <mergeCell ref="S945:S947"/>
    <mergeCell ref="R945:R947"/>
    <mergeCell ref="Q945:Q947"/>
    <mergeCell ref="F945:F947"/>
    <mergeCell ref="B945:B947"/>
    <mergeCell ref="F942:F944"/>
    <mergeCell ref="C942:C944"/>
    <mergeCell ref="AE942:AE944"/>
    <mergeCell ref="AD942:AD944"/>
    <mergeCell ref="AC942:AC944"/>
    <mergeCell ref="AB942:AB944"/>
    <mergeCell ref="AA942:AA944"/>
    <mergeCell ref="Z942:Z944"/>
    <mergeCell ref="Y942:Y944"/>
    <mergeCell ref="X942:X944"/>
    <mergeCell ref="W942:W944"/>
    <mergeCell ref="V942:V944"/>
    <mergeCell ref="U942:U944"/>
    <mergeCell ref="T942:T944"/>
    <mergeCell ref="S942:S944"/>
    <mergeCell ref="R942:R944"/>
    <mergeCell ref="Q942:Q944"/>
    <mergeCell ref="B942:B944"/>
    <mergeCell ref="C939:C941"/>
    <mergeCell ref="AE939:AE941"/>
    <mergeCell ref="AD939:AD941"/>
    <mergeCell ref="AC939:AC941"/>
    <mergeCell ref="AB939:AB941"/>
    <mergeCell ref="AA939:AA941"/>
    <mergeCell ref="Z939:Z941"/>
    <mergeCell ref="Y939:Y941"/>
    <mergeCell ref="X939:X941"/>
    <mergeCell ref="W939:W941"/>
    <mergeCell ref="V939:V941"/>
    <mergeCell ref="U939:U941"/>
    <mergeCell ref="T939:T941"/>
    <mergeCell ref="S939:S941"/>
    <mergeCell ref="R939:R941"/>
    <mergeCell ref="Q939:Q941"/>
    <mergeCell ref="F939:F941"/>
    <mergeCell ref="B939:B941"/>
    <mergeCell ref="B938:D938"/>
    <mergeCell ref="C935:C937"/>
    <mergeCell ref="AC935:AC937"/>
    <mergeCell ref="AB935:AB937"/>
    <mergeCell ref="W935:W937"/>
    <mergeCell ref="AE935:AE937"/>
    <mergeCell ref="AD935:AD937"/>
    <mergeCell ref="AA935:AA937"/>
    <mergeCell ref="Z935:Z937"/>
    <mergeCell ref="Y935:Y937"/>
    <mergeCell ref="X935:X937"/>
    <mergeCell ref="V935:V937"/>
    <mergeCell ref="U935:U937"/>
    <mergeCell ref="T935:T937"/>
    <mergeCell ref="S935:S937"/>
    <mergeCell ref="R935:R937"/>
    <mergeCell ref="Q935:Q937"/>
    <mergeCell ref="F935:F937"/>
    <mergeCell ref="B935:B937"/>
    <mergeCell ref="C932:C934"/>
    <mergeCell ref="AE932:AE934"/>
    <mergeCell ref="AD932:AD934"/>
    <mergeCell ref="AC932:AC934"/>
    <mergeCell ref="AB932:AB934"/>
    <mergeCell ref="AA932:AA934"/>
    <mergeCell ref="Z932:Z934"/>
    <mergeCell ref="Y932:Y934"/>
    <mergeCell ref="X932:X934"/>
    <mergeCell ref="W932:W934"/>
    <mergeCell ref="V932:V934"/>
    <mergeCell ref="U932:U934"/>
    <mergeCell ref="T932:T934"/>
    <mergeCell ref="S932:S934"/>
    <mergeCell ref="R932:R934"/>
    <mergeCell ref="Q932:Q934"/>
    <mergeCell ref="F932:F934"/>
    <mergeCell ref="B932:B934"/>
    <mergeCell ref="C929:C931"/>
    <mergeCell ref="AA929:AA931"/>
    <mergeCell ref="AE929:AE931"/>
    <mergeCell ref="AD929:AD931"/>
    <mergeCell ref="AC929:AC931"/>
    <mergeCell ref="AB929:AB931"/>
    <mergeCell ref="Z929:Z931"/>
    <mergeCell ref="Y929:Y931"/>
    <mergeCell ref="X929:X931"/>
    <mergeCell ref="W929:W931"/>
    <mergeCell ref="V929:V931"/>
    <mergeCell ref="U929:U931"/>
    <mergeCell ref="T929:T931"/>
    <mergeCell ref="S929:S931"/>
    <mergeCell ref="R929:R931"/>
    <mergeCell ref="Q929:Q931"/>
    <mergeCell ref="F929:F931"/>
    <mergeCell ref="B929:B931"/>
    <mergeCell ref="C926:C928"/>
    <mergeCell ref="V926:V928"/>
    <mergeCell ref="AE926:AE928"/>
    <mergeCell ref="AD926:AD928"/>
    <mergeCell ref="AC926:AC928"/>
    <mergeCell ref="AB926:AB928"/>
    <mergeCell ref="AA926:AA928"/>
    <mergeCell ref="Z926:Z928"/>
    <mergeCell ref="Y926:Y928"/>
    <mergeCell ref="X926:X928"/>
    <mergeCell ref="W926:W928"/>
    <mergeCell ref="U926:U928"/>
    <mergeCell ref="T926:T928"/>
    <mergeCell ref="S926:S928"/>
    <mergeCell ref="R926:R928"/>
    <mergeCell ref="Q926:Q928"/>
    <mergeCell ref="F926:F928"/>
    <mergeCell ref="B926:B928"/>
    <mergeCell ref="C923:C925"/>
    <mergeCell ref="AE923:AE925"/>
    <mergeCell ref="AD923:AD925"/>
    <mergeCell ref="AC923:AC925"/>
    <mergeCell ref="AB923:AB925"/>
    <mergeCell ref="AA923:AA925"/>
    <mergeCell ref="Z923:Z925"/>
    <mergeCell ref="Y923:Y925"/>
    <mergeCell ref="X923:X925"/>
    <mergeCell ref="W923:W925"/>
    <mergeCell ref="V923:V925"/>
    <mergeCell ref="U923:U925"/>
    <mergeCell ref="T923:T925"/>
    <mergeCell ref="S923:S925"/>
    <mergeCell ref="R923:R925"/>
    <mergeCell ref="Q923:Q925"/>
    <mergeCell ref="F923:F925"/>
    <mergeCell ref="B923:B925"/>
    <mergeCell ref="B922:D922"/>
    <mergeCell ref="C919:C921"/>
    <mergeCell ref="AE919:AE921"/>
    <mergeCell ref="AD919:AD921"/>
    <mergeCell ref="AC919:AC921"/>
    <mergeCell ref="AB919:AB921"/>
    <mergeCell ref="AA919:AA921"/>
    <mergeCell ref="Z919:Z921"/>
    <mergeCell ref="Y919:Y921"/>
    <mergeCell ref="X919:X921"/>
    <mergeCell ref="W919:W921"/>
    <mergeCell ref="V919:V921"/>
    <mergeCell ref="U919:U921"/>
    <mergeCell ref="T919:T921"/>
    <mergeCell ref="S919:S921"/>
    <mergeCell ref="R919:R921"/>
    <mergeCell ref="Q919:Q921"/>
    <mergeCell ref="F919:F921"/>
    <mergeCell ref="B919:B921"/>
    <mergeCell ref="C916:C918"/>
    <mergeCell ref="AE916:AE918"/>
    <mergeCell ref="AD916:AD918"/>
    <mergeCell ref="AC916:AC918"/>
    <mergeCell ref="AB916:AB918"/>
    <mergeCell ref="AA916:AA918"/>
    <mergeCell ref="Z916:Z918"/>
    <mergeCell ref="Y916:Y918"/>
    <mergeCell ref="X916:X918"/>
    <mergeCell ref="W916:W918"/>
    <mergeCell ref="V916:V918"/>
    <mergeCell ref="U916:U918"/>
    <mergeCell ref="T916:T918"/>
    <mergeCell ref="S916:S918"/>
    <mergeCell ref="R916:R918"/>
    <mergeCell ref="Q916:Q918"/>
    <mergeCell ref="B916:B918"/>
    <mergeCell ref="F916:F918"/>
    <mergeCell ref="C913:C915"/>
    <mergeCell ref="B913:B915"/>
    <mergeCell ref="F913:F915"/>
    <mergeCell ref="Q913:Q915"/>
    <mergeCell ref="R913:R915"/>
    <mergeCell ref="S913:S915"/>
    <mergeCell ref="T913:T915"/>
    <mergeCell ref="U913:U915"/>
    <mergeCell ref="V913:V915"/>
    <mergeCell ref="W913:W915"/>
    <mergeCell ref="X913:X915"/>
    <mergeCell ref="Y913:Y915"/>
    <mergeCell ref="Z913:Z915"/>
    <mergeCell ref="AA913:AA915"/>
    <mergeCell ref="AB913:AB915"/>
    <mergeCell ref="AC913:AC915"/>
    <mergeCell ref="AD913:AD915"/>
    <mergeCell ref="AE913:AE915"/>
    <mergeCell ref="C910:C912"/>
    <mergeCell ref="B910:B912"/>
    <mergeCell ref="F910:F912"/>
    <mergeCell ref="Q910:Q912"/>
    <mergeCell ref="R910:R912"/>
    <mergeCell ref="S910:S912"/>
    <mergeCell ref="T910:T912"/>
    <mergeCell ref="U910:U912"/>
    <mergeCell ref="V910:V912"/>
    <mergeCell ref="W910:W912"/>
    <mergeCell ref="X910:X912"/>
    <mergeCell ref="Y910:Y912"/>
    <mergeCell ref="Z910:Z912"/>
    <mergeCell ref="AA910:AA912"/>
    <mergeCell ref="AB910:AB912"/>
    <mergeCell ref="AC910:AC912"/>
    <mergeCell ref="AD910:AD912"/>
    <mergeCell ref="AE910:AE912"/>
    <mergeCell ref="AB907:AB909"/>
    <mergeCell ref="AC907:AC909"/>
    <mergeCell ref="C907:C909"/>
    <mergeCell ref="F907:F909"/>
    <mergeCell ref="Q907:Q909"/>
    <mergeCell ref="R907:R909"/>
    <mergeCell ref="S907:S909"/>
    <mergeCell ref="T907:T909"/>
    <mergeCell ref="U907:U909"/>
    <mergeCell ref="V907:V909"/>
    <mergeCell ref="W907:W909"/>
    <mergeCell ref="X907:X909"/>
    <mergeCell ref="Y907:Y909"/>
    <mergeCell ref="Z907:Z909"/>
    <mergeCell ref="AA907:AA909"/>
    <mergeCell ref="AD907:AD909"/>
    <mergeCell ref="AE907:AE909"/>
    <mergeCell ref="B907:B909"/>
    <mergeCell ref="B906:D906"/>
    <mergeCell ref="C903:C905"/>
    <mergeCell ref="AC903:AC905"/>
    <mergeCell ref="AB903:AB905"/>
    <mergeCell ref="B903:B905"/>
    <mergeCell ref="F903:F905"/>
    <mergeCell ref="Q903:Q905"/>
    <mergeCell ref="R903:R905"/>
    <mergeCell ref="S903:S905"/>
    <mergeCell ref="T903:T905"/>
    <mergeCell ref="U903:U905"/>
    <mergeCell ref="V903:V905"/>
    <mergeCell ref="W903:W905"/>
    <mergeCell ref="X903:X905"/>
    <mergeCell ref="Y903:Y905"/>
    <mergeCell ref="Z903:Z905"/>
    <mergeCell ref="AA903:AA905"/>
    <mergeCell ref="AD903:AD905"/>
    <mergeCell ref="AE903:AE905"/>
    <mergeCell ref="C900:C902"/>
    <mergeCell ref="B900:B902"/>
    <mergeCell ref="F900:F902"/>
    <mergeCell ref="Q900:Q902"/>
    <mergeCell ref="R900:R902"/>
    <mergeCell ref="S900:S902"/>
    <mergeCell ref="T900:T902"/>
    <mergeCell ref="U900:U902"/>
    <mergeCell ref="V900:V902"/>
    <mergeCell ref="W900:W902"/>
    <mergeCell ref="X900:X902"/>
    <mergeCell ref="Y900:Y902"/>
    <mergeCell ref="Z900:Z902"/>
    <mergeCell ref="AA900:AA902"/>
    <mergeCell ref="AB900:AB902"/>
    <mergeCell ref="AC900:AC902"/>
    <mergeCell ref="AD900:AD902"/>
    <mergeCell ref="AE900:AE902"/>
    <mergeCell ref="C897:C899"/>
    <mergeCell ref="B897:B899"/>
    <mergeCell ref="F897:F899"/>
    <mergeCell ref="Q897:Q899"/>
    <mergeCell ref="R897:R899"/>
    <mergeCell ref="S897:S899"/>
    <mergeCell ref="T897:T899"/>
    <mergeCell ref="U897:U899"/>
    <mergeCell ref="V897:V899"/>
    <mergeCell ref="W897:W899"/>
    <mergeCell ref="X897:X899"/>
    <mergeCell ref="Y897:Y899"/>
    <mergeCell ref="Z897:Z899"/>
    <mergeCell ref="AA897:AA899"/>
    <mergeCell ref="AB897:AB899"/>
    <mergeCell ref="AC897:AC899"/>
    <mergeCell ref="AD897:AD899"/>
    <mergeCell ref="AE897:AE899"/>
    <mergeCell ref="C894:C896"/>
    <mergeCell ref="B894:B896"/>
    <mergeCell ref="F894:F896"/>
    <mergeCell ref="Q894:Q896"/>
    <mergeCell ref="R894:R896"/>
    <mergeCell ref="S894:S896"/>
    <mergeCell ref="T894:T896"/>
    <mergeCell ref="U894:U896"/>
    <mergeCell ref="V894:V896"/>
    <mergeCell ref="W894:W896"/>
    <mergeCell ref="X894:X896"/>
    <mergeCell ref="Y894:Y896"/>
    <mergeCell ref="Z894:Z896"/>
    <mergeCell ref="AA894:AA896"/>
    <mergeCell ref="AB894:AB896"/>
    <mergeCell ref="AC894:AC896"/>
    <mergeCell ref="AD894:AD896"/>
    <mergeCell ref="AE894:AE896"/>
    <mergeCell ref="C891:C893"/>
    <mergeCell ref="A891:A955"/>
    <mergeCell ref="B891:B893"/>
    <mergeCell ref="Q891:Q893"/>
    <mergeCell ref="R891:R893"/>
    <mergeCell ref="S891:S893"/>
    <mergeCell ref="T891:T893"/>
    <mergeCell ref="U891:U893"/>
    <mergeCell ref="V891:V893"/>
    <mergeCell ref="W891:W893"/>
    <mergeCell ref="X891:X893"/>
    <mergeCell ref="Y891:Y893"/>
    <mergeCell ref="Z891:Z893"/>
    <mergeCell ref="AA891:AA893"/>
    <mergeCell ref="AB891:AB893"/>
    <mergeCell ref="AC891:AC893"/>
    <mergeCell ref="AD891:AD893"/>
    <mergeCell ref="AE891:AE893"/>
    <mergeCell ref="F891:F893"/>
    <mergeCell ref="F876:F878"/>
    <mergeCell ref="C853:C855"/>
    <mergeCell ref="C850:C852"/>
    <mergeCell ref="C847:C849"/>
    <mergeCell ref="C844:C846"/>
    <mergeCell ref="C869:C871"/>
    <mergeCell ref="C866:C868"/>
    <mergeCell ref="C863:C865"/>
    <mergeCell ref="C860:C862"/>
    <mergeCell ref="C857:C859"/>
    <mergeCell ref="C837:C839"/>
    <mergeCell ref="C834:C836"/>
    <mergeCell ref="C831:C833"/>
    <mergeCell ref="C828:C830"/>
    <mergeCell ref="C825:C827"/>
    <mergeCell ref="B889:D889"/>
    <mergeCell ref="B888:D888"/>
    <mergeCell ref="AC885:AC887"/>
    <mergeCell ref="AB885:AB887"/>
    <mergeCell ref="C885:C887"/>
    <mergeCell ref="AE885:AE887"/>
    <mergeCell ref="AD885:AD887"/>
    <mergeCell ref="AA885:AA887"/>
    <mergeCell ref="Z885:Z887"/>
    <mergeCell ref="Y885:Y887"/>
    <mergeCell ref="X885:X887"/>
    <mergeCell ref="W885:W887"/>
    <mergeCell ref="V885:V887"/>
    <mergeCell ref="U885:U887"/>
    <mergeCell ref="T885:T887"/>
    <mergeCell ref="S885:S887"/>
    <mergeCell ref="R885:R887"/>
    <mergeCell ref="Q885:Q887"/>
    <mergeCell ref="F885:F887"/>
    <mergeCell ref="B885:B887"/>
    <mergeCell ref="C882:C884"/>
    <mergeCell ref="AE882:AE884"/>
    <mergeCell ref="AD882:AD884"/>
    <mergeCell ref="AC882:AC884"/>
    <mergeCell ref="AB882:AB884"/>
    <mergeCell ref="AA882:AA884"/>
    <mergeCell ref="Z882:Z884"/>
    <mergeCell ref="Y882:Y884"/>
    <mergeCell ref="X882:X884"/>
    <mergeCell ref="W882:W884"/>
    <mergeCell ref="V882:V884"/>
    <mergeCell ref="U882:U884"/>
    <mergeCell ref="T882:T884"/>
    <mergeCell ref="S882:S884"/>
    <mergeCell ref="R882:R884"/>
    <mergeCell ref="Q882:Q884"/>
    <mergeCell ref="F882:F884"/>
    <mergeCell ref="B882:B884"/>
    <mergeCell ref="C879:C881"/>
    <mergeCell ref="AE879:AE881"/>
    <mergeCell ref="AD879:AD881"/>
    <mergeCell ref="AC879:AC881"/>
    <mergeCell ref="AB879:AB881"/>
    <mergeCell ref="AA879:AA881"/>
    <mergeCell ref="Z879:Z881"/>
    <mergeCell ref="Y879:Y881"/>
    <mergeCell ref="X879:X881"/>
    <mergeCell ref="W879:W881"/>
    <mergeCell ref="V879:V881"/>
    <mergeCell ref="U879:U881"/>
    <mergeCell ref="T879:T881"/>
    <mergeCell ref="S879:S881"/>
    <mergeCell ref="R879:R881"/>
    <mergeCell ref="Q879:Q881"/>
    <mergeCell ref="F879:F881"/>
    <mergeCell ref="B879:B881"/>
    <mergeCell ref="C876:C878"/>
    <mergeCell ref="AE876:AE878"/>
    <mergeCell ref="AD876:AD878"/>
    <mergeCell ref="AC876:AC878"/>
    <mergeCell ref="AB876:AB878"/>
    <mergeCell ref="AA876:AA878"/>
    <mergeCell ref="Z876:Z878"/>
    <mergeCell ref="Y876:Y878"/>
    <mergeCell ref="X876:X878"/>
    <mergeCell ref="W876:W878"/>
    <mergeCell ref="V876:V878"/>
    <mergeCell ref="U876:U878"/>
    <mergeCell ref="T876:T878"/>
    <mergeCell ref="S876:S878"/>
    <mergeCell ref="R876:R878"/>
    <mergeCell ref="Q876:Q878"/>
    <mergeCell ref="B876:B878"/>
    <mergeCell ref="C873:C875"/>
    <mergeCell ref="AE873:AE875"/>
    <mergeCell ref="AD873:AD875"/>
    <mergeCell ref="AC873:AC875"/>
    <mergeCell ref="AB873:AB875"/>
    <mergeCell ref="AA873:AA875"/>
    <mergeCell ref="Z873:Z875"/>
    <mergeCell ref="Y873:Y875"/>
    <mergeCell ref="X873:X875"/>
    <mergeCell ref="W873:W875"/>
    <mergeCell ref="V873:V875"/>
    <mergeCell ref="U873:U875"/>
    <mergeCell ref="T873:T875"/>
    <mergeCell ref="S873:S875"/>
    <mergeCell ref="R873:R875"/>
    <mergeCell ref="Q873:Q875"/>
    <mergeCell ref="F873:F875"/>
    <mergeCell ref="B873:B875"/>
    <mergeCell ref="B872:D872"/>
    <mergeCell ref="AC869:AC871"/>
    <mergeCell ref="AB869:AB871"/>
    <mergeCell ref="W869:W871"/>
    <mergeCell ref="AE869:AE871"/>
    <mergeCell ref="AD869:AD871"/>
    <mergeCell ref="AA869:AA871"/>
    <mergeCell ref="Z869:Z871"/>
    <mergeCell ref="Y869:Y871"/>
    <mergeCell ref="X869:X871"/>
    <mergeCell ref="V869:V871"/>
    <mergeCell ref="U869:U871"/>
    <mergeCell ref="T869:T871"/>
    <mergeCell ref="S869:S871"/>
    <mergeCell ref="R869:R871"/>
    <mergeCell ref="Q869:Q871"/>
    <mergeCell ref="F869:F871"/>
    <mergeCell ref="B869:B871"/>
    <mergeCell ref="AE866:AE868"/>
    <mergeCell ref="AD866:AD868"/>
    <mergeCell ref="AC866:AC868"/>
    <mergeCell ref="AB866:AB868"/>
    <mergeCell ref="AA866:AA868"/>
    <mergeCell ref="Z866:Z868"/>
    <mergeCell ref="Y866:Y868"/>
    <mergeCell ref="X866:X868"/>
    <mergeCell ref="W866:W868"/>
    <mergeCell ref="V866:V868"/>
    <mergeCell ref="U866:U868"/>
    <mergeCell ref="T866:T868"/>
    <mergeCell ref="S866:S868"/>
    <mergeCell ref="R866:R868"/>
    <mergeCell ref="Q866:Q868"/>
    <mergeCell ref="F866:F868"/>
    <mergeCell ref="B866:B868"/>
    <mergeCell ref="AA863:AA865"/>
    <mergeCell ref="AE863:AE865"/>
    <mergeCell ref="AD863:AD865"/>
    <mergeCell ref="AC863:AC865"/>
    <mergeCell ref="AB863:AB865"/>
    <mergeCell ref="Z863:Z865"/>
    <mergeCell ref="Y863:Y865"/>
    <mergeCell ref="X863:X865"/>
    <mergeCell ref="W863:W865"/>
    <mergeCell ref="V863:V865"/>
    <mergeCell ref="U863:U865"/>
    <mergeCell ref="T863:T865"/>
    <mergeCell ref="S863:S865"/>
    <mergeCell ref="R863:R865"/>
    <mergeCell ref="Q863:Q865"/>
    <mergeCell ref="F863:F865"/>
    <mergeCell ref="B863:B865"/>
    <mergeCell ref="V860:V862"/>
    <mergeCell ref="AE860:AE862"/>
    <mergeCell ref="AD860:AD862"/>
    <mergeCell ref="AC860:AC862"/>
    <mergeCell ref="AB860:AB862"/>
    <mergeCell ref="AA860:AA862"/>
    <mergeCell ref="Z860:Z862"/>
    <mergeCell ref="Y860:Y862"/>
    <mergeCell ref="X860:X862"/>
    <mergeCell ref="W860:W862"/>
    <mergeCell ref="U860:U862"/>
    <mergeCell ref="T860:T862"/>
    <mergeCell ref="S860:S862"/>
    <mergeCell ref="R860:R862"/>
    <mergeCell ref="Q860:Q862"/>
    <mergeCell ref="F860:F862"/>
    <mergeCell ref="B860:B862"/>
    <mergeCell ref="AE857:AE859"/>
    <mergeCell ref="AD857:AD859"/>
    <mergeCell ref="AC857:AC859"/>
    <mergeCell ref="AB857:AB859"/>
    <mergeCell ref="AA857:AA859"/>
    <mergeCell ref="Z857:Z859"/>
    <mergeCell ref="Y857:Y859"/>
    <mergeCell ref="X857:X859"/>
    <mergeCell ref="W857:W859"/>
    <mergeCell ref="V857:V859"/>
    <mergeCell ref="U857:U859"/>
    <mergeCell ref="T857:T859"/>
    <mergeCell ref="S857:S859"/>
    <mergeCell ref="R857:R859"/>
    <mergeCell ref="Q857:Q859"/>
    <mergeCell ref="F857:F859"/>
    <mergeCell ref="B857:B859"/>
    <mergeCell ref="B856:D856"/>
    <mergeCell ref="AE853:AE855"/>
    <mergeCell ref="AD853:AD855"/>
    <mergeCell ref="AC853:AC855"/>
    <mergeCell ref="AB853:AB855"/>
    <mergeCell ref="AA853:AA855"/>
    <mergeCell ref="Z853:Z855"/>
    <mergeCell ref="Y853:Y855"/>
    <mergeCell ref="X853:X855"/>
    <mergeCell ref="W853:W855"/>
    <mergeCell ref="V853:V855"/>
    <mergeCell ref="U853:U855"/>
    <mergeCell ref="T853:T855"/>
    <mergeCell ref="S853:S855"/>
    <mergeCell ref="R853:R855"/>
    <mergeCell ref="Q853:Q855"/>
    <mergeCell ref="F853:F855"/>
    <mergeCell ref="B853:B855"/>
    <mergeCell ref="AE850:AE852"/>
    <mergeCell ref="AD850:AD852"/>
    <mergeCell ref="AC850:AC852"/>
    <mergeCell ref="AB850:AB852"/>
    <mergeCell ref="AA850:AA852"/>
    <mergeCell ref="Z850:Z852"/>
    <mergeCell ref="Y850:Y852"/>
    <mergeCell ref="X850:X852"/>
    <mergeCell ref="W850:W852"/>
    <mergeCell ref="V850:V852"/>
    <mergeCell ref="U850:U852"/>
    <mergeCell ref="T850:T852"/>
    <mergeCell ref="S850:S852"/>
    <mergeCell ref="R850:R852"/>
    <mergeCell ref="Q850:Q852"/>
    <mergeCell ref="B850:B852"/>
    <mergeCell ref="F850:F852"/>
    <mergeCell ref="B847:B849"/>
    <mergeCell ref="F847:F849"/>
    <mergeCell ref="Q847:Q849"/>
    <mergeCell ref="R847:R849"/>
    <mergeCell ref="S847:S849"/>
    <mergeCell ref="T847:T849"/>
    <mergeCell ref="U847:U849"/>
    <mergeCell ref="V847:V849"/>
    <mergeCell ref="W847:W849"/>
    <mergeCell ref="X847:X849"/>
    <mergeCell ref="Y847:Y849"/>
    <mergeCell ref="Z847:Z849"/>
    <mergeCell ref="AA847:AA849"/>
    <mergeCell ref="AB847:AB849"/>
    <mergeCell ref="AC847:AC849"/>
    <mergeCell ref="AD847:AD849"/>
    <mergeCell ref="AE847:AE849"/>
    <mergeCell ref="B844:B846"/>
    <mergeCell ref="F844:F846"/>
    <mergeCell ref="Q844:Q846"/>
    <mergeCell ref="R844:R846"/>
    <mergeCell ref="S844:S846"/>
    <mergeCell ref="T844:T846"/>
    <mergeCell ref="U844:U846"/>
    <mergeCell ref="V844:V846"/>
    <mergeCell ref="W844:W846"/>
    <mergeCell ref="X844:X846"/>
    <mergeCell ref="Y844:Y846"/>
    <mergeCell ref="Z844:Z846"/>
    <mergeCell ref="AA844:AA846"/>
    <mergeCell ref="AB844:AB846"/>
    <mergeCell ref="AC844:AC846"/>
    <mergeCell ref="AD844:AD846"/>
    <mergeCell ref="AE844:AE846"/>
    <mergeCell ref="AB841:AB843"/>
    <mergeCell ref="AC841:AC843"/>
    <mergeCell ref="C841:C843"/>
    <mergeCell ref="F841:F843"/>
    <mergeCell ref="Q841:Q843"/>
    <mergeCell ref="R841:R843"/>
    <mergeCell ref="S841:S843"/>
    <mergeCell ref="T841:T843"/>
    <mergeCell ref="U841:U843"/>
    <mergeCell ref="V841:V843"/>
    <mergeCell ref="W841:W843"/>
    <mergeCell ref="X841:X843"/>
    <mergeCell ref="Y841:Y843"/>
    <mergeCell ref="Z841:Z843"/>
    <mergeCell ref="AA841:AA843"/>
    <mergeCell ref="AD841:AD843"/>
    <mergeCell ref="AE841:AE843"/>
    <mergeCell ref="B841:B843"/>
    <mergeCell ref="B840:D840"/>
    <mergeCell ref="AC837:AC839"/>
    <mergeCell ref="AB837:AB839"/>
    <mergeCell ref="B837:B839"/>
    <mergeCell ref="F837:F839"/>
    <mergeCell ref="Q837:Q839"/>
    <mergeCell ref="R837:R839"/>
    <mergeCell ref="S837:S839"/>
    <mergeCell ref="T837:T839"/>
    <mergeCell ref="U837:U839"/>
    <mergeCell ref="V837:V839"/>
    <mergeCell ref="W837:W839"/>
    <mergeCell ref="X837:X839"/>
    <mergeCell ref="Y837:Y839"/>
    <mergeCell ref="Z837:Z839"/>
    <mergeCell ref="AA837:AA839"/>
    <mergeCell ref="AD837:AD839"/>
    <mergeCell ref="AE837:AE839"/>
    <mergeCell ref="B834:B836"/>
    <mergeCell ref="F834:F836"/>
    <mergeCell ref="Q834:Q836"/>
    <mergeCell ref="R834:R836"/>
    <mergeCell ref="S834:S836"/>
    <mergeCell ref="T834:T836"/>
    <mergeCell ref="U834:U836"/>
    <mergeCell ref="V834:V836"/>
    <mergeCell ref="W834:W836"/>
    <mergeCell ref="X834:X836"/>
    <mergeCell ref="Y834:Y836"/>
    <mergeCell ref="Z834:Z836"/>
    <mergeCell ref="AA834:AA836"/>
    <mergeCell ref="AB834:AB836"/>
    <mergeCell ref="AC834:AC836"/>
    <mergeCell ref="AD834:AD836"/>
    <mergeCell ref="AE834:AE836"/>
    <mergeCell ref="B831:B833"/>
    <mergeCell ref="F831:F833"/>
    <mergeCell ref="Q831:Q833"/>
    <mergeCell ref="R831:R833"/>
    <mergeCell ref="S831:S833"/>
    <mergeCell ref="T831:T833"/>
    <mergeCell ref="U831:U833"/>
    <mergeCell ref="V831:V833"/>
    <mergeCell ref="W831:W833"/>
    <mergeCell ref="X831:X833"/>
    <mergeCell ref="Y831:Y833"/>
    <mergeCell ref="Z831:Z833"/>
    <mergeCell ref="AA831:AA833"/>
    <mergeCell ref="AB831:AB833"/>
    <mergeCell ref="AC831:AC833"/>
    <mergeCell ref="AD831:AD833"/>
    <mergeCell ref="AE831:AE833"/>
    <mergeCell ref="B828:B830"/>
    <mergeCell ref="F828:F830"/>
    <mergeCell ref="Q828:Q830"/>
    <mergeCell ref="R828:R830"/>
    <mergeCell ref="S828:S830"/>
    <mergeCell ref="T828:T830"/>
    <mergeCell ref="U828:U830"/>
    <mergeCell ref="V828:V830"/>
    <mergeCell ref="W828:W830"/>
    <mergeCell ref="X828:X830"/>
    <mergeCell ref="Y828:Y830"/>
    <mergeCell ref="Z828:Z830"/>
    <mergeCell ref="AA828:AA830"/>
    <mergeCell ref="AB828:AB830"/>
    <mergeCell ref="AC828:AC830"/>
    <mergeCell ref="AD828:AD830"/>
    <mergeCell ref="AE828:AE830"/>
    <mergeCell ref="A825:A889"/>
    <mergeCell ref="B825:B827"/>
    <mergeCell ref="Q825:Q827"/>
    <mergeCell ref="R825:R827"/>
    <mergeCell ref="S825:S827"/>
    <mergeCell ref="T825:T827"/>
    <mergeCell ref="U825:U827"/>
    <mergeCell ref="V825:V827"/>
    <mergeCell ref="W825:W827"/>
    <mergeCell ref="X825:X827"/>
    <mergeCell ref="Y825:Y827"/>
    <mergeCell ref="Z825:Z827"/>
    <mergeCell ref="AA825:AA827"/>
    <mergeCell ref="AB825:AB827"/>
    <mergeCell ref="AC825:AC827"/>
    <mergeCell ref="AD825:AD827"/>
    <mergeCell ref="AE825:AE827"/>
    <mergeCell ref="F825:F827"/>
    <mergeCell ref="B823:D823"/>
    <mergeCell ref="B822:D822"/>
    <mergeCell ref="B819:B821"/>
    <mergeCell ref="C819:C821"/>
    <mergeCell ref="AE819:AE821"/>
    <mergeCell ref="AD819:AD821"/>
    <mergeCell ref="AC819:AC821"/>
    <mergeCell ref="AB819:AB821"/>
    <mergeCell ref="AA819:AA821"/>
    <mergeCell ref="Z819:Z821"/>
    <mergeCell ref="Y819:Y821"/>
    <mergeCell ref="X819:X821"/>
    <mergeCell ref="W819:W821"/>
    <mergeCell ref="V819:V821"/>
    <mergeCell ref="U819:U821"/>
    <mergeCell ref="T819:T821"/>
    <mergeCell ref="S819:S821"/>
    <mergeCell ref="R819:R821"/>
    <mergeCell ref="Q819:Q821"/>
    <mergeCell ref="F819:F821"/>
    <mergeCell ref="C816:C818"/>
    <mergeCell ref="AE816:AE818"/>
    <mergeCell ref="AD816:AD818"/>
    <mergeCell ref="AC816:AC818"/>
    <mergeCell ref="AB816:AB818"/>
    <mergeCell ref="AA816:AA818"/>
    <mergeCell ref="Z816:Z818"/>
    <mergeCell ref="Y816:Y818"/>
    <mergeCell ref="X816:X818"/>
    <mergeCell ref="W816:W818"/>
    <mergeCell ref="V816:V818"/>
    <mergeCell ref="U816:U818"/>
    <mergeCell ref="T816:T818"/>
    <mergeCell ref="S816:S818"/>
    <mergeCell ref="R816:R818"/>
    <mergeCell ref="Q816:Q818"/>
    <mergeCell ref="F816:F818"/>
    <mergeCell ref="B816:B818"/>
    <mergeCell ref="C813:C815"/>
    <mergeCell ref="AE813:AE815"/>
    <mergeCell ref="AD813:AD815"/>
    <mergeCell ref="AC813:AC815"/>
    <mergeCell ref="AB813:AB815"/>
    <mergeCell ref="AA813:AA815"/>
    <mergeCell ref="Z813:Z815"/>
    <mergeCell ref="Y813:Y815"/>
    <mergeCell ref="X813:X815"/>
    <mergeCell ref="W813:W815"/>
    <mergeCell ref="V813:V815"/>
    <mergeCell ref="U813:U815"/>
    <mergeCell ref="T813:T815"/>
    <mergeCell ref="S813:S815"/>
    <mergeCell ref="R813:R815"/>
    <mergeCell ref="Q813:Q815"/>
    <mergeCell ref="F813:F815"/>
    <mergeCell ref="B813:B815"/>
    <mergeCell ref="C810:C812"/>
    <mergeCell ref="AE810:AE812"/>
    <mergeCell ref="AD810:AD812"/>
    <mergeCell ref="AC810:AC812"/>
    <mergeCell ref="AB810:AB812"/>
    <mergeCell ref="AA810:AA812"/>
    <mergeCell ref="Z810:Z812"/>
    <mergeCell ref="Y810:Y812"/>
    <mergeCell ref="X810:X812"/>
    <mergeCell ref="W810:W812"/>
    <mergeCell ref="V810:V812"/>
    <mergeCell ref="U810:U812"/>
    <mergeCell ref="T810:T812"/>
    <mergeCell ref="S810:S812"/>
    <mergeCell ref="R810:R812"/>
    <mergeCell ref="Q810:Q812"/>
    <mergeCell ref="F810:F812"/>
    <mergeCell ref="B810:B812"/>
    <mergeCell ref="C807:C809"/>
    <mergeCell ref="AE807:AE809"/>
    <mergeCell ref="AD807:AD809"/>
    <mergeCell ref="AC807:AC809"/>
    <mergeCell ref="AB807:AB809"/>
    <mergeCell ref="AA807:AA809"/>
    <mergeCell ref="Z807:Z809"/>
    <mergeCell ref="Y807:Y809"/>
    <mergeCell ref="X807:X809"/>
    <mergeCell ref="W807:W809"/>
    <mergeCell ref="V807:V809"/>
    <mergeCell ref="U807:U809"/>
    <mergeCell ref="T807:T809"/>
    <mergeCell ref="S807:S809"/>
    <mergeCell ref="R807:R809"/>
    <mergeCell ref="Q807:Q809"/>
    <mergeCell ref="F807:F809"/>
    <mergeCell ref="B807:B809"/>
    <mergeCell ref="B806:D806"/>
    <mergeCell ref="C803:C805"/>
    <mergeCell ref="AE803:AE805"/>
    <mergeCell ref="AD803:AD805"/>
    <mergeCell ref="AC803:AC805"/>
    <mergeCell ref="AB803:AB805"/>
    <mergeCell ref="AA803:AA805"/>
    <mergeCell ref="Z803:Z805"/>
    <mergeCell ref="Y803:Y805"/>
    <mergeCell ref="X803:X805"/>
    <mergeCell ref="W803:W805"/>
    <mergeCell ref="V803:V805"/>
    <mergeCell ref="U803:U805"/>
    <mergeCell ref="T803:T805"/>
    <mergeCell ref="S803:S805"/>
    <mergeCell ref="R803:R805"/>
    <mergeCell ref="Q803:Q805"/>
    <mergeCell ref="F803:F805"/>
    <mergeCell ref="B803:B805"/>
    <mergeCell ref="C800:C802"/>
    <mergeCell ref="AE800:AE802"/>
    <mergeCell ref="AD800:AD802"/>
    <mergeCell ref="AC800:AC802"/>
    <mergeCell ref="AB800:AB802"/>
    <mergeCell ref="AA800:AA802"/>
    <mergeCell ref="Z800:Z802"/>
    <mergeCell ref="Y800:Y802"/>
    <mergeCell ref="X800:X802"/>
    <mergeCell ref="W800:W802"/>
    <mergeCell ref="V800:V802"/>
    <mergeCell ref="U800:U802"/>
    <mergeCell ref="T800:T802"/>
    <mergeCell ref="S800:S802"/>
    <mergeCell ref="R800:R802"/>
    <mergeCell ref="Q800:Q802"/>
    <mergeCell ref="B800:B802"/>
    <mergeCell ref="F800:F802"/>
    <mergeCell ref="C797:C799"/>
    <mergeCell ref="B797:B799"/>
    <mergeCell ref="F797:F799"/>
    <mergeCell ref="Q797:Q799"/>
    <mergeCell ref="R797:R799"/>
    <mergeCell ref="S797:S799"/>
    <mergeCell ref="T797:T799"/>
    <mergeCell ref="U797:U799"/>
    <mergeCell ref="V797:V799"/>
    <mergeCell ref="W797:W799"/>
    <mergeCell ref="X797:X799"/>
    <mergeCell ref="Y797:Y799"/>
    <mergeCell ref="Z797:Z799"/>
    <mergeCell ref="AA797:AA799"/>
    <mergeCell ref="AB797:AB799"/>
    <mergeCell ref="AC797:AC799"/>
    <mergeCell ref="AD797:AD799"/>
    <mergeCell ref="AE797:AE799"/>
    <mergeCell ref="C794:C796"/>
    <mergeCell ref="B794:B796"/>
    <mergeCell ref="F794:F796"/>
    <mergeCell ref="Q794:Q796"/>
    <mergeCell ref="R794:R796"/>
    <mergeCell ref="S794:S796"/>
    <mergeCell ref="T794:T796"/>
    <mergeCell ref="U794:U796"/>
    <mergeCell ref="V794:V796"/>
    <mergeCell ref="W794:W796"/>
    <mergeCell ref="X794:X796"/>
    <mergeCell ref="Y794:Y796"/>
    <mergeCell ref="Z794:Z796"/>
    <mergeCell ref="AA794:AA796"/>
    <mergeCell ref="AB794:AB796"/>
    <mergeCell ref="AC794:AC796"/>
    <mergeCell ref="AD794:AD796"/>
    <mergeCell ref="AE794:AE796"/>
    <mergeCell ref="C791:C793"/>
    <mergeCell ref="F791:F793"/>
    <mergeCell ref="Q791:Q793"/>
    <mergeCell ref="R791:R793"/>
    <mergeCell ref="S791:S793"/>
    <mergeCell ref="T791:T793"/>
    <mergeCell ref="U791:U793"/>
    <mergeCell ref="V791:V793"/>
    <mergeCell ref="W791:W793"/>
    <mergeCell ref="X791:X793"/>
    <mergeCell ref="Y791:Y793"/>
    <mergeCell ref="Z791:Z793"/>
    <mergeCell ref="AA791:AA793"/>
    <mergeCell ref="AB791:AB793"/>
    <mergeCell ref="AC791:AC793"/>
    <mergeCell ref="AD791:AD793"/>
    <mergeCell ref="AE791:AE793"/>
    <mergeCell ref="B791:B793"/>
    <mergeCell ref="B790:D790"/>
    <mergeCell ref="C787:C789"/>
    <mergeCell ref="B787:B789"/>
    <mergeCell ref="F787:F789"/>
    <mergeCell ref="Q787:Q789"/>
    <mergeCell ref="R787:R789"/>
    <mergeCell ref="S787:S789"/>
    <mergeCell ref="T787:T789"/>
    <mergeCell ref="U787:U789"/>
    <mergeCell ref="V787:V789"/>
    <mergeCell ref="W787:W789"/>
    <mergeCell ref="X787:X789"/>
    <mergeCell ref="Y787:Y789"/>
    <mergeCell ref="Z787:Z789"/>
    <mergeCell ref="AA787:AA789"/>
    <mergeCell ref="AB787:AB789"/>
    <mergeCell ref="AC787:AC789"/>
    <mergeCell ref="AD787:AD789"/>
    <mergeCell ref="AE787:AE789"/>
    <mergeCell ref="C784:C786"/>
    <mergeCell ref="B784:B786"/>
    <mergeCell ref="F784:F786"/>
    <mergeCell ref="Q784:Q786"/>
    <mergeCell ref="R784:R786"/>
    <mergeCell ref="S784:S786"/>
    <mergeCell ref="T784:T786"/>
    <mergeCell ref="U784:U786"/>
    <mergeCell ref="V784:V786"/>
    <mergeCell ref="W784:W786"/>
    <mergeCell ref="X784:X786"/>
    <mergeCell ref="Y784:Y786"/>
    <mergeCell ref="Z784:Z786"/>
    <mergeCell ref="AA784:AA786"/>
    <mergeCell ref="AB784:AB786"/>
    <mergeCell ref="AC784:AC786"/>
    <mergeCell ref="AD784:AD786"/>
    <mergeCell ref="AE784:AE786"/>
    <mergeCell ref="C781:C783"/>
    <mergeCell ref="B781:B783"/>
    <mergeCell ref="F781:F783"/>
    <mergeCell ref="Q781:Q783"/>
    <mergeCell ref="R781:R783"/>
    <mergeCell ref="S781:S783"/>
    <mergeCell ref="T781:T783"/>
    <mergeCell ref="U781:U783"/>
    <mergeCell ref="V781:V783"/>
    <mergeCell ref="W781:W783"/>
    <mergeCell ref="X781:X783"/>
    <mergeCell ref="Y781:Y783"/>
    <mergeCell ref="Z781:Z783"/>
    <mergeCell ref="AA781:AA783"/>
    <mergeCell ref="AB781:AB783"/>
    <mergeCell ref="AC781:AC783"/>
    <mergeCell ref="AD781:AD783"/>
    <mergeCell ref="AE781:AE783"/>
    <mergeCell ref="C778:C780"/>
    <mergeCell ref="B778:B780"/>
    <mergeCell ref="F778:F780"/>
    <mergeCell ref="Q778:Q780"/>
    <mergeCell ref="R778:R780"/>
    <mergeCell ref="S778:S780"/>
    <mergeCell ref="T778:T780"/>
    <mergeCell ref="U778:U780"/>
    <mergeCell ref="V778:V780"/>
    <mergeCell ref="W778:W780"/>
    <mergeCell ref="X778:X780"/>
    <mergeCell ref="Y778:Y780"/>
    <mergeCell ref="Z778:Z780"/>
    <mergeCell ref="AA778:AA780"/>
    <mergeCell ref="AB778:AB780"/>
    <mergeCell ref="AC778:AC780"/>
    <mergeCell ref="AD778:AD780"/>
    <mergeCell ref="AE778:AE780"/>
    <mergeCell ref="C775:C777"/>
    <mergeCell ref="A775:A823"/>
    <mergeCell ref="B775:B777"/>
    <mergeCell ref="Q775:Q777"/>
    <mergeCell ref="R775:R777"/>
    <mergeCell ref="S775:S777"/>
    <mergeCell ref="T775:T777"/>
    <mergeCell ref="U775:U777"/>
    <mergeCell ref="V775:V777"/>
    <mergeCell ref="W775:W777"/>
    <mergeCell ref="X775:X777"/>
    <mergeCell ref="Y775:Y777"/>
    <mergeCell ref="Z775:Z777"/>
    <mergeCell ref="AA775:AA777"/>
    <mergeCell ref="AB775:AB777"/>
    <mergeCell ref="AC775:AC777"/>
    <mergeCell ref="AD775:AD777"/>
    <mergeCell ref="AE775:AE777"/>
    <mergeCell ref="F775:F777"/>
    <mergeCell ref="B769:B771"/>
    <mergeCell ref="C737:C739"/>
    <mergeCell ref="C734:C736"/>
    <mergeCell ref="C731:C733"/>
    <mergeCell ref="C728:C730"/>
    <mergeCell ref="C725:C727"/>
    <mergeCell ref="B773:D773"/>
    <mergeCell ref="B772:D772"/>
    <mergeCell ref="C769:C771"/>
    <mergeCell ref="AE769:AE771"/>
    <mergeCell ref="AD769:AD771"/>
    <mergeCell ref="AC769:AC771"/>
    <mergeCell ref="AB769:AB771"/>
    <mergeCell ref="AA769:AA771"/>
    <mergeCell ref="Z769:Z771"/>
    <mergeCell ref="Y769:Y771"/>
    <mergeCell ref="X769:X771"/>
    <mergeCell ref="W769:W771"/>
    <mergeCell ref="V769:V771"/>
    <mergeCell ref="U769:U771"/>
    <mergeCell ref="T769:T771"/>
    <mergeCell ref="S769:S771"/>
    <mergeCell ref="R769:R771"/>
    <mergeCell ref="Q769:Q771"/>
    <mergeCell ref="F769:F771"/>
    <mergeCell ref="C766:C768"/>
    <mergeCell ref="AE766:AE768"/>
    <mergeCell ref="AD766:AD768"/>
    <mergeCell ref="AC766:AC768"/>
    <mergeCell ref="AB766:AB768"/>
    <mergeCell ref="AA766:AA768"/>
    <mergeCell ref="Z766:Z768"/>
    <mergeCell ref="Y766:Y768"/>
    <mergeCell ref="X766:X768"/>
    <mergeCell ref="W766:W768"/>
    <mergeCell ref="V766:V768"/>
    <mergeCell ref="U766:U768"/>
    <mergeCell ref="T766:T768"/>
    <mergeCell ref="S766:S768"/>
    <mergeCell ref="R766:R768"/>
    <mergeCell ref="Q766:Q768"/>
    <mergeCell ref="F766:F768"/>
    <mergeCell ref="B766:B768"/>
    <mergeCell ref="C763:C765"/>
    <mergeCell ref="AE763:AE765"/>
    <mergeCell ref="AD763:AD765"/>
    <mergeCell ref="AC763:AC765"/>
    <mergeCell ref="AB763:AB765"/>
    <mergeCell ref="AA763:AA765"/>
    <mergeCell ref="Z763:Z765"/>
    <mergeCell ref="Y763:Y765"/>
    <mergeCell ref="X763:X765"/>
    <mergeCell ref="W763:W765"/>
    <mergeCell ref="V763:V765"/>
    <mergeCell ref="U763:U765"/>
    <mergeCell ref="T763:T765"/>
    <mergeCell ref="S763:S765"/>
    <mergeCell ref="R763:R765"/>
    <mergeCell ref="Q763:Q765"/>
    <mergeCell ref="F763:F765"/>
    <mergeCell ref="B763:B765"/>
    <mergeCell ref="C760:C762"/>
    <mergeCell ref="AE760:AE762"/>
    <mergeCell ref="AD760:AD762"/>
    <mergeCell ref="AC760:AC762"/>
    <mergeCell ref="AB760:AB762"/>
    <mergeCell ref="AA760:AA762"/>
    <mergeCell ref="Z760:Z762"/>
    <mergeCell ref="Y760:Y762"/>
    <mergeCell ref="X760:X762"/>
    <mergeCell ref="W760:W762"/>
    <mergeCell ref="V760:V762"/>
    <mergeCell ref="U760:U762"/>
    <mergeCell ref="T760:T762"/>
    <mergeCell ref="S760:S762"/>
    <mergeCell ref="R760:R762"/>
    <mergeCell ref="Q760:Q762"/>
    <mergeCell ref="F760:F762"/>
    <mergeCell ref="B760:B762"/>
    <mergeCell ref="C757:C759"/>
    <mergeCell ref="AE757:AE759"/>
    <mergeCell ref="AD757:AD759"/>
    <mergeCell ref="AC757:AC759"/>
    <mergeCell ref="AB757:AB759"/>
    <mergeCell ref="AA757:AA759"/>
    <mergeCell ref="Z757:Z759"/>
    <mergeCell ref="Y757:Y759"/>
    <mergeCell ref="X757:X759"/>
    <mergeCell ref="W757:W759"/>
    <mergeCell ref="V757:V759"/>
    <mergeCell ref="U757:U759"/>
    <mergeCell ref="T757:T759"/>
    <mergeCell ref="S757:S759"/>
    <mergeCell ref="R757:R759"/>
    <mergeCell ref="Q757:Q759"/>
    <mergeCell ref="F757:F759"/>
    <mergeCell ref="B757:B759"/>
    <mergeCell ref="B756:D756"/>
    <mergeCell ref="C753:C755"/>
    <mergeCell ref="AE753:AE755"/>
    <mergeCell ref="AD753:AD755"/>
    <mergeCell ref="AC753:AC755"/>
    <mergeCell ref="AB753:AB755"/>
    <mergeCell ref="AA753:AA755"/>
    <mergeCell ref="Z753:Z755"/>
    <mergeCell ref="Y753:Y755"/>
    <mergeCell ref="X753:X755"/>
    <mergeCell ref="W753:W755"/>
    <mergeCell ref="V753:V755"/>
    <mergeCell ref="U753:U755"/>
    <mergeCell ref="T753:T755"/>
    <mergeCell ref="S753:S755"/>
    <mergeCell ref="R753:R755"/>
    <mergeCell ref="Q753:Q755"/>
    <mergeCell ref="F753:F755"/>
    <mergeCell ref="B753:B755"/>
    <mergeCell ref="C750:C752"/>
    <mergeCell ref="AE750:AE752"/>
    <mergeCell ref="AD750:AD752"/>
    <mergeCell ref="AC750:AC752"/>
    <mergeCell ref="AB750:AB752"/>
    <mergeCell ref="AA750:AA752"/>
    <mergeCell ref="Z750:Z752"/>
    <mergeCell ref="Y750:Y752"/>
    <mergeCell ref="X750:X752"/>
    <mergeCell ref="W750:W752"/>
    <mergeCell ref="V750:V752"/>
    <mergeCell ref="U750:U752"/>
    <mergeCell ref="T750:T752"/>
    <mergeCell ref="S750:S752"/>
    <mergeCell ref="R750:R752"/>
    <mergeCell ref="Q750:Q752"/>
    <mergeCell ref="B750:B752"/>
    <mergeCell ref="F750:F752"/>
    <mergeCell ref="C747:C749"/>
    <mergeCell ref="B747:B749"/>
    <mergeCell ref="F747:F749"/>
    <mergeCell ref="Q747:Q749"/>
    <mergeCell ref="R747:R749"/>
    <mergeCell ref="S747:S749"/>
    <mergeCell ref="T747:T749"/>
    <mergeCell ref="U747:U749"/>
    <mergeCell ref="V747:V749"/>
    <mergeCell ref="W747:W749"/>
    <mergeCell ref="X747:X749"/>
    <mergeCell ref="Y747:Y749"/>
    <mergeCell ref="Z747:Z749"/>
    <mergeCell ref="AA747:AA749"/>
    <mergeCell ref="AB747:AB749"/>
    <mergeCell ref="AC747:AC749"/>
    <mergeCell ref="AD747:AD749"/>
    <mergeCell ref="AE747:AE749"/>
    <mergeCell ref="C744:C746"/>
    <mergeCell ref="B744:B746"/>
    <mergeCell ref="F744:F746"/>
    <mergeCell ref="Q744:Q746"/>
    <mergeCell ref="R744:R746"/>
    <mergeCell ref="S744:S746"/>
    <mergeCell ref="T744:T746"/>
    <mergeCell ref="U744:U746"/>
    <mergeCell ref="V744:V746"/>
    <mergeCell ref="W744:W746"/>
    <mergeCell ref="X744:X746"/>
    <mergeCell ref="Y744:Y746"/>
    <mergeCell ref="Z744:Z746"/>
    <mergeCell ref="AA744:AA746"/>
    <mergeCell ref="AB744:AB746"/>
    <mergeCell ref="AC744:AC746"/>
    <mergeCell ref="AD744:AD746"/>
    <mergeCell ref="AE744:AE746"/>
    <mergeCell ref="C741:C743"/>
    <mergeCell ref="F741:F743"/>
    <mergeCell ref="Q741:Q743"/>
    <mergeCell ref="R741:R743"/>
    <mergeCell ref="S741:S743"/>
    <mergeCell ref="T741:T743"/>
    <mergeCell ref="U741:U743"/>
    <mergeCell ref="V741:V743"/>
    <mergeCell ref="W741:W743"/>
    <mergeCell ref="X741:X743"/>
    <mergeCell ref="Y741:Y743"/>
    <mergeCell ref="Z741:Z743"/>
    <mergeCell ref="AA741:AA743"/>
    <mergeCell ref="AB741:AB743"/>
    <mergeCell ref="AC741:AC743"/>
    <mergeCell ref="AD741:AD743"/>
    <mergeCell ref="AE741:AE743"/>
    <mergeCell ref="B741:B743"/>
    <mergeCell ref="B740:D740"/>
    <mergeCell ref="B737:B739"/>
    <mergeCell ref="F737:F739"/>
    <mergeCell ref="Q737:Q739"/>
    <mergeCell ref="R737:R739"/>
    <mergeCell ref="S737:S739"/>
    <mergeCell ref="T737:T739"/>
    <mergeCell ref="U737:U739"/>
    <mergeCell ref="V737:V739"/>
    <mergeCell ref="W737:W739"/>
    <mergeCell ref="X737:X739"/>
    <mergeCell ref="Y737:Y739"/>
    <mergeCell ref="Z737:Z739"/>
    <mergeCell ref="AA737:AA739"/>
    <mergeCell ref="AB737:AB739"/>
    <mergeCell ref="AC737:AC739"/>
    <mergeCell ref="AD737:AD739"/>
    <mergeCell ref="AE737:AE739"/>
    <mergeCell ref="B734:B736"/>
    <mergeCell ref="F734:F736"/>
    <mergeCell ref="Q734:Q736"/>
    <mergeCell ref="R734:R736"/>
    <mergeCell ref="S734:S736"/>
    <mergeCell ref="T734:T736"/>
    <mergeCell ref="U734:U736"/>
    <mergeCell ref="V734:V736"/>
    <mergeCell ref="W734:W736"/>
    <mergeCell ref="X734:X736"/>
    <mergeCell ref="Y734:Y736"/>
    <mergeCell ref="Z734:Z736"/>
    <mergeCell ref="AA734:AA736"/>
    <mergeCell ref="AB734:AB736"/>
    <mergeCell ref="AC734:AC736"/>
    <mergeCell ref="AD734:AD736"/>
    <mergeCell ref="AE734:AE736"/>
    <mergeCell ref="B731:B733"/>
    <mergeCell ref="F731:F733"/>
    <mergeCell ref="Q731:Q733"/>
    <mergeCell ref="R731:R733"/>
    <mergeCell ref="S731:S733"/>
    <mergeCell ref="T731:T733"/>
    <mergeCell ref="U731:U733"/>
    <mergeCell ref="V731:V733"/>
    <mergeCell ref="W731:W733"/>
    <mergeCell ref="X731:X733"/>
    <mergeCell ref="Y731:Y733"/>
    <mergeCell ref="Z731:Z733"/>
    <mergeCell ref="AA731:AA733"/>
    <mergeCell ref="AB731:AB733"/>
    <mergeCell ref="AC731:AC733"/>
    <mergeCell ref="AD731:AD733"/>
    <mergeCell ref="AE731:AE733"/>
    <mergeCell ref="B728:B730"/>
    <mergeCell ref="F728:F730"/>
    <mergeCell ref="Q728:Q730"/>
    <mergeCell ref="R728:R730"/>
    <mergeCell ref="S728:S730"/>
    <mergeCell ref="T728:T730"/>
    <mergeCell ref="U728:U730"/>
    <mergeCell ref="V728:V730"/>
    <mergeCell ref="W728:W730"/>
    <mergeCell ref="X728:X730"/>
    <mergeCell ref="Y728:Y730"/>
    <mergeCell ref="Z728:Z730"/>
    <mergeCell ref="AA728:AA730"/>
    <mergeCell ref="AB728:AB730"/>
    <mergeCell ref="AC728:AC730"/>
    <mergeCell ref="AD728:AD730"/>
    <mergeCell ref="AE728:AE730"/>
    <mergeCell ref="A725:A773"/>
    <mergeCell ref="B725:B727"/>
    <mergeCell ref="Q725:Q727"/>
    <mergeCell ref="R725:R727"/>
    <mergeCell ref="S725:S727"/>
    <mergeCell ref="T725:T727"/>
    <mergeCell ref="U725:U727"/>
    <mergeCell ref="V725:V727"/>
    <mergeCell ref="W725:W727"/>
    <mergeCell ref="X725:X727"/>
    <mergeCell ref="Y725:Y727"/>
    <mergeCell ref="Z725:Z727"/>
    <mergeCell ref="AA725:AA727"/>
    <mergeCell ref="AB725:AB727"/>
    <mergeCell ref="AC725:AC727"/>
    <mergeCell ref="AD725:AD727"/>
    <mergeCell ref="AE725:AE727"/>
    <mergeCell ref="F725:F727"/>
    <mergeCell ref="AC719:AC721"/>
    <mergeCell ref="AB719:AB721"/>
    <mergeCell ref="AC703:AC705"/>
    <mergeCell ref="AB703:AB705"/>
    <mergeCell ref="W703:W705"/>
    <mergeCell ref="AC671:AC673"/>
    <mergeCell ref="AB671:AB673"/>
    <mergeCell ref="AB675:AB677"/>
    <mergeCell ref="AC675:AC677"/>
    <mergeCell ref="AA697:AA699"/>
    <mergeCell ref="C687:C689"/>
    <mergeCell ref="C684:C686"/>
    <mergeCell ref="C681:C683"/>
    <mergeCell ref="C678:C680"/>
    <mergeCell ref="C671:C673"/>
    <mergeCell ref="C668:C670"/>
    <mergeCell ref="C665:C667"/>
    <mergeCell ref="C662:C664"/>
    <mergeCell ref="B723:D723"/>
    <mergeCell ref="B722:D722"/>
    <mergeCell ref="C719:C721"/>
    <mergeCell ref="AE719:AE721"/>
    <mergeCell ref="AD719:AD721"/>
    <mergeCell ref="AA719:AA721"/>
    <mergeCell ref="Z719:Z721"/>
    <mergeCell ref="Y719:Y721"/>
    <mergeCell ref="X719:X721"/>
    <mergeCell ref="W719:W721"/>
    <mergeCell ref="V719:V721"/>
    <mergeCell ref="U719:U721"/>
    <mergeCell ref="T719:T721"/>
    <mergeCell ref="S719:S721"/>
    <mergeCell ref="R719:R721"/>
    <mergeCell ref="Q719:Q721"/>
    <mergeCell ref="F719:F721"/>
    <mergeCell ref="B719:B721"/>
    <mergeCell ref="C716:C718"/>
    <mergeCell ref="AE716:AE718"/>
    <mergeCell ref="AD716:AD718"/>
    <mergeCell ref="AC716:AC718"/>
    <mergeCell ref="AB716:AB718"/>
    <mergeCell ref="AA716:AA718"/>
    <mergeCell ref="Z716:Z718"/>
    <mergeCell ref="Y716:Y718"/>
    <mergeCell ref="X716:X718"/>
    <mergeCell ref="W716:W718"/>
    <mergeCell ref="V716:V718"/>
    <mergeCell ref="U716:U718"/>
    <mergeCell ref="T716:T718"/>
    <mergeCell ref="S716:S718"/>
    <mergeCell ref="R716:R718"/>
    <mergeCell ref="Q716:Q718"/>
    <mergeCell ref="F716:F718"/>
    <mergeCell ref="B716:B718"/>
    <mergeCell ref="C713:C715"/>
    <mergeCell ref="AE713:AE715"/>
    <mergeCell ref="AD713:AD715"/>
    <mergeCell ref="AC713:AC715"/>
    <mergeCell ref="AB713:AB715"/>
    <mergeCell ref="AA713:AA715"/>
    <mergeCell ref="Z713:Z715"/>
    <mergeCell ref="Y713:Y715"/>
    <mergeCell ref="X713:X715"/>
    <mergeCell ref="W713:W715"/>
    <mergeCell ref="V713:V715"/>
    <mergeCell ref="U713:U715"/>
    <mergeCell ref="T713:T715"/>
    <mergeCell ref="S713:S715"/>
    <mergeCell ref="R713:R715"/>
    <mergeCell ref="Q713:Q715"/>
    <mergeCell ref="F713:F715"/>
    <mergeCell ref="B713:B715"/>
    <mergeCell ref="C710:C712"/>
    <mergeCell ref="AE710:AE712"/>
    <mergeCell ref="AD710:AD712"/>
    <mergeCell ref="AC710:AC712"/>
    <mergeCell ref="AB710:AB712"/>
    <mergeCell ref="AA710:AA712"/>
    <mergeCell ref="Z710:Z712"/>
    <mergeCell ref="Y710:Y712"/>
    <mergeCell ref="X710:X712"/>
    <mergeCell ref="W710:W712"/>
    <mergeCell ref="V710:V712"/>
    <mergeCell ref="U710:U712"/>
    <mergeCell ref="T710:T712"/>
    <mergeCell ref="S710:S712"/>
    <mergeCell ref="R710:R712"/>
    <mergeCell ref="Q710:Q712"/>
    <mergeCell ref="F710:F712"/>
    <mergeCell ref="B710:B712"/>
    <mergeCell ref="C707:C709"/>
    <mergeCell ref="AE707:AE709"/>
    <mergeCell ref="AD707:AD709"/>
    <mergeCell ref="AC707:AC709"/>
    <mergeCell ref="AB707:AB709"/>
    <mergeCell ref="AA707:AA709"/>
    <mergeCell ref="Z707:Z709"/>
    <mergeCell ref="Y707:Y709"/>
    <mergeCell ref="X707:X709"/>
    <mergeCell ref="W707:W709"/>
    <mergeCell ref="V707:V709"/>
    <mergeCell ref="U707:U709"/>
    <mergeCell ref="T707:T709"/>
    <mergeCell ref="S707:S709"/>
    <mergeCell ref="R707:R709"/>
    <mergeCell ref="Q707:Q709"/>
    <mergeCell ref="F707:F709"/>
    <mergeCell ref="B707:B709"/>
    <mergeCell ref="B706:D706"/>
    <mergeCell ref="C703:C705"/>
    <mergeCell ref="AE703:AE705"/>
    <mergeCell ref="AD703:AD705"/>
    <mergeCell ref="AA703:AA705"/>
    <mergeCell ref="Z703:Z705"/>
    <mergeCell ref="Y703:Y705"/>
    <mergeCell ref="X703:X705"/>
    <mergeCell ref="V703:V705"/>
    <mergeCell ref="U703:U705"/>
    <mergeCell ref="T703:T705"/>
    <mergeCell ref="S703:S705"/>
    <mergeCell ref="R703:R705"/>
    <mergeCell ref="Q703:Q705"/>
    <mergeCell ref="F703:F705"/>
    <mergeCell ref="B703:B705"/>
    <mergeCell ref="C700:C702"/>
    <mergeCell ref="AE700:AE702"/>
    <mergeCell ref="AD700:AD702"/>
    <mergeCell ref="AC700:AC702"/>
    <mergeCell ref="AB700:AB702"/>
    <mergeCell ref="AA700:AA702"/>
    <mergeCell ref="Z700:Z702"/>
    <mergeCell ref="Y700:Y702"/>
    <mergeCell ref="X700:X702"/>
    <mergeCell ref="W700:W702"/>
    <mergeCell ref="V700:V702"/>
    <mergeCell ref="U700:U702"/>
    <mergeCell ref="T700:T702"/>
    <mergeCell ref="S700:S702"/>
    <mergeCell ref="R700:R702"/>
    <mergeCell ref="Q700:Q702"/>
    <mergeCell ref="F700:F702"/>
    <mergeCell ref="B700:B702"/>
    <mergeCell ref="C697:C699"/>
    <mergeCell ref="AE697:AE699"/>
    <mergeCell ref="AD697:AD699"/>
    <mergeCell ref="AC697:AC699"/>
    <mergeCell ref="AB697:AB699"/>
    <mergeCell ref="Z697:Z699"/>
    <mergeCell ref="Y697:Y699"/>
    <mergeCell ref="X697:X699"/>
    <mergeCell ref="W697:W699"/>
    <mergeCell ref="V697:V699"/>
    <mergeCell ref="U697:U699"/>
    <mergeCell ref="T697:T699"/>
    <mergeCell ref="S697:S699"/>
    <mergeCell ref="R697:R699"/>
    <mergeCell ref="Q697:Q699"/>
    <mergeCell ref="F697:F699"/>
    <mergeCell ref="B697:B699"/>
    <mergeCell ref="V694:V696"/>
    <mergeCell ref="C694:C696"/>
    <mergeCell ref="AE694:AE696"/>
    <mergeCell ref="AD694:AD696"/>
    <mergeCell ref="AC694:AC696"/>
    <mergeCell ref="AB694:AB696"/>
    <mergeCell ref="AA694:AA696"/>
    <mergeCell ref="Z694:Z696"/>
    <mergeCell ref="Y694:Y696"/>
    <mergeCell ref="X694:X696"/>
    <mergeCell ref="W694:W696"/>
    <mergeCell ref="U694:U696"/>
    <mergeCell ref="T694:T696"/>
    <mergeCell ref="S694:S696"/>
    <mergeCell ref="R694:R696"/>
    <mergeCell ref="Q694:Q696"/>
    <mergeCell ref="F694:F696"/>
    <mergeCell ref="B694:B696"/>
    <mergeCell ref="C691:C693"/>
    <mergeCell ref="AE691:AE693"/>
    <mergeCell ref="AD691:AD693"/>
    <mergeCell ref="AC691:AC693"/>
    <mergeCell ref="AB691:AB693"/>
    <mergeCell ref="AA691:AA693"/>
    <mergeCell ref="Z691:Z693"/>
    <mergeCell ref="Y691:Y693"/>
    <mergeCell ref="X691:X693"/>
    <mergeCell ref="W691:W693"/>
    <mergeCell ref="V691:V693"/>
    <mergeCell ref="U691:U693"/>
    <mergeCell ref="T691:T693"/>
    <mergeCell ref="S691:S693"/>
    <mergeCell ref="R691:R693"/>
    <mergeCell ref="Q691:Q693"/>
    <mergeCell ref="F691:F693"/>
    <mergeCell ref="B691:B693"/>
    <mergeCell ref="B690:D690"/>
    <mergeCell ref="AE687:AE689"/>
    <mergeCell ref="AD687:AD689"/>
    <mergeCell ref="AC687:AC689"/>
    <mergeCell ref="AB687:AB689"/>
    <mergeCell ref="AA687:AA689"/>
    <mergeCell ref="Z687:Z689"/>
    <mergeCell ref="Y687:Y689"/>
    <mergeCell ref="X687:X689"/>
    <mergeCell ref="W687:W689"/>
    <mergeCell ref="V687:V689"/>
    <mergeCell ref="U687:U689"/>
    <mergeCell ref="T687:T689"/>
    <mergeCell ref="S687:S689"/>
    <mergeCell ref="R687:R689"/>
    <mergeCell ref="Q687:Q689"/>
    <mergeCell ref="F687:F689"/>
    <mergeCell ref="B687:B689"/>
    <mergeCell ref="AE684:AE686"/>
    <mergeCell ref="AD684:AD686"/>
    <mergeCell ref="AC684:AC686"/>
    <mergeCell ref="AB684:AB686"/>
    <mergeCell ref="AA684:AA686"/>
    <mergeCell ref="Z684:Z686"/>
    <mergeCell ref="Y684:Y686"/>
    <mergeCell ref="X684:X686"/>
    <mergeCell ref="W684:W686"/>
    <mergeCell ref="V684:V686"/>
    <mergeCell ref="U684:U686"/>
    <mergeCell ref="T684:T686"/>
    <mergeCell ref="S684:S686"/>
    <mergeCell ref="R684:R686"/>
    <mergeCell ref="Q684:Q686"/>
    <mergeCell ref="B684:B686"/>
    <mergeCell ref="F684:F686"/>
    <mergeCell ref="B681:B683"/>
    <mergeCell ref="F681:F683"/>
    <mergeCell ref="Q681:Q683"/>
    <mergeCell ref="R681:R683"/>
    <mergeCell ref="S681:S683"/>
    <mergeCell ref="T681:T683"/>
    <mergeCell ref="U681:U683"/>
    <mergeCell ref="V681:V683"/>
    <mergeCell ref="W681:W683"/>
    <mergeCell ref="X681:X683"/>
    <mergeCell ref="Y681:Y683"/>
    <mergeCell ref="Z681:Z683"/>
    <mergeCell ref="AA681:AA683"/>
    <mergeCell ref="AB681:AB683"/>
    <mergeCell ref="AC681:AC683"/>
    <mergeCell ref="AD681:AD683"/>
    <mergeCell ref="AE681:AE683"/>
    <mergeCell ref="B678:B680"/>
    <mergeCell ref="F678:F680"/>
    <mergeCell ref="Q678:Q680"/>
    <mergeCell ref="R678:R680"/>
    <mergeCell ref="S678:S680"/>
    <mergeCell ref="T678:T680"/>
    <mergeCell ref="U678:U680"/>
    <mergeCell ref="V678:V680"/>
    <mergeCell ref="W678:W680"/>
    <mergeCell ref="X678:X680"/>
    <mergeCell ref="Y678:Y680"/>
    <mergeCell ref="Z678:Z680"/>
    <mergeCell ref="AA678:AA680"/>
    <mergeCell ref="AB678:AB680"/>
    <mergeCell ref="AC678:AC680"/>
    <mergeCell ref="AD678:AD680"/>
    <mergeCell ref="AE678:AE680"/>
    <mergeCell ref="C675:C677"/>
    <mergeCell ref="F675:F677"/>
    <mergeCell ref="Q675:Q677"/>
    <mergeCell ref="R675:R677"/>
    <mergeCell ref="S675:S677"/>
    <mergeCell ref="T675:T677"/>
    <mergeCell ref="U675:U677"/>
    <mergeCell ref="V675:V677"/>
    <mergeCell ref="W675:W677"/>
    <mergeCell ref="X675:X677"/>
    <mergeCell ref="Y675:Y677"/>
    <mergeCell ref="Z675:Z677"/>
    <mergeCell ref="AA675:AA677"/>
    <mergeCell ref="AD675:AD677"/>
    <mergeCell ref="AE675:AE677"/>
    <mergeCell ref="B675:B677"/>
    <mergeCell ref="B674:D674"/>
    <mergeCell ref="B671:B673"/>
    <mergeCell ref="F671:F673"/>
    <mergeCell ref="Q671:Q673"/>
    <mergeCell ref="R671:R673"/>
    <mergeCell ref="S671:S673"/>
    <mergeCell ref="T671:T673"/>
    <mergeCell ref="U671:U673"/>
    <mergeCell ref="V671:V673"/>
    <mergeCell ref="W671:W673"/>
    <mergeCell ref="X671:X673"/>
    <mergeCell ref="Y671:Y673"/>
    <mergeCell ref="Z671:Z673"/>
    <mergeCell ref="AA671:AA673"/>
    <mergeCell ref="AD671:AD673"/>
    <mergeCell ref="AE671:AE673"/>
    <mergeCell ref="B668:B670"/>
    <mergeCell ref="F668:F670"/>
    <mergeCell ref="Q668:Q670"/>
    <mergeCell ref="R668:R670"/>
    <mergeCell ref="S668:S670"/>
    <mergeCell ref="T668:T670"/>
    <mergeCell ref="U668:U670"/>
    <mergeCell ref="V668:V670"/>
    <mergeCell ref="W668:W670"/>
    <mergeCell ref="X668:X670"/>
    <mergeCell ref="Y668:Y670"/>
    <mergeCell ref="Z668:Z670"/>
    <mergeCell ref="AA668:AA670"/>
    <mergeCell ref="AB668:AB670"/>
    <mergeCell ref="AC668:AC670"/>
    <mergeCell ref="AD668:AD670"/>
    <mergeCell ref="AE668:AE670"/>
    <mergeCell ref="B665:B667"/>
    <mergeCell ref="F665:F667"/>
    <mergeCell ref="Q665:Q667"/>
    <mergeCell ref="R665:R667"/>
    <mergeCell ref="S665:S667"/>
    <mergeCell ref="T665:T667"/>
    <mergeCell ref="U665:U667"/>
    <mergeCell ref="V665:V667"/>
    <mergeCell ref="W665:W667"/>
    <mergeCell ref="X665:X667"/>
    <mergeCell ref="Y665:Y667"/>
    <mergeCell ref="Z665:Z667"/>
    <mergeCell ref="AA665:AA667"/>
    <mergeCell ref="AB665:AB667"/>
    <mergeCell ref="AC665:AC667"/>
    <mergeCell ref="AD665:AD667"/>
    <mergeCell ref="AE665:AE667"/>
    <mergeCell ref="B662:B664"/>
    <mergeCell ref="F662:F664"/>
    <mergeCell ref="Q662:Q664"/>
    <mergeCell ref="R662:R664"/>
    <mergeCell ref="S662:S664"/>
    <mergeCell ref="T662:T664"/>
    <mergeCell ref="U662:U664"/>
    <mergeCell ref="V662:V664"/>
    <mergeCell ref="W662:W664"/>
    <mergeCell ref="X662:X664"/>
    <mergeCell ref="Y662:Y664"/>
    <mergeCell ref="Z662:Z664"/>
    <mergeCell ref="AA662:AA664"/>
    <mergeCell ref="AB662:AB664"/>
    <mergeCell ref="AC662:AC664"/>
    <mergeCell ref="AD662:AD664"/>
    <mergeCell ref="AE662:AE664"/>
    <mergeCell ref="C659:C661"/>
    <mergeCell ref="A659:A723"/>
    <mergeCell ref="B659:B661"/>
    <mergeCell ref="Q659:Q661"/>
    <mergeCell ref="R659:R661"/>
    <mergeCell ref="S659:S661"/>
    <mergeCell ref="T659:T661"/>
    <mergeCell ref="U659:U661"/>
    <mergeCell ref="V659:V661"/>
    <mergeCell ref="W659:W661"/>
    <mergeCell ref="X659:X661"/>
    <mergeCell ref="Y659:Y661"/>
    <mergeCell ref="Z659:Z661"/>
    <mergeCell ref="AA659:AA661"/>
    <mergeCell ref="AB659:AB661"/>
    <mergeCell ref="AC659:AC661"/>
    <mergeCell ref="AD659:AD661"/>
    <mergeCell ref="AE659:AE661"/>
    <mergeCell ref="F659:F661"/>
    <mergeCell ref="V628:V630"/>
    <mergeCell ref="C621:C623"/>
    <mergeCell ref="C618:C620"/>
    <mergeCell ref="C615:C617"/>
    <mergeCell ref="C612:C614"/>
    <mergeCell ref="C605:C607"/>
    <mergeCell ref="C602:C604"/>
    <mergeCell ref="C599:C601"/>
    <mergeCell ref="C596:C598"/>
    <mergeCell ref="C593:C595"/>
    <mergeCell ref="B657:D657"/>
    <mergeCell ref="B656:D656"/>
    <mergeCell ref="C653:C655"/>
    <mergeCell ref="AE653:AE655"/>
    <mergeCell ref="AD653:AD655"/>
    <mergeCell ref="AC653:AC655"/>
    <mergeCell ref="AB653:AB655"/>
    <mergeCell ref="AA653:AA655"/>
    <mergeCell ref="Z653:Z655"/>
    <mergeCell ref="Y653:Y655"/>
    <mergeCell ref="X653:X655"/>
    <mergeCell ref="W653:W655"/>
    <mergeCell ref="V653:V655"/>
    <mergeCell ref="U653:U655"/>
    <mergeCell ref="T653:T655"/>
    <mergeCell ref="S653:S655"/>
    <mergeCell ref="R653:R655"/>
    <mergeCell ref="Q653:Q655"/>
    <mergeCell ref="F653:F655"/>
    <mergeCell ref="B653:B655"/>
    <mergeCell ref="C650:C652"/>
    <mergeCell ref="AE650:AE652"/>
    <mergeCell ref="AD650:AD652"/>
    <mergeCell ref="AC650:AC652"/>
    <mergeCell ref="AB650:AB652"/>
    <mergeCell ref="AA650:AA652"/>
    <mergeCell ref="Z650:Z652"/>
    <mergeCell ref="Y650:Y652"/>
    <mergeCell ref="X650:X652"/>
    <mergeCell ref="W650:W652"/>
    <mergeCell ref="V650:V652"/>
    <mergeCell ref="U650:U652"/>
    <mergeCell ref="T650:T652"/>
    <mergeCell ref="S650:S652"/>
    <mergeCell ref="R650:R652"/>
    <mergeCell ref="Q650:Q652"/>
    <mergeCell ref="F650:F652"/>
    <mergeCell ref="B650:B652"/>
    <mergeCell ref="C647:C649"/>
    <mergeCell ref="AE647:AE649"/>
    <mergeCell ref="AD647:AD649"/>
    <mergeCell ref="AC647:AC649"/>
    <mergeCell ref="AB647:AB649"/>
    <mergeCell ref="AA647:AA649"/>
    <mergeCell ref="Z647:Z649"/>
    <mergeCell ref="Y647:Y649"/>
    <mergeCell ref="X647:X649"/>
    <mergeCell ref="W647:W649"/>
    <mergeCell ref="V647:V649"/>
    <mergeCell ref="U647:U649"/>
    <mergeCell ref="T647:T649"/>
    <mergeCell ref="S647:S649"/>
    <mergeCell ref="R647:R649"/>
    <mergeCell ref="Q647:Q649"/>
    <mergeCell ref="F647:F649"/>
    <mergeCell ref="B647:B649"/>
    <mergeCell ref="C644:C646"/>
    <mergeCell ref="AE644:AE646"/>
    <mergeCell ref="AD644:AD646"/>
    <mergeCell ref="AC644:AC646"/>
    <mergeCell ref="AB644:AB646"/>
    <mergeCell ref="AA644:AA646"/>
    <mergeCell ref="Z644:Z646"/>
    <mergeCell ref="Y644:Y646"/>
    <mergeCell ref="X644:X646"/>
    <mergeCell ref="W644:W646"/>
    <mergeCell ref="V644:V646"/>
    <mergeCell ref="U644:U646"/>
    <mergeCell ref="T644:T646"/>
    <mergeCell ref="S644:S646"/>
    <mergeCell ref="R644:R646"/>
    <mergeCell ref="Q644:Q646"/>
    <mergeCell ref="F644:F646"/>
    <mergeCell ref="B644:B646"/>
    <mergeCell ref="C641:C643"/>
    <mergeCell ref="AE641:AE643"/>
    <mergeCell ref="AD641:AD643"/>
    <mergeCell ref="AC641:AC643"/>
    <mergeCell ref="AB641:AB643"/>
    <mergeCell ref="AA641:AA643"/>
    <mergeCell ref="Z641:Z643"/>
    <mergeCell ref="Y641:Y643"/>
    <mergeCell ref="X641:X643"/>
    <mergeCell ref="W641:W643"/>
    <mergeCell ref="V641:V643"/>
    <mergeCell ref="U641:U643"/>
    <mergeCell ref="T641:T643"/>
    <mergeCell ref="S641:S643"/>
    <mergeCell ref="R641:R643"/>
    <mergeCell ref="Q641:Q643"/>
    <mergeCell ref="F641:F643"/>
    <mergeCell ref="B641:B643"/>
    <mergeCell ref="B640:D640"/>
    <mergeCell ref="C637:C639"/>
    <mergeCell ref="AE637:AE639"/>
    <mergeCell ref="AD637:AD639"/>
    <mergeCell ref="AC637:AC639"/>
    <mergeCell ref="AB637:AB639"/>
    <mergeCell ref="AA637:AA639"/>
    <mergeCell ref="Z637:Z639"/>
    <mergeCell ref="Y637:Y639"/>
    <mergeCell ref="X637:X639"/>
    <mergeCell ref="W637:W639"/>
    <mergeCell ref="V637:V639"/>
    <mergeCell ref="U637:U639"/>
    <mergeCell ref="T637:T639"/>
    <mergeCell ref="S637:S639"/>
    <mergeCell ref="R637:R639"/>
    <mergeCell ref="Q637:Q639"/>
    <mergeCell ref="F637:F639"/>
    <mergeCell ref="B637:B639"/>
    <mergeCell ref="C634:C636"/>
    <mergeCell ref="AE634:AE636"/>
    <mergeCell ref="AD634:AD636"/>
    <mergeCell ref="AC634:AC636"/>
    <mergeCell ref="AB634:AB636"/>
    <mergeCell ref="AA634:AA636"/>
    <mergeCell ref="Z634:Z636"/>
    <mergeCell ref="Y634:Y636"/>
    <mergeCell ref="X634:X636"/>
    <mergeCell ref="W634:W636"/>
    <mergeCell ref="V634:V636"/>
    <mergeCell ref="U634:U636"/>
    <mergeCell ref="T634:T636"/>
    <mergeCell ref="S634:S636"/>
    <mergeCell ref="R634:R636"/>
    <mergeCell ref="Q634:Q636"/>
    <mergeCell ref="F634:F636"/>
    <mergeCell ref="B634:B636"/>
    <mergeCell ref="C631:C633"/>
    <mergeCell ref="AE631:AE633"/>
    <mergeCell ref="AD631:AD633"/>
    <mergeCell ref="AC631:AC633"/>
    <mergeCell ref="AB631:AB633"/>
    <mergeCell ref="AA631:AA633"/>
    <mergeCell ref="Z631:Z633"/>
    <mergeCell ref="Y631:Y633"/>
    <mergeCell ref="X631:X633"/>
    <mergeCell ref="W631:W633"/>
    <mergeCell ref="V631:V633"/>
    <mergeCell ref="U631:U633"/>
    <mergeCell ref="T631:T633"/>
    <mergeCell ref="S631:S633"/>
    <mergeCell ref="R631:R633"/>
    <mergeCell ref="Q631:Q633"/>
    <mergeCell ref="F631:F633"/>
    <mergeCell ref="B631:B633"/>
    <mergeCell ref="C628:C630"/>
    <mergeCell ref="AE628:AE630"/>
    <mergeCell ref="AD628:AD630"/>
    <mergeCell ref="AC628:AC630"/>
    <mergeCell ref="AB628:AB630"/>
    <mergeCell ref="AA628:AA630"/>
    <mergeCell ref="Z628:Z630"/>
    <mergeCell ref="Y628:Y630"/>
    <mergeCell ref="X628:X630"/>
    <mergeCell ref="W628:W630"/>
    <mergeCell ref="U628:U630"/>
    <mergeCell ref="T628:T630"/>
    <mergeCell ref="S628:S630"/>
    <mergeCell ref="R628:R630"/>
    <mergeCell ref="Q628:Q630"/>
    <mergeCell ref="F628:F630"/>
    <mergeCell ref="B628:B630"/>
    <mergeCell ref="C625:C627"/>
    <mergeCell ref="AE625:AE627"/>
    <mergeCell ref="AD625:AD627"/>
    <mergeCell ref="AC625:AC627"/>
    <mergeCell ref="AB625:AB627"/>
    <mergeCell ref="AA625:AA627"/>
    <mergeCell ref="Z625:Z627"/>
    <mergeCell ref="Y625:Y627"/>
    <mergeCell ref="X625:X627"/>
    <mergeCell ref="W625:W627"/>
    <mergeCell ref="V625:V627"/>
    <mergeCell ref="U625:U627"/>
    <mergeCell ref="T625:T627"/>
    <mergeCell ref="S625:S627"/>
    <mergeCell ref="R625:R627"/>
    <mergeCell ref="Q625:Q627"/>
    <mergeCell ref="F625:F627"/>
    <mergeCell ref="B625:B627"/>
    <mergeCell ref="B624:D624"/>
    <mergeCell ref="AE621:AE623"/>
    <mergeCell ref="AD621:AD623"/>
    <mergeCell ref="AC621:AC623"/>
    <mergeCell ref="AB621:AB623"/>
    <mergeCell ref="AA621:AA623"/>
    <mergeCell ref="Z621:Z623"/>
    <mergeCell ref="Y621:Y623"/>
    <mergeCell ref="X621:X623"/>
    <mergeCell ref="W621:W623"/>
    <mergeCell ref="V621:V623"/>
    <mergeCell ref="U621:U623"/>
    <mergeCell ref="T621:T623"/>
    <mergeCell ref="S621:S623"/>
    <mergeCell ref="R621:R623"/>
    <mergeCell ref="Q621:Q623"/>
    <mergeCell ref="F621:F623"/>
    <mergeCell ref="B621:B623"/>
    <mergeCell ref="AE618:AE620"/>
    <mergeCell ref="AD618:AD620"/>
    <mergeCell ref="AC618:AC620"/>
    <mergeCell ref="AB618:AB620"/>
    <mergeCell ref="AA618:AA620"/>
    <mergeCell ref="Z618:Z620"/>
    <mergeCell ref="Y618:Y620"/>
    <mergeCell ref="X618:X620"/>
    <mergeCell ref="W618:W620"/>
    <mergeCell ref="V618:V620"/>
    <mergeCell ref="U618:U620"/>
    <mergeCell ref="T618:T620"/>
    <mergeCell ref="S618:S620"/>
    <mergeCell ref="R618:R620"/>
    <mergeCell ref="Q618:Q620"/>
    <mergeCell ref="B618:B620"/>
    <mergeCell ref="F618:F620"/>
    <mergeCell ref="B615:B617"/>
    <mergeCell ref="F615:F617"/>
    <mergeCell ref="Q615:Q617"/>
    <mergeCell ref="R615:R617"/>
    <mergeCell ref="S615:S617"/>
    <mergeCell ref="T615:T617"/>
    <mergeCell ref="U615:U617"/>
    <mergeCell ref="V615:V617"/>
    <mergeCell ref="W615:W617"/>
    <mergeCell ref="X615:X617"/>
    <mergeCell ref="Y615:Y617"/>
    <mergeCell ref="Z615:Z617"/>
    <mergeCell ref="AA615:AA617"/>
    <mergeCell ref="AB615:AB617"/>
    <mergeCell ref="AC615:AC617"/>
    <mergeCell ref="AD615:AD617"/>
    <mergeCell ref="AE615:AE617"/>
    <mergeCell ref="B612:B614"/>
    <mergeCell ref="F612:F614"/>
    <mergeCell ref="Q612:Q614"/>
    <mergeCell ref="R612:R614"/>
    <mergeCell ref="S612:S614"/>
    <mergeCell ref="T612:T614"/>
    <mergeCell ref="U612:U614"/>
    <mergeCell ref="V612:V614"/>
    <mergeCell ref="W612:W614"/>
    <mergeCell ref="X612:X614"/>
    <mergeCell ref="Y612:Y614"/>
    <mergeCell ref="Z612:Z614"/>
    <mergeCell ref="AA612:AA614"/>
    <mergeCell ref="AB612:AB614"/>
    <mergeCell ref="AC612:AC614"/>
    <mergeCell ref="AD612:AD614"/>
    <mergeCell ref="AE612:AE614"/>
    <mergeCell ref="C609:C611"/>
    <mergeCell ref="F609:F611"/>
    <mergeCell ref="Q609:Q611"/>
    <mergeCell ref="R609:R611"/>
    <mergeCell ref="S609:S611"/>
    <mergeCell ref="T609:T611"/>
    <mergeCell ref="U609:U611"/>
    <mergeCell ref="V609:V611"/>
    <mergeCell ref="W609:W611"/>
    <mergeCell ref="X609:X611"/>
    <mergeCell ref="Y609:Y611"/>
    <mergeCell ref="Z609:Z611"/>
    <mergeCell ref="AA609:AA611"/>
    <mergeCell ref="AB609:AB611"/>
    <mergeCell ref="AC609:AC611"/>
    <mergeCell ref="AD609:AD611"/>
    <mergeCell ref="AE609:AE611"/>
    <mergeCell ref="B609:B611"/>
    <mergeCell ref="B608:D608"/>
    <mergeCell ref="B605:B607"/>
    <mergeCell ref="F605:F607"/>
    <mergeCell ref="Q605:Q607"/>
    <mergeCell ref="R605:R607"/>
    <mergeCell ref="S605:S607"/>
    <mergeCell ref="T605:T607"/>
    <mergeCell ref="U605:U607"/>
    <mergeCell ref="V605:V607"/>
    <mergeCell ref="W605:W607"/>
    <mergeCell ref="X605:X607"/>
    <mergeCell ref="Y605:Y607"/>
    <mergeCell ref="Z605:Z607"/>
    <mergeCell ref="AA605:AA607"/>
    <mergeCell ref="AB605:AB607"/>
    <mergeCell ref="AC605:AC607"/>
    <mergeCell ref="AD605:AD607"/>
    <mergeCell ref="AE605:AE607"/>
    <mergeCell ref="B602:B604"/>
    <mergeCell ref="F602:F604"/>
    <mergeCell ref="Q602:Q604"/>
    <mergeCell ref="R602:R604"/>
    <mergeCell ref="S602:S604"/>
    <mergeCell ref="T602:T604"/>
    <mergeCell ref="U602:U604"/>
    <mergeCell ref="V602:V604"/>
    <mergeCell ref="W602:W604"/>
    <mergeCell ref="X602:X604"/>
    <mergeCell ref="Y602:Y604"/>
    <mergeCell ref="Z602:Z604"/>
    <mergeCell ref="AA602:AA604"/>
    <mergeCell ref="AB602:AB604"/>
    <mergeCell ref="AC602:AC604"/>
    <mergeCell ref="AD602:AD604"/>
    <mergeCell ref="AE602:AE604"/>
    <mergeCell ref="B599:B601"/>
    <mergeCell ref="F599:F601"/>
    <mergeCell ref="Q599:Q601"/>
    <mergeCell ref="R599:R601"/>
    <mergeCell ref="S599:S601"/>
    <mergeCell ref="T599:T601"/>
    <mergeCell ref="U599:U601"/>
    <mergeCell ref="V599:V601"/>
    <mergeCell ref="W599:W601"/>
    <mergeCell ref="X599:X601"/>
    <mergeCell ref="Y599:Y601"/>
    <mergeCell ref="Z599:Z601"/>
    <mergeCell ref="AA599:AA601"/>
    <mergeCell ref="AB599:AB601"/>
    <mergeCell ref="AC599:AC601"/>
    <mergeCell ref="AD599:AD601"/>
    <mergeCell ref="AE599:AE601"/>
    <mergeCell ref="B596:B598"/>
    <mergeCell ref="F596:F598"/>
    <mergeCell ref="Q596:Q598"/>
    <mergeCell ref="R596:R598"/>
    <mergeCell ref="S596:S598"/>
    <mergeCell ref="T596:T598"/>
    <mergeCell ref="U596:U598"/>
    <mergeCell ref="V596:V598"/>
    <mergeCell ref="W596:W598"/>
    <mergeCell ref="X596:X598"/>
    <mergeCell ref="Y596:Y598"/>
    <mergeCell ref="Z596:Z598"/>
    <mergeCell ref="AA596:AA598"/>
    <mergeCell ref="AB596:AB598"/>
    <mergeCell ref="AC596:AC598"/>
    <mergeCell ref="AD596:AD598"/>
    <mergeCell ref="AE596:AE598"/>
    <mergeCell ref="A593:A657"/>
    <mergeCell ref="B593:B595"/>
    <mergeCell ref="Q593:Q595"/>
    <mergeCell ref="R593:R595"/>
    <mergeCell ref="S593:S595"/>
    <mergeCell ref="T593:T595"/>
    <mergeCell ref="U593:U595"/>
    <mergeCell ref="V593:V595"/>
    <mergeCell ref="W593:W595"/>
    <mergeCell ref="X593:X595"/>
    <mergeCell ref="Y593:Y595"/>
    <mergeCell ref="Z593:Z595"/>
    <mergeCell ref="AA593:AA595"/>
    <mergeCell ref="AB593:AB595"/>
    <mergeCell ref="AC593:AC595"/>
    <mergeCell ref="AD593:AD595"/>
    <mergeCell ref="AE593:AE595"/>
    <mergeCell ref="F593:F595"/>
    <mergeCell ref="C555:C557"/>
    <mergeCell ref="C552:C554"/>
    <mergeCell ref="C549:C551"/>
    <mergeCell ref="C546:C548"/>
    <mergeCell ref="B591:D591"/>
    <mergeCell ref="B590:D590"/>
    <mergeCell ref="C587:C589"/>
    <mergeCell ref="AE587:AE589"/>
    <mergeCell ref="AD587:AD589"/>
    <mergeCell ref="AC587:AC589"/>
    <mergeCell ref="AB587:AB589"/>
    <mergeCell ref="AA587:AA589"/>
    <mergeCell ref="Z587:Z589"/>
    <mergeCell ref="Y587:Y589"/>
    <mergeCell ref="X587:X589"/>
    <mergeCell ref="W587:W589"/>
    <mergeCell ref="V587:V589"/>
    <mergeCell ref="U587:U589"/>
    <mergeCell ref="T587:T589"/>
    <mergeCell ref="S587:S589"/>
    <mergeCell ref="R587:R589"/>
    <mergeCell ref="Q587:Q589"/>
    <mergeCell ref="F587:F589"/>
    <mergeCell ref="B587:B589"/>
    <mergeCell ref="C584:C586"/>
    <mergeCell ref="AE584:AE586"/>
    <mergeCell ref="AD584:AD586"/>
    <mergeCell ref="AC584:AC586"/>
    <mergeCell ref="AB584:AB586"/>
    <mergeCell ref="AA584:AA586"/>
    <mergeCell ref="Z584:Z586"/>
    <mergeCell ref="Y584:Y586"/>
    <mergeCell ref="X584:X586"/>
    <mergeCell ref="W584:W586"/>
    <mergeCell ref="V584:V586"/>
    <mergeCell ref="U584:U586"/>
    <mergeCell ref="T584:T586"/>
    <mergeCell ref="S584:S586"/>
    <mergeCell ref="R584:R586"/>
    <mergeCell ref="Q584:Q586"/>
    <mergeCell ref="F584:F586"/>
    <mergeCell ref="B584:B586"/>
    <mergeCell ref="C581:C583"/>
    <mergeCell ref="AE581:AE583"/>
    <mergeCell ref="AD581:AD583"/>
    <mergeCell ref="AC581:AC583"/>
    <mergeCell ref="AB581:AB583"/>
    <mergeCell ref="AA581:AA583"/>
    <mergeCell ref="Z581:Z583"/>
    <mergeCell ref="Y581:Y583"/>
    <mergeCell ref="X581:X583"/>
    <mergeCell ref="W581:W583"/>
    <mergeCell ref="V581:V583"/>
    <mergeCell ref="U581:U583"/>
    <mergeCell ref="T581:T583"/>
    <mergeCell ref="S581:S583"/>
    <mergeCell ref="R581:R583"/>
    <mergeCell ref="Q581:Q583"/>
    <mergeCell ref="F581:F583"/>
    <mergeCell ref="B581:B583"/>
    <mergeCell ref="C578:C580"/>
    <mergeCell ref="AE578:AE580"/>
    <mergeCell ref="AD578:AD580"/>
    <mergeCell ref="AC578:AC580"/>
    <mergeCell ref="AB578:AB580"/>
    <mergeCell ref="AA578:AA580"/>
    <mergeCell ref="Z578:Z580"/>
    <mergeCell ref="Y578:Y580"/>
    <mergeCell ref="X578:X580"/>
    <mergeCell ref="W578:W580"/>
    <mergeCell ref="V578:V580"/>
    <mergeCell ref="U578:U580"/>
    <mergeCell ref="T578:T580"/>
    <mergeCell ref="S578:S580"/>
    <mergeCell ref="R578:R580"/>
    <mergeCell ref="Q578:Q580"/>
    <mergeCell ref="F578:F580"/>
    <mergeCell ref="B578:B580"/>
    <mergeCell ref="C575:C577"/>
    <mergeCell ref="AE575:AE577"/>
    <mergeCell ref="AD575:AD577"/>
    <mergeCell ref="AC575:AC577"/>
    <mergeCell ref="AB575:AB577"/>
    <mergeCell ref="AA575:AA577"/>
    <mergeCell ref="Z575:Z577"/>
    <mergeCell ref="Y575:Y577"/>
    <mergeCell ref="X575:X577"/>
    <mergeCell ref="W575:W577"/>
    <mergeCell ref="V575:V577"/>
    <mergeCell ref="U575:U577"/>
    <mergeCell ref="T575:T577"/>
    <mergeCell ref="S575:S577"/>
    <mergeCell ref="R575:R577"/>
    <mergeCell ref="Q575:Q577"/>
    <mergeCell ref="F575:F577"/>
    <mergeCell ref="B575:B577"/>
    <mergeCell ref="B574:D574"/>
    <mergeCell ref="C571:C573"/>
    <mergeCell ref="AE571:AE573"/>
    <mergeCell ref="AD571:AD573"/>
    <mergeCell ref="AC571:AC573"/>
    <mergeCell ref="AB571:AB573"/>
    <mergeCell ref="AA571:AA573"/>
    <mergeCell ref="Z571:Z573"/>
    <mergeCell ref="Y571:Y573"/>
    <mergeCell ref="X571:X573"/>
    <mergeCell ref="W571:W573"/>
    <mergeCell ref="V571:V573"/>
    <mergeCell ref="U571:U573"/>
    <mergeCell ref="T571:T573"/>
    <mergeCell ref="S571:S573"/>
    <mergeCell ref="R571:R573"/>
    <mergeCell ref="Q571:Q573"/>
    <mergeCell ref="F571:F573"/>
    <mergeCell ref="B571:B573"/>
    <mergeCell ref="C568:C570"/>
    <mergeCell ref="AE568:AE570"/>
    <mergeCell ref="AD568:AD570"/>
    <mergeCell ref="AC568:AC570"/>
    <mergeCell ref="AB568:AB570"/>
    <mergeCell ref="AA568:AA570"/>
    <mergeCell ref="Z568:Z570"/>
    <mergeCell ref="Y568:Y570"/>
    <mergeCell ref="X568:X570"/>
    <mergeCell ref="W568:W570"/>
    <mergeCell ref="V568:V570"/>
    <mergeCell ref="U568:U570"/>
    <mergeCell ref="T568:T570"/>
    <mergeCell ref="S568:S570"/>
    <mergeCell ref="R568:R570"/>
    <mergeCell ref="Q568:Q570"/>
    <mergeCell ref="F568:F570"/>
    <mergeCell ref="B568:B570"/>
    <mergeCell ref="C565:C567"/>
    <mergeCell ref="AE565:AE567"/>
    <mergeCell ref="AD565:AD567"/>
    <mergeCell ref="AC565:AC567"/>
    <mergeCell ref="AB565:AB567"/>
    <mergeCell ref="AA565:AA567"/>
    <mergeCell ref="Z565:Z567"/>
    <mergeCell ref="Y565:Y567"/>
    <mergeCell ref="X565:X567"/>
    <mergeCell ref="W565:W567"/>
    <mergeCell ref="V565:V567"/>
    <mergeCell ref="U565:U567"/>
    <mergeCell ref="T565:T567"/>
    <mergeCell ref="S565:S567"/>
    <mergeCell ref="R565:R567"/>
    <mergeCell ref="Q565:Q567"/>
    <mergeCell ref="F565:F567"/>
    <mergeCell ref="B565:B567"/>
    <mergeCell ref="C562:C564"/>
    <mergeCell ref="AE562:AE564"/>
    <mergeCell ref="AD562:AD564"/>
    <mergeCell ref="AC562:AC564"/>
    <mergeCell ref="AB562:AB564"/>
    <mergeCell ref="AA562:AA564"/>
    <mergeCell ref="Z562:Z564"/>
    <mergeCell ref="Y562:Y564"/>
    <mergeCell ref="X562:X564"/>
    <mergeCell ref="W562:W564"/>
    <mergeCell ref="V562:V564"/>
    <mergeCell ref="U562:U564"/>
    <mergeCell ref="T562:T564"/>
    <mergeCell ref="S562:S564"/>
    <mergeCell ref="R562:R564"/>
    <mergeCell ref="Q562:Q564"/>
    <mergeCell ref="F562:F564"/>
    <mergeCell ref="B562:B564"/>
    <mergeCell ref="C559:C561"/>
    <mergeCell ref="AE559:AE561"/>
    <mergeCell ref="AD559:AD561"/>
    <mergeCell ref="AC559:AC561"/>
    <mergeCell ref="AB559:AB561"/>
    <mergeCell ref="AA559:AA561"/>
    <mergeCell ref="Z559:Z561"/>
    <mergeCell ref="Y559:Y561"/>
    <mergeCell ref="X559:X561"/>
    <mergeCell ref="W559:W561"/>
    <mergeCell ref="V559:V561"/>
    <mergeCell ref="U559:U561"/>
    <mergeCell ref="T559:T561"/>
    <mergeCell ref="S559:S561"/>
    <mergeCell ref="R559:R561"/>
    <mergeCell ref="Q559:Q561"/>
    <mergeCell ref="F559:F561"/>
    <mergeCell ref="B559:B561"/>
    <mergeCell ref="B558:D558"/>
    <mergeCell ref="AE555:AE557"/>
    <mergeCell ref="AD555:AD557"/>
    <mergeCell ref="AC555:AC557"/>
    <mergeCell ref="AB555:AB557"/>
    <mergeCell ref="AA555:AA557"/>
    <mergeCell ref="Z555:Z557"/>
    <mergeCell ref="Y555:Y557"/>
    <mergeCell ref="X555:X557"/>
    <mergeCell ref="W555:W557"/>
    <mergeCell ref="V555:V557"/>
    <mergeCell ref="U555:U557"/>
    <mergeCell ref="T555:T557"/>
    <mergeCell ref="S555:S557"/>
    <mergeCell ref="R555:R557"/>
    <mergeCell ref="Q555:Q557"/>
    <mergeCell ref="F555:F557"/>
    <mergeCell ref="B555:B557"/>
    <mergeCell ref="AE552:AE554"/>
    <mergeCell ref="AD552:AD554"/>
    <mergeCell ref="AC552:AC554"/>
    <mergeCell ref="AB552:AB554"/>
    <mergeCell ref="AA552:AA554"/>
    <mergeCell ref="Z552:Z554"/>
    <mergeCell ref="Y552:Y554"/>
    <mergeCell ref="X552:X554"/>
    <mergeCell ref="W552:W554"/>
    <mergeCell ref="V552:V554"/>
    <mergeCell ref="U552:U554"/>
    <mergeCell ref="T552:T554"/>
    <mergeCell ref="S552:S554"/>
    <mergeCell ref="R552:R554"/>
    <mergeCell ref="Q552:Q554"/>
    <mergeCell ref="B552:B554"/>
    <mergeCell ref="F552:F554"/>
    <mergeCell ref="B549:B551"/>
    <mergeCell ref="F549:F551"/>
    <mergeCell ref="Q549:Q551"/>
    <mergeCell ref="R549:R551"/>
    <mergeCell ref="S549:S551"/>
    <mergeCell ref="T549:T551"/>
    <mergeCell ref="U549:U551"/>
    <mergeCell ref="V549:V551"/>
    <mergeCell ref="W549:W551"/>
    <mergeCell ref="X549:X551"/>
    <mergeCell ref="Y549:Y551"/>
    <mergeCell ref="Z549:Z551"/>
    <mergeCell ref="AA549:AA551"/>
    <mergeCell ref="AB549:AB551"/>
    <mergeCell ref="AC549:AC551"/>
    <mergeCell ref="AD549:AD551"/>
    <mergeCell ref="AE549:AE551"/>
    <mergeCell ref="B546:B548"/>
    <mergeCell ref="F546:F548"/>
    <mergeCell ref="Q546:Q548"/>
    <mergeCell ref="R546:R548"/>
    <mergeCell ref="S546:S548"/>
    <mergeCell ref="T546:T548"/>
    <mergeCell ref="U546:U548"/>
    <mergeCell ref="V546:V548"/>
    <mergeCell ref="W546:W548"/>
    <mergeCell ref="X546:X548"/>
    <mergeCell ref="Y546:Y548"/>
    <mergeCell ref="Z546:Z548"/>
    <mergeCell ref="AA546:AA548"/>
    <mergeCell ref="AB546:AB548"/>
    <mergeCell ref="AC546:AC548"/>
    <mergeCell ref="AD546:AD548"/>
    <mergeCell ref="AE546:AE548"/>
    <mergeCell ref="C543:C545"/>
    <mergeCell ref="F543:F545"/>
    <mergeCell ref="Q543:Q545"/>
    <mergeCell ref="R543:R545"/>
    <mergeCell ref="S543:S545"/>
    <mergeCell ref="T543:T545"/>
    <mergeCell ref="U543:U545"/>
    <mergeCell ref="V543:V545"/>
    <mergeCell ref="W543:W545"/>
    <mergeCell ref="X543:X545"/>
    <mergeCell ref="Y543:Y545"/>
    <mergeCell ref="Z543:Z545"/>
    <mergeCell ref="AA543:AA545"/>
    <mergeCell ref="AB543:AB545"/>
    <mergeCell ref="AC543:AC545"/>
    <mergeCell ref="AD543:AD545"/>
    <mergeCell ref="AE543:AE545"/>
    <mergeCell ref="B543:B545"/>
    <mergeCell ref="B542:D542"/>
    <mergeCell ref="B539:B541"/>
    <mergeCell ref="C539:C541"/>
    <mergeCell ref="F539:F541"/>
    <mergeCell ref="Q539:Q541"/>
    <mergeCell ref="R539:R541"/>
    <mergeCell ref="S539:S541"/>
    <mergeCell ref="T539:T541"/>
    <mergeCell ref="U539:U541"/>
    <mergeCell ref="V539:V541"/>
    <mergeCell ref="W539:W541"/>
    <mergeCell ref="X539:X541"/>
    <mergeCell ref="Y539:Y541"/>
    <mergeCell ref="Z539:Z541"/>
    <mergeCell ref="AA539:AA541"/>
    <mergeCell ref="AB539:AB541"/>
    <mergeCell ref="AC539:AC541"/>
    <mergeCell ref="AD539:AD541"/>
    <mergeCell ref="AE539:AE541"/>
    <mergeCell ref="B536:B538"/>
    <mergeCell ref="C536:C538"/>
    <mergeCell ref="F536:F538"/>
    <mergeCell ref="Q536:Q538"/>
    <mergeCell ref="R536:R538"/>
    <mergeCell ref="S536:S538"/>
    <mergeCell ref="T536:T538"/>
    <mergeCell ref="U536:U538"/>
    <mergeCell ref="V536:V538"/>
    <mergeCell ref="W536:W538"/>
    <mergeCell ref="X536:X538"/>
    <mergeCell ref="Y536:Y538"/>
    <mergeCell ref="Z536:Z538"/>
    <mergeCell ref="AA536:AA538"/>
    <mergeCell ref="AB536:AB538"/>
    <mergeCell ref="AC536:AC538"/>
    <mergeCell ref="AD536:AD538"/>
    <mergeCell ref="AE536:AE538"/>
    <mergeCell ref="B533:B535"/>
    <mergeCell ref="C533:C535"/>
    <mergeCell ref="F533:F535"/>
    <mergeCell ref="Q533:Q535"/>
    <mergeCell ref="R533:R535"/>
    <mergeCell ref="S533:S535"/>
    <mergeCell ref="T533:T535"/>
    <mergeCell ref="U533:U535"/>
    <mergeCell ref="V533:V535"/>
    <mergeCell ref="W533:W535"/>
    <mergeCell ref="X533:X535"/>
    <mergeCell ref="Y533:Y535"/>
    <mergeCell ref="Z533:Z535"/>
    <mergeCell ref="AA533:AA535"/>
    <mergeCell ref="AB533:AB535"/>
    <mergeCell ref="AC533:AC535"/>
    <mergeCell ref="AD533:AD535"/>
    <mergeCell ref="AE533:AE535"/>
    <mergeCell ref="B530:B532"/>
    <mergeCell ref="C530:C532"/>
    <mergeCell ref="F530:F532"/>
    <mergeCell ref="Q530:Q532"/>
    <mergeCell ref="R530:R532"/>
    <mergeCell ref="S530:S532"/>
    <mergeCell ref="T530:T532"/>
    <mergeCell ref="U530:U532"/>
    <mergeCell ref="V530:V532"/>
    <mergeCell ref="W530:W532"/>
    <mergeCell ref="X530:X532"/>
    <mergeCell ref="Y530:Y532"/>
    <mergeCell ref="Z530:Z532"/>
    <mergeCell ref="AA530:AA532"/>
    <mergeCell ref="AB530:AB532"/>
    <mergeCell ref="AC530:AC532"/>
    <mergeCell ref="AD530:AD532"/>
    <mergeCell ref="AE530:AE532"/>
    <mergeCell ref="A527:A591"/>
    <mergeCell ref="B527:B529"/>
    <mergeCell ref="C527:C529"/>
    <mergeCell ref="Q527:Q529"/>
    <mergeCell ref="R527:R529"/>
    <mergeCell ref="S527:S529"/>
    <mergeCell ref="T527:T529"/>
    <mergeCell ref="U527:U529"/>
    <mergeCell ref="V527:V529"/>
    <mergeCell ref="W527:W529"/>
    <mergeCell ref="X527:X529"/>
    <mergeCell ref="Y527:Y529"/>
    <mergeCell ref="Z527:Z529"/>
    <mergeCell ref="AA527:AA529"/>
    <mergeCell ref="AB527:AB529"/>
    <mergeCell ref="AC527:AC529"/>
    <mergeCell ref="AD527:AD529"/>
    <mergeCell ref="AE527:AE529"/>
    <mergeCell ref="F527:F529"/>
    <mergeCell ref="C502:C504"/>
    <mergeCell ref="C499:C501"/>
    <mergeCell ref="C496:C498"/>
    <mergeCell ref="C505:C507"/>
    <mergeCell ref="C521:C523"/>
    <mergeCell ref="C518:C520"/>
    <mergeCell ref="C515:C517"/>
    <mergeCell ref="C512:C514"/>
    <mergeCell ref="C509:C511"/>
    <mergeCell ref="C489:C491"/>
    <mergeCell ref="C486:C488"/>
    <mergeCell ref="C483:C485"/>
    <mergeCell ref="C480:C482"/>
    <mergeCell ref="B525:D525"/>
    <mergeCell ref="B524:D524"/>
    <mergeCell ref="AE521:AE523"/>
    <mergeCell ref="AD521:AD523"/>
    <mergeCell ref="AC521:AC523"/>
    <mergeCell ref="AB521:AB523"/>
    <mergeCell ref="AA521:AA523"/>
    <mergeCell ref="Z521:Z523"/>
    <mergeCell ref="Y521:Y523"/>
    <mergeCell ref="X521:X523"/>
    <mergeCell ref="W521:W523"/>
    <mergeCell ref="V521:V523"/>
    <mergeCell ref="U521:U523"/>
    <mergeCell ref="T521:T523"/>
    <mergeCell ref="S521:S523"/>
    <mergeCell ref="R521:R523"/>
    <mergeCell ref="Q521:Q523"/>
    <mergeCell ref="F521:F523"/>
    <mergeCell ref="B521:B523"/>
    <mergeCell ref="AE518:AE520"/>
    <mergeCell ref="AD518:AD520"/>
    <mergeCell ref="AC518:AC520"/>
    <mergeCell ref="AB518:AB520"/>
    <mergeCell ref="AA518:AA520"/>
    <mergeCell ref="Z518:Z520"/>
    <mergeCell ref="Y518:Y520"/>
    <mergeCell ref="X518:X520"/>
    <mergeCell ref="W518:W520"/>
    <mergeCell ref="V518:V520"/>
    <mergeCell ref="U518:U520"/>
    <mergeCell ref="T518:T520"/>
    <mergeCell ref="S518:S520"/>
    <mergeCell ref="R518:R520"/>
    <mergeCell ref="Q518:Q520"/>
    <mergeCell ref="F518:F520"/>
    <mergeCell ref="B518:B520"/>
    <mergeCell ref="AE515:AE517"/>
    <mergeCell ref="AD515:AD517"/>
    <mergeCell ref="AC515:AC517"/>
    <mergeCell ref="AB515:AB517"/>
    <mergeCell ref="AA515:AA517"/>
    <mergeCell ref="Z515:Z517"/>
    <mergeCell ref="Y515:Y517"/>
    <mergeCell ref="X515:X517"/>
    <mergeCell ref="W515:W517"/>
    <mergeCell ref="V515:V517"/>
    <mergeCell ref="U515:U517"/>
    <mergeCell ref="T515:T517"/>
    <mergeCell ref="S515:S517"/>
    <mergeCell ref="R515:R517"/>
    <mergeCell ref="Q515:Q517"/>
    <mergeCell ref="F515:F517"/>
    <mergeCell ref="B515:B517"/>
    <mergeCell ref="AE512:AE514"/>
    <mergeCell ref="AD512:AD514"/>
    <mergeCell ref="AC512:AC514"/>
    <mergeCell ref="AB512:AB514"/>
    <mergeCell ref="AA512:AA514"/>
    <mergeCell ref="Z512:Z514"/>
    <mergeCell ref="Y512:Y514"/>
    <mergeCell ref="X512:X514"/>
    <mergeCell ref="W512:W514"/>
    <mergeCell ref="V512:V514"/>
    <mergeCell ref="U512:U514"/>
    <mergeCell ref="T512:T514"/>
    <mergeCell ref="S512:S514"/>
    <mergeCell ref="R512:R514"/>
    <mergeCell ref="Q512:Q514"/>
    <mergeCell ref="F512:F514"/>
    <mergeCell ref="B512:B514"/>
    <mergeCell ref="AE509:AE511"/>
    <mergeCell ref="AD509:AD511"/>
    <mergeCell ref="AC509:AC511"/>
    <mergeCell ref="AB509:AB511"/>
    <mergeCell ref="AA509:AA511"/>
    <mergeCell ref="Z509:Z511"/>
    <mergeCell ref="Y509:Y511"/>
    <mergeCell ref="X509:X511"/>
    <mergeCell ref="W509:W511"/>
    <mergeCell ref="V509:V511"/>
    <mergeCell ref="U509:U511"/>
    <mergeCell ref="T509:T511"/>
    <mergeCell ref="S509:S511"/>
    <mergeCell ref="R509:R511"/>
    <mergeCell ref="Q509:Q511"/>
    <mergeCell ref="F509:F511"/>
    <mergeCell ref="B509:B511"/>
    <mergeCell ref="B508:D508"/>
    <mergeCell ref="AE505:AE507"/>
    <mergeCell ref="AD505:AD507"/>
    <mergeCell ref="AC505:AC507"/>
    <mergeCell ref="AB505:AB507"/>
    <mergeCell ref="AA505:AA507"/>
    <mergeCell ref="Z505:Z507"/>
    <mergeCell ref="Y505:Y507"/>
    <mergeCell ref="X505:X507"/>
    <mergeCell ref="W505:W507"/>
    <mergeCell ref="V505:V507"/>
    <mergeCell ref="U505:U507"/>
    <mergeCell ref="T505:T507"/>
    <mergeCell ref="S505:S507"/>
    <mergeCell ref="R505:R507"/>
    <mergeCell ref="Q505:Q507"/>
    <mergeCell ref="F505:F507"/>
    <mergeCell ref="B505:B507"/>
    <mergeCell ref="AE502:AE504"/>
    <mergeCell ref="AD502:AD504"/>
    <mergeCell ref="AC502:AC504"/>
    <mergeCell ref="AB502:AB504"/>
    <mergeCell ref="AA502:AA504"/>
    <mergeCell ref="Z502:Z504"/>
    <mergeCell ref="Y502:Y504"/>
    <mergeCell ref="X502:X504"/>
    <mergeCell ref="W502:W504"/>
    <mergeCell ref="V502:V504"/>
    <mergeCell ref="U502:U504"/>
    <mergeCell ref="T502:T504"/>
    <mergeCell ref="S502:S504"/>
    <mergeCell ref="R502:R504"/>
    <mergeCell ref="Q502:Q504"/>
    <mergeCell ref="F502:F504"/>
    <mergeCell ref="B502:B504"/>
    <mergeCell ref="AE499:AE501"/>
    <mergeCell ref="AD499:AD501"/>
    <mergeCell ref="AC499:AC501"/>
    <mergeCell ref="AB499:AB501"/>
    <mergeCell ref="AA499:AA501"/>
    <mergeCell ref="Z499:Z501"/>
    <mergeCell ref="Y499:Y501"/>
    <mergeCell ref="X499:X501"/>
    <mergeCell ref="W499:W501"/>
    <mergeCell ref="V499:V501"/>
    <mergeCell ref="U499:U501"/>
    <mergeCell ref="T499:T501"/>
    <mergeCell ref="S499:S501"/>
    <mergeCell ref="R499:R501"/>
    <mergeCell ref="Q499:Q501"/>
    <mergeCell ref="F499:F501"/>
    <mergeCell ref="B499:B501"/>
    <mergeCell ref="AE496:AE498"/>
    <mergeCell ref="AD496:AD498"/>
    <mergeCell ref="AC496:AC498"/>
    <mergeCell ref="AB496:AB498"/>
    <mergeCell ref="AA496:AA498"/>
    <mergeCell ref="Z496:Z498"/>
    <mergeCell ref="Y496:Y498"/>
    <mergeCell ref="X496:X498"/>
    <mergeCell ref="W496:W498"/>
    <mergeCell ref="V496:V498"/>
    <mergeCell ref="U496:U498"/>
    <mergeCell ref="T496:T498"/>
    <mergeCell ref="S496:S498"/>
    <mergeCell ref="R496:R498"/>
    <mergeCell ref="Q496:Q498"/>
    <mergeCell ref="F496:F498"/>
    <mergeCell ref="B496:B498"/>
    <mergeCell ref="C493:C495"/>
    <mergeCell ref="AE493:AE495"/>
    <mergeCell ref="AD493:AD495"/>
    <mergeCell ref="AC493:AC495"/>
    <mergeCell ref="AB493:AB495"/>
    <mergeCell ref="AA493:AA495"/>
    <mergeCell ref="Z493:Z495"/>
    <mergeCell ref="Y493:Y495"/>
    <mergeCell ref="X493:X495"/>
    <mergeCell ref="W493:W495"/>
    <mergeCell ref="V493:V495"/>
    <mergeCell ref="U493:U495"/>
    <mergeCell ref="T493:T495"/>
    <mergeCell ref="S493:S495"/>
    <mergeCell ref="R493:R495"/>
    <mergeCell ref="Q493:Q495"/>
    <mergeCell ref="F493:F495"/>
    <mergeCell ref="B493:B495"/>
    <mergeCell ref="B492:D492"/>
    <mergeCell ref="AE489:AE491"/>
    <mergeCell ref="AD489:AD491"/>
    <mergeCell ref="AC489:AC491"/>
    <mergeCell ref="AB489:AB491"/>
    <mergeCell ref="AA489:AA491"/>
    <mergeCell ref="Z489:Z491"/>
    <mergeCell ref="Y489:Y491"/>
    <mergeCell ref="X489:X491"/>
    <mergeCell ref="W489:W491"/>
    <mergeCell ref="V489:V491"/>
    <mergeCell ref="U489:U491"/>
    <mergeCell ref="T489:T491"/>
    <mergeCell ref="S489:S491"/>
    <mergeCell ref="R489:R491"/>
    <mergeCell ref="Q489:Q491"/>
    <mergeCell ref="F489:F491"/>
    <mergeCell ref="B489:B491"/>
    <mergeCell ref="AE486:AE488"/>
    <mergeCell ref="AD486:AD488"/>
    <mergeCell ref="AC486:AC488"/>
    <mergeCell ref="AB486:AB488"/>
    <mergeCell ref="AA486:AA488"/>
    <mergeCell ref="Z486:Z488"/>
    <mergeCell ref="Y486:Y488"/>
    <mergeCell ref="X486:X488"/>
    <mergeCell ref="W486:W488"/>
    <mergeCell ref="V486:V488"/>
    <mergeCell ref="U486:U488"/>
    <mergeCell ref="T486:T488"/>
    <mergeCell ref="S486:S488"/>
    <mergeCell ref="R486:R488"/>
    <mergeCell ref="Q486:Q488"/>
    <mergeCell ref="B486:B488"/>
    <mergeCell ref="F486:F488"/>
    <mergeCell ref="B483:B485"/>
    <mergeCell ref="F483:F485"/>
    <mergeCell ref="Q483:Q485"/>
    <mergeCell ref="R483:R485"/>
    <mergeCell ref="S483:S485"/>
    <mergeCell ref="T483:T485"/>
    <mergeCell ref="U483:U485"/>
    <mergeCell ref="V483:V485"/>
    <mergeCell ref="W483:W485"/>
    <mergeCell ref="X483:X485"/>
    <mergeCell ref="Y483:Y485"/>
    <mergeCell ref="Z483:Z485"/>
    <mergeCell ref="AA483:AA485"/>
    <mergeCell ref="AB483:AB485"/>
    <mergeCell ref="AC483:AC485"/>
    <mergeCell ref="AD483:AD485"/>
    <mergeCell ref="AE483:AE485"/>
    <mergeCell ref="B480:B482"/>
    <mergeCell ref="F480:F482"/>
    <mergeCell ref="Q480:Q482"/>
    <mergeCell ref="R480:R482"/>
    <mergeCell ref="S480:S482"/>
    <mergeCell ref="T480:T482"/>
    <mergeCell ref="U480:U482"/>
    <mergeCell ref="V480:V482"/>
    <mergeCell ref="W480:W482"/>
    <mergeCell ref="X480:X482"/>
    <mergeCell ref="Y480:Y482"/>
    <mergeCell ref="Z480:Z482"/>
    <mergeCell ref="AA480:AA482"/>
    <mergeCell ref="AB480:AB482"/>
    <mergeCell ref="AC480:AC482"/>
    <mergeCell ref="AD480:AD482"/>
    <mergeCell ref="AE480:AE482"/>
    <mergeCell ref="C477:C479"/>
    <mergeCell ref="F477:F479"/>
    <mergeCell ref="Q477:Q479"/>
    <mergeCell ref="R477:R479"/>
    <mergeCell ref="S477:S479"/>
    <mergeCell ref="T477:T479"/>
    <mergeCell ref="U477:U479"/>
    <mergeCell ref="V477:V479"/>
    <mergeCell ref="W477:W479"/>
    <mergeCell ref="X477:X479"/>
    <mergeCell ref="Y477:Y479"/>
    <mergeCell ref="Z477:Z479"/>
    <mergeCell ref="AA477:AA479"/>
    <mergeCell ref="AB477:AB479"/>
    <mergeCell ref="AC477:AC479"/>
    <mergeCell ref="AD477:AD479"/>
    <mergeCell ref="AE477:AE479"/>
    <mergeCell ref="B477:B479"/>
    <mergeCell ref="B476:D476"/>
    <mergeCell ref="B473:B475"/>
    <mergeCell ref="C473:C475"/>
    <mergeCell ref="F473:F475"/>
    <mergeCell ref="Q473:Q475"/>
    <mergeCell ref="R473:R475"/>
    <mergeCell ref="S473:S475"/>
    <mergeCell ref="T473:T475"/>
    <mergeCell ref="U473:U475"/>
    <mergeCell ref="V473:V475"/>
    <mergeCell ref="W473:W475"/>
    <mergeCell ref="X473:X475"/>
    <mergeCell ref="Y473:Y475"/>
    <mergeCell ref="Z473:Z475"/>
    <mergeCell ref="AA473:AA475"/>
    <mergeCell ref="AB473:AB475"/>
    <mergeCell ref="AC473:AC475"/>
    <mergeCell ref="AD473:AD475"/>
    <mergeCell ref="AE473:AE475"/>
    <mergeCell ref="B470:B472"/>
    <mergeCell ref="C470:C472"/>
    <mergeCell ref="F470:F472"/>
    <mergeCell ref="Q470:Q472"/>
    <mergeCell ref="R470:R472"/>
    <mergeCell ref="S470:S472"/>
    <mergeCell ref="T470:T472"/>
    <mergeCell ref="U470:U472"/>
    <mergeCell ref="V470:V472"/>
    <mergeCell ref="W470:W472"/>
    <mergeCell ref="X470:X472"/>
    <mergeCell ref="Y470:Y472"/>
    <mergeCell ref="Z470:Z472"/>
    <mergeCell ref="AA470:AA472"/>
    <mergeCell ref="AB470:AB472"/>
    <mergeCell ref="AC470:AC472"/>
    <mergeCell ref="AD470:AD472"/>
    <mergeCell ref="AE470:AE472"/>
    <mergeCell ref="B467:B469"/>
    <mergeCell ref="C467:C469"/>
    <mergeCell ref="F467:F469"/>
    <mergeCell ref="Q467:Q469"/>
    <mergeCell ref="R467:R469"/>
    <mergeCell ref="S467:S469"/>
    <mergeCell ref="T467:T469"/>
    <mergeCell ref="U467:U469"/>
    <mergeCell ref="V467:V469"/>
    <mergeCell ref="W467:W469"/>
    <mergeCell ref="X467:X469"/>
    <mergeCell ref="Y467:Y469"/>
    <mergeCell ref="Z467:Z469"/>
    <mergeCell ref="AA467:AA469"/>
    <mergeCell ref="AB467:AB469"/>
    <mergeCell ref="AC467:AC469"/>
    <mergeCell ref="AD467:AD469"/>
    <mergeCell ref="AE467:AE469"/>
    <mergeCell ref="B464:B466"/>
    <mergeCell ref="C464:C466"/>
    <mergeCell ref="F464:F466"/>
    <mergeCell ref="Q464:Q466"/>
    <mergeCell ref="R464:R466"/>
    <mergeCell ref="S464:S466"/>
    <mergeCell ref="T464:T466"/>
    <mergeCell ref="U464:U466"/>
    <mergeCell ref="V464:V466"/>
    <mergeCell ref="W464:W466"/>
    <mergeCell ref="X464:X466"/>
    <mergeCell ref="Y464:Y466"/>
    <mergeCell ref="Z464:Z466"/>
    <mergeCell ref="AA464:AA466"/>
    <mergeCell ref="AB464:AB466"/>
    <mergeCell ref="AC464:AC466"/>
    <mergeCell ref="AD464:AD466"/>
    <mergeCell ref="AE464:AE466"/>
    <mergeCell ref="A461:A525"/>
    <mergeCell ref="B461:B463"/>
    <mergeCell ref="C461:C463"/>
    <mergeCell ref="Q461:Q463"/>
    <mergeCell ref="R461:R463"/>
    <mergeCell ref="S461:S463"/>
    <mergeCell ref="T461:T463"/>
    <mergeCell ref="U461:U463"/>
    <mergeCell ref="V461:V463"/>
    <mergeCell ref="W461:W463"/>
    <mergeCell ref="X461:X463"/>
    <mergeCell ref="Y461:Y463"/>
    <mergeCell ref="Z461:Z463"/>
    <mergeCell ref="AA461:AA463"/>
    <mergeCell ref="AB461:AB463"/>
    <mergeCell ref="AC461:AC463"/>
    <mergeCell ref="AD461:AD463"/>
    <mergeCell ref="AE461:AE463"/>
    <mergeCell ref="F461:F463"/>
    <mergeCell ref="C439:C441"/>
    <mergeCell ref="C436:C438"/>
    <mergeCell ref="C433:C435"/>
    <mergeCell ref="C430:C432"/>
    <mergeCell ref="C411:C413"/>
    <mergeCell ref="C414:C416"/>
    <mergeCell ref="C417:C419"/>
    <mergeCell ref="C420:C422"/>
    <mergeCell ref="C423:C425"/>
    <mergeCell ref="AE420:AE422"/>
    <mergeCell ref="AD420:AD422"/>
    <mergeCell ref="AC420:AC422"/>
    <mergeCell ref="AB420:AB422"/>
    <mergeCell ref="AA420:AA422"/>
    <mergeCell ref="Z420:Z422"/>
    <mergeCell ref="Y420:Y422"/>
    <mergeCell ref="X420:X422"/>
    <mergeCell ref="W420:W422"/>
    <mergeCell ref="V420:V422"/>
    <mergeCell ref="U420:U422"/>
    <mergeCell ref="T420:T422"/>
    <mergeCell ref="S420:S422"/>
    <mergeCell ref="R420:R422"/>
    <mergeCell ref="Q420:Q422"/>
    <mergeCell ref="B420:B422"/>
    <mergeCell ref="B417:B419"/>
    <mergeCell ref="B414:B416"/>
    <mergeCell ref="F420:F422"/>
    <mergeCell ref="C452:C454"/>
    <mergeCell ref="C449:C451"/>
    <mergeCell ref="C446:C448"/>
    <mergeCell ref="C443:C445"/>
    <mergeCell ref="A395:A459"/>
    <mergeCell ref="AE423:AE425"/>
    <mergeCell ref="AD423:AD425"/>
    <mergeCell ref="AC423:AC425"/>
    <mergeCell ref="AB423:AB425"/>
    <mergeCell ref="AA423:AA425"/>
    <mergeCell ref="Z423:Z425"/>
    <mergeCell ref="Y423:Y425"/>
    <mergeCell ref="X423:X425"/>
    <mergeCell ref="W423:W425"/>
    <mergeCell ref="V423:V425"/>
    <mergeCell ref="U423:U425"/>
    <mergeCell ref="T423:T425"/>
    <mergeCell ref="S423:S425"/>
    <mergeCell ref="R423:R425"/>
    <mergeCell ref="Q423:Q425"/>
    <mergeCell ref="F423:F425"/>
    <mergeCell ref="B423:B425"/>
    <mergeCell ref="B426:D426"/>
    <mergeCell ref="C427:C429"/>
    <mergeCell ref="AE427:AE429"/>
    <mergeCell ref="AD427:AD429"/>
    <mergeCell ref="AC427:AC429"/>
    <mergeCell ref="AB427:AB429"/>
    <mergeCell ref="AA427:AA429"/>
    <mergeCell ref="Z427:Z429"/>
    <mergeCell ref="Y427:Y429"/>
    <mergeCell ref="X427:X429"/>
    <mergeCell ref="W427:W429"/>
    <mergeCell ref="V427:V429"/>
    <mergeCell ref="U427:U429"/>
    <mergeCell ref="T427:T429"/>
    <mergeCell ref="S427:S429"/>
    <mergeCell ref="R427:R429"/>
    <mergeCell ref="Q427:Q429"/>
    <mergeCell ref="F427:F429"/>
    <mergeCell ref="B427:B429"/>
    <mergeCell ref="AE430:AE432"/>
    <mergeCell ref="AD430:AD432"/>
    <mergeCell ref="AC430:AC432"/>
    <mergeCell ref="AB430:AB432"/>
    <mergeCell ref="AA430:AA432"/>
    <mergeCell ref="Z430:Z432"/>
    <mergeCell ref="Y430:Y432"/>
    <mergeCell ref="X430:X432"/>
    <mergeCell ref="W430:W432"/>
    <mergeCell ref="V430:V432"/>
    <mergeCell ref="U430:U432"/>
    <mergeCell ref="T430:T432"/>
    <mergeCell ref="S430:S432"/>
    <mergeCell ref="R430:R432"/>
    <mergeCell ref="Q430:Q432"/>
    <mergeCell ref="F430:F432"/>
    <mergeCell ref="B430:B432"/>
    <mergeCell ref="AE433:AE435"/>
    <mergeCell ref="AD433:AD435"/>
    <mergeCell ref="AC433:AC435"/>
    <mergeCell ref="AB433:AB435"/>
    <mergeCell ref="AA433:AA435"/>
    <mergeCell ref="Z433:Z435"/>
    <mergeCell ref="Y433:Y435"/>
    <mergeCell ref="X433:X435"/>
    <mergeCell ref="W433:W435"/>
    <mergeCell ref="V433:V435"/>
    <mergeCell ref="U433:U435"/>
    <mergeCell ref="T433:T435"/>
    <mergeCell ref="S433:S435"/>
    <mergeCell ref="R433:R435"/>
    <mergeCell ref="Q433:Q435"/>
    <mergeCell ref="F433:F435"/>
    <mergeCell ref="B433:B435"/>
    <mergeCell ref="AE436:AE438"/>
    <mergeCell ref="AD436:AD438"/>
    <mergeCell ref="AC436:AC438"/>
    <mergeCell ref="AB436:AB438"/>
    <mergeCell ref="AA436:AA438"/>
    <mergeCell ref="Z436:Z438"/>
    <mergeCell ref="Y436:Y438"/>
    <mergeCell ref="X436:X438"/>
    <mergeCell ref="W436:W438"/>
    <mergeCell ref="V436:V438"/>
    <mergeCell ref="U436:U438"/>
    <mergeCell ref="T436:T438"/>
    <mergeCell ref="S436:S438"/>
    <mergeCell ref="R436:R438"/>
    <mergeCell ref="Q436:Q438"/>
    <mergeCell ref="F436:F438"/>
    <mergeCell ref="B436:B438"/>
    <mergeCell ref="AE439:AE441"/>
    <mergeCell ref="AD439:AD441"/>
    <mergeCell ref="AC439:AC441"/>
    <mergeCell ref="AB439:AB441"/>
    <mergeCell ref="AA439:AA441"/>
    <mergeCell ref="Z439:Z441"/>
    <mergeCell ref="Y439:Y441"/>
    <mergeCell ref="X439:X441"/>
    <mergeCell ref="W439:W441"/>
    <mergeCell ref="V439:V441"/>
    <mergeCell ref="U439:U441"/>
    <mergeCell ref="T439:T441"/>
    <mergeCell ref="S439:S441"/>
    <mergeCell ref="R439:R441"/>
    <mergeCell ref="Q439:Q441"/>
    <mergeCell ref="F439:F441"/>
    <mergeCell ref="B439:B441"/>
    <mergeCell ref="B442:D442"/>
    <mergeCell ref="AE443:AE445"/>
    <mergeCell ref="AD443:AD445"/>
    <mergeCell ref="AC443:AC445"/>
    <mergeCell ref="AB443:AB445"/>
    <mergeCell ref="AA443:AA445"/>
    <mergeCell ref="Z443:Z445"/>
    <mergeCell ref="Y443:Y445"/>
    <mergeCell ref="X443:X445"/>
    <mergeCell ref="W443:W445"/>
    <mergeCell ref="V443:V445"/>
    <mergeCell ref="U443:U445"/>
    <mergeCell ref="T443:T445"/>
    <mergeCell ref="S443:S445"/>
    <mergeCell ref="R443:R445"/>
    <mergeCell ref="Q443:Q445"/>
    <mergeCell ref="F443:F445"/>
    <mergeCell ref="B443:B445"/>
    <mergeCell ref="AE446:AE448"/>
    <mergeCell ref="AD446:AD448"/>
    <mergeCell ref="AC446:AC448"/>
    <mergeCell ref="AB446:AB448"/>
    <mergeCell ref="AA446:AA448"/>
    <mergeCell ref="Z446:Z448"/>
    <mergeCell ref="Y446:Y448"/>
    <mergeCell ref="X446:X448"/>
    <mergeCell ref="W446:W448"/>
    <mergeCell ref="V446:V448"/>
    <mergeCell ref="U446:U448"/>
    <mergeCell ref="T446:T448"/>
    <mergeCell ref="S446:S448"/>
    <mergeCell ref="R446:R448"/>
    <mergeCell ref="Q446:Q448"/>
    <mergeCell ref="F446:F448"/>
    <mergeCell ref="B446:B448"/>
    <mergeCell ref="AE449:AE451"/>
    <mergeCell ref="AD449:AD451"/>
    <mergeCell ref="AC449:AC451"/>
    <mergeCell ref="AB449:AB451"/>
    <mergeCell ref="AA449:AA451"/>
    <mergeCell ref="Z449:Z451"/>
    <mergeCell ref="Y449:Y451"/>
    <mergeCell ref="X449:X451"/>
    <mergeCell ref="W449:W451"/>
    <mergeCell ref="V449:V451"/>
    <mergeCell ref="U449:U451"/>
    <mergeCell ref="T449:T451"/>
    <mergeCell ref="S449:S451"/>
    <mergeCell ref="R449:R451"/>
    <mergeCell ref="Q449:Q451"/>
    <mergeCell ref="F449:F451"/>
    <mergeCell ref="B449:B451"/>
    <mergeCell ref="AE452:AE454"/>
    <mergeCell ref="AD452:AD454"/>
    <mergeCell ref="AC452:AC454"/>
    <mergeCell ref="AB452:AB454"/>
    <mergeCell ref="AA452:AA454"/>
    <mergeCell ref="Z452:Z454"/>
    <mergeCell ref="Y452:Y454"/>
    <mergeCell ref="X452:X454"/>
    <mergeCell ref="W452:W454"/>
    <mergeCell ref="V452:V454"/>
    <mergeCell ref="U452:U454"/>
    <mergeCell ref="T452:T454"/>
    <mergeCell ref="S452:S454"/>
    <mergeCell ref="R452:R454"/>
    <mergeCell ref="Q452:Q454"/>
    <mergeCell ref="F452:F454"/>
    <mergeCell ref="B452:B454"/>
    <mergeCell ref="C455:C457"/>
    <mergeCell ref="AE455:AE457"/>
    <mergeCell ref="AD455:AD457"/>
    <mergeCell ref="AC455:AC457"/>
    <mergeCell ref="AB455:AB457"/>
    <mergeCell ref="AA455:AA457"/>
    <mergeCell ref="Z455:Z457"/>
    <mergeCell ref="Y455:Y457"/>
    <mergeCell ref="X455:X457"/>
    <mergeCell ref="W455:W457"/>
    <mergeCell ref="V455:V457"/>
    <mergeCell ref="U455:U457"/>
    <mergeCell ref="T455:T457"/>
    <mergeCell ref="S455:S457"/>
    <mergeCell ref="R455:R457"/>
    <mergeCell ref="Q455:Q457"/>
    <mergeCell ref="F455:F457"/>
    <mergeCell ref="B455:B457"/>
    <mergeCell ref="B458:D458"/>
    <mergeCell ref="B459:D459"/>
    <mergeCell ref="F417:F419"/>
    <mergeCell ref="Q417:Q419"/>
    <mergeCell ref="R417:R419"/>
    <mergeCell ref="S417:S419"/>
    <mergeCell ref="T417:T419"/>
    <mergeCell ref="U417:U419"/>
    <mergeCell ref="V417:V419"/>
    <mergeCell ref="W417:W419"/>
    <mergeCell ref="X417:X419"/>
    <mergeCell ref="Y417:Y419"/>
    <mergeCell ref="Z417:Z419"/>
    <mergeCell ref="AA417:AA419"/>
    <mergeCell ref="AB417:AB419"/>
    <mergeCell ref="AC417:AC419"/>
    <mergeCell ref="AD417:AD419"/>
    <mergeCell ref="AE417:AE419"/>
    <mergeCell ref="F414:F416"/>
    <mergeCell ref="Q414:Q416"/>
    <mergeCell ref="R414:R416"/>
    <mergeCell ref="S414:S416"/>
    <mergeCell ref="T414:T416"/>
    <mergeCell ref="U414:U416"/>
    <mergeCell ref="V414:V416"/>
    <mergeCell ref="W414:W416"/>
    <mergeCell ref="X414:X416"/>
    <mergeCell ref="Y414:Y416"/>
    <mergeCell ref="Z414:Z416"/>
    <mergeCell ref="AA414:AA416"/>
    <mergeCell ref="AB414:AB416"/>
    <mergeCell ref="AC414:AC416"/>
    <mergeCell ref="AD414:AD416"/>
    <mergeCell ref="AE414:AE416"/>
    <mergeCell ref="F411:F413"/>
    <mergeCell ref="Q411:Q413"/>
    <mergeCell ref="R411:R413"/>
    <mergeCell ref="S411:S413"/>
    <mergeCell ref="T411:T413"/>
    <mergeCell ref="U411:U413"/>
    <mergeCell ref="V411:V413"/>
    <mergeCell ref="W411:W413"/>
    <mergeCell ref="X411:X413"/>
    <mergeCell ref="Y411:Y413"/>
    <mergeCell ref="Z411:Z413"/>
    <mergeCell ref="AA411:AA413"/>
    <mergeCell ref="AB411:AB413"/>
    <mergeCell ref="AC411:AC413"/>
    <mergeCell ref="AD411:AD413"/>
    <mergeCell ref="AE411:AE413"/>
    <mergeCell ref="B411:B413"/>
    <mergeCell ref="B410:D410"/>
    <mergeCell ref="B407:B409"/>
    <mergeCell ref="C407:C409"/>
    <mergeCell ref="F407:F409"/>
    <mergeCell ref="Q407:Q409"/>
    <mergeCell ref="R407:R409"/>
    <mergeCell ref="S407:S409"/>
    <mergeCell ref="T407:T409"/>
    <mergeCell ref="U407:U409"/>
    <mergeCell ref="V407:V409"/>
    <mergeCell ref="W407:W409"/>
    <mergeCell ref="X407:X409"/>
    <mergeCell ref="Y407:Y409"/>
    <mergeCell ref="Z407:Z409"/>
    <mergeCell ref="AA407:AA409"/>
    <mergeCell ref="AB407:AB409"/>
    <mergeCell ref="AC407:AC409"/>
    <mergeCell ref="AD407:AD409"/>
    <mergeCell ref="AE407:AE409"/>
    <mergeCell ref="B404:B406"/>
    <mergeCell ref="C404:C406"/>
    <mergeCell ref="F404:F406"/>
    <mergeCell ref="Q404:Q406"/>
    <mergeCell ref="R404:R406"/>
    <mergeCell ref="S404:S406"/>
    <mergeCell ref="T404:T406"/>
    <mergeCell ref="U404:U406"/>
    <mergeCell ref="V404:V406"/>
    <mergeCell ref="W404:W406"/>
    <mergeCell ref="X404:X406"/>
    <mergeCell ref="Y404:Y406"/>
    <mergeCell ref="Z404:Z406"/>
    <mergeCell ref="AA404:AA406"/>
    <mergeCell ref="AB404:AB406"/>
    <mergeCell ref="AC404:AC406"/>
    <mergeCell ref="AD404:AD406"/>
    <mergeCell ref="AE404:AE406"/>
    <mergeCell ref="B401:B403"/>
    <mergeCell ref="C401:C403"/>
    <mergeCell ref="F401:F403"/>
    <mergeCell ref="Q401:Q403"/>
    <mergeCell ref="R401:R403"/>
    <mergeCell ref="S401:S403"/>
    <mergeCell ref="T401:T403"/>
    <mergeCell ref="U401:U403"/>
    <mergeCell ref="V401:V403"/>
    <mergeCell ref="W401:W403"/>
    <mergeCell ref="X401:X403"/>
    <mergeCell ref="Y401:Y403"/>
    <mergeCell ref="Z401:Z403"/>
    <mergeCell ref="AA401:AA403"/>
    <mergeCell ref="AB401:AB403"/>
    <mergeCell ref="AC401:AC403"/>
    <mergeCell ref="AD401:AD403"/>
    <mergeCell ref="AE401:AE403"/>
    <mergeCell ref="B398:B400"/>
    <mergeCell ref="C398:C400"/>
    <mergeCell ref="F398:F400"/>
    <mergeCell ref="Q398:Q400"/>
    <mergeCell ref="R398:R400"/>
    <mergeCell ref="S398:S400"/>
    <mergeCell ref="T398:T400"/>
    <mergeCell ref="U398:U400"/>
    <mergeCell ref="V398:V400"/>
    <mergeCell ref="W398:W400"/>
    <mergeCell ref="X398:X400"/>
    <mergeCell ref="Y398:Y400"/>
    <mergeCell ref="Z398:Z400"/>
    <mergeCell ref="AA398:AA400"/>
    <mergeCell ref="AB398:AB400"/>
    <mergeCell ref="AC398:AC400"/>
    <mergeCell ref="AD398:AD400"/>
    <mergeCell ref="AE398:AE400"/>
    <mergeCell ref="B395:B397"/>
    <mergeCell ref="C395:C397"/>
    <mergeCell ref="Q395:Q397"/>
    <mergeCell ref="R395:R397"/>
    <mergeCell ref="S395:S397"/>
    <mergeCell ref="T395:T397"/>
    <mergeCell ref="U395:U397"/>
    <mergeCell ref="V395:V397"/>
    <mergeCell ref="W395:W397"/>
    <mergeCell ref="X395:X397"/>
    <mergeCell ref="Y395:Y397"/>
    <mergeCell ref="Z395:Z397"/>
    <mergeCell ref="AA395:AA397"/>
    <mergeCell ref="AB395:AB397"/>
    <mergeCell ref="AC395:AC397"/>
    <mergeCell ref="AD395:AD397"/>
    <mergeCell ref="AE395:AE397"/>
    <mergeCell ref="F395:F397"/>
    <mergeCell ref="AE2:AE4"/>
    <mergeCell ref="AD2:AD4"/>
    <mergeCell ref="AC2:AC4"/>
    <mergeCell ref="AB2:AB4"/>
    <mergeCell ref="AA2:AA4"/>
    <mergeCell ref="Z2:Z4"/>
    <mergeCell ref="Y2:Y4"/>
    <mergeCell ref="X2:X4"/>
    <mergeCell ref="W2:W4"/>
    <mergeCell ref="F2:F4"/>
    <mergeCell ref="V2:V4"/>
    <mergeCell ref="U2:U4"/>
    <mergeCell ref="T2:T4"/>
    <mergeCell ref="S2:S4"/>
    <mergeCell ref="R2:R4"/>
    <mergeCell ref="Q2:Q4"/>
    <mergeCell ref="B2:B4"/>
    <mergeCell ref="C2:C4"/>
    <mergeCell ref="A2:A66"/>
    <mergeCell ref="AE5:AE7"/>
    <mergeCell ref="AD5:AD7"/>
    <mergeCell ref="AC5:AC7"/>
    <mergeCell ref="AB5:AB7"/>
    <mergeCell ref="AA5:AA7"/>
    <mergeCell ref="Z5:Z7"/>
    <mergeCell ref="Y5:Y7"/>
    <mergeCell ref="X5:X7"/>
    <mergeCell ref="W5:W7"/>
    <mergeCell ref="F5:F7"/>
    <mergeCell ref="V5:V7"/>
    <mergeCell ref="U5:U7"/>
    <mergeCell ref="T5:T7"/>
    <mergeCell ref="S5:S7"/>
    <mergeCell ref="R5:R7"/>
    <mergeCell ref="Q5:Q7"/>
    <mergeCell ref="B5:B7"/>
    <mergeCell ref="C5:C7"/>
    <mergeCell ref="AE8:AE10"/>
    <mergeCell ref="AD8:AD10"/>
    <mergeCell ref="AC8:AC10"/>
    <mergeCell ref="AB8:AB10"/>
    <mergeCell ref="AA8:AA10"/>
    <mergeCell ref="Z8:Z10"/>
    <mergeCell ref="Y8:Y10"/>
    <mergeCell ref="X8:X10"/>
    <mergeCell ref="W8:W10"/>
    <mergeCell ref="F8:F10"/>
    <mergeCell ref="V8:V10"/>
    <mergeCell ref="U8:U10"/>
    <mergeCell ref="T8:T10"/>
    <mergeCell ref="S8:S10"/>
    <mergeCell ref="R8:R10"/>
    <mergeCell ref="Q8:Q10"/>
    <mergeCell ref="B8:B10"/>
    <mergeCell ref="C8:C10"/>
    <mergeCell ref="AE11:AE13"/>
    <mergeCell ref="AD11:AD13"/>
    <mergeCell ref="AC11:AC13"/>
    <mergeCell ref="AB11:AB13"/>
    <mergeCell ref="AA11:AA13"/>
    <mergeCell ref="Z11:Z13"/>
    <mergeCell ref="Y11:Y13"/>
    <mergeCell ref="X11:X13"/>
    <mergeCell ref="W11:W13"/>
    <mergeCell ref="F11:F13"/>
    <mergeCell ref="V11:V13"/>
    <mergeCell ref="U11:U13"/>
    <mergeCell ref="T11:T13"/>
    <mergeCell ref="S11:S13"/>
    <mergeCell ref="R11:R13"/>
    <mergeCell ref="Q11:Q13"/>
    <mergeCell ref="B11:B13"/>
    <mergeCell ref="C11:C13"/>
    <mergeCell ref="U14:U16"/>
    <mergeCell ref="AE14:AE16"/>
    <mergeCell ref="AD14:AD16"/>
    <mergeCell ref="AC14:AC16"/>
    <mergeCell ref="AB14:AB16"/>
    <mergeCell ref="AA14:AA16"/>
    <mergeCell ref="Z14:Z16"/>
    <mergeCell ref="Y14:Y16"/>
    <mergeCell ref="X14:X16"/>
    <mergeCell ref="W14:W16"/>
    <mergeCell ref="F14:F16"/>
    <mergeCell ref="V14:V16"/>
    <mergeCell ref="T14:T16"/>
    <mergeCell ref="S14:S16"/>
    <mergeCell ref="R14:R16"/>
    <mergeCell ref="Q14:Q16"/>
    <mergeCell ref="B14:B16"/>
    <mergeCell ref="C14:C16"/>
    <mergeCell ref="B17:D17"/>
    <mergeCell ref="AE18:AE20"/>
    <mergeCell ref="AD18:AD20"/>
    <mergeCell ref="AC18:AC20"/>
    <mergeCell ref="AB18:AB20"/>
    <mergeCell ref="AA18:AA20"/>
    <mergeCell ref="Z18:Z20"/>
    <mergeCell ref="Y18:Y20"/>
    <mergeCell ref="X18:X20"/>
    <mergeCell ref="W18:W20"/>
    <mergeCell ref="F18:F20"/>
    <mergeCell ref="V18:V20"/>
    <mergeCell ref="U18:U20"/>
    <mergeCell ref="T18:T20"/>
    <mergeCell ref="S18:S20"/>
    <mergeCell ref="R18:R20"/>
    <mergeCell ref="Q18:Q20"/>
    <mergeCell ref="B18:B20"/>
    <mergeCell ref="C18:C20"/>
    <mergeCell ref="AE21:AE23"/>
    <mergeCell ref="AD21:AD23"/>
    <mergeCell ref="AC21:AC23"/>
    <mergeCell ref="AB21:AB23"/>
    <mergeCell ref="AA21:AA23"/>
    <mergeCell ref="Z21:Z23"/>
    <mergeCell ref="Y21:Y23"/>
    <mergeCell ref="X21:X23"/>
    <mergeCell ref="W21:W23"/>
    <mergeCell ref="F21:F23"/>
    <mergeCell ref="V21:V23"/>
    <mergeCell ref="U21:U23"/>
    <mergeCell ref="T21:T23"/>
    <mergeCell ref="S21:S23"/>
    <mergeCell ref="R21:R23"/>
    <mergeCell ref="Q21:Q23"/>
    <mergeCell ref="B21:B23"/>
    <mergeCell ref="AE24:AE26"/>
    <mergeCell ref="AD24:AD26"/>
    <mergeCell ref="AC24:AC26"/>
    <mergeCell ref="AB24:AB26"/>
    <mergeCell ref="AA24:AA26"/>
    <mergeCell ref="Z24:Z26"/>
    <mergeCell ref="Y24:Y26"/>
    <mergeCell ref="X24:X26"/>
    <mergeCell ref="W24:W26"/>
    <mergeCell ref="F24:F26"/>
    <mergeCell ref="V24:V26"/>
    <mergeCell ref="U24:U26"/>
    <mergeCell ref="T24:T26"/>
    <mergeCell ref="S24:S26"/>
    <mergeCell ref="R24:R26"/>
    <mergeCell ref="Q24:Q26"/>
    <mergeCell ref="B24:B26"/>
    <mergeCell ref="AE27:AE29"/>
    <mergeCell ref="AD27:AD29"/>
    <mergeCell ref="AC27:AC29"/>
    <mergeCell ref="AB27:AB29"/>
    <mergeCell ref="AA27:AA29"/>
    <mergeCell ref="Z27:Z29"/>
    <mergeCell ref="Y27:Y29"/>
    <mergeCell ref="X27:X29"/>
    <mergeCell ref="W27:W29"/>
    <mergeCell ref="F27:F29"/>
    <mergeCell ref="V27:V29"/>
    <mergeCell ref="U27:U29"/>
    <mergeCell ref="T27:T29"/>
    <mergeCell ref="S27:S29"/>
    <mergeCell ref="R27:R29"/>
    <mergeCell ref="Q27:Q29"/>
    <mergeCell ref="B27:B29"/>
    <mergeCell ref="AE30:AE32"/>
    <mergeCell ref="AD30:AD32"/>
    <mergeCell ref="AC30:AC32"/>
    <mergeCell ref="AB30:AB32"/>
    <mergeCell ref="AA30:AA32"/>
    <mergeCell ref="Z30:Z32"/>
    <mergeCell ref="Y30:Y32"/>
    <mergeCell ref="X30:X32"/>
    <mergeCell ref="W30:W32"/>
    <mergeCell ref="B30:B32"/>
    <mergeCell ref="F30:F32"/>
    <mergeCell ref="V30:V32"/>
    <mergeCell ref="U30:U32"/>
    <mergeCell ref="T30:T32"/>
    <mergeCell ref="S30:S32"/>
    <mergeCell ref="R30:R32"/>
    <mergeCell ref="Q30:Q32"/>
    <mergeCell ref="B33:D33"/>
    <mergeCell ref="AE34:AE36"/>
    <mergeCell ref="AC34:AC36"/>
    <mergeCell ref="AB34:AB36"/>
    <mergeCell ref="AA34:AA36"/>
    <mergeCell ref="Z34:Z36"/>
    <mergeCell ref="X34:X36"/>
    <mergeCell ref="W34:W36"/>
    <mergeCell ref="V34:V36"/>
    <mergeCell ref="B34:B36"/>
    <mergeCell ref="F34:F36"/>
    <mergeCell ref="U34:U36"/>
    <mergeCell ref="T34:T36"/>
    <mergeCell ref="S34:S36"/>
    <mergeCell ref="R34:R36"/>
    <mergeCell ref="Q34:Q36"/>
    <mergeCell ref="AD34:AD36"/>
    <mergeCell ref="Y34:Y36"/>
    <mergeCell ref="B37:B39"/>
    <mergeCell ref="U37:U39"/>
    <mergeCell ref="V37:V39"/>
    <mergeCell ref="W37:W39"/>
    <mergeCell ref="X37:X39"/>
    <mergeCell ref="Y37:Y39"/>
    <mergeCell ref="Z37:Z39"/>
    <mergeCell ref="AA37:AA39"/>
    <mergeCell ref="AB37:AB39"/>
    <mergeCell ref="AC37:AC39"/>
    <mergeCell ref="AD37:AD39"/>
    <mergeCell ref="AE37:AE39"/>
    <mergeCell ref="F37:F39"/>
    <mergeCell ref="T37:T39"/>
    <mergeCell ref="R37:R39"/>
    <mergeCell ref="Q37:Q39"/>
    <mergeCell ref="S37:S39"/>
    <mergeCell ref="AE40:AE42"/>
    <mergeCell ref="AD40:AD42"/>
    <mergeCell ref="AC40:AC42"/>
    <mergeCell ref="AB40:AB42"/>
    <mergeCell ref="AA40:AA42"/>
    <mergeCell ref="Z40:Z42"/>
    <mergeCell ref="Y40:Y42"/>
    <mergeCell ref="X40:X42"/>
    <mergeCell ref="W40:W42"/>
    <mergeCell ref="V40:V42"/>
    <mergeCell ref="U40:U42"/>
    <mergeCell ref="B40:B42"/>
    <mergeCell ref="F40:F42"/>
    <mergeCell ref="R40:R42"/>
    <mergeCell ref="T40:T42"/>
    <mergeCell ref="Q40:Q42"/>
    <mergeCell ref="S40:S42"/>
    <mergeCell ref="B43:B45"/>
    <mergeCell ref="R43:R45"/>
    <mergeCell ref="T43:T45"/>
    <mergeCell ref="U43:U45"/>
    <mergeCell ref="V43:V45"/>
    <mergeCell ref="W43:W45"/>
    <mergeCell ref="X43:X45"/>
    <mergeCell ref="Y43:Y45"/>
    <mergeCell ref="Z43:Z45"/>
    <mergeCell ref="AA43:AA45"/>
    <mergeCell ref="AB43:AB45"/>
    <mergeCell ref="AC43:AC45"/>
    <mergeCell ref="AD43:AD45"/>
    <mergeCell ref="AE43:AE45"/>
    <mergeCell ref="F43:F45"/>
    <mergeCell ref="Q43:Q45"/>
    <mergeCell ref="S43:S45"/>
    <mergeCell ref="R46:R48"/>
    <mergeCell ref="B46:B48"/>
    <mergeCell ref="AE46:AE48"/>
    <mergeCell ref="AD46:AD48"/>
    <mergeCell ref="AC46:AC48"/>
    <mergeCell ref="AB46:AB48"/>
    <mergeCell ref="AA46:AA48"/>
    <mergeCell ref="Z46:Z48"/>
    <mergeCell ref="Y46:Y48"/>
    <mergeCell ref="X46:X48"/>
    <mergeCell ref="W46:W48"/>
    <mergeCell ref="V46:V48"/>
    <mergeCell ref="U46:U48"/>
    <mergeCell ref="T46:T48"/>
    <mergeCell ref="F46:F48"/>
    <mergeCell ref="Q46:Q48"/>
    <mergeCell ref="S46:S48"/>
    <mergeCell ref="B49:D49"/>
    <mergeCell ref="AE50:AE52"/>
    <mergeCell ref="AD50:AD52"/>
    <mergeCell ref="AC50:AC52"/>
    <mergeCell ref="AB50:AB52"/>
    <mergeCell ref="AA50:AA52"/>
    <mergeCell ref="Z50:Z52"/>
    <mergeCell ref="Y50:Y52"/>
    <mergeCell ref="X50:X52"/>
    <mergeCell ref="W50:W52"/>
    <mergeCell ref="V50:V52"/>
    <mergeCell ref="U50:U52"/>
    <mergeCell ref="T50:T52"/>
    <mergeCell ref="R50:R52"/>
    <mergeCell ref="B50:B52"/>
    <mergeCell ref="F50:F52"/>
    <mergeCell ref="Q50:Q52"/>
    <mergeCell ref="S50:S52"/>
    <mergeCell ref="B53:B55"/>
    <mergeCell ref="R53:R55"/>
    <mergeCell ref="T53:T55"/>
    <mergeCell ref="U53:U55"/>
    <mergeCell ref="V53:V55"/>
    <mergeCell ref="W53:W55"/>
    <mergeCell ref="X53:X55"/>
    <mergeCell ref="Y53:Y55"/>
    <mergeCell ref="Z53:Z55"/>
    <mergeCell ref="AA53:AA55"/>
    <mergeCell ref="AB53:AB55"/>
    <mergeCell ref="AC53:AC55"/>
    <mergeCell ref="AD53:AD55"/>
    <mergeCell ref="AE53:AE55"/>
    <mergeCell ref="F53:F55"/>
    <mergeCell ref="Q53:Q55"/>
    <mergeCell ref="S53:S55"/>
    <mergeCell ref="AE56:AE58"/>
    <mergeCell ref="AD56:AD58"/>
    <mergeCell ref="AC56:AC58"/>
    <mergeCell ref="AB56:AB58"/>
    <mergeCell ref="AA56:AA58"/>
    <mergeCell ref="Z56:Z58"/>
    <mergeCell ref="Y56:Y58"/>
    <mergeCell ref="X56:X58"/>
    <mergeCell ref="W56:W58"/>
    <mergeCell ref="V56:V58"/>
    <mergeCell ref="U56:U58"/>
    <mergeCell ref="T56:T58"/>
    <mergeCell ref="R56:R58"/>
    <mergeCell ref="B56:B58"/>
    <mergeCell ref="F56:F58"/>
    <mergeCell ref="Q56:Q58"/>
    <mergeCell ref="S56:S58"/>
    <mergeCell ref="B59:B61"/>
    <mergeCell ref="R59:R61"/>
    <mergeCell ref="T59:T61"/>
    <mergeCell ref="U59:U61"/>
    <mergeCell ref="V59:V61"/>
    <mergeCell ref="W59:W61"/>
    <mergeCell ref="X59:X61"/>
    <mergeCell ref="Y59:Y61"/>
    <mergeCell ref="Z59:Z61"/>
    <mergeCell ref="AA59:AA61"/>
    <mergeCell ref="AB59:AB61"/>
    <mergeCell ref="AC59:AC61"/>
    <mergeCell ref="AD59:AD61"/>
    <mergeCell ref="AE59:AE61"/>
    <mergeCell ref="F59:F61"/>
    <mergeCell ref="Q59:Q61"/>
    <mergeCell ref="S59:S61"/>
    <mergeCell ref="AE62:AE64"/>
    <mergeCell ref="AD62:AD64"/>
    <mergeCell ref="AC62:AC64"/>
    <mergeCell ref="AB62:AB64"/>
    <mergeCell ref="AA62:AA64"/>
    <mergeCell ref="Z62:Z64"/>
    <mergeCell ref="Y62:Y64"/>
    <mergeCell ref="X62:X64"/>
    <mergeCell ref="W62:W64"/>
    <mergeCell ref="V62:V64"/>
    <mergeCell ref="U62:U64"/>
    <mergeCell ref="T62:T64"/>
    <mergeCell ref="R62:R64"/>
    <mergeCell ref="B62:B64"/>
    <mergeCell ref="F62:F64"/>
    <mergeCell ref="Q62:Q64"/>
    <mergeCell ref="S62:S64"/>
    <mergeCell ref="B65:D65"/>
    <mergeCell ref="B66:D66"/>
    <mergeCell ref="C34:C36"/>
    <mergeCell ref="C37:C39"/>
    <mergeCell ref="C40:C42"/>
    <mergeCell ref="C43:C45"/>
    <mergeCell ref="C46:C48"/>
    <mergeCell ref="C50:C52"/>
    <mergeCell ref="C53:C55"/>
    <mergeCell ref="C56:C58"/>
    <mergeCell ref="C59:C61"/>
    <mergeCell ref="C62:C64"/>
    <mergeCell ref="C21:C23"/>
    <mergeCell ref="C24:C26"/>
    <mergeCell ref="C27:C29"/>
    <mergeCell ref="C30:C32"/>
    <mergeCell ref="A68:A132"/>
    <mergeCell ref="B68:B70"/>
    <mergeCell ref="B71:B73"/>
    <mergeCell ref="B74:B76"/>
    <mergeCell ref="B77:B79"/>
    <mergeCell ref="B80:B82"/>
    <mergeCell ref="B83:D83"/>
    <mergeCell ref="B84:B86"/>
    <mergeCell ref="B87:B89"/>
    <mergeCell ref="B90:B92"/>
    <mergeCell ref="B93:B95"/>
    <mergeCell ref="B96:B98"/>
    <mergeCell ref="B99:D99"/>
    <mergeCell ref="B100:B102"/>
    <mergeCell ref="B103:B105"/>
    <mergeCell ref="B106:B108"/>
    <mergeCell ref="B109:B111"/>
    <mergeCell ref="B112:B114"/>
    <mergeCell ref="B115:D115"/>
    <mergeCell ref="B116:B118"/>
    <mergeCell ref="B119:B121"/>
    <mergeCell ref="B122:B124"/>
    <mergeCell ref="B125:B127"/>
    <mergeCell ref="B128:B130"/>
    <mergeCell ref="B131:D131"/>
    <mergeCell ref="B132:D132"/>
    <mergeCell ref="C68:C70"/>
    <mergeCell ref="C71:C73"/>
    <mergeCell ref="C74:C76"/>
    <mergeCell ref="C77:C79"/>
    <mergeCell ref="C80:C82"/>
    <mergeCell ref="C84:C86"/>
    <mergeCell ref="C100:C102"/>
    <mergeCell ref="C103:C105"/>
    <mergeCell ref="C106:C108"/>
    <mergeCell ref="C109:C111"/>
    <mergeCell ref="C112:C114"/>
    <mergeCell ref="C116:C118"/>
    <mergeCell ref="C119:C121"/>
    <mergeCell ref="C122:C124"/>
    <mergeCell ref="C125:C127"/>
    <mergeCell ref="C128:C130"/>
    <mergeCell ref="C87:C89"/>
    <mergeCell ref="C90:C92"/>
    <mergeCell ref="C93:C95"/>
    <mergeCell ref="C96:C98"/>
    <mergeCell ref="F68:F70"/>
    <mergeCell ref="F71:F73"/>
    <mergeCell ref="F74:F76"/>
    <mergeCell ref="F77:F79"/>
    <mergeCell ref="F80:F82"/>
    <mergeCell ref="F84:F86"/>
    <mergeCell ref="F87:F89"/>
    <mergeCell ref="F90:F92"/>
    <mergeCell ref="F93:F95"/>
    <mergeCell ref="F96:F98"/>
    <mergeCell ref="F100:F102"/>
    <mergeCell ref="F103:F105"/>
    <mergeCell ref="F106:F108"/>
    <mergeCell ref="F109:F111"/>
    <mergeCell ref="F112:F114"/>
    <mergeCell ref="F116:F118"/>
    <mergeCell ref="F119:F121"/>
    <mergeCell ref="F122:F124"/>
    <mergeCell ref="F125:F127"/>
    <mergeCell ref="F128:F130"/>
    <mergeCell ref="Q68:Q70"/>
    <mergeCell ref="Q71:Q73"/>
    <mergeCell ref="Q74:Q76"/>
    <mergeCell ref="Q77:Q79"/>
    <mergeCell ref="Q80:Q82"/>
    <mergeCell ref="Q84:Q86"/>
    <mergeCell ref="Q87:Q89"/>
    <mergeCell ref="Q90:Q92"/>
    <mergeCell ref="Q93:Q95"/>
    <mergeCell ref="Q96:Q98"/>
    <mergeCell ref="Q100:Q102"/>
    <mergeCell ref="Q103:Q105"/>
    <mergeCell ref="Q106:Q108"/>
    <mergeCell ref="Q109:Q111"/>
    <mergeCell ref="Q112:Q114"/>
    <mergeCell ref="Q116:Q118"/>
    <mergeCell ref="Q119:Q121"/>
    <mergeCell ref="Q122:Q124"/>
    <mergeCell ref="Q125:Q127"/>
    <mergeCell ref="Q128:Q130"/>
    <mergeCell ref="R68:R70"/>
    <mergeCell ref="R71:R73"/>
    <mergeCell ref="R74:R76"/>
    <mergeCell ref="R77:R79"/>
    <mergeCell ref="R80:R82"/>
    <mergeCell ref="R84:R86"/>
    <mergeCell ref="R87:R89"/>
    <mergeCell ref="R90:R92"/>
    <mergeCell ref="R93:R95"/>
    <mergeCell ref="R96:R98"/>
    <mergeCell ref="R100:R102"/>
    <mergeCell ref="R103:R105"/>
    <mergeCell ref="R106:R108"/>
    <mergeCell ref="R109:R111"/>
    <mergeCell ref="R112:R114"/>
    <mergeCell ref="R116:R118"/>
    <mergeCell ref="R119:R121"/>
    <mergeCell ref="R122:R124"/>
    <mergeCell ref="R125:R127"/>
    <mergeCell ref="R128:R130"/>
    <mergeCell ref="S68:S70"/>
    <mergeCell ref="S71:S73"/>
    <mergeCell ref="S74:S76"/>
    <mergeCell ref="S77:S79"/>
    <mergeCell ref="S80:S82"/>
    <mergeCell ref="S84:S86"/>
    <mergeCell ref="S87:S89"/>
    <mergeCell ref="S90:S92"/>
    <mergeCell ref="S93:S95"/>
    <mergeCell ref="S96:S98"/>
    <mergeCell ref="S100:S102"/>
    <mergeCell ref="S103:S105"/>
    <mergeCell ref="S106:S108"/>
    <mergeCell ref="S109:S111"/>
    <mergeCell ref="S112:S114"/>
    <mergeCell ref="S116:S118"/>
    <mergeCell ref="S119:S121"/>
    <mergeCell ref="S122:S124"/>
    <mergeCell ref="S125:S127"/>
    <mergeCell ref="S128:S130"/>
    <mergeCell ref="T68:T70"/>
    <mergeCell ref="T71:T73"/>
    <mergeCell ref="T74:T76"/>
    <mergeCell ref="T77:T79"/>
    <mergeCell ref="T80:T82"/>
    <mergeCell ref="T84:T86"/>
    <mergeCell ref="T87:T89"/>
    <mergeCell ref="T90:T92"/>
    <mergeCell ref="T93:T95"/>
    <mergeCell ref="T96:T98"/>
    <mergeCell ref="T100:T102"/>
    <mergeCell ref="T103:T105"/>
    <mergeCell ref="T106:T108"/>
    <mergeCell ref="T109:T111"/>
    <mergeCell ref="T112:T114"/>
    <mergeCell ref="T116:T118"/>
    <mergeCell ref="T119:T121"/>
    <mergeCell ref="T122:T124"/>
    <mergeCell ref="T125:T127"/>
    <mergeCell ref="T128:T130"/>
    <mergeCell ref="U68:U70"/>
    <mergeCell ref="U71:U73"/>
    <mergeCell ref="U74:U76"/>
    <mergeCell ref="U77:U79"/>
    <mergeCell ref="U80:U82"/>
    <mergeCell ref="U84:U86"/>
    <mergeCell ref="U87:U89"/>
    <mergeCell ref="U90:U92"/>
    <mergeCell ref="U93:U95"/>
    <mergeCell ref="U96:U98"/>
    <mergeCell ref="U100:U102"/>
    <mergeCell ref="U103:U105"/>
    <mergeCell ref="U106:U108"/>
    <mergeCell ref="U109:U111"/>
    <mergeCell ref="U112:U114"/>
    <mergeCell ref="U116:U118"/>
    <mergeCell ref="U119:U121"/>
    <mergeCell ref="U122:U124"/>
    <mergeCell ref="U125:U127"/>
    <mergeCell ref="U128:U130"/>
    <mergeCell ref="V68:V70"/>
    <mergeCell ref="V71:V73"/>
    <mergeCell ref="V74:V76"/>
    <mergeCell ref="V77:V79"/>
    <mergeCell ref="V80:V82"/>
    <mergeCell ref="V84:V86"/>
    <mergeCell ref="V87:V89"/>
    <mergeCell ref="V90:V92"/>
    <mergeCell ref="V93:V95"/>
    <mergeCell ref="V96:V98"/>
    <mergeCell ref="V100:V102"/>
    <mergeCell ref="V103:V105"/>
    <mergeCell ref="V106:V108"/>
    <mergeCell ref="V109:V111"/>
    <mergeCell ref="V112:V114"/>
    <mergeCell ref="V116:V118"/>
    <mergeCell ref="V119:V121"/>
    <mergeCell ref="V122:V124"/>
    <mergeCell ref="V125:V127"/>
    <mergeCell ref="V128:V130"/>
    <mergeCell ref="W68:W70"/>
    <mergeCell ref="W71:W73"/>
    <mergeCell ref="W74:W76"/>
    <mergeCell ref="W77:W79"/>
    <mergeCell ref="W80:W82"/>
    <mergeCell ref="W84:W86"/>
    <mergeCell ref="W87:W89"/>
    <mergeCell ref="W90:W92"/>
    <mergeCell ref="W93:W95"/>
    <mergeCell ref="W96:W98"/>
    <mergeCell ref="W100:W102"/>
    <mergeCell ref="W103:W105"/>
    <mergeCell ref="W106:W108"/>
    <mergeCell ref="W109:W111"/>
    <mergeCell ref="W112:W114"/>
    <mergeCell ref="W116:W118"/>
    <mergeCell ref="W119:W121"/>
    <mergeCell ref="W122:W124"/>
    <mergeCell ref="W125:W127"/>
    <mergeCell ref="W128:W130"/>
    <mergeCell ref="X68:X70"/>
    <mergeCell ref="X71:X73"/>
    <mergeCell ref="X74:X76"/>
    <mergeCell ref="X77:X79"/>
    <mergeCell ref="X80:X82"/>
    <mergeCell ref="X84:X86"/>
    <mergeCell ref="X87:X89"/>
    <mergeCell ref="X90:X92"/>
    <mergeCell ref="X93:X95"/>
    <mergeCell ref="X96:X98"/>
    <mergeCell ref="X100:X102"/>
    <mergeCell ref="X103:X105"/>
    <mergeCell ref="X106:X108"/>
    <mergeCell ref="X109:X111"/>
    <mergeCell ref="X112:X114"/>
    <mergeCell ref="X116:X118"/>
    <mergeCell ref="X119:X121"/>
    <mergeCell ref="X122:X124"/>
    <mergeCell ref="X125:X127"/>
    <mergeCell ref="X128:X130"/>
    <mergeCell ref="Y68:Y70"/>
    <mergeCell ref="Y71:Y73"/>
    <mergeCell ref="Y74:Y76"/>
    <mergeCell ref="Y77:Y79"/>
    <mergeCell ref="Y80:Y82"/>
    <mergeCell ref="Y84:Y86"/>
    <mergeCell ref="Y87:Y89"/>
    <mergeCell ref="Y90:Y92"/>
    <mergeCell ref="Y93:Y95"/>
    <mergeCell ref="Y96:Y98"/>
    <mergeCell ref="Y100:Y102"/>
    <mergeCell ref="Y103:Y105"/>
    <mergeCell ref="Y106:Y108"/>
    <mergeCell ref="Y109:Y111"/>
    <mergeCell ref="Y112:Y114"/>
    <mergeCell ref="Y116:Y118"/>
    <mergeCell ref="Y119:Y121"/>
    <mergeCell ref="Y122:Y124"/>
    <mergeCell ref="Y125:Y127"/>
    <mergeCell ref="Y128:Y130"/>
    <mergeCell ref="Z68:Z70"/>
    <mergeCell ref="Z71:Z73"/>
    <mergeCell ref="Z74:Z76"/>
    <mergeCell ref="Z77:Z79"/>
    <mergeCell ref="Z80:Z82"/>
    <mergeCell ref="Z84:Z86"/>
    <mergeCell ref="Z87:Z89"/>
    <mergeCell ref="Z90:Z92"/>
    <mergeCell ref="Z93:Z95"/>
    <mergeCell ref="Z96:Z98"/>
    <mergeCell ref="Z100:Z102"/>
    <mergeCell ref="Z103:Z105"/>
    <mergeCell ref="Z106:Z108"/>
    <mergeCell ref="Z109:Z111"/>
    <mergeCell ref="Z112:Z114"/>
    <mergeCell ref="Z116:Z118"/>
    <mergeCell ref="Z119:Z121"/>
    <mergeCell ref="Z122:Z124"/>
    <mergeCell ref="Z125:Z127"/>
    <mergeCell ref="Z128:Z130"/>
    <mergeCell ref="AA68:AA70"/>
    <mergeCell ref="AA71:AA73"/>
    <mergeCell ref="AA74:AA76"/>
    <mergeCell ref="AA77:AA79"/>
    <mergeCell ref="AA80:AA82"/>
    <mergeCell ref="AA84:AA86"/>
    <mergeCell ref="AA87:AA89"/>
    <mergeCell ref="AA90:AA92"/>
    <mergeCell ref="AA93:AA95"/>
    <mergeCell ref="AA96:AA98"/>
    <mergeCell ref="AA100:AA102"/>
    <mergeCell ref="AA103:AA105"/>
    <mergeCell ref="AA106:AA108"/>
    <mergeCell ref="AA109:AA111"/>
    <mergeCell ref="AA112:AA114"/>
    <mergeCell ref="AA116:AA118"/>
    <mergeCell ref="AA119:AA121"/>
    <mergeCell ref="AA122:AA124"/>
    <mergeCell ref="AA125:AA127"/>
    <mergeCell ref="AA128:AA130"/>
    <mergeCell ref="AB68:AB70"/>
    <mergeCell ref="AB71:AB73"/>
    <mergeCell ref="AB74:AB76"/>
    <mergeCell ref="AB77:AB79"/>
    <mergeCell ref="AB80:AB82"/>
    <mergeCell ref="AB84:AB86"/>
    <mergeCell ref="AB87:AB89"/>
    <mergeCell ref="AB90:AB92"/>
    <mergeCell ref="AB93:AB95"/>
    <mergeCell ref="AB96:AB98"/>
    <mergeCell ref="AB100:AB102"/>
    <mergeCell ref="AB103:AB105"/>
    <mergeCell ref="AB106:AB108"/>
    <mergeCell ref="AB109:AB111"/>
    <mergeCell ref="AB112:AB114"/>
    <mergeCell ref="AB116:AB118"/>
    <mergeCell ref="AB119:AB121"/>
    <mergeCell ref="AB122:AB124"/>
    <mergeCell ref="AB125:AB127"/>
    <mergeCell ref="AB128:AB130"/>
    <mergeCell ref="AC68:AC70"/>
    <mergeCell ref="AC71:AC73"/>
    <mergeCell ref="AC74:AC76"/>
    <mergeCell ref="AC77:AC79"/>
    <mergeCell ref="AC80:AC82"/>
    <mergeCell ref="AC84:AC86"/>
    <mergeCell ref="AC87:AC89"/>
    <mergeCell ref="AC90:AC92"/>
    <mergeCell ref="AC93:AC95"/>
    <mergeCell ref="AC96:AC98"/>
    <mergeCell ref="AC100:AC102"/>
    <mergeCell ref="AC103:AC105"/>
    <mergeCell ref="AC106:AC108"/>
    <mergeCell ref="AC109:AC111"/>
    <mergeCell ref="AC112:AC114"/>
    <mergeCell ref="AC116:AC118"/>
    <mergeCell ref="AC119:AC121"/>
    <mergeCell ref="AC122:AC124"/>
    <mergeCell ref="AC125:AC127"/>
    <mergeCell ref="AC128:AC130"/>
    <mergeCell ref="AD68:AD70"/>
    <mergeCell ref="AD71:AD73"/>
    <mergeCell ref="AD74:AD76"/>
    <mergeCell ref="AD77:AD79"/>
    <mergeCell ref="AD80:AD82"/>
    <mergeCell ref="AD84:AD86"/>
    <mergeCell ref="AD87:AD89"/>
    <mergeCell ref="AD90:AD92"/>
    <mergeCell ref="AD93:AD95"/>
    <mergeCell ref="AD96:AD98"/>
    <mergeCell ref="AD100:AD102"/>
    <mergeCell ref="AD103:AD105"/>
    <mergeCell ref="AD106:AD108"/>
    <mergeCell ref="AD109:AD111"/>
    <mergeCell ref="AD112:AD114"/>
    <mergeCell ref="AD116:AD118"/>
    <mergeCell ref="AD119:AD121"/>
    <mergeCell ref="AD122:AD124"/>
    <mergeCell ref="AD125:AD127"/>
    <mergeCell ref="AD128:AD130"/>
    <mergeCell ref="AE68:AE70"/>
    <mergeCell ref="AE71:AE73"/>
    <mergeCell ref="AE74:AE76"/>
    <mergeCell ref="AE77:AE79"/>
    <mergeCell ref="AE80:AE82"/>
    <mergeCell ref="AE84:AE86"/>
    <mergeCell ref="AE87:AE89"/>
    <mergeCell ref="AE90:AE92"/>
    <mergeCell ref="AE93:AE95"/>
    <mergeCell ref="AE96:AE98"/>
    <mergeCell ref="AE100:AE102"/>
    <mergeCell ref="AE103:AE105"/>
    <mergeCell ref="AE106:AE108"/>
    <mergeCell ref="AE109:AE111"/>
    <mergeCell ref="AE112:AE114"/>
    <mergeCell ref="AE116:AE118"/>
    <mergeCell ref="AE119:AE121"/>
    <mergeCell ref="AE122:AE124"/>
    <mergeCell ref="AE125:AE127"/>
    <mergeCell ref="AE128:AE130"/>
    <mergeCell ref="A134:A198"/>
    <mergeCell ref="B134:B136"/>
    <mergeCell ref="B137:B139"/>
    <mergeCell ref="B140:B142"/>
    <mergeCell ref="B143:B145"/>
    <mergeCell ref="B146:B148"/>
    <mergeCell ref="B149:D149"/>
    <mergeCell ref="B150:B152"/>
    <mergeCell ref="B153:B155"/>
    <mergeCell ref="B156:B158"/>
    <mergeCell ref="B159:B161"/>
    <mergeCell ref="B162:B164"/>
    <mergeCell ref="B165:D165"/>
    <mergeCell ref="B166:B168"/>
    <mergeCell ref="B169:B171"/>
    <mergeCell ref="B172:B174"/>
    <mergeCell ref="B175:B177"/>
    <mergeCell ref="B178:B180"/>
    <mergeCell ref="B181:D181"/>
    <mergeCell ref="B182:B184"/>
    <mergeCell ref="B185:B187"/>
    <mergeCell ref="B188:B190"/>
    <mergeCell ref="B191:B193"/>
    <mergeCell ref="B194:B196"/>
    <mergeCell ref="B197:D197"/>
    <mergeCell ref="B198:D198"/>
    <mergeCell ref="C134:C136"/>
    <mergeCell ref="C137:C139"/>
    <mergeCell ref="C140:C142"/>
    <mergeCell ref="C143:C145"/>
    <mergeCell ref="C146:C148"/>
    <mergeCell ref="C150:C152"/>
    <mergeCell ref="C166:C168"/>
    <mergeCell ref="C169:C171"/>
    <mergeCell ref="C172:C174"/>
    <mergeCell ref="C175:C177"/>
    <mergeCell ref="C178:C180"/>
    <mergeCell ref="C182:C184"/>
    <mergeCell ref="C185:C187"/>
    <mergeCell ref="C188:C190"/>
    <mergeCell ref="C191:C193"/>
    <mergeCell ref="C194:C196"/>
    <mergeCell ref="C153:C155"/>
    <mergeCell ref="C156:C158"/>
    <mergeCell ref="C159:C161"/>
    <mergeCell ref="C162:C164"/>
    <mergeCell ref="F134:F136"/>
    <mergeCell ref="F137:F139"/>
    <mergeCell ref="F140:F142"/>
    <mergeCell ref="F143:F145"/>
    <mergeCell ref="F146:F148"/>
    <mergeCell ref="F150:F152"/>
    <mergeCell ref="F153:F155"/>
    <mergeCell ref="F156:F158"/>
    <mergeCell ref="F159:F161"/>
    <mergeCell ref="F162:F164"/>
    <mergeCell ref="F166:F168"/>
    <mergeCell ref="F169:F171"/>
    <mergeCell ref="F172:F174"/>
    <mergeCell ref="F175:F177"/>
    <mergeCell ref="F178:F180"/>
    <mergeCell ref="F182:F184"/>
    <mergeCell ref="F185:F187"/>
    <mergeCell ref="F188:F190"/>
    <mergeCell ref="F191:F193"/>
    <mergeCell ref="F194:F196"/>
    <mergeCell ref="Q134:Q136"/>
    <mergeCell ref="Q137:Q139"/>
    <mergeCell ref="Q140:Q142"/>
    <mergeCell ref="Q143:Q145"/>
    <mergeCell ref="Q146:Q148"/>
    <mergeCell ref="Q150:Q152"/>
    <mergeCell ref="Q153:Q155"/>
    <mergeCell ref="Q156:Q158"/>
    <mergeCell ref="Q159:Q161"/>
    <mergeCell ref="Q162:Q164"/>
    <mergeCell ref="Q166:Q168"/>
    <mergeCell ref="Q169:Q171"/>
    <mergeCell ref="Q172:Q174"/>
    <mergeCell ref="Q175:Q177"/>
    <mergeCell ref="Q178:Q180"/>
    <mergeCell ref="Q182:Q184"/>
    <mergeCell ref="Q185:Q187"/>
    <mergeCell ref="Q188:Q190"/>
    <mergeCell ref="Q191:Q193"/>
    <mergeCell ref="Q194:Q196"/>
    <mergeCell ref="R134:R136"/>
    <mergeCell ref="R137:R139"/>
    <mergeCell ref="R140:R142"/>
    <mergeCell ref="R143:R145"/>
    <mergeCell ref="R146:R148"/>
    <mergeCell ref="R150:R152"/>
    <mergeCell ref="R153:R155"/>
    <mergeCell ref="R156:R158"/>
    <mergeCell ref="R159:R161"/>
    <mergeCell ref="R162:R164"/>
    <mergeCell ref="R166:R168"/>
    <mergeCell ref="R169:R171"/>
    <mergeCell ref="R172:R174"/>
    <mergeCell ref="R175:R177"/>
    <mergeCell ref="R178:R180"/>
    <mergeCell ref="R182:R184"/>
    <mergeCell ref="R185:R187"/>
    <mergeCell ref="R188:R190"/>
    <mergeCell ref="R191:R193"/>
    <mergeCell ref="R194:R196"/>
    <mergeCell ref="S134:S136"/>
    <mergeCell ref="S137:S139"/>
    <mergeCell ref="S140:S142"/>
    <mergeCell ref="S143:S145"/>
    <mergeCell ref="S146:S148"/>
    <mergeCell ref="S150:S152"/>
    <mergeCell ref="S153:S155"/>
    <mergeCell ref="S156:S158"/>
    <mergeCell ref="S159:S161"/>
    <mergeCell ref="S162:S164"/>
    <mergeCell ref="S166:S168"/>
    <mergeCell ref="S169:S171"/>
    <mergeCell ref="S172:S174"/>
    <mergeCell ref="S175:S177"/>
    <mergeCell ref="S178:S180"/>
    <mergeCell ref="S182:S184"/>
    <mergeCell ref="S185:S187"/>
    <mergeCell ref="S188:S190"/>
    <mergeCell ref="S191:S193"/>
    <mergeCell ref="S194:S196"/>
    <mergeCell ref="T134:T136"/>
    <mergeCell ref="T137:T139"/>
    <mergeCell ref="T140:T142"/>
    <mergeCell ref="T143:T145"/>
    <mergeCell ref="T146:T148"/>
    <mergeCell ref="T150:T152"/>
    <mergeCell ref="T153:T155"/>
    <mergeCell ref="T156:T158"/>
    <mergeCell ref="T159:T161"/>
    <mergeCell ref="T162:T164"/>
    <mergeCell ref="T166:T168"/>
    <mergeCell ref="T169:T171"/>
    <mergeCell ref="T172:T174"/>
    <mergeCell ref="T175:T177"/>
    <mergeCell ref="T178:T180"/>
    <mergeCell ref="T182:T184"/>
    <mergeCell ref="T185:T187"/>
    <mergeCell ref="T188:T190"/>
    <mergeCell ref="T191:T193"/>
    <mergeCell ref="T194:T196"/>
    <mergeCell ref="U134:U136"/>
    <mergeCell ref="U137:U139"/>
    <mergeCell ref="U140:U142"/>
    <mergeCell ref="U143:U145"/>
    <mergeCell ref="U146:U148"/>
    <mergeCell ref="U150:U152"/>
    <mergeCell ref="U153:U155"/>
    <mergeCell ref="U156:U158"/>
    <mergeCell ref="U159:U161"/>
    <mergeCell ref="U162:U164"/>
    <mergeCell ref="U166:U168"/>
    <mergeCell ref="U169:U171"/>
    <mergeCell ref="U172:U174"/>
    <mergeCell ref="U175:U177"/>
    <mergeCell ref="U178:U180"/>
    <mergeCell ref="U182:U184"/>
    <mergeCell ref="U185:U187"/>
    <mergeCell ref="U188:U190"/>
    <mergeCell ref="U191:U193"/>
    <mergeCell ref="U194:U196"/>
    <mergeCell ref="V134:V136"/>
    <mergeCell ref="V137:V139"/>
    <mergeCell ref="V140:V142"/>
    <mergeCell ref="V143:V145"/>
    <mergeCell ref="V146:V148"/>
    <mergeCell ref="V150:V152"/>
    <mergeCell ref="V153:V155"/>
    <mergeCell ref="V156:V158"/>
    <mergeCell ref="V159:V161"/>
    <mergeCell ref="V162:V164"/>
    <mergeCell ref="V166:V168"/>
    <mergeCell ref="V169:V171"/>
    <mergeCell ref="V172:V174"/>
    <mergeCell ref="V175:V177"/>
    <mergeCell ref="V178:V180"/>
    <mergeCell ref="V182:V184"/>
    <mergeCell ref="V185:V187"/>
    <mergeCell ref="V188:V190"/>
    <mergeCell ref="V191:V193"/>
    <mergeCell ref="V194:V196"/>
    <mergeCell ref="W134:W136"/>
    <mergeCell ref="W137:W139"/>
    <mergeCell ref="W140:W142"/>
    <mergeCell ref="W143:W145"/>
    <mergeCell ref="W146:W148"/>
    <mergeCell ref="W150:W152"/>
    <mergeCell ref="W153:W155"/>
    <mergeCell ref="W156:W158"/>
    <mergeCell ref="W159:W161"/>
    <mergeCell ref="W162:W164"/>
    <mergeCell ref="W166:W168"/>
    <mergeCell ref="W169:W171"/>
    <mergeCell ref="W172:W174"/>
    <mergeCell ref="W175:W177"/>
    <mergeCell ref="W178:W180"/>
    <mergeCell ref="W182:W184"/>
    <mergeCell ref="W185:W187"/>
    <mergeCell ref="W188:W190"/>
    <mergeCell ref="W191:W193"/>
    <mergeCell ref="W194:W196"/>
    <mergeCell ref="X134:X136"/>
    <mergeCell ref="X137:X139"/>
    <mergeCell ref="X140:X142"/>
    <mergeCell ref="X143:X145"/>
    <mergeCell ref="X146:X148"/>
    <mergeCell ref="X150:X152"/>
    <mergeCell ref="X153:X155"/>
    <mergeCell ref="X156:X158"/>
    <mergeCell ref="X159:X161"/>
    <mergeCell ref="X162:X164"/>
    <mergeCell ref="X166:X168"/>
    <mergeCell ref="X169:X171"/>
    <mergeCell ref="X172:X174"/>
    <mergeCell ref="X175:X177"/>
    <mergeCell ref="X178:X180"/>
    <mergeCell ref="X182:X184"/>
    <mergeCell ref="X185:X187"/>
    <mergeCell ref="X188:X190"/>
    <mergeCell ref="X191:X193"/>
    <mergeCell ref="X194:X196"/>
    <mergeCell ref="Y134:Y136"/>
    <mergeCell ref="Y137:Y139"/>
    <mergeCell ref="Y140:Y142"/>
    <mergeCell ref="Y143:Y145"/>
    <mergeCell ref="Y146:Y148"/>
    <mergeCell ref="Y150:Y152"/>
    <mergeCell ref="Y153:Y155"/>
    <mergeCell ref="Y156:Y158"/>
    <mergeCell ref="Y159:Y161"/>
    <mergeCell ref="Y162:Y164"/>
    <mergeCell ref="Y166:Y168"/>
    <mergeCell ref="Y169:Y171"/>
    <mergeCell ref="Y172:Y174"/>
    <mergeCell ref="Y175:Y177"/>
    <mergeCell ref="Y178:Y180"/>
    <mergeCell ref="Y182:Y184"/>
    <mergeCell ref="Y185:Y187"/>
    <mergeCell ref="Y188:Y190"/>
    <mergeCell ref="Y191:Y193"/>
    <mergeCell ref="Y194:Y196"/>
    <mergeCell ref="Z134:Z136"/>
    <mergeCell ref="Z137:Z139"/>
    <mergeCell ref="Z140:Z142"/>
    <mergeCell ref="Z143:Z145"/>
    <mergeCell ref="Z146:Z148"/>
    <mergeCell ref="Z150:Z152"/>
    <mergeCell ref="Z153:Z155"/>
    <mergeCell ref="Z156:Z158"/>
    <mergeCell ref="Z159:Z161"/>
    <mergeCell ref="Z162:Z164"/>
    <mergeCell ref="Z166:Z168"/>
    <mergeCell ref="Z169:Z171"/>
    <mergeCell ref="Z172:Z174"/>
    <mergeCell ref="Z175:Z177"/>
    <mergeCell ref="Z178:Z180"/>
    <mergeCell ref="Z182:Z184"/>
    <mergeCell ref="Z185:Z187"/>
    <mergeCell ref="Z188:Z190"/>
    <mergeCell ref="Z191:Z193"/>
    <mergeCell ref="Z194:Z196"/>
    <mergeCell ref="AA134:AA136"/>
    <mergeCell ref="AA137:AA139"/>
    <mergeCell ref="AA140:AA142"/>
    <mergeCell ref="AA143:AA145"/>
    <mergeCell ref="AA146:AA148"/>
    <mergeCell ref="AA150:AA152"/>
    <mergeCell ref="AA153:AA155"/>
    <mergeCell ref="AA156:AA158"/>
    <mergeCell ref="AA159:AA161"/>
    <mergeCell ref="AA162:AA164"/>
    <mergeCell ref="AA166:AA168"/>
    <mergeCell ref="AA169:AA171"/>
    <mergeCell ref="AA172:AA174"/>
    <mergeCell ref="AA175:AA177"/>
    <mergeCell ref="AA178:AA180"/>
    <mergeCell ref="AA182:AA184"/>
    <mergeCell ref="AA185:AA187"/>
    <mergeCell ref="AA188:AA190"/>
    <mergeCell ref="AA191:AA193"/>
    <mergeCell ref="AA194:AA196"/>
    <mergeCell ref="AB134:AB136"/>
    <mergeCell ref="AB137:AB139"/>
    <mergeCell ref="AB140:AB142"/>
    <mergeCell ref="AB143:AB145"/>
    <mergeCell ref="AB146:AB148"/>
    <mergeCell ref="AB150:AB152"/>
    <mergeCell ref="AB153:AB155"/>
    <mergeCell ref="AB156:AB158"/>
    <mergeCell ref="AB159:AB161"/>
    <mergeCell ref="AB162:AB164"/>
    <mergeCell ref="AB166:AB168"/>
    <mergeCell ref="AB169:AB171"/>
    <mergeCell ref="AB172:AB174"/>
    <mergeCell ref="AB175:AB177"/>
    <mergeCell ref="AB178:AB180"/>
    <mergeCell ref="AB182:AB184"/>
    <mergeCell ref="AB185:AB187"/>
    <mergeCell ref="AB188:AB190"/>
    <mergeCell ref="AB191:AB193"/>
    <mergeCell ref="AB194:AB196"/>
    <mergeCell ref="AC134:AC136"/>
    <mergeCell ref="AC137:AC139"/>
    <mergeCell ref="AC140:AC142"/>
    <mergeCell ref="AC143:AC145"/>
    <mergeCell ref="AC146:AC148"/>
    <mergeCell ref="AC150:AC152"/>
    <mergeCell ref="AC153:AC155"/>
    <mergeCell ref="AC156:AC158"/>
    <mergeCell ref="AC159:AC161"/>
    <mergeCell ref="AC162:AC164"/>
    <mergeCell ref="AC166:AC168"/>
    <mergeCell ref="AC169:AC171"/>
    <mergeCell ref="AC172:AC174"/>
    <mergeCell ref="AC175:AC177"/>
    <mergeCell ref="AC178:AC180"/>
    <mergeCell ref="AC182:AC184"/>
    <mergeCell ref="AC185:AC187"/>
    <mergeCell ref="AC188:AC190"/>
    <mergeCell ref="AC191:AC193"/>
    <mergeCell ref="AC194:AC196"/>
    <mergeCell ref="AD134:AD136"/>
    <mergeCell ref="AD137:AD139"/>
    <mergeCell ref="AD140:AD142"/>
    <mergeCell ref="AD143:AD145"/>
    <mergeCell ref="AD146:AD148"/>
    <mergeCell ref="AD150:AD152"/>
    <mergeCell ref="AD153:AD155"/>
    <mergeCell ref="AD156:AD158"/>
    <mergeCell ref="AD159:AD161"/>
    <mergeCell ref="AD162:AD164"/>
    <mergeCell ref="AD166:AD168"/>
    <mergeCell ref="AD169:AD171"/>
    <mergeCell ref="AD172:AD174"/>
    <mergeCell ref="AD175:AD177"/>
    <mergeCell ref="AD178:AD180"/>
    <mergeCell ref="AD182:AD184"/>
    <mergeCell ref="AD185:AD187"/>
    <mergeCell ref="AD188:AD190"/>
    <mergeCell ref="AD191:AD193"/>
    <mergeCell ref="AD194:AD196"/>
    <mergeCell ref="AE134:AE136"/>
    <mergeCell ref="AE137:AE139"/>
    <mergeCell ref="AE140:AE142"/>
    <mergeCell ref="AE143:AE145"/>
    <mergeCell ref="AE146:AE148"/>
    <mergeCell ref="AE150:AE152"/>
    <mergeCell ref="AE153:AE155"/>
    <mergeCell ref="AE156:AE158"/>
    <mergeCell ref="AE159:AE161"/>
    <mergeCell ref="AE162:AE164"/>
    <mergeCell ref="AE166:AE168"/>
    <mergeCell ref="AE169:AE171"/>
    <mergeCell ref="AE172:AE174"/>
    <mergeCell ref="AE175:AE177"/>
    <mergeCell ref="AE178:AE180"/>
    <mergeCell ref="AE182:AE184"/>
    <mergeCell ref="AE185:AE187"/>
    <mergeCell ref="AE188:AE190"/>
    <mergeCell ref="AE191:AE193"/>
    <mergeCell ref="AE194:AE196"/>
    <mergeCell ref="A200:A264"/>
    <mergeCell ref="B200:B202"/>
    <mergeCell ref="B203:B205"/>
    <mergeCell ref="B206:B208"/>
    <mergeCell ref="B209:B211"/>
    <mergeCell ref="B212:B214"/>
    <mergeCell ref="B215:D215"/>
    <mergeCell ref="B216:B218"/>
    <mergeCell ref="B219:B221"/>
    <mergeCell ref="B222:B224"/>
    <mergeCell ref="B225:B227"/>
    <mergeCell ref="B228:B230"/>
    <mergeCell ref="B231:D231"/>
    <mergeCell ref="B232:B234"/>
    <mergeCell ref="B235:B237"/>
    <mergeCell ref="B238:B240"/>
    <mergeCell ref="B241:B243"/>
    <mergeCell ref="B244:B246"/>
    <mergeCell ref="B247:D247"/>
    <mergeCell ref="B248:B250"/>
    <mergeCell ref="B251:B253"/>
    <mergeCell ref="B254:B256"/>
    <mergeCell ref="B257:B259"/>
    <mergeCell ref="B260:B262"/>
    <mergeCell ref="B263:D263"/>
    <mergeCell ref="B264:D264"/>
    <mergeCell ref="C200:C202"/>
    <mergeCell ref="C203:C205"/>
    <mergeCell ref="C206:C208"/>
    <mergeCell ref="C209:C211"/>
    <mergeCell ref="C212:C214"/>
    <mergeCell ref="F200:F202"/>
    <mergeCell ref="F203:F205"/>
    <mergeCell ref="F206:F208"/>
    <mergeCell ref="F209:F211"/>
    <mergeCell ref="F212:F214"/>
    <mergeCell ref="F216:F218"/>
    <mergeCell ref="F219:F221"/>
    <mergeCell ref="F222:F224"/>
    <mergeCell ref="F225:F227"/>
    <mergeCell ref="F228:F230"/>
    <mergeCell ref="F232:F234"/>
    <mergeCell ref="F235:F237"/>
    <mergeCell ref="F238:F240"/>
    <mergeCell ref="F241:F243"/>
    <mergeCell ref="F244:F246"/>
    <mergeCell ref="F248:F250"/>
    <mergeCell ref="F251:F253"/>
    <mergeCell ref="F254:F256"/>
    <mergeCell ref="F257:F259"/>
    <mergeCell ref="F260:F262"/>
    <mergeCell ref="Q200:Q202"/>
    <mergeCell ref="Q203:Q205"/>
    <mergeCell ref="Q206:Q208"/>
    <mergeCell ref="Q209:Q211"/>
    <mergeCell ref="Q212:Q214"/>
    <mergeCell ref="Q216:Q218"/>
    <mergeCell ref="Q219:Q221"/>
    <mergeCell ref="Q222:Q224"/>
    <mergeCell ref="Q225:Q227"/>
    <mergeCell ref="Q228:Q230"/>
    <mergeCell ref="Q232:Q234"/>
    <mergeCell ref="Q235:Q237"/>
    <mergeCell ref="Q238:Q240"/>
    <mergeCell ref="Q241:Q243"/>
    <mergeCell ref="Q244:Q246"/>
    <mergeCell ref="Q248:Q250"/>
    <mergeCell ref="Q251:Q253"/>
    <mergeCell ref="Q254:Q256"/>
    <mergeCell ref="Q257:Q259"/>
    <mergeCell ref="Q260:Q262"/>
    <mergeCell ref="R200:R202"/>
    <mergeCell ref="R203:R205"/>
    <mergeCell ref="R206:R208"/>
    <mergeCell ref="R209:R211"/>
    <mergeCell ref="R212:R214"/>
    <mergeCell ref="R216:R218"/>
    <mergeCell ref="R219:R221"/>
    <mergeCell ref="R222:R224"/>
    <mergeCell ref="R225:R227"/>
    <mergeCell ref="R228:R230"/>
    <mergeCell ref="R232:R234"/>
    <mergeCell ref="R235:R237"/>
    <mergeCell ref="R238:R240"/>
    <mergeCell ref="R241:R243"/>
    <mergeCell ref="R244:R246"/>
    <mergeCell ref="R248:R250"/>
    <mergeCell ref="R251:R253"/>
    <mergeCell ref="R254:R256"/>
    <mergeCell ref="R257:R259"/>
    <mergeCell ref="R260:R262"/>
    <mergeCell ref="S200:S202"/>
    <mergeCell ref="S203:S205"/>
    <mergeCell ref="S206:S208"/>
    <mergeCell ref="S209:S211"/>
    <mergeCell ref="S212:S214"/>
    <mergeCell ref="S216:S218"/>
    <mergeCell ref="S219:S221"/>
    <mergeCell ref="S222:S224"/>
    <mergeCell ref="S225:S227"/>
    <mergeCell ref="S228:S230"/>
    <mergeCell ref="S232:S234"/>
    <mergeCell ref="S235:S237"/>
    <mergeCell ref="S238:S240"/>
    <mergeCell ref="S241:S243"/>
    <mergeCell ref="S244:S246"/>
    <mergeCell ref="S248:S250"/>
    <mergeCell ref="S251:S253"/>
    <mergeCell ref="S254:S256"/>
    <mergeCell ref="S257:S259"/>
    <mergeCell ref="S260:S262"/>
    <mergeCell ref="T200:T202"/>
    <mergeCell ref="T203:T205"/>
    <mergeCell ref="T206:T208"/>
    <mergeCell ref="T209:T211"/>
    <mergeCell ref="T212:T214"/>
    <mergeCell ref="T216:T218"/>
    <mergeCell ref="T219:T221"/>
    <mergeCell ref="T222:T224"/>
    <mergeCell ref="T225:T227"/>
    <mergeCell ref="T228:T230"/>
    <mergeCell ref="T232:T234"/>
    <mergeCell ref="T235:T237"/>
    <mergeCell ref="T238:T240"/>
    <mergeCell ref="T241:T243"/>
    <mergeCell ref="T244:T246"/>
    <mergeCell ref="T248:T250"/>
    <mergeCell ref="T251:T253"/>
    <mergeCell ref="T254:T256"/>
    <mergeCell ref="T257:T259"/>
    <mergeCell ref="T260:T262"/>
    <mergeCell ref="U200:U202"/>
    <mergeCell ref="U203:U205"/>
    <mergeCell ref="U206:U208"/>
    <mergeCell ref="U209:U211"/>
    <mergeCell ref="U212:U214"/>
    <mergeCell ref="U216:U218"/>
    <mergeCell ref="U219:U221"/>
    <mergeCell ref="U222:U224"/>
    <mergeCell ref="U225:U227"/>
    <mergeCell ref="U228:U230"/>
    <mergeCell ref="U232:U234"/>
    <mergeCell ref="U235:U237"/>
    <mergeCell ref="U238:U240"/>
    <mergeCell ref="U241:U243"/>
    <mergeCell ref="U244:U246"/>
    <mergeCell ref="U248:U250"/>
    <mergeCell ref="U251:U253"/>
    <mergeCell ref="U254:U256"/>
    <mergeCell ref="U257:U259"/>
    <mergeCell ref="U260:U262"/>
    <mergeCell ref="V200:V202"/>
    <mergeCell ref="V203:V205"/>
    <mergeCell ref="V206:V208"/>
    <mergeCell ref="V209:V211"/>
    <mergeCell ref="V212:V214"/>
    <mergeCell ref="V216:V218"/>
    <mergeCell ref="V219:V221"/>
    <mergeCell ref="V222:V224"/>
    <mergeCell ref="V225:V227"/>
    <mergeCell ref="V228:V230"/>
    <mergeCell ref="V232:V234"/>
    <mergeCell ref="V235:V237"/>
    <mergeCell ref="V238:V240"/>
    <mergeCell ref="V241:V243"/>
    <mergeCell ref="V244:V246"/>
    <mergeCell ref="V248:V250"/>
    <mergeCell ref="V251:V253"/>
    <mergeCell ref="V254:V256"/>
    <mergeCell ref="V257:V259"/>
    <mergeCell ref="V260:V262"/>
    <mergeCell ref="W200:W202"/>
    <mergeCell ref="W203:W205"/>
    <mergeCell ref="W206:W208"/>
    <mergeCell ref="W209:W211"/>
    <mergeCell ref="W212:W214"/>
    <mergeCell ref="W216:W218"/>
    <mergeCell ref="W219:W221"/>
    <mergeCell ref="W222:W224"/>
    <mergeCell ref="W225:W227"/>
    <mergeCell ref="W228:W230"/>
    <mergeCell ref="W232:W234"/>
    <mergeCell ref="W235:W237"/>
    <mergeCell ref="W238:W240"/>
    <mergeCell ref="W241:W243"/>
    <mergeCell ref="W244:W246"/>
    <mergeCell ref="W248:W250"/>
    <mergeCell ref="W251:W253"/>
    <mergeCell ref="W254:W256"/>
    <mergeCell ref="W257:W259"/>
    <mergeCell ref="W260:W262"/>
    <mergeCell ref="X200:X202"/>
    <mergeCell ref="X203:X205"/>
    <mergeCell ref="X206:X208"/>
    <mergeCell ref="X209:X211"/>
    <mergeCell ref="X212:X214"/>
    <mergeCell ref="X216:X218"/>
    <mergeCell ref="X219:X221"/>
    <mergeCell ref="X222:X224"/>
    <mergeCell ref="X225:X227"/>
    <mergeCell ref="X228:X230"/>
    <mergeCell ref="X232:X234"/>
    <mergeCell ref="X235:X237"/>
    <mergeCell ref="X238:X240"/>
    <mergeCell ref="X241:X243"/>
    <mergeCell ref="X244:X246"/>
    <mergeCell ref="X248:X250"/>
    <mergeCell ref="X251:X253"/>
    <mergeCell ref="X254:X256"/>
    <mergeCell ref="X257:X259"/>
    <mergeCell ref="X260:X262"/>
    <mergeCell ref="Y200:Y202"/>
    <mergeCell ref="Y203:Y205"/>
    <mergeCell ref="Y206:Y208"/>
    <mergeCell ref="Y209:Y211"/>
    <mergeCell ref="Y212:Y214"/>
    <mergeCell ref="Y216:Y218"/>
    <mergeCell ref="Y219:Y221"/>
    <mergeCell ref="Y222:Y224"/>
    <mergeCell ref="Y225:Y227"/>
    <mergeCell ref="Y228:Y230"/>
    <mergeCell ref="Y232:Y234"/>
    <mergeCell ref="Y235:Y237"/>
    <mergeCell ref="Y238:Y240"/>
    <mergeCell ref="Y241:Y243"/>
    <mergeCell ref="Y244:Y246"/>
    <mergeCell ref="Y248:Y250"/>
    <mergeCell ref="Y251:Y253"/>
    <mergeCell ref="Y254:Y256"/>
    <mergeCell ref="Y257:Y259"/>
    <mergeCell ref="Y260:Y262"/>
    <mergeCell ref="Z200:Z202"/>
    <mergeCell ref="Z203:Z205"/>
    <mergeCell ref="Z206:Z208"/>
    <mergeCell ref="Z209:Z211"/>
    <mergeCell ref="Z212:Z214"/>
    <mergeCell ref="Z216:Z218"/>
    <mergeCell ref="Z219:Z221"/>
    <mergeCell ref="Z222:Z224"/>
    <mergeCell ref="Z225:Z227"/>
    <mergeCell ref="Z228:Z230"/>
    <mergeCell ref="Z232:Z234"/>
    <mergeCell ref="Z235:Z237"/>
    <mergeCell ref="Z238:Z240"/>
    <mergeCell ref="Z241:Z243"/>
    <mergeCell ref="Z244:Z246"/>
    <mergeCell ref="Z248:Z250"/>
    <mergeCell ref="Z251:Z253"/>
    <mergeCell ref="Z254:Z256"/>
    <mergeCell ref="Z257:Z259"/>
    <mergeCell ref="Z260:Z262"/>
    <mergeCell ref="AA200:AA202"/>
    <mergeCell ref="AA203:AA205"/>
    <mergeCell ref="AA206:AA208"/>
    <mergeCell ref="AA209:AA211"/>
    <mergeCell ref="AA212:AA214"/>
    <mergeCell ref="AA216:AA218"/>
    <mergeCell ref="AA219:AA221"/>
    <mergeCell ref="AA222:AA224"/>
    <mergeCell ref="AA225:AA227"/>
    <mergeCell ref="AA228:AA230"/>
    <mergeCell ref="AA232:AA234"/>
    <mergeCell ref="AA235:AA237"/>
    <mergeCell ref="AA238:AA240"/>
    <mergeCell ref="AA241:AA243"/>
    <mergeCell ref="AA244:AA246"/>
    <mergeCell ref="AA248:AA250"/>
    <mergeCell ref="AA251:AA253"/>
    <mergeCell ref="AA254:AA256"/>
    <mergeCell ref="AA257:AA259"/>
    <mergeCell ref="AA260:AA262"/>
    <mergeCell ref="AB200:AB202"/>
    <mergeCell ref="AB203:AB205"/>
    <mergeCell ref="AB206:AB208"/>
    <mergeCell ref="AB209:AB211"/>
    <mergeCell ref="AB212:AB214"/>
    <mergeCell ref="AB216:AB218"/>
    <mergeCell ref="AB219:AB221"/>
    <mergeCell ref="AB222:AB224"/>
    <mergeCell ref="AB225:AB227"/>
    <mergeCell ref="AB228:AB230"/>
    <mergeCell ref="AB232:AB234"/>
    <mergeCell ref="AB235:AB237"/>
    <mergeCell ref="AB238:AB240"/>
    <mergeCell ref="AB241:AB243"/>
    <mergeCell ref="AB244:AB246"/>
    <mergeCell ref="AB248:AB250"/>
    <mergeCell ref="AB251:AB253"/>
    <mergeCell ref="AB254:AB256"/>
    <mergeCell ref="AB257:AB259"/>
    <mergeCell ref="AB260:AB262"/>
    <mergeCell ref="AC200:AC202"/>
    <mergeCell ref="AC203:AC205"/>
    <mergeCell ref="AC206:AC208"/>
    <mergeCell ref="AC209:AC211"/>
    <mergeCell ref="AC212:AC214"/>
    <mergeCell ref="AC216:AC218"/>
    <mergeCell ref="AC219:AC221"/>
    <mergeCell ref="AC222:AC224"/>
    <mergeCell ref="AC225:AC227"/>
    <mergeCell ref="AC228:AC230"/>
    <mergeCell ref="AC232:AC234"/>
    <mergeCell ref="AC235:AC237"/>
    <mergeCell ref="AC238:AC240"/>
    <mergeCell ref="AC241:AC243"/>
    <mergeCell ref="AC244:AC246"/>
    <mergeCell ref="AC248:AC250"/>
    <mergeCell ref="AC251:AC253"/>
    <mergeCell ref="AC254:AC256"/>
    <mergeCell ref="AC257:AC259"/>
    <mergeCell ref="AC260:AC262"/>
    <mergeCell ref="AD200:AD202"/>
    <mergeCell ref="AD203:AD205"/>
    <mergeCell ref="AD206:AD208"/>
    <mergeCell ref="AD209:AD211"/>
    <mergeCell ref="AD212:AD214"/>
    <mergeCell ref="AD216:AD218"/>
    <mergeCell ref="AD219:AD221"/>
    <mergeCell ref="AD222:AD224"/>
    <mergeCell ref="AD225:AD227"/>
    <mergeCell ref="AD228:AD230"/>
    <mergeCell ref="AD232:AD234"/>
    <mergeCell ref="AD235:AD237"/>
    <mergeCell ref="AD238:AD240"/>
    <mergeCell ref="AD241:AD243"/>
    <mergeCell ref="AD244:AD246"/>
    <mergeCell ref="AD248:AD250"/>
    <mergeCell ref="AD251:AD253"/>
    <mergeCell ref="AD254:AD256"/>
    <mergeCell ref="AD257:AD259"/>
    <mergeCell ref="AD260:AD262"/>
    <mergeCell ref="AE200:AE202"/>
    <mergeCell ref="AE203:AE205"/>
    <mergeCell ref="AE206:AE208"/>
    <mergeCell ref="AE209:AE211"/>
    <mergeCell ref="AE212:AE214"/>
    <mergeCell ref="AE216:AE218"/>
    <mergeCell ref="AE219:AE221"/>
    <mergeCell ref="AE222:AE224"/>
    <mergeCell ref="AE225:AE227"/>
    <mergeCell ref="AE228:AE230"/>
    <mergeCell ref="AE232:AE234"/>
    <mergeCell ref="AE235:AE237"/>
    <mergeCell ref="AE238:AE240"/>
    <mergeCell ref="AE241:AE243"/>
    <mergeCell ref="AE244:AE246"/>
    <mergeCell ref="AE248:AE250"/>
    <mergeCell ref="AE251:AE253"/>
    <mergeCell ref="AE254:AE256"/>
    <mergeCell ref="AE257:AE259"/>
    <mergeCell ref="AE260:AE262"/>
    <mergeCell ref="C216:C218"/>
    <mergeCell ref="C219:C221"/>
    <mergeCell ref="C222:C224"/>
    <mergeCell ref="C225:C227"/>
    <mergeCell ref="C228:C230"/>
    <mergeCell ref="C232:C234"/>
    <mergeCell ref="C235:C237"/>
    <mergeCell ref="C238:C240"/>
    <mergeCell ref="C241:C243"/>
    <mergeCell ref="C244:C246"/>
    <mergeCell ref="C248:C250"/>
    <mergeCell ref="C251:C253"/>
    <mergeCell ref="C254:C256"/>
    <mergeCell ref="C257:C259"/>
    <mergeCell ref="C260:C262"/>
    <mergeCell ref="A266:A330"/>
    <mergeCell ref="B266:B268"/>
    <mergeCell ref="C266:C268"/>
    <mergeCell ref="F266:F268"/>
    <mergeCell ref="Q266:Q268"/>
    <mergeCell ref="R266:R268"/>
    <mergeCell ref="S266:S268"/>
    <mergeCell ref="T266:T268"/>
    <mergeCell ref="U266:U268"/>
    <mergeCell ref="V266:V268"/>
    <mergeCell ref="W266:W268"/>
    <mergeCell ref="X266:X268"/>
    <mergeCell ref="Y266:Y268"/>
    <mergeCell ref="Z266:Z268"/>
    <mergeCell ref="AA266:AA268"/>
    <mergeCell ref="AB266:AB268"/>
    <mergeCell ref="AC266:AC268"/>
    <mergeCell ref="AD266:AD268"/>
    <mergeCell ref="AE266:AE268"/>
    <mergeCell ref="B269:B271"/>
    <mergeCell ref="C269:C271"/>
    <mergeCell ref="F269:F271"/>
    <mergeCell ref="Q269:Q271"/>
    <mergeCell ref="R269:R271"/>
    <mergeCell ref="S269:S271"/>
    <mergeCell ref="T269:T271"/>
    <mergeCell ref="U269:U271"/>
    <mergeCell ref="V269:V271"/>
    <mergeCell ref="W269:W271"/>
    <mergeCell ref="X269:X271"/>
    <mergeCell ref="Y269:Y271"/>
    <mergeCell ref="Z269:Z271"/>
    <mergeCell ref="AA269:AA271"/>
    <mergeCell ref="AB269:AB271"/>
    <mergeCell ref="AC269:AC271"/>
    <mergeCell ref="AD269:AD271"/>
    <mergeCell ref="AE269:AE271"/>
    <mergeCell ref="B272:B274"/>
    <mergeCell ref="C272:C274"/>
    <mergeCell ref="F272:F274"/>
    <mergeCell ref="Q272:Q274"/>
    <mergeCell ref="R272:R274"/>
    <mergeCell ref="S272:S274"/>
    <mergeCell ref="T272:T274"/>
    <mergeCell ref="U272:U274"/>
    <mergeCell ref="V272:V274"/>
    <mergeCell ref="W272:W274"/>
    <mergeCell ref="X272:X274"/>
    <mergeCell ref="Y272:Y274"/>
    <mergeCell ref="Z272:Z274"/>
    <mergeCell ref="AA272:AA274"/>
    <mergeCell ref="AB272:AB274"/>
    <mergeCell ref="AC272:AC274"/>
    <mergeCell ref="AD272:AD274"/>
    <mergeCell ref="AE272:AE274"/>
    <mergeCell ref="B275:B277"/>
    <mergeCell ref="C275:C277"/>
    <mergeCell ref="F275:F277"/>
    <mergeCell ref="Q275:Q277"/>
    <mergeCell ref="R275:R277"/>
    <mergeCell ref="S275:S277"/>
    <mergeCell ref="T275:T277"/>
    <mergeCell ref="U275:U277"/>
    <mergeCell ref="V275:V277"/>
    <mergeCell ref="W275:W277"/>
    <mergeCell ref="X275:X277"/>
    <mergeCell ref="Y275:Y277"/>
    <mergeCell ref="Z275:Z277"/>
    <mergeCell ref="AA275:AA277"/>
    <mergeCell ref="AB275:AB277"/>
    <mergeCell ref="AC275:AC277"/>
    <mergeCell ref="AD275:AD277"/>
    <mergeCell ref="AE275:AE277"/>
    <mergeCell ref="B278:B280"/>
    <mergeCell ref="C278:C280"/>
    <mergeCell ref="F278:F280"/>
    <mergeCell ref="Q278:Q280"/>
    <mergeCell ref="R278:R280"/>
    <mergeCell ref="S278:S280"/>
    <mergeCell ref="T278:T280"/>
    <mergeCell ref="U278:U280"/>
    <mergeCell ref="V278:V280"/>
    <mergeCell ref="W278:W280"/>
    <mergeCell ref="X278:X280"/>
    <mergeCell ref="Y278:Y280"/>
    <mergeCell ref="Z278:Z280"/>
    <mergeCell ref="AA278:AA280"/>
    <mergeCell ref="AB278:AB280"/>
    <mergeCell ref="AC278:AC280"/>
    <mergeCell ref="AD278:AD280"/>
    <mergeCell ref="AE278:AE280"/>
    <mergeCell ref="B281:D281"/>
    <mergeCell ref="B282:B284"/>
    <mergeCell ref="F282:F284"/>
    <mergeCell ref="Q282:Q284"/>
    <mergeCell ref="R282:R284"/>
    <mergeCell ref="S282:S284"/>
    <mergeCell ref="T282:T284"/>
    <mergeCell ref="U282:U284"/>
    <mergeCell ref="V282:V284"/>
    <mergeCell ref="W282:W284"/>
    <mergeCell ref="X282:X284"/>
    <mergeCell ref="Y282:Y284"/>
    <mergeCell ref="Z282:Z284"/>
    <mergeCell ref="AA282:AA284"/>
    <mergeCell ref="AB282:AB284"/>
    <mergeCell ref="AC282:AC284"/>
    <mergeCell ref="AD282:AD284"/>
    <mergeCell ref="AE282:AE284"/>
    <mergeCell ref="C282:C284"/>
    <mergeCell ref="B285:B287"/>
    <mergeCell ref="F285:F287"/>
    <mergeCell ref="Q285:Q287"/>
    <mergeCell ref="R285:R287"/>
    <mergeCell ref="S285:S287"/>
    <mergeCell ref="T285:T287"/>
    <mergeCell ref="U285:U287"/>
    <mergeCell ref="V285:V287"/>
    <mergeCell ref="W285:W287"/>
    <mergeCell ref="X285:X287"/>
    <mergeCell ref="Y285:Y287"/>
    <mergeCell ref="Z285:Z287"/>
    <mergeCell ref="AA285:AA287"/>
    <mergeCell ref="AB285:AB287"/>
    <mergeCell ref="AC285:AC287"/>
    <mergeCell ref="AD285:AD287"/>
    <mergeCell ref="AE285:AE287"/>
    <mergeCell ref="C285:C287"/>
    <mergeCell ref="B288:B290"/>
    <mergeCell ref="F288:F290"/>
    <mergeCell ref="Q288:Q290"/>
    <mergeCell ref="R288:R290"/>
    <mergeCell ref="S288:S290"/>
    <mergeCell ref="T288:T290"/>
    <mergeCell ref="U288:U290"/>
    <mergeCell ref="V288:V290"/>
    <mergeCell ref="W288:W290"/>
    <mergeCell ref="X288:X290"/>
    <mergeCell ref="Y288:Y290"/>
    <mergeCell ref="Z288:Z290"/>
    <mergeCell ref="AA288:AA290"/>
    <mergeCell ref="AB288:AB290"/>
    <mergeCell ref="AC288:AC290"/>
    <mergeCell ref="AD288:AD290"/>
    <mergeCell ref="AE288:AE290"/>
    <mergeCell ref="C288:C290"/>
    <mergeCell ref="B291:B293"/>
    <mergeCell ref="F291:F293"/>
    <mergeCell ref="Q291:Q293"/>
    <mergeCell ref="R291:R293"/>
    <mergeCell ref="S291:S293"/>
    <mergeCell ref="T291:T293"/>
    <mergeCell ref="U291:U293"/>
    <mergeCell ref="V291:V293"/>
    <mergeCell ref="W291:W293"/>
    <mergeCell ref="X291:X293"/>
    <mergeCell ref="Y291:Y293"/>
    <mergeCell ref="Z291:Z293"/>
    <mergeCell ref="AA291:AA293"/>
    <mergeCell ref="AB291:AB293"/>
    <mergeCell ref="AC291:AC293"/>
    <mergeCell ref="AD291:AD293"/>
    <mergeCell ref="AE291:AE293"/>
    <mergeCell ref="C291:C293"/>
    <mergeCell ref="B294:B296"/>
    <mergeCell ref="F294:F296"/>
    <mergeCell ref="Q294:Q296"/>
    <mergeCell ref="R294:R296"/>
    <mergeCell ref="S294:S296"/>
    <mergeCell ref="T294:T296"/>
    <mergeCell ref="U294:U296"/>
    <mergeCell ref="V294:V296"/>
    <mergeCell ref="W294:W296"/>
    <mergeCell ref="X294:X296"/>
    <mergeCell ref="Y294:Y296"/>
    <mergeCell ref="Z294:Z296"/>
    <mergeCell ref="AA294:AA296"/>
    <mergeCell ref="AB294:AB296"/>
    <mergeCell ref="AC294:AC296"/>
    <mergeCell ref="AD294:AD296"/>
    <mergeCell ref="AE294:AE296"/>
    <mergeCell ref="C294:C296"/>
    <mergeCell ref="B297:D297"/>
    <mergeCell ref="B298:B300"/>
    <mergeCell ref="F298:F300"/>
    <mergeCell ref="Q298:Q300"/>
    <mergeCell ref="R298:R300"/>
    <mergeCell ref="S298:S300"/>
    <mergeCell ref="T298:T300"/>
    <mergeCell ref="U298:U300"/>
    <mergeCell ref="V298:V300"/>
    <mergeCell ref="W298:W300"/>
    <mergeCell ref="X298:X300"/>
    <mergeCell ref="Y298:Y300"/>
    <mergeCell ref="Z298:Z300"/>
    <mergeCell ref="AA298:AA300"/>
    <mergeCell ref="AB298:AB300"/>
    <mergeCell ref="AC298:AC300"/>
    <mergeCell ref="AD298:AD300"/>
    <mergeCell ref="AE298:AE300"/>
    <mergeCell ref="C298:C300"/>
    <mergeCell ref="B301:B303"/>
    <mergeCell ref="F301:F303"/>
    <mergeCell ref="Q301:Q303"/>
    <mergeCell ref="R301:R303"/>
    <mergeCell ref="S301:S303"/>
    <mergeCell ref="T301:T303"/>
    <mergeCell ref="U301:U303"/>
    <mergeCell ref="V301:V303"/>
    <mergeCell ref="W301:W303"/>
    <mergeCell ref="X301:X303"/>
    <mergeCell ref="Y301:Y303"/>
    <mergeCell ref="Z301:Z303"/>
    <mergeCell ref="AA301:AA303"/>
    <mergeCell ref="AB301:AB303"/>
    <mergeCell ref="AC301:AC303"/>
    <mergeCell ref="AD301:AD303"/>
    <mergeCell ref="AE301:AE303"/>
    <mergeCell ref="C301:C303"/>
    <mergeCell ref="B304:B306"/>
    <mergeCell ref="F304:F306"/>
    <mergeCell ref="Q304:Q306"/>
    <mergeCell ref="R304:R306"/>
    <mergeCell ref="S304:S306"/>
    <mergeCell ref="T304:T306"/>
    <mergeCell ref="U304:U306"/>
    <mergeCell ref="V304:V306"/>
    <mergeCell ref="W304:W306"/>
    <mergeCell ref="X304:X306"/>
    <mergeCell ref="Y304:Y306"/>
    <mergeCell ref="Z304:Z306"/>
    <mergeCell ref="AA304:AA306"/>
    <mergeCell ref="AB304:AB306"/>
    <mergeCell ref="AC304:AC306"/>
    <mergeCell ref="AD304:AD306"/>
    <mergeCell ref="AE304:AE306"/>
    <mergeCell ref="C304:C306"/>
    <mergeCell ref="B307:B309"/>
    <mergeCell ref="F307:F309"/>
    <mergeCell ref="Q307:Q309"/>
    <mergeCell ref="R307:R309"/>
    <mergeCell ref="S307:S309"/>
    <mergeCell ref="T307:T309"/>
    <mergeCell ref="U307:U309"/>
    <mergeCell ref="V307:V309"/>
    <mergeCell ref="W307:W309"/>
    <mergeCell ref="X307:X309"/>
    <mergeCell ref="Y307:Y309"/>
    <mergeCell ref="Z307:Z309"/>
    <mergeCell ref="AA307:AA309"/>
    <mergeCell ref="AB307:AB309"/>
    <mergeCell ref="AC307:AC309"/>
    <mergeCell ref="AD307:AD309"/>
    <mergeCell ref="AE307:AE309"/>
    <mergeCell ref="C307:C309"/>
    <mergeCell ref="B310:B312"/>
    <mergeCell ref="F310:F312"/>
    <mergeCell ref="Q310:Q312"/>
    <mergeCell ref="R310:R312"/>
    <mergeCell ref="S310:S312"/>
    <mergeCell ref="T310:T312"/>
    <mergeCell ref="U310:U312"/>
    <mergeCell ref="V310:V312"/>
    <mergeCell ref="W310:W312"/>
    <mergeCell ref="X310:X312"/>
    <mergeCell ref="Y310:Y312"/>
    <mergeCell ref="Z310:Z312"/>
    <mergeCell ref="AA310:AA312"/>
    <mergeCell ref="AB310:AB312"/>
    <mergeCell ref="AC310:AC312"/>
    <mergeCell ref="AD310:AD312"/>
    <mergeCell ref="AE310:AE312"/>
    <mergeCell ref="C310:C312"/>
    <mergeCell ref="B313:D313"/>
    <mergeCell ref="B314:B316"/>
    <mergeCell ref="F314:F316"/>
    <mergeCell ref="Q314:Q316"/>
    <mergeCell ref="R314:R316"/>
    <mergeCell ref="S314:S316"/>
    <mergeCell ref="T314:T316"/>
    <mergeCell ref="U314:U316"/>
    <mergeCell ref="V314:V316"/>
    <mergeCell ref="W314:W316"/>
    <mergeCell ref="X314:X316"/>
    <mergeCell ref="Y314:Y316"/>
    <mergeCell ref="Z314:Z316"/>
    <mergeCell ref="AA314:AA316"/>
    <mergeCell ref="AB314:AB316"/>
    <mergeCell ref="AC314:AC316"/>
    <mergeCell ref="AD314:AD316"/>
    <mergeCell ref="AE314:AE316"/>
    <mergeCell ref="C314:C316"/>
    <mergeCell ref="B317:B319"/>
    <mergeCell ref="F317:F319"/>
    <mergeCell ref="Q317:Q319"/>
    <mergeCell ref="R317:R319"/>
    <mergeCell ref="S317:S319"/>
    <mergeCell ref="T317:T319"/>
    <mergeCell ref="U317:U319"/>
    <mergeCell ref="V317:V319"/>
    <mergeCell ref="W317:W319"/>
    <mergeCell ref="X317:X319"/>
    <mergeCell ref="Y317:Y319"/>
    <mergeCell ref="Z317:Z319"/>
    <mergeCell ref="AA317:AA319"/>
    <mergeCell ref="AB317:AB319"/>
    <mergeCell ref="AC317:AC319"/>
    <mergeCell ref="AD317:AD319"/>
    <mergeCell ref="AE317:AE319"/>
    <mergeCell ref="C317:C319"/>
    <mergeCell ref="B320:B322"/>
    <mergeCell ref="F320:F322"/>
    <mergeCell ref="Q320:Q322"/>
    <mergeCell ref="R320:R322"/>
    <mergeCell ref="S320:S322"/>
    <mergeCell ref="T320:T322"/>
    <mergeCell ref="U320:U322"/>
    <mergeCell ref="V320:V322"/>
    <mergeCell ref="W320:W322"/>
    <mergeCell ref="X320:X322"/>
    <mergeCell ref="Y320:Y322"/>
    <mergeCell ref="Z320:Z322"/>
    <mergeCell ref="AA320:AA322"/>
    <mergeCell ref="AB320:AB322"/>
    <mergeCell ref="AC320:AC322"/>
    <mergeCell ref="AD320:AD322"/>
    <mergeCell ref="AE320:AE322"/>
    <mergeCell ref="C320:C322"/>
    <mergeCell ref="B323:B325"/>
    <mergeCell ref="F323:F325"/>
    <mergeCell ref="Q323:Q325"/>
    <mergeCell ref="R323:R325"/>
    <mergeCell ref="S323:S325"/>
    <mergeCell ref="T323:T325"/>
    <mergeCell ref="U323:U325"/>
    <mergeCell ref="V323:V325"/>
    <mergeCell ref="W323:W325"/>
    <mergeCell ref="X323:X325"/>
    <mergeCell ref="Y323:Y325"/>
    <mergeCell ref="Z323:Z325"/>
    <mergeCell ref="AA323:AA325"/>
    <mergeCell ref="AB323:AB325"/>
    <mergeCell ref="AC323:AC325"/>
    <mergeCell ref="AD323:AD325"/>
    <mergeCell ref="AE323:AE325"/>
    <mergeCell ref="C323:C325"/>
    <mergeCell ref="B326:B328"/>
    <mergeCell ref="F326:F328"/>
    <mergeCell ref="Q326:Q328"/>
    <mergeCell ref="R326:R328"/>
    <mergeCell ref="S326:S328"/>
    <mergeCell ref="T326:T328"/>
    <mergeCell ref="U326:U328"/>
    <mergeCell ref="V326:V328"/>
    <mergeCell ref="W326:W328"/>
    <mergeCell ref="X326:X328"/>
    <mergeCell ref="Y326:Y328"/>
    <mergeCell ref="Z326:Z328"/>
    <mergeCell ref="AA326:AA328"/>
    <mergeCell ref="AB326:AB328"/>
    <mergeCell ref="AC326:AC328"/>
    <mergeCell ref="AD326:AD328"/>
    <mergeCell ref="AE326:AE328"/>
    <mergeCell ref="C326:C328"/>
    <mergeCell ref="B329:D329"/>
    <mergeCell ref="B330:D330"/>
    <mergeCell ref="A332:A393"/>
    <mergeCell ref="B332:B334"/>
    <mergeCell ref="C332:C334"/>
    <mergeCell ref="Q332:Q334"/>
    <mergeCell ref="R332:R334"/>
    <mergeCell ref="S332:S334"/>
    <mergeCell ref="T332:T334"/>
    <mergeCell ref="U332:U334"/>
    <mergeCell ref="V332:V334"/>
    <mergeCell ref="W332:W334"/>
    <mergeCell ref="X332:X334"/>
    <mergeCell ref="Y332:Y334"/>
    <mergeCell ref="Z332:Z334"/>
    <mergeCell ref="AA332:AA334"/>
    <mergeCell ref="AB332:AB334"/>
    <mergeCell ref="AC332:AC334"/>
    <mergeCell ref="AD332:AD334"/>
    <mergeCell ref="AE332:AE334"/>
    <mergeCell ref="B335:B337"/>
    <mergeCell ref="C335:C337"/>
    <mergeCell ref="F335:F337"/>
    <mergeCell ref="Q335:Q337"/>
    <mergeCell ref="R335:R337"/>
    <mergeCell ref="S335:S337"/>
    <mergeCell ref="T335:T337"/>
    <mergeCell ref="U335:U337"/>
    <mergeCell ref="V335:V337"/>
    <mergeCell ref="W335:W337"/>
    <mergeCell ref="X335:X337"/>
    <mergeCell ref="Y335:Y337"/>
    <mergeCell ref="Z335:Z337"/>
    <mergeCell ref="AA335:AA337"/>
    <mergeCell ref="AB335:AB337"/>
    <mergeCell ref="AC335:AC337"/>
    <mergeCell ref="AD335:AD337"/>
    <mergeCell ref="AE335:AE337"/>
    <mergeCell ref="B338:B340"/>
    <mergeCell ref="C338:C340"/>
    <mergeCell ref="F338:F340"/>
    <mergeCell ref="Q338:Q340"/>
    <mergeCell ref="R338:R340"/>
    <mergeCell ref="S338:S340"/>
    <mergeCell ref="T338:T340"/>
    <mergeCell ref="U338:U340"/>
    <mergeCell ref="V338:V340"/>
    <mergeCell ref="W338:W340"/>
    <mergeCell ref="X338:X340"/>
    <mergeCell ref="Y338:Y340"/>
    <mergeCell ref="Z338:Z340"/>
    <mergeCell ref="AA338:AA340"/>
    <mergeCell ref="AB338:AB340"/>
    <mergeCell ref="AC338:AC340"/>
    <mergeCell ref="AD338:AD340"/>
    <mergeCell ref="AE338:AE340"/>
    <mergeCell ref="B341:B343"/>
    <mergeCell ref="C341:C343"/>
    <mergeCell ref="F341:F343"/>
    <mergeCell ref="Q341:Q343"/>
    <mergeCell ref="R341:R343"/>
    <mergeCell ref="S341:S343"/>
    <mergeCell ref="T341:T343"/>
    <mergeCell ref="U341:U343"/>
    <mergeCell ref="V341:V343"/>
    <mergeCell ref="W341:W343"/>
    <mergeCell ref="X341:X343"/>
    <mergeCell ref="Y341:Y343"/>
    <mergeCell ref="Z341:Z343"/>
    <mergeCell ref="AA341:AA343"/>
    <mergeCell ref="AB341:AB343"/>
    <mergeCell ref="AC341:AC343"/>
    <mergeCell ref="AD341:AD343"/>
    <mergeCell ref="AE341:AE343"/>
    <mergeCell ref="B344:B346"/>
    <mergeCell ref="C344:C346"/>
    <mergeCell ref="F344:F346"/>
    <mergeCell ref="Q344:Q346"/>
    <mergeCell ref="R344:R346"/>
    <mergeCell ref="S344:S346"/>
    <mergeCell ref="T344:T346"/>
    <mergeCell ref="U344:U346"/>
    <mergeCell ref="V344:V346"/>
    <mergeCell ref="W344:W346"/>
    <mergeCell ref="X344:X346"/>
    <mergeCell ref="Y344:Y346"/>
    <mergeCell ref="Z344:Z346"/>
    <mergeCell ref="AA344:AA346"/>
    <mergeCell ref="AB344:AB346"/>
    <mergeCell ref="AC344:AC346"/>
    <mergeCell ref="AD344:AD346"/>
    <mergeCell ref="AE344:AE346"/>
    <mergeCell ref="B347:D347"/>
    <mergeCell ref="F348:F350"/>
    <mergeCell ref="Q348:Q350"/>
    <mergeCell ref="R348:R350"/>
    <mergeCell ref="S348:S350"/>
    <mergeCell ref="T348:T350"/>
    <mergeCell ref="U348:U350"/>
    <mergeCell ref="V348:V350"/>
    <mergeCell ref="W348:W350"/>
    <mergeCell ref="X348:X350"/>
    <mergeCell ref="Y348:Y350"/>
    <mergeCell ref="Z348:Z350"/>
    <mergeCell ref="AA348:AA350"/>
    <mergeCell ref="AB348:AB350"/>
    <mergeCell ref="AC348:AC350"/>
    <mergeCell ref="AD348:AD350"/>
    <mergeCell ref="AE348:AE350"/>
    <mergeCell ref="C348:C350"/>
    <mergeCell ref="F351:F353"/>
    <mergeCell ref="Q351:Q353"/>
    <mergeCell ref="R351:R353"/>
    <mergeCell ref="S351:S353"/>
    <mergeCell ref="T351:T353"/>
    <mergeCell ref="U351:U353"/>
    <mergeCell ref="V351:V353"/>
    <mergeCell ref="W351:W353"/>
    <mergeCell ref="X351:X353"/>
    <mergeCell ref="Y351:Y353"/>
    <mergeCell ref="Z351:Z353"/>
    <mergeCell ref="AA351:AA353"/>
    <mergeCell ref="AB351:AB353"/>
    <mergeCell ref="AC351:AC353"/>
    <mergeCell ref="AD351:AD353"/>
    <mergeCell ref="AE351:AE353"/>
    <mergeCell ref="C351:C353"/>
    <mergeCell ref="F354:F356"/>
    <mergeCell ref="Q354:Q356"/>
    <mergeCell ref="R354:R356"/>
    <mergeCell ref="S354:S356"/>
    <mergeCell ref="T354:T356"/>
    <mergeCell ref="U354:U356"/>
    <mergeCell ref="V354:V356"/>
    <mergeCell ref="W354:W356"/>
    <mergeCell ref="X354:X356"/>
    <mergeCell ref="Y354:Y356"/>
    <mergeCell ref="Z354:Z356"/>
    <mergeCell ref="AA354:AA356"/>
    <mergeCell ref="AB354:AB356"/>
    <mergeCell ref="AC354:AC356"/>
    <mergeCell ref="AD354:AD356"/>
    <mergeCell ref="AE354:AE356"/>
    <mergeCell ref="C354:C356"/>
    <mergeCell ref="B357:B359"/>
    <mergeCell ref="F357:F359"/>
    <mergeCell ref="Q357:Q359"/>
    <mergeCell ref="R357:R359"/>
    <mergeCell ref="S357:S359"/>
    <mergeCell ref="T357:T359"/>
    <mergeCell ref="U357:U359"/>
    <mergeCell ref="V357:V359"/>
    <mergeCell ref="W357:W359"/>
    <mergeCell ref="X357:X359"/>
    <mergeCell ref="Y357:Y359"/>
    <mergeCell ref="Z357:Z359"/>
    <mergeCell ref="AA357:AA359"/>
    <mergeCell ref="AB357:AB359"/>
    <mergeCell ref="AC357:AC359"/>
    <mergeCell ref="AD357:AD359"/>
    <mergeCell ref="AE357:AE359"/>
    <mergeCell ref="C357:C359"/>
    <mergeCell ref="B360:D360"/>
    <mergeCell ref="B361:B363"/>
    <mergeCell ref="F361:F363"/>
    <mergeCell ref="Q361:Q363"/>
    <mergeCell ref="R361:R363"/>
    <mergeCell ref="S361:S363"/>
    <mergeCell ref="T361:T363"/>
    <mergeCell ref="U361:U363"/>
    <mergeCell ref="V361:V363"/>
    <mergeCell ref="W361:W363"/>
    <mergeCell ref="X361:X363"/>
    <mergeCell ref="Y361:Y363"/>
    <mergeCell ref="Z361:Z363"/>
    <mergeCell ref="AA361:AA363"/>
    <mergeCell ref="AB361:AB363"/>
    <mergeCell ref="AC361:AC363"/>
    <mergeCell ref="AD361:AD363"/>
    <mergeCell ref="AE361:AE363"/>
    <mergeCell ref="C361:C363"/>
    <mergeCell ref="B364:B366"/>
    <mergeCell ref="F364:F366"/>
    <mergeCell ref="Q364:Q366"/>
    <mergeCell ref="R364:R366"/>
    <mergeCell ref="S364:S366"/>
    <mergeCell ref="T364:T366"/>
    <mergeCell ref="U364:U366"/>
    <mergeCell ref="V364:V366"/>
    <mergeCell ref="W364:W366"/>
    <mergeCell ref="X364:X366"/>
    <mergeCell ref="Y364:Y366"/>
    <mergeCell ref="Z364:Z366"/>
    <mergeCell ref="AA364:AA366"/>
    <mergeCell ref="AB364:AB366"/>
    <mergeCell ref="AC364:AC366"/>
    <mergeCell ref="AD364:AD366"/>
    <mergeCell ref="AE364:AE366"/>
    <mergeCell ref="C364:C366"/>
    <mergeCell ref="B367:B369"/>
    <mergeCell ref="F367:F369"/>
    <mergeCell ref="Q367:Q369"/>
    <mergeCell ref="R367:R369"/>
    <mergeCell ref="S367:S369"/>
    <mergeCell ref="T367:T369"/>
    <mergeCell ref="U367:U369"/>
    <mergeCell ref="V367:V369"/>
    <mergeCell ref="W367:W369"/>
    <mergeCell ref="X367:X369"/>
    <mergeCell ref="Y367:Y369"/>
    <mergeCell ref="Z367:Z369"/>
    <mergeCell ref="AA367:AA369"/>
    <mergeCell ref="AB367:AB369"/>
    <mergeCell ref="AC367:AC369"/>
    <mergeCell ref="AD367:AD369"/>
    <mergeCell ref="AE367:AE369"/>
    <mergeCell ref="C367:C369"/>
    <mergeCell ref="B370:B372"/>
    <mergeCell ref="F370:F372"/>
    <mergeCell ref="Q370:Q372"/>
    <mergeCell ref="R370:R372"/>
    <mergeCell ref="S370:S372"/>
    <mergeCell ref="T370:T372"/>
    <mergeCell ref="U370:U372"/>
    <mergeCell ref="V370:V372"/>
    <mergeCell ref="W370:W372"/>
    <mergeCell ref="X370:X372"/>
    <mergeCell ref="Y370:Y372"/>
    <mergeCell ref="Z370:Z372"/>
    <mergeCell ref="AA370:AA372"/>
    <mergeCell ref="AB370:AB372"/>
    <mergeCell ref="AC370:AC372"/>
    <mergeCell ref="AD370:AD372"/>
    <mergeCell ref="AE370:AE372"/>
    <mergeCell ref="C370:C372"/>
    <mergeCell ref="B373:B375"/>
    <mergeCell ref="F373:F375"/>
    <mergeCell ref="Q373:Q375"/>
    <mergeCell ref="R373:R375"/>
    <mergeCell ref="S373:S375"/>
    <mergeCell ref="T373:T375"/>
    <mergeCell ref="U373:U375"/>
    <mergeCell ref="V373:V375"/>
    <mergeCell ref="W373:W375"/>
    <mergeCell ref="X373:X375"/>
    <mergeCell ref="Y373:Y375"/>
    <mergeCell ref="Z373:Z375"/>
    <mergeCell ref="AA373:AA375"/>
    <mergeCell ref="AB373:AB375"/>
    <mergeCell ref="AC373:AC375"/>
    <mergeCell ref="AD373:AD375"/>
    <mergeCell ref="AE373:AE375"/>
    <mergeCell ref="C373:C375"/>
    <mergeCell ref="B376:D376"/>
    <mergeCell ref="B377:B379"/>
    <mergeCell ref="F377:F379"/>
    <mergeCell ref="Q377:Q379"/>
    <mergeCell ref="R377:R379"/>
    <mergeCell ref="S377:S379"/>
    <mergeCell ref="T377:T379"/>
    <mergeCell ref="U377:U379"/>
    <mergeCell ref="V377:V379"/>
    <mergeCell ref="W377:W379"/>
    <mergeCell ref="X377:X379"/>
    <mergeCell ref="Y377:Y379"/>
    <mergeCell ref="Z377:Z379"/>
    <mergeCell ref="AA377:AA379"/>
    <mergeCell ref="AB377:AB379"/>
    <mergeCell ref="AC377:AC379"/>
    <mergeCell ref="AD377:AD379"/>
    <mergeCell ref="AE377:AE379"/>
    <mergeCell ref="C377:C379"/>
    <mergeCell ref="B380:B382"/>
    <mergeCell ref="F380:F382"/>
    <mergeCell ref="Q380:Q382"/>
    <mergeCell ref="R380:R382"/>
    <mergeCell ref="S380:S382"/>
    <mergeCell ref="T380:T382"/>
    <mergeCell ref="U380:U382"/>
    <mergeCell ref="V380:V382"/>
    <mergeCell ref="W380:W382"/>
    <mergeCell ref="X380:X382"/>
    <mergeCell ref="Y380:Y382"/>
    <mergeCell ref="Z380:Z382"/>
    <mergeCell ref="AA380:AA382"/>
    <mergeCell ref="AB380:AB382"/>
    <mergeCell ref="AC380:AC382"/>
    <mergeCell ref="AD380:AD382"/>
    <mergeCell ref="AE380:AE382"/>
    <mergeCell ref="C380:C382"/>
    <mergeCell ref="B383:B385"/>
    <mergeCell ref="F383:F385"/>
    <mergeCell ref="Q383:Q385"/>
    <mergeCell ref="R383:R385"/>
    <mergeCell ref="S383:S385"/>
    <mergeCell ref="T383:T385"/>
    <mergeCell ref="U383:U385"/>
    <mergeCell ref="V383:V385"/>
    <mergeCell ref="W383:W385"/>
    <mergeCell ref="X383:X385"/>
    <mergeCell ref="Y383:Y385"/>
    <mergeCell ref="Z383:Z385"/>
    <mergeCell ref="AA383:AA385"/>
    <mergeCell ref="AB383:AB385"/>
    <mergeCell ref="AC383:AC385"/>
    <mergeCell ref="AD383:AD385"/>
    <mergeCell ref="AE383:AE385"/>
    <mergeCell ref="C383:C385"/>
    <mergeCell ref="B386:B388"/>
    <mergeCell ref="F386:F388"/>
    <mergeCell ref="Q386:Q388"/>
    <mergeCell ref="R386:R388"/>
    <mergeCell ref="S386:S388"/>
    <mergeCell ref="T386:T388"/>
    <mergeCell ref="U386:U388"/>
    <mergeCell ref="V386:V388"/>
    <mergeCell ref="W386:W388"/>
    <mergeCell ref="X386:X388"/>
    <mergeCell ref="Y386:Y388"/>
    <mergeCell ref="Z386:Z388"/>
    <mergeCell ref="AA386:AA388"/>
    <mergeCell ref="AB386:AB388"/>
    <mergeCell ref="AC386:AC388"/>
    <mergeCell ref="AD386:AD388"/>
    <mergeCell ref="AE386:AE388"/>
    <mergeCell ref="C386:C388"/>
    <mergeCell ref="B389:B391"/>
    <mergeCell ref="F389:F391"/>
    <mergeCell ref="Q389:Q391"/>
    <mergeCell ref="R389:R391"/>
    <mergeCell ref="S389:S391"/>
    <mergeCell ref="T389:T391"/>
    <mergeCell ref="U389:U391"/>
    <mergeCell ref="V389:V391"/>
    <mergeCell ref="W389:W391"/>
    <mergeCell ref="X389:X391"/>
    <mergeCell ref="Y389:Y391"/>
    <mergeCell ref="Z389:Z391"/>
    <mergeCell ref="AA389:AA391"/>
    <mergeCell ref="AB389:AB391"/>
    <mergeCell ref="AC389:AC391"/>
    <mergeCell ref="AD389:AD391"/>
    <mergeCell ref="AE389:AE391"/>
    <mergeCell ref="C389:C391"/>
    <mergeCell ref="B392:D392"/>
    <mergeCell ref="B393:D393"/>
    <mergeCell ref="F332:F334"/>
    <mergeCell ref="B348:B350"/>
    <mergeCell ref="B351:B353"/>
    <mergeCell ref="B354:B356"/>
    <mergeCell ref="C1051:C1053"/>
    <mergeCell ref="C1067:C1069"/>
    <mergeCell ref="C1074:C1076"/>
    <mergeCell ref="F1089:F1090"/>
    <mergeCell ref="Q1089:Q1090"/>
    <mergeCell ref="R1089:R1090"/>
    <mergeCell ref="S1089:S1090"/>
    <mergeCell ref="T1089:T1090"/>
    <mergeCell ref="U1089:U1090"/>
    <mergeCell ref="V1089:V1090"/>
    <mergeCell ref="W1089:W1090"/>
    <mergeCell ref="X1089:X1090"/>
    <mergeCell ref="Y1089:Y1090"/>
    <mergeCell ref="Z1089:Z1090"/>
    <mergeCell ref="AA1089:AA1090"/>
    <mergeCell ref="AB1089:AB1090"/>
    <mergeCell ref="AC1089:AC1090"/>
    <mergeCell ref="AD1089:AD1090"/>
    <mergeCell ref="AE1089:AE1090"/>
    <mergeCell ref="C1089:C1090"/>
    <mergeCell ref="B1089:B1090"/>
    <mergeCell ref="A1089:A1133"/>
    <mergeCell ref="F1091:F1092"/>
    <mergeCell ref="Q1091:Q1092"/>
    <mergeCell ref="R1091:R1092"/>
    <mergeCell ref="S1091:S1092"/>
    <mergeCell ref="T1091:T1092"/>
    <mergeCell ref="U1091:U1092"/>
    <mergeCell ref="V1091:V1092"/>
    <mergeCell ref="W1091:W1092"/>
    <mergeCell ref="X1091:X1092"/>
    <mergeCell ref="Y1091:Y1092"/>
    <mergeCell ref="Z1091:Z1092"/>
    <mergeCell ref="AA1091:AA1092"/>
    <mergeCell ref="AB1091:AB1092"/>
    <mergeCell ref="AC1091:AC1092"/>
    <mergeCell ref="AD1091:AD1092"/>
    <mergeCell ref="AE1091:AE1092"/>
    <mergeCell ref="B1091:B1092"/>
    <mergeCell ref="C1091:C1092"/>
    <mergeCell ref="F1093:F1094"/>
    <mergeCell ref="Q1093:Q1094"/>
    <mergeCell ref="R1093:R1094"/>
    <mergeCell ref="S1093:S1094"/>
    <mergeCell ref="T1093:T1094"/>
    <mergeCell ref="U1093:U1094"/>
    <mergeCell ref="V1093:V1094"/>
    <mergeCell ref="W1093:W1094"/>
    <mergeCell ref="X1093:X1094"/>
    <mergeCell ref="Y1093:Y1094"/>
    <mergeCell ref="Z1093:Z1094"/>
    <mergeCell ref="AA1093:AA1094"/>
    <mergeCell ref="AB1093:AB1094"/>
    <mergeCell ref="AC1093:AC1094"/>
    <mergeCell ref="AD1093:AD1094"/>
    <mergeCell ref="AE1093:AE1094"/>
    <mergeCell ref="B1093:B1094"/>
    <mergeCell ref="C1093:C1094"/>
    <mergeCell ref="F1095:F1096"/>
    <mergeCell ref="Q1095:Q1096"/>
    <mergeCell ref="R1095:R1096"/>
    <mergeCell ref="S1095:S1096"/>
    <mergeCell ref="T1095:T1096"/>
    <mergeCell ref="U1095:U1096"/>
    <mergeCell ref="V1095:V1096"/>
    <mergeCell ref="W1095:W1096"/>
    <mergeCell ref="X1095:X1096"/>
    <mergeCell ref="Y1095:Y1096"/>
    <mergeCell ref="Z1095:Z1096"/>
    <mergeCell ref="AA1095:AA1096"/>
    <mergeCell ref="AB1095:AB1096"/>
    <mergeCell ref="AC1095:AC1096"/>
    <mergeCell ref="AD1095:AD1096"/>
    <mergeCell ref="AE1095:AE1096"/>
    <mergeCell ref="B1095:B1096"/>
    <mergeCell ref="C1095:C1096"/>
    <mergeCell ref="F1097:F1098"/>
    <mergeCell ref="Q1097:Q1098"/>
    <mergeCell ref="R1097:R1098"/>
    <mergeCell ref="S1097:S1098"/>
    <mergeCell ref="T1097:T1098"/>
    <mergeCell ref="U1097:U1098"/>
    <mergeCell ref="V1097:V1098"/>
    <mergeCell ref="W1097:W1098"/>
    <mergeCell ref="X1097:X1098"/>
    <mergeCell ref="Y1097:Y1098"/>
    <mergeCell ref="Z1097:Z1098"/>
    <mergeCell ref="AA1097:AA1098"/>
    <mergeCell ref="AB1097:AB1098"/>
    <mergeCell ref="AC1097:AC1098"/>
    <mergeCell ref="AD1097:AD1098"/>
    <mergeCell ref="AE1097:AE1098"/>
    <mergeCell ref="B1097:B1098"/>
    <mergeCell ref="C1097:C1098"/>
    <mergeCell ref="B1099:D1099"/>
    <mergeCell ref="Q1100:Q1101"/>
    <mergeCell ref="R1100:R1101"/>
    <mergeCell ref="S1100:S1101"/>
    <mergeCell ref="T1100:T1101"/>
    <mergeCell ref="U1100:U1101"/>
    <mergeCell ref="V1100:V1101"/>
    <mergeCell ref="W1100:W1101"/>
    <mergeCell ref="X1100:X1101"/>
    <mergeCell ref="Y1100:Y1101"/>
    <mergeCell ref="Z1100:Z1101"/>
    <mergeCell ref="AA1100:AA1101"/>
    <mergeCell ref="AB1100:AB1101"/>
    <mergeCell ref="AC1100:AC1101"/>
    <mergeCell ref="AD1100:AD1101"/>
    <mergeCell ref="AE1100:AE1101"/>
    <mergeCell ref="B1100:B1101"/>
    <mergeCell ref="C1100:C1101"/>
    <mergeCell ref="F1100:F1101"/>
    <mergeCell ref="Q1102:Q1103"/>
    <mergeCell ref="R1102:R1103"/>
    <mergeCell ref="S1102:S1103"/>
    <mergeCell ref="T1102:T1103"/>
    <mergeCell ref="U1102:U1103"/>
    <mergeCell ref="V1102:V1103"/>
    <mergeCell ref="W1102:W1103"/>
    <mergeCell ref="X1102:X1103"/>
    <mergeCell ref="Y1102:Y1103"/>
    <mergeCell ref="Z1102:Z1103"/>
    <mergeCell ref="AA1102:AA1103"/>
    <mergeCell ref="AB1102:AB1103"/>
    <mergeCell ref="AC1102:AC1103"/>
    <mergeCell ref="AD1102:AD1103"/>
    <mergeCell ref="AE1102:AE1103"/>
    <mergeCell ref="B1102:B1103"/>
    <mergeCell ref="C1102:C1103"/>
    <mergeCell ref="F1102:F1103"/>
    <mergeCell ref="Q1104:Q1105"/>
    <mergeCell ref="R1104:R1105"/>
    <mergeCell ref="S1104:S1105"/>
    <mergeCell ref="T1104:T1105"/>
    <mergeCell ref="U1104:U1105"/>
    <mergeCell ref="V1104:V1105"/>
    <mergeCell ref="W1104:W1105"/>
    <mergeCell ref="X1104:X1105"/>
    <mergeCell ref="Y1104:Y1105"/>
    <mergeCell ref="Z1104:Z1105"/>
    <mergeCell ref="AA1104:AA1105"/>
    <mergeCell ref="AB1104:AB1105"/>
    <mergeCell ref="AC1104:AC1105"/>
    <mergeCell ref="AD1104:AD1105"/>
    <mergeCell ref="AE1104:AE1105"/>
    <mergeCell ref="B1104:B1105"/>
    <mergeCell ref="C1104:C1105"/>
    <mergeCell ref="F1104:F1105"/>
    <mergeCell ref="Q1106:Q1107"/>
    <mergeCell ref="R1106:R1107"/>
    <mergeCell ref="S1106:S1107"/>
    <mergeCell ref="T1106:T1107"/>
    <mergeCell ref="U1106:U1107"/>
    <mergeCell ref="V1106:V1107"/>
    <mergeCell ref="W1106:W1107"/>
    <mergeCell ref="X1106:X1107"/>
    <mergeCell ref="Y1106:Y1107"/>
    <mergeCell ref="Z1106:Z1107"/>
    <mergeCell ref="AA1106:AA1107"/>
    <mergeCell ref="AB1106:AB1107"/>
    <mergeCell ref="AC1106:AC1107"/>
    <mergeCell ref="AD1106:AD1107"/>
    <mergeCell ref="AE1106:AE1107"/>
    <mergeCell ref="B1106:B1107"/>
    <mergeCell ref="C1106:C1107"/>
    <mergeCell ref="F1106:F1107"/>
    <mergeCell ref="Q1108:Q1109"/>
    <mergeCell ref="R1108:R1109"/>
    <mergeCell ref="S1108:S1109"/>
    <mergeCell ref="T1108:T1109"/>
    <mergeCell ref="U1108:U1109"/>
    <mergeCell ref="V1108:V1109"/>
    <mergeCell ref="W1108:W1109"/>
    <mergeCell ref="X1108:X1109"/>
    <mergeCell ref="Y1108:Y1109"/>
    <mergeCell ref="Z1108:Z1109"/>
    <mergeCell ref="AA1108:AA1109"/>
    <mergeCell ref="AB1108:AB1109"/>
    <mergeCell ref="AC1108:AC1109"/>
    <mergeCell ref="AD1108:AD1109"/>
    <mergeCell ref="AE1108:AE1109"/>
    <mergeCell ref="B1108:B1109"/>
    <mergeCell ref="C1108:C1109"/>
    <mergeCell ref="F1108:F1109"/>
    <mergeCell ref="B1110:D1110"/>
    <mergeCell ref="F1111:F1112"/>
    <mergeCell ref="Q1111:Q1112"/>
    <mergeCell ref="R1111:R1112"/>
    <mergeCell ref="S1111:S1112"/>
    <mergeCell ref="T1111:T1112"/>
    <mergeCell ref="U1111:U1112"/>
    <mergeCell ref="V1111:V1112"/>
    <mergeCell ref="W1111:W1112"/>
    <mergeCell ref="X1111:X1112"/>
    <mergeCell ref="Y1111:Y1112"/>
    <mergeCell ref="Z1111:Z1112"/>
    <mergeCell ref="AA1111:AA1112"/>
    <mergeCell ref="AB1111:AB1112"/>
    <mergeCell ref="AC1111:AC1112"/>
    <mergeCell ref="AD1111:AD1112"/>
    <mergeCell ref="AE1111:AE1112"/>
    <mergeCell ref="C1111:C1112"/>
    <mergeCell ref="B1111:B1112"/>
    <mergeCell ref="F1113:F1114"/>
    <mergeCell ref="Q1113:Q1114"/>
    <mergeCell ref="R1113:R1114"/>
    <mergeCell ref="S1113:S1114"/>
    <mergeCell ref="T1113:T1114"/>
    <mergeCell ref="U1113:U1114"/>
    <mergeCell ref="V1113:V1114"/>
    <mergeCell ref="W1113:W1114"/>
    <mergeCell ref="X1113:X1114"/>
    <mergeCell ref="Y1113:Y1114"/>
    <mergeCell ref="Z1113:Z1114"/>
    <mergeCell ref="AA1113:AA1114"/>
    <mergeCell ref="AB1113:AB1114"/>
    <mergeCell ref="AC1113:AC1114"/>
    <mergeCell ref="AD1113:AD1114"/>
    <mergeCell ref="AE1113:AE1114"/>
    <mergeCell ref="B1113:B1114"/>
    <mergeCell ref="C1113:C1114"/>
    <mergeCell ref="F1115:F1116"/>
    <mergeCell ref="Q1115:Q1116"/>
    <mergeCell ref="R1115:R1116"/>
    <mergeCell ref="S1115:S1116"/>
    <mergeCell ref="T1115:T1116"/>
    <mergeCell ref="U1115:U1116"/>
    <mergeCell ref="V1115:V1116"/>
    <mergeCell ref="W1115:W1116"/>
    <mergeCell ref="X1115:X1116"/>
    <mergeCell ref="Y1115:Y1116"/>
    <mergeCell ref="Z1115:Z1116"/>
    <mergeCell ref="AA1115:AA1116"/>
    <mergeCell ref="AB1115:AB1116"/>
    <mergeCell ref="AC1115:AC1116"/>
    <mergeCell ref="AD1115:AD1116"/>
    <mergeCell ref="AE1115:AE1116"/>
    <mergeCell ref="B1115:B1116"/>
    <mergeCell ref="C1115:C1116"/>
    <mergeCell ref="F1117:F1118"/>
    <mergeCell ref="Q1117:Q1118"/>
    <mergeCell ref="R1117:R1118"/>
    <mergeCell ref="S1117:S1118"/>
    <mergeCell ref="T1117:T1118"/>
    <mergeCell ref="U1117:U1118"/>
    <mergeCell ref="V1117:V1118"/>
    <mergeCell ref="W1117:W1118"/>
    <mergeCell ref="X1117:X1118"/>
    <mergeCell ref="Y1117:Y1118"/>
    <mergeCell ref="Z1117:Z1118"/>
    <mergeCell ref="AA1117:AA1118"/>
    <mergeCell ref="AB1117:AB1118"/>
    <mergeCell ref="AC1117:AC1118"/>
    <mergeCell ref="AD1117:AD1118"/>
    <mergeCell ref="AE1117:AE1118"/>
    <mergeCell ref="B1117:B1118"/>
    <mergeCell ref="C1117:C1118"/>
    <mergeCell ref="F1119:F1120"/>
    <mergeCell ref="Q1119:Q1120"/>
    <mergeCell ref="R1119:R1120"/>
    <mergeCell ref="S1119:S1120"/>
    <mergeCell ref="T1119:T1120"/>
    <mergeCell ref="U1119:U1120"/>
    <mergeCell ref="V1119:V1120"/>
    <mergeCell ref="W1119:W1120"/>
    <mergeCell ref="X1119:X1120"/>
    <mergeCell ref="Y1119:Y1120"/>
    <mergeCell ref="Z1119:Z1120"/>
    <mergeCell ref="AA1119:AA1120"/>
    <mergeCell ref="AB1119:AB1120"/>
    <mergeCell ref="AC1119:AC1120"/>
    <mergeCell ref="AD1119:AD1120"/>
    <mergeCell ref="AE1119:AE1120"/>
    <mergeCell ref="B1119:B1120"/>
    <mergeCell ref="C1119:C1120"/>
    <mergeCell ref="B1121:D1121"/>
    <mergeCell ref="Q1122:Q1123"/>
    <mergeCell ref="R1122:R1123"/>
    <mergeCell ref="S1122:S1123"/>
    <mergeCell ref="T1122:T1123"/>
    <mergeCell ref="U1122:U1123"/>
    <mergeCell ref="V1122:V1123"/>
    <mergeCell ref="W1122:W1123"/>
    <mergeCell ref="X1122:X1123"/>
    <mergeCell ref="Y1122:Y1123"/>
    <mergeCell ref="Z1122:Z1123"/>
    <mergeCell ref="AA1122:AA1123"/>
    <mergeCell ref="AB1122:AB1123"/>
    <mergeCell ref="AC1122:AC1123"/>
    <mergeCell ref="AD1122:AD1123"/>
    <mergeCell ref="AE1122:AE1123"/>
    <mergeCell ref="B1122:B1123"/>
    <mergeCell ref="C1122:C1123"/>
    <mergeCell ref="F1122:F1123"/>
    <mergeCell ref="Q1124:Q1125"/>
    <mergeCell ref="R1124:R1125"/>
    <mergeCell ref="S1124:S1125"/>
    <mergeCell ref="T1124:T1125"/>
    <mergeCell ref="U1124:U1125"/>
    <mergeCell ref="V1124:V1125"/>
    <mergeCell ref="W1124:W1125"/>
    <mergeCell ref="X1124:X1125"/>
    <mergeCell ref="Y1124:Y1125"/>
    <mergeCell ref="Z1124:Z1125"/>
    <mergeCell ref="AA1124:AA1125"/>
    <mergeCell ref="AB1124:AB1125"/>
    <mergeCell ref="AC1124:AC1125"/>
    <mergeCell ref="AD1124:AD1125"/>
    <mergeCell ref="AE1124:AE1125"/>
    <mergeCell ref="B1124:B1125"/>
    <mergeCell ref="C1124:C1125"/>
    <mergeCell ref="F1124:F1125"/>
    <mergeCell ref="Q1126:Q1127"/>
    <mergeCell ref="R1126:R1127"/>
    <mergeCell ref="S1126:S1127"/>
    <mergeCell ref="T1126:T1127"/>
    <mergeCell ref="U1126:U1127"/>
    <mergeCell ref="V1126:V1127"/>
    <mergeCell ref="W1126:W1127"/>
    <mergeCell ref="X1126:X1127"/>
    <mergeCell ref="Y1126:Y1127"/>
    <mergeCell ref="Z1126:Z1127"/>
    <mergeCell ref="AA1126:AA1127"/>
    <mergeCell ref="AB1126:AB1127"/>
    <mergeCell ref="AC1126:AC1127"/>
    <mergeCell ref="AD1126:AD1127"/>
    <mergeCell ref="AE1126:AE1127"/>
    <mergeCell ref="B1126:B1127"/>
    <mergeCell ref="C1126:C1127"/>
    <mergeCell ref="F1126:F1127"/>
    <mergeCell ref="Q1128:Q1129"/>
    <mergeCell ref="R1128:R1129"/>
    <mergeCell ref="S1128:S1129"/>
    <mergeCell ref="T1128:T1129"/>
    <mergeCell ref="U1128:U1129"/>
    <mergeCell ref="V1128:V1129"/>
    <mergeCell ref="W1128:W1129"/>
    <mergeCell ref="X1128:X1129"/>
    <mergeCell ref="Y1128:Y1129"/>
    <mergeCell ref="Z1128:Z1129"/>
    <mergeCell ref="AA1128:AA1129"/>
    <mergeCell ref="AB1128:AB1129"/>
    <mergeCell ref="AC1128:AC1129"/>
    <mergeCell ref="AD1128:AD1129"/>
    <mergeCell ref="AE1128:AE1129"/>
    <mergeCell ref="B1128:B1129"/>
    <mergeCell ref="C1128:C1129"/>
    <mergeCell ref="F1128:F1129"/>
    <mergeCell ref="Q1130:Q1131"/>
    <mergeCell ref="R1130:R1131"/>
    <mergeCell ref="S1130:S1131"/>
    <mergeCell ref="T1130:T1131"/>
    <mergeCell ref="U1130:U1131"/>
    <mergeCell ref="V1130:V1131"/>
    <mergeCell ref="W1130:W1131"/>
    <mergeCell ref="X1130:X1131"/>
    <mergeCell ref="Y1130:Y1131"/>
    <mergeCell ref="Z1130:Z1131"/>
    <mergeCell ref="AA1130:AA1131"/>
    <mergeCell ref="AB1130:AB1131"/>
    <mergeCell ref="AC1130:AC1131"/>
    <mergeCell ref="AD1130:AD1131"/>
    <mergeCell ref="AE1130:AE1131"/>
    <mergeCell ref="B1130:B1131"/>
    <mergeCell ref="C1130:C1131"/>
    <mergeCell ref="F1130:F1131"/>
    <mergeCell ref="B1132:D1132"/>
    <mergeCell ref="B1133:D1133"/>
    <mergeCell ref="C1179:C1181"/>
    <mergeCell ref="R1179:R1181"/>
    <mergeCell ref="T1179:T1181"/>
    <mergeCell ref="U1179:U1181"/>
    <mergeCell ref="V1179:V1181"/>
    <mergeCell ref="W1179:W1181"/>
    <mergeCell ref="X1179:X1181"/>
    <mergeCell ref="Y1179:Y1181"/>
    <mergeCell ref="Z1179:Z1181"/>
    <mergeCell ref="AA1179:AA1181"/>
    <mergeCell ref="AB1179:AB1181"/>
    <mergeCell ref="AC1179:AC1181"/>
    <mergeCell ref="AD1179:AD1181"/>
    <mergeCell ref="AE1179:AE1181"/>
    <mergeCell ref="B1179:B1181"/>
    <mergeCell ref="C1188:C1190"/>
    <mergeCell ref="B1188:B1190"/>
    <mergeCell ref="AE1188:AE1190"/>
    <mergeCell ref="AD1188:AD1190"/>
    <mergeCell ref="AC1188:AC1190"/>
    <mergeCell ref="AB1188:AB1190"/>
    <mergeCell ref="AA1188:AA1190"/>
    <mergeCell ref="Z1188:Z1190"/>
    <mergeCell ref="Y1188:Y1190"/>
    <mergeCell ref="X1188:X1190"/>
    <mergeCell ref="W1188:W1190"/>
    <mergeCell ref="V1188:V1190"/>
    <mergeCell ref="U1188:U1190"/>
    <mergeCell ref="T1188:T1190"/>
    <mergeCell ref="R1188:R1190"/>
    <mergeCell ref="Q1188:Q1190"/>
    <mergeCell ref="F1188:F1190"/>
    <mergeCell ref="R1191:R1193"/>
    <mergeCell ref="T1191:T1193"/>
    <mergeCell ref="U1191:U1193"/>
    <mergeCell ref="V1191:V1193"/>
    <mergeCell ref="X1191:X1193"/>
    <mergeCell ref="Y1191:Y1193"/>
    <mergeCell ref="Z1191:Z1193"/>
    <mergeCell ref="AA1191:AA1193"/>
    <mergeCell ref="AB1191:AB1193"/>
    <mergeCell ref="AC1191:AC1193"/>
    <mergeCell ref="AD1191:AD1193"/>
    <mergeCell ref="AE1191:AE1193"/>
    <mergeCell ref="B1191:B1193"/>
    <mergeCell ref="C1191:C1193"/>
    <mergeCell ref="C1194:C1196"/>
    <mergeCell ref="B1194:B1196"/>
    <mergeCell ref="AE1194:AE1196"/>
    <mergeCell ref="AD1194:AD1196"/>
    <mergeCell ref="AC1194:AC1196"/>
    <mergeCell ref="AB1194:AB1196"/>
    <mergeCell ref="AA1194:AA1196"/>
    <mergeCell ref="Z1194:Z1196"/>
    <mergeCell ref="Y1194:Y1196"/>
    <mergeCell ref="X1194:X1196"/>
    <mergeCell ref="V1194:V1196"/>
    <mergeCell ref="U1194:U1196"/>
    <mergeCell ref="T1194:T1196"/>
    <mergeCell ref="R1194:R1196"/>
    <mergeCell ref="R1197:R1199"/>
    <mergeCell ref="T1197:T1199"/>
    <mergeCell ref="U1197:U1199"/>
    <mergeCell ref="V1197:V1199"/>
    <mergeCell ref="X1197:X1199"/>
    <mergeCell ref="Y1197:Y1199"/>
    <mergeCell ref="Z1197:Z1199"/>
    <mergeCell ref="AA1197:AA1199"/>
    <mergeCell ref="AB1197:AB1199"/>
    <mergeCell ref="AC1197:AC1199"/>
    <mergeCell ref="AD1197:AD1199"/>
    <mergeCell ref="AE1197:AE1199"/>
    <mergeCell ref="B1197:B1199"/>
    <mergeCell ref="C1197:C1199"/>
    <mergeCell ref="C1200:C1202"/>
    <mergeCell ref="B1200:B1202"/>
    <mergeCell ref="AE1200:AE1202"/>
    <mergeCell ref="AD1200:AD1202"/>
    <mergeCell ref="AC1200:AC1202"/>
    <mergeCell ref="AB1200:AB1202"/>
    <mergeCell ref="AA1200:AA1202"/>
    <mergeCell ref="Z1200:Z1202"/>
    <mergeCell ref="Y1200:Y1202"/>
    <mergeCell ref="X1200:X1202"/>
    <mergeCell ref="W1200:W1202"/>
    <mergeCell ref="V1200:V1202"/>
    <mergeCell ref="U1200:U1202"/>
    <mergeCell ref="T1200:T1202"/>
    <mergeCell ref="R1200:R1202"/>
    <mergeCell ref="B1203:D1203"/>
    <mergeCell ref="C1204:C1206"/>
    <mergeCell ref="R1204:R1206"/>
    <mergeCell ref="T1204:T1206"/>
    <mergeCell ref="U1204:U1206"/>
    <mergeCell ref="V1204:V1206"/>
    <mergeCell ref="W1204:W1206"/>
    <mergeCell ref="X1204:X1206"/>
    <mergeCell ref="Y1204:Y1206"/>
    <mergeCell ref="Z1204:Z1206"/>
    <mergeCell ref="AA1204:AA1206"/>
    <mergeCell ref="AB1204:AB1206"/>
    <mergeCell ref="AC1204:AC1206"/>
    <mergeCell ref="AD1204:AD1206"/>
    <mergeCell ref="AE1204:AE1206"/>
    <mergeCell ref="B1204:B1206"/>
    <mergeCell ref="C1207:C1209"/>
    <mergeCell ref="B1207:B1209"/>
    <mergeCell ref="Q1191:Q1193"/>
    <mergeCell ref="Q1194:Q1196"/>
    <mergeCell ref="Q1197:Q1199"/>
    <mergeCell ref="Q1200:Q1202"/>
    <mergeCell ref="Q1204:Q1206"/>
    <mergeCell ref="Q1166:Q1168"/>
    <mergeCell ref="Q1170:Q1172"/>
    <mergeCell ref="Q1173:Q1175"/>
    <mergeCell ref="Q1176:Q1178"/>
    <mergeCell ref="Q1179:Q1181"/>
    <mergeCell ref="Q1182:Q1184"/>
    <mergeCell ref="C1304:C1306"/>
    <mergeCell ref="A1304:A1368"/>
    <mergeCell ref="B1304:B1306"/>
    <mergeCell ref="Q1304:Q1306"/>
    <mergeCell ref="R1304:R1306"/>
    <mergeCell ref="S1304:S1306"/>
    <mergeCell ref="T1304:T1306"/>
    <mergeCell ref="U1304:U1306"/>
    <mergeCell ref="V1304:V1306"/>
    <mergeCell ref="W1304:W1306"/>
    <mergeCell ref="X1304:X1306"/>
    <mergeCell ref="Y1304:Y1306"/>
    <mergeCell ref="Z1304:Z1306"/>
    <mergeCell ref="AA1304:AA1306"/>
    <mergeCell ref="AB1304:AB1306"/>
    <mergeCell ref="AC1304:AC1306"/>
    <mergeCell ref="AD1304:AD1306"/>
    <mergeCell ref="AE1304:AE1306"/>
    <mergeCell ref="F1304:F1306"/>
    <mergeCell ref="C1307:C1309"/>
    <mergeCell ref="B1307:B1309"/>
    <mergeCell ref="F1307:F1309"/>
    <mergeCell ref="Q1307:Q1309"/>
    <mergeCell ref="R1307:R1309"/>
    <mergeCell ref="S1307:S1309"/>
    <mergeCell ref="T1307:T1309"/>
    <mergeCell ref="U1307:U1309"/>
    <mergeCell ref="V1307:V1309"/>
    <mergeCell ref="W1307:W1309"/>
    <mergeCell ref="X1307:X1309"/>
    <mergeCell ref="Y1307:Y1309"/>
    <mergeCell ref="Z1307:Z1309"/>
    <mergeCell ref="AA1307:AA1309"/>
    <mergeCell ref="AB1307:AB1309"/>
    <mergeCell ref="AC1307:AC1309"/>
    <mergeCell ref="AD1307:AD1309"/>
    <mergeCell ref="AE1307:AE1309"/>
    <mergeCell ref="C1310:C1312"/>
    <mergeCell ref="B1310:B1312"/>
    <mergeCell ref="F1310:F1312"/>
    <mergeCell ref="Q1310:Q1312"/>
    <mergeCell ref="R1310:R1312"/>
    <mergeCell ref="S1310:S1312"/>
    <mergeCell ref="T1310:T1312"/>
    <mergeCell ref="U1310:U1312"/>
    <mergeCell ref="V1310:V1312"/>
    <mergeCell ref="W1310:W1312"/>
    <mergeCell ref="X1310:X1312"/>
    <mergeCell ref="Y1310:Y1312"/>
    <mergeCell ref="Z1310:Z1312"/>
    <mergeCell ref="AA1310:AA1312"/>
    <mergeCell ref="AB1310:AB1312"/>
    <mergeCell ref="AC1310:AC1312"/>
    <mergeCell ref="AD1310:AD1312"/>
    <mergeCell ref="AE1310:AE1312"/>
    <mergeCell ref="C1313:C1315"/>
    <mergeCell ref="B1313:B1315"/>
    <mergeCell ref="F1313:F1315"/>
    <mergeCell ref="Q1313:Q1315"/>
    <mergeCell ref="R1313:R1315"/>
    <mergeCell ref="S1313:S1315"/>
    <mergeCell ref="T1313:T1315"/>
    <mergeCell ref="U1313:U1315"/>
    <mergeCell ref="V1313:V1315"/>
    <mergeCell ref="W1313:W1315"/>
    <mergeCell ref="X1313:X1315"/>
    <mergeCell ref="Y1313:Y1315"/>
    <mergeCell ref="Z1313:Z1315"/>
    <mergeCell ref="AA1313:AA1315"/>
    <mergeCell ref="AB1313:AB1315"/>
    <mergeCell ref="AC1313:AC1315"/>
    <mergeCell ref="AD1313:AD1315"/>
    <mergeCell ref="AE1313:AE1315"/>
    <mergeCell ref="C1316:C1318"/>
    <mergeCell ref="AC1316:AC1318"/>
    <mergeCell ref="AB1316:AB1318"/>
    <mergeCell ref="B1316:B1318"/>
    <mergeCell ref="F1316:F1318"/>
    <mergeCell ref="Q1316:Q1318"/>
    <mergeCell ref="R1316:R1318"/>
    <mergeCell ref="S1316:S1318"/>
    <mergeCell ref="T1316:T1318"/>
    <mergeCell ref="U1316:U1318"/>
    <mergeCell ref="V1316:V1318"/>
    <mergeCell ref="W1316:W1318"/>
    <mergeCell ref="X1316:X1318"/>
    <mergeCell ref="Y1316:Y1318"/>
    <mergeCell ref="Z1316:Z1318"/>
    <mergeCell ref="AA1316:AA1318"/>
    <mergeCell ref="AD1316:AD1318"/>
    <mergeCell ref="AE1316:AE1318"/>
    <mergeCell ref="B1319:D1319"/>
    <mergeCell ref="F1320:F1322"/>
    <mergeCell ref="AB1320:AB1322"/>
    <mergeCell ref="AC1320:AC1322"/>
    <mergeCell ref="C1320:C1322"/>
    <mergeCell ref="Q1320:Q1322"/>
    <mergeCell ref="R1320:R1322"/>
    <mergeCell ref="S1320:S1322"/>
    <mergeCell ref="T1320:T1322"/>
    <mergeCell ref="U1320:U1322"/>
    <mergeCell ref="V1320:V1322"/>
    <mergeCell ref="W1320:W1322"/>
    <mergeCell ref="X1320:X1322"/>
    <mergeCell ref="Y1320:Y1322"/>
    <mergeCell ref="Z1320:Z1322"/>
    <mergeCell ref="AA1320:AA1322"/>
    <mergeCell ref="AD1320:AD1322"/>
    <mergeCell ref="AE1320:AE1322"/>
    <mergeCell ref="B1320:B1322"/>
    <mergeCell ref="F1323:F1325"/>
    <mergeCell ref="B1323:B1325"/>
    <mergeCell ref="Q1323:Q1325"/>
    <mergeCell ref="R1323:R1325"/>
    <mergeCell ref="S1323:S1325"/>
    <mergeCell ref="T1323:T1325"/>
    <mergeCell ref="U1323:U1325"/>
    <mergeCell ref="V1323:V1325"/>
    <mergeCell ref="W1323:W1325"/>
    <mergeCell ref="X1323:X1325"/>
    <mergeCell ref="Y1323:Y1325"/>
    <mergeCell ref="Z1323:Z1325"/>
    <mergeCell ref="AA1323:AA1325"/>
    <mergeCell ref="AB1323:AB1325"/>
    <mergeCell ref="AC1323:AC1325"/>
    <mergeCell ref="AD1323:AD1325"/>
    <mergeCell ref="AE1323:AE1325"/>
    <mergeCell ref="F1326:F1328"/>
    <mergeCell ref="B1326:B1328"/>
    <mergeCell ref="Q1326:Q1328"/>
    <mergeCell ref="R1326:R1328"/>
    <mergeCell ref="S1326:S1328"/>
    <mergeCell ref="T1326:T1328"/>
    <mergeCell ref="U1326:U1328"/>
    <mergeCell ref="V1326:V1328"/>
    <mergeCell ref="W1326:W1328"/>
    <mergeCell ref="X1326:X1328"/>
    <mergeCell ref="Y1326:Y1328"/>
    <mergeCell ref="Z1326:Z1328"/>
    <mergeCell ref="AA1326:AA1328"/>
    <mergeCell ref="AB1326:AB1328"/>
    <mergeCell ref="AC1326:AC1328"/>
    <mergeCell ref="AD1326:AD1328"/>
    <mergeCell ref="AE1326:AE1328"/>
    <mergeCell ref="F1329:F1331"/>
    <mergeCell ref="AE1329:AE1331"/>
    <mergeCell ref="AD1329:AD1331"/>
    <mergeCell ref="AC1329:AC1331"/>
    <mergeCell ref="AB1329:AB1331"/>
    <mergeCell ref="AA1329:AA1331"/>
    <mergeCell ref="Z1329:Z1331"/>
    <mergeCell ref="Y1329:Y1331"/>
    <mergeCell ref="X1329:X1331"/>
    <mergeCell ref="W1329:W1331"/>
    <mergeCell ref="V1329:V1331"/>
    <mergeCell ref="U1329:U1331"/>
    <mergeCell ref="T1329:T1331"/>
    <mergeCell ref="S1329:S1331"/>
    <mergeCell ref="R1329:R1331"/>
    <mergeCell ref="Q1329:Q1331"/>
    <mergeCell ref="B1329:B1331"/>
    <mergeCell ref="F1332:F1334"/>
    <mergeCell ref="AE1332:AE1334"/>
    <mergeCell ref="AD1332:AD1334"/>
    <mergeCell ref="AC1332:AC1334"/>
    <mergeCell ref="AB1332:AB1334"/>
    <mergeCell ref="AA1332:AA1334"/>
    <mergeCell ref="Z1332:Z1334"/>
    <mergeCell ref="Y1332:Y1334"/>
    <mergeCell ref="X1332:X1334"/>
    <mergeCell ref="W1332:W1334"/>
    <mergeCell ref="V1332:V1334"/>
    <mergeCell ref="U1332:U1334"/>
    <mergeCell ref="T1332:T1334"/>
    <mergeCell ref="S1332:S1334"/>
    <mergeCell ref="R1332:R1334"/>
    <mergeCell ref="Q1332:Q1334"/>
    <mergeCell ref="B1332:B1334"/>
    <mergeCell ref="B1335:D1335"/>
    <mergeCell ref="AE1336:AE1338"/>
    <mergeCell ref="AD1336:AD1338"/>
    <mergeCell ref="AC1336:AC1338"/>
    <mergeCell ref="AB1336:AB1338"/>
    <mergeCell ref="AA1336:AA1338"/>
    <mergeCell ref="Z1336:Z1338"/>
    <mergeCell ref="Y1336:Y1338"/>
    <mergeCell ref="X1336:X1338"/>
    <mergeCell ref="W1336:W1338"/>
    <mergeCell ref="V1336:V1338"/>
    <mergeCell ref="U1336:U1338"/>
    <mergeCell ref="T1336:T1338"/>
    <mergeCell ref="S1336:S1338"/>
    <mergeCell ref="R1336:R1338"/>
    <mergeCell ref="Q1336:Q1338"/>
    <mergeCell ref="F1336:F1338"/>
    <mergeCell ref="B1336:B1338"/>
    <mergeCell ref="V1339:V1341"/>
    <mergeCell ref="AE1339:AE1341"/>
    <mergeCell ref="AD1339:AD1341"/>
    <mergeCell ref="AC1339:AC1341"/>
    <mergeCell ref="AB1339:AB1341"/>
    <mergeCell ref="AA1339:AA1341"/>
    <mergeCell ref="Z1339:Z1341"/>
    <mergeCell ref="Y1339:Y1341"/>
    <mergeCell ref="X1339:X1341"/>
    <mergeCell ref="W1339:W1341"/>
    <mergeCell ref="U1339:U1341"/>
    <mergeCell ref="T1339:T1341"/>
    <mergeCell ref="S1339:S1341"/>
    <mergeCell ref="R1339:R1341"/>
    <mergeCell ref="Q1339:Q1341"/>
    <mergeCell ref="F1339:F1341"/>
    <mergeCell ref="B1339:B1341"/>
    <mergeCell ref="AA1342:AA1344"/>
    <mergeCell ref="AE1342:AE1344"/>
    <mergeCell ref="AD1342:AD1344"/>
    <mergeCell ref="AC1342:AC1344"/>
    <mergeCell ref="AB1342:AB1344"/>
    <mergeCell ref="Z1342:Z1344"/>
    <mergeCell ref="Y1342:Y1344"/>
    <mergeCell ref="X1342:X1344"/>
    <mergeCell ref="W1342:W1344"/>
    <mergeCell ref="V1342:V1344"/>
    <mergeCell ref="U1342:U1344"/>
    <mergeCell ref="T1342:T1344"/>
    <mergeCell ref="S1342:S1344"/>
    <mergeCell ref="R1342:R1344"/>
    <mergeCell ref="Q1342:Q1344"/>
    <mergeCell ref="F1342:F1344"/>
    <mergeCell ref="B1342:B1344"/>
    <mergeCell ref="AE1345:AE1347"/>
    <mergeCell ref="AD1345:AD1347"/>
    <mergeCell ref="AC1345:AC1347"/>
    <mergeCell ref="AB1345:AB1347"/>
    <mergeCell ref="AA1345:AA1347"/>
    <mergeCell ref="Z1345:Z1347"/>
    <mergeCell ref="Y1345:Y1347"/>
    <mergeCell ref="X1345:X1347"/>
    <mergeCell ref="W1345:W1347"/>
    <mergeCell ref="V1345:V1347"/>
    <mergeCell ref="U1345:U1347"/>
    <mergeCell ref="T1345:T1347"/>
    <mergeCell ref="S1345:S1347"/>
    <mergeCell ref="R1345:R1347"/>
    <mergeCell ref="Q1345:Q1347"/>
    <mergeCell ref="F1345:F1347"/>
    <mergeCell ref="B1345:B1347"/>
    <mergeCell ref="AC1348:AC1350"/>
    <mergeCell ref="AB1348:AB1350"/>
    <mergeCell ref="W1348:W1350"/>
    <mergeCell ref="AE1348:AE1350"/>
    <mergeCell ref="AD1348:AD1350"/>
    <mergeCell ref="AA1348:AA1350"/>
    <mergeCell ref="Z1348:Z1350"/>
    <mergeCell ref="Y1348:Y1350"/>
    <mergeCell ref="X1348:X1350"/>
    <mergeCell ref="V1348:V1350"/>
    <mergeCell ref="U1348:U1350"/>
    <mergeCell ref="T1348:T1350"/>
    <mergeCell ref="S1348:S1350"/>
    <mergeCell ref="R1348:R1350"/>
    <mergeCell ref="Q1348:Q1350"/>
    <mergeCell ref="F1348:F1350"/>
    <mergeCell ref="B1348:B1350"/>
    <mergeCell ref="B1351:D1351"/>
    <mergeCell ref="C1352:C1354"/>
    <mergeCell ref="AE1352:AE1354"/>
    <mergeCell ref="AD1352:AD1354"/>
    <mergeCell ref="AC1352:AC1354"/>
    <mergeCell ref="AB1352:AB1354"/>
    <mergeCell ref="AA1352:AA1354"/>
    <mergeCell ref="Z1352:Z1354"/>
    <mergeCell ref="Y1352:Y1354"/>
    <mergeCell ref="X1352:X1354"/>
    <mergeCell ref="W1352:W1354"/>
    <mergeCell ref="V1352:V1354"/>
    <mergeCell ref="U1352:U1354"/>
    <mergeCell ref="T1352:T1354"/>
    <mergeCell ref="S1352:S1354"/>
    <mergeCell ref="R1352:R1354"/>
    <mergeCell ref="Q1352:Q1354"/>
    <mergeCell ref="F1352:F1354"/>
    <mergeCell ref="B1352:B1354"/>
    <mergeCell ref="F1355:F1357"/>
    <mergeCell ref="AE1355:AE1357"/>
    <mergeCell ref="AD1355:AD1357"/>
    <mergeCell ref="AC1355:AC1357"/>
    <mergeCell ref="AB1355:AB1357"/>
    <mergeCell ref="AA1355:AA1357"/>
    <mergeCell ref="Z1355:Z1357"/>
    <mergeCell ref="Y1355:Y1357"/>
    <mergeCell ref="X1355:X1357"/>
    <mergeCell ref="W1355:W1357"/>
    <mergeCell ref="V1355:V1357"/>
    <mergeCell ref="U1355:U1357"/>
    <mergeCell ref="T1355:T1357"/>
    <mergeCell ref="S1355:S1357"/>
    <mergeCell ref="R1355:R1357"/>
    <mergeCell ref="Q1355:Q1357"/>
    <mergeCell ref="B1355:B1357"/>
    <mergeCell ref="AE1358:AE1360"/>
    <mergeCell ref="AD1358:AD1360"/>
    <mergeCell ref="AC1358:AC1360"/>
    <mergeCell ref="AB1358:AB1360"/>
    <mergeCell ref="AA1358:AA1360"/>
    <mergeCell ref="Z1358:Z1360"/>
    <mergeCell ref="Y1358:Y1360"/>
    <mergeCell ref="X1358:X1360"/>
    <mergeCell ref="W1358:W1360"/>
    <mergeCell ref="V1358:V1360"/>
    <mergeCell ref="U1358:U1360"/>
    <mergeCell ref="T1358:T1360"/>
    <mergeCell ref="S1358:S1360"/>
    <mergeCell ref="R1358:R1360"/>
    <mergeCell ref="Q1358:Q1360"/>
    <mergeCell ref="F1358:F1360"/>
    <mergeCell ref="B1358:B1360"/>
    <mergeCell ref="AE1361:AE1363"/>
    <mergeCell ref="AD1361:AD1363"/>
    <mergeCell ref="AC1361:AC1363"/>
    <mergeCell ref="AB1361:AB1363"/>
    <mergeCell ref="AA1361:AA1363"/>
    <mergeCell ref="Z1361:Z1363"/>
    <mergeCell ref="Y1361:Y1363"/>
    <mergeCell ref="X1361:X1363"/>
    <mergeCell ref="W1361:W1363"/>
    <mergeCell ref="V1361:V1363"/>
    <mergeCell ref="U1361:U1363"/>
    <mergeCell ref="T1361:T1363"/>
    <mergeCell ref="S1361:S1363"/>
    <mergeCell ref="R1361:R1363"/>
    <mergeCell ref="Q1361:Q1363"/>
    <mergeCell ref="F1361:F1363"/>
    <mergeCell ref="B1361:B1363"/>
    <mergeCell ref="W1364:W1366"/>
    <mergeCell ref="AC1364:AC1366"/>
    <mergeCell ref="AB1364:AB1366"/>
    <mergeCell ref="AE1364:AE1366"/>
    <mergeCell ref="AD1364:AD1366"/>
    <mergeCell ref="AA1364:AA1366"/>
    <mergeCell ref="Z1364:Z1366"/>
    <mergeCell ref="Y1364:Y1366"/>
    <mergeCell ref="X1364:X1366"/>
    <mergeCell ref="V1364:V1366"/>
    <mergeCell ref="U1364:U1366"/>
    <mergeCell ref="T1364:T1366"/>
    <mergeCell ref="S1364:S1366"/>
    <mergeCell ref="R1364:R1366"/>
    <mergeCell ref="Q1364:Q1366"/>
    <mergeCell ref="F1364:F1366"/>
    <mergeCell ref="B1364:B1366"/>
    <mergeCell ref="B1367:D1367"/>
    <mergeCell ref="B1368:D1368"/>
    <mergeCell ref="C1323:C1325"/>
    <mergeCell ref="C1326:C1328"/>
    <mergeCell ref="C1329:C1331"/>
    <mergeCell ref="C1332:C1334"/>
    <mergeCell ref="C1336:C1338"/>
    <mergeCell ref="C1339:C1341"/>
    <mergeCell ref="C1342:C1344"/>
    <mergeCell ref="C1345:C1347"/>
    <mergeCell ref="C1348:C1350"/>
    <mergeCell ref="C1355:C1357"/>
    <mergeCell ref="C1358:C1360"/>
    <mergeCell ref="C1361:C1363"/>
    <mergeCell ref="C1364:C1366"/>
    <mergeCell ref="C1436:C1438"/>
    <mergeCell ref="A1436:A1484"/>
    <mergeCell ref="B1436:B1438"/>
    <mergeCell ref="Q1436:Q1438"/>
    <mergeCell ref="R1436:R1438"/>
    <mergeCell ref="S1436:S1438"/>
    <mergeCell ref="T1436:T1438"/>
    <mergeCell ref="U1436:U1438"/>
    <mergeCell ref="V1436:V1438"/>
    <mergeCell ref="W1436:W1438"/>
    <mergeCell ref="X1436:X1438"/>
    <mergeCell ref="Y1436:Y1438"/>
    <mergeCell ref="Z1436:Z1438"/>
    <mergeCell ref="AA1436:AA1438"/>
    <mergeCell ref="AB1436:AB1438"/>
    <mergeCell ref="AC1436:AC1438"/>
    <mergeCell ref="AD1436:AD1438"/>
    <mergeCell ref="AE1436:AE1438"/>
    <mergeCell ref="F1436:F1438"/>
    <mergeCell ref="C1439:C1441"/>
    <mergeCell ref="B1439:B1441"/>
    <mergeCell ref="F1439:F1441"/>
    <mergeCell ref="Q1439:Q1441"/>
    <mergeCell ref="R1439:R1441"/>
    <mergeCell ref="S1439:S1441"/>
    <mergeCell ref="T1439:T1441"/>
    <mergeCell ref="U1439:U1441"/>
    <mergeCell ref="V1439:V1441"/>
    <mergeCell ref="W1439:W1441"/>
    <mergeCell ref="X1439:X1441"/>
    <mergeCell ref="Y1439:Y1441"/>
    <mergeCell ref="Z1439:Z1441"/>
    <mergeCell ref="AA1439:AA1441"/>
    <mergeCell ref="AB1439:AB1441"/>
    <mergeCell ref="AC1439:AC1441"/>
    <mergeCell ref="AD1439:AD1441"/>
    <mergeCell ref="AE1439:AE1441"/>
    <mergeCell ref="C1442:C1444"/>
    <mergeCell ref="B1442:B1444"/>
    <mergeCell ref="F1442:F1444"/>
    <mergeCell ref="Q1442:Q1444"/>
    <mergeCell ref="R1442:R1444"/>
    <mergeCell ref="S1442:S1444"/>
    <mergeCell ref="T1442:T1444"/>
    <mergeCell ref="U1442:U1444"/>
    <mergeCell ref="V1442:V1444"/>
    <mergeCell ref="W1442:W1444"/>
    <mergeCell ref="X1442:X1444"/>
    <mergeCell ref="Y1442:Y1444"/>
    <mergeCell ref="Z1442:Z1444"/>
    <mergeCell ref="AA1442:AA1444"/>
    <mergeCell ref="AB1442:AB1444"/>
    <mergeCell ref="AC1442:AC1444"/>
    <mergeCell ref="AD1442:AD1444"/>
    <mergeCell ref="AE1442:AE1444"/>
    <mergeCell ref="C1445:C1447"/>
    <mergeCell ref="B1445:B1447"/>
    <mergeCell ref="F1445:F1447"/>
    <mergeCell ref="Q1445:Q1447"/>
    <mergeCell ref="R1445:R1447"/>
    <mergeCell ref="S1445:S1447"/>
    <mergeCell ref="T1445:T1447"/>
    <mergeCell ref="U1445:U1447"/>
    <mergeCell ref="V1445:V1447"/>
    <mergeCell ref="W1445:W1447"/>
    <mergeCell ref="X1445:X1447"/>
    <mergeCell ref="Y1445:Y1447"/>
    <mergeCell ref="Z1445:Z1447"/>
    <mergeCell ref="AA1445:AA1447"/>
    <mergeCell ref="AB1445:AB1447"/>
    <mergeCell ref="AC1445:AC1447"/>
    <mergeCell ref="AD1445:AD1447"/>
    <mergeCell ref="AE1445:AE1447"/>
    <mergeCell ref="C1448:C1450"/>
    <mergeCell ref="B1448:B1450"/>
    <mergeCell ref="F1448:F1450"/>
    <mergeCell ref="Q1448:Q1450"/>
    <mergeCell ref="R1448:R1450"/>
    <mergeCell ref="S1448:S1450"/>
    <mergeCell ref="T1448:T1450"/>
    <mergeCell ref="U1448:U1450"/>
    <mergeCell ref="V1448:V1450"/>
    <mergeCell ref="W1448:W1450"/>
    <mergeCell ref="X1448:X1450"/>
    <mergeCell ref="Y1448:Y1450"/>
    <mergeCell ref="Z1448:Z1450"/>
    <mergeCell ref="AA1448:AA1450"/>
    <mergeCell ref="AB1448:AB1450"/>
    <mergeCell ref="AC1448:AC1450"/>
    <mergeCell ref="AD1448:AD1450"/>
    <mergeCell ref="AE1448:AE1450"/>
    <mergeCell ref="B1451:D1451"/>
    <mergeCell ref="C1452:C1454"/>
    <mergeCell ref="F1452:F1454"/>
    <mergeCell ref="Q1452:Q1454"/>
    <mergeCell ref="R1452:R1454"/>
    <mergeCell ref="S1452:S1454"/>
    <mergeCell ref="T1452:T1454"/>
    <mergeCell ref="U1452:U1454"/>
    <mergeCell ref="V1452:V1454"/>
    <mergeCell ref="W1452:W1454"/>
    <mergeCell ref="X1452:X1454"/>
    <mergeCell ref="Y1452:Y1454"/>
    <mergeCell ref="Z1452:Z1454"/>
    <mergeCell ref="AA1452:AA1454"/>
    <mergeCell ref="AB1452:AB1454"/>
    <mergeCell ref="AC1452:AC1454"/>
    <mergeCell ref="AD1452:AD1454"/>
    <mergeCell ref="AE1452:AE1454"/>
    <mergeCell ref="B1452:B1454"/>
    <mergeCell ref="B1455:B1457"/>
    <mergeCell ref="F1455:F1457"/>
    <mergeCell ref="Q1455:Q1457"/>
    <mergeCell ref="R1455:R1457"/>
    <mergeCell ref="S1455:S1457"/>
    <mergeCell ref="T1455:T1457"/>
    <mergeCell ref="U1455:U1457"/>
    <mergeCell ref="V1455:V1457"/>
    <mergeCell ref="W1455:W1457"/>
    <mergeCell ref="X1455:X1457"/>
    <mergeCell ref="Y1455:Y1457"/>
    <mergeCell ref="Z1455:Z1457"/>
    <mergeCell ref="AA1455:AA1457"/>
    <mergeCell ref="AB1455:AB1457"/>
    <mergeCell ref="AC1455:AC1457"/>
    <mergeCell ref="AD1455:AD1457"/>
    <mergeCell ref="AE1455:AE1457"/>
    <mergeCell ref="B1458:B1460"/>
    <mergeCell ref="F1458:F1460"/>
    <mergeCell ref="Q1458:Q1460"/>
    <mergeCell ref="R1458:R1460"/>
    <mergeCell ref="S1458:S1460"/>
    <mergeCell ref="T1458:T1460"/>
    <mergeCell ref="U1458:U1460"/>
    <mergeCell ref="V1458:V1460"/>
    <mergeCell ref="W1458:W1460"/>
    <mergeCell ref="X1458:X1460"/>
    <mergeCell ref="Y1458:Y1460"/>
    <mergeCell ref="Z1458:Z1460"/>
    <mergeCell ref="AA1458:AA1460"/>
    <mergeCell ref="AB1458:AB1460"/>
    <mergeCell ref="AC1458:AC1460"/>
    <mergeCell ref="AD1458:AD1460"/>
    <mergeCell ref="AE1458:AE1460"/>
    <mergeCell ref="AE1461:AE1463"/>
    <mergeCell ref="AD1461:AD1463"/>
    <mergeCell ref="AC1461:AC1463"/>
    <mergeCell ref="AB1461:AB1463"/>
    <mergeCell ref="AA1461:AA1463"/>
    <mergeCell ref="Z1461:Z1463"/>
    <mergeCell ref="Y1461:Y1463"/>
    <mergeCell ref="X1461:X1463"/>
    <mergeCell ref="W1461:W1463"/>
    <mergeCell ref="V1461:V1463"/>
    <mergeCell ref="U1461:U1463"/>
    <mergeCell ref="T1461:T1463"/>
    <mergeCell ref="S1461:S1463"/>
    <mergeCell ref="R1461:R1463"/>
    <mergeCell ref="Q1461:Q1463"/>
    <mergeCell ref="B1461:B1463"/>
    <mergeCell ref="F1461:F1463"/>
    <mergeCell ref="AE1464:AE1466"/>
    <mergeCell ref="AD1464:AD1466"/>
    <mergeCell ref="AC1464:AC1466"/>
    <mergeCell ref="AB1464:AB1466"/>
    <mergeCell ref="AA1464:AA1466"/>
    <mergeCell ref="Z1464:Z1466"/>
    <mergeCell ref="Y1464:Y1466"/>
    <mergeCell ref="X1464:X1466"/>
    <mergeCell ref="W1464:W1466"/>
    <mergeCell ref="V1464:V1466"/>
    <mergeCell ref="U1464:U1466"/>
    <mergeCell ref="T1464:T1466"/>
    <mergeCell ref="S1464:S1466"/>
    <mergeCell ref="R1464:R1466"/>
    <mergeCell ref="Q1464:Q1466"/>
    <mergeCell ref="F1464:F1466"/>
    <mergeCell ref="B1464:B1466"/>
    <mergeCell ref="B1467:D1467"/>
    <mergeCell ref="C1468:C1470"/>
    <mergeCell ref="AE1468:AE1470"/>
    <mergeCell ref="AD1468:AD1470"/>
    <mergeCell ref="AC1468:AC1470"/>
    <mergeCell ref="AB1468:AB1470"/>
    <mergeCell ref="AA1468:AA1470"/>
    <mergeCell ref="Z1468:Z1470"/>
    <mergeCell ref="Y1468:Y1470"/>
    <mergeCell ref="X1468:X1470"/>
    <mergeCell ref="W1468:W1470"/>
    <mergeCell ref="V1468:V1470"/>
    <mergeCell ref="U1468:U1470"/>
    <mergeCell ref="T1468:T1470"/>
    <mergeCell ref="S1468:S1470"/>
    <mergeCell ref="R1468:R1470"/>
    <mergeCell ref="Q1468:Q1470"/>
    <mergeCell ref="F1468:F1470"/>
    <mergeCell ref="B1468:B1470"/>
    <mergeCell ref="AE1471:AE1473"/>
    <mergeCell ref="AD1471:AD1473"/>
    <mergeCell ref="AC1471:AC1473"/>
    <mergeCell ref="AB1471:AB1473"/>
    <mergeCell ref="AA1471:AA1473"/>
    <mergeCell ref="Z1471:Z1473"/>
    <mergeCell ref="Y1471:Y1473"/>
    <mergeCell ref="X1471:X1473"/>
    <mergeCell ref="W1471:W1473"/>
    <mergeCell ref="V1471:V1473"/>
    <mergeCell ref="U1471:U1473"/>
    <mergeCell ref="T1471:T1473"/>
    <mergeCell ref="S1471:S1473"/>
    <mergeCell ref="R1471:R1473"/>
    <mergeCell ref="Q1471:Q1473"/>
    <mergeCell ref="F1471:F1473"/>
    <mergeCell ref="B1471:B1473"/>
    <mergeCell ref="AE1474:AE1476"/>
    <mergeCell ref="AD1474:AD1476"/>
    <mergeCell ref="AC1474:AC1476"/>
    <mergeCell ref="AB1474:AB1476"/>
    <mergeCell ref="AA1474:AA1476"/>
    <mergeCell ref="Z1474:Z1476"/>
    <mergeCell ref="Y1474:Y1476"/>
    <mergeCell ref="X1474:X1476"/>
    <mergeCell ref="W1474:W1476"/>
    <mergeCell ref="V1474:V1476"/>
    <mergeCell ref="U1474:U1476"/>
    <mergeCell ref="T1474:T1476"/>
    <mergeCell ref="S1474:S1476"/>
    <mergeCell ref="R1474:R1476"/>
    <mergeCell ref="Q1474:Q1476"/>
    <mergeCell ref="F1474:F1476"/>
    <mergeCell ref="B1474:B1476"/>
    <mergeCell ref="AE1477:AE1479"/>
    <mergeCell ref="AD1477:AD1479"/>
    <mergeCell ref="AC1477:AC1479"/>
    <mergeCell ref="AB1477:AB1479"/>
    <mergeCell ref="AA1477:AA1479"/>
    <mergeCell ref="Z1477:Z1479"/>
    <mergeCell ref="Y1477:Y1479"/>
    <mergeCell ref="X1477:X1479"/>
    <mergeCell ref="W1477:W1479"/>
    <mergeCell ref="V1477:V1479"/>
    <mergeCell ref="U1477:U1479"/>
    <mergeCell ref="T1477:T1479"/>
    <mergeCell ref="S1477:S1479"/>
    <mergeCell ref="R1477:R1479"/>
    <mergeCell ref="Q1477:Q1479"/>
    <mergeCell ref="F1477:F1479"/>
    <mergeCell ref="B1477:B1479"/>
    <mergeCell ref="B1480:B1482"/>
    <mergeCell ref="AE1480:AE1482"/>
    <mergeCell ref="AD1480:AD1482"/>
    <mergeCell ref="AC1480:AC1482"/>
    <mergeCell ref="AB1480:AB1482"/>
    <mergeCell ref="AA1480:AA1482"/>
    <mergeCell ref="Z1480:Z1482"/>
    <mergeCell ref="Y1480:Y1482"/>
    <mergeCell ref="X1480:X1482"/>
    <mergeCell ref="W1480:W1482"/>
    <mergeCell ref="V1480:V1482"/>
    <mergeCell ref="U1480:U1482"/>
    <mergeCell ref="T1480:T1482"/>
    <mergeCell ref="S1480:S1482"/>
    <mergeCell ref="R1480:R1482"/>
    <mergeCell ref="Q1480:Q1482"/>
    <mergeCell ref="F1480:F1482"/>
    <mergeCell ref="B1483:D1483"/>
    <mergeCell ref="B1484:D1484"/>
    <mergeCell ref="C1455:C1457"/>
    <mergeCell ref="C1458:C1460"/>
    <mergeCell ref="C1461:C1463"/>
    <mergeCell ref="C1464:C1466"/>
    <mergeCell ref="C1471:C1473"/>
    <mergeCell ref="C1474:C1476"/>
    <mergeCell ref="C1477:C1479"/>
    <mergeCell ref="C1480:C1482"/>
    <mergeCell ref="C1502:C1504"/>
    <mergeCell ref="C1505:C1507"/>
    <mergeCell ref="C1508:C1510"/>
    <mergeCell ref="C1511:C1513"/>
    <mergeCell ref="C1514:C1516"/>
    <mergeCell ref="C1489:C1491"/>
    <mergeCell ref="C1492:C1494"/>
    <mergeCell ref="C1495:C1497"/>
    <mergeCell ref="C1498:C1500"/>
    <mergeCell ref="C1521:C1523"/>
    <mergeCell ref="C1524:C1526"/>
    <mergeCell ref="C1527:C1529"/>
    <mergeCell ref="C1530:C1532"/>
    <mergeCell ref="C1552:C1554"/>
    <mergeCell ref="A1552:A1616"/>
    <mergeCell ref="B1552:B1554"/>
    <mergeCell ref="Q1552:Q1554"/>
    <mergeCell ref="R1552:R1554"/>
    <mergeCell ref="S1552:S1554"/>
    <mergeCell ref="T1552:T1554"/>
    <mergeCell ref="U1552:U1554"/>
    <mergeCell ref="V1552:V1554"/>
    <mergeCell ref="W1552:W1554"/>
    <mergeCell ref="X1552:X1554"/>
    <mergeCell ref="Y1552:Y1554"/>
    <mergeCell ref="Z1552:Z1554"/>
    <mergeCell ref="AA1552:AA1554"/>
    <mergeCell ref="AB1552:AB1554"/>
    <mergeCell ref="AC1552:AC1554"/>
    <mergeCell ref="AD1552:AD1554"/>
    <mergeCell ref="AE1552:AE1554"/>
    <mergeCell ref="F1552:F1554"/>
    <mergeCell ref="B1555:B1557"/>
    <mergeCell ref="F1555:F1557"/>
    <mergeCell ref="Q1555:Q1557"/>
    <mergeCell ref="R1555:R1557"/>
    <mergeCell ref="S1555:S1557"/>
    <mergeCell ref="T1555:T1557"/>
    <mergeCell ref="U1555:U1557"/>
    <mergeCell ref="V1555:V1557"/>
    <mergeCell ref="W1555:W1557"/>
    <mergeCell ref="X1555:X1557"/>
    <mergeCell ref="Y1555:Y1557"/>
    <mergeCell ref="Z1555:Z1557"/>
    <mergeCell ref="AA1555:AA1557"/>
    <mergeCell ref="AB1555:AB1557"/>
    <mergeCell ref="AC1555:AC1557"/>
    <mergeCell ref="AD1555:AD1557"/>
    <mergeCell ref="AE1555:AE1557"/>
    <mergeCell ref="B1558:B1560"/>
    <mergeCell ref="F1558:F1560"/>
    <mergeCell ref="Q1558:Q1560"/>
    <mergeCell ref="R1558:R1560"/>
    <mergeCell ref="S1558:S1560"/>
    <mergeCell ref="T1558:T1560"/>
    <mergeCell ref="U1558:U1560"/>
    <mergeCell ref="V1558:V1560"/>
    <mergeCell ref="W1558:W1560"/>
    <mergeCell ref="X1558:X1560"/>
    <mergeCell ref="Y1558:Y1560"/>
    <mergeCell ref="Z1558:Z1560"/>
    <mergeCell ref="AA1558:AA1560"/>
    <mergeCell ref="AB1558:AB1560"/>
    <mergeCell ref="AC1558:AC1560"/>
    <mergeCell ref="AD1558:AD1560"/>
    <mergeCell ref="AE1558:AE1560"/>
    <mergeCell ref="B1561:B1563"/>
    <mergeCell ref="F1561:F1563"/>
    <mergeCell ref="Q1561:Q1563"/>
    <mergeCell ref="R1561:R1563"/>
    <mergeCell ref="S1561:S1563"/>
    <mergeCell ref="T1561:T1563"/>
    <mergeCell ref="U1561:U1563"/>
    <mergeCell ref="V1561:V1563"/>
    <mergeCell ref="W1561:W1563"/>
    <mergeCell ref="X1561:X1563"/>
    <mergeCell ref="Y1561:Y1563"/>
    <mergeCell ref="Z1561:Z1563"/>
    <mergeCell ref="AA1561:AA1563"/>
    <mergeCell ref="AB1561:AB1563"/>
    <mergeCell ref="AC1561:AC1563"/>
    <mergeCell ref="AD1561:AD1563"/>
    <mergeCell ref="AE1561:AE1563"/>
    <mergeCell ref="AC1564:AC1566"/>
    <mergeCell ref="AB1564:AB1566"/>
    <mergeCell ref="B1564:B1566"/>
    <mergeCell ref="F1564:F1566"/>
    <mergeCell ref="Q1564:Q1566"/>
    <mergeCell ref="R1564:R1566"/>
    <mergeCell ref="S1564:S1566"/>
    <mergeCell ref="T1564:T1566"/>
    <mergeCell ref="U1564:U1566"/>
    <mergeCell ref="V1564:V1566"/>
    <mergeCell ref="W1564:W1566"/>
    <mergeCell ref="X1564:X1566"/>
    <mergeCell ref="Y1564:Y1566"/>
    <mergeCell ref="Z1564:Z1566"/>
    <mergeCell ref="AA1564:AA1566"/>
    <mergeCell ref="AD1564:AD1566"/>
    <mergeCell ref="AE1564:AE1566"/>
    <mergeCell ref="B1567:D1567"/>
    <mergeCell ref="F1568:F1570"/>
    <mergeCell ref="AB1568:AB1570"/>
    <mergeCell ref="AC1568:AC1570"/>
    <mergeCell ref="Q1568:Q1570"/>
    <mergeCell ref="R1568:R1570"/>
    <mergeCell ref="S1568:S1570"/>
    <mergeCell ref="T1568:T1570"/>
    <mergeCell ref="U1568:U1570"/>
    <mergeCell ref="V1568:V1570"/>
    <mergeCell ref="W1568:W1570"/>
    <mergeCell ref="X1568:X1570"/>
    <mergeCell ref="Y1568:Y1570"/>
    <mergeCell ref="Z1568:Z1570"/>
    <mergeCell ref="AA1568:AA1570"/>
    <mergeCell ref="AD1568:AD1570"/>
    <mergeCell ref="AE1568:AE1570"/>
    <mergeCell ref="B1568:B1570"/>
    <mergeCell ref="C1568:C1570"/>
    <mergeCell ref="F1571:F1573"/>
    <mergeCell ref="B1571:B1573"/>
    <mergeCell ref="Q1571:Q1573"/>
    <mergeCell ref="R1571:R1573"/>
    <mergeCell ref="S1571:S1573"/>
    <mergeCell ref="T1571:T1573"/>
    <mergeCell ref="U1571:U1573"/>
    <mergeCell ref="V1571:V1573"/>
    <mergeCell ref="W1571:W1573"/>
    <mergeCell ref="X1571:X1573"/>
    <mergeCell ref="Y1571:Y1573"/>
    <mergeCell ref="Z1571:Z1573"/>
    <mergeCell ref="AA1571:AA1573"/>
    <mergeCell ref="AB1571:AB1573"/>
    <mergeCell ref="AC1571:AC1573"/>
    <mergeCell ref="AD1571:AD1573"/>
    <mergeCell ref="AE1571:AE1573"/>
    <mergeCell ref="C1571:C1573"/>
    <mergeCell ref="F1574:F1576"/>
    <mergeCell ref="B1574:B1576"/>
    <mergeCell ref="Q1574:Q1576"/>
    <mergeCell ref="R1574:R1576"/>
    <mergeCell ref="S1574:S1576"/>
    <mergeCell ref="T1574:T1576"/>
    <mergeCell ref="U1574:U1576"/>
    <mergeCell ref="V1574:V1576"/>
    <mergeCell ref="W1574:W1576"/>
    <mergeCell ref="X1574:X1576"/>
    <mergeCell ref="Y1574:Y1576"/>
    <mergeCell ref="Z1574:Z1576"/>
    <mergeCell ref="AA1574:AA1576"/>
    <mergeCell ref="AB1574:AB1576"/>
    <mergeCell ref="AC1574:AC1576"/>
    <mergeCell ref="AD1574:AD1576"/>
    <mergeCell ref="AE1574:AE1576"/>
    <mergeCell ref="C1574:C1576"/>
    <mergeCell ref="F1577:F1579"/>
    <mergeCell ref="AE1577:AE1579"/>
    <mergeCell ref="AD1577:AD1579"/>
    <mergeCell ref="AC1577:AC1579"/>
    <mergeCell ref="AB1577:AB1579"/>
    <mergeCell ref="AA1577:AA1579"/>
    <mergeCell ref="Z1577:Z1579"/>
    <mergeCell ref="Y1577:Y1579"/>
    <mergeCell ref="X1577:X1579"/>
    <mergeCell ref="W1577:W1579"/>
    <mergeCell ref="V1577:V1579"/>
    <mergeCell ref="U1577:U1579"/>
    <mergeCell ref="T1577:T1579"/>
    <mergeCell ref="S1577:S1579"/>
    <mergeCell ref="R1577:R1579"/>
    <mergeCell ref="Q1577:Q1579"/>
    <mergeCell ref="B1577:B1579"/>
    <mergeCell ref="C1577:C1579"/>
    <mergeCell ref="F1580:F1582"/>
    <mergeCell ref="AE1580:AE1582"/>
    <mergeCell ref="AD1580:AD1582"/>
    <mergeCell ref="AC1580:AC1582"/>
    <mergeCell ref="AB1580:AB1582"/>
    <mergeCell ref="AA1580:AA1582"/>
    <mergeCell ref="Z1580:Z1582"/>
    <mergeCell ref="Y1580:Y1582"/>
    <mergeCell ref="X1580:X1582"/>
    <mergeCell ref="W1580:W1582"/>
    <mergeCell ref="V1580:V1582"/>
    <mergeCell ref="U1580:U1582"/>
    <mergeCell ref="T1580:T1582"/>
    <mergeCell ref="S1580:S1582"/>
    <mergeCell ref="R1580:R1582"/>
    <mergeCell ref="Q1580:Q1582"/>
    <mergeCell ref="B1580:B1582"/>
    <mergeCell ref="C1580:C1582"/>
    <mergeCell ref="B1583:D1583"/>
    <mergeCell ref="AE1584:AE1586"/>
    <mergeCell ref="AD1584:AD1586"/>
    <mergeCell ref="AC1584:AC1586"/>
    <mergeCell ref="AB1584:AB1586"/>
    <mergeCell ref="AA1584:AA1586"/>
    <mergeCell ref="Z1584:Z1586"/>
    <mergeCell ref="Y1584:Y1586"/>
    <mergeCell ref="X1584:X1586"/>
    <mergeCell ref="W1584:W1586"/>
    <mergeCell ref="V1584:V1586"/>
    <mergeCell ref="U1584:U1586"/>
    <mergeCell ref="T1584:T1586"/>
    <mergeCell ref="S1584:S1586"/>
    <mergeCell ref="R1584:R1586"/>
    <mergeCell ref="Q1584:Q1586"/>
    <mergeCell ref="F1584:F1586"/>
    <mergeCell ref="B1584:B1586"/>
    <mergeCell ref="C1584:C1586"/>
    <mergeCell ref="V1587:V1589"/>
    <mergeCell ref="AE1587:AE1589"/>
    <mergeCell ref="AD1587:AD1589"/>
    <mergeCell ref="AC1587:AC1589"/>
    <mergeCell ref="AB1587:AB1589"/>
    <mergeCell ref="AA1587:AA1589"/>
    <mergeCell ref="Z1587:Z1589"/>
    <mergeCell ref="Y1587:Y1589"/>
    <mergeCell ref="X1587:X1589"/>
    <mergeCell ref="W1587:W1589"/>
    <mergeCell ref="U1587:U1589"/>
    <mergeCell ref="T1587:T1589"/>
    <mergeCell ref="S1587:S1589"/>
    <mergeCell ref="R1587:R1589"/>
    <mergeCell ref="Q1587:Q1589"/>
    <mergeCell ref="F1587:F1589"/>
    <mergeCell ref="B1587:B1589"/>
    <mergeCell ref="AA1590:AA1592"/>
    <mergeCell ref="AE1590:AE1592"/>
    <mergeCell ref="AD1590:AD1592"/>
    <mergeCell ref="AC1590:AC1592"/>
    <mergeCell ref="AB1590:AB1592"/>
    <mergeCell ref="Z1590:Z1592"/>
    <mergeCell ref="Y1590:Y1592"/>
    <mergeCell ref="X1590:X1592"/>
    <mergeCell ref="W1590:W1592"/>
    <mergeCell ref="V1590:V1592"/>
    <mergeCell ref="U1590:U1592"/>
    <mergeCell ref="T1590:T1592"/>
    <mergeCell ref="S1590:S1592"/>
    <mergeCell ref="R1590:R1592"/>
    <mergeCell ref="Q1590:Q1592"/>
    <mergeCell ref="F1590:F1592"/>
    <mergeCell ref="B1590:B1592"/>
    <mergeCell ref="AE1593:AE1595"/>
    <mergeCell ref="AD1593:AD1595"/>
    <mergeCell ref="AC1593:AC1595"/>
    <mergeCell ref="AB1593:AB1595"/>
    <mergeCell ref="AA1593:AA1595"/>
    <mergeCell ref="Z1593:Z1595"/>
    <mergeCell ref="Y1593:Y1595"/>
    <mergeCell ref="X1593:X1595"/>
    <mergeCell ref="W1593:W1595"/>
    <mergeCell ref="V1593:V1595"/>
    <mergeCell ref="U1593:U1595"/>
    <mergeCell ref="T1593:T1595"/>
    <mergeCell ref="S1593:S1595"/>
    <mergeCell ref="R1593:R1595"/>
    <mergeCell ref="Q1593:Q1595"/>
    <mergeCell ref="F1593:F1595"/>
    <mergeCell ref="B1593:B1595"/>
    <mergeCell ref="AC1596:AC1598"/>
    <mergeCell ref="AB1596:AB1598"/>
    <mergeCell ref="W1596:W1598"/>
    <mergeCell ref="AE1596:AE1598"/>
    <mergeCell ref="AD1596:AD1598"/>
    <mergeCell ref="AA1596:AA1598"/>
    <mergeCell ref="Z1596:Z1598"/>
    <mergeCell ref="Y1596:Y1598"/>
    <mergeCell ref="X1596:X1598"/>
    <mergeCell ref="V1596:V1598"/>
    <mergeCell ref="U1596:U1598"/>
    <mergeCell ref="T1596:T1598"/>
    <mergeCell ref="S1596:S1598"/>
    <mergeCell ref="R1596:R1598"/>
    <mergeCell ref="Q1596:Q1598"/>
    <mergeCell ref="F1596:F1598"/>
    <mergeCell ref="B1596:B1598"/>
    <mergeCell ref="B1599:D1599"/>
    <mergeCell ref="C1600:C1602"/>
    <mergeCell ref="AE1600:AE1602"/>
    <mergeCell ref="AD1600:AD1602"/>
    <mergeCell ref="AC1600:AC1602"/>
    <mergeCell ref="AB1600:AB1602"/>
    <mergeCell ref="AA1600:AA1602"/>
    <mergeCell ref="Z1600:Z1602"/>
    <mergeCell ref="Y1600:Y1602"/>
    <mergeCell ref="X1600:X1602"/>
    <mergeCell ref="W1600:W1602"/>
    <mergeCell ref="V1600:V1602"/>
    <mergeCell ref="U1600:U1602"/>
    <mergeCell ref="T1600:T1602"/>
    <mergeCell ref="S1600:S1602"/>
    <mergeCell ref="R1600:R1602"/>
    <mergeCell ref="Q1600:Q1602"/>
    <mergeCell ref="F1600:F1602"/>
    <mergeCell ref="B1600:B1602"/>
    <mergeCell ref="F1603:F1605"/>
    <mergeCell ref="AE1603:AE1605"/>
    <mergeCell ref="AD1603:AD1605"/>
    <mergeCell ref="AC1603:AC1605"/>
    <mergeCell ref="AB1603:AB1605"/>
    <mergeCell ref="AA1603:AA1605"/>
    <mergeCell ref="Z1603:Z1605"/>
    <mergeCell ref="Y1603:Y1605"/>
    <mergeCell ref="X1603:X1605"/>
    <mergeCell ref="W1603:W1605"/>
    <mergeCell ref="V1603:V1605"/>
    <mergeCell ref="U1603:U1605"/>
    <mergeCell ref="T1603:T1605"/>
    <mergeCell ref="S1603:S1605"/>
    <mergeCell ref="R1603:R1605"/>
    <mergeCell ref="Q1603:Q1605"/>
    <mergeCell ref="B1603:B1605"/>
    <mergeCell ref="C1603:C1605"/>
    <mergeCell ref="AE1606:AE1608"/>
    <mergeCell ref="AD1606:AD1608"/>
    <mergeCell ref="AC1606:AC1608"/>
    <mergeCell ref="AB1606:AB1608"/>
    <mergeCell ref="AA1606:AA1608"/>
    <mergeCell ref="Z1606:Z1608"/>
    <mergeCell ref="Y1606:Y1608"/>
    <mergeCell ref="X1606:X1608"/>
    <mergeCell ref="W1606:W1608"/>
    <mergeCell ref="V1606:V1608"/>
    <mergeCell ref="U1606:U1608"/>
    <mergeCell ref="T1606:T1608"/>
    <mergeCell ref="S1606:S1608"/>
    <mergeCell ref="R1606:R1608"/>
    <mergeCell ref="Q1606:Q1608"/>
    <mergeCell ref="F1606:F1608"/>
    <mergeCell ref="B1606:B1608"/>
    <mergeCell ref="C1606:C1608"/>
    <mergeCell ref="AE1609:AE1611"/>
    <mergeCell ref="AD1609:AD1611"/>
    <mergeCell ref="AC1609:AC1611"/>
    <mergeCell ref="AB1609:AB1611"/>
    <mergeCell ref="AA1609:AA1611"/>
    <mergeCell ref="Z1609:Z1611"/>
    <mergeCell ref="Y1609:Y1611"/>
    <mergeCell ref="X1609:X1611"/>
    <mergeCell ref="W1609:W1611"/>
    <mergeCell ref="V1609:V1611"/>
    <mergeCell ref="U1609:U1611"/>
    <mergeCell ref="T1609:T1611"/>
    <mergeCell ref="S1609:S1611"/>
    <mergeCell ref="R1609:R1611"/>
    <mergeCell ref="Q1609:Q1611"/>
    <mergeCell ref="F1609:F1611"/>
    <mergeCell ref="B1609:B1611"/>
    <mergeCell ref="C1609:C1611"/>
    <mergeCell ref="W1612:W1614"/>
    <mergeCell ref="AC1612:AC1614"/>
    <mergeCell ref="AB1612:AB1614"/>
    <mergeCell ref="AE1612:AE1614"/>
    <mergeCell ref="AD1612:AD1614"/>
    <mergeCell ref="AA1612:AA1614"/>
    <mergeCell ref="Z1612:Z1614"/>
    <mergeCell ref="Y1612:Y1614"/>
    <mergeCell ref="X1612:X1614"/>
    <mergeCell ref="V1612:V1614"/>
    <mergeCell ref="U1612:U1614"/>
    <mergeCell ref="T1612:T1614"/>
    <mergeCell ref="S1612:S1614"/>
    <mergeCell ref="R1612:R1614"/>
    <mergeCell ref="Q1612:Q1614"/>
    <mergeCell ref="F1612:F1614"/>
    <mergeCell ref="B1612:B1614"/>
    <mergeCell ref="C1612:C1614"/>
    <mergeCell ref="B1615:D1615"/>
    <mergeCell ref="B1616:D1616"/>
    <mergeCell ref="C1555:C1557"/>
    <mergeCell ref="C1558:C1560"/>
    <mergeCell ref="C1561:C1563"/>
    <mergeCell ref="C1564:C1566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0" min="10" style="0" width="11.211267605633802"/>
    <col collapsed="false" customWidth="true" hidden="false" max="12" min="12" style="0" width="11.211267605633802"/>
    <col collapsed="false" customWidth="true" hidden="false" max="14" min="14" style="0" width="11.211267605633802"/>
    <col collapsed="false" customWidth="true" hidden="false" max="16" min="16" style="0" width="11.211267605633802"/>
    <col collapsed="false" customWidth="true" hidden="false" max="24" min="24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9" min="9" style="0" width="11.211267605633802"/>
    <col collapsed="false" customWidth="true" hidden="false" max="11" min="11" style="0" width="11.211267605633802"/>
    <col collapsed="false" customWidth="true" hidden="false" max="13" min="13" style="0" width="11.211267605633802"/>
    <col collapsed="false" customWidth="true" hidden="false" max="15" min="15" style="0" width="11.211267605633802"/>
    <col collapsed="false" customWidth="true" hidden="false" max="5" min="5" style="0" width="11.211267605633802"/>
    <col collapsed="false" customWidth="true" hidden="false" max="7" min="7" style="0" width="11.211267605633802"/>
  </cols>
  <sheetData>
    <row r="1">
      <c r="A1" s="263" t="s">
        <v>318</v>
      </c>
      <c r="B1" s="264" t="s">
        <v>319</v>
      </c>
      <c r="C1" s="264" t="s">
        <v>320</v>
      </c>
      <c r="D1" s="264" t="s">
        <v>321</v>
      </c>
      <c r="E1" s="265" t="s">
        <v>322</v>
      </c>
      <c r="F1" s="264" t="s">
        <v>323</v>
      </c>
      <c r="G1" s="264" t="s">
        <v>324</v>
      </c>
      <c r="H1" s="264" t="s">
        <v>325</v>
      </c>
      <c r="I1" s="266" t="s">
        <v>326</v>
      </c>
      <c r="J1" s="267" t="s">
        <v>327</v>
      </c>
      <c r="K1" s="264" t="s">
        <v>328</v>
      </c>
      <c r="L1" s="267" t="s">
        <v>329</v>
      </c>
      <c r="M1" s="264" t="s">
        <v>330</v>
      </c>
      <c r="N1" s="268" t="s">
        <v>331</v>
      </c>
      <c r="O1" s="264" t="s">
        <v>332</v>
      </c>
      <c r="P1" s="268" t="s">
        <v>333</v>
      </c>
      <c r="Q1" s="266" t="s">
        <v>334</v>
      </c>
      <c r="R1" s="269" t="s">
        <v>335</v>
      </c>
      <c r="S1" s="270" t="s">
        <v>336</v>
      </c>
      <c r="T1" s="269" t="s">
        <v>337</v>
      </c>
      <c r="U1" s="271" t="s">
        <v>338</v>
      </c>
      <c r="V1" s="272" t="s">
        <v>339</v>
      </c>
      <c r="W1" s="272" t="s">
        <v>340</v>
      </c>
      <c r="X1" s="272" t="s">
        <v>341</v>
      </c>
      <c r="Y1" s="270" t="s">
        <v>342</v>
      </c>
      <c r="Z1" s="272" t="s">
        <v>343</v>
      </c>
      <c r="AA1" s="272" t="s">
        <v>344</v>
      </c>
      <c r="AB1" s="272" t="s">
        <v>345</v>
      </c>
      <c r="AC1" s="269" t="s">
        <v>346</v>
      </c>
      <c r="AD1" s="270" t="s">
        <v>347</v>
      </c>
      <c r="AE1" s="273" t="s">
        <v>348</v>
      </c>
      <c r="AF1" s="274" t="s">
        <v>349</v>
      </c>
    </row>
    <row r="2">
      <c r="A2" s="275" t="s">
        <v>350</v>
      </c>
      <c r="B2" s="276" t="s">
        <v>351</v>
      </c>
      <c r="C2" s="277" t="s">
        <v>352</v>
      </c>
      <c r="D2" s="278" t="s">
        <v>353</v>
      </c>
      <c r="E2" s="279">
        <v>12.33</v>
      </c>
      <c r="F2" s="280">
        <f>E2+E4+E3</f>
      </c>
      <c r="G2" s="281">
        <v>147</v>
      </c>
      <c r="H2" s="281">
        <v>43</v>
      </c>
      <c r="I2" s="282">
        <f t="shared" ref="I2:I66" si="102">H2/G2</f>
      </c>
      <c r="J2" s="283">
        <f t="shared" ref="J2:J36" si="142">(E2/G2)*1000</f>
      </c>
      <c r="K2" s="281">
        <v>0</v>
      </c>
      <c r="L2" s="283">
        <f t="shared" ref="L2:L62" si="195">E2/K2</f>
      </c>
      <c r="M2" s="281">
        <v>0</v>
      </c>
      <c r="N2" s="284">
        <f t="shared" ref="N2:N66" si="219">E2/M2</f>
      </c>
      <c r="O2" s="281">
        <v>0</v>
      </c>
      <c r="P2" s="284">
        <f t="shared" ref="P2:P66" si="237">E2/O2</f>
      </c>
      <c r="Q2" s="285">
        <f>(M2+M3+M4)/(O2+O3+O4)</f>
      </c>
      <c r="R2" s="281">
        <v>2</v>
      </c>
      <c r="S2" s="285">
        <f>(O2+O3+O4)/(K2+K3+K4)</f>
      </c>
      <c r="T2" s="281">
        <v>0</v>
      </c>
      <c r="U2" s="286">
        <f>F2/T2</f>
      </c>
      <c r="V2" s="287">
        <f>(F2+4*500)/T2</f>
      </c>
      <c r="W2" s="281">
        <v>0</v>
      </c>
      <c r="X2" s="287">
        <f>W2/T2</f>
      </c>
      <c r="Y2" s="285">
        <f>T2/R2</f>
      </c>
      <c r="Z2" s="287">
        <f>W2/F2</f>
      </c>
      <c r="AA2" s="287">
        <f>W2/(F2+500)</f>
      </c>
      <c r="AB2" s="281">
        <v>0</v>
      </c>
      <c r="AC2" s="281">
        <v>0</v>
      </c>
      <c r="AD2" s="285">
        <f>AB2/T2</f>
      </c>
      <c r="AE2" s="288">
        <f>(W2-AC2)/(F2+500)</f>
      </c>
      <c r="AF2" s="289" t="s">
        <v>354</v>
      </c>
    </row>
    <row r="3">
      <c r="A3" s="275"/>
      <c r="B3" s="276"/>
      <c r="C3" s="277"/>
      <c r="D3" s="278" t="s">
        <v>355</v>
      </c>
      <c r="E3" s="279">
        <v>868.42</v>
      </c>
      <c r="F3" s="280"/>
      <c r="G3" s="281">
        <v>7164</v>
      </c>
      <c r="H3" s="281">
        <v>668</v>
      </c>
      <c r="I3" s="282">
        <f t="shared" si="102"/>
      </c>
      <c r="J3" s="283">
        <f t="shared" si="142"/>
      </c>
      <c r="K3" s="281">
        <v>37</v>
      </c>
      <c r="L3" s="283">
        <f t="shared" si="195"/>
      </c>
      <c r="M3" s="281">
        <v>0</v>
      </c>
      <c r="N3" s="284">
        <f t="shared" si="219"/>
      </c>
      <c r="O3" s="281">
        <v>0</v>
      </c>
      <c r="P3" s="284">
        <f t="shared" si="237"/>
      </c>
      <c r="Q3" s="285"/>
      <c r="R3" s="281"/>
      <c r="S3" s="285"/>
      <c r="T3" s="281"/>
      <c r="U3" s="286"/>
      <c r="V3" s="287"/>
      <c r="W3" s="281"/>
      <c r="X3" s="287"/>
      <c r="Y3" s="285"/>
      <c r="Z3" s="287"/>
      <c r="AA3" s="287"/>
      <c r="AB3" s="281"/>
      <c r="AC3" s="281"/>
      <c r="AD3" s="285"/>
      <c r="AE3" s="288"/>
      <c r="AF3" s="290"/>
    </row>
    <row r="4">
      <c r="A4" s="275"/>
      <c r="B4" s="276"/>
      <c r="C4" s="277"/>
      <c r="D4" s="278" t="s">
        <v>356</v>
      </c>
      <c r="E4" s="279">
        <v>147.61</v>
      </c>
      <c r="F4" s="280"/>
      <c r="G4" s="281">
        <v>693</v>
      </c>
      <c r="H4" s="291">
        <v>295</v>
      </c>
      <c r="I4" s="282">
        <f t="shared" si="102"/>
      </c>
      <c r="J4" s="283">
        <f t="shared" si="142"/>
      </c>
      <c r="K4" s="281">
        <v>4</v>
      </c>
      <c r="L4" s="283">
        <f t="shared" si="195"/>
      </c>
      <c r="M4" s="281">
        <v>0</v>
      </c>
      <c r="N4" s="284">
        <f t="shared" si="219"/>
      </c>
      <c r="O4" s="281">
        <v>0</v>
      </c>
      <c r="P4" s="284">
        <f t="shared" si="237"/>
      </c>
      <c r="Q4" s="285"/>
      <c r="R4" s="281"/>
      <c r="S4" s="285"/>
      <c r="T4" s="281"/>
      <c r="U4" s="286"/>
      <c r="V4" s="287"/>
      <c r="W4" s="281"/>
      <c r="X4" s="287"/>
      <c r="Y4" s="285"/>
      <c r="Z4" s="287"/>
      <c r="AA4" s="287"/>
      <c r="AB4" s="281"/>
      <c r="AC4" s="281"/>
      <c r="AD4" s="285"/>
      <c r="AE4" s="288"/>
      <c r="AF4" s="292" t="s">
        <v>357</v>
      </c>
    </row>
    <row r="5">
      <c r="A5" s="275"/>
      <c r="B5" s="276" t="s">
        <v>358</v>
      </c>
      <c r="C5" s="277" t="s">
        <v>352</v>
      </c>
      <c r="D5" s="278" t="s">
        <v>353</v>
      </c>
      <c r="E5" s="279">
        <v>28.08</v>
      </c>
      <c r="F5" s="280">
        <f>E5+E7+E6</f>
      </c>
      <c r="G5" s="281">
        <v>200</v>
      </c>
      <c r="H5" s="281">
        <v>24</v>
      </c>
      <c r="I5" s="282">
        <f t="shared" si="102"/>
      </c>
      <c r="J5" s="283">
        <f t="shared" si="142"/>
      </c>
      <c r="K5" s="281">
        <v>2</v>
      </c>
      <c r="L5" s="283">
        <f t="shared" si="195"/>
      </c>
      <c r="M5" s="281">
        <v>0</v>
      </c>
      <c r="N5" s="284">
        <f t="shared" si="219"/>
      </c>
      <c r="O5" s="281">
        <v>0</v>
      </c>
      <c r="P5" s="284">
        <f t="shared" si="237"/>
      </c>
      <c r="Q5" s="285">
        <f>(M5+M6+M7)/(O5+O6+O7)</f>
      </c>
      <c r="R5" s="281">
        <v>8</v>
      </c>
      <c r="S5" s="285">
        <f>(O5+O6+O7)/(K5+K6+K7)</f>
      </c>
      <c r="T5" s="281">
        <v>4</v>
      </c>
      <c r="U5" s="286">
        <f>F5/T5</f>
      </c>
      <c r="V5" s="287">
        <f>(F5+4*500)/T5</f>
      </c>
      <c r="W5" s="281">
        <v>3126</v>
      </c>
      <c r="X5" s="287">
        <f>W5/T5</f>
      </c>
      <c r="Y5" s="285">
        <f>T5/R5</f>
      </c>
      <c r="Z5" s="287">
        <f>W5/F5</f>
      </c>
      <c r="AA5" s="287">
        <f>W5/(F5+500)</f>
      </c>
      <c r="AB5" s="281">
        <v>2</v>
      </c>
      <c r="AC5" s="281">
        <v>682.6</v>
      </c>
      <c r="AD5" s="285">
        <f>AB5/T5</f>
      </c>
      <c r="AE5" s="288">
        <f>(W5-AC5)/(F5+500)</f>
      </c>
      <c r="AF5" s="289" t="s">
        <v>354</v>
      </c>
    </row>
    <row r="6">
      <c r="A6" s="275"/>
      <c r="B6" s="276"/>
      <c r="C6" s="277"/>
      <c r="D6" s="278" t="s">
        <v>355</v>
      </c>
      <c r="E6" s="279">
        <v>1376.77</v>
      </c>
      <c r="F6" s="280"/>
      <c r="G6" s="281">
        <v>11845</v>
      </c>
      <c r="H6" s="281">
        <v>777</v>
      </c>
      <c r="I6" s="282">
        <f t="shared" si="102"/>
      </c>
      <c r="J6" s="283">
        <f t="shared" si="142"/>
      </c>
      <c r="K6" s="281">
        <v>42</v>
      </c>
      <c r="L6" s="283">
        <f t="shared" si="195"/>
      </c>
      <c r="M6" s="281">
        <v>2</v>
      </c>
      <c r="N6" s="284">
        <f t="shared" si="219"/>
      </c>
      <c r="O6" s="281">
        <v>4</v>
      </c>
      <c r="P6" s="284">
        <f t="shared" si="237"/>
      </c>
      <c r="Q6" s="285"/>
      <c r="R6" s="281"/>
      <c r="S6" s="285"/>
      <c r="T6" s="281"/>
      <c r="U6" s="286"/>
      <c r="V6" s="287"/>
      <c r="W6" s="281"/>
      <c r="X6" s="287"/>
      <c r="Y6" s="285"/>
      <c r="Z6" s="287"/>
      <c r="AA6" s="287"/>
      <c r="AB6" s="281"/>
      <c r="AC6" s="281"/>
      <c r="AD6" s="285"/>
      <c r="AE6" s="288"/>
      <c r="AF6" s="290"/>
    </row>
    <row r="7">
      <c r="A7" s="275"/>
      <c r="B7" s="276"/>
      <c r="C7" s="277"/>
      <c r="D7" s="278" t="s">
        <v>356</v>
      </c>
      <c r="E7" s="279">
        <v>182.65</v>
      </c>
      <c r="F7" s="280"/>
      <c r="G7" s="281">
        <v>911</v>
      </c>
      <c r="H7" s="281">
        <v>378</v>
      </c>
      <c r="I7" s="282">
        <f t="shared" si="102"/>
      </c>
      <c r="J7" s="283">
        <f t="shared" si="142"/>
      </c>
      <c r="K7" s="281">
        <v>5</v>
      </c>
      <c r="L7" s="283">
        <f t="shared" si="195"/>
      </c>
      <c r="M7" s="281">
        <v>0</v>
      </c>
      <c r="N7" s="284">
        <f t="shared" si="219"/>
      </c>
      <c r="O7" s="281">
        <v>0</v>
      </c>
      <c r="P7" s="284">
        <f t="shared" si="237"/>
      </c>
      <c r="Q7" s="285"/>
      <c r="R7" s="281"/>
      <c r="S7" s="285"/>
      <c r="T7" s="281"/>
      <c r="U7" s="286"/>
      <c r="V7" s="287"/>
      <c r="W7" s="281"/>
      <c r="X7" s="287"/>
      <c r="Y7" s="285"/>
      <c r="Z7" s="287"/>
      <c r="AA7" s="287"/>
      <c r="AB7" s="281"/>
      <c r="AC7" s="281"/>
      <c r="AD7" s="285"/>
      <c r="AE7" s="288"/>
      <c r="AF7" s="292" t="s">
        <v>357</v>
      </c>
    </row>
    <row r="8">
      <c r="A8" s="275"/>
      <c r="B8" s="293" t="s">
        <v>359</v>
      </c>
      <c r="C8" s="277" t="s">
        <v>352</v>
      </c>
      <c r="D8" s="278" t="s">
        <v>353</v>
      </c>
      <c r="E8" s="279">
        <v>9.71</v>
      </c>
      <c r="F8" s="280">
        <f>E8+E10+E9</f>
      </c>
      <c r="G8" s="281">
        <v>137</v>
      </c>
      <c r="H8" s="281">
        <v>11</v>
      </c>
      <c r="I8" s="282">
        <f t="shared" si="102"/>
      </c>
      <c r="J8" s="283">
        <f t="shared" si="142"/>
      </c>
      <c r="K8" s="281">
        <v>1</v>
      </c>
      <c r="L8" s="283">
        <f t="shared" si="195"/>
      </c>
      <c r="M8" s="281">
        <v>0</v>
      </c>
      <c r="N8" s="284">
        <f t="shared" si="219"/>
      </c>
      <c r="O8" s="281">
        <v>0</v>
      </c>
      <c r="P8" s="284">
        <f t="shared" si="237"/>
      </c>
      <c r="Q8" s="285">
        <f>(M8+M9+M10)/(O8+O9+O10)</f>
      </c>
      <c r="R8" s="281">
        <v>11</v>
      </c>
      <c r="S8" s="285">
        <f>(O8+O9+O10)/(K8+K9+K10)</f>
      </c>
      <c r="T8" s="281">
        <v>5</v>
      </c>
      <c r="U8" s="286">
        <f>F8/T8</f>
      </c>
      <c r="V8" s="287">
        <f>(F8+4*500)/T8</f>
      </c>
      <c r="W8" s="281">
        <v>6065.799999999999</v>
      </c>
      <c r="X8" s="287">
        <f>W8/T8</f>
      </c>
      <c r="Y8" s="285">
        <f>T8/R8</f>
      </c>
      <c r="Z8" s="287">
        <f>W8/F8</f>
      </c>
      <c r="AA8" s="287">
        <f>W8/(F8+500)</f>
      </c>
      <c r="AB8" s="281">
        <v>0</v>
      </c>
      <c r="AC8" s="281">
        <v>0</v>
      </c>
      <c r="AD8" s="285">
        <f>AB8/T8</f>
      </c>
      <c r="AE8" s="288">
        <f>(W8-AC8)/(F8+500)</f>
      </c>
      <c r="AF8" s="289" t="s">
        <v>354</v>
      </c>
    </row>
    <row r="9">
      <c r="A9" s="275"/>
      <c r="B9" s="293"/>
      <c r="C9" s="277"/>
      <c r="D9" s="278" t="s">
        <v>355</v>
      </c>
      <c r="E9" s="279">
        <v>1521.15</v>
      </c>
      <c r="F9" s="280"/>
      <c r="G9" s="281">
        <v>15138</v>
      </c>
      <c r="H9" s="281">
        <v>816</v>
      </c>
      <c r="I9" s="282">
        <f t="shared" si="102"/>
      </c>
      <c r="J9" s="283">
        <f t="shared" si="142"/>
      </c>
      <c r="K9" s="281">
        <v>26</v>
      </c>
      <c r="L9" s="283">
        <f t="shared" si="195"/>
      </c>
      <c r="M9" s="281">
        <v>2</v>
      </c>
      <c r="N9" s="284">
        <f t="shared" si="219"/>
      </c>
      <c r="O9" s="281">
        <v>5</v>
      </c>
      <c r="P9" s="284">
        <f t="shared" si="237"/>
      </c>
      <c r="Q9" s="285"/>
      <c r="R9" s="281"/>
      <c r="S9" s="285"/>
      <c r="T9" s="281"/>
      <c r="U9" s="286"/>
      <c r="V9" s="287"/>
      <c r="W9" s="281"/>
      <c r="X9" s="287"/>
      <c r="Y9" s="285"/>
      <c r="Z9" s="287"/>
      <c r="AA9" s="287"/>
      <c r="AB9" s="281"/>
      <c r="AC9" s="281"/>
      <c r="AD9" s="285"/>
      <c r="AE9" s="288"/>
      <c r="AF9" s="290"/>
    </row>
    <row r="10">
      <c r="A10" s="275"/>
      <c r="B10" s="293"/>
      <c r="C10" s="277"/>
      <c r="D10" s="278" t="s">
        <v>356</v>
      </c>
      <c r="E10" s="279">
        <v>127.44</v>
      </c>
      <c r="F10" s="280"/>
      <c r="G10" s="281">
        <v>724</v>
      </c>
      <c r="H10" s="291">
        <v>134</v>
      </c>
      <c r="I10" s="282">
        <f t="shared" si="102"/>
      </c>
      <c r="J10" s="283">
        <f t="shared" si="142"/>
      </c>
      <c r="K10" s="281">
        <v>3</v>
      </c>
      <c r="L10" s="283">
        <f t="shared" si="195"/>
      </c>
      <c r="M10" s="281">
        <v>1</v>
      </c>
      <c r="N10" s="284">
        <f t="shared" si="219"/>
      </c>
      <c r="O10" s="281">
        <v>1</v>
      </c>
      <c r="P10" s="284">
        <f t="shared" si="237"/>
      </c>
      <c r="Q10" s="285"/>
      <c r="R10" s="281"/>
      <c r="S10" s="285"/>
      <c r="T10" s="281"/>
      <c r="U10" s="286"/>
      <c r="V10" s="287"/>
      <c r="W10" s="281"/>
      <c r="X10" s="287"/>
      <c r="Y10" s="285"/>
      <c r="Z10" s="287"/>
      <c r="AA10" s="287"/>
      <c r="AB10" s="281"/>
      <c r="AC10" s="281"/>
      <c r="AD10" s="285"/>
      <c r="AE10" s="288"/>
      <c r="AF10" s="292" t="s">
        <v>357</v>
      </c>
    </row>
    <row r="11">
      <c r="A11" s="275"/>
      <c r="B11" s="276" t="s">
        <v>360</v>
      </c>
      <c r="C11" s="277" t="s">
        <v>352</v>
      </c>
      <c r="D11" s="278" t="s">
        <v>353</v>
      </c>
      <c r="E11" s="279">
        <v>4.66</v>
      </c>
      <c r="F11" s="280">
        <f>E11+E13+E12</f>
      </c>
      <c r="G11" s="281">
        <v>74</v>
      </c>
      <c r="H11" s="281">
        <v>4</v>
      </c>
      <c r="I11" s="282">
        <f t="shared" si="102"/>
      </c>
      <c r="J11" s="283">
        <f t="shared" si="142"/>
      </c>
      <c r="K11" s="281">
        <v>0</v>
      </c>
      <c r="L11" s="283">
        <f t="shared" si="195"/>
      </c>
      <c r="M11" s="281">
        <v>0</v>
      </c>
      <c r="N11" s="284">
        <f t="shared" si="219"/>
      </c>
      <c r="O11" s="281">
        <v>0</v>
      </c>
      <c r="P11" s="284">
        <f t="shared" si="237"/>
      </c>
      <c r="Q11" s="285">
        <f>(M11+M12+M13)/(O11+O12+O13)</f>
      </c>
      <c r="R11" s="281">
        <v>4</v>
      </c>
      <c r="S11" s="285">
        <f>(O11+O12+O13)/(K11+K12+K13)</f>
      </c>
      <c r="T11" s="281">
        <v>2</v>
      </c>
      <c r="U11" s="286">
        <f>F11/T11</f>
      </c>
      <c r="V11" s="287">
        <f>(F11+4*500)/T11</f>
      </c>
      <c r="W11" s="281">
        <v>2863.2000000000007</v>
      </c>
      <c r="X11" s="287">
        <f>W11/T11</f>
      </c>
      <c r="Y11" s="285">
        <f>T11/R11</f>
      </c>
      <c r="Z11" s="287">
        <f>W11/F11</f>
      </c>
      <c r="AA11" s="287">
        <f>W11/(F11+500)</f>
      </c>
      <c r="AB11" s="281">
        <v>1</v>
      </c>
      <c r="AC11" s="281">
        <v>396</v>
      </c>
      <c r="AD11" s="285">
        <f>AB11/T11</f>
      </c>
      <c r="AE11" s="288">
        <f>(W11-AC11)/(F11+500)</f>
      </c>
      <c r="AF11" s="289" t="s">
        <v>354</v>
      </c>
    </row>
    <row r="12">
      <c r="A12" s="275"/>
      <c r="B12" s="276"/>
      <c r="C12" s="277"/>
      <c r="D12" s="278" t="s">
        <v>355</v>
      </c>
      <c r="E12" s="279">
        <v>1179.1</v>
      </c>
      <c r="F12" s="280"/>
      <c r="G12" s="281">
        <v>11621</v>
      </c>
      <c r="H12" s="281">
        <v>553</v>
      </c>
      <c r="I12" s="282">
        <f t="shared" si="102"/>
      </c>
      <c r="J12" s="283">
        <f t="shared" si="142"/>
      </c>
      <c r="K12" s="281">
        <v>19</v>
      </c>
      <c r="L12" s="283">
        <f t="shared" si="195"/>
      </c>
      <c r="M12" s="281">
        <v>3</v>
      </c>
      <c r="N12" s="284">
        <f t="shared" si="219"/>
      </c>
      <c r="O12" s="281">
        <v>2</v>
      </c>
      <c r="P12" s="284">
        <f t="shared" si="237"/>
      </c>
      <c r="Q12" s="285"/>
      <c r="R12" s="281"/>
      <c r="S12" s="285"/>
      <c r="T12" s="281"/>
      <c r="U12" s="286"/>
      <c r="V12" s="287"/>
      <c r="W12" s="281"/>
      <c r="X12" s="287"/>
      <c r="Y12" s="285"/>
      <c r="Z12" s="287"/>
      <c r="AA12" s="287"/>
      <c r="AB12" s="281"/>
      <c r="AC12" s="281"/>
      <c r="AD12" s="285"/>
      <c r="AE12" s="288"/>
      <c r="AF12" s="290"/>
    </row>
    <row r="13">
      <c r="A13" s="275"/>
      <c r="B13" s="276"/>
      <c r="C13" s="277"/>
      <c r="D13" s="278" t="s">
        <v>356</v>
      </c>
      <c r="E13" s="279">
        <v>435.24</v>
      </c>
      <c r="F13" s="280"/>
      <c r="G13" s="281">
        <v>1857</v>
      </c>
      <c r="H13" s="291">
        <v>276</v>
      </c>
      <c r="I13" s="282">
        <f t="shared" si="102"/>
      </c>
      <c r="J13" s="283">
        <f t="shared" si="142"/>
      </c>
      <c r="K13" s="281">
        <v>4</v>
      </c>
      <c r="L13" s="283">
        <f t="shared" si="195"/>
      </c>
      <c r="M13" s="281">
        <v>0</v>
      </c>
      <c r="N13" s="284">
        <f t="shared" si="219"/>
      </c>
      <c r="O13" s="281">
        <v>1</v>
      </c>
      <c r="P13" s="284">
        <f t="shared" si="237"/>
      </c>
      <c r="Q13" s="285"/>
      <c r="R13" s="281"/>
      <c r="S13" s="285"/>
      <c r="T13" s="281"/>
      <c r="U13" s="286"/>
      <c r="V13" s="287"/>
      <c r="W13" s="281"/>
      <c r="X13" s="287"/>
      <c r="Y13" s="285"/>
      <c r="Z13" s="287"/>
      <c r="AA13" s="287"/>
      <c r="AB13" s="281"/>
      <c r="AC13" s="281"/>
      <c r="AD13" s="285"/>
      <c r="AE13" s="288"/>
      <c r="AF13" s="292" t="s">
        <v>357</v>
      </c>
    </row>
    <row r="14">
      <c r="A14" s="275"/>
      <c r="B14" s="276" t="s">
        <v>361</v>
      </c>
      <c r="C14" s="277" t="s">
        <v>352</v>
      </c>
      <c r="D14" s="278" t="s">
        <v>353</v>
      </c>
      <c r="E14" s="279">
        <v>4.76</v>
      </c>
      <c r="F14" s="280">
        <f>E14+E16+E15</f>
      </c>
      <c r="G14" s="281">
        <v>99</v>
      </c>
      <c r="H14" s="281">
        <v>6</v>
      </c>
      <c r="I14" s="282">
        <f t="shared" si="102"/>
      </c>
      <c r="J14" s="283">
        <f t="shared" si="142"/>
      </c>
      <c r="K14" s="281">
        <v>0</v>
      </c>
      <c r="L14" s="283">
        <f t="shared" si="195"/>
      </c>
      <c r="M14" s="281">
        <v>0</v>
      </c>
      <c r="N14" s="284">
        <f t="shared" si="219"/>
      </c>
      <c r="O14" s="281">
        <v>0</v>
      </c>
      <c r="P14" s="284">
        <f t="shared" si="237"/>
      </c>
      <c r="Q14" s="285">
        <f>(M14+M15+M16)/(O14+O15+O16)</f>
      </c>
      <c r="R14" s="281">
        <v>1</v>
      </c>
      <c r="S14" s="285">
        <f>(O14+O15+O16)/(K14+K15+K16)</f>
      </c>
      <c r="T14" s="281">
        <v>0</v>
      </c>
      <c r="U14" s="286">
        <f>F14/T14</f>
      </c>
      <c r="V14" s="287">
        <f>(F14+4*500)/T14</f>
      </c>
      <c r="W14" s="281">
        <v>0</v>
      </c>
      <c r="X14" s="287">
        <f>W14/T14</f>
      </c>
      <c r="Y14" s="285">
        <f>T14/R14</f>
      </c>
      <c r="Z14" s="287">
        <f>W14/F14</f>
      </c>
      <c r="AA14" s="287">
        <f>W14/(F14+500)</f>
      </c>
      <c r="AB14" s="281">
        <v>0</v>
      </c>
      <c r="AC14" s="281">
        <v>0</v>
      </c>
      <c r="AD14" s="285">
        <f>AB14/T14</f>
      </c>
      <c r="AE14" s="288">
        <f>(W14-AC14)/(F14+500)</f>
      </c>
      <c r="AF14" s="289" t="s">
        <v>354</v>
      </c>
    </row>
    <row r="15">
      <c r="A15" s="275"/>
      <c r="B15" s="276"/>
      <c r="C15" s="277"/>
      <c r="D15" s="278" t="s">
        <v>355</v>
      </c>
      <c r="E15" s="279">
        <v>871.36</v>
      </c>
      <c r="F15" s="280"/>
      <c r="G15" s="281">
        <v>9322</v>
      </c>
      <c r="H15" s="281">
        <v>335</v>
      </c>
      <c r="I15" s="282">
        <f t="shared" si="102"/>
      </c>
      <c r="J15" s="283">
        <f t="shared" si="142"/>
      </c>
      <c r="K15" s="281">
        <v>12</v>
      </c>
      <c r="L15" s="283">
        <f t="shared" si="195"/>
      </c>
      <c r="M15" s="281">
        <v>0</v>
      </c>
      <c r="N15" s="284">
        <f t="shared" si="219"/>
      </c>
      <c r="O15" s="281">
        <v>0</v>
      </c>
      <c r="P15" s="284">
        <f t="shared" si="237"/>
      </c>
      <c r="Q15" s="285"/>
      <c r="R15" s="281"/>
      <c r="S15" s="285"/>
      <c r="T15" s="281"/>
      <c r="U15" s="286"/>
      <c r="V15" s="287"/>
      <c r="W15" s="281"/>
      <c r="X15" s="287"/>
      <c r="Y15" s="285"/>
      <c r="Z15" s="287"/>
      <c r="AA15" s="287"/>
      <c r="AB15" s="281"/>
      <c r="AC15" s="281"/>
      <c r="AD15" s="285"/>
      <c r="AE15" s="288"/>
      <c r="AF15" s="290"/>
    </row>
    <row r="16">
      <c r="A16" s="275"/>
      <c r="B16" s="276"/>
      <c r="C16" s="277"/>
      <c r="D16" s="278" t="s">
        <v>356</v>
      </c>
      <c r="E16" s="279">
        <v>400.53</v>
      </c>
      <c r="F16" s="280"/>
      <c r="G16" s="281">
        <v>1626</v>
      </c>
      <c r="H16" s="291">
        <v>99</v>
      </c>
      <c r="I16" s="282">
        <f t="shared" si="102"/>
      </c>
      <c r="J16" s="283">
        <f t="shared" si="142"/>
      </c>
      <c r="K16" s="281">
        <v>5</v>
      </c>
      <c r="L16" s="283">
        <f t="shared" si="195"/>
      </c>
      <c r="M16" s="281">
        <v>0</v>
      </c>
      <c r="N16" s="284">
        <f t="shared" si="219"/>
      </c>
      <c r="O16" s="281">
        <v>1</v>
      </c>
      <c r="P16" s="284">
        <f t="shared" si="237"/>
      </c>
      <c r="Q16" s="285"/>
      <c r="R16" s="281"/>
      <c r="S16" s="285"/>
      <c r="T16" s="281"/>
      <c r="U16" s="286"/>
      <c r="V16" s="287"/>
      <c r="W16" s="281"/>
      <c r="X16" s="287"/>
      <c r="Y16" s="285"/>
      <c r="Z16" s="287"/>
      <c r="AA16" s="287"/>
      <c r="AB16" s="281"/>
      <c r="AC16" s="281"/>
      <c r="AD16" s="285"/>
      <c r="AE16" s="288"/>
      <c r="AF16" s="292" t="s">
        <v>357</v>
      </c>
    </row>
    <row r="17">
      <c r="A17" s="275"/>
      <c r="B17" s="294" t="s">
        <v>362</v>
      </c>
      <c r="C17" s="294"/>
      <c r="D17" s="294"/>
      <c r="E17" s="295">
        <f>SUM(E2:E16)</f>
      </c>
      <c r="F17" s="296">
        <f>SUM(F2:F16)</f>
      </c>
      <c r="G17" s="297">
        <f>SUM(G2:G16)</f>
      </c>
      <c r="H17" s="297">
        <f>SUM(H2:H16)</f>
      </c>
      <c r="I17" s="298">
        <f t="shared" si="102"/>
      </c>
      <c r="J17" s="299">
        <f t="shared" si="142"/>
      </c>
      <c r="K17" s="297">
        <f>SUM(K2:K16)</f>
      </c>
      <c r="L17" s="299">
        <f t="shared" si="195"/>
      </c>
      <c r="M17" s="297">
        <f>SUM(M2:M16)</f>
      </c>
      <c r="N17" s="300">
        <f t="shared" si="219"/>
      </c>
      <c r="O17" s="297">
        <f>SUM(O2:O16)</f>
      </c>
      <c r="P17" s="300">
        <f t="shared" si="237"/>
      </c>
      <c r="Q17" s="301">
        <f>M17/O17</f>
      </c>
      <c r="R17" s="297">
        <f>SUM(R2:R16)</f>
      </c>
      <c r="S17" s="301">
        <f>(O17+O17)/(K17+K17)</f>
      </c>
      <c r="T17" s="296">
        <f>SUM(T2:T16)</f>
      </c>
      <c r="U17" s="302">
        <f t="shared" ref="U17:U18" si="255">F17/T17</f>
      </c>
      <c r="V17" s="303">
        <f t="shared" ref="V17:V18" si="305">(F17+4*500)/T17</f>
      </c>
      <c r="W17" s="296">
        <f>SUM(W2:W16)</f>
      </c>
      <c r="X17" s="304">
        <f t="shared" ref="X17:X18" si="356">W17/T17</f>
      </c>
      <c r="Y17" s="301">
        <f t="shared" ref="Y17:Y18" si="407">T17/R17</f>
      </c>
      <c r="Z17" s="303">
        <f t="shared" ref="Z17:Z18" si="0">W17/F17</f>
      </c>
      <c r="AA17" s="303">
        <f>W17/(F17+COUNT(W2:W16)*500)</f>
      </c>
      <c r="AB17" s="295">
        <f>AB2+AB5+AB8+AB11+AB14</f>
      </c>
      <c r="AC17" s="295">
        <f>AC2+AC5+AC8+AC11+AC14</f>
      </c>
      <c r="AD17" s="301">
        <f t="shared" ref="AD17:AD18" si="51">AB17/T17</f>
      </c>
      <c r="AE17" s="305">
        <f>(W17-AC17)/(F17+COUNT(W2:W16))</f>
      </c>
      <c r="AF17" s="306"/>
    </row>
    <row r="18">
      <c r="A18" s="275"/>
      <c r="B18" s="307" t="s">
        <v>363</v>
      </c>
      <c r="C18" s="277" t="s">
        <v>364</v>
      </c>
      <c r="D18" s="278" t="s">
        <v>353</v>
      </c>
      <c r="E18" s="279">
        <v>8.06</v>
      </c>
      <c r="F18" s="280">
        <f>E18+E20+E19</f>
      </c>
      <c r="G18" s="281">
        <v>116</v>
      </c>
      <c r="H18" s="281">
        <v>7</v>
      </c>
      <c r="I18" s="282">
        <f t="shared" si="102"/>
      </c>
      <c r="J18" s="283">
        <f t="shared" si="142"/>
      </c>
      <c r="K18" s="281">
        <v>1</v>
      </c>
      <c r="L18" s="283">
        <f t="shared" si="195"/>
      </c>
      <c r="M18" s="281">
        <v>0</v>
      </c>
      <c r="N18" s="284">
        <f t="shared" si="219"/>
      </c>
      <c r="O18" s="281">
        <v>0</v>
      </c>
      <c r="P18" s="284">
        <f t="shared" si="237"/>
      </c>
      <c r="Q18" s="285">
        <f>(M18+M19+M20)/(O18+O19+O20)</f>
      </c>
      <c r="R18" s="281">
        <v>2</v>
      </c>
      <c r="S18" s="285">
        <f>(O18+O19+O20)/(K18+K19+K20)</f>
      </c>
      <c r="T18" s="281">
        <v>0</v>
      </c>
      <c r="U18" s="286">
        <f t="shared" si="255"/>
      </c>
      <c r="V18" s="287">
        <f t="shared" si="305"/>
      </c>
      <c r="W18" s="281">
        <v>0</v>
      </c>
      <c r="X18" s="287">
        <f t="shared" si="356"/>
      </c>
      <c r="Y18" s="285">
        <f t="shared" si="407"/>
      </c>
      <c r="Z18" s="287">
        <f t="shared" si="0"/>
      </c>
      <c r="AA18" s="287">
        <f>W18/(F18+500)</f>
      </c>
      <c r="AB18" s="281">
        <v>0</v>
      </c>
      <c r="AC18" s="281">
        <v>0</v>
      </c>
      <c r="AD18" s="285">
        <f t="shared" si="51"/>
      </c>
      <c r="AE18" s="288">
        <f>(W18-AC18)/(F18+500)</f>
      </c>
      <c r="AF18" s="289" t="s">
        <v>354</v>
      </c>
    </row>
    <row r="19">
      <c r="A19" s="275"/>
      <c r="B19" s="307"/>
      <c r="C19" s="277"/>
      <c r="D19" s="278" t="s">
        <v>355</v>
      </c>
      <c r="E19" s="279">
        <v>838.44</v>
      </c>
      <c r="F19" s="280"/>
      <c r="G19" s="281">
        <v>7577</v>
      </c>
      <c r="H19" s="281">
        <v>261</v>
      </c>
      <c r="I19" s="282">
        <f t="shared" si="102"/>
      </c>
      <c r="J19" s="283">
        <f t="shared" si="142"/>
      </c>
      <c r="K19" s="281">
        <v>14</v>
      </c>
      <c r="L19" s="283">
        <f t="shared" si="195"/>
      </c>
      <c r="M19" s="281">
        <v>0</v>
      </c>
      <c r="N19" s="284">
        <f t="shared" si="219"/>
      </c>
      <c r="O19" s="281">
        <v>0</v>
      </c>
      <c r="P19" s="284">
        <f t="shared" si="237"/>
      </c>
      <c r="Q19" s="285"/>
      <c r="R19" s="281"/>
      <c r="S19" s="285"/>
      <c r="T19" s="281"/>
      <c r="U19" s="286"/>
      <c r="V19" s="287"/>
      <c r="W19" s="281"/>
      <c r="X19" s="287"/>
      <c r="Y19" s="285"/>
      <c r="Z19" s="287"/>
      <c r="AA19" s="287"/>
      <c r="AB19" s="281"/>
      <c r="AC19" s="281"/>
      <c r="AD19" s="285"/>
      <c r="AE19" s="288"/>
      <c r="AF19" s="290"/>
    </row>
    <row r="20">
      <c r="A20" s="275"/>
      <c r="B20" s="307"/>
      <c r="C20" s="277"/>
      <c r="D20" s="278" t="s">
        <v>356</v>
      </c>
      <c r="E20" s="279">
        <v>246.8</v>
      </c>
      <c r="F20" s="280"/>
      <c r="G20" s="281">
        <v>1088</v>
      </c>
      <c r="H20" s="291">
        <v>46</v>
      </c>
      <c r="I20" s="282">
        <f t="shared" si="102"/>
      </c>
      <c r="J20" s="283">
        <f t="shared" si="142"/>
      </c>
      <c r="K20" s="281">
        <v>4</v>
      </c>
      <c r="L20" s="283">
        <f t="shared" si="195"/>
      </c>
      <c r="M20" s="281">
        <v>0</v>
      </c>
      <c r="N20" s="284">
        <f t="shared" si="219"/>
      </c>
      <c r="O20" s="281">
        <v>0</v>
      </c>
      <c r="P20" s="284">
        <f t="shared" si="237"/>
      </c>
      <c r="Q20" s="285"/>
      <c r="R20" s="281"/>
      <c r="S20" s="285"/>
      <c r="T20" s="281"/>
      <c r="U20" s="286"/>
      <c r="V20" s="287"/>
      <c r="W20" s="281"/>
      <c r="X20" s="287"/>
      <c r="Y20" s="285"/>
      <c r="Z20" s="287"/>
      <c r="AA20" s="287"/>
      <c r="AB20" s="281"/>
      <c r="AC20" s="281"/>
      <c r="AD20" s="285"/>
      <c r="AE20" s="288"/>
      <c r="AF20" s="292" t="s">
        <v>357</v>
      </c>
    </row>
    <row r="21">
      <c r="A21" s="275"/>
      <c r="B21" s="308" t="s">
        <v>365</v>
      </c>
      <c r="C21" s="277" t="s">
        <v>364</v>
      </c>
      <c r="D21" s="278" t="s">
        <v>353</v>
      </c>
      <c r="E21" s="279">
        <v>3.86</v>
      </c>
      <c r="F21" s="280">
        <f>E21+E23+E22</f>
      </c>
      <c r="G21" s="281">
        <v>79</v>
      </c>
      <c r="H21" s="281">
        <v>1</v>
      </c>
      <c r="I21" s="282">
        <f t="shared" si="102"/>
      </c>
      <c r="J21" s="283">
        <f t="shared" si="142"/>
      </c>
      <c r="K21" s="281">
        <v>0</v>
      </c>
      <c r="L21" s="283">
        <f t="shared" si="195"/>
      </c>
      <c r="M21" s="281">
        <v>0</v>
      </c>
      <c r="N21" s="284">
        <f t="shared" si="219"/>
      </c>
      <c r="O21" s="281">
        <v>0</v>
      </c>
      <c r="P21" s="284">
        <f t="shared" si="237"/>
      </c>
      <c r="Q21" s="285">
        <f>(M21+M22+M23)/(O21+O22+O23)</f>
      </c>
      <c r="R21" s="281">
        <v>2</v>
      </c>
      <c r="S21" s="285">
        <f>(O21+O22+O23)/(K21+K22+K23)</f>
      </c>
      <c r="T21" s="281">
        <v>1</v>
      </c>
      <c r="U21" s="286">
        <f>F21/T21</f>
      </c>
      <c r="V21" s="287">
        <f>(F21+4*500)/T21</f>
      </c>
      <c r="W21" s="281">
        <v>147.60000000000036</v>
      </c>
      <c r="X21" s="287">
        <f>W21/T21</f>
      </c>
      <c r="Y21" s="285">
        <f>T21/R21</f>
      </c>
      <c r="Z21" s="287">
        <f>W21/F21</f>
      </c>
      <c r="AA21" s="287">
        <f>W21/(F21+500)</f>
      </c>
      <c r="AB21" s="281">
        <v>1</v>
      </c>
      <c r="AC21" s="281">
        <v>147.60000000000014</v>
      </c>
      <c r="AD21" s="285">
        <f>AB21/T21</f>
      </c>
      <c r="AE21" s="288">
        <f>(W21-AC21)/(F21+500)</f>
      </c>
      <c r="AF21" s="289" t="s">
        <v>354</v>
      </c>
    </row>
    <row r="22">
      <c r="A22" s="275"/>
      <c r="B22" s="308"/>
      <c r="C22" s="277"/>
      <c r="D22" s="278" t="s">
        <v>355</v>
      </c>
      <c r="E22" s="279">
        <v>749.08</v>
      </c>
      <c r="F22" s="280"/>
      <c r="G22" s="281">
        <v>7006</v>
      </c>
      <c r="H22" s="281">
        <v>264</v>
      </c>
      <c r="I22" s="282">
        <f t="shared" si="102"/>
      </c>
      <c r="J22" s="283">
        <f t="shared" si="142"/>
      </c>
      <c r="K22" s="281">
        <v>17</v>
      </c>
      <c r="L22" s="283">
        <f t="shared" si="195"/>
      </c>
      <c r="M22" s="281">
        <v>1</v>
      </c>
      <c r="N22" s="284">
        <f t="shared" si="219"/>
      </c>
      <c r="O22" s="281">
        <v>1</v>
      </c>
      <c r="P22" s="284">
        <f t="shared" si="237"/>
      </c>
      <c r="Q22" s="285"/>
      <c r="R22" s="281"/>
      <c r="S22" s="285"/>
      <c r="T22" s="281"/>
      <c r="U22" s="286"/>
      <c r="V22" s="287"/>
      <c r="W22" s="281"/>
      <c r="X22" s="287"/>
      <c r="Y22" s="285"/>
      <c r="Z22" s="287"/>
      <c r="AA22" s="287"/>
      <c r="AB22" s="281"/>
      <c r="AC22" s="281"/>
      <c r="AD22" s="285"/>
      <c r="AE22" s="288"/>
      <c r="AF22" s="290"/>
    </row>
    <row r="23">
      <c r="A23" s="275"/>
      <c r="B23" s="308"/>
      <c r="C23" s="277"/>
      <c r="D23" s="278" t="s">
        <v>356</v>
      </c>
      <c r="E23" s="279">
        <v>137.37</v>
      </c>
      <c r="F23" s="280"/>
      <c r="G23" s="281">
        <v>641</v>
      </c>
      <c r="H23" s="291">
        <v>29</v>
      </c>
      <c r="I23" s="282">
        <f t="shared" si="102"/>
      </c>
      <c r="J23" s="283">
        <f t="shared" si="142"/>
      </c>
      <c r="K23" s="281">
        <v>0</v>
      </c>
      <c r="L23" s="283">
        <f t="shared" si="195"/>
      </c>
      <c r="M23" s="281">
        <v>0</v>
      </c>
      <c r="N23" s="284">
        <f t="shared" si="219"/>
      </c>
      <c r="O23" s="281">
        <v>0</v>
      </c>
      <c r="P23" s="284">
        <f t="shared" si="237"/>
      </c>
      <c r="Q23" s="285"/>
      <c r="R23" s="281"/>
      <c r="S23" s="285"/>
      <c r="T23" s="281"/>
      <c r="U23" s="286"/>
      <c r="V23" s="287"/>
      <c r="W23" s="281"/>
      <c r="X23" s="287"/>
      <c r="Y23" s="285"/>
      <c r="Z23" s="287"/>
      <c r="AA23" s="287"/>
      <c r="AB23" s="281"/>
      <c r="AC23" s="281"/>
      <c r="AD23" s="285"/>
      <c r="AE23" s="288"/>
      <c r="AF23" s="292" t="s">
        <v>357</v>
      </c>
    </row>
    <row r="24">
      <c r="A24" s="275"/>
      <c r="B24" s="308" t="s">
        <v>366</v>
      </c>
      <c r="C24" s="277" t="s">
        <v>364</v>
      </c>
      <c r="D24" s="278" t="s">
        <v>353</v>
      </c>
      <c r="E24" s="279">
        <v>2.27</v>
      </c>
      <c r="F24" s="280">
        <f>E24+E26+E25</f>
      </c>
      <c r="G24" s="281">
        <v>72</v>
      </c>
      <c r="H24" s="281">
        <v>7</v>
      </c>
      <c r="I24" s="282">
        <f t="shared" si="102"/>
      </c>
      <c r="J24" s="283">
        <f t="shared" si="142"/>
      </c>
      <c r="K24" s="281">
        <v>0</v>
      </c>
      <c r="L24" s="283">
        <f t="shared" si="195"/>
      </c>
      <c r="M24" s="281">
        <v>0</v>
      </c>
      <c r="N24" s="284">
        <f t="shared" si="219"/>
      </c>
      <c r="O24" s="281">
        <v>0</v>
      </c>
      <c r="P24" s="284">
        <f t="shared" si="237"/>
      </c>
      <c r="Q24" s="285">
        <f>(M24+M25+M26)/(O24+O25+O26)</f>
      </c>
      <c r="R24" s="281">
        <v>1</v>
      </c>
      <c r="S24" s="285">
        <f>(O24+O25+O26)/(K24+K25+K26)</f>
      </c>
      <c r="T24" s="281">
        <v>1</v>
      </c>
      <c r="U24" s="286">
        <f>F24/T24</f>
      </c>
      <c r="V24" s="287">
        <f>(F24+4*500)/T24</f>
      </c>
      <c r="W24" s="281">
        <v>2467.199999999999</v>
      </c>
      <c r="X24" s="287">
        <f>W24/T24</f>
      </c>
      <c r="Y24" s="285">
        <f>T24/R24</f>
      </c>
      <c r="Z24" s="287">
        <f>W24/F24</f>
      </c>
      <c r="AA24" s="287">
        <f>W24/(F24+500)</f>
      </c>
      <c r="AB24" s="281">
        <v>0</v>
      </c>
      <c r="AC24" s="281">
        <v>0</v>
      </c>
      <c r="AD24" s="285">
        <f>AB24/T24</f>
      </c>
      <c r="AE24" s="288">
        <f>(W24-AC24)/(F24+500)</f>
      </c>
      <c r="AF24" s="289" t="s">
        <v>354</v>
      </c>
    </row>
    <row r="25">
      <c r="A25" s="275"/>
      <c r="B25" s="308"/>
      <c r="C25" s="277"/>
      <c r="D25" s="278" t="s">
        <v>355</v>
      </c>
      <c r="E25" s="279">
        <v>901.39</v>
      </c>
      <c r="F25" s="280"/>
      <c r="G25" s="281">
        <v>7270</v>
      </c>
      <c r="H25" s="281">
        <v>266</v>
      </c>
      <c r="I25" s="282">
        <f t="shared" si="102"/>
      </c>
      <c r="J25" s="283">
        <f t="shared" si="142"/>
      </c>
      <c r="K25" s="281">
        <v>11</v>
      </c>
      <c r="L25" s="283">
        <f t="shared" si="195"/>
      </c>
      <c r="M25" s="281">
        <v>1</v>
      </c>
      <c r="N25" s="284">
        <f t="shared" si="219"/>
      </c>
      <c r="O25" s="281">
        <v>1</v>
      </c>
      <c r="P25" s="284">
        <f t="shared" si="237"/>
      </c>
      <c r="Q25" s="285"/>
      <c r="R25" s="281"/>
      <c r="S25" s="285"/>
      <c r="T25" s="281"/>
      <c r="U25" s="286"/>
      <c r="V25" s="287"/>
      <c r="W25" s="281"/>
      <c r="X25" s="287"/>
      <c r="Y25" s="285"/>
      <c r="Z25" s="287"/>
      <c r="AA25" s="287"/>
      <c r="AB25" s="281"/>
      <c r="AC25" s="281"/>
      <c r="AD25" s="285"/>
      <c r="AE25" s="288"/>
      <c r="AF25" s="290"/>
    </row>
    <row r="26">
      <c r="A26" s="275"/>
      <c r="B26" s="308"/>
      <c r="C26" s="277"/>
      <c r="D26" s="278" t="s">
        <v>356</v>
      </c>
      <c r="E26" s="279">
        <v>79.47</v>
      </c>
      <c r="F26" s="280"/>
      <c r="G26" s="281">
        <v>410</v>
      </c>
      <c r="H26" s="291">
        <v>28</v>
      </c>
      <c r="I26" s="282">
        <f t="shared" si="102"/>
      </c>
      <c r="J26" s="283">
        <f t="shared" si="142"/>
      </c>
      <c r="K26" s="281">
        <v>0</v>
      </c>
      <c r="L26" s="283">
        <f t="shared" si="195"/>
      </c>
      <c r="M26" s="281">
        <v>0</v>
      </c>
      <c r="N26" s="284">
        <f t="shared" si="219"/>
      </c>
      <c r="O26" s="281">
        <v>0</v>
      </c>
      <c r="P26" s="284">
        <f t="shared" si="237"/>
      </c>
      <c r="Q26" s="285"/>
      <c r="R26" s="281"/>
      <c r="S26" s="285"/>
      <c r="T26" s="281"/>
      <c r="U26" s="286"/>
      <c r="V26" s="287"/>
      <c r="W26" s="281"/>
      <c r="X26" s="287"/>
      <c r="Y26" s="285"/>
      <c r="Z26" s="287"/>
      <c r="AA26" s="287"/>
      <c r="AB26" s="281"/>
      <c r="AC26" s="281"/>
      <c r="AD26" s="285"/>
      <c r="AE26" s="288"/>
      <c r="AF26" s="292" t="s">
        <v>357</v>
      </c>
    </row>
    <row r="27">
      <c r="A27" s="275"/>
      <c r="B27" s="308" t="s">
        <v>367</v>
      </c>
      <c r="C27" s="277" t="s">
        <v>364</v>
      </c>
      <c r="D27" s="278" t="s">
        <v>353</v>
      </c>
      <c r="E27" s="279">
        <v>21.37</v>
      </c>
      <c r="F27" s="280">
        <f>E27+E29+E28</f>
      </c>
      <c r="G27" s="281">
        <v>284</v>
      </c>
      <c r="H27" s="291">
        <v>10</v>
      </c>
      <c r="I27" s="282">
        <f t="shared" si="102"/>
      </c>
      <c r="J27" s="283">
        <f t="shared" si="142"/>
      </c>
      <c r="K27" s="281">
        <v>0</v>
      </c>
      <c r="L27" s="283">
        <f t="shared" si="195"/>
      </c>
      <c r="M27" s="281">
        <v>0</v>
      </c>
      <c r="N27" s="284">
        <f t="shared" si="219"/>
      </c>
      <c r="O27" s="281">
        <v>0</v>
      </c>
      <c r="P27" s="284">
        <f t="shared" si="237"/>
      </c>
      <c r="Q27" s="285">
        <f>(M27+M28+M29)/(O27+O28+O29)</f>
      </c>
      <c r="R27" s="281">
        <v>4</v>
      </c>
      <c r="S27" s="285">
        <f>(O27+O28+O29)/(K27+K28+K29)</f>
      </c>
      <c r="T27" s="281">
        <v>3</v>
      </c>
      <c r="U27" s="286">
        <f>F27/T27</f>
      </c>
      <c r="V27" s="287">
        <f>(F27+4*500)/T27</f>
      </c>
      <c r="W27" s="281">
        <v>4821.600000000002</v>
      </c>
      <c r="X27" s="287">
        <f>W27/T27</f>
      </c>
      <c r="Y27" s="285">
        <f>T27/R27</f>
      </c>
      <c r="Z27" s="287">
        <f>W27/F27</f>
      </c>
      <c r="AA27" s="287">
        <f>W27/(F27+500)</f>
      </c>
      <c r="AB27" s="281">
        <v>1</v>
      </c>
      <c r="AC27" s="281">
        <v>787.2</v>
      </c>
      <c r="AD27" s="285">
        <f>AB27/T27</f>
      </c>
      <c r="AE27" s="288">
        <f>(W27-AC27)/(F27+500)</f>
      </c>
      <c r="AF27" s="289" t="s">
        <v>354</v>
      </c>
    </row>
    <row r="28">
      <c r="A28" s="275"/>
      <c r="B28" s="308"/>
      <c r="C28" s="277"/>
      <c r="D28" s="278" t="s">
        <v>355</v>
      </c>
      <c r="E28" s="279">
        <v>975.41</v>
      </c>
      <c r="F28" s="280"/>
      <c r="G28" s="281">
        <v>11982</v>
      </c>
      <c r="H28" s="291">
        <v>461</v>
      </c>
      <c r="I28" s="282">
        <f t="shared" si="102"/>
      </c>
      <c r="J28" s="283">
        <f t="shared" si="142"/>
      </c>
      <c r="K28" s="281">
        <v>14</v>
      </c>
      <c r="L28" s="283">
        <f t="shared" si="195"/>
      </c>
      <c r="M28" s="281">
        <v>2</v>
      </c>
      <c r="N28" s="284">
        <f t="shared" si="219"/>
      </c>
      <c r="O28" s="281">
        <v>2</v>
      </c>
      <c r="P28" s="284">
        <f t="shared" si="237"/>
      </c>
      <c r="Q28" s="285"/>
      <c r="R28" s="281"/>
      <c r="S28" s="285"/>
      <c r="T28" s="281"/>
      <c r="U28" s="286"/>
      <c r="V28" s="287"/>
      <c r="W28" s="281"/>
      <c r="X28" s="287"/>
      <c r="Y28" s="285"/>
      <c r="Z28" s="287"/>
      <c r="AA28" s="287"/>
      <c r="AB28" s="281"/>
      <c r="AC28" s="281"/>
      <c r="AD28" s="285"/>
      <c r="AE28" s="288"/>
      <c r="AF28" s="290"/>
    </row>
    <row r="29">
      <c r="A29" s="275"/>
      <c r="B29" s="308"/>
      <c r="C29" s="277"/>
      <c r="D29" s="278" t="s">
        <v>356</v>
      </c>
      <c r="E29" s="279">
        <v>227.2</v>
      </c>
      <c r="F29" s="280"/>
      <c r="G29" s="281">
        <v>1070</v>
      </c>
      <c r="H29" s="291">
        <v>38</v>
      </c>
      <c r="I29" s="282">
        <f t="shared" si="102"/>
      </c>
      <c r="J29" s="283">
        <f t="shared" si="142"/>
      </c>
      <c r="K29" s="281">
        <v>0</v>
      </c>
      <c r="L29" s="283">
        <f t="shared" si="195"/>
      </c>
      <c r="M29" s="281">
        <v>0</v>
      </c>
      <c r="N29" s="284">
        <f t="shared" si="219"/>
      </c>
      <c r="O29" s="281">
        <v>1</v>
      </c>
      <c r="P29" s="284">
        <f t="shared" si="237"/>
      </c>
      <c r="Q29" s="285"/>
      <c r="R29" s="281"/>
      <c r="S29" s="285"/>
      <c r="T29" s="281"/>
      <c r="U29" s="286"/>
      <c r="V29" s="287"/>
      <c r="W29" s="281"/>
      <c r="X29" s="287"/>
      <c r="Y29" s="285"/>
      <c r="Z29" s="287"/>
      <c r="AA29" s="287"/>
      <c r="AB29" s="281"/>
      <c r="AC29" s="281"/>
      <c r="AD29" s="285"/>
      <c r="AE29" s="288"/>
      <c r="AF29" s="292" t="s">
        <v>357</v>
      </c>
    </row>
    <row r="30">
      <c r="A30" s="275"/>
      <c r="B30" s="308" t="s">
        <v>368</v>
      </c>
      <c r="C30" s="277" t="s">
        <v>364</v>
      </c>
      <c r="D30" s="278" t="s">
        <v>353</v>
      </c>
      <c r="E30" s="279">
        <v>9.71</v>
      </c>
      <c r="F30" s="280">
        <f>E30+E32+E31</f>
      </c>
      <c r="G30" s="281">
        <v>158</v>
      </c>
      <c r="H30" s="281">
        <v>5</v>
      </c>
      <c r="I30" s="282">
        <f t="shared" si="102"/>
      </c>
      <c r="J30" s="283">
        <f t="shared" si="142"/>
      </c>
      <c r="K30" s="281">
        <v>0</v>
      </c>
      <c r="L30" s="283">
        <f t="shared" si="195"/>
      </c>
      <c r="M30" s="281">
        <v>0</v>
      </c>
      <c r="N30" s="284">
        <f t="shared" si="219"/>
      </c>
      <c r="O30" s="281">
        <v>0</v>
      </c>
      <c r="P30" s="284">
        <f t="shared" si="237"/>
      </c>
      <c r="Q30" s="285">
        <f>(M30+M31+M32)/(O30+O31+O32)</f>
      </c>
      <c r="R30" s="281">
        <v>2</v>
      </c>
      <c r="S30" s="285">
        <f>(O30+O31+O32)/(K30+K31+K32)</f>
      </c>
      <c r="T30" s="281">
        <v>2</v>
      </c>
      <c r="U30" s="286">
        <f>F30/T30</f>
      </c>
      <c r="V30" s="287">
        <f>(F30+4*500)/T30</f>
      </c>
      <c r="W30" s="281">
        <v>2462.399999999998</v>
      </c>
      <c r="X30" s="287">
        <f>W30/T30</f>
      </c>
      <c r="Y30" s="285">
        <f>T30/R30</f>
      </c>
      <c r="Z30" s="287">
        <f>W30/F30</f>
      </c>
      <c r="AA30" s="287">
        <f>W30/(F30+500)</f>
      </c>
      <c r="AB30" s="281">
        <v>0</v>
      </c>
      <c r="AC30" s="281">
        <v>0</v>
      </c>
      <c r="AD30" s="285">
        <f>AB30/T30</f>
      </c>
      <c r="AE30" s="288">
        <f>(W30-AC30)/(F30+500)</f>
      </c>
      <c r="AF30" s="289" t="s">
        <v>354</v>
      </c>
    </row>
    <row r="31">
      <c r="A31" s="275"/>
      <c r="B31" s="308"/>
      <c r="C31" s="277"/>
      <c r="D31" s="278" t="s">
        <v>355</v>
      </c>
      <c r="E31" s="279">
        <v>912.97</v>
      </c>
      <c r="F31" s="280"/>
      <c r="G31" s="281">
        <v>9261</v>
      </c>
      <c r="H31" s="281">
        <v>340</v>
      </c>
      <c r="I31" s="282">
        <f t="shared" si="102"/>
      </c>
      <c r="J31" s="283">
        <f t="shared" si="142"/>
      </c>
      <c r="K31" s="281">
        <v>15</v>
      </c>
      <c r="L31" s="283">
        <f t="shared" si="195"/>
      </c>
      <c r="M31" s="281">
        <v>2</v>
      </c>
      <c r="N31" s="284">
        <f t="shared" si="219"/>
      </c>
      <c r="O31" s="281">
        <v>2</v>
      </c>
      <c r="P31" s="284">
        <f t="shared" si="237"/>
      </c>
      <c r="Q31" s="285"/>
      <c r="R31" s="281"/>
      <c r="S31" s="285"/>
      <c r="T31" s="281"/>
      <c r="U31" s="286"/>
      <c r="V31" s="287"/>
      <c r="W31" s="281"/>
      <c r="X31" s="287"/>
      <c r="Y31" s="285"/>
      <c r="Z31" s="287"/>
      <c r="AA31" s="287"/>
      <c r="AB31" s="281"/>
      <c r="AC31" s="281"/>
      <c r="AD31" s="285"/>
      <c r="AE31" s="288"/>
      <c r="AF31" s="290"/>
    </row>
    <row r="32">
      <c r="A32" s="275"/>
      <c r="B32" s="308"/>
      <c r="C32" s="277"/>
      <c r="D32" s="278" t="s">
        <v>356</v>
      </c>
      <c r="E32" s="279">
        <v>142</v>
      </c>
      <c r="F32" s="280"/>
      <c r="G32" s="281">
        <v>731</v>
      </c>
      <c r="H32" s="291">
        <v>29</v>
      </c>
      <c r="I32" s="282">
        <f t="shared" si="102"/>
      </c>
      <c r="J32" s="283">
        <f t="shared" si="142"/>
      </c>
      <c r="K32" s="281">
        <v>0</v>
      </c>
      <c r="L32" s="283">
        <f t="shared" si="195"/>
      </c>
      <c r="M32" s="281">
        <v>0</v>
      </c>
      <c r="N32" s="284">
        <f t="shared" si="219"/>
      </c>
      <c r="O32" s="281">
        <v>0</v>
      </c>
      <c r="P32" s="284">
        <f t="shared" si="237"/>
      </c>
      <c r="Q32" s="285"/>
      <c r="R32" s="281"/>
      <c r="S32" s="285"/>
      <c r="T32" s="281"/>
      <c r="U32" s="286"/>
      <c r="V32" s="287"/>
      <c r="W32" s="281"/>
      <c r="X32" s="287"/>
      <c r="Y32" s="285"/>
      <c r="Z32" s="287"/>
      <c r="AA32" s="287"/>
      <c r="AB32" s="281"/>
      <c r="AC32" s="281"/>
      <c r="AD32" s="285"/>
      <c r="AE32" s="288"/>
      <c r="AF32" s="292" t="s">
        <v>357</v>
      </c>
    </row>
    <row r="33">
      <c r="A33" s="275"/>
      <c r="B33" s="294" t="s">
        <v>362</v>
      </c>
      <c r="C33" s="294"/>
      <c r="D33" s="294"/>
      <c r="E33" s="297">
        <f>SUM(E18:E32)</f>
      </c>
      <c r="F33" s="297">
        <f>SUM(F18:F32)</f>
      </c>
      <c r="G33" s="297">
        <f>SUM(G18:G32)</f>
      </c>
      <c r="H33" s="297">
        <f>SUM(H18:H32)</f>
      </c>
      <c r="I33" s="298">
        <f t="shared" si="102"/>
      </c>
      <c r="J33" s="299">
        <f t="shared" si="142"/>
      </c>
      <c r="K33" s="297">
        <f>SUM(K18:K32)</f>
      </c>
      <c r="L33" s="299">
        <f t="shared" si="195"/>
      </c>
      <c r="M33" s="297">
        <f>SUM(M18:M32)</f>
      </c>
      <c r="N33" s="300">
        <f t="shared" si="219"/>
      </c>
      <c r="O33" s="297">
        <f>SUM(O18:O32)</f>
      </c>
      <c r="P33" s="300">
        <f t="shared" si="237"/>
      </c>
      <c r="Q33" s="301">
        <f>M33/O33</f>
      </c>
      <c r="R33" s="297">
        <f>SUM(R18:R32)</f>
      </c>
      <c r="S33" s="301">
        <f>(O33+O33)/(K33+K33)</f>
      </c>
      <c r="T33" s="297">
        <f>SUM(T18:T32)</f>
      </c>
      <c r="U33" s="302">
        <f t="shared" ref="U33:U34" si="256">F33/T33</f>
      </c>
      <c r="V33" s="303">
        <f t="shared" ref="V33:V34" si="306">(F33+4*500)/T33</f>
      </c>
      <c r="W33" s="297">
        <f>SUM(W18:W32)</f>
      </c>
      <c r="X33" s="304">
        <f t="shared" ref="X33:X34" si="357">W33/T33</f>
      </c>
      <c r="Y33" s="301">
        <f t="shared" ref="Y33:Y34" si="408">T33/R33</f>
      </c>
      <c r="Z33" s="303">
        <f t="shared" ref="Z33:Z34" si="1">W33/F33</f>
      </c>
      <c r="AA33" s="303">
        <f>W33/(F33+COUNT(W18:W32)*500)</f>
      </c>
      <c r="AB33" s="295">
        <f>AB18+AB21+AB24+AB30+AB27</f>
      </c>
      <c r="AC33" s="295">
        <f>AC18+AC21+AC24+AC30+AC27</f>
      </c>
      <c r="AD33" s="301">
        <f t="shared" ref="AD33:AD34" si="52">AB33/T33</f>
      </c>
      <c r="AE33" s="305">
        <f>(W33-AC33)/(F33+COUNT(W18:W32))</f>
      </c>
      <c r="AF33" s="292"/>
    </row>
    <row r="34">
      <c r="A34" s="275"/>
      <c r="B34" s="309" t="s">
        <v>369</v>
      </c>
      <c r="C34" s="277" t="s">
        <v>370</v>
      </c>
      <c r="D34" s="278" t="s">
        <v>353</v>
      </c>
      <c r="E34" s="279">
        <v>8.54</v>
      </c>
      <c r="F34" s="280">
        <f>E34+E36+E35</f>
      </c>
      <c r="G34" s="279">
        <v>131</v>
      </c>
      <c r="H34" s="279">
        <v>6</v>
      </c>
      <c r="I34" s="282">
        <f t="shared" si="102"/>
      </c>
      <c r="J34" s="283">
        <f t="shared" si="142"/>
      </c>
      <c r="K34" s="279">
        <v>0</v>
      </c>
      <c r="L34" s="283">
        <f t="shared" si="195"/>
      </c>
      <c r="M34" s="279">
        <v>0</v>
      </c>
      <c r="N34" s="284">
        <f t="shared" si="219"/>
      </c>
      <c r="O34" s="279">
        <v>0</v>
      </c>
      <c r="P34" s="284">
        <f t="shared" si="237"/>
      </c>
      <c r="Q34" s="285">
        <f>(M34+M35+M36)/(O34+O35+O36)</f>
      </c>
      <c r="R34" s="281">
        <v>3</v>
      </c>
      <c r="S34" s="285">
        <f>(O34+O35+O36)/(K34+K35+K36)</f>
      </c>
      <c r="T34" s="281">
        <v>1</v>
      </c>
      <c r="U34" s="286">
        <f t="shared" si="256"/>
      </c>
      <c r="V34" s="287">
        <f t="shared" si="306"/>
      </c>
      <c r="W34" s="281">
        <v>420</v>
      </c>
      <c r="X34" s="287">
        <f t="shared" si="357"/>
      </c>
      <c r="Y34" s="285">
        <f t="shared" si="408"/>
      </c>
      <c r="Z34" s="287">
        <f t="shared" si="1"/>
      </c>
      <c r="AA34" s="287">
        <f>W34/(F34+500)</f>
      </c>
      <c r="AB34" s="281">
        <v>0</v>
      </c>
      <c r="AC34" s="281">
        <v>0</v>
      </c>
      <c r="AD34" s="285">
        <f t="shared" si="52"/>
      </c>
      <c r="AE34" s="288">
        <f>(W34-AC34)/(F34+500)</f>
      </c>
      <c r="AF34" s="310" t="s">
        <v>371</v>
      </c>
    </row>
    <row r="35">
      <c r="A35" s="275"/>
      <c r="B35" s="309"/>
      <c r="C35" s="277"/>
      <c r="D35" s="278" t="s">
        <v>355</v>
      </c>
      <c r="E35" s="279">
        <v>960.48</v>
      </c>
      <c r="F35" s="280"/>
      <c r="G35" s="281">
        <v>11030</v>
      </c>
      <c r="H35" s="281">
        <v>368</v>
      </c>
      <c r="I35" s="282">
        <f t="shared" si="102"/>
      </c>
      <c r="J35" s="283">
        <f t="shared" si="142"/>
      </c>
      <c r="K35" s="281">
        <v>13</v>
      </c>
      <c r="L35" s="283">
        <f t="shared" si="195"/>
      </c>
      <c r="M35" s="281">
        <v>0</v>
      </c>
      <c r="N35" s="284">
        <f t="shared" si="219"/>
      </c>
      <c r="O35" s="281">
        <v>2</v>
      </c>
      <c r="P35" s="284">
        <f t="shared" si="237"/>
      </c>
      <c r="Q35" s="285"/>
      <c r="R35" s="281"/>
      <c r="S35" s="285"/>
      <c r="T35" s="281"/>
      <c r="U35" s="286"/>
      <c r="V35" s="287"/>
      <c r="W35" s="281"/>
      <c r="X35" s="287"/>
      <c r="Y35" s="285"/>
      <c r="Z35" s="287"/>
      <c r="AA35" s="287"/>
      <c r="AB35" s="281"/>
      <c r="AC35" s="281"/>
      <c r="AD35" s="285"/>
      <c r="AE35" s="288"/>
      <c r="AF35" s="292"/>
    </row>
    <row r="36">
      <c r="A36" s="275"/>
      <c r="B36" s="309"/>
      <c r="C36" s="277"/>
      <c r="D36" s="278" t="s">
        <v>356</v>
      </c>
      <c r="E36" s="279">
        <v>156.33</v>
      </c>
      <c r="F36" s="280"/>
      <c r="G36" s="281">
        <v>770</v>
      </c>
      <c r="H36" s="291">
        <v>32</v>
      </c>
      <c r="I36" s="282">
        <f t="shared" si="102"/>
      </c>
      <c r="J36" s="283">
        <f t="shared" si="142"/>
      </c>
      <c r="K36" s="281">
        <v>1</v>
      </c>
      <c r="L36" s="283">
        <f t="shared" si="195"/>
      </c>
      <c r="M36" s="281">
        <v>0</v>
      </c>
      <c r="N36" s="284">
        <f t="shared" si="219"/>
      </c>
      <c r="O36" s="281">
        <v>0</v>
      </c>
      <c r="P36" s="284">
        <f t="shared" si="237"/>
      </c>
      <c r="Q36" s="285"/>
      <c r="R36" s="281"/>
      <c r="S36" s="285"/>
      <c r="T36" s="281"/>
      <c r="U36" s="286"/>
      <c r="V36" s="287"/>
      <c r="W36" s="281"/>
      <c r="X36" s="287"/>
      <c r="Y36" s="285"/>
      <c r="Z36" s="287"/>
      <c r="AA36" s="287"/>
      <c r="AB36" s="281"/>
      <c r="AC36" s="281"/>
      <c r="AD36" s="285"/>
      <c r="AE36" s="288"/>
      <c r="AF36" s="292" t="s">
        <v>372</v>
      </c>
    </row>
    <row r="37">
      <c r="A37" s="275"/>
      <c r="B37" s="309" t="s">
        <v>373</v>
      </c>
      <c r="C37" s="277" t="s">
        <v>370</v>
      </c>
      <c r="D37" s="278" t="s">
        <v>353</v>
      </c>
      <c r="E37" s="279">
        <v>7.47</v>
      </c>
      <c r="F37" s="280">
        <f>E37+E39+E38</f>
      </c>
      <c r="G37" s="281">
        <v>104</v>
      </c>
      <c r="H37" s="281">
        <v>5</v>
      </c>
      <c r="I37" s="282">
        <f t="shared" si="102"/>
      </c>
      <c r="J37" s="283">
        <f>(E37/G38)*1000</f>
      </c>
      <c r="K37" s="281">
        <v>0</v>
      </c>
      <c r="L37" s="283">
        <f t="shared" si="195"/>
      </c>
      <c r="M37" s="281">
        <v>0</v>
      </c>
      <c r="N37" s="284">
        <f t="shared" si="219"/>
      </c>
      <c r="O37" s="281">
        <v>0</v>
      </c>
      <c r="P37" s="284">
        <f t="shared" si="237"/>
      </c>
      <c r="Q37" s="285">
        <f>(M37+M38+M39)/(O37+O38+O39)</f>
      </c>
      <c r="R37" s="281">
        <v>4</v>
      </c>
      <c r="S37" s="285">
        <f>(O37+O38+O39)/(K37+K38+K39)</f>
      </c>
      <c r="T37" s="281">
        <v>1</v>
      </c>
      <c r="U37" s="286">
        <f>F37/T37</f>
      </c>
      <c r="V37" s="287">
        <f>(F37+4*500)/T37</f>
      </c>
      <c r="W37" s="281">
        <v>396</v>
      </c>
      <c r="X37" s="287">
        <f>W37/T37</f>
      </c>
      <c r="Y37" s="285">
        <f>T37/R37</f>
      </c>
      <c r="Z37" s="287">
        <f>W37/F37</f>
      </c>
      <c r="AA37" s="287">
        <f>W37/(F37+500)</f>
      </c>
      <c r="AB37" s="281">
        <v>0</v>
      </c>
      <c r="AC37" s="281">
        <v>0</v>
      </c>
      <c r="AD37" s="285">
        <f>AB37/T37</f>
      </c>
      <c r="AE37" s="288">
        <f>(W37-AC37)/(F37+500)</f>
      </c>
      <c r="AF37" s="310" t="s">
        <v>371</v>
      </c>
    </row>
    <row r="38">
      <c r="A38" s="275"/>
      <c r="B38" s="309"/>
      <c r="C38" s="277"/>
      <c r="D38" s="278" t="s">
        <v>355</v>
      </c>
      <c r="E38" s="279">
        <v>976.11</v>
      </c>
      <c r="F38" s="280"/>
      <c r="G38" s="281">
        <v>11139</v>
      </c>
      <c r="H38" s="281">
        <v>397</v>
      </c>
      <c r="I38" s="282">
        <f t="shared" si="102"/>
      </c>
      <c r="J38" s="283">
        <f t="shared" ref="J38:J66" si="143">(E38/G38)*1000</f>
      </c>
      <c r="K38" s="281">
        <v>18</v>
      </c>
      <c r="L38" s="283">
        <f t="shared" si="195"/>
      </c>
      <c r="M38" s="281">
        <v>0</v>
      </c>
      <c r="N38" s="284">
        <f t="shared" si="219"/>
      </c>
      <c r="O38" s="281">
        <v>2</v>
      </c>
      <c r="P38" s="284">
        <f t="shared" si="237"/>
      </c>
      <c r="Q38" s="285"/>
      <c r="R38" s="281"/>
      <c r="S38" s="285"/>
      <c r="T38" s="281"/>
      <c r="U38" s="286"/>
      <c r="V38" s="287"/>
      <c r="W38" s="281"/>
      <c r="X38" s="287"/>
      <c r="Y38" s="285"/>
      <c r="Z38" s="287"/>
      <c r="AA38" s="287"/>
      <c r="AB38" s="281"/>
      <c r="AC38" s="281"/>
      <c r="AD38" s="285"/>
      <c r="AE38" s="288"/>
      <c r="AF38" s="292"/>
    </row>
    <row r="39">
      <c r="A39" s="275"/>
      <c r="B39" s="309"/>
      <c r="C39" s="277"/>
      <c r="D39" s="278" t="s">
        <v>356</v>
      </c>
      <c r="E39" s="279">
        <v>106.52</v>
      </c>
      <c r="F39" s="280"/>
      <c r="G39" s="281">
        <v>442</v>
      </c>
      <c r="H39" s="281">
        <v>14</v>
      </c>
      <c r="I39" s="282">
        <f t="shared" si="102"/>
      </c>
      <c r="J39" s="283">
        <f t="shared" si="143"/>
      </c>
      <c r="K39" s="281">
        <v>0</v>
      </c>
      <c r="L39" s="283">
        <f t="shared" si="195"/>
      </c>
      <c r="M39" s="281">
        <v>0</v>
      </c>
      <c r="N39" s="284">
        <f t="shared" si="219"/>
      </c>
      <c r="O39" s="281">
        <v>0</v>
      </c>
      <c r="P39" s="284">
        <f t="shared" si="237"/>
      </c>
      <c r="Q39" s="285"/>
      <c r="R39" s="281"/>
      <c r="S39" s="285"/>
      <c r="T39" s="281"/>
      <c r="U39" s="286"/>
      <c r="V39" s="287"/>
      <c r="W39" s="281"/>
      <c r="X39" s="287"/>
      <c r="Y39" s="285"/>
      <c r="Z39" s="287"/>
      <c r="AA39" s="287"/>
      <c r="AB39" s="281"/>
      <c r="AC39" s="281"/>
      <c r="AD39" s="285"/>
      <c r="AE39" s="288"/>
      <c r="AF39" s="292" t="s">
        <v>372</v>
      </c>
    </row>
    <row r="40">
      <c r="A40" s="275"/>
      <c r="B40" s="309" t="s">
        <v>374</v>
      </c>
      <c r="C40" s="277" t="s">
        <v>370</v>
      </c>
      <c r="D40" s="278" t="s">
        <v>353</v>
      </c>
      <c r="E40" s="279">
        <v>6.04</v>
      </c>
      <c r="F40" s="280">
        <f>E40+E42+E41</f>
      </c>
      <c r="G40" s="279">
        <v>66</v>
      </c>
      <c r="H40" s="279">
        <v>2</v>
      </c>
      <c r="I40" s="282">
        <f t="shared" si="102"/>
      </c>
      <c r="J40" s="283">
        <f t="shared" si="143"/>
      </c>
      <c r="K40" s="279">
        <v>0</v>
      </c>
      <c r="L40" s="283">
        <f t="shared" si="195"/>
      </c>
      <c r="M40" s="279">
        <v>0</v>
      </c>
      <c r="N40" s="284">
        <f t="shared" si="219"/>
      </c>
      <c r="O40" s="279">
        <v>0</v>
      </c>
      <c r="P40" s="284">
        <f t="shared" si="237"/>
      </c>
      <c r="Q40" s="285">
        <f>(M40+M41+M42)/(O40+O41+O42)</f>
      </c>
      <c r="R40" s="281">
        <v>3</v>
      </c>
      <c r="S40" s="285">
        <f>(O40+O41+O42)/(K40+K41+K42)</f>
      </c>
      <c r="T40" s="281">
        <v>2</v>
      </c>
      <c r="U40" s="286">
        <f>F40/T40</f>
      </c>
      <c r="V40" s="287">
        <f>(F40+4*500)/T40</f>
      </c>
      <c r="W40" s="281">
        <v>948</v>
      </c>
      <c r="X40" s="287">
        <f>W40/T40</f>
      </c>
      <c r="Y40" s="285">
        <f>T40/R40</f>
      </c>
      <c r="Z40" s="287">
        <f>W40/F40</f>
      </c>
      <c r="AA40" s="287">
        <f>W40/(F40+500)</f>
      </c>
      <c r="AB40" s="281">
        <v>0</v>
      </c>
      <c r="AC40" s="281">
        <v>0</v>
      </c>
      <c r="AD40" s="285">
        <f>AB40/T40</f>
      </c>
      <c r="AE40" s="288">
        <f>(W40-AC40)/(F40+500)</f>
      </c>
      <c r="AF40" s="310" t="s">
        <v>371</v>
      </c>
    </row>
    <row r="41">
      <c r="A41" s="275"/>
      <c r="B41" s="309"/>
      <c r="C41" s="277"/>
      <c r="D41" s="278" t="s">
        <v>355</v>
      </c>
      <c r="E41" s="279">
        <v>663.9</v>
      </c>
      <c r="F41" s="280"/>
      <c r="G41" s="281">
        <v>7673</v>
      </c>
      <c r="H41" s="281">
        <v>251</v>
      </c>
      <c r="I41" s="282">
        <f t="shared" si="102"/>
      </c>
      <c r="J41" s="283">
        <f t="shared" si="143"/>
      </c>
      <c r="K41" s="281">
        <v>9</v>
      </c>
      <c r="L41" s="283">
        <f t="shared" si="195"/>
      </c>
      <c r="M41" s="281">
        <v>1</v>
      </c>
      <c r="N41" s="284">
        <f t="shared" si="219"/>
      </c>
      <c r="O41" s="281">
        <v>1</v>
      </c>
      <c r="P41" s="284">
        <f t="shared" si="237"/>
      </c>
      <c r="Q41" s="285"/>
      <c r="R41" s="281"/>
      <c r="S41" s="285"/>
      <c r="T41" s="281"/>
      <c r="U41" s="286"/>
      <c r="V41" s="287"/>
      <c r="W41" s="281"/>
      <c r="X41" s="287"/>
      <c r="Y41" s="285"/>
      <c r="Z41" s="287"/>
      <c r="AA41" s="287"/>
      <c r="AB41" s="281"/>
      <c r="AC41" s="281"/>
      <c r="AD41" s="285"/>
      <c r="AE41" s="288"/>
      <c r="AF41" s="292"/>
    </row>
    <row r="42">
      <c r="A42" s="275"/>
      <c r="B42" s="309"/>
      <c r="C42" s="277"/>
      <c r="D42" s="278" t="s">
        <v>356</v>
      </c>
      <c r="E42" s="279">
        <v>66.72</v>
      </c>
      <c r="F42" s="280"/>
      <c r="G42" s="281">
        <v>541</v>
      </c>
      <c r="H42" s="281">
        <v>28</v>
      </c>
      <c r="I42" s="282">
        <f t="shared" si="102"/>
      </c>
      <c r="J42" s="283">
        <f t="shared" si="143"/>
      </c>
      <c r="K42" s="281">
        <v>1</v>
      </c>
      <c r="L42" s="283">
        <f t="shared" si="195"/>
      </c>
      <c r="M42" s="281">
        <v>0</v>
      </c>
      <c r="N42" s="284">
        <f t="shared" si="219"/>
      </c>
      <c r="O42" s="281">
        <v>0</v>
      </c>
      <c r="P42" s="284">
        <f t="shared" si="237"/>
      </c>
      <c r="Q42" s="285"/>
      <c r="R42" s="281"/>
      <c r="S42" s="285"/>
      <c r="T42" s="281"/>
      <c r="U42" s="286"/>
      <c r="V42" s="287"/>
      <c r="W42" s="281"/>
      <c r="X42" s="287"/>
      <c r="Y42" s="285"/>
      <c r="Z42" s="287"/>
      <c r="AA42" s="287"/>
      <c r="AB42" s="281"/>
      <c r="AC42" s="281"/>
      <c r="AD42" s="285"/>
      <c r="AE42" s="288"/>
      <c r="AF42" s="292" t="s">
        <v>372</v>
      </c>
    </row>
    <row r="43">
      <c r="A43" s="275"/>
      <c r="B43" s="309" t="s">
        <v>375</v>
      </c>
      <c r="C43" s="277" t="s">
        <v>370</v>
      </c>
      <c r="D43" s="278" t="s">
        <v>353</v>
      </c>
      <c r="E43" s="279">
        <v>4.61</v>
      </c>
      <c r="F43" s="280">
        <f>E43+E45+E44</f>
      </c>
      <c r="G43" s="281">
        <v>76</v>
      </c>
      <c r="H43" s="281">
        <v>2</v>
      </c>
      <c r="I43" s="282">
        <f t="shared" si="102"/>
      </c>
      <c r="J43" s="283">
        <f t="shared" si="143"/>
      </c>
      <c r="K43" s="281">
        <v>0</v>
      </c>
      <c r="L43" s="283">
        <f t="shared" si="195"/>
      </c>
      <c r="M43" s="281">
        <v>0</v>
      </c>
      <c r="N43" s="284">
        <f t="shared" si="219"/>
      </c>
      <c r="O43" s="281">
        <v>0</v>
      </c>
      <c r="P43" s="284">
        <f t="shared" si="237"/>
      </c>
      <c r="Q43" s="285">
        <f>(M43+M44+M45)/(O43+O44+O45)</f>
      </c>
      <c r="R43" s="281">
        <v>3</v>
      </c>
      <c r="S43" s="285">
        <f>(O43+O44+O45)/(K43+K44+K45)</f>
      </c>
      <c r="T43" s="281">
        <v>1</v>
      </c>
      <c r="U43" s="286">
        <f>F43/T43</f>
      </c>
      <c r="V43" s="287">
        <f>(F43+4*500)/T43</f>
      </c>
      <c r="W43" s="281">
        <v>2071.2000000000007</v>
      </c>
      <c r="X43" s="287">
        <f>W43/T43</f>
      </c>
      <c r="Y43" s="285">
        <f>T43/R43</f>
      </c>
      <c r="Z43" s="287">
        <f>W43/F43</f>
      </c>
      <c r="AA43" s="287">
        <f>W43/(F43+500)</f>
      </c>
      <c r="AB43" s="281">
        <v>0</v>
      </c>
      <c r="AC43" s="281">
        <v>0</v>
      </c>
      <c r="AD43" s="285">
        <f>AB43/T43</f>
      </c>
      <c r="AE43" s="288">
        <f>(W43-AC43)/(F43+500)</f>
      </c>
      <c r="AF43" s="310" t="s">
        <v>371</v>
      </c>
    </row>
    <row r="44">
      <c r="A44" s="275"/>
      <c r="B44" s="309"/>
      <c r="C44" s="277"/>
      <c r="D44" s="278" t="s">
        <v>355</v>
      </c>
      <c r="E44" s="279">
        <v>593.73</v>
      </c>
      <c r="F44" s="280"/>
      <c r="G44" s="281">
        <v>6228</v>
      </c>
      <c r="H44" s="281">
        <v>197</v>
      </c>
      <c r="I44" s="282">
        <f t="shared" si="102"/>
      </c>
      <c r="J44" s="283">
        <f t="shared" si="143"/>
      </c>
      <c r="K44" s="281">
        <v>10</v>
      </c>
      <c r="L44" s="283">
        <f t="shared" si="195"/>
      </c>
      <c r="M44" s="281">
        <v>1</v>
      </c>
      <c r="N44" s="284">
        <f t="shared" si="219"/>
      </c>
      <c r="O44" s="281">
        <v>2</v>
      </c>
      <c r="P44" s="284">
        <f t="shared" si="237"/>
      </c>
      <c r="Q44" s="285"/>
      <c r="R44" s="281"/>
      <c r="S44" s="285"/>
      <c r="T44" s="281"/>
      <c r="U44" s="286"/>
      <c r="V44" s="287"/>
      <c r="W44" s="281"/>
      <c r="X44" s="287"/>
      <c r="Y44" s="285"/>
      <c r="Z44" s="287"/>
      <c r="AA44" s="287"/>
      <c r="AB44" s="281"/>
      <c r="AC44" s="281"/>
      <c r="AD44" s="285"/>
      <c r="AE44" s="288"/>
      <c r="AF44" s="292"/>
    </row>
    <row r="45">
      <c r="A45" s="275"/>
      <c r="B45" s="309"/>
      <c r="C45" s="277"/>
      <c r="D45" s="278" t="s">
        <v>356</v>
      </c>
      <c r="E45" s="279">
        <v>46.95</v>
      </c>
      <c r="F45" s="280"/>
      <c r="G45" s="281">
        <v>498</v>
      </c>
      <c r="H45" s="281">
        <v>22</v>
      </c>
      <c r="I45" s="282">
        <f t="shared" si="102"/>
      </c>
      <c r="J45" s="283">
        <f t="shared" si="143"/>
      </c>
      <c r="K45" s="281">
        <v>0</v>
      </c>
      <c r="L45" s="283">
        <f t="shared" si="195"/>
      </c>
      <c r="M45" s="281">
        <v>0</v>
      </c>
      <c r="N45" s="284">
        <f t="shared" si="219"/>
      </c>
      <c r="O45" s="281">
        <v>0</v>
      </c>
      <c r="P45" s="284">
        <f t="shared" si="237"/>
      </c>
      <c r="Q45" s="285"/>
      <c r="R45" s="281"/>
      <c r="S45" s="285"/>
      <c r="T45" s="281"/>
      <c r="U45" s="286"/>
      <c r="V45" s="287"/>
      <c r="W45" s="281"/>
      <c r="X45" s="287"/>
      <c r="Y45" s="285"/>
      <c r="Z45" s="287"/>
      <c r="AA45" s="287"/>
      <c r="AB45" s="281"/>
      <c r="AC45" s="281"/>
      <c r="AD45" s="285"/>
      <c r="AE45" s="288"/>
      <c r="AF45" s="292" t="s">
        <v>372</v>
      </c>
    </row>
    <row r="46">
      <c r="A46" s="275"/>
      <c r="B46" s="309" t="s">
        <v>376</v>
      </c>
      <c r="C46" s="277" t="s">
        <v>370</v>
      </c>
      <c r="D46" s="278" t="s">
        <v>353</v>
      </c>
      <c r="E46" s="279">
        <v>7.28</v>
      </c>
      <c r="F46" s="280">
        <f>E46+E48+E47</f>
      </c>
      <c r="G46" s="279">
        <v>84</v>
      </c>
      <c r="H46" s="279">
        <v>3</v>
      </c>
      <c r="I46" s="282">
        <f t="shared" si="102"/>
      </c>
      <c r="J46" s="283">
        <f t="shared" si="143"/>
      </c>
      <c r="K46" s="279">
        <v>0</v>
      </c>
      <c r="L46" s="283">
        <f t="shared" si="195"/>
      </c>
      <c r="M46" s="279">
        <v>0</v>
      </c>
      <c r="N46" s="284">
        <f t="shared" si="219"/>
      </c>
      <c r="O46" s="279">
        <v>0</v>
      </c>
      <c r="P46" s="284">
        <f t="shared" si="237"/>
      </c>
      <c r="Q46" s="285">
        <f>(M46+M47+M48)/(O46+O47+O48)</f>
      </c>
      <c r="R46" s="281">
        <v>1</v>
      </c>
      <c r="S46" s="285">
        <f>(O46+O47+O48)/(K46+K47+K48)</f>
      </c>
      <c r="T46" s="281">
        <v>1</v>
      </c>
      <c r="U46" s="286">
        <f>F46/T46</f>
      </c>
      <c r="V46" s="287">
        <f>(F46+4*500)/T46</f>
      </c>
      <c r="W46" s="281">
        <v>1723.2000000000007</v>
      </c>
      <c r="X46" s="287">
        <f>W46/T46</f>
      </c>
      <c r="Y46" s="285">
        <f>T46/R46</f>
      </c>
      <c r="Z46" s="287">
        <f>W46/F46</f>
      </c>
      <c r="AA46" s="287">
        <f>W46/(F46+500)</f>
      </c>
      <c r="AB46" s="281">
        <v>0</v>
      </c>
      <c r="AC46" s="281">
        <v>0</v>
      </c>
      <c r="AD46" s="285">
        <f>AB46/T46</f>
      </c>
      <c r="AE46" s="288">
        <f>(W46-AC46)/(F46+500)</f>
      </c>
      <c r="AF46" s="310" t="s">
        <v>371</v>
      </c>
    </row>
    <row r="47">
      <c r="A47" s="275"/>
      <c r="B47" s="309"/>
      <c r="C47" s="277"/>
      <c r="D47" s="278" t="s">
        <v>355</v>
      </c>
      <c r="E47" s="279">
        <v>682.28</v>
      </c>
      <c r="F47" s="280"/>
      <c r="G47" s="281">
        <v>6831</v>
      </c>
      <c r="H47" s="281">
        <v>201</v>
      </c>
      <c r="I47" s="282">
        <f t="shared" si="102"/>
      </c>
      <c r="J47" s="283">
        <f t="shared" si="143"/>
      </c>
      <c r="K47" s="281">
        <v>13</v>
      </c>
      <c r="L47" s="283">
        <f t="shared" si="195"/>
      </c>
      <c r="M47" s="281">
        <v>1</v>
      </c>
      <c r="N47" s="284">
        <f t="shared" si="219"/>
      </c>
      <c r="O47" s="281">
        <v>1</v>
      </c>
      <c r="P47" s="284">
        <f t="shared" si="237"/>
      </c>
      <c r="Q47" s="285"/>
      <c r="R47" s="281"/>
      <c r="S47" s="285"/>
      <c r="T47" s="281"/>
      <c r="U47" s="286"/>
      <c r="V47" s="287"/>
      <c r="W47" s="281"/>
      <c r="X47" s="287"/>
      <c r="Y47" s="285"/>
      <c r="Z47" s="287"/>
      <c r="AA47" s="287"/>
      <c r="AB47" s="281"/>
      <c r="AC47" s="281"/>
      <c r="AD47" s="285"/>
      <c r="AE47" s="288"/>
      <c r="AF47" s="292"/>
    </row>
    <row r="48">
      <c r="A48" s="275"/>
      <c r="B48" s="309"/>
      <c r="C48" s="277"/>
      <c r="D48" s="278" t="s">
        <v>356</v>
      </c>
      <c r="E48" s="279">
        <v>61.43</v>
      </c>
      <c r="F48" s="280"/>
      <c r="G48" s="281">
        <v>523</v>
      </c>
      <c r="H48" s="281">
        <v>31</v>
      </c>
      <c r="I48" s="282">
        <f t="shared" si="102"/>
      </c>
      <c r="J48" s="283">
        <f t="shared" si="143"/>
      </c>
      <c r="K48" s="281">
        <v>0</v>
      </c>
      <c r="L48" s="283">
        <f t="shared" si="195"/>
      </c>
      <c r="M48" s="281">
        <v>0</v>
      </c>
      <c r="N48" s="284">
        <f t="shared" si="219"/>
      </c>
      <c r="O48" s="281">
        <v>0</v>
      </c>
      <c r="P48" s="284">
        <f t="shared" si="237"/>
      </c>
      <c r="Q48" s="285"/>
      <c r="R48" s="281"/>
      <c r="S48" s="285"/>
      <c r="T48" s="281"/>
      <c r="U48" s="286"/>
      <c r="V48" s="287"/>
      <c r="W48" s="281"/>
      <c r="X48" s="287"/>
      <c r="Y48" s="285"/>
      <c r="Z48" s="287"/>
      <c r="AA48" s="287"/>
      <c r="AB48" s="281"/>
      <c r="AC48" s="281"/>
      <c r="AD48" s="285"/>
      <c r="AE48" s="288"/>
      <c r="AF48" s="292" t="s">
        <v>372</v>
      </c>
    </row>
    <row r="49">
      <c r="A49" s="275"/>
      <c r="B49" s="311" t="s">
        <v>362</v>
      </c>
      <c r="C49" s="311"/>
      <c r="D49" s="311"/>
      <c r="E49" s="297">
        <f>SUM(E34:E48)</f>
      </c>
      <c r="F49" s="297">
        <f>SUM(F34:F48)</f>
      </c>
      <c r="G49" s="297">
        <f>SUM(G34:G48)</f>
      </c>
      <c r="H49" s="297">
        <f>SUM(H34:H48)</f>
      </c>
      <c r="I49" s="298">
        <f t="shared" si="102"/>
      </c>
      <c r="J49" s="299">
        <f t="shared" si="143"/>
      </c>
      <c r="K49" s="297">
        <f>SUM(K34:K48)</f>
      </c>
      <c r="L49" s="299">
        <f t="shared" si="195"/>
      </c>
      <c r="M49" s="297">
        <f>SUM(M34:M48)</f>
      </c>
      <c r="N49" s="300">
        <f t="shared" si="219"/>
      </c>
      <c r="O49" s="297">
        <f>SUM(O34:O48)</f>
      </c>
      <c r="P49" s="300">
        <f t="shared" si="237"/>
      </c>
      <c r="Q49" s="301">
        <f>M49/O49</f>
      </c>
      <c r="R49" s="297">
        <f>SUM(R34:R48)</f>
      </c>
      <c r="S49" s="301">
        <f>(O49+O49)/(K49+K49)</f>
      </c>
      <c r="T49" s="297">
        <f>SUM(T34:T48)</f>
      </c>
      <c r="U49" s="302">
        <f t="shared" ref="U49:U50" si="257">F49/T49</f>
      </c>
      <c r="V49" s="303">
        <f t="shared" ref="V49:V50" si="307">(F49+4*500)/T49</f>
      </c>
      <c r="W49" s="297">
        <f>SUM(W34:W48)</f>
      </c>
      <c r="X49" s="304">
        <f t="shared" ref="X49:X50" si="358">W49/T49</f>
      </c>
      <c r="Y49" s="301">
        <f t="shared" ref="Y49:Y50" si="409">T49/R49</f>
      </c>
      <c r="Z49" s="303">
        <f t="shared" ref="Z49:Z50" si="2">W49/F49</f>
      </c>
      <c r="AA49" s="303">
        <f>W49/(F49+COUNT(W34:W48)*500)</f>
      </c>
      <c r="AB49" s="295">
        <f>AB34+AB37+AB40+AB43+AB46</f>
      </c>
      <c r="AC49" s="295">
        <f>AC34+AC37+AC40+AC43+AC46</f>
      </c>
      <c r="AD49" s="301">
        <f t="shared" ref="AD49:AD50" si="53">AB49/T49</f>
      </c>
      <c r="AE49" s="305">
        <f>(W49-AC49)/(F49+COUNT(W34:W48))</f>
      </c>
      <c r="AF49" s="292"/>
    </row>
    <row r="50">
      <c r="A50" s="275"/>
      <c r="B50" s="312" t="s">
        <v>377</v>
      </c>
      <c r="C50" s="277" t="s">
        <v>378</v>
      </c>
      <c r="D50" s="278" t="s">
        <v>353</v>
      </c>
      <c r="E50" s="279">
        <v>6.38</v>
      </c>
      <c r="F50" s="280">
        <f>E50+E52+E51</f>
      </c>
      <c r="G50" s="279">
        <v>112</v>
      </c>
      <c r="H50" s="279">
        <v>7</v>
      </c>
      <c r="I50" s="282">
        <f t="shared" si="102"/>
      </c>
      <c r="J50" s="283">
        <f t="shared" si="143"/>
      </c>
      <c r="K50" s="279">
        <v>1</v>
      </c>
      <c r="L50" s="283">
        <f t="shared" si="195"/>
      </c>
      <c r="M50" s="279">
        <v>0</v>
      </c>
      <c r="N50" s="284">
        <f t="shared" si="219"/>
      </c>
      <c r="O50" s="279">
        <v>0</v>
      </c>
      <c r="P50" s="284">
        <f t="shared" si="237"/>
      </c>
      <c r="Q50" s="285">
        <f>(M50+M51+M52)/(O50+O51+O52)</f>
      </c>
      <c r="R50" s="281">
        <v>7</v>
      </c>
      <c r="S50" s="285">
        <f>(O50+O51+O52)/(K50+K51+K52)</f>
      </c>
      <c r="T50" s="281">
        <v>0</v>
      </c>
      <c r="U50" s="286">
        <f t="shared" si="257"/>
      </c>
      <c r="V50" s="287">
        <f t="shared" si="307"/>
      </c>
      <c r="W50" s="281">
        <v>0</v>
      </c>
      <c r="X50" s="287">
        <f t="shared" si="358"/>
      </c>
      <c r="Y50" s="285">
        <f t="shared" si="409"/>
      </c>
      <c r="Z50" s="287">
        <f t="shared" si="2"/>
      </c>
      <c r="AA50" s="287">
        <f>W50/(F50+500)</f>
      </c>
      <c r="AB50" s="281">
        <v>0</v>
      </c>
      <c r="AC50" s="281">
        <v>0</v>
      </c>
      <c r="AD50" s="285">
        <f t="shared" si="53"/>
      </c>
      <c r="AE50" s="288">
        <f>(W50-AC50)/(F50+500)</f>
      </c>
      <c r="AF50" s="310" t="s">
        <v>371</v>
      </c>
    </row>
    <row r="51">
      <c r="A51" s="275"/>
      <c r="B51" s="312"/>
      <c r="C51" s="277"/>
      <c r="D51" s="278" t="s">
        <v>355</v>
      </c>
      <c r="E51" s="279">
        <v>944.19</v>
      </c>
      <c r="F51" s="280"/>
      <c r="G51" s="281">
        <v>9023</v>
      </c>
      <c r="H51" s="281">
        <v>284</v>
      </c>
      <c r="I51" s="282">
        <f t="shared" si="102"/>
      </c>
      <c r="J51" s="283">
        <f t="shared" si="143"/>
      </c>
      <c r="K51" s="281">
        <v>26</v>
      </c>
      <c r="L51" s="283">
        <f t="shared" si="195"/>
      </c>
      <c r="M51" s="281">
        <v>0</v>
      </c>
      <c r="N51" s="284">
        <f t="shared" si="219"/>
      </c>
      <c r="O51" s="281">
        <v>7</v>
      </c>
      <c r="P51" s="284">
        <f t="shared" si="237"/>
      </c>
      <c r="Q51" s="285"/>
      <c r="R51" s="281"/>
      <c r="S51" s="285"/>
      <c r="T51" s="281"/>
      <c r="U51" s="286"/>
      <c r="V51" s="287"/>
      <c r="W51" s="281"/>
      <c r="X51" s="287"/>
      <c r="Y51" s="285"/>
      <c r="Z51" s="287"/>
      <c r="AA51" s="287"/>
      <c r="AB51" s="281"/>
      <c r="AC51" s="281"/>
      <c r="AD51" s="285"/>
      <c r="AE51" s="288"/>
      <c r="AF51" s="292"/>
    </row>
    <row r="52">
      <c r="A52" s="275"/>
      <c r="B52" s="312"/>
      <c r="C52" s="277"/>
      <c r="D52" s="278" t="s">
        <v>356</v>
      </c>
      <c r="E52" s="279">
        <v>53.68</v>
      </c>
      <c r="F52" s="280"/>
      <c r="G52" s="281">
        <v>419</v>
      </c>
      <c r="H52" s="281">
        <v>23</v>
      </c>
      <c r="I52" s="282">
        <f t="shared" si="102"/>
      </c>
      <c r="J52" s="283">
        <f t="shared" si="143"/>
      </c>
      <c r="K52" s="281">
        <v>1</v>
      </c>
      <c r="L52" s="283">
        <f t="shared" si="195"/>
      </c>
      <c r="M52" s="281">
        <v>0</v>
      </c>
      <c r="N52" s="284">
        <f t="shared" si="219"/>
      </c>
      <c r="O52" s="281">
        <v>0</v>
      </c>
      <c r="P52" s="284">
        <f t="shared" si="237"/>
      </c>
      <c r="Q52" s="285"/>
      <c r="R52" s="281"/>
      <c r="S52" s="285"/>
      <c r="T52" s="281"/>
      <c r="U52" s="286"/>
      <c r="V52" s="287"/>
      <c r="W52" s="281"/>
      <c r="X52" s="287"/>
      <c r="Y52" s="285"/>
      <c r="Z52" s="287"/>
      <c r="AA52" s="287"/>
      <c r="AB52" s="281"/>
      <c r="AC52" s="281"/>
      <c r="AD52" s="285"/>
      <c r="AE52" s="288"/>
      <c r="AF52" s="292" t="s">
        <v>372</v>
      </c>
    </row>
    <row r="53">
      <c r="A53" s="275"/>
      <c r="B53" s="309" t="s">
        <v>379</v>
      </c>
      <c r="C53" s="277" t="s">
        <v>378</v>
      </c>
      <c r="D53" s="278" t="s">
        <v>353</v>
      </c>
      <c r="E53" s="279">
        <v>13.79</v>
      </c>
      <c r="F53" s="280">
        <f>E53+E55+E54</f>
      </c>
      <c r="G53" s="279">
        <v>90</v>
      </c>
      <c r="H53" s="279">
        <v>3</v>
      </c>
      <c r="I53" s="282">
        <f t="shared" si="102"/>
      </c>
      <c r="J53" s="283">
        <f t="shared" si="143"/>
      </c>
      <c r="K53" s="279">
        <v>0</v>
      </c>
      <c r="L53" s="283">
        <f t="shared" si="195"/>
      </c>
      <c r="M53" s="279">
        <v>0</v>
      </c>
      <c r="N53" s="284">
        <f t="shared" si="219"/>
      </c>
      <c r="O53" s="279">
        <v>0</v>
      </c>
      <c r="P53" s="284">
        <f t="shared" si="237"/>
      </c>
      <c r="Q53" s="285">
        <f>(M53+M54+M55)/(O53+O54+O55)</f>
      </c>
      <c r="R53" s="281">
        <v>4</v>
      </c>
      <c r="S53" s="285">
        <f>(O53+O54+O55)/(K53+K54+K55)</f>
      </c>
      <c r="T53" s="281">
        <v>1</v>
      </c>
      <c r="U53" s="286">
        <f>F53/T53</f>
      </c>
      <c r="V53" s="287">
        <f>(F53+4*500)/T53</f>
      </c>
      <c r="W53" s="281">
        <v>799.2000000000007</v>
      </c>
      <c r="X53" s="287">
        <f>W53/T53</f>
      </c>
      <c r="Y53" s="285">
        <f>T53/R53</f>
      </c>
      <c r="Z53" s="287">
        <f>W53/F53</f>
      </c>
      <c r="AA53" s="287">
        <f>W53/(F53+500)</f>
      </c>
      <c r="AB53" s="281">
        <v>0</v>
      </c>
      <c r="AC53" s="281">
        <v>0</v>
      </c>
      <c r="AD53" s="285">
        <f>AB53/T53</f>
      </c>
      <c r="AE53" s="288">
        <f>(W53-AC53)/(F53+500)</f>
      </c>
      <c r="AF53" s="310" t="s">
        <v>371</v>
      </c>
    </row>
    <row r="54">
      <c r="A54" s="275"/>
      <c r="B54" s="309"/>
      <c r="C54" s="277"/>
      <c r="D54" s="278" t="s">
        <v>355</v>
      </c>
      <c r="E54" s="279">
        <v>1184.68</v>
      </c>
      <c r="F54" s="280"/>
      <c r="G54" s="281">
        <v>10423</v>
      </c>
      <c r="H54" s="281">
        <v>352</v>
      </c>
      <c r="I54" s="282">
        <f t="shared" si="102"/>
      </c>
      <c r="J54" s="283">
        <f t="shared" si="143"/>
      </c>
      <c r="K54" s="281">
        <v>23</v>
      </c>
      <c r="L54" s="283">
        <f t="shared" si="195"/>
      </c>
      <c r="M54" s="281">
        <v>1</v>
      </c>
      <c r="N54" s="284">
        <f t="shared" si="219"/>
      </c>
      <c r="O54" s="281">
        <v>4</v>
      </c>
      <c r="P54" s="284">
        <f t="shared" si="237"/>
      </c>
      <c r="Q54" s="285"/>
      <c r="R54" s="281"/>
      <c r="S54" s="285"/>
      <c r="T54" s="281"/>
      <c r="U54" s="286"/>
      <c r="V54" s="287"/>
      <c r="W54" s="281"/>
      <c r="X54" s="287"/>
      <c r="Y54" s="285"/>
      <c r="Z54" s="287"/>
      <c r="AA54" s="287"/>
      <c r="AB54" s="281"/>
      <c r="AC54" s="281"/>
      <c r="AD54" s="285"/>
      <c r="AE54" s="288"/>
      <c r="AF54" s="292"/>
    </row>
    <row r="55">
      <c r="A55" s="275"/>
      <c r="B55" s="309"/>
      <c r="C55" s="277"/>
      <c r="D55" s="278" t="s">
        <v>356</v>
      </c>
      <c r="E55" s="279">
        <v>67.15</v>
      </c>
      <c r="F55" s="280"/>
      <c r="G55" s="281">
        <v>585</v>
      </c>
      <c r="H55" s="281">
        <v>43</v>
      </c>
      <c r="I55" s="282">
        <f t="shared" si="102"/>
      </c>
      <c r="J55" s="283">
        <f t="shared" si="143"/>
      </c>
      <c r="K55" s="281">
        <v>1</v>
      </c>
      <c r="L55" s="283">
        <f t="shared" si="195"/>
      </c>
      <c r="M55" s="281">
        <v>0</v>
      </c>
      <c r="N55" s="284">
        <f t="shared" si="219"/>
      </c>
      <c r="O55" s="281">
        <v>0</v>
      </c>
      <c r="P55" s="284">
        <f t="shared" si="237"/>
      </c>
      <c r="Q55" s="285"/>
      <c r="R55" s="281"/>
      <c r="S55" s="285"/>
      <c r="T55" s="281"/>
      <c r="U55" s="286"/>
      <c r="V55" s="287"/>
      <c r="W55" s="281"/>
      <c r="X55" s="287"/>
      <c r="Y55" s="285"/>
      <c r="Z55" s="287"/>
      <c r="AA55" s="287"/>
      <c r="AB55" s="281"/>
      <c r="AC55" s="281"/>
      <c r="AD55" s="285"/>
      <c r="AE55" s="288"/>
      <c r="AF55" s="292" t="s">
        <v>372</v>
      </c>
    </row>
    <row r="56">
      <c r="A56" s="275"/>
      <c r="B56" s="309" t="s">
        <v>380</v>
      </c>
      <c r="C56" s="277" t="s">
        <v>378</v>
      </c>
      <c r="D56" s="278" t="s">
        <v>353</v>
      </c>
      <c r="E56" s="279">
        <v>8.07</v>
      </c>
      <c r="F56" s="280">
        <f>E56+E58+E57</f>
      </c>
      <c r="G56" s="279">
        <v>76</v>
      </c>
      <c r="H56" s="279">
        <v>7</v>
      </c>
      <c r="I56" s="282">
        <f t="shared" si="102"/>
      </c>
      <c r="J56" s="283">
        <f t="shared" si="143"/>
      </c>
      <c r="K56" s="279">
        <v>3</v>
      </c>
      <c r="L56" s="283">
        <f t="shared" si="195"/>
      </c>
      <c r="M56" s="279">
        <v>0</v>
      </c>
      <c r="N56" s="284">
        <f t="shared" si="219"/>
      </c>
      <c r="O56" s="279">
        <v>0</v>
      </c>
      <c r="P56" s="284">
        <f t="shared" si="237"/>
      </c>
      <c r="Q56" s="285">
        <f>(M56+M57+M58)/(O56+O57+O58)</f>
      </c>
      <c r="R56" s="281">
        <v>8</v>
      </c>
      <c r="S56" s="285">
        <f>(O56+O57+O58)/(K56+K57+K58)</f>
      </c>
      <c r="T56" s="281">
        <v>4</v>
      </c>
      <c r="U56" s="286">
        <f>F56/T56</f>
      </c>
      <c r="V56" s="287">
        <f>(F56+4*500)/T56</f>
      </c>
      <c r="W56" s="281">
        <v>4149.84</v>
      </c>
      <c r="X56" s="287">
        <f>W56/T56</f>
      </c>
      <c r="Y56" s="285">
        <f>T56/R56</f>
      </c>
      <c r="Z56" s="287">
        <f>W56/F56</f>
      </c>
      <c r="AA56" s="287">
        <f>W56/(F56+500)</f>
      </c>
      <c r="AB56" s="281">
        <v>0</v>
      </c>
      <c r="AC56" s="281">
        <v>0</v>
      </c>
      <c r="AD56" s="285">
        <f>AB56/T56</f>
      </c>
      <c r="AE56" s="288">
        <f>(W56-AC56)/(F56+500)</f>
      </c>
      <c r="AF56" s="310" t="s">
        <v>371</v>
      </c>
    </row>
    <row r="57">
      <c r="A57" s="275"/>
      <c r="B57" s="309"/>
      <c r="C57" s="277"/>
      <c r="D57" s="278" t="s">
        <v>355</v>
      </c>
      <c r="E57" s="279">
        <v>1152.59</v>
      </c>
      <c r="F57" s="280"/>
      <c r="G57" s="281">
        <v>10598</v>
      </c>
      <c r="H57" s="281">
        <v>342</v>
      </c>
      <c r="I57" s="282">
        <f t="shared" si="102"/>
      </c>
      <c r="J57" s="283">
        <f t="shared" si="143"/>
      </c>
      <c r="K57" s="281">
        <v>21</v>
      </c>
      <c r="L57" s="283">
        <f t="shared" si="195"/>
      </c>
      <c r="M57" s="281">
        <v>1</v>
      </c>
      <c r="N57" s="284">
        <f t="shared" si="219"/>
      </c>
      <c r="O57" s="281">
        <v>4</v>
      </c>
      <c r="P57" s="284">
        <f t="shared" si="237"/>
      </c>
      <c r="Q57" s="285"/>
      <c r="R57" s="281"/>
      <c r="S57" s="285"/>
      <c r="T57" s="281"/>
      <c r="U57" s="286"/>
      <c r="V57" s="287"/>
      <c r="W57" s="281"/>
      <c r="X57" s="287"/>
      <c r="Y57" s="285"/>
      <c r="Z57" s="287"/>
      <c r="AA57" s="287"/>
      <c r="AB57" s="281"/>
      <c r="AC57" s="281"/>
      <c r="AD57" s="285"/>
      <c r="AE57" s="288"/>
      <c r="AF57" s="292"/>
    </row>
    <row r="58">
      <c r="A58" s="275"/>
      <c r="B58" s="309"/>
      <c r="C58" s="277"/>
      <c r="D58" s="278" t="s">
        <v>356</v>
      </c>
      <c r="E58" s="279">
        <v>148.36</v>
      </c>
      <c r="F58" s="280"/>
      <c r="G58" s="281">
        <v>894</v>
      </c>
      <c r="H58" s="281">
        <v>72</v>
      </c>
      <c r="I58" s="282">
        <f t="shared" si="102"/>
      </c>
      <c r="J58" s="283">
        <f t="shared" si="143"/>
      </c>
      <c r="K58" s="281">
        <v>1</v>
      </c>
      <c r="L58" s="283">
        <f t="shared" si="195"/>
      </c>
      <c r="M58" s="281">
        <v>0</v>
      </c>
      <c r="N58" s="284">
        <f t="shared" si="219"/>
      </c>
      <c r="O58" s="281">
        <v>1</v>
      </c>
      <c r="P58" s="284">
        <f t="shared" si="237"/>
      </c>
      <c r="Q58" s="285"/>
      <c r="R58" s="281"/>
      <c r="S58" s="285"/>
      <c r="T58" s="281"/>
      <c r="U58" s="286"/>
      <c r="V58" s="287"/>
      <c r="W58" s="281"/>
      <c r="X58" s="287"/>
      <c r="Y58" s="285"/>
      <c r="Z58" s="287"/>
      <c r="AA58" s="287"/>
      <c r="AB58" s="281"/>
      <c r="AC58" s="281"/>
      <c r="AD58" s="285"/>
      <c r="AE58" s="288"/>
      <c r="AF58" s="292" t="s">
        <v>372</v>
      </c>
    </row>
    <row r="59">
      <c r="A59" s="275"/>
      <c r="B59" s="309" t="s">
        <v>381</v>
      </c>
      <c r="C59" s="277" t="s">
        <v>378</v>
      </c>
      <c r="D59" s="278" t="s">
        <v>353</v>
      </c>
      <c r="E59" s="279">
        <v>12.01</v>
      </c>
      <c r="F59" s="280">
        <f>E59+E61+E60</f>
      </c>
      <c r="G59" s="279">
        <v>164</v>
      </c>
      <c r="H59" s="279">
        <v>9</v>
      </c>
      <c r="I59" s="282">
        <f t="shared" si="102"/>
      </c>
      <c r="J59" s="283">
        <f t="shared" si="143"/>
      </c>
      <c r="K59" s="279">
        <v>0</v>
      </c>
      <c r="L59" s="283">
        <f t="shared" si="195"/>
      </c>
      <c r="M59" s="279">
        <v>0</v>
      </c>
      <c r="N59" s="284">
        <f t="shared" si="219"/>
      </c>
      <c r="O59" s="279">
        <v>0</v>
      </c>
      <c r="P59" s="284">
        <f t="shared" si="237"/>
      </c>
      <c r="Q59" s="285">
        <f>(M59+M60+M61)/(O59+O60+O61)</f>
      </c>
      <c r="R59" s="281">
        <v>2</v>
      </c>
      <c r="S59" s="285">
        <f>(O59+O60+O61)/(K59+K60+K61)</f>
      </c>
      <c r="T59" s="281">
        <v>2</v>
      </c>
      <c r="U59" s="286">
        <f>F59/T59</f>
      </c>
      <c r="V59" s="287">
        <f>(F59+4*500)/T59</f>
      </c>
      <c r="W59" s="281">
        <v>2438.399999999998</v>
      </c>
      <c r="X59" s="287">
        <f>W59/T59</f>
      </c>
      <c r="Y59" s="285">
        <f>T59/R59</f>
      </c>
      <c r="Z59" s="287">
        <f>W59/F59</f>
      </c>
      <c r="AA59" s="287">
        <f>W59/(F59+500)</f>
      </c>
      <c r="AB59" s="281">
        <v>0</v>
      </c>
      <c r="AC59" s="281">
        <v>0</v>
      </c>
      <c r="AD59" s="285">
        <f>AB59/T59</f>
      </c>
      <c r="AE59" s="288">
        <f>(W59-AC59)/(F59+500)</f>
      </c>
      <c r="AF59" s="310" t="s">
        <v>371</v>
      </c>
    </row>
    <row r="60">
      <c r="A60" s="275"/>
      <c r="B60" s="309"/>
      <c r="C60" s="277"/>
      <c r="D60" s="278" t="s">
        <v>355</v>
      </c>
      <c r="E60" s="279">
        <v>1163.61</v>
      </c>
      <c r="F60" s="280"/>
      <c r="G60" s="281">
        <v>14300</v>
      </c>
      <c r="H60" s="281">
        <v>864</v>
      </c>
      <c r="I60" s="282">
        <f t="shared" si="102"/>
      </c>
      <c r="J60" s="283">
        <f t="shared" si="143"/>
      </c>
      <c r="K60" s="281">
        <v>30</v>
      </c>
      <c r="L60" s="283">
        <f t="shared" si="195"/>
      </c>
      <c r="M60" s="281">
        <v>1</v>
      </c>
      <c r="N60" s="284">
        <f t="shared" si="219"/>
      </c>
      <c r="O60" s="281">
        <v>1</v>
      </c>
      <c r="P60" s="284">
        <f t="shared" si="237"/>
      </c>
      <c r="Q60" s="285"/>
      <c r="R60" s="281"/>
      <c r="S60" s="285"/>
      <c r="T60" s="281"/>
      <c r="U60" s="286"/>
      <c r="V60" s="287"/>
      <c r="W60" s="281"/>
      <c r="X60" s="287"/>
      <c r="Y60" s="285"/>
      <c r="Z60" s="287"/>
      <c r="AA60" s="287"/>
      <c r="AB60" s="281"/>
      <c r="AC60" s="281"/>
      <c r="AD60" s="285"/>
      <c r="AE60" s="288"/>
      <c r="AF60" s="292"/>
    </row>
    <row r="61">
      <c r="A61" s="275"/>
      <c r="B61" s="309"/>
      <c r="C61" s="277"/>
      <c r="D61" s="278" t="s">
        <v>356</v>
      </c>
      <c r="E61" s="279">
        <v>183.88</v>
      </c>
      <c r="F61" s="280"/>
      <c r="G61" s="281">
        <v>974</v>
      </c>
      <c r="H61" s="281">
        <v>97</v>
      </c>
      <c r="I61" s="282">
        <f t="shared" si="102"/>
      </c>
      <c r="J61" s="283">
        <f t="shared" si="143"/>
      </c>
      <c r="K61" s="281">
        <v>0</v>
      </c>
      <c r="L61" s="283">
        <f t="shared" si="195"/>
      </c>
      <c r="M61" s="281">
        <v>0</v>
      </c>
      <c r="N61" s="284">
        <f t="shared" si="219"/>
      </c>
      <c r="O61" s="281">
        <v>0</v>
      </c>
      <c r="P61" s="284">
        <f t="shared" si="237"/>
      </c>
      <c r="Q61" s="285"/>
      <c r="R61" s="281"/>
      <c r="S61" s="285"/>
      <c r="T61" s="281"/>
      <c r="U61" s="286"/>
      <c r="V61" s="287"/>
      <c r="W61" s="281"/>
      <c r="X61" s="287"/>
      <c r="Y61" s="285"/>
      <c r="Z61" s="287"/>
      <c r="AA61" s="287"/>
      <c r="AB61" s="281"/>
      <c r="AC61" s="281"/>
      <c r="AD61" s="285"/>
      <c r="AE61" s="288"/>
      <c r="AF61" s="292" t="s">
        <v>372</v>
      </c>
    </row>
    <row r="62">
      <c r="A62" s="275"/>
      <c r="B62" s="309" t="s">
        <v>382</v>
      </c>
      <c r="C62" s="277" t="s">
        <v>378</v>
      </c>
      <c r="D62" s="278" t="s">
        <v>353</v>
      </c>
      <c r="E62" s="279">
        <v>4.62</v>
      </c>
      <c r="F62" s="280">
        <f>E62+E64+E63</f>
      </c>
      <c r="G62" s="279">
        <v>79</v>
      </c>
      <c r="H62" s="279">
        <v>5</v>
      </c>
      <c r="I62" s="282">
        <f t="shared" si="102"/>
      </c>
      <c r="J62" s="283">
        <f t="shared" si="143"/>
      </c>
      <c r="K62" s="279">
        <v>0</v>
      </c>
      <c r="L62" s="283">
        <f t="shared" si="195"/>
      </c>
      <c r="M62" s="279">
        <v>0</v>
      </c>
      <c r="N62" s="284">
        <f t="shared" si="219"/>
      </c>
      <c r="O62" s="279">
        <v>0</v>
      </c>
      <c r="P62" s="284">
        <f t="shared" si="237"/>
      </c>
      <c r="Q62" s="285">
        <f>(M62+M63+M64)/(O62+O63+O64)</f>
      </c>
      <c r="R62" s="281">
        <v>2</v>
      </c>
      <c r="S62" s="285">
        <f>(O62+O63+O64)/(K62+K63+K64)</f>
      </c>
      <c r="T62" s="281">
        <v>1</v>
      </c>
      <c r="U62" s="286">
        <f>F62/T62</f>
      </c>
      <c r="V62" s="287">
        <f>(F62+4*500)/T62</f>
      </c>
      <c r="W62" s="281">
        <v>2071.199999999997</v>
      </c>
      <c r="X62" s="287">
        <f>W62/T62</f>
      </c>
      <c r="Y62" s="285">
        <f>T62/R62</f>
      </c>
      <c r="Z62" s="287">
        <f>W62/F62</f>
      </c>
      <c r="AA62" s="287">
        <f>W62/(F62+500)</f>
      </c>
      <c r="AB62" s="281">
        <v>0</v>
      </c>
      <c r="AC62" s="281">
        <v>0</v>
      </c>
      <c r="AD62" s="285">
        <f>AB62/T62</f>
      </c>
      <c r="AE62" s="288">
        <f>(W62-AC62)/(F62+500)</f>
      </c>
      <c r="AF62" s="310" t="s">
        <v>371</v>
      </c>
    </row>
    <row r="63">
      <c r="A63" s="275"/>
      <c r="B63" s="309"/>
      <c r="C63" s="277"/>
      <c r="D63" s="278" t="s">
        <v>355</v>
      </c>
      <c r="E63" s="279">
        <v>532.85</v>
      </c>
      <c r="F63" s="280"/>
      <c r="G63" s="281">
        <v>7187</v>
      </c>
      <c r="H63" s="281">
        <v>566</v>
      </c>
      <c r="I63" s="282">
        <f t="shared" si="102"/>
      </c>
      <c r="J63" s="283">
        <f t="shared" si="143"/>
      </c>
      <c r="K63" s="281">
        <v>13</v>
      </c>
      <c r="L63" s="283">
        <f>E62/K62</f>
      </c>
      <c r="M63" s="281">
        <v>1</v>
      </c>
      <c r="N63" s="284">
        <f t="shared" si="219"/>
      </c>
      <c r="O63" s="281">
        <v>1</v>
      </c>
      <c r="P63" s="284">
        <f t="shared" si="237"/>
      </c>
      <c r="Q63" s="285"/>
      <c r="R63" s="281"/>
      <c r="S63" s="285"/>
      <c r="T63" s="281"/>
      <c r="U63" s="286"/>
      <c r="V63" s="287"/>
      <c r="W63" s="281"/>
      <c r="X63" s="287"/>
      <c r="Y63" s="285"/>
      <c r="Z63" s="287"/>
      <c r="AA63" s="287"/>
      <c r="AB63" s="281"/>
      <c r="AC63" s="281"/>
      <c r="AD63" s="285"/>
      <c r="AE63" s="288"/>
      <c r="AF63" s="292"/>
    </row>
    <row r="64">
      <c r="A64" s="275"/>
      <c r="B64" s="309"/>
      <c r="C64" s="277"/>
      <c r="D64" s="278" t="s">
        <v>356</v>
      </c>
      <c r="E64" s="279">
        <v>70.72</v>
      </c>
      <c r="F64" s="280"/>
      <c r="G64" s="281">
        <v>354</v>
      </c>
      <c r="H64" s="281">
        <v>65</v>
      </c>
      <c r="I64" s="282">
        <f t="shared" si="102"/>
      </c>
      <c r="J64" s="283">
        <f t="shared" si="143"/>
      </c>
      <c r="K64" s="281">
        <v>0</v>
      </c>
      <c r="L64" s="283">
        <f t="shared" ref="L64:L66" si="196">E64/K64</f>
      </c>
      <c r="M64" s="281">
        <v>0</v>
      </c>
      <c r="N64" s="284">
        <f t="shared" si="219"/>
      </c>
      <c r="O64" s="281">
        <v>0</v>
      </c>
      <c r="P64" s="284">
        <f t="shared" si="237"/>
      </c>
      <c r="Q64" s="285"/>
      <c r="R64" s="281"/>
      <c r="S64" s="285"/>
      <c r="T64" s="281"/>
      <c r="U64" s="286"/>
      <c r="V64" s="287"/>
      <c r="W64" s="281"/>
      <c r="X64" s="287"/>
      <c r="Y64" s="285"/>
      <c r="Z64" s="287"/>
      <c r="AA64" s="287"/>
      <c r="AB64" s="281"/>
      <c r="AC64" s="281"/>
      <c r="AD64" s="285"/>
      <c r="AE64" s="288"/>
      <c r="AF64" s="292" t="s">
        <v>372</v>
      </c>
    </row>
    <row r="65">
      <c r="A65" s="275"/>
      <c r="B65" s="313" t="s">
        <v>362</v>
      </c>
      <c r="C65" s="313"/>
      <c r="D65" s="313"/>
      <c r="E65" s="297">
        <f>SUM(E50:E64)</f>
      </c>
      <c r="F65" s="297">
        <f>SUM(F50:F64)</f>
      </c>
      <c r="G65" s="297">
        <f>SUM(G50:G64)</f>
      </c>
      <c r="H65" s="297">
        <f>SUM(H50:H64)</f>
      </c>
      <c r="I65" s="298">
        <f t="shared" si="102"/>
      </c>
      <c r="J65" s="299">
        <f t="shared" si="143"/>
      </c>
      <c r="K65" s="297">
        <f>SUM(K50:K64)</f>
      </c>
      <c r="L65" s="299">
        <f t="shared" si="196"/>
      </c>
      <c r="M65" s="297">
        <f>SUM(M50:M64)</f>
      </c>
      <c r="N65" s="300">
        <f t="shared" si="219"/>
      </c>
      <c r="O65" s="297">
        <f>SUM(O50:O64)</f>
      </c>
      <c r="P65" s="300">
        <f t="shared" si="237"/>
      </c>
      <c r="Q65" s="301">
        <f t="shared" ref="Q65:Q66" si="124">M65/O65</f>
      </c>
      <c r="R65" s="297">
        <f>SUM(R50:R64)</f>
      </c>
      <c r="S65" s="301">
        <f t="shared" ref="S65:S66" si="177">(O65+O65)/(K65+K65)</f>
      </c>
      <c r="T65" s="297">
        <f>SUM(T50:T64)</f>
      </c>
      <c r="U65" s="302">
        <f t="shared" ref="U65:U66" si="258">F65/T65</f>
      </c>
      <c r="V65" s="303">
        <f t="shared" ref="V65:V66" si="308">(F65+4*500)/T65</f>
      </c>
      <c r="W65" s="297">
        <f>SUM(W50:W64)</f>
      </c>
      <c r="X65" s="304">
        <f t="shared" ref="X65:X66" si="359">W65/T65</f>
      </c>
      <c r="Y65" s="301">
        <f t="shared" ref="Y65:Y66" si="410">T65/R65</f>
      </c>
      <c r="Z65" s="303">
        <f t="shared" ref="Z65:Z66" si="3">W65/F65</f>
      </c>
      <c r="AA65" s="303">
        <f>W65/(F65+COUNT(W50:W64)*500)</f>
      </c>
      <c r="AB65" s="295">
        <f>AB50+AB53+AB56+AB59+AB62</f>
      </c>
      <c r="AC65" s="295">
        <f>AC50+AC53+AC56+AC59+AC62</f>
      </c>
      <c r="AD65" s="301">
        <f t="shared" ref="AD65:AD66" si="54">AB65/T65</f>
      </c>
      <c r="AE65" s="314">
        <f>(W65-AC65)/(F65+COUNT(W50:W64))</f>
      </c>
      <c r="AF65" s="292"/>
    </row>
    <row r="66">
      <c r="A66" s="275"/>
      <c r="B66" s="315" t="s">
        <v>383</v>
      </c>
      <c r="C66" s="315"/>
      <c r="D66" s="315"/>
      <c r="E66" s="316">
        <f>E17+E33+E49+E65</f>
      </c>
      <c r="F66" s="316">
        <f>F17+F33+F49+F65</f>
      </c>
      <c r="G66" s="316">
        <f>G17+G33+G49+G65</f>
      </c>
      <c r="H66" s="316">
        <f>H17+H33+H49+H65</f>
      </c>
      <c r="I66" s="317">
        <f t="shared" si="102"/>
      </c>
      <c r="J66" s="318">
        <f t="shared" si="143"/>
      </c>
      <c r="K66" s="319">
        <f>K17+K33+K49+K65</f>
      </c>
      <c r="L66" s="318">
        <f t="shared" si="196"/>
      </c>
      <c r="M66" s="319">
        <f>M17+M33+M49+M65</f>
      </c>
      <c r="N66" s="320">
        <f t="shared" si="219"/>
      </c>
      <c r="O66" s="319">
        <f>O17+O33+O49+O65</f>
      </c>
      <c r="P66" s="320">
        <f t="shared" si="237"/>
      </c>
      <c r="Q66" s="321">
        <f t="shared" si="124"/>
      </c>
      <c r="R66" s="319">
        <f>R17+R33+R49+R65</f>
      </c>
      <c r="S66" s="321">
        <f t="shared" si="177"/>
      </c>
      <c r="T66" s="319">
        <f>T17+T33+T49+T65</f>
      </c>
      <c r="U66" s="322">
        <f t="shared" si="258"/>
      </c>
      <c r="V66" s="323">
        <f t="shared" si="308"/>
      </c>
      <c r="W66" s="316">
        <f>W17+W33+W49+W65</f>
      </c>
      <c r="X66" s="323">
        <f t="shared" si="359"/>
      </c>
      <c r="Y66" s="321">
        <f t="shared" si="410"/>
      </c>
      <c r="Z66" s="323">
        <f t="shared" si="3"/>
      </c>
      <c r="AA66" s="323">
        <f>W66/(F66+COUNT(W2:W16,W18:W32,W34:W48,W50:W64)*500)</f>
      </c>
      <c r="AB66" s="319">
        <f>AB17+AB33+AB49+AB65</f>
      </c>
      <c r="AC66" s="316">
        <f>AC17+AC33+AC49+AC65</f>
      </c>
      <c r="AD66" s="321">
        <f t="shared" si="54"/>
      </c>
      <c r="AE66" s="323">
        <f>(W66-AC66)/(F66+COUNT(W2:W16,W18:W32,W34:W48,W50:W64)*500)</f>
      </c>
      <c r="AF66" s="287"/>
    </row>
    <row r="67">
      <c r="A67" s="263" t="s">
        <v>318</v>
      </c>
      <c r="B67" s="264" t="s">
        <v>319</v>
      </c>
      <c r="C67" s="264" t="s">
        <v>320</v>
      </c>
      <c r="D67" s="264" t="s">
        <v>321</v>
      </c>
      <c r="E67" s="265" t="s">
        <v>322</v>
      </c>
      <c r="F67" s="264" t="s">
        <v>323</v>
      </c>
      <c r="G67" s="264" t="s">
        <v>324</v>
      </c>
      <c r="H67" s="264" t="s">
        <v>325</v>
      </c>
      <c r="I67" s="266" t="s">
        <v>326</v>
      </c>
      <c r="J67" s="267" t="s">
        <v>327</v>
      </c>
      <c r="K67" s="264" t="s">
        <v>328</v>
      </c>
      <c r="L67" s="267" t="s">
        <v>329</v>
      </c>
      <c r="M67" s="264" t="s">
        <v>330</v>
      </c>
      <c r="N67" s="268" t="s">
        <v>331</v>
      </c>
      <c r="O67" s="264" t="s">
        <v>332</v>
      </c>
      <c r="P67" s="268" t="s">
        <v>333</v>
      </c>
      <c r="Q67" s="266" t="s">
        <v>334</v>
      </c>
      <c r="R67" s="269" t="s">
        <v>335</v>
      </c>
      <c r="S67" s="270" t="s">
        <v>336</v>
      </c>
      <c r="T67" s="269" t="s">
        <v>337</v>
      </c>
      <c r="U67" s="271" t="s">
        <v>338</v>
      </c>
      <c r="V67" s="272" t="s">
        <v>339</v>
      </c>
      <c r="W67" s="272" t="s">
        <v>340</v>
      </c>
      <c r="X67" s="272" t="s">
        <v>341</v>
      </c>
      <c r="Y67" s="270" t="s">
        <v>342</v>
      </c>
      <c r="Z67" s="272" t="s">
        <v>343</v>
      </c>
      <c r="AA67" s="272" t="s">
        <v>344</v>
      </c>
      <c r="AB67" s="272" t="s">
        <v>345</v>
      </c>
      <c r="AC67" s="269" t="s">
        <v>346</v>
      </c>
      <c r="AD67" s="270" t="s">
        <v>347</v>
      </c>
      <c r="AE67" s="273" t="s">
        <v>348</v>
      </c>
      <c r="AF67" s="274" t="s">
        <v>349</v>
      </c>
    </row>
    <row r="68">
      <c r="A68" s="275" t="s">
        <v>384</v>
      </c>
      <c r="B68" s="276" t="s">
        <v>351</v>
      </c>
      <c r="C68" s="277" t="s">
        <v>364</v>
      </c>
      <c r="D68" s="278" t="s">
        <v>353</v>
      </c>
      <c r="E68" s="279">
        <v>26.84</v>
      </c>
      <c r="F68" s="280">
        <f>E68+E70+E69</f>
      </c>
      <c r="G68" s="281">
        <v>206</v>
      </c>
      <c r="H68" s="281">
        <v>22</v>
      </c>
      <c r="I68" s="282">
        <f t="shared" ref="I68:I132" si="103">H68/G68</f>
      </c>
      <c r="J68" s="283">
        <f t="shared" ref="J68:J102" si="144">(E68/G68)*1000</f>
      </c>
      <c r="K68" s="281">
        <v>0</v>
      </c>
      <c r="L68" s="283">
        <f t="shared" ref="L68:L128" si="197">E68/K68</f>
      </c>
      <c r="M68" s="281">
        <v>0</v>
      </c>
      <c r="N68" s="284">
        <f t="shared" ref="N68:N132" si="220">E68/M68</f>
      </c>
      <c r="O68" s="281">
        <v>0</v>
      </c>
      <c r="P68" s="284">
        <f t="shared" ref="P68:P132" si="238">E68/O68</f>
      </c>
      <c r="Q68" s="285">
        <f>(M68+M69+M70)/(O68+O69+O70)</f>
      </c>
      <c r="R68" s="281">
        <v>1</v>
      </c>
      <c r="S68" s="285">
        <f>(O68+O69+O70)/(K68+K69+K70)</f>
      </c>
      <c r="T68" s="281">
        <v>1</v>
      </c>
      <c r="U68" s="286">
        <f>F68/T68</f>
      </c>
      <c r="V68" s="287">
        <f>(F68+4*500)/T68</f>
      </c>
      <c r="W68" s="281">
        <v>2971.2</v>
      </c>
      <c r="X68" s="287">
        <f>W68/T68</f>
      </c>
      <c r="Y68" s="285">
        <f>T68/R68</f>
      </c>
      <c r="Z68" s="287">
        <f>W68/F68</f>
      </c>
      <c r="AA68" s="287">
        <f>W68/(F68+500)</f>
      </c>
      <c r="AB68" s="281">
        <v>0</v>
      </c>
      <c r="AC68" s="281">
        <v>0</v>
      </c>
      <c r="AD68" s="285">
        <f>AB68/T68</f>
      </c>
      <c r="AE68" s="288">
        <f>(W68-AC68)/(F68+500)</f>
      </c>
      <c r="AF68" s="289" t="s">
        <v>354</v>
      </c>
    </row>
    <row r="69">
      <c r="A69" s="275"/>
      <c r="B69" s="276"/>
      <c r="C69" s="277"/>
      <c r="D69" s="278" t="s">
        <v>355</v>
      </c>
      <c r="E69" s="279">
        <v>1157.25</v>
      </c>
      <c r="F69" s="280"/>
      <c r="G69" s="281">
        <v>11201</v>
      </c>
      <c r="H69" s="281">
        <v>1141</v>
      </c>
      <c r="I69" s="282">
        <f t="shared" si="103"/>
      </c>
      <c r="J69" s="283">
        <f t="shared" si="144"/>
      </c>
      <c r="K69" s="281">
        <v>29</v>
      </c>
      <c r="L69" s="283">
        <f t="shared" si="197"/>
      </c>
      <c r="M69" s="281">
        <v>0</v>
      </c>
      <c r="N69" s="284">
        <f t="shared" si="220"/>
      </c>
      <c r="O69" s="281">
        <v>0</v>
      </c>
      <c r="P69" s="284">
        <f t="shared" si="238"/>
      </c>
      <c r="Q69" s="285"/>
      <c r="R69" s="281"/>
      <c r="S69" s="285"/>
      <c r="T69" s="281"/>
      <c r="U69" s="286"/>
      <c r="V69" s="287"/>
      <c r="W69" s="281"/>
      <c r="X69" s="287"/>
      <c r="Y69" s="285"/>
      <c r="Z69" s="287"/>
      <c r="AA69" s="287"/>
      <c r="AB69" s="281"/>
      <c r="AC69" s="281"/>
      <c r="AD69" s="285"/>
      <c r="AE69" s="288"/>
      <c r="AF69" s="290"/>
    </row>
    <row r="70">
      <c r="A70" s="275"/>
      <c r="B70" s="276"/>
      <c r="C70" s="277"/>
      <c r="D70" s="278" t="s">
        <v>356</v>
      </c>
      <c r="E70" s="279">
        <v>202.3</v>
      </c>
      <c r="F70" s="280"/>
      <c r="G70" s="281">
        <v>887</v>
      </c>
      <c r="H70" s="291">
        <v>288</v>
      </c>
      <c r="I70" s="282">
        <f t="shared" si="103"/>
      </c>
      <c r="J70" s="283">
        <f t="shared" si="144"/>
      </c>
      <c r="K70" s="281">
        <v>3</v>
      </c>
      <c r="L70" s="283">
        <f t="shared" si="197"/>
      </c>
      <c r="M70" s="281">
        <v>0</v>
      </c>
      <c r="N70" s="284">
        <f t="shared" si="220"/>
      </c>
      <c r="O70" s="281">
        <v>1</v>
      </c>
      <c r="P70" s="284">
        <f t="shared" si="238"/>
      </c>
      <c r="Q70" s="285"/>
      <c r="R70" s="281"/>
      <c r="S70" s="285"/>
      <c r="T70" s="281"/>
      <c r="U70" s="286"/>
      <c r="V70" s="287"/>
      <c r="W70" s="281"/>
      <c r="X70" s="287"/>
      <c r="Y70" s="285"/>
      <c r="Z70" s="287"/>
      <c r="AA70" s="287"/>
      <c r="AB70" s="281"/>
      <c r="AC70" s="281"/>
      <c r="AD70" s="285"/>
      <c r="AE70" s="288"/>
      <c r="AF70" s="292" t="s">
        <v>357</v>
      </c>
    </row>
    <row r="71">
      <c r="A71" s="275"/>
      <c r="B71" s="276" t="s">
        <v>358</v>
      </c>
      <c r="C71" s="277" t="s">
        <v>364</v>
      </c>
      <c r="D71" s="278" t="s">
        <v>353</v>
      </c>
      <c r="E71" s="279">
        <v>508.46</v>
      </c>
      <c r="F71" s="280">
        <f>E71+E73+E72</f>
      </c>
      <c r="G71" s="281">
        <v>2861</v>
      </c>
      <c r="H71" s="281">
        <v>114</v>
      </c>
      <c r="I71" s="282">
        <f t="shared" si="103"/>
      </c>
      <c r="J71" s="283">
        <f t="shared" si="144"/>
      </c>
      <c r="K71" s="281">
        <v>11</v>
      </c>
      <c r="L71" s="283">
        <f t="shared" si="197"/>
      </c>
      <c r="M71" s="281">
        <v>1</v>
      </c>
      <c r="N71" s="284">
        <f t="shared" si="220"/>
      </c>
      <c r="O71" s="281">
        <v>1</v>
      </c>
      <c r="P71" s="284">
        <f t="shared" si="238"/>
      </c>
      <c r="Q71" s="285">
        <f>(M71+M72+M73)/(O71+O72+O73)</f>
      </c>
      <c r="R71" s="281">
        <v>11</v>
      </c>
      <c r="S71" s="285">
        <f>(O71+O72+O73)/(K71+K72+K73)</f>
      </c>
      <c r="T71" s="281">
        <v>6</v>
      </c>
      <c r="U71" s="286">
        <f>F71/T71</f>
      </c>
      <c r="V71" s="287">
        <f>(F71+4*500)/T71</f>
      </c>
      <c r="W71" s="281">
        <v>5356.8</v>
      </c>
      <c r="X71" s="287">
        <f>W71/T71</f>
      </c>
      <c r="Y71" s="285">
        <f>T71/R71</f>
      </c>
      <c r="Z71" s="287">
        <f>W71/F71</f>
      </c>
      <c r="AA71" s="287">
        <f>W71/(F71+500)</f>
      </c>
      <c r="AB71" s="281">
        <v>1</v>
      </c>
      <c r="AC71" s="281">
        <v>1752</v>
      </c>
      <c r="AD71" s="285">
        <f>AB71/T71</f>
      </c>
      <c r="AE71" s="288">
        <f>(W71-AC71)/(F71+500)</f>
      </c>
      <c r="AF71" s="289" t="s">
        <v>354</v>
      </c>
    </row>
    <row r="72">
      <c r="A72" s="275"/>
      <c r="B72" s="276"/>
      <c r="C72" s="277"/>
      <c r="D72" s="278" t="s">
        <v>355</v>
      </c>
      <c r="E72" s="279">
        <v>823.35</v>
      </c>
      <c r="F72" s="280"/>
      <c r="G72" s="281">
        <v>7935</v>
      </c>
      <c r="H72" s="281">
        <v>422</v>
      </c>
      <c r="I72" s="282">
        <f t="shared" si="103"/>
      </c>
      <c r="J72" s="283">
        <f t="shared" si="144"/>
      </c>
      <c r="K72" s="281">
        <v>18</v>
      </c>
      <c r="L72" s="283">
        <f t="shared" si="197"/>
      </c>
      <c r="M72" s="281">
        <v>2</v>
      </c>
      <c r="N72" s="284">
        <f t="shared" si="220"/>
      </c>
      <c r="O72" s="281">
        <v>3</v>
      </c>
      <c r="P72" s="284">
        <f t="shared" si="238"/>
      </c>
      <c r="Q72" s="285"/>
      <c r="R72" s="281"/>
      <c r="S72" s="285"/>
      <c r="T72" s="281"/>
      <c r="U72" s="286"/>
      <c r="V72" s="287"/>
      <c r="W72" s="281"/>
      <c r="X72" s="287"/>
      <c r="Y72" s="285"/>
      <c r="Z72" s="287"/>
      <c r="AA72" s="287"/>
      <c r="AB72" s="281"/>
      <c r="AC72" s="281"/>
      <c r="AD72" s="285"/>
      <c r="AE72" s="288"/>
      <c r="AF72" s="290"/>
    </row>
    <row r="73">
      <c r="A73" s="275"/>
      <c r="B73" s="276"/>
      <c r="C73" s="277"/>
      <c r="D73" s="278" t="s">
        <v>356</v>
      </c>
      <c r="E73" s="279">
        <v>594.65</v>
      </c>
      <c r="F73" s="280"/>
      <c r="G73" s="281">
        <v>3727</v>
      </c>
      <c r="H73" s="281">
        <v>1048</v>
      </c>
      <c r="I73" s="282">
        <f t="shared" si="103"/>
      </c>
      <c r="J73" s="283">
        <f t="shared" si="144"/>
      </c>
      <c r="K73" s="281">
        <v>11</v>
      </c>
      <c r="L73" s="283">
        <f t="shared" si="197"/>
      </c>
      <c r="M73" s="281">
        <v>1</v>
      </c>
      <c r="N73" s="284">
        <f t="shared" si="220"/>
      </c>
      <c r="O73" s="281">
        <v>0</v>
      </c>
      <c r="P73" s="284">
        <f t="shared" si="238"/>
      </c>
      <c r="Q73" s="285"/>
      <c r="R73" s="281"/>
      <c r="S73" s="285"/>
      <c r="T73" s="281"/>
      <c r="U73" s="286"/>
      <c r="V73" s="287"/>
      <c r="W73" s="281"/>
      <c r="X73" s="287"/>
      <c r="Y73" s="285"/>
      <c r="Z73" s="287"/>
      <c r="AA73" s="287"/>
      <c r="AB73" s="281"/>
      <c r="AC73" s="281"/>
      <c r="AD73" s="285"/>
      <c r="AE73" s="288"/>
      <c r="AF73" s="292" t="s">
        <v>357</v>
      </c>
    </row>
    <row r="74">
      <c r="A74" s="275"/>
      <c r="B74" s="293" t="s">
        <v>359</v>
      </c>
      <c r="C74" s="277" t="s">
        <v>364</v>
      </c>
      <c r="D74" s="278" t="s">
        <v>353</v>
      </c>
      <c r="E74" s="279">
        <v>830.78</v>
      </c>
      <c r="F74" s="280">
        <f>E74+E76+E75</f>
      </c>
      <c r="G74" s="281">
        <v>4437</v>
      </c>
      <c r="H74" s="281">
        <v>175</v>
      </c>
      <c r="I74" s="282">
        <f t="shared" si="103"/>
      </c>
      <c r="J74" s="283">
        <f t="shared" si="144"/>
      </c>
      <c r="K74" s="281">
        <v>16</v>
      </c>
      <c r="L74" s="283">
        <f t="shared" si="197"/>
      </c>
      <c r="M74" s="281">
        <v>1</v>
      </c>
      <c r="N74" s="284">
        <f t="shared" si="220"/>
      </c>
      <c r="O74" s="281">
        <v>2</v>
      </c>
      <c r="P74" s="284">
        <f t="shared" si="238"/>
      </c>
      <c r="Q74" s="285">
        <f>(M74+M75+M76)/(O74+O75+O76)</f>
      </c>
      <c r="R74" s="281">
        <v>6</v>
      </c>
      <c r="S74" s="285">
        <f>(O74+O75+O76)/(K74+K75+K76)</f>
      </c>
      <c r="T74" s="281">
        <v>3</v>
      </c>
      <c r="U74" s="286">
        <f>F74/T74</f>
      </c>
      <c r="V74" s="287">
        <f>(F74+4*500)/T74</f>
      </c>
      <c r="W74" s="281">
        <v>4106.4</v>
      </c>
      <c r="X74" s="287">
        <f>W74/T74</f>
      </c>
      <c r="Y74" s="285">
        <f>T74/R74</f>
      </c>
      <c r="Z74" s="287">
        <f>W74/F74</f>
      </c>
      <c r="AA74" s="287">
        <f>W74/(F74+500)</f>
      </c>
      <c r="AB74" s="281">
        <v>2</v>
      </c>
      <c r="AC74" s="281">
        <v>2354.4000000000005</v>
      </c>
      <c r="AD74" s="285">
        <f>AB74/T74</f>
      </c>
      <c r="AE74" s="288">
        <f>(W74-AC74)/(F74+500)</f>
      </c>
      <c r="AF74" s="289" t="s">
        <v>354</v>
      </c>
    </row>
    <row r="75">
      <c r="A75" s="275"/>
      <c r="B75" s="293"/>
      <c r="C75" s="277"/>
      <c r="D75" s="278" t="s">
        <v>355</v>
      </c>
      <c r="E75" s="279">
        <v>830.93</v>
      </c>
      <c r="F75" s="280"/>
      <c r="G75" s="281">
        <v>7520</v>
      </c>
      <c r="H75" s="281">
        <v>288</v>
      </c>
      <c r="I75" s="282">
        <f t="shared" si="103"/>
      </c>
      <c r="J75" s="283">
        <f t="shared" si="144"/>
      </c>
      <c r="K75" s="281">
        <v>11</v>
      </c>
      <c r="L75" s="283">
        <f t="shared" si="197"/>
      </c>
      <c r="M75" s="281">
        <v>1</v>
      </c>
      <c r="N75" s="284">
        <f t="shared" si="220"/>
      </c>
      <c r="O75" s="281">
        <v>2</v>
      </c>
      <c r="P75" s="284">
        <f t="shared" si="238"/>
      </c>
      <c r="Q75" s="285"/>
      <c r="R75" s="281"/>
      <c r="S75" s="285"/>
      <c r="T75" s="281"/>
      <c r="U75" s="286"/>
      <c r="V75" s="287"/>
      <c r="W75" s="281"/>
      <c r="X75" s="287"/>
      <c r="Y75" s="285"/>
      <c r="Z75" s="287"/>
      <c r="AA75" s="287"/>
      <c r="AB75" s="281"/>
      <c r="AC75" s="281"/>
      <c r="AD75" s="285"/>
      <c r="AE75" s="288"/>
      <c r="AF75" s="290"/>
    </row>
    <row r="76">
      <c r="A76" s="275"/>
      <c r="B76" s="293"/>
      <c r="C76" s="277"/>
      <c r="D76" s="278" t="s">
        <v>356</v>
      </c>
      <c r="E76" s="279">
        <v>417.33</v>
      </c>
      <c r="F76" s="280"/>
      <c r="G76" s="281">
        <v>2013</v>
      </c>
      <c r="H76" s="291">
        <v>200</v>
      </c>
      <c r="I76" s="282">
        <f t="shared" si="103"/>
      </c>
      <c r="J76" s="283">
        <f t="shared" si="144"/>
      </c>
      <c r="K76" s="281">
        <v>1</v>
      </c>
      <c r="L76" s="283">
        <f t="shared" si="197"/>
      </c>
      <c r="M76" s="281">
        <v>0</v>
      </c>
      <c r="N76" s="284">
        <f t="shared" si="220"/>
      </c>
      <c r="O76" s="281">
        <v>1</v>
      </c>
      <c r="P76" s="284">
        <f t="shared" si="238"/>
      </c>
      <c r="Q76" s="285"/>
      <c r="R76" s="281"/>
      <c r="S76" s="285"/>
      <c r="T76" s="281"/>
      <c r="U76" s="286"/>
      <c r="V76" s="287"/>
      <c r="W76" s="281"/>
      <c r="X76" s="287"/>
      <c r="Y76" s="285"/>
      <c r="Z76" s="287"/>
      <c r="AA76" s="287"/>
      <c r="AB76" s="281"/>
      <c r="AC76" s="281"/>
      <c r="AD76" s="285"/>
      <c r="AE76" s="288"/>
      <c r="AF76" s="292" t="s">
        <v>357</v>
      </c>
    </row>
    <row r="77">
      <c r="A77" s="275"/>
      <c r="B77" s="276" t="s">
        <v>360</v>
      </c>
      <c r="C77" s="277" t="s">
        <v>364</v>
      </c>
      <c r="D77" s="278" t="s">
        <v>353</v>
      </c>
      <c r="E77" s="279">
        <v>1045.67</v>
      </c>
      <c r="F77" s="280">
        <f>E77+E79+E78</f>
      </c>
      <c r="G77" s="281">
        <v>4662</v>
      </c>
      <c r="H77" s="281">
        <v>140</v>
      </c>
      <c r="I77" s="282">
        <f t="shared" si="103"/>
      </c>
      <c r="J77" s="283">
        <f t="shared" si="144"/>
      </c>
      <c r="K77" s="281">
        <v>11</v>
      </c>
      <c r="L77" s="283">
        <f t="shared" si="197"/>
      </c>
      <c r="M77" s="281">
        <v>1</v>
      </c>
      <c r="N77" s="284">
        <f t="shared" si="220"/>
      </c>
      <c r="O77" s="281">
        <v>0</v>
      </c>
      <c r="P77" s="284">
        <f t="shared" si="238"/>
      </c>
      <c r="Q77" s="285">
        <f>(M77+M78+M79)/(O77+O78+O79)</f>
      </c>
      <c r="R77" s="281">
        <v>3</v>
      </c>
      <c r="S77" s="285">
        <f>(O77+O78+O79)/(K77+K78+K79)</f>
      </c>
      <c r="T77" s="281">
        <v>2</v>
      </c>
      <c r="U77" s="286">
        <f>F77/T77</f>
      </c>
      <c r="V77" s="287">
        <f>(F77+4*500)/T77</f>
      </c>
      <c r="W77" s="281">
        <v>2858.3999999999996</v>
      </c>
      <c r="X77" s="287">
        <f>W77/T77</f>
      </c>
      <c r="Y77" s="285">
        <f>T77/R77</f>
      </c>
      <c r="Z77" s="287">
        <f>W77/F77</f>
      </c>
      <c r="AA77" s="287">
        <f>W77/(F77+500)</f>
      </c>
      <c r="AB77" s="281">
        <v>1</v>
      </c>
      <c r="AC77" s="281">
        <v>2071.2</v>
      </c>
      <c r="AD77" s="285">
        <f>AB77/T77</f>
      </c>
      <c r="AE77" s="288">
        <f>(W77-AC77)/(F77+500)</f>
      </c>
      <c r="AF77" s="289" t="s">
        <v>354</v>
      </c>
    </row>
    <row r="78">
      <c r="A78" s="275"/>
      <c r="B78" s="276"/>
      <c r="C78" s="277"/>
      <c r="D78" s="278" t="s">
        <v>355</v>
      </c>
      <c r="E78" s="279">
        <v>762.11</v>
      </c>
      <c r="F78" s="280"/>
      <c r="G78" s="281">
        <v>6723</v>
      </c>
      <c r="H78" s="281">
        <v>230</v>
      </c>
      <c r="I78" s="282">
        <f t="shared" si="103"/>
      </c>
      <c r="J78" s="283">
        <f t="shared" si="144"/>
      </c>
      <c r="K78" s="281">
        <v>21</v>
      </c>
      <c r="L78" s="283">
        <f t="shared" si="197"/>
      </c>
      <c r="M78" s="281">
        <v>2</v>
      </c>
      <c r="N78" s="284">
        <f t="shared" si="220"/>
      </c>
      <c r="O78" s="281">
        <v>2</v>
      </c>
      <c r="P78" s="284">
        <f t="shared" si="238"/>
      </c>
      <c r="Q78" s="285"/>
      <c r="R78" s="281"/>
      <c r="S78" s="285"/>
      <c r="T78" s="281"/>
      <c r="U78" s="286"/>
      <c r="V78" s="287"/>
      <c r="W78" s="281"/>
      <c r="X78" s="287"/>
      <c r="Y78" s="285"/>
      <c r="Z78" s="287"/>
      <c r="AA78" s="287"/>
      <c r="AB78" s="281"/>
      <c r="AC78" s="281"/>
      <c r="AD78" s="285"/>
      <c r="AE78" s="288"/>
      <c r="AF78" s="290"/>
    </row>
    <row r="79">
      <c r="A79" s="275"/>
      <c r="B79" s="276"/>
      <c r="C79" s="277"/>
      <c r="D79" s="278" t="s">
        <v>356</v>
      </c>
      <c r="E79" s="279">
        <v>128.22</v>
      </c>
      <c r="F79" s="280"/>
      <c r="G79" s="281">
        <v>688</v>
      </c>
      <c r="H79" s="291">
        <v>31</v>
      </c>
      <c r="I79" s="282">
        <f t="shared" si="103"/>
      </c>
      <c r="J79" s="283">
        <f t="shared" si="144"/>
      </c>
      <c r="K79" s="281">
        <v>0</v>
      </c>
      <c r="L79" s="283">
        <f t="shared" si="197"/>
      </c>
      <c r="M79" s="281">
        <v>0</v>
      </c>
      <c r="N79" s="284">
        <f t="shared" si="220"/>
      </c>
      <c r="O79" s="281">
        <v>0</v>
      </c>
      <c r="P79" s="284">
        <f t="shared" si="238"/>
      </c>
      <c r="Q79" s="285"/>
      <c r="R79" s="281"/>
      <c r="S79" s="285"/>
      <c r="T79" s="281"/>
      <c r="U79" s="286"/>
      <c r="V79" s="287"/>
      <c r="W79" s="281"/>
      <c r="X79" s="287"/>
      <c r="Y79" s="285"/>
      <c r="Z79" s="287"/>
      <c r="AA79" s="287"/>
      <c r="AB79" s="281"/>
      <c r="AC79" s="281"/>
      <c r="AD79" s="285"/>
      <c r="AE79" s="288"/>
      <c r="AF79" s="292" t="s">
        <v>357</v>
      </c>
    </row>
    <row r="80">
      <c r="A80" s="275"/>
      <c r="B80" s="276" t="s">
        <v>361</v>
      </c>
      <c r="C80" s="277" t="s">
        <v>364</v>
      </c>
      <c r="D80" s="278" t="s">
        <v>353</v>
      </c>
      <c r="E80" s="279">
        <v>654.39</v>
      </c>
      <c r="F80" s="280">
        <f>E80+E82+E81</f>
      </c>
      <c r="G80" s="281">
        <v>3885</v>
      </c>
      <c r="H80" s="281">
        <v>132</v>
      </c>
      <c r="I80" s="282">
        <f t="shared" si="103"/>
      </c>
      <c r="J80" s="283">
        <f t="shared" si="144"/>
      </c>
      <c r="K80" s="281">
        <v>7</v>
      </c>
      <c r="L80" s="283">
        <f t="shared" si="197"/>
      </c>
      <c r="M80" s="281">
        <v>0</v>
      </c>
      <c r="N80" s="284">
        <f t="shared" si="220"/>
      </c>
      <c r="O80" s="281">
        <v>0</v>
      </c>
      <c r="P80" s="284">
        <f t="shared" si="238"/>
      </c>
      <c r="Q80" s="285">
        <f>(M80+M81+M82)/(O80+O81+O82)</f>
      </c>
      <c r="R80" s="281">
        <v>5</v>
      </c>
      <c r="S80" s="285">
        <f>(O80+O81+O82)/(K80+K81+K82)</f>
      </c>
      <c r="T80" s="281">
        <v>1</v>
      </c>
      <c r="U80" s="286">
        <f>F80/T80</f>
      </c>
      <c r="V80" s="287">
        <f>(F80+4*500)/T80</f>
      </c>
      <c r="W80" s="281">
        <v>2148</v>
      </c>
      <c r="X80" s="287">
        <f>W80/T80</f>
      </c>
      <c r="Y80" s="285">
        <f>T80/R80</f>
      </c>
      <c r="Z80" s="287">
        <f>W80/F80</f>
      </c>
      <c r="AA80" s="287">
        <f>W80/(F80+500)</f>
      </c>
      <c r="AB80" s="281">
        <v>1</v>
      </c>
      <c r="AC80" s="281">
        <v>2148</v>
      </c>
      <c r="AD80" s="285">
        <f>AB80/T80</f>
      </c>
      <c r="AE80" s="288">
        <f>(W80-AC80)/(F80+500)</f>
      </c>
      <c r="AF80" s="289" t="s">
        <v>354</v>
      </c>
    </row>
    <row r="81">
      <c r="A81" s="275"/>
      <c r="B81" s="276"/>
      <c r="C81" s="277"/>
      <c r="D81" s="278" t="s">
        <v>355</v>
      </c>
      <c r="E81" s="279">
        <v>869.6</v>
      </c>
      <c r="F81" s="280"/>
      <c r="G81" s="281">
        <v>8914</v>
      </c>
      <c r="H81" s="281">
        <v>326</v>
      </c>
      <c r="I81" s="282">
        <f t="shared" si="103"/>
      </c>
      <c r="J81" s="283">
        <f t="shared" si="144"/>
      </c>
      <c r="K81" s="281">
        <v>8</v>
      </c>
      <c r="L81" s="283">
        <f t="shared" si="197"/>
      </c>
      <c r="M81" s="281">
        <v>1</v>
      </c>
      <c r="N81" s="284">
        <f t="shared" si="220"/>
      </c>
      <c r="O81" s="281">
        <v>3</v>
      </c>
      <c r="P81" s="284">
        <f t="shared" si="238"/>
      </c>
      <c r="Q81" s="285"/>
      <c r="R81" s="281"/>
      <c r="S81" s="285"/>
      <c r="T81" s="281"/>
      <c r="U81" s="286"/>
      <c r="V81" s="287"/>
      <c r="W81" s="281"/>
      <c r="X81" s="287"/>
      <c r="Y81" s="285"/>
      <c r="Z81" s="287"/>
      <c r="AA81" s="287"/>
      <c r="AB81" s="281"/>
      <c r="AC81" s="281"/>
      <c r="AD81" s="285"/>
      <c r="AE81" s="288"/>
      <c r="AF81" s="290"/>
    </row>
    <row r="82">
      <c r="A82" s="275"/>
      <c r="B82" s="276"/>
      <c r="C82" s="277"/>
      <c r="D82" s="278" t="s">
        <v>356</v>
      </c>
      <c r="E82" s="279">
        <v>113.68</v>
      </c>
      <c r="F82" s="280"/>
      <c r="G82" s="281">
        <v>581</v>
      </c>
      <c r="H82" s="291">
        <v>36</v>
      </c>
      <c r="I82" s="282">
        <f t="shared" si="103"/>
      </c>
      <c r="J82" s="283">
        <f t="shared" si="144"/>
      </c>
      <c r="K82" s="281">
        <v>0</v>
      </c>
      <c r="L82" s="283">
        <f t="shared" si="197"/>
      </c>
      <c r="M82" s="281">
        <v>0</v>
      </c>
      <c r="N82" s="284">
        <f t="shared" si="220"/>
      </c>
      <c r="O82" s="281">
        <v>1</v>
      </c>
      <c r="P82" s="284">
        <f t="shared" si="238"/>
      </c>
      <c r="Q82" s="285"/>
      <c r="R82" s="281"/>
      <c r="S82" s="285"/>
      <c r="T82" s="281"/>
      <c r="U82" s="286"/>
      <c r="V82" s="287"/>
      <c r="W82" s="281"/>
      <c r="X82" s="287"/>
      <c r="Y82" s="285"/>
      <c r="Z82" s="287"/>
      <c r="AA82" s="287"/>
      <c r="AB82" s="281"/>
      <c r="AC82" s="281"/>
      <c r="AD82" s="285"/>
      <c r="AE82" s="288"/>
      <c r="AF82" s="292" t="s">
        <v>357</v>
      </c>
    </row>
    <row r="83">
      <c r="A83" s="275"/>
      <c r="B83" s="294" t="s">
        <v>362</v>
      </c>
      <c r="C83" s="294"/>
      <c r="D83" s="294"/>
      <c r="E83" s="295">
        <f>SUM(E68:E82)</f>
      </c>
      <c r="F83" s="296">
        <f>SUM(F68:F82)</f>
      </c>
      <c r="G83" s="297">
        <f>SUM(G68:G82)</f>
      </c>
      <c r="H83" s="297">
        <f>SUM(H68:H82)</f>
      </c>
      <c r="I83" s="298">
        <f t="shared" si="103"/>
      </c>
      <c r="J83" s="299">
        <f t="shared" si="144"/>
      </c>
      <c r="K83" s="297">
        <f>SUM(K68:K82)</f>
      </c>
      <c r="L83" s="299">
        <f t="shared" si="197"/>
      </c>
      <c r="M83" s="297">
        <f>SUM(M68:M82)</f>
      </c>
      <c r="N83" s="300">
        <f t="shared" si="220"/>
      </c>
      <c r="O83" s="297">
        <f>SUM(O68:O82)</f>
      </c>
      <c r="P83" s="300">
        <f t="shared" si="238"/>
      </c>
      <c r="Q83" s="301">
        <f>M83/O83</f>
      </c>
      <c r="R83" s="297">
        <f>SUM(R68:R82)</f>
      </c>
      <c r="S83" s="301">
        <f>(O83+O83)/(K83+K83)</f>
      </c>
      <c r="T83" s="296">
        <f>SUM(T68:T82)</f>
      </c>
      <c r="U83" s="302">
        <f t="shared" ref="U83:U84" si="259">F83/T83</f>
      </c>
      <c r="V83" s="303">
        <f t="shared" ref="V83:V84" si="309">(F83+4*500)/T83</f>
      </c>
      <c r="W83" s="296">
        <f>SUM(W68:W82)</f>
      </c>
      <c r="X83" s="304">
        <f t="shared" ref="X83:X84" si="360">W83/T83</f>
      </c>
      <c r="Y83" s="301">
        <f t="shared" ref="Y83:Y84" si="411">T83/R83</f>
      </c>
      <c r="Z83" s="303">
        <f t="shared" ref="Z83:Z84" si="4">W83/F83</f>
      </c>
      <c r="AA83" s="303">
        <f>W83/(F83+COUNT(W68:W82)*500)</f>
      </c>
      <c r="AB83" s="295">
        <f>AB68+AB71+AB74+AB77+AB80</f>
      </c>
      <c r="AC83" s="295">
        <f>AC68+AC71+AC74+AC77+AC80</f>
      </c>
      <c r="AD83" s="301">
        <f t="shared" ref="AD83:AD84" si="55">AB83/T83</f>
      </c>
      <c r="AE83" s="305">
        <f>(W83-AC83)/(F83+COUNT(W68:W82))</f>
      </c>
      <c r="AF83" s="306"/>
    </row>
    <row r="84">
      <c r="A84" s="275"/>
      <c r="B84" s="307" t="s">
        <v>363</v>
      </c>
      <c r="C84" s="277" t="s">
        <v>370</v>
      </c>
      <c r="D84" s="278" t="s">
        <v>353</v>
      </c>
      <c r="E84" s="279">
        <v>380.1</v>
      </c>
      <c r="F84" s="280">
        <f>E84+E86+E85</f>
      </c>
      <c r="G84" s="281">
        <v>2343</v>
      </c>
      <c r="H84" s="281">
        <v>100</v>
      </c>
      <c r="I84" s="282">
        <f t="shared" si="103"/>
      </c>
      <c r="J84" s="283">
        <f t="shared" si="144"/>
      </c>
      <c r="K84" s="281">
        <v>5</v>
      </c>
      <c r="L84" s="283">
        <f t="shared" si="197"/>
      </c>
      <c r="M84" s="281">
        <v>0</v>
      </c>
      <c r="N84" s="284">
        <f t="shared" si="220"/>
      </c>
      <c r="O84" s="281">
        <v>0</v>
      </c>
      <c r="P84" s="284">
        <f t="shared" si="238"/>
      </c>
      <c r="Q84" s="285">
        <f>(M84+M85+M86)/(O84+O85+O86)</f>
      </c>
      <c r="R84" s="281">
        <v>5</v>
      </c>
      <c r="S84" s="285">
        <f>(O84+O85+O86)/(K84+K85+K86)</f>
      </c>
      <c r="T84" s="281">
        <v>2</v>
      </c>
      <c r="U84" s="286">
        <f t="shared" si="259"/>
      </c>
      <c r="V84" s="287">
        <f t="shared" si="309"/>
      </c>
      <c r="W84" s="281">
        <v>3266.4000000000015</v>
      </c>
      <c r="X84" s="287">
        <f t="shared" si="360"/>
      </c>
      <c r="Y84" s="285">
        <f t="shared" si="411"/>
      </c>
      <c r="Z84" s="287">
        <f t="shared" si="4"/>
      </c>
      <c r="AA84" s="287">
        <f>W84/(F84+500)</f>
      </c>
      <c r="AB84" s="281">
        <v>0</v>
      </c>
      <c r="AC84" s="281">
        <v>0</v>
      </c>
      <c r="AD84" s="285">
        <f t="shared" si="55"/>
      </c>
      <c r="AE84" s="288">
        <f>(W84-AC84)/(F84+500)</f>
      </c>
      <c r="AF84" s="289" t="s">
        <v>354</v>
      </c>
    </row>
    <row r="85">
      <c r="A85" s="275"/>
      <c r="B85" s="307"/>
      <c r="C85" s="277"/>
      <c r="D85" s="278" t="s">
        <v>355</v>
      </c>
      <c r="E85" s="279">
        <v>1759.37</v>
      </c>
      <c r="F85" s="280"/>
      <c r="G85" s="281">
        <v>17102</v>
      </c>
      <c r="H85" s="281">
        <v>728</v>
      </c>
      <c r="I85" s="282">
        <f t="shared" si="103"/>
      </c>
      <c r="J85" s="283">
        <f t="shared" si="144"/>
      </c>
      <c r="K85" s="281">
        <v>35</v>
      </c>
      <c r="L85" s="283">
        <f t="shared" si="197"/>
      </c>
      <c r="M85" s="281">
        <v>2</v>
      </c>
      <c r="N85" s="284">
        <f t="shared" si="220"/>
      </c>
      <c r="O85" s="281">
        <v>2</v>
      </c>
      <c r="P85" s="284">
        <f t="shared" si="238"/>
      </c>
      <c r="Q85" s="285"/>
      <c r="R85" s="281"/>
      <c r="S85" s="285"/>
      <c r="T85" s="281"/>
      <c r="U85" s="286"/>
      <c r="V85" s="287"/>
      <c r="W85" s="281"/>
      <c r="X85" s="287"/>
      <c r="Y85" s="285"/>
      <c r="Z85" s="287"/>
      <c r="AA85" s="287"/>
      <c r="AB85" s="281"/>
      <c r="AC85" s="281"/>
      <c r="AD85" s="285"/>
      <c r="AE85" s="288"/>
      <c r="AF85" s="290"/>
    </row>
    <row r="86">
      <c r="A86" s="275"/>
      <c r="B86" s="307"/>
      <c r="C86" s="277"/>
      <c r="D86" s="278" t="s">
        <v>356</v>
      </c>
      <c r="E86" s="279">
        <v>92.54</v>
      </c>
      <c r="F86" s="280"/>
      <c r="G86" s="281">
        <v>475</v>
      </c>
      <c r="H86" s="291">
        <v>27</v>
      </c>
      <c r="I86" s="282">
        <f t="shared" si="103"/>
      </c>
      <c r="J86" s="283">
        <f t="shared" si="144"/>
      </c>
      <c r="K86" s="281">
        <v>0</v>
      </c>
      <c r="L86" s="283">
        <f t="shared" si="197"/>
      </c>
      <c r="M86" s="281">
        <v>0</v>
      </c>
      <c r="N86" s="284">
        <f t="shared" si="220"/>
      </c>
      <c r="O86" s="281">
        <v>0</v>
      </c>
      <c r="P86" s="284">
        <f t="shared" si="238"/>
      </c>
      <c r="Q86" s="285"/>
      <c r="R86" s="281"/>
      <c r="S86" s="285"/>
      <c r="T86" s="281"/>
      <c r="U86" s="286"/>
      <c r="V86" s="287"/>
      <c r="W86" s="281"/>
      <c r="X86" s="287"/>
      <c r="Y86" s="285"/>
      <c r="Z86" s="287"/>
      <c r="AA86" s="287"/>
      <c r="AB86" s="281"/>
      <c r="AC86" s="281"/>
      <c r="AD86" s="285"/>
      <c r="AE86" s="288"/>
      <c r="AF86" s="292" t="s">
        <v>357</v>
      </c>
    </row>
    <row r="87">
      <c r="A87" s="275"/>
      <c r="B87" s="308" t="s">
        <v>365</v>
      </c>
      <c r="C87" s="277" t="s">
        <v>370</v>
      </c>
      <c r="D87" s="278" t="s">
        <v>353</v>
      </c>
      <c r="E87" s="279">
        <v>108.76</v>
      </c>
      <c r="F87" s="280">
        <f>E87+E89+E88</f>
      </c>
      <c r="G87" s="281">
        <v>923</v>
      </c>
      <c r="H87" s="281">
        <v>38</v>
      </c>
      <c r="I87" s="282">
        <f t="shared" si="103"/>
      </c>
      <c r="J87" s="283">
        <f t="shared" si="144"/>
      </c>
      <c r="K87" s="281">
        <v>3</v>
      </c>
      <c r="L87" s="283">
        <f t="shared" si="197"/>
      </c>
      <c r="M87" s="281">
        <v>0</v>
      </c>
      <c r="N87" s="284">
        <f t="shared" si="220"/>
      </c>
      <c r="O87" s="281">
        <v>1</v>
      </c>
      <c r="P87" s="284">
        <f t="shared" si="238"/>
      </c>
      <c r="Q87" s="285">
        <f>(M87+M88+M89)/(O87+O88+O89)</f>
      </c>
      <c r="R87" s="281">
        <v>5</v>
      </c>
      <c r="S87" s="285">
        <f>(O87+O88+O89)/(K87+K88+K89)</f>
      </c>
      <c r="T87" s="281">
        <v>0</v>
      </c>
      <c r="U87" s="286">
        <f>F87/T87</f>
      </c>
      <c r="V87" s="287">
        <f>(F87+4*500)/T87</f>
      </c>
      <c r="W87" s="281">
        <v>0</v>
      </c>
      <c r="X87" s="287">
        <f>W87/T87</f>
      </c>
      <c r="Y87" s="285">
        <f>T87/R87</f>
      </c>
      <c r="Z87" s="287">
        <f>W87/F87</f>
      </c>
      <c r="AA87" s="287">
        <f>W87/(F87+500)</f>
      </c>
      <c r="AB87" s="281">
        <v>0</v>
      </c>
      <c r="AC87" s="281">
        <v>0</v>
      </c>
      <c r="AD87" s="285">
        <f>AB87/T87</f>
      </c>
      <c r="AE87" s="288">
        <f>(W87-AC87)/(F87+500)</f>
      </c>
      <c r="AF87" s="289" t="s">
        <v>354</v>
      </c>
    </row>
    <row r="88">
      <c r="A88" s="275"/>
      <c r="B88" s="308"/>
      <c r="C88" s="277"/>
      <c r="D88" s="278" t="s">
        <v>355</v>
      </c>
      <c r="E88" s="279">
        <v>1363.97</v>
      </c>
      <c r="F88" s="280"/>
      <c r="G88" s="281">
        <v>14700</v>
      </c>
      <c r="H88" s="281">
        <v>601</v>
      </c>
      <c r="I88" s="282">
        <f t="shared" si="103"/>
      </c>
      <c r="J88" s="283">
        <f t="shared" si="144"/>
      </c>
      <c r="K88" s="281">
        <v>27</v>
      </c>
      <c r="L88" s="283">
        <f t="shared" si="197"/>
      </c>
      <c r="M88" s="281">
        <v>0</v>
      </c>
      <c r="N88" s="284">
        <f t="shared" si="220"/>
      </c>
      <c r="O88" s="281">
        <v>0</v>
      </c>
      <c r="P88" s="284">
        <f t="shared" si="238"/>
      </c>
      <c r="Q88" s="285"/>
      <c r="R88" s="281"/>
      <c r="S88" s="285"/>
      <c r="T88" s="281"/>
      <c r="U88" s="286"/>
      <c r="V88" s="287"/>
      <c r="W88" s="281"/>
      <c r="X88" s="287"/>
      <c r="Y88" s="285"/>
      <c r="Z88" s="287"/>
      <c r="AA88" s="287"/>
      <c r="AB88" s="281"/>
      <c r="AC88" s="281"/>
      <c r="AD88" s="285"/>
      <c r="AE88" s="288"/>
      <c r="AF88" s="290"/>
    </row>
    <row r="89">
      <c r="A89" s="275"/>
      <c r="B89" s="308"/>
      <c r="C89" s="277"/>
      <c r="D89" s="278" t="s">
        <v>356</v>
      </c>
      <c r="E89" s="279">
        <v>66.24</v>
      </c>
      <c r="F89" s="280"/>
      <c r="G89" s="281">
        <v>430</v>
      </c>
      <c r="H89" s="291">
        <v>27</v>
      </c>
      <c r="I89" s="282">
        <f t="shared" si="103"/>
      </c>
      <c r="J89" s="283">
        <f t="shared" si="144"/>
      </c>
      <c r="K89" s="281">
        <v>0</v>
      </c>
      <c r="L89" s="283">
        <f t="shared" si="197"/>
      </c>
      <c r="M89" s="281">
        <v>0</v>
      </c>
      <c r="N89" s="284">
        <f t="shared" si="220"/>
      </c>
      <c r="O89" s="281">
        <v>2</v>
      </c>
      <c r="P89" s="284">
        <f t="shared" si="238"/>
      </c>
      <c r="Q89" s="285"/>
      <c r="R89" s="281"/>
      <c r="S89" s="285"/>
      <c r="T89" s="281"/>
      <c r="U89" s="286"/>
      <c r="V89" s="287"/>
      <c r="W89" s="281"/>
      <c r="X89" s="287"/>
      <c r="Y89" s="285"/>
      <c r="Z89" s="287"/>
      <c r="AA89" s="287"/>
      <c r="AB89" s="281"/>
      <c r="AC89" s="281"/>
      <c r="AD89" s="285"/>
      <c r="AE89" s="288"/>
      <c r="AF89" s="292" t="s">
        <v>357</v>
      </c>
    </row>
    <row r="90">
      <c r="A90" s="275"/>
      <c r="B90" s="308" t="s">
        <v>366</v>
      </c>
      <c r="C90" s="277" t="s">
        <v>370</v>
      </c>
      <c r="D90" s="278" t="s">
        <v>353</v>
      </c>
      <c r="E90" s="279">
        <v>89.24</v>
      </c>
      <c r="F90" s="280">
        <f>E90+E92+E91</f>
      </c>
      <c r="G90" s="281">
        <v>816</v>
      </c>
      <c r="H90" s="281">
        <v>37</v>
      </c>
      <c r="I90" s="282">
        <f t="shared" si="103"/>
      </c>
      <c r="J90" s="283">
        <f t="shared" si="144"/>
      </c>
      <c r="K90" s="281">
        <v>1</v>
      </c>
      <c r="L90" s="283">
        <f t="shared" si="197"/>
      </c>
      <c r="M90" s="281">
        <v>0</v>
      </c>
      <c r="N90" s="284">
        <f t="shared" si="220"/>
      </c>
      <c r="O90" s="281">
        <v>0</v>
      </c>
      <c r="P90" s="284">
        <f t="shared" si="238"/>
      </c>
      <c r="Q90" s="285">
        <f>(M90+M91+M92)/(O90+O91+O92)</f>
      </c>
      <c r="R90" s="281">
        <v>1</v>
      </c>
      <c r="S90" s="285">
        <f>(O90+O91+O92)/(K90+K91+K92)</f>
      </c>
      <c r="T90" s="281">
        <v>0</v>
      </c>
      <c r="U90" s="286">
        <f>F90/T90</f>
      </c>
      <c r="V90" s="287">
        <f>(F90+4*500)/T90</f>
      </c>
      <c r="W90" s="281">
        <v>0</v>
      </c>
      <c r="X90" s="287">
        <f>W90/T90</f>
      </c>
      <c r="Y90" s="285">
        <f>T90/R90</f>
      </c>
      <c r="Z90" s="287">
        <f>W90/F90</f>
      </c>
      <c r="AA90" s="287">
        <f>W90/(F90+500)</f>
      </c>
      <c r="AB90" s="281">
        <v>0</v>
      </c>
      <c r="AC90" s="281">
        <v>0</v>
      </c>
      <c r="AD90" s="285">
        <f>AB90/T90</f>
      </c>
      <c r="AE90" s="288">
        <f>(W90-AC90)/(F90+500)</f>
      </c>
      <c r="AF90" s="289" t="s">
        <v>354</v>
      </c>
    </row>
    <row r="91">
      <c r="A91" s="275"/>
      <c r="B91" s="308"/>
      <c r="C91" s="277"/>
      <c r="D91" s="278" t="s">
        <v>355</v>
      </c>
      <c r="E91" s="279">
        <v>868.2</v>
      </c>
      <c r="F91" s="280"/>
      <c r="G91" s="281">
        <v>10240</v>
      </c>
      <c r="H91" s="281">
        <v>390</v>
      </c>
      <c r="I91" s="282">
        <f t="shared" si="103"/>
      </c>
      <c r="J91" s="283">
        <f t="shared" si="144"/>
      </c>
      <c r="K91" s="281">
        <v>10</v>
      </c>
      <c r="L91" s="283">
        <f t="shared" si="197"/>
      </c>
      <c r="M91" s="281">
        <v>0</v>
      </c>
      <c r="N91" s="284">
        <f t="shared" si="220"/>
      </c>
      <c r="O91" s="281">
        <v>0</v>
      </c>
      <c r="P91" s="284">
        <f t="shared" si="238"/>
      </c>
      <c r="Q91" s="285"/>
      <c r="R91" s="281"/>
      <c r="S91" s="285"/>
      <c r="T91" s="281"/>
      <c r="U91" s="286"/>
      <c r="V91" s="287"/>
      <c r="W91" s="281"/>
      <c r="X91" s="287"/>
      <c r="Y91" s="285"/>
      <c r="Z91" s="287"/>
      <c r="AA91" s="287"/>
      <c r="AB91" s="281"/>
      <c r="AC91" s="281"/>
      <c r="AD91" s="285"/>
      <c r="AE91" s="288"/>
      <c r="AF91" s="290"/>
    </row>
    <row r="92">
      <c r="A92" s="275"/>
      <c r="B92" s="308"/>
      <c r="C92" s="277"/>
      <c r="D92" s="278" t="s">
        <v>356</v>
      </c>
      <c r="E92" s="279">
        <v>69.46</v>
      </c>
      <c r="F92" s="280"/>
      <c r="G92" s="281">
        <v>383</v>
      </c>
      <c r="H92" s="291">
        <v>22</v>
      </c>
      <c r="I92" s="282">
        <f t="shared" si="103"/>
      </c>
      <c r="J92" s="283">
        <f t="shared" si="144"/>
      </c>
      <c r="K92" s="281">
        <v>22</v>
      </c>
      <c r="L92" s="283">
        <f t="shared" si="197"/>
      </c>
      <c r="M92" s="281">
        <v>0</v>
      </c>
      <c r="N92" s="284">
        <f t="shared" si="220"/>
      </c>
      <c r="O92" s="281">
        <v>0</v>
      </c>
      <c r="P92" s="284">
        <f t="shared" si="238"/>
      </c>
      <c r="Q92" s="285"/>
      <c r="R92" s="281"/>
      <c r="S92" s="285"/>
      <c r="T92" s="281"/>
      <c r="U92" s="286"/>
      <c r="V92" s="287"/>
      <c r="W92" s="281"/>
      <c r="X92" s="287"/>
      <c r="Y92" s="285"/>
      <c r="Z92" s="287"/>
      <c r="AA92" s="287"/>
      <c r="AB92" s="281"/>
      <c r="AC92" s="281"/>
      <c r="AD92" s="285"/>
      <c r="AE92" s="288"/>
      <c r="AF92" s="292" t="s">
        <v>357</v>
      </c>
    </row>
    <row r="93">
      <c r="A93" s="275"/>
      <c r="B93" s="308" t="s">
        <v>367</v>
      </c>
      <c r="C93" s="277" t="s">
        <v>370</v>
      </c>
      <c r="D93" s="278" t="s">
        <v>353</v>
      </c>
      <c r="E93" s="279">
        <v>20.13</v>
      </c>
      <c r="F93" s="280">
        <f>E93+E95+E94</f>
      </c>
      <c r="G93" s="281">
        <v>283</v>
      </c>
      <c r="H93" s="291">
        <v>11</v>
      </c>
      <c r="I93" s="282">
        <f t="shared" si="103"/>
      </c>
      <c r="J93" s="283">
        <f t="shared" si="144"/>
      </c>
      <c r="K93" s="281">
        <v>0</v>
      </c>
      <c r="L93" s="283">
        <f t="shared" si="197"/>
      </c>
      <c r="M93" s="281">
        <v>0</v>
      </c>
      <c r="N93" s="284">
        <f t="shared" si="220"/>
      </c>
      <c r="O93" s="281">
        <v>0</v>
      </c>
      <c r="P93" s="284">
        <f t="shared" si="238"/>
      </c>
      <c r="Q93" s="285">
        <f>(M93+M94+M95)/(O93+O94+O95)</f>
      </c>
      <c r="R93" s="281">
        <v>10</v>
      </c>
      <c r="S93" s="285">
        <f>(O93+O94+O95)/(K93+K94+K95)</f>
      </c>
      <c r="T93" s="281">
        <v>5</v>
      </c>
      <c r="U93" s="286">
        <f>F93/T93</f>
      </c>
      <c r="V93" s="287">
        <f>(F93+4*500)/T93</f>
      </c>
      <c r="W93" s="281">
        <v>5649.5999999999985</v>
      </c>
      <c r="X93" s="287">
        <f>W93/T93</f>
      </c>
      <c r="Y93" s="285">
        <f>T93/R93</f>
      </c>
      <c r="Z93" s="287">
        <f>W93/F93</f>
      </c>
      <c r="AA93" s="287">
        <f>W93/(F93+500)</f>
      </c>
      <c r="AB93" s="281">
        <v>0</v>
      </c>
      <c r="AC93" s="281">
        <v>0</v>
      </c>
      <c r="AD93" s="285">
        <f>AB93/T93</f>
      </c>
      <c r="AE93" s="288">
        <f>(W93-AC93)/(F93+500)</f>
      </c>
      <c r="AF93" s="289" t="s">
        <v>354</v>
      </c>
    </row>
    <row r="94">
      <c r="A94" s="275"/>
      <c r="B94" s="308"/>
      <c r="C94" s="277"/>
      <c r="D94" s="278" t="s">
        <v>355</v>
      </c>
      <c r="E94" s="279">
        <v>1305.46</v>
      </c>
      <c r="F94" s="280"/>
      <c r="G94" s="281">
        <v>13260</v>
      </c>
      <c r="H94" s="291">
        <v>529</v>
      </c>
      <c r="I94" s="282">
        <f t="shared" si="103"/>
      </c>
      <c r="J94" s="283">
        <f t="shared" si="144"/>
      </c>
      <c r="K94" s="281">
        <v>26</v>
      </c>
      <c r="L94" s="283">
        <f t="shared" si="197"/>
      </c>
      <c r="M94" s="281">
        <v>5</v>
      </c>
      <c r="N94" s="284">
        <f t="shared" si="220"/>
      </c>
      <c r="O94" s="281">
        <v>8</v>
      </c>
      <c r="P94" s="284">
        <f t="shared" si="238"/>
      </c>
      <c r="Q94" s="285"/>
      <c r="R94" s="281"/>
      <c r="S94" s="285"/>
      <c r="T94" s="281"/>
      <c r="U94" s="286"/>
      <c r="V94" s="287"/>
      <c r="W94" s="281"/>
      <c r="X94" s="287"/>
      <c r="Y94" s="285"/>
      <c r="Z94" s="287"/>
      <c r="AA94" s="287"/>
      <c r="AB94" s="281"/>
      <c r="AC94" s="281"/>
      <c r="AD94" s="285"/>
      <c r="AE94" s="288"/>
      <c r="AF94" s="290"/>
    </row>
    <row r="95">
      <c r="A95" s="275"/>
      <c r="B95" s="308"/>
      <c r="C95" s="277"/>
      <c r="D95" s="278" t="s">
        <v>356</v>
      </c>
      <c r="E95" s="279">
        <v>67.2</v>
      </c>
      <c r="F95" s="280"/>
      <c r="G95" s="281">
        <v>424</v>
      </c>
      <c r="H95" s="291">
        <v>28</v>
      </c>
      <c r="I95" s="282">
        <f t="shared" si="103"/>
      </c>
      <c r="J95" s="283">
        <f t="shared" si="144"/>
      </c>
      <c r="K95" s="281">
        <v>2</v>
      </c>
      <c r="L95" s="283">
        <f t="shared" si="197"/>
      </c>
      <c r="M95" s="281">
        <v>0</v>
      </c>
      <c r="N95" s="284">
        <f t="shared" si="220"/>
      </c>
      <c r="O95" s="281">
        <v>1</v>
      </c>
      <c r="P95" s="284">
        <f t="shared" si="238"/>
      </c>
      <c r="Q95" s="285"/>
      <c r="R95" s="281"/>
      <c r="S95" s="285"/>
      <c r="T95" s="281"/>
      <c r="U95" s="286"/>
      <c r="V95" s="287"/>
      <c r="W95" s="281"/>
      <c r="X95" s="287"/>
      <c r="Y95" s="285"/>
      <c r="Z95" s="287"/>
      <c r="AA95" s="287"/>
      <c r="AB95" s="281"/>
      <c r="AC95" s="281"/>
      <c r="AD95" s="285"/>
      <c r="AE95" s="288"/>
      <c r="AF95" s="292" t="s">
        <v>357</v>
      </c>
    </row>
    <row r="96">
      <c r="A96" s="275"/>
      <c r="B96" s="308" t="s">
        <v>368</v>
      </c>
      <c r="C96" s="277" t="s">
        <v>370</v>
      </c>
      <c r="D96" s="278" t="s">
        <v>353</v>
      </c>
      <c r="E96" s="279">
        <v>23.47</v>
      </c>
      <c r="F96" s="280">
        <f>E96+E98+E97</f>
      </c>
      <c r="G96" s="281">
        <v>224</v>
      </c>
      <c r="H96" s="281">
        <v>12</v>
      </c>
      <c r="I96" s="282">
        <f t="shared" si="103"/>
      </c>
      <c r="J96" s="283">
        <f t="shared" si="144"/>
      </c>
      <c r="K96" s="281">
        <v>2</v>
      </c>
      <c r="L96" s="283">
        <f t="shared" si="197"/>
      </c>
      <c r="M96" s="281">
        <v>0</v>
      </c>
      <c r="N96" s="284">
        <f t="shared" si="220"/>
      </c>
      <c r="O96" s="281">
        <v>0</v>
      </c>
      <c r="P96" s="284">
        <f t="shared" si="238"/>
      </c>
      <c r="Q96" s="285">
        <f>(M96+M97+M98)/(O96+O97+O98)</f>
      </c>
      <c r="R96" s="281">
        <v>4</v>
      </c>
      <c r="S96" s="285">
        <f>(O96+O97+O98)/(K96+K97+K98)</f>
      </c>
      <c r="T96" s="281">
        <v>2</v>
      </c>
      <c r="U96" s="286">
        <f>F96/T96</f>
      </c>
      <c r="V96" s="287">
        <f>(F96+4*500)/T96</f>
      </c>
      <c r="W96" s="281">
        <v>2522.4000000000015</v>
      </c>
      <c r="X96" s="287">
        <f>W96/T96</f>
      </c>
      <c r="Y96" s="285">
        <f>T96/R96</f>
      </c>
      <c r="Z96" s="287">
        <f>W96/F96</f>
      </c>
      <c r="AA96" s="287">
        <f>W96/(F96+500)</f>
      </c>
      <c r="AB96" s="281">
        <v>0</v>
      </c>
      <c r="AC96" s="281">
        <v>0</v>
      </c>
      <c r="AD96" s="285">
        <f>AB96/T96</f>
      </c>
      <c r="AE96" s="288">
        <f>(W96-AC96)/(F96+500)</f>
      </c>
      <c r="AF96" s="289" t="s">
        <v>354</v>
      </c>
    </row>
    <row r="97">
      <c r="A97" s="275"/>
      <c r="B97" s="308"/>
      <c r="C97" s="277"/>
      <c r="D97" s="278" t="s">
        <v>355</v>
      </c>
      <c r="E97" s="279">
        <v>1945.58</v>
      </c>
      <c r="F97" s="280"/>
      <c r="G97" s="281">
        <v>22825</v>
      </c>
      <c r="H97" s="281">
        <v>1019</v>
      </c>
      <c r="I97" s="282">
        <f t="shared" si="103"/>
      </c>
      <c r="J97" s="283">
        <f t="shared" si="144"/>
      </c>
      <c r="K97" s="281">
        <v>39</v>
      </c>
      <c r="L97" s="283">
        <f t="shared" si="197"/>
      </c>
      <c r="M97" s="281">
        <v>2</v>
      </c>
      <c r="N97" s="284">
        <f t="shared" si="220"/>
      </c>
      <c r="O97" s="281">
        <v>3</v>
      </c>
      <c r="P97" s="284">
        <f t="shared" si="238"/>
      </c>
      <c r="Q97" s="285"/>
      <c r="R97" s="281"/>
      <c r="S97" s="285"/>
      <c r="T97" s="281"/>
      <c r="U97" s="286"/>
      <c r="V97" s="287"/>
      <c r="W97" s="281"/>
      <c r="X97" s="287"/>
      <c r="Y97" s="285"/>
      <c r="Z97" s="287"/>
      <c r="AA97" s="287"/>
      <c r="AB97" s="281"/>
      <c r="AC97" s="281"/>
      <c r="AD97" s="285"/>
      <c r="AE97" s="288"/>
      <c r="AF97" s="290"/>
    </row>
    <row r="98">
      <c r="A98" s="275"/>
      <c r="B98" s="308"/>
      <c r="C98" s="277"/>
      <c r="D98" s="278" t="s">
        <v>356</v>
      </c>
      <c r="E98" s="279">
        <v>64.88</v>
      </c>
      <c r="F98" s="280"/>
      <c r="G98" s="281">
        <v>437</v>
      </c>
      <c r="H98" s="291">
        <v>17</v>
      </c>
      <c r="I98" s="282">
        <f t="shared" si="103"/>
      </c>
      <c r="J98" s="283">
        <f t="shared" si="144"/>
      </c>
      <c r="K98" s="281">
        <v>0</v>
      </c>
      <c r="L98" s="283">
        <f t="shared" si="197"/>
      </c>
      <c r="M98" s="281">
        <v>0</v>
      </c>
      <c r="N98" s="284">
        <f t="shared" si="220"/>
      </c>
      <c r="O98" s="281">
        <v>0</v>
      </c>
      <c r="P98" s="284">
        <f t="shared" si="238"/>
      </c>
      <c r="Q98" s="285"/>
      <c r="R98" s="281"/>
      <c r="S98" s="285"/>
      <c r="T98" s="281"/>
      <c r="U98" s="286"/>
      <c r="V98" s="287"/>
      <c r="W98" s="281"/>
      <c r="X98" s="287"/>
      <c r="Y98" s="285"/>
      <c r="Z98" s="287"/>
      <c r="AA98" s="287"/>
      <c r="AB98" s="281"/>
      <c r="AC98" s="281"/>
      <c r="AD98" s="285"/>
      <c r="AE98" s="288"/>
      <c r="AF98" s="292" t="s">
        <v>357</v>
      </c>
    </row>
    <row r="99">
      <c r="A99" s="275"/>
      <c r="B99" s="294" t="s">
        <v>362</v>
      </c>
      <c r="C99" s="294"/>
      <c r="D99" s="294"/>
      <c r="E99" s="297">
        <f>SUM(E84:E98)</f>
      </c>
      <c r="F99" s="297">
        <f>SUM(F84:F98)</f>
      </c>
      <c r="G99" s="297">
        <f>SUM(G84:G98)</f>
      </c>
      <c r="H99" s="297">
        <f>SUM(H84:H98)</f>
      </c>
      <c r="I99" s="298">
        <f t="shared" si="103"/>
      </c>
      <c r="J99" s="299">
        <f t="shared" si="144"/>
      </c>
      <c r="K99" s="297">
        <f>SUM(K84:K98)</f>
      </c>
      <c r="L99" s="299">
        <f t="shared" si="197"/>
      </c>
      <c r="M99" s="297">
        <f>SUM(M84:M98)</f>
      </c>
      <c r="N99" s="300">
        <f t="shared" si="220"/>
      </c>
      <c r="O99" s="297">
        <f>SUM(O84:O98)</f>
      </c>
      <c r="P99" s="300">
        <f t="shared" si="238"/>
      </c>
      <c r="Q99" s="301">
        <f>M99/O99</f>
      </c>
      <c r="R99" s="297">
        <f>SUM(R84:R98)</f>
      </c>
      <c r="S99" s="301">
        <f>(O99+O99)/(K99+K99)</f>
      </c>
      <c r="T99" s="297">
        <f>SUM(T84:T98)</f>
      </c>
      <c r="U99" s="302">
        <f t="shared" ref="U99:U100" si="260">F99/T99</f>
      </c>
      <c r="V99" s="303">
        <f t="shared" ref="V99:V100" si="310">(F99+4*500)/T99</f>
      </c>
      <c r="W99" s="297">
        <f>SUM(W84:W98)</f>
      </c>
      <c r="X99" s="304">
        <f t="shared" ref="X99:X100" si="361">W99/T99</f>
      </c>
      <c r="Y99" s="301">
        <f t="shared" ref="Y99:Y100" si="412">T99/R99</f>
      </c>
      <c r="Z99" s="303">
        <f t="shared" ref="Z99:Z100" si="5">W99/F99</f>
      </c>
      <c r="AA99" s="303">
        <f>W99/(F99+COUNT(W84:W98)*500)</f>
      </c>
      <c r="AB99" s="295">
        <f>AB84+AB87+AB90+AB96+AB93</f>
      </c>
      <c r="AC99" s="295">
        <f>AC84+AC87+AC90+AC96+AC93</f>
      </c>
      <c r="AD99" s="301">
        <f t="shared" ref="AD99:AD100" si="56">AB99/T99</f>
      </c>
      <c r="AE99" s="305">
        <f>(W99-AC99)/(F99+COUNT(W84:W98))</f>
      </c>
      <c r="AF99" s="292"/>
    </row>
    <row r="100">
      <c r="A100" s="275"/>
      <c r="B100" s="309" t="s">
        <v>369</v>
      </c>
      <c r="C100" s="277" t="s">
        <v>352</v>
      </c>
      <c r="D100" s="278" t="s">
        <v>353</v>
      </c>
      <c r="E100" s="279">
        <v>13.48</v>
      </c>
      <c r="F100" s="280">
        <f>E100+E102+E101</f>
      </c>
      <c r="G100" s="279">
        <v>240</v>
      </c>
      <c r="H100" s="279">
        <v>10</v>
      </c>
      <c r="I100" s="282">
        <f t="shared" si="103"/>
      </c>
      <c r="J100" s="283">
        <f t="shared" si="144"/>
      </c>
      <c r="K100" s="279">
        <v>1</v>
      </c>
      <c r="L100" s="283">
        <f t="shared" si="197"/>
      </c>
      <c r="M100" s="279">
        <v>0</v>
      </c>
      <c r="N100" s="284">
        <f t="shared" si="220"/>
      </c>
      <c r="O100" s="279">
        <v>0</v>
      </c>
      <c r="P100" s="284">
        <f t="shared" si="238"/>
      </c>
      <c r="Q100" s="285">
        <f>(M100+M101+M102)/(O100+O101+O102)</f>
      </c>
      <c r="R100" s="281">
        <v>2</v>
      </c>
      <c r="S100" s="285">
        <f>(O100+O101+O102)/(K100+K101+K102)</f>
      </c>
      <c r="T100" s="281">
        <v>2</v>
      </c>
      <c r="U100" s="286">
        <f t="shared" si="260"/>
      </c>
      <c r="V100" s="287">
        <f t="shared" si="310"/>
      </c>
      <c r="W100" s="281">
        <v>3532.2000000000007</v>
      </c>
      <c r="X100" s="287">
        <f t="shared" si="361"/>
      </c>
      <c r="Y100" s="285">
        <f t="shared" si="412"/>
      </c>
      <c r="Z100" s="287">
        <f t="shared" si="5"/>
      </c>
      <c r="AA100" s="287">
        <f>W100/(F100+500)</f>
      </c>
      <c r="AB100" s="281">
        <v>0</v>
      </c>
      <c r="AC100" s="281">
        <v>0</v>
      </c>
      <c r="AD100" s="285">
        <f t="shared" si="56"/>
      </c>
      <c r="AE100" s="288">
        <f>(W100-AC100)/(F100+500)</f>
      </c>
      <c r="AF100" s="310" t="s">
        <v>371</v>
      </c>
    </row>
    <row r="101">
      <c r="A101" s="275"/>
      <c r="B101" s="309"/>
      <c r="C101" s="277"/>
      <c r="D101" s="278" t="s">
        <v>355</v>
      </c>
      <c r="E101" s="279">
        <v>1748.29</v>
      </c>
      <c r="F101" s="280"/>
      <c r="G101" s="281">
        <v>19690</v>
      </c>
      <c r="H101" s="281">
        <v>818</v>
      </c>
      <c r="I101" s="282">
        <f t="shared" si="103"/>
      </c>
      <c r="J101" s="283">
        <f t="shared" si="144"/>
      </c>
      <c r="K101" s="281">
        <v>37</v>
      </c>
      <c r="L101" s="283">
        <f t="shared" si="197"/>
      </c>
      <c r="M101" s="281">
        <v>2</v>
      </c>
      <c r="N101" s="284">
        <f t="shared" si="220"/>
      </c>
      <c r="O101" s="281">
        <v>3</v>
      </c>
      <c r="P101" s="284">
        <f t="shared" si="238"/>
      </c>
      <c r="Q101" s="285"/>
      <c r="R101" s="281"/>
      <c r="S101" s="285"/>
      <c r="T101" s="281"/>
      <c r="U101" s="286"/>
      <c r="V101" s="287"/>
      <c r="W101" s="281"/>
      <c r="X101" s="287"/>
      <c r="Y101" s="285"/>
      <c r="Z101" s="287"/>
      <c r="AA101" s="287"/>
      <c r="AB101" s="281"/>
      <c r="AC101" s="281"/>
      <c r="AD101" s="285"/>
      <c r="AE101" s="288"/>
      <c r="AF101" s="292"/>
    </row>
    <row r="102">
      <c r="A102" s="275"/>
      <c r="B102" s="309"/>
      <c r="C102" s="277"/>
      <c r="D102" s="278" t="s">
        <v>356</v>
      </c>
      <c r="E102" s="279">
        <v>58.83</v>
      </c>
      <c r="F102" s="280"/>
      <c r="G102" s="281">
        <v>449</v>
      </c>
      <c r="H102" s="291">
        <v>23</v>
      </c>
      <c r="I102" s="282">
        <f t="shared" si="103"/>
      </c>
      <c r="J102" s="283">
        <f t="shared" si="144"/>
      </c>
      <c r="K102" s="281">
        <v>3</v>
      </c>
      <c r="L102" s="283">
        <f t="shared" si="197"/>
      </c>
      <c r="M102" s="281">
        <v>0</v>
      </c>
      <c r="N102" s="284">
        <f t="shared" si="220"/>
      </c>
      <c r="O102" s="281">
        <v>0</v>
      </c>
      <c r="P102" s="284">
        <f t="shared" si="238"/>
      </c>
      <c r="Q102" s="285"/>
      <c r="R102" s="281"/>
      <c r="S102" s="285"/>
      <c r="T102" s="281"/>
      <c r="U102" s="286"/>
      <c r="V102" s="287"/>
      <c r="W102" s="281"/>
      <c r="X102" s="287"/>
      <c r="Y102" s="285"/>
      <c r="Z102" s="287"/>
      <c r="AA102" s="287"/>
      <c r="AB102" s="281"/>
      <c r="AC102" s="281"/>
      <c r="AD102" s="285"/>
      <c r="AE102" s="288"/>
      <c r="AF102" s="292" t="s">
        <v>372</v>
      </c>
    </row>
    <row r="103">
      <c r="A103" s="275"/>
      <c r="B103" s="309" t="s">
        <v>373</v>
      </c>
      <c r="C103" s="277" t="s">
        <v>352</v>
      </c>
      <c r="D103" s="278" t="s">
        <v>353</v>
      </c>
      <c r="E103" s="279">
        <v>21.63</v>
      </c>
      <c r="F103" s="280">
        <f>E103+E105+E104</f>
      </c>
      <c r="G103" s="281">
        <v>295</v>
      </c>
      <c r="H103" s="281">
        <v>9</v>
      </c>
      <c r="I103" s="282">
        <f t="shared" si="103"/>
      </c>
      <c r="J103" s="283">
        <f>(E103/G104)*1000</f>
      </c>
      <c r="K103" s="281">
        <v>0</v>
      </c>
      <c r="L103" s="283">
        <f t="shared" si="197"/>
      </c>
      <c r="M103" s="281">
        <v>0</v>
      </c>
      <c r="N103" s="284">
        <f t="shared" si="220"/>
      </c>
      <c r="O103" s="281">
        <v>0</v>
      </c>
      <c r="P103" s="284">
        <f t="shared" si="238"/>
      </c>
      <c r="Q103" s="285">
        <f>(M103+M104+M105)/(O103+O104+O105)</f>
      </c>
      <c r="R103" s="281">
        <v>3</v>
      </c>
      <c r="S103" s="285">
        <f>(O103+O104+O105)/(K103+K104+K105)</f>
      </c>
      <c r="T103" s="281">
        <v>0</v>
      </c>
      <c r="U103" s="286">
        <f>F103/T103</f>
      </c>
      <c r="V103" s="287">
        <f>(F103+4*500)/T103</f>
      </c>
      <c r="W103" s="281">
        <v>0</v>
      </c>
      <c r="X103" s="287">
        <f>W103/T103</f>
      </c>
      <c r="Y103" s="285">
        <f>T103/R103</f>
      </c>
      <c r="Z103" s="287">
        <f>W103/F103</f>
      </c>
      <c r="AA103" s="287">
        <f>W103/(F103+500)</f>
      </c>
      <c r="AB103" s="281">
        <v>0</v>
      </c>
      <c r="AC103" s="281">
        <v>0</v>
      </c>
      <c r="AD103" s="285">
        <f>AB103/T103</f>
      </c>
      <c r="AE103" s="288">
        <f>(W103-AC103)/(F103+500)</f>
      </c>
      <c r="AF103" s="310" t="s">
        <v>371</v>
      </c>
    </row>
    <row r="104">
      <c r="A104" s="275"/>
      <c r="B104" s="309"/>
      <c r="C104" s="277"/>
      <c r="D104" s="278" t="s">
        <v>355</v>
      </c>
      <c r="E104" s="279">
        <v>1517.18</v>
      </c>
      <c r="F104" s="280"/>
      <c r="G104" s="281">
        <v>18009</v>
      </c>
      <c r="H104" s="281">
        <v>704</v>
      </c>
      <c r="I104" s="282">
        <f t="shared" si="103"/>
      </c>
      <c r="J104" s="283">
        <f t="shared" ref="J104:J132" si="145">(E104/G104)*1000</f>
      </c>
      <c r="K104" s="281">
        <v>24</v>
      </c>
      <c r="L104" s="283">
        <f t="shared" si="197"/>
      </c>
      <c r="M104" s="281">
        <v>0</v>
      </c>
      <c r="N104" s="284">
        <f t="shared" si="220"/>
      </c>
      <c r="O104" s="281">
        <v>2</v>
      </c>
      <c r="P104" s="284">
        <f t="shared" si="238"/>
      </c>
      <c r="Q104" s="285"/>
      <c r="R104" s="281"/>
      <c r="S104" s="285"/>
      <c r="T104" s="281"/>
      <c r="U104" s="286"/>
      <c r="V104" s="287"/>
      <c r="W104" s="281"/>
      <c r="X104" s="287"/>
      <c r="Y104" s="285"/>
      <c r="Z104" s="287"/>
      <c r="AA104" s="287"/>
      <c r="AB104" s="281"/>
      <c r="AC104" s="281"/>
      <c r="AD104" s="285"/>
      <c r="AE104" s="288"/>
      <c r="AF104" s="292"/>
    </row>
    <row r="105">
      <c r="A105" s="275"/>
      <c r="B105" s="309"/>
      <c r="C105" s="277"/>
      <c r="D105" s="278" t="s">
        <v>356</v>
      </c>
      <c r="E105" s="279">
        <v>79.02</v>
      </c>
      <c r="F105" s="280"/>
      <c r="G105" s="281">
        <v>457</v>
      </c>
      <c r="H105" s="281">
        <v>15</v>
      </c>
      <c r="I105" s="282">
        <f t="shared" si="103"/>
      </c>
      <c r="J105" s="283">
        <f t="shared" si="145"/>
      </c>
      <c r="K105" s="281">
        <v>0</v>
      </c>
      <c r="L105" s="283">
        <f t="shared" si="197"/>
      </c>
      <c r="M105" s="281">
        <v>0</v>
      </c>
      <c r="N105" s="284">
        <f t="shared" si="220"/>
      </c>
      <c r="O105" s="281">
        <v>1</v>
      </c>
      <c r="P105" s="284">
        <f t="shared" si="238"/>
      </c>
      <c r="Q105" s="285"/>
      <c r="R105" s="281"/>
      <c r="S105" s="285"/>
      <c r="T105" s="281"/>
      <c r="U105" s="286"/>
      <c r="V105" s="287"/>
      <c r="W105" s="281"/>
      <c r="X105" s="287"/>
      <c r="Y105" s="285"/>
      <c r="Z105" s="287"/>
      <c r="AA105" s="287"/>
      <c r="AB105" s="281"/>
      <c r="AC105" s="281"/>
      <c r="AD105" s="285"/>
      <c r="AE105" s="288"/>
      <c r="AF105" s="292" t="s">
        <v>372</v>
      </c>
    </row>
    <row r="106">
      <c r="A106" s="275"/>
      <c r="B106" s="309" t="s">
        <v>374</v>
      </c>
      <c r="C106" s="277" t="s">
        <v>352</v>
      </c>
      <c r="D106" s="278" t="s">
        <v>353</v>
      </c>
      <c r="E106" s="279">
        <v>19.52</v>
      </c>
      <c r="F106" s="280">
        <f>E106+E108+E107</f>
      </c>
      <c r="G106" s="279">
        <v>260</v>
      </c>
      <c r="H106" s="279">
        <v>15</v>
      </c>
      <c r="I106" s="282">
        <f t="shared" si="103"/>
      </c>
      <c r="J106" s="283">
        <f t="shared" si="145"/>
      </c>
      <c r="K106" s="279">
        <v>0</v>
      </c>
      <c r="L106" s="283">
        <f t="shared" si="197"/>
      </c>
      <c r="M106" s="279">
        <v>0</v>
      </c>
      <c r="N106" s="284">
        <f t="shared" si="220"/>
      </c>
      <c r="O106" s="279">
        <v>0</v>
      </c>
      <c r="P106" s="284">
        <f t="shared" si="238"/>
      </c>
      <c r="Q106" s="285">
        <f>(M106+M107+M108)/(O106+O107+O108)</f>
      </c>
      <c r="R106" s="281">
        <v>5</v>
      </c>
      <c r="S106" s="285">
        <f>(O106+O107+O108)/(K106+K107+K108)</f>
      </c>
      <c r="T106" s="281">
        <v>3</v>
      </c>
      <c r="U106" s="286">
        <f>F106/T106</f>
      </c>
      <c r="V106" s="287">
        <f>(F106+4*500)/T106</f>
      </c>
      <c r="W106" s="281">
        <v>4470</v>
      </c>
      <c r="X106" s="287">
        <f>W106/T106</f>
      </c>
      <c r="Y106" s="285">
        <f>T106/R106</f>
      </c>
      <c r="Z106" s="287">
        <f>W106/F106</f>
      </c>
      <c r="AA106" s="287">
        <f>W106/(F106+500)</f>
      </c>
      <c r="AB106" s="281">
        <v>0</v>
      </c>
      <c r="AC106" s="281">
        <v>0</v>
      </c>
      <c r="AD106" s="285">
        <f>AB106/T106</f>
      </c>
      <c r="AE106" s="288">
        <f>(W106-AC106)/(F106+500)</f>
      </c>
      <c r="AF106" s="310" t="s">
        <v>371</v>
      </c>
    </row>
    <row r="107">
      <c r="A107" s="275"/>
      <c r="B107" s="309"/>
      <c r="C107" s="277"/>
      <c r="D107" s="278" t="s">
        <v>355</v>
      </c>
      <c r="E107" s="281">
        <v>1008.7</v>
      </c>
      <c r="F107" s="280"/>
      <c r="G107" s="281">
        <v>11783</v>
      </c>
      <c r="H107" s="281">
        <v>417</v>
      </c>
      <c r="I107" s="282">
        <f t="shared" si="103"/>
      </c>
      <c r="J107" s="283">
        <f t="shared" si="145"/>
      </c>
      <c r="K107" s="281">
        <v>14</v>
      </c>
      <c r="L107" s="283">
        <f t="shared" si="197"/>
      </c>
      <c r="M107" s="281">
        <v>1</v>
      </c>
      <c r="N107" s="284">
        <f t="shared" si="220"/>
      </c>
      <c r="O107" s="281">
        <v>2</v>
      </c>
      <c r="P107" s="284">
        <f t="shared" si="238"/>
      </c>
      <c r="Q107" s="285"/>
      <c r="R107" s="281"/>
      <c r="S107" s="285"/>
      <c r="T107" s="281"/>
      <c r="U107" s="286"/>
      <c r="V107" s="287"/>
      <c r="W107" s="281"/>
      <c r="X107" s="287"/>
      <c r="Y107" s="285"/>
      <c r="Z107" s="287"/>
      <c r="AA107" s="287"/>
      <c r="AB107" s="281"/>
      <c r="AC107" s="281"/>
      <c r="AD107" s="285"/>
      <c r="AE107" s="288"/>
      <c r="AF107" s="292"/>
    </row>
    <row r="108">
      <c r="A108" s="275"/>
      <c r="B108" s="309"/>
      <c r="C108" s="277"/>
      <c r="D108" s="278" t="s">
        <v>356</v>
      </c>
      <c r="E108" s="281">
        <v>75.41</v>
      </c>
      <c r="F108" s="280"/>
      <c r="G108" s="281">
        <v>386</v>
      </c>
      <c r="H108" s="281">
        <v>15</v>
      </c>
      <c r="I108" s="282">
        <f t="shared" si="103"/>
      </c>
      <c r="J108" s="283">
        <f t="shared" si="145"/>
      </c>
      <c r="K108" s="281">
        <v>0</v>
      </c>
      <c r="L108" s="283">
        <f t="shared" si="197"/>
      </c>
      <c r="M108" s="281">
        <v>1</v>
      </c>
      <c r="N108" s="284">
        <f t="shared" si="220"/>
      </c>
      <c r="O108" s="281">
        <v>0</v>
      </c>
      <c r="P108" s="284">
        <f t="shared" si="238"/>
      </c>
      <c r="Q108" s="285"/>
      <c r="R108" s="281"/>
      <c r="S108" s="285"/>
      <c r="T108" s="281"/>
      <c r="U108" s="286"/>
      <c r="V108" s="287"/>
      <c r="W108" s="281"/>
      <c r="X108" s="287"/>
      <c r="Y108" s="285"/>
      <c r="Z108" s="287"/>
      <c r="AA108" s="287"/>
      <c r="AB108" s="281"/>
      <c r="AC108" s="281"/>
      <c r="AD108" s="285"/>
      <c r="AE108" s="288"/>
      <c r="AF108" s="292" t="s">
        <v>372</v>
      </c>
    </row>
    <row r="109">
      <c r="A109" s="275"/>
      <c r="B109" s="309" t="s">
        <v>375</v>
      </c>
      <c r="C109" s="277" t="s">
        <v>352</v>
      </c>
      <c r="D109" s="278" t="s">
        <v>353</v>
      </c>
      <c r="E109" s="279">
        <v>15.25</v>
      </c>
      <c r="F109" s="280">
        <f>E109+E111+E110</f>
      </c>
      <c r="G109" s="281">
        <v>213</v>
      </c>
      <c r="H109" s="281">
        <v>10</v>
      </c>
      <c r="I109" s="282">
        <f t="shared" si="103"/>
      </c>
      <c r="J109" s="283">
        <f t="shared" si="145"/>
      </c>
      <c r="K109" s="281">
        <v>0</v>
      </c>
      <c r="L109" s="283">
        <f t="shared" si="197"/>
      </c>
      <c r="M109" s="281">
        <v>0</v>
      </c>
      <c r="N109" s="284">
        <f t="shared" si="220"/>
      </c>
      <c r="O109" s="281">
        <v>0</v>
      </c>
      <c r="P109" s="284">
        <f t="shared" si="238"/>
      </c>
      <c r="Q109" s="285">
        <f>(M109+M110+M111)/(O109+O110+O111)</f>
      </c>
      <c r="R109" s="281">
        <v>3</v>
      </c>
      <c r="S109" s="285">
        <f>(O109+O110+O111)/(K109+K110+K111)</f>
      </c>
      <c r="T109" s="281">
        <v>1</v>
      </c>
      <c r="U109" s="286">
        <f>F109/T109</f>
      </c>
      <c r="V109" s="287">
        <f>(F109+4*500)/T109</f>
      </c>
      <c r="W109" s="281">
        <v>420</v>
      </c>
      <c r="X109" s="287">
        <f>W109/T109</f>
      </c>
      <c r="Y109" s="285">
        <f>T109/R109</f>
      </c>
      <c r="Z109" s="287">
        <f>W109/F109</f>
      </c>
      <c r="AA109" s="287">
        <f>W109/(F109+500)</f>
      </c>
      <c r="AB109" s="281">
        <v>1</v>
      </c>
      <c r="AC109" s="281">
        <v>420</v>
      </c>
      <c r="AD109" s="285">
        <f>AB109/T109</f>
      </c>
      <c r="AE109" s="288">
        <f>(W109-AC109)/(F109+500)</f>
      </c>
      <c r="AF109" s="310" t="s">
        <v>371</v>
      </c>
    </row>
    <row r="110">
      <c r="A110" s="275"/>
      <c r="B110" s="309"/>
      <c r="C110" s="277"/>
      <c r="D110" s="278" t="s">
        <v>355</v>
      </c>
      <c r="E110" s="279">
        <v>962.09</v>
      </c>
      <c r="F110" s="280"/>
      <c r="G110" s="281">
        <v>10958</v>
      </c>
      <c r="H110" s="281">
        <v>396</v>
      </c>
      <c r="I110" s="282">
        <f t="shared" si="103"/>
      </c>
      <c r="J110" s="283">
        <f t="shared" si="145"/>
      </c>
      <c r="K110" s="281">
        <v>18</v>
      </c>
      <c r="L110" s="283">
        <f t="shared" si="197"/>
      </c>
      <c r="M110" s="281">
        <v>1</v>
      </c>
      <c r="N110" s="284">
        <f t="shared" si="220"/>
      </c>
      <c r="O110" s="281">
        <v>3</v>
      </c>
      <c r="P110" s="284">
        <f t="shared" si="238"/>
      </c>
      <c r="Q110" s="285"/>
      <c r="R110" s="281"/>
      <c r="S110" s="285"/>
      <c r="T110" s="281"/>
      <c r="U110" s="286"/>
      <c r="V110" s="287"/>
      <c r="W110" s="281"/>
      <c r="X110" s="287"/>
      <c r="Y110" s="285"/>
      <c r="Z110" s="287"/>
      <c r="AA110" s="287"/>
      <c r="AB110" s="281">
        <v>1</v>
      </c>
      <c r="AC110" s="281"/>
      <c r="AD110" s="285"/>
      <c r="AE110" s="288"/>
      <c r="AF110" s="292"/>
    </row>
    <row r="111">
      <c r="A111" s="275"/>
      <c r="B111" s="309"/>
      <c r="C111" s="277"/>
      <c r="D111" s="278" t="s">
        <v>356</v>
      </c>
      <c r="E111" s="279">
        <v>286.1</v>
      </c>
      <c r="F111" s="280"/>
      <c r="G111" s="281">
        <v>1255</v>
      </c>
      <c r="H111" s="281">
        <v>51</v>
      </c>
      <c r="I111" s="282">
        <f t="shared" si="103"/>
      </c>
      <c r="J111" s="283">
        <f t="shared" si="145"/>
      </c>
      <c r="K111" s="281">
        <v>1</v>
      </c>
      <c r="L111" s="283">
        <f t="shared" si="197"/>
      </c>
      <c r="M111" s="281">
        <v>0</v>
      </c>
      <c r="N111" s="284">
        <f t="shared" si="220"/>
      </c>
      <c r="O111" s="281">
        <v>1</v>
      </c>
      <c r="P111" s="284">
        <f t="shared" si="238"/>
      </c>
      <c r="Q111" s="285"/>
      <c r="R111" s="281"/>
      <c r="S111" s="285"/>
      <c r="T111" s="281"/>
      <c r="U111" s="286"/>
      <c r="V111" s="287"/>
      <c r="W111" s="281"/>
      <c r="X111" s="287"/>
      <c r="Y111" s="285"/>
      <c r="Z111" s="287"/>
      <c r="AA111" s="287"/>
      <c r="AB111" s="281">
        <v>1</v>
      </c>
      <c r="AC111" s="281"/>
      <c r="AD111" s="285"/>
      <c r="AE111" s="288"/>
      <c r="AF111" s="292" t="s">
        <v>372</v>
      </c>
    </row>
    <row r="112">
      <c r="A112" s="275"/>
      <c r="B112" s="309" t="s">
        <v>376</v>
      </c>
      <c r="C112" s="277" t="s">
        <v>352</v>
      </c>
      <c r="D112" s="278" t="s">
        <v>353</v>
      </c>
      <c r="E112" s="279">
        <v>24.05</v>
      </c>
      <c r="F112" s="280">
        <f>E112+E114+E113</f>
      </c>
      <c r="G112" s="279">
        <v>298</v>
      </c>
      <c r="H112" s="279">
        <v>10</v>
      </c>
      <c r="I112" s="282">
        <f t="shared" si="103"/>
      </c>
      <c r="J112" s="283">
        <f t="shared" si="145"/>
      </c>
      <c r="K112" s="279">
        <v>0</v>
      </c>
      <c r="L112" s="283">
        <f t="shared" si="197"/>
      </c>
      <c r="M112" s="279">
        <v>0</v>
      </c>
      <c r="N112" s="284">
        <f t="shared" si="220"/>
      </c>
      <c r="O112" s="279">
        <v>0</v>
      </c>
      <c r="P112" s="284">
        <f t="shared" si="238"/>
      </c>
      <c r="Q112" s="285">
        <f>(M112+M113+M114)/(O112+O113+O114)</f>
      </c>
      <c r="R112" s="281">
        <v>5</v>
      </c>
      <c r="S112" s="285">
        <f>(O112+O113+O114)/(K112+K113+K114)</f>
      </c>
      <c r="T112" s="281">
        <v>3</v>
      </c>
      <c r="U112" s="286">
        <f>F112/T112</f>
      </c>
      <c r="V112" s="287">
        <f>(F112+4*500)/T112</f>
      </c>
      <c r="W112" s="281">
        <v>5421.5999999999985</v>
      </c>
      <c r="X112" s="287">
        <f>W112/T112</f>
      </c>
      <c r="Y112" s="285">
        <f>T112/R112</f>
      </c>
      <c r="Z112" s="287">
        <f>W112/F112</f>
      </c>
      <c r="AA112" s="287">
        <f>W112/(F112+500)</f>
      </c>
      <c r="AB112" s="281">
        <v>1</v>
      </c>
      <c r="AC112" s="281">
        <v>2971.199999999999</v>
      </c>
      <c r="AD112" s="285">
        <f>AB112/T112</f>
      </c>
      <c r="AE112" s="288">
        <f>(W112-AC112)/(F112+500)</f>
      </c>
      <c r="AF112" s="310" t="s">
        <v>371</v>
      </c>
    </row>
    <row r="113">
      <c r="A113" s="275"/>
      <c r="B113" s="309"/>
      <c r="C113" s="277"/>
      <c r="D113" s="278" t="s">
        <v>355</v>
      </c>
      <c r="E113" s="279">
        <v>1479.29</v>
      </c>
      <c r="F113" s="280"/>
      <c r="G113" s="279">
        <v>15799</v>
      </c>
      <c r="H113" s="279">
        <v>718</v>
      </c>
      <c r="I113" s="282">
        <f t="shared" si="103"/>
      </c>
      <c r="J113" s="283">
        <f t="shared" si="145"/>
      </c>
      <c r="K113" s="281">
        <v>29</v>
      </c>
      <c r="L113" s="283">
        <f t="shared" si="197"/>
      </c>
      <c r="M113" s="281">
        <v>1</v>
      </c>
      <c r="N113" s="284">
        <f t="shared" si="220"/>
      </c>
      <c r="O113" s="281">
        <v>3</v>
      </c>
      <c r="P113" s="284">
        <f t="shared" si="238"/>
      </c>
      <c r="Q113" s="285"/>
      <c r="R113" s="281"/>
      <c r="S113" s="285"/>
      <c r="T113" s="281"/>
      <c r="U113" s="286"/>
      <c r="V113" s="287"/>
      <c r="W113" s="281"/>
      <c r="X113" s="287"/>
      <c r="Y113" s="285"/>
      <c r="Z113" s="287"/>
      <c r="AA113" s="287"/>
      <c r="AB113" s="281"/>
      <c r="AC113" s="281"/>
      <c r="AD113" s="285"/>
      <c r="AE113" s="288"/>
      <c r="AF113" s="292"/>
    </row>
    <row r="114">
      <c r="A114" s="275"/>
      <c r="B114" s="309"/>
      <c r="C114" s="277"/>
      <c r="D114" s="278" t="s">
        <v>356</v>
      </c>
      <c r="E114" s="279">
        <v>511.93</v>
      </c>
      <c r="F114" s="280"/>
      <c r="G114" s="281">
        <v>2712</v>
      </c>
      <c r="H114" s="281">
        <v>61</v>
      </c>
      <c r="I114" s="282">
        <f t="shared" si="103"/>
      </c>
      <c r="J114" s="283">
        <f t="shared" si="145"/>
      </c>
      <c r="K114" s="281">
        <v>0</v>
      </c>
      <c r="L114" s="283">
        <f t="shared" si="197"/>
      </c>
      <c r="M114" s="281">
        <v>2</v>
      </c>
      <c r="N114" s="284">
        <f t="shared" si="220"/>
      </c>
      <c r="O114" s="281">
        <v>2</v>
      </c>
      <c r="P114" s="284">
        <f t="shared" si="238"/>
      </c>
      <c r="Q114" s="285"/>
      <c r="R114" s="281"/>
      <c r="S114" s="285"/>
      <c r="T114" s="281"/>
      <c r="U114" s="286"/>
      <c r="V114" s="287"/>
      <c r="W114" s="281"/>
      <c r="X114" s="287"/>
      <c r="Y114" s="285"/>
      <c r="Z114" s="287"/>
      <c r="AA114" s="287"/>
      <c r="AB114" s="281"/>
      <c r="AC114" s="281"/>
      <c r="AD114" s="285"/>
      <c r="AE114" s="288"/>
      <c r="AF114" s="292" t="s">
        <v>372</v>
      </c>
    </row>
    <row r="115">
      <c r="A115" s="275"/>
      <c r="B115" s="311" t="s">
        <v>362</v>
      </c>
      <c r="C115" s="311"/>
      <c r="D115" s="311"/>
      <c r="E115" s="297">
        <f>SUM(E100:E114)</f>
      </c>
      <c r="F115" s="297">
        <f>SUM(F100:F114)</f>
      </c>
      <c r="G115" s="297">
        <f>SUM(G100:G114)</f>
      </c>
      <c r="H115" s="297">
        <f>SUM(H100:H114)</f>
      </c>
      <c r="I115" s="298">
        <f t="shared" si="103"/>
      </c>
      <c r="J115" s="299">
        <f t="shared" si="145"/>
      </c>
      <c r="K115" s="297">
        <f>SUM(K100:K114)</f>
      </c>
      <c r="L115" s="299">
        <f t="shared" si="197"/>
      </c>
      <c r="M115" s="297">
        <f>SUM(M100:M114)</f>
      </c>
      <c r="N115" s="300">
        <f t="shared" si="220"/>
      </c>
      <c r="O115" s="297">
        <f>SUM(O100:O114)</f>
      </c>
      <c r="P115" s="300">
        <f t="shared" si="238"/>
      </c>
      <c r="Q115" s="301">
        <f>M115/O115</f>
      </c>
      <c r="R115" s="297">
        <f>SUM(R100:R114)</f>
      </c>
      <c r="S115" s="301">
        <f>(O115+O115)/(K115+K115)</f>
      </c>
      <c r="T115" s="297">
        <f>SUM(T100:T114)</f>
      </c>
      <c r="U115" s="302">
        <f t="shared" ref="U115:U116" si="261">F115/T115</f>
      </c>
      <c r="V115" s="303">
        <f t="shared" ref="V115:V116" si="311">(F115+4*500)/T115</f>
      </c>
      <c r="W115" s="297">
        <f>SUM(W100:W114)</f>
      </c>
      <c r="X115" s="304">
        <f t="shared" ref="X115:X116" si="362">W115/T115</f>
      </c>
      <c r="Y115" s="301">
        <f t="shared" ref="Y115:Y116" si="413">T115/R115</f>
      </c>
      <c r="Z115" s="303">
        <f t="shared" ref="Z115:Z116" si="6">W115/F115</f>
      </c>
      <c r="AA115" s="303">
        <f>W115/(F115+COUNT(W100:W114)*500)</f>
      </c>
      <c r="AB115" s="295">
        <f>AB100+AB103+AB106+AB109+AB112</f>
      </c>
      <c r="AC115" s="295">
        <f>AC100+AC103+AC106+AC109+AC112</f>
      </c>
      <c r="AD115" s="301">
        <f t="shared" ref="AD115:AD116" si="57">AB115/T115</f>
      </c>
      <c r="AE115" s="305">
        <f>(W115-AC115)/(F115+COUNT(W100:W114))</f>
      </c>
      <c r="AF115" s="292"/>
    </row>
    <row r="116">
      <c r="A116" s="275"/>
      <c r="B116" s="312" t="s">
        <v>377</v>
      </c>
      <c r="C116" s="277" t="s">
        <v>378</v>
      </c>
      <c r="D116" s="278" t="s">
        <v>353</v>
      </c>
      <c r="E116" s="279">
        <v>28.35</v>
      </c>
      <c r="F116" s="280">
        <f>E116+E118+E117</f>
      </c>
      <c r="G116" s="279">
        <v>367</v>
      </c>
      <c r="H116" s="279">
        <v>16</v>
      </c>
      <c r="I116" s="282">
        <f t="shared" si="103"/>
      </c>
      <c r="J116" s="283">
        <f t="shared" si="145"/>
      </c>
      <c r="K116" s="279">
        <v>0</v>
      </c>
      <c r="L116" s="283">
        <f t="shared" si="197"/>
      </c>
      <c r="M116" s="279">
        <v>0</v>
      </c>
      <c r="N116" s="284">
        <f t="shared" si="220"/>
      </c>
      <c r="O116" s="279">
        <v>0</v>
      </c>
      <c r="P116" s="284">
        <f t="shared" si="238"/>
      </c>
      <c r="Q116" s="285">
        <f>(M116+M117+M118)/(O116+O117+O118)</f>
      </c>
      <c r="R116" s="281">
        <v>6</v>
      </c>
      <c r="S116" s="285">
        <f>(O116+O117+O118)/(K116+K117+K118)</f>
      </c>
      <c r="T116" s="281">
        <v>0</v>
      </c>
      <c r="U116" s="286">
        <f t="shared" si="261"/>
      </c>
      <c r="V116" s="287">
        <f t="shared" si="311"/>
      </c>
      <c r="W116" s="281">
        <v>0</v>
      </c>
      <c r="X116" s="287">
        <f t="shared" si="362"/>
      </c>
      <c r="Y116" s="285">
        <f t="shared" si="413"/>
      </c>
      <c r="Z116" s="287">
        <f t="shared" si="6"/>
      </c>
      <c r="AA116" s="287">
        <f>W116/(F116+500)</f>
      </c>
      <c r="AB116" s="281">
        <v>0</v>
      </c>
      <c r="AC116" s="281">
        <v>0</v>
      </c>
      <c r="AD116" s="285">
        <f t="shared" si="57"/>
      </c>
      <c r="AE116" s="288">
        <f>(W116-AC116)/(F116+500)</f>
      </c>
      <c r="AF116" s="310" t="s">
        <v>371</v>
      </c>
    </row>
    <row r="117">
      <c r="A117" s="275"/>
      <c r="B117" s="312"/>
      <c r="C117" s="277"/>
      <c r="D117" s="278" t="s">
        <v>355</v>
      </c>
      <c r="E117" s="279">
        <v>1956.11</v>
      </c>
      <c r="F117" s="280"/>
      <c r="G117" s="281">
        <v>15296</v>
      </c>
      <c r="H117" s="281">
        <v>568</v>
      </c>
      <c r="I117" s="282">
        <f t="shared" si="103"/>
      </c>
      <c r="J117" s="283">
        <f t="shared" si="145"/>
      </c>
      <c r="K117" s="281">
        <v>36</v>
      </c>
      <c r="L117" s="283">
        <f t="shared" si="197"/>
      </c>
      <c r="M117" s="281">
        <v>0</v>
      </c>
      <c r="N117" s="284">
        <f t="shared" si="220"/>
      </c>
      <c r="O117" s="281">
        <v>0</v>
      </c>
      <c r="P117" s="284">
        <f t="shared" si="238"/>
      </c>
      <c r="Q117" s="285"/>
      <c r="R117" s="281"/>
      <c r="S117" s="285"/>
      <c r="T117" s="281"/>
      <c r="U117" s="286"/>
      <c r="V117" s="287"/>
      <c r="W117" s="281"/>
      <c r="X117" s="287"/>
      <c r="Y117" s="285"/>
      <c r="Z117" s="287"/>
      <c r="AA117" s="287"/>
      <c r="AB117" s="281"/>
      <c r="AC117" s="281"/>
      <c r="AD117" s="285"/>
      <c r="AE117" s="288"/>
      <c r="AF117" s="292"/>
    </row>
    <row r="118">
      <c r="A118" s="275"/>
      <c r="B118" s="312"/>
      <c r="C118" s="277"/>
      <c r="D118" s="278" t="s">
        <v>356</v>
      </c>
      <c r="E118" s="279">
        <v>1302.08</v>
      </c>
      <c r="F118" s="280"/>
      <c r="G118" s="281">
        <v>10023</v>
      </c>
      <c r="H118" s="281">
        <v>195</v>
      </c>
      <c r="I118" s="282">
        <f t="shared" si="103"/>
      </c>
      <c r="J118" s="283">
        <f t="shared" si="145"/>
      </c>
      <c r="K118" s="281">
        <v>1</v>
      </c>
      <c r="L118" s="283">
        <f t="shared" si="197"/>
      </c>
      <c r="M118" s="281">
        <v>0</v>
      </c>
      <c r="N118" s="284">
        <f t="shared" si="220"/>
      </c>
      <c r="O118" s="281">
        <v>4</v>
      </c>
      <c r="P118" s="284">
        <f t="shared" si="238"/>
      </c>
      <c r="Q118" s="285"/>
      <c r="R118" s="281"/>
      <c r="S118" s="285"/>
      <c r="T118" s="281"/>
      <c r="U118" s="286"/>
      <c r="V118" s="287"/>
      <c r="W118" s="281"/>
      <c r="X118" s="287"/>
      <c r="Y118" s="285"/>
      <c r="Z118" s="287"/>
      <c r="AA118" s="287"/>
      <c r="AB118" s="281"/>
      <c r="AC118" s="281"/>
      <c r="AD118" s="285"/>
      <c r="AE118" s="288"/>
      <c r="AF118" s="292" t="s">
        <v>372</v>
      </c>
    </row>
    <row r="119">
      <c r="A119" s="275"/>
      <c r="B119" s="309" t="s">
        <v>379</v>
      </c>
      <c r="C119" s="277" t="s">
        <v>378</v>
      </c>
      <c r="D119" s="278" t="s">
        <v>353</v>
      </c>
      <c r="E119" s="279">
        <v>12.16</v>
      </c>
      <c r="F119" s="280">
        <f>E119+E121+E120</f>
      </c>
      <c r="G119" s="279">
        <v>260</v>
      </c>
      <c r="H119" s="279">
        <v>7</v>
      </c>
      <c r="I119" s="282">
        <f t="shared" si="103"/>
      </c>
      <c r="J119" s="283">
        <f t="shared" si="145"/>
      </c>
      <c r="K119" s="279">
        <v>3</v>
      </c>
      <c r="L119" s="283">
        <f t="shared" si="197"/>
      </c>
      <c r="M119" s="279">
        <v>0</v>
      </c>
      <c r="N119" s="284">
        <f t="shared" si="220"/>
      </c>
      <c r="O119" s="279">
        <v>0</v>
      </c>
      <c r="P119" s="284">
        <f t="shared" si="238"/>
      </c>
      <c r="Q119" s="285">
        <f>(M119+M120+M121)/(O119+O120+O121)</f>
      </c>
      <c r="R119" s="281">
        <v>5</v>
      </c>
      <c r="S119" s="285">
        <f>(O119+O120+O121)/(K119+K120+K121)</f>
      </c>
      <c r="T119" s="281">
        <v>3</v>
      </c>
      <c r="U119" s="286">
        <f>F119/T119</f>
      </c>
      <c r="V119" s="287">
        <f>(F119+4*500)/T119</f>
      </c>
      <c r="W119" s="281">
        <v>5317.199999999997</v>
      </c>
      <c r="X119" s="287">
        <f>W119/T119</f>
      </c>
      <c r="Y119" s="285">
        <f>T119/R119</f>
      </c>
      <c r="Z119" s="287">
        <f>W119/F119</f>
      </c>
      <c r="AA119" s="287">
        <f>W119/(F119+500)</f>
      </c>
      <c r="AB119" s="281">
        <v>2</v>
      </c>
      <c r="AC119" s="281">
        <v>2850</v>
      </c>
      <c r="AD119" s="285">
        <f>AB119/T119</f>
      </c>
      <c r="AE119" s="288">
        <f>(W119-AC119)/(F119+500)</f>
      </c>
      <c r="AF119" s="310" t="s">
        <v>371</v>
      </c>
    </row>
    <row r="120">
      <c r="A120" s="275"/>
      <c r="B120" s="309"/>
      <c r="C120" s="277"/>
      <c r="D120" s="278" t="s">
        <v>355</v>
      </c>
      <c r="E120" s="279">
        <v>2415.41</v>
      </c>
      <c r="F120" s="280"/>
      <c r="G120" s="281">
        <v>17869</v>
      </c>
      <c r="H120" s="281">
        <v>526</v>
      </c>
      <c r="I120" s="282">
        <f t="shared" si="103"/>
      </c>
      <c r="J120" s="283">
        <f t="shared" si="145"/>
      </c>
      <c r="K120" s="281">
        <v>25</v>
      </c>
      <c r="L120" s="283">
        <f t="shared" si="197"/>
      </c>
      <c r="M120" s="281">
        <v>1</v>
      </c>
      <c r="N120" s="284">
        <f t="shared" si="220"/>
      </c>
      <c r="O120" s="281">
        <v>2</v>
      </c>
      <c r="P120" s="284">
        <f t="shared" si="238"/>
      </c>
      <c r="Q120" s="285"/>
      <c r="R120" s="281"/>
      <c r="S120" s="285"/>
      <c r="T120" s="281"/>
      <c r="U120" s="286"/>
      <c r="V120" s="287"/>
      <c r="W120" s="281"/>
      <c r="X120" s="287"/>
      <c r="Y120" s="285"/>
      <c r="Z120" s="287"/>
      <c r="AA120" s="287"/>
      <c r="AB120" s="281"/>
      <c r="AC120" s="281"/>
      <c r="AD120" s="285"/>
      <c r="AE120" s="288"/>
      <c r="AF120" s="292"/>
    </row>
    <row r="121">
      <c r="A121" s="275"/>
      <c r="B121" s="309"/>
      <c r="C121" s="277"/>
      <c r="D121" s="278" t="s">
        <v>356</v>
      </c>
      <c r="E121" s="279">
        <v>1209.46</v>
      </c>
      <c r="F121" s="280"/>
      <c r="G121" s="281">
        <v>7466</v>
      </c>
      <c r="H121" s="281">
        <v>157</v>
      </c>
      <c r="I121" s="282">
        <f t="shared" si="103"/>
      </c>
      <c r="J121" s="283">
        <f t="shared" si="145"/>
      </c>
      <c r="K121" s="281">
        <v>1</v>
      </c>
      <c r="L121" s="283">
        <f t="shared" si="197"/>
      </c>
      <c r="M121" s="281">
        <v>1</v>
      </c>
      <c r="N121" s="284">
        <f t="shared" si="220"/>
      </c>
      <c r="O121" s="281">
        <v>4</v>
      </c>
      <c r="P121" s="284">
        <f t="shared" si="238"/>
      </c>
      <c r="Q121" s="285"/>
      <c r="R121" s="281"/>
      <c r="S121" s="285"/>
      <c r="T121" s="281"/>
      <c r="U121" s="286"/>
      <c r="V121" s="287"/>
      <c r="W121" s="281"/>
      <c r="X121" s="287"/>
      <c r="Y121" s="285"/>
      <c r="Z121" s="287"/>
      <c r="AA121" s="287"/>
      <c r="AB121" s="281"/>
      <c r="AC121" s="281"/>
      <c r="AD121" s="285"/>
      <c r="AE121" s="288"/>
      <c r="AF121" s="292" t="s">
        <v>372</v>
      </c>
    </row>
    <row r="122">
      <c r="A122" s="275"/>
      <c r="B122" s="309" t="s">
        <v>380</v>
      </c>
      <c r="C122" s="277" t="s">
        <v>378</v>
      </c>
      <c r="D122" s="278" t="s">
        <v>353</v>
      </c>
      <c r="E122" s="279">
        <v>23.45</v>
      </c>
      <c r="F122" s="280">
        <f>E122+E124+E123</f>
      </c>
      <c r="G122" s="279">
        <v>345</v>
      </c>
      <c r="H122" s="279">
        <v>13</v>
      </c>
      <c r="I122" s="282">
        <f t="shared" si="103"/>
      </c>
      <c r="J122" s="283">
        <f t="shared" si="145"/>
      </c>
      <c r="K122" s="279">
        <v>2</v>
      </c>
      <c r="L122" s="283">
        <f t="shared" si="197"/>
      </c>
      <c r="M122" s="279">
        <v>0</v>
      </c>
      <c r="N122" s="284">
        <f t="shared" si="220"/>
      </c>
      <c r="O122" s="279">
        <v>0</v>
      </c>
      <c r="P122" s="284">
        <f t="shared" si="238"/>
      </c>
      <c r="Q122" s="285">
        <f>(M122+M123+M124)/(O122+O123+O124)</f>
      </c>
      <c r="R122" s="281">
        <v>8</v>
      </c>
      <c r="S122" s="285">
        <f>(O122+O123+O124)/(K122+K123+K124)</f>
      </c>
      <c r="T122" s="281">
        <v>5</v>
      </c>
      <c r="U122" s="286">
        <f>F122/T122</f>
      </c>
      <c r="V122" s="287">
        <f>(F122+4*500)/T122</f>
      </c>
      <c r="W122" s="281">
        <v>3061.800000000003</v>
      </c>
      <c r="X122" s="287">
        <f>W122/T122</f>
      </c>
      <c r="Y122" s="285">
        <f>T122/R122</f>
      </c>
      <c r="Z122" s="287">
        <f>W122/F122</f>
      </c>
      <c r="AA122" s="287">
        <f>W122/(F122+500)</f>
      </c>
      <c r="AB122" s="281">
        <v>1</v>
      </c>
      <c r="AC122" s="281">
        <v>787.2000000000007</v>
      </c>
      <c r="AD122" s="285">
        <f>AB122/T122</f>
      </c>
      <c r="AE122" s="288">
        <f>(W122-AC122)/(F122+500)</f>
      </c>
      <c r="AF122" s="310" t="s">
        <v>371</v>
      </c>
    </row>
    <row r="123">
      <c r="A123" s="275"/>
      <c r="B123" s="309"/>
      <c r="C123" s="277"/>
      <c r="D123" s="278" t="s">
        <v>355</v>
      </c>
      <c r="E123" s="279">
        <v>2332.79</v>
      </c>
      <c r="F123" s="280"/>
      <c r="G123" s="281">
        <v>23226</v>
      </c>
      <c r="H123" s="281">
        <v>724</v>
      </c>
      <c r="I123" s="282">
        <f t="shared" si="103"/>
      </c>
      <c r="J123" s="283">
        <f t="shared" si="145"/>
      </c>
      <c r="K123" s="281">
        <v>39</v>
      </c>
      <c r="L123" s="283">
        <f t="shared" si="197"/>
      </c>
      <c r="M123" s="281">
        <v>3</v>
      </c>
      <c r="N123" s="284">
        <f t="shared" si="220"/>
      </c>
      <c r="O123" s="281">
        <v>7</v>
      </c>
      <c r="P123" s="284">
        <f t="shared" si="238"/>
      </c>
      <c r="Q123" s="285"/>
      <c r="R123" s="281"/>
      <c r="S123" s="285"/>
      <c r="T123" s="281"/>
      <c r="U123" s="286"/>
      <c r="V123" s="287"/>
      <c r="W123" s="281"/>
      <c r="X123" s="287"/>
      <c r="Y123" s="285"/>
      <c r="Z123" s="287"/>
      <c r="AA123" s="287"/>
      <c r="AB123" s="281">
        <v>1</v>
      </c>
      <c r="AC123" s="281">
        <v>787.2000000000007</v>
      </c>
      <c r="AD123" s="285"/>
      <c r="AE123" s="288"/>
      <c r="AF123" s="292"/>
    </row>
    <row r="124">
      <c r="A124" s="275"/>
      <c r="B124" s="309"/>
      <c r="C124" s="277"/>
      <c r="D124" s="278" t="s">
        <v>356</v>
      </c>
      <c r="E124" s="279">
        <v>1973.72</v>
      </c>
      <c r="F124" s="280"/>
      <c r="G124" s="281">
        <v>13651</v>
      </c>
      <c r="H124" s="281">
        <v>273</v>
      </c>
      <c r="I124" s="282">
        <f t="shared" si="103"/>
      </c>
      <c r="J124" s="283">
        <f t="shared" si="145"/>
      </c>
      <c r="K124" s="281">
        <v>4</v>
      </c>
      <c r="L124" s="283">
        <f t="shared" si="197"/>
      </c>
      <c r="M124" s="281">
        <v>1</v>
      </c>
      <c r="N124" s="284">
        <f t="shared" si="220"/>
      </c>
      <c r="O124" s="281">
        <v>2</v>
      </c>
      <c r="P124" s="284">
        <f t="shared" si="238"/>
      </c>
      <c r="Q124" s="285"/>
      <c r="R124" s="281"/>
      <c r="S124" s="285"/>
      <c r="T124" s="281"/>
      <c r="U124" s="286"/>
      <c r="V124" s="287"/>
      <c r="W124" s="281"/>
      <c r="X124" s="287"/>
      <c r="Y124" s="285"/>
      <c r="Z124" s="287"/>
      <c r="AA124" s="287"/>
      <c r="AB124" s="281">
        <v>1</v>
      </c>
      <c r="AC124" s="281">
        <v>787.2000000000007</v>
      </c>
      <c r="AD124" s="285"/>
      <c r="AE124" s="288"/>
      <c r="AF124" s="292" t="s">
        <v>372</v>
      </c>
    </row>
    <row r="125">
      <c r="A125" s="275"/>
      <c r="B125" s="309" t="s">
        <v>381</v>
      </c>
      <c r="C125" s="277" t="s">
        <v>378</v>
      </c>
      <c r="D125" s="278" t="s">
        <v>353</v>
      </c>
      <c r="E125" s="279">
        <v>26.41</v>
      </c>
      <c r="F125" s="280">
        <f>E125+E127+E126</f>
      </c>
      <c r="G125" s="279">
        <v>380</v>
      </c>
      <c r="H125" s="279">
        <v>22</v>
      </c>
      <c r="I125" s="282">
        <f t="shared" si="103"/>
      </c>
      <c r="J125" s="283">
        <f t="shared" si="145"/>
      </c>
      <c r="K125" s="279">
        <v>2</v>
      </c>
      <c r="L125" s="283">
        <f t="shared" si="197"/>
      </c>
      <c r="M125" s="279">
        <v>0</v>
      </c>
      <c r="N125" s="284">
        <f t="shared" si="220"/>
      </c>
      <c r="O125" s="279">
        <v>0</v>
      </c>
      <c r="P125" s="284">
        <f t="shared" si="238"/>
      </c>
      <c r="Q125" s="285">
        <f>(M125+M126+M127)/(O125+O126+O127)</f>
      </c>
      <c r="R125" s="281">
        <v>4</v>
      </c>
      <c r="S125" s="285">
        <f>(O125+O126+O127)/(K125+K126+K127)</f>
      </c>
      <c r="T125" s="281">
        <v>2</v>
      </c>
      <c r="U125" s="286">
        <f>F125/T125</f>
      </c>
      <c r="V125" s="287">
        <f>(F125+4*500)/T125</f>
      </c>
      <c r="W125" s="281">
        <v>3823.199999999997</v>
      </c>
      <c r="X125" s="287">
        <f>W125/T125</f>
      </c>
      <c r="Y125" s="285">
        <f>T125/R125</f>
      </c>
      <c r="Z125" s="287">
        <f>W125/F125</f>
      </c>
      <c r="AA125" s="287">
        <f>W125/(F125+500)</f>
      </c>
      <c r="AB125" s="281">
        <v>0</v>
      </c>
      <c r="AC125" s="281">
        <v>0</v>
      </c>
      <c r="AD125" s="285">
        <f>AB125/T125</f>
      </c>
      <c r="AE125" s="288">
        <f>(W125-AC125)/(F125+500)</f>
      </c>
      <c r="AF125" s="310" t="s">
        <v>371</v>
      </c>
    </row>
    <row r="126">
      <c r="A126" s="275"/>
      <c r="B126" s="309"/>
      <c r="C126" s="277"/>
      <c r="D126" s="278" t="s">
        <v>355</v>
      </c>
      <c r="E126" s="279">
        <v>1172.52</v>
      </c>
      <c r="F126" s="280"/>
      <c r="G126" s="281">
        <v>14921</v>
      </c>
      <c r="H126" s="281">
        <v>641</v>
      </c>
      <c r="I126" s="282">
        <f t="shared" si="103"/>
      </c>
      <c r="J126" s="283">
        <f t="shared" si="145"/>
      </c>
      <c r="K126" s="281">
        <v>25</v>
      </c>
      <c r="L126" s="283">
        <f t="shared" si="197"/>
      </c>
      <c r="M126" s="281">
        <v>1</v>
      </c>
      <c r="N126" s="284">
        <f t="shared" si="220"/>
      </c>
      <c r="O126" s="281">
        <v>4</v>
      </c>
      <c r="P126" s="284">
        <f t="shared" si="238"/>
      </c>
      <c r="Q126" s="285"/>
      <c r="R126" s="281"/>
      <c r="S126" s="285"/>
      <c r="T126" s="281"/>
      <c r="U126" s="286"/>
      <c r="V126" s="287"/>
      <c r="W126" s="281"/>
      <c r="X126" s="287"/>
      <c r="Y126" s="285"/>
      <c r="Z126" s="287"/>
      <c r="AA126" s="287"/>
      <c r="AB126" s="281"/>
      <c r="AC126" s="281"/>
      <c r="AD126" s="285"/>
      <c r="AE126" s="288"/>
      <c r="AF126" s="292"/>
    </row>
    <row r="127">
      <c r="A127" s="275"/>
      <c r="B127" s="309"/>
      <c r="C127" s="277"/>
      <c r="D127" s="278" t="s">
        <v>356</v>
      </c>
      <c r="E127" s="279">
        <v>475.28</v>
      </c>
      <c r="F127" s="280"/>
      <c r="G127" s="281">
        <v>2527</v>
      </c>
      <c r="H127" s="281">
        <v>141</v>
      </c>
      <c r="I127" s="282">
        <f t="shared" si="103"/>
      </c>
      <c r="J127" s="283">
        <f t="shared" si="145"/>
      </c>
      <c r="K127" s="281">
        <v>3</v>
      </c>
      <c r="L127" s="283">
        <f t="shared" si="197"/>
      </c>
      <c r="M127" s="281">
        <v>1</v>
      </c>
      <c r="N127" s="284">
        <f t="shared" si="220"/>
      </c>
      <c r="O127" s="281">
        <v>1</v>
      </c>
      <c r="P127" s="284">
        <f t="shared" si="238"/>
      </c>
      <c r="Q127" s="285"/>
      <c r="R127" s="281"/>
      <c r="S127" s="285"/>
      <c r="T127" s="281"/>
      <c r="U127" s="286"/>
      <c r="V127" s="287"/>
      <c r="W127" s="281"/>
      <c r="X127" s="287"/>
      <c r="Y127" s="285"/>
      <c r="Z127" s="287"/>
      <c r="AA127" s="287"/>
      <c r="AB127" s="281"/>
      <c r="AC127" s="281"/>
      <c r="AD127" s="285"/>
      <c r="AE127" s="288"/>
      <c r="AF127" s="292" t="s">
        <v>372</v>
      </c>
    </row>
    <row r="128">
      <c r="A128" s="275"/>
      <c r="B128" s="309" t="s">
        <v>382</v>
      </c>
      <c r="C128" s="277" t="s">
        <v>378</v>
      </c>
      <c r="D128" s="278" t="s">
        <v>353</v>
      </c>
      <c r="E128" s="279">
        <v>12.31</v>
      </c>
      <c r="F128" s="280">
        <f>E128+E130+E129</f>
      </c>
      <c r="G128" s="279">
        <v>175</v>
      </c>
      <c r="H128" s="279">
        <v>18</v>
      </c>
      <c r="I128" s="282">
        <f t="shared" si="103"/>
      </c>
      <c r="J128" s="283">
        <f t="shared" si="145"/>
      </c>
      <c r="K128" s="279">
        <v>1</v>
      </c>
      <c r="L128" s="283">
        <f t="shared" si="197"/>
      </c>
      <c r="M128" s="279">
        <v>0</v>
      </c>
      <c r="N128" s="284">
        <f t="shared" si="220"/>
      </c>
      <c r="O128" s="279">
        <v>0</v>
      </c>
      <c r="P128" s="284">
        <f t="shared" si="238"/>
      </c>
      <c r="Q128" s="285">
        <f>(M128+M129+M130)/(O128+O129+O130)</f>
      </c>
      <c r="R128" s="281">
        <v>1</v>
      </c>
      <c r="S128" s="285">
        <f>(O128+O129+O130)/(K128+K129+K130)</f>
      </c>
      <c r="T128" s="281">
        <v>1</v>
      </c>
      <c r="U128" s="286">
        <f>F128/T128</f>
      </c>
      <c r="V128" s="287">
        <f>(F128+4*500)/T128</f>
      </c>
      <c r="W128" s="281">
        <v>382.8000000000029</v>
      </c>
      <c r="X128" s="287">
        <f>W128/T128</f>
      </c>
      <c r="Y128" s="285">
        <f>T128/R128</f>
      </c>
      <c r="Z128" s="287">
        <f>W128/F128</f>
      </c>
      <c r="AA128" s="287">
        <f>W128/(F128+500)</f>
      </c>
      <c r="AB128" s="281">
        <v>0</v>
      </c>
      <c r="AC128" s="281">
        <v>0</v>
      </c>
      <c r="AD128" s="285">
        <f>AB128/T128</f>
      </c>
      <c r="AE128" s="288">
        <f>(W128-AC128)/(F128+500)</f>
      </c>
      <c r="AF128" s="310" t="s">
        <v>371</v>
      </c>
    </row>
    <row r="129">
      <c r="A129" s="275"/>
      <c r="B129" s="309"/>
      <c r="C129" s="277"/>
      <c r="D129" s="278" t="s">
        <v>355</v>
      </c>
      <c r="E129" s="279">
        <v>333.43</v>
      </c>
      <c r="F129" s="280"/>
      <c r="G129" s="281">
        <v>4281</v>
      </c>
      <c r="H129" s="281">
        <v>249</v>
      </c>
      <c r="I129" s="282">
        <f t="shared" si="103"/>
      </c>
      <c r="J129" s="283">
        <f t="shared" si="145"/>
      </c>
      <c r="K129" s="281">
        <v>11</v>
      </c>
      <c r="L129" s="283">
        <f>E128/K128</f>
      </c>
      <c r="M129" s="281">
        <v>1</v>
      </c>
      <c r="N129" s="284">
        <f t="shared" si="220"/>
      </c>
      <c r="O129" s="281">
        <v>1</v>
      </c>
      <c r="P129" s="284">
        <f t="shared" si="238"/>
      </c>
      <c r="Q129" s="285"/>
      <c r="R129" s="281"/>
      <c r="S129" s="285"/>
      <c r="T129" s="281"/>
      <c r="U129" s="286"/>
      <c r="V129" s="287"/>
      <c r="W129" s="281"/>
      <c r="X129" s="287"/>
      <c r="Y129" s="285"/>
      <c r="Z129" s="287"/>
      <c r="AA129" s="287"/>
      <c r="AB129" s="281"/>
      <c r="AC129" s="281"/>
      <c r="AD129" s="285"/>
      <c r="AE129" s="288"/>
      <c r="AF129" s="292"/>
    </row>
    <row r="130">
      <c r="A130" s="275"/>
      <c r="B130" s="309"/>
      <c r="C130" s="277"/>
      <c r="D130" s="278" t="s">
        <v>356</v>
      </c>
      <c r="E130" s="279">
        <v>170.59</v>
      </c>
      <c r="F130" s="280"/>
      <c r="G130" s="281">
        <v>876</v>
      </c>
      <c r="H130" s="281">
        <v>46</v>
      </c>
      <c r="I130" s="282">
        <f t="shared" si="103"/>
      </c>
      <c r="J130" s="283">
        <f t="shared" si="145"/>
      </c>
      <c r="K130" s="281">
        <v>1</v>
      </c>
      <c r="L130" s="283">
        <f t="shared" ref="L130:L132" si="198">E130/K130</f>
      </c>
      <c r="M130" s="281">
        <v>0</v>
      </c>
      <c r="N130" s="284">
        <f t="shared" si="220"/>
      </c>
      <c r="O130" s="281">
        <v>0</v>
      </c>
      <c r="P130" s="284">
        <f t="shared" si="238"/>
      </c>
      <c r="Q130" s="285"/>
      <c r="R130" s="281"/>
      <c r="S130" s="285"/>
      <c r="T130" s="281"/>
      <c r="U130" s="286"/>
      <c r="V130" s="287"/>
      <c r="W130" s="281"/>
      <c r="X130" s="287"/>
      <c r="Y130" s="285"/>
      <c r="Z130" s="287"/>
      <c r="AA130" s="287"/>
      <c r="AB130" s="281"/>
      <c r="AC130" s="281"/>
      <c r="AD130" s="285"/>
      <c r="AE130" s="288"/>
      <c r="AF130" s="292" t="s">
        <v>372</v>
      </c>
    </row>
    <row r="131">
      <c r="A131" s="275"/>
      <c r="B131" s="313" t="s">
        <v>362</v>
      </c>
      <c r="C131" s="313"/>
      <c r="D131" s="313"/>
      <c r="E131" s="297">
        <f>SUM(E116:E130)</f>
      </c>
      <c r="F131" s="297">
        <f>SUM(F116:F130)</f>
      </c>
      <c r="G131" s="297">
        <f>SUM(G116:G130)</f>
      </c>
      <c r="H131" s="297">
        <f>SUM(H116:H130)</f>
      </c>
      <c r="I131" s="298">
        <f t="shared" si="103"/>
      </c>
      <c r="J131" s="299">
        <f t="shared" si="145"/>
      </c>
      <c r="K131" s="297">
        <f>SUM(K116:K130)</f>
      </c>
      <c r="L131" s="299">
        <f t="shared" si="198"/>
      </c>
      <c r="M131" s="297">
        <f>SUM(M116:M130)</f>
      </c>
      <c r="N131" s="300">
        <f t="shared" si="220"/>
      </c>
      <c r="O131" s="297">
        <f>SUM(O116:O130)</f>
      </c>
      <c r="P131" s="300">
        <f t="shared" si="238"/>
      </c>
      <c r="Q131" s="301">
        <f t="shared" ref="Q131:Q132" si="125">M131/O131</f>
      </c>
      <c r="R131" s="297">
        <f>SUM(R116:R130)</f>
      </c>
      <c r="S131" s="301">
        <f t="shared" ref="S131:S132" si="178">(O131+O131)/(K131+K131)</f>
      </c>
      <c r="T131" s="297">
        <f>SUM(T116:T130)</f>
      </c>
      <c r="U131" s="302">
        <f t="shared" ref="U131:U132" si="262">F131/T131</f>
      </c>
      <c r="V131" s="303">
        <f t="shared" ref="V131:V132" si="312">(F131+4*500)/T131</f>
      </c>
      <c r="W131" s="297">
        <f>SUM(W116:W130)</f>
      </c>
      <c r="X131" s="304">
        <f t="shared" ref="X131:X132" si="363">W131/T131</f>
      </c>
      <c r="Y131" s="301">
        <f t="shared" ref="Y131:Y132" si="414">T131/R131</f>
      </c>
      <c r="Z131" s="303">
        <f t="shared" ref="Z131:Z132" si="7">W131/F131</f>
      </c>
      <c r="AA131" s="303">
        <f>W131/(F131+COUNT(W116:W130)*500)</f>
      </c>
      <c r="AB131" s="295">
        <f>AB116+AB119+AB122+AB125+AB128</f>
      </c>
      <c r="AC131" s="295">
        <f>AC116+AC119+AC122+AC125+AC128</f>
      </c>
      <c r="AD131" s="301">
        <f t="shared" ref="AD131:AD132" si="58">AB131/T131</f>
      </c>
      <c r="AE131" s="314">
        <f>(W131-AC131)/(F131+COUNT(W116:W130))</f>
      </c>
      <c r="AF131" s="292"/>
    </row>
    <row r="132">
      <c r="A132" s="275"/>
      <c r="B132" s="315" t="s">
        <v>383</v>
      </c>
      <c r="C132" s="315"/>
      <c r="D132" s="315"/>
      <c r="E132" s="316">
        <f>E83+E99+E115+E131</f>
      </c>
      <c r="F132" s="316">
        <f>F83+F99+F115+F131</f>
      </c>
      <c r="G132" s="316">
        <f>G83+G99+G115+G131</f>
      </c>
      <c r="H132" s="316">
        <f>H83+H99+H115+H131</f>
      </c>
      <c r="I132" s="317">
        <f t="shared" si="103"/>
      </c>
      <c r="J132" s="318">
        <f t="shared" si="145"/>
      </c>
      <c r="K132" s="319">
        <f>K83+K99+K115+K131</f>
      </c>
      <c r="L132" s="318">
        <f t="shared" si="198"/>
      </c>
      <c r="M132" s="319">
        <f>M83+M99+M115+M131</f>
      </c>
      <c r="N132" s="320">
        <f t="shared" si="220"/>
      </c>
      <c r="O132" s="319">
        <f>O83+O99+O115+O131</f>
      </c>
      <c r="P132" s="320">
        <f t="shared" si="238"/>
      </c>
      <c r="Q132" s="321">
        <f t="shared" si="125"/>
      </c>
      <c r="R132" s="319">
        <f>R83+R99+R115+R131</f>
      </c>
      <c r="S132" s="321">
        <f t="shared" si="178"/>
      </c>
      <c r="T132" s="319">
        <f>T83+T99+T115+T131</f>
      </c>
      <c r="U132" s="322">
        <f t="shared" si="262"/>
      </c>
      <c r="V132" s="323">
        <f t="shared" si="312"/>
      </c>
      <c r="W132" s="316">
        <f>W83+W99+W115+W131</f>
      </c>
      <c r="X132" s="323">
        <f t="shared" si="363"/>
      </c>
      <c r="Y132" s="321">
        <f t="shared" si="414"/>
      </c>
      <c r="Z132" s="323">
        <f t="shared" si="7"/>
      </c>
      <c r="AA132" s="323">
        <f>W132/(F132+COUNT(W68:W82,W84:W98,W100:W114,W116:W130)*500)</f>
      </c>
      <c r="AB132" s="319">
        <f>AB83+AB99+AB115+AB131</f>
      </c>
      <c r="AC132" s="316">
        <f>AC83+AC99+AC115+AC131</f>
      </c>
      <c r="AD132" s="321">
        <f t="shared" si="58"/>
      </c>
      <c r="AE132" s="323">
        <f>(W132-AC132)/(F132+COUNT(W68:W82,W84:W98,W100:W114,W116:W130)*500)</f>
      </c>
      <c r="AF132" s="287"/>
    </row>
    <row r="133">
      <c r="A133" s="263" t="s">
        <v>318</v>
      </c>
      <c r="B133" s="264" t="s">
        <v>319</v>
      </c>
      <c r="C133" s="264" t="s">
        <v>320</v>
      </c>
      <c r="D133" s="264" t="s">
        <v>321</v>
      </c>
      <c r="E133" s="265" t="s">
        <v>322</v>
      </c>
      <c r="F133" s="264" t="s">
        <v>323</v>
      </c>
      <c r="G133" s="264" t="s">
        <v>324</v>
      </c>
      <c r="H133" s="264" t="s">
        <v>325</v>
      </c>
      <c r="I133" s="266" t="s">
        <v>326</v>
      </c>
      <c r="J133" s="267" t="s">
        <v>327</v>
      </c>
      <c r="K133" s="264" t="s">
        <v>328</v>
      </c>
      <c r="L133" s="267" t="s">
        <v>329</v>
      </c>
      <c r="M133" s="264" t="s">
        <v>330</v>
      </c>
      <c r="N133" s="268" t="s">
        <v>331</v>
      </c>
      <c r="O133" s="264" t="s">
        <v>332</v>
      </c>
      <c r="P133" s="268" t="s">
        <v>333</v>
      </c>
      <c r="Q133" s="266" t="s">
        <v>334</v>
      </c>
      <c r="R133" s="269" t="s">
        <v>335</v>
      </c>
      <c r="S133" s="270" t="s">
        <v>336</v>
      </c>
      <c r="T133" s="269" t="s">
        <v>337</v>
      </c>
      <c r="U133" s="271" t="s">
        <v>338</v>
      </c>
      <c r="V133" s="272" t="s">
        <v>339</v>
      </c>
      <c r="W133" s="272" t="s">
        <v>340</v>
      </c>
      <c r="X133" s="272" t="s">
        <v>341</v>
      </c>
      <c r="Y133" s="270" t="s">
        <v>342</v>
      </c>
      <c r="Z133" s="272" t="s">
        <v>343</v>
      </c>
      <c r="AA133" s="272" t="s">
        <v>344</v>
      </c>
      <c r="AB133" s="272" t="s">
        <v>345</v>
      </c>
      <c r="AC133" s="269" t="s">
        <v>346</v>
      </c>
      <c r="AD133" s="270" t="s">
        <v>347</v>
      </c>
      <c r="AE133" s="273" t="s">
        <v>348</v>
      </c>
      <c r="AF133" s="274" t="s">
        <v>349</v>
      </c>
    </row>
    <row r="134">
      <c r="A134" s="275" t="s">
        <v>385</v>
      </c>
      <c r="B134" s="276" t="s">
        <v>351</v>
      </c>
      <c r="C134" s="277" t="s">
        <v>370</v>
      </c>
      <c r="D134" s="278" t="s">
        <v>353</v>
      </c>
      <c r="E134" s="279">
        <v>91.91</v>
      </c>
      <c r="F134" s="280">
        <f>E134+E136+E135</f>
      </c>
      <c r="G134" s="281">
        <v>650</v>
      </c>
      <c r="H134" s="281">
        <v>127</v>
      </c>
      <c r="I134" s="282">
        <f t="shared" ref="I134:I183" si="104">H134/G134</f>
      </c>
      <c r="J134" s="283">
        <f t="shared" ref="J134:J168" si="146">(E134/G134)*1000</f>
      </c>
      <c r="K134" s="281">
        <v>0</v>
      </c>
      <c r="L134" s="283">
        <f t="shared" ref="L134:L194" si="199">E134/K134</f>
      </c>
      <c r="M134" s="281">
        <v>0</v>
      </c>
      <c r="N134" s="284">
        <f t="shared" ref="N134:N198" si="221">E134/M134</f>
      </c>
      <c r="O134" s="281">
        <v>0</v>
      </c>
      <c r="P134" s="284">
        <f t="shared" ref="P134:P198" si="239">E134/O134</f>
      </c>
      <c r="Q134" s="285">
        <f>(M134+M135+M136)/(O134+O135+O136)</f>
      </c>
      <c r="R134" s="281">
        <v>2</v>
      </c>
      <c r="S134" s="285">
        <f>(O134+O135+O136)/(K134+K135+K136)</f>
      </c>
      <c r="T134" s="281">
        <v>1</v>
      </c>
      <c r="U134" s="286">
        <f>F134/T134</f>
      </c>
      <c r="V134" s="287">
        <f>(F134+4*500)/T134</f>
      </c>
      <c r="W134" s="281">
        <v>420</v>
      </c>
      <c r="X134" s="287">
        <f>W134/T134</f>
      </c>
      <c r="Y134" s="285">
        <f>T134/R134</f>
      </c>
      <c r="Z134" s="287">
        <f>W134/F134</f>
      </c>
      <c r="AA134" s="287">
        <f>W134/(F134+500)</f>
      </c>
      <c r="AB134" s="281">
        <v>0</v>
      </c>
      <c r="AC134" s="281">
        <v>0</v>
      </c>
      <c r="AD134" s="285">
        <f>AB134/T134</f>
      </c>
      <c r="AE134" s="288">
        <f>(W134-AC134)/(F134+500)</f>
      </c>
      <c r="AF134" s="289" t="s">
        <v>354</v>
      </c>
    </row>
    <row r="135">
      <c r="A135" s="275"/>
      <c r="B135" s="276"/>
      <c r="C135" s="277"/>
      <c r="D135" s="278" t="s">
        <v>355</v>
      </c>
      <c r="E135" s="279">
        <v>1349.08</v>
      </c>
      <c r="F135" s="280"/>
      <c r="G135" s="281">
        <v>12816</v>
      </c>
      <c r="H135" s="281">
        <v>907</v>
      </c>
      <c r="I135" s="282">
        <f t="shared" si="104"/>
      </c>
      <c r="J135" s="283">
        <f t="shared" si="146"/>
      </c>
      <c r="K135" s="281">
        <v>38</v>
      </c>
      <c r="L135" s="283">
        <f t="shared" si="199"/>
      </c>
      <c r="M135" s="281">
        <v>1</v>
      </c>
      <c r="N135" s="284">
        <f t="shared" si="221"/>
      </c>
      <c r="O135" s="281">
        <v>1</v>
      </c>
      <c r="P135" s="284">
        <f t="shared" si="239"/>
      </c>
      <c r="Q135" s="285"/>
      <c r="R135" s="281"/>
      <c r="S135" s="285"/>
      <c r="T135" s="281"/>
      <c r="U135" s="286"/>
      <c r="V135" s="287"/>
      <c r="W135" s="281"/>
      <c r="X135" s="287"/>
      <c r="Y135" s="285"/>
      <c r="Z135" s="287"/>
      <c r="AA135" s="287"/>
      <c r="AB135" s="281"/>
      <c r="AC135" s="281"/>
      <c r="AD135" s="285"/>
      <c r="AE135" s="288"/>
      <c r="AF135" s="290"/>
    </row>
    <row r="136">
      <c r="A136" s="275"/>
      <c r="B136" s="276"/>
      <c r="C136" s="277"/>
      <c r="D136" s="278" t="s">
        <v>356</v>
      </c>
      <c r="E136" s="279">
        <v>216.44</v>
      </c>
      <c r="F136" s="280"/>
      <c r="G136" s="281">
        <v>1320</v>
      </c>
      <c r="H136" s="291">
        <v>122</v>
      </c>
      <c r="I136" s="282">
        <f t="shared" si="104"/>
      </c>
      <c r="J136" s="283">
        <f t="shared" si="146"/>
      </c>
      <c r="K136" s="281">
        <v>0</v>
      </c>
      <c r="L136" s="283">
        <f t="shared" si="199"/>
      </c>
      <c r="M136" s="281">
        <v>0</v>
      </c>
      <c r="N136" s="284">
        <f t="shared" si="221"/>
      </c>
      <c r="O136" s="281">
        <v>0</v>
      </c>
      <c r="P136" s="284">
        <f t="shared" si="239"/>
      </c>
      <c r="Q136" s="285"/>
      <c r="R136" s="281"/>
      <c r="S136" s="285"/>
      <c r="T136" s="281"/>
      <c r="U136" s="286"/>
      <c r="V136" s="287"/>
      <c r="W136" s="281"/>
      <c r="X136" s="287"/>
      <c r="Y136" s="285"/>
      <c r="Z136" s="287"/>
      <c r="AA136" s="287"/>
      <c r="AB136" s="281"/>
      <c r="AC136" s="281"/>
      <c r="AD136" s="285"/>
      <c r="AE136" s="288"/>
      <c r="AF136" s="292" t="s">
        <v>357</v>
      </c>
    </row>
    <row r="137">
      <c r="A137" s="275"/>
      <c r="B137" s="276" t="s">
        <v>358</v>
      </c>
      <c r="C137" s="277" t="s">
        <v>370</v>
      </c>
      <c r="D137" s="278" t="s">
        <v>353</v>
      </c>
      <c r="E137" s="279">
        <v>44.64</v>
      </c>
      <c r="F137" s="280">
        <f>E137+E139+E138</f>
      </c>
      <c r="G137" s="281">
        <v>409</v>
      </c>
      <c r="H137" s="281">
        <v>32</v>
      </c>
      <c r="I137" s="282">
        <f t="shared" si="104"/>
      </c>
      <c r="J137" s="283">
        <f t="shared" si="146"/>
      </c>
      <c r="K137" s="281">
        <v>0</v>
      </c>
      <c r="L137" s="283">
        <f t="shared" si="199"/>
      </c>
      <c r="M137" s="281">
        <v>0</v>
      </c>
      <c r="N137" s="284">
        <f t="shared" si="221"/>
      </c>
      <c r="O137" s="281">
        <v>0</v>
      </c>
      <c r="P137" s="284">
        <f t="shared" si="239"/>
      </c>
      <c r="Q137" s="285">
        <f>(M137+M138+M139)/(O137+O138+O139)</f>
      </c>
      <c r="R137" s="281">
        <v>4</v>
      </c>
      <c r="S137" s="285">
        <f>(O137+O138+O139)/(K137+K138+K139)</f>
      </c>
      <c r="T137" s="281">
        <v>1</v>
      </c>
      <c r="U137" s="286">
        <f>F137/T137</f>
      </c>
      <c r="V137" s="287">
        <f>(F137+4*500)/T137</f>
      </c>
      <c r="W137" s="281">
        <v>2071.2</v>
      </c>
      <c r="X137" s="287">
        <f>W137/T137</f>
      </c>
      <c r="Y137" s="285">
        <f>T137/R137</f>
      </c>
      <c r="Z137" s="287">
        <f>W137/F137</f>
      </c>
      <c r="AA137" s="287">
        <f>W137/(F137+500)</f>
      </c>
      <c r="AB137" s="281">
        <v>0</v>
      </c>
      <c r="AC137" s="281">
        <v>0</v>
      </c>
      <c r="AD137" s="285">
        <f>AB137/T137</f>
      </c>
      <c r="AE137" s="288">
        <f>(W137-AC137)/(F137+500)</f>
      </c>
      <c r="AF137" s="289" t="s">
        <v>354</v>
      </c>
    </row>
    <row r="138">
      <c r="A138" s="275"/>
      <c r="B138" s="276"/>
      <c r="C138" s="277"/>
      <c r="D138" s="278" t="s">
        <v>355</v>
      </c>
      <c r="E138" s="279">
        <v>1618.42</v>
      </c>
      <c r="F138" s="280"/>
      <c r="G138" s="281">
        <v>17372</v>
      </c>
      <c r="H138" s="281">
        <v>847</v>
      </c>
      <c r="I138" s="282">
        <f t="shared" si="104"/>
      </c>
      <c r="J138" s="283">
        <f t="shared" si="146"/>
      </c>
      <c r="K138" s="281">
        <v>39</v>
      </c>
      <c r="L138" s="283">
        <f t="shared" si="199"/>
      </c>
      <c r="M138" s="281">
        <v>1</v>
      </c>
      <c r="N138" s="284">
        <f t="shared" si="221"/>
      </c>
      <c r="O138" s="281">
        <v>3</v>
      </c>
      <c r="P138" s="284">
        <f t="shared" si="239"/>
      </c>
      <c r="Q138" s="285"/>
      <c r="R138" s="281"/>
      <c r="S138" s="285"/>
      <c r="T138" s="281"/>
      <c r="U138" s="286"/>
      <c r="V138" s="287"/>
      <c r="W138" s="281"/>
      <c r="X138" s="287"/>
      <c r="Y138" s="285"/>
      <c r="Z138" s="287"/>
      <c r="AA138" s="287"/>
      <c r="AB138" s="281"/>
      <c r="AC138" s="281"/>
      <c r="AD138" s="285"/>
      <c r="AE138" s="288"/>
      <c r="AF138" s="290"/>
    </row>
    <row r="139">
      <c r="A139" s="275"/>
      <c r="B139" s="276"/>
      <c r="C139" s="277"/>
      <c r="D139" s="278" t="s">
        <v>356</v>
      </c>
      <c r="E139" s="279">
        <v>165.32</v>
      </c>
      <c r="F139" s="280"/>
      <c r="G139" s="281">
        <v>1269</v>
      </c>
      <c r="H139" s="281">
        <v>73</v>
      </c>
      <c r="I139" s="282">
        <f t="shared" si="104"/>
      </c>
      <c r="J139" s="283">
        <f t="shared" si="146"/>
      </c>
      <c r="K139" s="281">
        <v>1</v>
      </c>
      <c r="L139" s="283">
        <f t="shared" si="199"/>
      </c>
      <c r="M139" s="281">
        <v>0</v>
      </c>
      <c r="N139" s="284">
        <f t="shared" si="221"/>
      </c>
      <c r="O139" s="281">
        <v>0</v>
      </c>
      <c r="P139" s="284">
        <f t="shared" si="239"/>
      </c>
      <c r="Q139" s="285"/>
      <c r="R139" s="281"/>
      <c r="S139" s="285"/>
      <c r="T139" s="281"/>
      <c r="U139" s="286"/>
      <c r="V139" s="287"/>
      <c r="W139" s="281"/>
      <c r="X139" s="287"/>
      <c r="Y139" s="285"/>
      <c r="Z139" s="287"/>
      <c r="AA139" s="287"/>
      <c r="AB139" s="281"/>
      <c r="AC139" s="281"/>
      <c r="AD139" s="285"/>
      <c r="AE139" s="288"/>
      <c r="AF139" s="292" t="s">
        <v>357</v>
      </c>
    </row>
    <row r="140">
      <c r="A140" s="275"/>
      <c r="B140" s="293" t="s">
        <v>359</v>
      </c>
      <c r="C140" s="277" t="s">
        <v>370</v>
      </c>
      <c r="D140" s="278" t="s">
        <v>353</v>
      </c>
      <c r="E140" s="279">
        <v>26.43</v>
      </c>
      <c r="F140" s="280">
        <f>E140+E142+E141</f>
      </c>
      <c r="G140" s="281">
        <v>270</v>
      </c>
      <c r="H140" s="281">
        <v>17</v>
      </c>
      <c r="I140" s="282">
        <f t="shared" si="104"/>
      </c>
      <c r="J140" s="283">
        <f t="shared" si="146"/>
      </c>
      <c r="K140" s="281">
        <v>2</v>
      </c>
      <c r="L140" s="283">
        <f t="shared" si="199"/>
      </c>
      <c r="M140" s="281">
        <v>0</v>
      </c>
      <c r="N140" s="284">
        <f t="shared" si="221"/>
      </c>
      <c r="O140" s="281">
        <v>0</v>
      </c>
      <c r="P140" s="284">
        <f t="shared" si="239"/>
      </c>
      <c r="Q140" s="285">
        <f>(M140+M141+M142)/(O140+O141+O142)</f>
      </c>
      <c r="R140" s="281">
        <v>5</v>
      </c>
      <c r="S140" s="285">
        <f>(O140+O141+O142)/(K140+K141+K142)</f>
      </c>
      <c r="T140" s="281">
        <v>0</v>
      </c>
      <c r="U140" s="286">
        <f>F140/T140</f>
      </c>
      <c r="V140" s="287">
        <f>(F140+4*500)/T140</f>
      </c>
      <c r="W140" s="281">
        <v>0</v>
      </c>
      <c r="X140" s="287">
        <f>W140/T140</f>
      </c>
      <c r="Y140" s="285">
        <f>T140/R140</f>
      </c>
      <c r="Z140" s="287">
        <f>W140/F140</f>
      </c>
      <c r="AA140" s="287">
        <f>W140/(F140+500)</f>
      </c>
      <c r="AB140" s="281">
        <v>0</v>
      </c>
      <c r="AC140" s="281">
        <v>0</v>
      </c>
      <c r="AD140" s="285">
        <f>AB140/T140</f>
      </c>
      <c r="AE140" s="288">
        <f>(W140-AC140)/(F140+500)</f>
      </c>
      <c r="AF140" s="289" t="s">
        <v>354</v>
      </c>
    </row>
    <row r="141">
      <c r="A141" s="275"/>
      <c r="B141" s="293"/>
      <c r="C141" s="277"/>
      <c r="D141" s="278" t="s">
        <v>355</v>
      </c>
      <c r="E141" s="279">
        <v>897.26</v>
      </c>
      <c r="F141" s="280"/>
      <c r="G141" s="281">
        <v>9631</v>
      </c>
      <c r="H141" s="281">
        <v>375</v>
      </c>
      <c r="I141" s="282">
        <f t="shared" si="104"/>
      </c>
      <c r="J141" s="283">
        <f t="shared" si="146"/>
      </c>
      <c r="K141" s="281">
        <v>22</v>
      </c>
      <c r="L141" s="283">
        <f t="shared" si="199"/>
      </c>
      <c r="M141" s="281">
        <v>0</v>
      </c>
      <c r="N141" s="284">
        <f t="shared" si="221"/>
      </c>
      <c r="O141" s="281">
        <v>3</v>
      </c>
      <c r="P141" s="284">
        <f t="shared" si="239"/>
      </c>
      <c r="Q141" s="285"/>
      <c r="R141" s="281"/>
      <c r="S141" s="285"/>
      <c r="T141" s="281"/>
      <c r="U141" s="286"/>
      <c r="V141" s="287"/>
      <c r="W141" s="281"/>
      <c r="X141" s="287"/>
      <c r="Y141" s="285"/>
      <c r="Z141" s="287"/>
      <c r="AA141" s="287"/>
      <c r="AB141" s="281"/>
      <c r="AC141" s="281"/>
      <c r="AD141" s="285"/>
      <c r="AE141" s="288"/>
      <c r="AF141" s="290"/>
    </row>
    <row r="142">
      <c r="A142" s="275"/>
      <c r="B142" s="293"/>
      <c r="C142" s="277"/>
      <c r="D142" s="278" t="s">
        <v>356</v>
      </c>
      <c r="E142" s="279">
        <v>188.21</v>
      </c>
      <c r="F142" s="280"/>
      <c r="G142" s="281">
        <v>1160</v>
      </c>
      <c r="H142" s="291">
        <v>67</v>
      </c>
      <c r="I142" s="282">
        <f t="shared" si="104"/>
      </c>
      <c r="J142" s="283">
        <f t="shared" si="146"/>
      </c>
      <c r="K142" s="281">
        <v>0</v>
      </c>
      <c r="L142" s="283">
        <f t="shared" si="199"/>
      </c>
      <c r="M142" s="281">
        <v>0</v>
      </c>
      <c r="N142" s="284">
        <f t="shared" si="221"/>
      </c>
      <c r="O142" s="281">
        <v>0</v>
      </c>
      <c r="P142" s="284">
        <f t="shared" si="239"/>
      </c>
      <c r="Q142" s="285"/>
      <c r="R142" s="281"/>
      <c r="S142" s="285"/>
      <c r="T142" s="281"/>
      <c r="U142" s="286"/>
      <c r="V142" s="287"/>
      <c r="W142" s="281"/>
      <c r="X142" s="287"/>
      <c r="Y142" s="285"/>
      <c r="Z142" s="287"/>
      <c r="AA142" s="287"/>
      <c r="AB142" s="281"/>
      <c r="AC142" s="281"/>
      <c r="AD142" s="285"/>
      <c r="AE142" s="288"/>
      <c r="AF142" s="292" t="s">
        <v>357</v>
      </c>
    </row>
    <row r="143">
      <c r="A143" s="275"/>
      <c r="B143" s="276" t="s">
        <v>360</v>
      </c>
      <c r="C143" s="277" t="s">
        <v>370</v>
      </c>
      <c r="D143" s="278" t="s">
        <v>353</v>
      </c>
      <c r="E143" s="279">
        <v>85.37</v>
      </c>
      <c r="F143" s="280">
        <f>E143+E145+E144</f>
      </c>
      <c r="G143" s="281">
        <v>518</v>
      </c>
      <c r="H143" s="281">
        <v>22</v>
      </c>
      <c r="I143" s="282">
        <f t="shared" si="104"/>
      </c>
      <c r="J143" s="283">
        <f t="shared" si="146"/>
      </c>
      <c r="K143" s="281">
        <v>0</v>
      </c>
      <c r="L143" s="283">
        <f t="shared" si="199"/>
      </c>
      <c r="M143" s="281">
        <v>0</v>
      </c>
      <c r="N143" s="284">
        <f t="shared" si="221"/>
      </c>
      <c r="O143" s="281">
        <v>0</v>
      </c>
      <c r="P143" s="284">
        <f t="shared" si="239"/>
      </c>
      <c r="Q143" s="285">
        <f>(M143+M144+M145)/(O143+O144+O145)</f>
      </c>
      <c r="R143" s="281">
        <v>5</v>
      </c>
      <c r="S143" s="285">
        <f>(O143+O144+O145)/(K143+K144+K145)</f>
      </c>
      <c r="T143" s="281">
        <v>3</v>
      </c>
      <c r="U143" s="286">
        <f>F143/T143</f>
      </c>
      <c r="V143" s="287">
        <f>(F143+4*500)/T143</f>
      </c>
      <c r="W143" s="281">
        <v>5718.000000000001</v>
      </c>
      <c r="X143" s="287">
        <f>W143/T143</f>
      </c>
      <c r="Y143" s="285">
        <f>T143/R143</f>
      </c>
      <c r="Z143" s="287">
        <f>W143/F143</f>
      </c>
      <c r="AA143" s="287">
        <f>W143/(F143+500)</f>
      </c>
      <c r="AB143" s="281">
        <v>0</v>
      </c>
      <c r="AC143" s="281">
        <v>0</v>
      </c>
      <c r="AD143" s="285">
        <f>AB143/T143</f>
      </c>
      <c r="AE143" s="288">
        <f>(W143-AC143)/(F143+500)</f>
      </c>
      <c r="AF143" s="289" t="s">
        <v>354</v>
      </c>
    </row>
    <row r="144">
      <c r="A144" s="275"/>
      <c r="B144" s="276"/>
      <c r="C144" s="277"/>
      <c r="D144" s="278" t="s">
        <v>355</v>
      </c>
      <c r="E144" s="279">
        <v>628.41</v>
      </c>
      <c r="F144" s="280"/>
      <c r="G144" s="281">
        <v>6107</v>
      </c>
      <c r="H144" s="281">
        <v>284</v>
      </c>
      <c r="I144" s="282">
        <f t="shared" si="104"/>
      </c>
      <c r="J144" s="283">
        <f t="shared" si="146"/>
      </c>
      <c r="K144" s="281">
        <v>7</v>
      </c>
      <c r="L144" s="283">
        <f t="shared" si="199"/>
      </c>
      <c r="M144" s="281">
        <v>2</v>
      </c>
      <c r="N144" s="284">
        <f t="shared" si="221"/>
      </c>
      <c r="O144" s="281">
        <v>2</v>
      </c>
      <c r="P144" s="284">
        <f t="shared" si="239"/>
      </c>
      <c r="Q144" s="285"/>
      <c r="R144" s="281"/>
      <c r="S144" s="285"/>
      <c r="T144" s="281"/>
      <c r="U144" s="286"/>
      <c r="V144" s="287"/>
      <c r="W144" s="281"/>
      <c r="X144" s="287"/>
      <c r="Y144" s="285"/>
      <c r="Z144" s="287"/>
      <c r="AA144" s="287"/>
      <c r="AB144" s="281"/>
      <c r="AC144" s="281"/>
      <c r="AD144" s="285"/>
      <c r="AE144" s="288"/>
      <c r="AF144" s="290"/>
    </row>
    <row r="145">
      <c r="A145" s="275"/>
      <c r="B145" s="276"/>
      <c r="C145" s="277"/>
      <c r="D145" s="278" t="s">
        <v>356</v>
      </c>
      <c r="E145" s="279">
        <v>113.7</v>
      </c>
      <c r="F145" s="280"/>
      <c r="G145" s="281">
        <v>1101</v>
      </c>
      <c r="H145" s="291">
        <v>39</v>
      </c>
      <c r="I145" s="282">
        <f t="shared" si="104"/>
      </c>
      <c r="J145" s="283">
        <f t="shared" si="146"/>
      </c>
      <c r="K145" s="281">
        <v>1</v>
      </c>
      <c r="L145" s="283">
        <f t="shared" si="199"/>
      </c>
      <c r="M145" s="281">
        <v>0</v>
      </c>
      <c r="N145" s="284">
        <f t="shared" si="221"/>
      </c>
      <c r="O145" s="281">
        <v>0</v>
      </c>
      <c r="P145" s="284">
        <f t="shared" si="239"/>
      </c>
      <c r="Q145" s="285"/>
      <c r="R145" s="281"/>
      <c r="S145" s="285"/>
      <c r="T145" s="281"/>
      <c r="U145" s="286"/>
      <c r="V145" s="287"/>
      <c r="W145" s="281"/>
      <c r="X145" s="287"/>
      <c r="Y145" s="285"/>
      <c r="Z145" s="287"/>
      <c r="AA145" s="287"/>
      <c r="AB145" s="281"/>
      <c r="AC145" s="281"/>
      <c r="AD145" s="285"/>
      <c r="AE145" s="288"/>
      <c r="AF145" s="292" t="s">
        <v>357</v>
      </c>
    </row>
    <row r="146">
      <c r="A146" s="275"/>
      <c r="B146" s="276" t="s">
        <v>361</v>
      </c>
      <c r="C146" s="277" t="s">
        <v>370</v>
      </c>
      <c r="D146" s="278" t="s">
        <v>353</v>
      </c>
      <c r="E146" s="279">
        <v>95.05</v>
      </c>
      <c r="F146" s="280">
        <f>E146+E148+E147</f>
      </c>
      <c r="G146" s="281">
        <v>680</v>
      </c>
      <c r="H146" s="281">
        <v>15</v>
      </c>
      <c r="I146" s="282">
        <f t="shared" si="104"/>
      </c>
      <c r="J146" s="283">
        <f t="shared" si="146"/>
      </c>
      <c r="K146" s="281">
        <v>2</v>
      </c>
      <c r="L146" s="283">
        <f t="shared" si="199"/>
      </c>
      <c r="M146" s="281">
        <v>0</v>
      </c>
      <c r="N146" s="284">
        <f t="shared" si="221"/>
      </c>
      <c r="O146" s="281">
        <v>0</v>
      </c>
      <c r="P146" s="284">
        <f t="shared" si="239"/>
      </c>
      <c r="Q146" s="285">
        <f>(M146+M147+M148)/(O146+O147+O148)</f>
      </c>
      <c r="R146" s="281">
        <v>7</v>
      </c>
      <c r="S146" s="285">
        <f>(O146+O147+O148)/(K146+K147+K148)</f>
      </c>
      <c r="T146" s="281">
        <v>1</v>
      </c>
      <c r="U146" s="286">
        <f>F146/T146</f>
      </c>
      <c r="V146" s="287">
        <f>(F146+4*500)/T146</f>
      </c>
      <c r="W146" s="281">
        <v>2467.199999999999</v>
      </c>
      <c r="X146" s="287">
        <f>W146/T146</f>
      </c>
      <c r="Y146" s="285">
        <f>T146/R146</f>
      </c>
      <c r="Z146" s="287">
        <f>W146/F146</f>
      </c>
      <c r="AA146" s="287">
        <f>W146/(F146+500)</f>
      </c>
      <c r="AB146" s="281">
        <v>1</v>
      </c>
      <c r="AC146" s="281">
        <v>2467.2</v>
      </c>
      <c r="AD146" s="285">
        <f>AB146/T146</f>
      </c>
      <c r="AE146" s="288">
        <f>(W146-AC146)/(F146+500)</f>
      </c>
      <c r="AF146" s="289" t="s">
        <v>354</v>
      </c>
    </row>
    <row r="147">
      <c r="A147" s="275"/>
      <c r="B147" s="276"/>
      <c r="C147" s="277"/>
      <c r="D147" s="278" t="s">
        <v>355</v>
      </c>
      <c r="E147" s="279">
        <v>1814.6</v>
      </c>
      <c r="F147" s="280"/>
      <c r="G147" s="281">
        <v>17594</v>
      </c>
      <c r="H147" s="281">
        <v>913</v>
      </c>
      <c r="I147" s="282">
        <f t="shared" si="104"/>
      </c>
      <c r="J147" s="283">
        <f t="shared" si="146"/>
      </c>
      <c r="K147" s="281">
        <v>30</v>
      </c>
      <c r="L147" s="283">
        <f t="shared" si="199"/>
      </c>
      <c r="M147" s="281">
        <v>1</v>
      </c>
      <c r="N147" s="284">
        <f t="shared" si="221"/>
      </c>
      <c r="O147" s="281">
        <v>5</v>
      </c>
      <c r="P147" s="284">
        <f t="shared" si="239"/>
      </c>
      <c r="Q147" s="285"/>
      <c r="R147" s="281"/>
      <c r="S147" s="285"/>
      <c r="T147" s="281"/>
      <c r="U147" s="286"/>
      <c r="V147" s="287"/>
      <c r="W147" s="281"/>
      <c r="X147" s="287"/>
      <c r="Y147" s="285"/>
      <c r="Z147" s="287"/>
      <c r="AA147" s="287"/>
      <c r="AB147" s="281"/>
      <c r="AC147" s="281"/>
      <c r="AD147" s="285"/>
      <c r="AE147" s="288"/>
      <c r="AF147" s="290"/>
    </row>
    <row r="148">
      <c r="A148" s="275"/>
      <c r="B148" s="276"/>
      <c r="C148" s="277"/>
      <c r="D148" s="278" t="s">
        <v>356</v>
      </c>
      <c r="E148" s="279">
        <v>157.57</v>
      </c>
      <c r="F148" s="280"/>
      <c r="G148" s="281">
        <v>909</v>
      </c>
      <c r="H148" s="291">
        <v>29</v>
      </c>
      <c r="I148" s="282">
        <f t="shared" si="104"/>
      </c>
      <c r="J148" s="283">
        <f t="shared" si="146"/>
      </c>
      <c r="K148" s="281">
        <v>0</v>
      </c>
      <c r="L148" s="283">
        <f t="shared" si="199"/>
      </c>
      <c r="M148" s="281">
        <v>0</v>
      </c>
      <c r="N148" s="284">
        <f t="shared" si="221"/>
      </c>
      <c r="O148" s="281">
        <v>0</v>
      </c>
      <c r="P148" s="284">
        <f t="shared" si="239"/>
      </c>
      <c r="Q148" s="285"/>
      <c r="R148" s="281"/>
      <c r="S148" s="285"/>
      <c r="T148" s="281"/>
      <c r="U148" s="286"/>
      <c r="V148" s="287"/>
      <c r="W148" s="281"/>
      <c r="X148" s="287"/>
      <c r="Y148" s="285"/>
      <c r="Z148" s="287"/>
      <c r="AA148" s="287"/>
      <c r="AB148" s="281"/>
      <c r="AC148" s="281"/>
      <c r="AD148" s="285"/>
      <c r="AE148" s="288"/>
      <c r="AF148" s="292" t="s">
        <v>357</v>
      </c>
    </row>
    <row r="149">
      <c r="A149" s="275"/>
      <c r="B149" s="294" t="s">
        <v>362</v>
      </c>
      <c r="C149" s="294"/>
      <c r="D149" s="294"/>
      <c r="E149" s="295">
        <f>SUM(E134:E148)</f>
      </c>
      <c r="F149" s="296">
        <f>SUM(F134:F148)</f>
      </c>
      <c r="G149" s="297">
        <f>SUM(G134:G148)</f>
      </c>
      <c r="H149" s="297">
        <f>SUM(H134:H148)</f>
      </c>
      <c r="I149" s="298">
        <f t="shared" si="104"/>
      </c>
      <c r="J149" s="299">
        <f t="shared" si="146"/>
      </c>
      <c r="K149" s="297">
        <f>SUM(K134:K148)</f>
      </c>
      <c r="L149" s="299">
        <f t="shared" si="199"/>
      </c>
      <c r="M149" s="297">
        <f>SUM(M134:M148)</f>
      </c>
      <c r="N149" s="300">
        <f t="shared" si="221"/>
      </c>
      <c r="O149" s="297">
        <f>SUM(O134:O148)</f>
      </c>
      <c r="P149" s="300">
        <f t="shared" si="239"/>
      </c>
      <c r="Q149" s="301">
        <f>M149/O149</f>
      </c>
      <c r="R149" s="297">
        <f>SUM(R134:R148)</f>
      </c>
      <c r="S149" s="301">
        <f>(O149+O149)/(K149+K149)</f>
      </c>
      <c r="T149" s="296">
        <f>SUM(T134:T148)</f>
      </c>
      <c r="U149" s="302">
        <f t="shared" ref="U149:U150" si="263">F149/T149</f>
      </c>
      <c r="V149" s="303">
        <f t="shared" ref="V149:V150" si="313">(F149+4*500)/T149</f>
      </c>
      <c r="W149" s="296">
        <f>SUM(W134:W148)</f>
      </c>
      <c r="X149" s="304">
        <f t="shared" ref="X149:X150" si="364">W149/T149</f>
      </c>
      <c r="Y149" s="301">
        <f t="shared" ref="Y149:Y150" si="415">T149/R149</f>
      </c>
      <c r="Z149" s="303">
        <f t="shared" ref="Z149:Z150" si="8">W149/F149</f>
      </c>
      <c r="AA149" s="303">
        <f>W149/(F149+COUNT(W134:W148)*500)</f>
      </c>
      <c r="AB149" s="295">
        <f>AB134+AB137+AB140+AB143+AB146</f>
      </c>
      <c r="AC149" s="295">
        <f>AC134+AC137+AC140+AC143+AC146</f>
      </c>
      <c r="AD149" s="301">
        <f t="shared" ref="AD149:AD150" si="59">AB149/T149</f>
      </c>
      <c r="AE149" s="305">
        <f>(W149-AC149)/(F149+COUNT(W134:W148))</f>
      </c>
      <c r="AF149" s="306"/>
    </row>
    <row r="150">
      <c r="A150" s="275"/>
      <c r="B150" s="307" t="s">
        <v>363</v>
      </c>
      <c r="C150" s="277" t="s">
        <v>364</v>
      </c>
      <c r="D150" s="278" t="s">
        <v>353</v>
      </c>
      <c r="E150" s="279">
        <v>30.25</v>
      </c>
      <c r="F150" s="280">
        <f>E150+E152+E151</f>
      </c>
      <c r="G150" s="281">
        <v>263</v>
      </c>
      <c r="H150" s="281">
        <v>11</v>
      </c>
      <c r="I150" s="282">
        <f t="shared" si="104"/>
      </c>
      <c r="J150" s="283">
        <f t="shared" si="146"/>
      </c>
      <c r="K150" s="281">
        <v>2</v>
      </c>
      <c r="L150" s="283">
        <f t="shared" si="199"/>
      </c>
      <c r="M150" s="281">
        <v>0</v>
      </c>
      <c r="N150" s="284">
        <f t="shared" si="221"/>
      </c>
      <c r="O150" s="281">
        <v>1</v>
      </c>
      <c r="P150" s="284">
        <f t="shared" si="239"/>
      </c>
      <c r="Q150" s="285">
        <f>(M150+M151+M152)/(O150+O151+O152)</f>
      </c>
      <c r="R150" s="281">
        <v>1</v>
      </c>
      <c r="S150" s="285">
        <f>(O150+O151+O152)/(K150+K151+K152)</f>
      </c>
      <c r="T150" s="281">
        <v>0</v>
      </c>
      <c r="U150" s="286">
        <f t="shared" si="263"/>
      </c>
      <c r="V150" s="287">
        <f t="shared" si="313"/>
      </c>
      <c r="W150" s="281">
        <v>0</v>
      </c>
      <c r="X150" s="287">
        <f t="shared" si="364"/>
      </c>
      <c r="Y150" s="285">
        <f t="shared" si="415"/>
      </c>
      <c r="Z150" s="287">
        <f t="shared" si="8"/>
      </c>
      <c r="AA150" s="287">
        <f>W150/(F150+500)</f>
      </c>
      <c r="AB150" s="281">
        <v>0</v>
      </c>
      <c r="AC150" s="281">
        <v>0</v>
      </c>
      <c r="AD150" s="285">
        <f t="shared" si="59"/>
      </c>
      <c r="AE150" s="288">
        <f>(W150-AC150)/(F150+500)</f>
      </c>
      <c r="AF150" s="289" t="s">
        <v>354</v>
      </c>
    </row>
    <row r="151">
      <c r="A151" s="275"/>
      <c r="B151" s="307"/>
      <c r="C151" s="277"/>
      <c r="D151" s="278" t="s">
        <v>355</v>
      </c>
      <c r="E151" s="279">
        <v>1195.82</v>
      </c>
      <c r="F151" s="280"/>
      <c r="G151" s="281">
        <v>11809</v>
      </c>
      <c r="H151" s="281">
        <v>549</v>
      </c>
      <c r="I151" s="282">
        <f t="shared" si="104"/>
      </c>
      <c r="J151" s="283">
        <f t="shared" si="146"/>
      </c>
      <c r="K151" s="281">
        <v>26</v>
      </c>
      <c r="L151" s="283">
        <f t="shared" si="199"/>
      </c>
      <c r="M151" s="281">
        <v>0</v>
      </c>
      <c r="N151" s="284">
        <f t="shared" si="221"/>
      </c>
      <c r="O151" s="281">
        <v>1</v>
      </c>
      <c r="P151" s="284">
        <f t="shared" si="239"/>
      </c>
      <c r="Q151" s="285"/>
      <c r="R151" s="281"/>
      <c r="S151" s="285"/>
      <c r="T151" s="281"/>
      <c r="U151" s="286"/>
      <c r="V151" s="287"/>
      <c r="W151" s="281"/>
      <c r="X151" s="287"/>
      <c r="Y151" s="285"/>
      <c r="Z151" s="287"/>
      <c r="AA151" s="287"/>
      <c r="AB151" s="281"/>
      <c r="AC151" s="281"/>
      <c r="AD151" s="285"/>
      <c r="AE151" s="288"/>
      <c r="AF151" s="290"/>
    </row>
    <row r="152">
      <c r="A152" s="275"/>
      <c r="B152" s="307"/>
      <c r="C152" s="277"/>
      <c r="D152" s="278" t="s">
        <v>356</v>
      </c>
      <c r="E152" s="279">
        <v>104.25</v>
      </c>
      <c r="F152" s="280"/>
      <c r="G152" s="281">
        <v>735</v>
      </c>
      <c r="H152" s="291">
        <v>31</v>
      </c>
      <c r="I152" s="282">
        <f t="shared" si="104"/>
      </c>
      <c r="J152" s="283">
        <f t="shared" si="146"/>
      </c>
      <c r="K152" s="281">
        <v>0</v>
      </c>
      <c r="L152" s="283">
        <f t="shared" si="199"/>
      </c>
      <c r="M152" s="281">
        <v>0</v>
      </c>
      <c r="N152" s="284">
        <f t="shared" si="221"/>
      </c>
      <c r="O152" s="281">
        <v>0</v>
      </c>
      <c r="P152" s="284">
        <f t="shared" si="239"/>
      </c>
      <c r="Q152" s="285"/>
      <c r="R152" s="281"/>
      <c r="S152" s="285"/>
      <c r="T152" s="281"/>
      <c r="U152" s="286"/>
      <c r="V152" s="287"/>
      <c r="W152" s="281"/>
      <c r="X152" s="287"/>
      <c r="Y152" s="285"/>
      <c r="Z152" s="287"/>
      <c r="AA152" s="287"/>
      <c r="AB152" s="281"/>
      <c r="AC152" s="281"/>
      <c r="AD152" s="285"/>
      <c r="AE152" s="288"/>
      <c r="AF152" s="292" t="s">
        <v>357</v>
      </c>
    </row>
    <row r="153">
      <c r="A153" s="275"/>
      <c r="B153" s="308" t="s">
        <v>365</v>
      </c>
      <c r="C153" s="277" t="s">
        <v>364</v>
      </c>
      <c r="D153" s="278" t="s">
        <v>353</v>
      </c>
      <c r="E153" s="279">
        <v>26.75</v>
      </c>
      <c r="F153" s="280">
        <f>E153+E155+E154</f>
      </c>
      <c r="G153" s="281">
        <v>367</v>
      </c>
      <c r="H153" s="281">
        <v>13</v>
      </c>
      <c r="I153" s="282">
        <f t="shared" si="104"/>
      </c>
      <c r="J153" s="283">
        <f t="shared" si="146"/>
      </c>
      <c r="K153" s="281">
        <v>0</v>
      </c>
      <c r="L153" s="283">
        <f t="shared" si="199"/>
      </c>
      <c r="M153" s="281">
        <v>0</v>
      </c>
      <c r="N153" s="284">
        <f t="shared" si="221"/>
      </c>
      <c r="O153" s="281">
        <v>0</v>
      </c>
      <c r="P153" s="284">
        <f t="shared" si="239"/>
      </c>
      <c r="Q153" s="285">
        <f>(M153+M154+M155)/(O153+O154+O155)</f>
      </c>
      <c r="R153" s="281">
        <v>7</v>
      </c>
      <c r="S153" s="285">
        <f>(O153+O154+O155)/(K153+K154+K155)</f>
      </c>
      <c r="T153" s="281">
        <v>5</v>
      </c>
      <c r="U153" s="286">
        <f>F153/T153</f>
      </c>
      <c r="V153" s="287">
        <f>(F153+4*500)/T153</f>
      </c>
      <c r="W153" s="281">
        <v>7414.800000000001</v>
      </c>
      <c r="X153" s="287">
        <f>W153/T153</f>
      </c>
      <c r="Y153" s="285">
        <f>T153/R153</f>
      </c>
      <c r="Z153" s="287">
        <f>W153/F153</f>
      </c>
      <c r="AA153" s="287">
        <f>W153/(F153+500)</f>
      </c>
      <c r="AB153" s="281">
        <v>3</v>
      </c>
      <c r="AC153" s="281">
        <v>2876.4000000000005</v>
      </c>
      <c r="AD153" s="285">
        <f>AB153/T153</f>
      </c>
      <c r="AE153" s="288">
        <f>(W153-AC153)/(F153+500)</f>
      </c>
      <c r="AF153" s="289" t="s">
        <v>354</v>
      </c>
    </row>
    <row r="154">
      <c r="A154" s="275"/>
      <c r="B154" s="308"/>
      <c r="C154" s="277"/>
      <c r="D154" s="278" t="s">
        <v>355</v>
      </c>
      <c r="E154" s="279">
        <v>809.26</v>
      </c>
      <c r="F154" s="280"/>
      <c r="G154" s="281">
        <v>8391</v>
      </c>
      <c r="H154" s="281">
        <v>340</v>
      </c>
      <c r="I154" s="282">
        <f t="shared" si="104"/>
      </c>
      <c r="J154" s="283">
        <f t="shared" si="146"/>
      </c>
      <c r="K154" s="281">
        <v>16</v>
      </c>
      <c r="L154" s="283">
        <f t="shared" si="199"/>
      </c>
      <c r="M154" s="281">
        <v>1</v>
      </c>
      <c r="N154" s="284">
        <f t="shared" si="221"/>
      </c>
      <c r="O154" s="281">
        <v>1</v>
      </c>
      <c r="P154" s="284">
        <f t="shared" si="239"/>
      </c>
      <c r="Q154" s="285"/>
      <c r="R154" s="281"/>
      <c r="S154" s="285"/>
      <c r="T154" s="281"/>
      <c r="U154" s="286"/>
      <c r="V154" s="287"/>
      <c r="W154" s="281"/>
      <c r="X154" s="287"/>
      <c r="Y154" s="285"/>
      <c r="Z154" s="287"/>
      <c r="AA154" s="287"/>
      <c r="AB154" s="281"/>
      <c r="AC154" s="281"/>
      <c r="AD154" s="285"/>
      <c r="AE154" s="288"/>
      <c r="AF154" s="290"/>
    </row>
    <row r="155">
      <c r="A155" s="275"/>
      <c r="B155" s="308"/>
      <c r="C155" s="277"/>
      <c r="D155" s="278" t="s">
        <v>356</v>
      </c>
      <c r="E155" s="279">
        <v>249.64</v>
      </c>
      <c r="F155" s="280"/>
      <c r="G155" s="281">
        <v>1009</v>
      </c>
      <c r="H155" s="291">
        <v>19</v>
      </c>
      <c r="I155" s="282">
        <f t="shared" si="104"/>
      </c>
      <c r="J155" s="283">
        <f t="shared" si="146"/>
      </c>
      <c r="K155" s="281">
        <v>0</v>
      </c>
      <c r="L155" s="283">
        <f t="shared" si="199"/>
      </c>
      <c r="M155" s="281">
        <v>0</v>
      </c>
      <c r="N155" s="284">
        <f t="shared" si="221"/>
      </c>
      <c r="O155" s="281">
        <v>0</v>
      </c>
      <c r="P155" s="284">
        <f t="shared" si="239"/>
      </c>
      <c r="Q155" s="285"/>
      <c r="R155" s="281"/>
      <c r="S155" s="285"/>
      <c r="T155" s="281"/>
      <c r="U155" s="286"/>
      <c r="V155" s="287"/>
      <c r="W155" s="281"/>
      <c r="X155" s="287"/>
      <c r="Y155" s="285"/>
      <c r="Z155" s="287"/>
      <c r="AA155" s="287"/>
      <c r="AB155" s="281"/>
      <c r="AC155" s="281"/>
      <c r="AD155" s="285"/>
      <c r="AE155" s="288"/>
      <c r="AF155" s="292" t="s">
        <v>357</v>
      </c>
    </row>
    <row r="156">
      <c r="A156" s="275"/>
      <c r="B156" s="308" t="s">
        <v>366</v>
      </c>
      <c r="C156" s="277" t="s">
        <v>364</v>
      </c>
      <c r="D156" s="278" t="s">
        <v>353</v>
      </c>
      <c r="E156" s="279">
        <v>20.89</v>
      </c>
      <c r="F156" s="280">
        <f>E156+E158+E157</f>
      </c>
      <c r="G156" s="281">
        <v>250</v>
      </c>
      <c r="H156" s="281">
        <v>10</v>
      </c>
      <c r="I156" s="282">
        <f t="shared" si="104"/>
      </c>
      <c r="J156" s="283">
        <f t="shared" si="146"/>
      </c>
      <c r="K156" s="281">
        <v>0</v>
      </c>
      <c r="L156" s="283">
        <f t="shared" si="199"/>
      </c>
      <c r="M156" s="281">
        <v>0</v>
      </c>
      <c r="N156" s="284">
        <f t="shared" si="221"/>
      </c>
      <c r="O156" s="281">
        <v>0</v>
      </c>
      <c r="P156" s="284">
        <f t="shared" si="239"/>
      </c>
      <c r="Q156" s="285">
        <f>(M156+M157+M158)/(O156+O157+O158)</f>
      </c>
      <c r="R156" s="281">
        <v>0</v>
      </c>
      <c r="S156" s="285">
        <f>(O156+O157+O158)/(K156+K157+K158)</f>
      </c>
      <c r="T156" s="281">
        <v>0</v>
      </c>
      <c r="U156" s="286">
        <f>F156/T156</f>
      </c>
      <c r="V156" s="287">
        <f>(F156+4*500)/T156</f>
      </c>
      <c r="W156" s="281">
        <v>0</v>
      </c>
      <c r="X156" s="287">
        <f>W156/T156</f>
      </c>
      <c r="Y156" s="285">
        <f>T156/R156</f>
      </c>
      <c r="Z156" s="287">
        <f>W156/F156</f>
      </c>
      <c r="AA156" s="287">
        <f>W156/(F156+500)</f>
      </c>
      <c r="AB156" s="281">
        <v>0</v>
      </c>
      <c r="AC156" s="281">
        <v>0</v>
      </c>
      <c r="AD156" s="285">
        <f>AB156/T156</f>
      </c>
      <c r="AE156" s="288">
        <f>(W156-AC156)/(F156+500)</f>
      </c>
      <c r="AF156" s="289" t="s">
        <v>354</v>
      </c>
    </row>
    <row r="157">
      <c r="A157" s="275"/>
      <c r="B157" s="308"/>
      <c r="C157" s="277"/>
      <c r="D157" s="278" t="s">
        <v>355</v>
      </c>
      <c r="E157" s="279">
        <v>789.52</v>
      </c>
      <c r="F157" s="280"/>
      <c r="G157" s="281">
        <v>7647</v>
      </c>
      <c r="H157" s="281">
        <v>286</v>
      </c>
      <c r="I157" s="282">
        <f t="shared" si="104"/>
      </c>
      <c r="J157" s="283">
        <f t="shared" si="146"/>
      </c>
      <c r="K157" s="281">
        <v>7</v>
      </c>
      <c r="L157" s="283">
        <f t="shared" si="199"/>
      </c>
      <c r="M157" s="281">
        <v>0</v>
      </c>
      <c r="N157" s="284">
        <f t="shared" si="221"/>
      </c>
      <c r="O157" s="281">
        <v>0</v>
      </c>
      <c r="P157" s="284">
        <f t="shared" si="239"/>
      </c>
      <c r="Q157" s="285"/>
      <c r="R157" s="281"/>
      <c r="S157" s="285"/>
      <c r="T157" s="281"/>
      <c r="U157" s="286"/>
      <c r="V157" s="287"/>
      <c r="W157" s="281"/>
      <c r="X157" s="287"/>
      <c r="Y157" s="285"/>
      <c r="Z157" s="287"/>
      <c r="AA157" s="287"/>
      <c r="AB157" s="281"/>
      <c r="AC157" s="281"/>
      <c r="AD157" s="285"/>
      <c r="AE157" s="288"/>
      <c r="AF157" s="290"/>
    </row>
    <row r="158">
      <c r="A158" s="275"/>
      <c r="B158" s="308"/>
      <c r="C158" s="277"/>
      <c r="D158" s="278" t="s">
        <v>356</v>
      </c>
      <c r="E158" s="279">
        <v>82.38</v>
      </c>
      <c r="F158" s="280"/>
      <c r="G158" s="281">
        <v>632</v>
      </c>
      <c r="H158" s="291">
        <v>26</v>
      </c>
      <c r="I158" s="282">
        <f t="shared" si="104"/>
      </c>
      <c r="J158" s="283">
        <f t="shared" si="146"/>
      </c>
      <c r="K158" s="281">
        <v>0</v>
      </c>
      <c r="L158" s="283">
        <f t="shared" si="199"/>
      </c>
      <c r="M158" s="281">
        <v>0</v>
      </c>
      <c r="N158" s="284">
        <f t="shared" si="221"/>
      </c>
      <c r="O158" s="281">
        <v>0</v>
      </c>
      <c r="P158" s="284">
        <f t="shared" si="239"/>
      </c>
      <c r="Q158" s="285"/>
      <c r="R158" s="281"/>
      <c r="S158" s="285"/>
      <c r="T158" s="281"/>
      <c r="U158" s="286"/>
      <c r="V158" s="287"/>
      <c r="W158" s="281"/>
      <c r="X158" s="287"/>
      <c r="Y158" s="285"/>
      <c r="Z158" s="287"/>
      <c r="AA158" s="287"/>
      <c r="AB158" s="281"/>
      <c r="AC158" s="281"/>
      <c r="AD158" s="285"/>
      <c r="AE158" s="288"/>
      <c r="AF158" s="292" t="s">
        <v>357</v>
      </c>
    </row>
    <row r="159">
      <c r="A159" s="275"/>
      <c r="B159" s="308" t="s">
        <v>367</v>
      </c>
      <c r="C159" s="277" t="s">
        <v>364</v>
      </c>
      <c r="D159" s="278" t="s">
        <v>353</v>
      </c>
      <c r="E159" s="279">
        <v>20.06</v>
      </c>
      <c r="F159" s="280">
        <f>E159+E161+E160</f>
      </c>
      <c r="G159" s="281">
        <v>232</v>
      </c>
      <c r="H159" s="291">
        <v>10</v>
      </c>
      <c r="I159" s="282">
        <f t="shared" si="104"/>
      </c>
      <c r="J159" s="283">
        <f t="shared" si="146"/>
      </c>
      <c r="K159" s="281">
        <v>1</v>
      </c>
      <c r="L159" s="283">
        <f t="shared" si="199"/>
      </c>
      <c r="M159" s="281">
        <v>0</v>
      </c>
      <c r="N159" s="284">
        <f t="shared" si="221"/>
      </c>
      <c r="O159" s="281">
        <v>0</v>
      </c>
      <c r="P159" s="284">
        <f t="shared" si="239"/>
      </c>
      <c r="Q159" s="285">
        <f>(M159+M160+M161)/(O159+O160+O161)</f>
      </c>
      <c r="R159" s="281">
        <v>4</v>
      </c>
      <c r="S159" s="285">
        <f>(O159+O160+O161)/(K159+K160+K161)</f>
      </c>
      <c r="T159" s="281">
        <v>4</v>
      </c>
      <c r="U159" s="286">
        <f>F159/T159</f>
      </c>
      <c r="V159" s="287">
        <f>(F159+4*500)/T159</f>
      </c>
      <c r="W159" s="281">
        <v>3131.040000000001</v>
      </c>
      <c r="X159" s="287">
        <f>W159/T159</f>
      </c>
      <c r="Y159" s="285">
        <f>T159/R159</f>
      </c>
      <c r="Z159" s="287">
        <f>W159/F159</f>
      </c>
      <c r="AA159" s="287">
        <f>W159/(F159+500)</f>
      </c>
      <c r="AB159" s="281">
        <v>1</v>
      </c>
      <c r="AC159" s="281">
        <v>1471.1999999999998</v>
      </c>
      <c r="AD159" s="285">
        <f>AB159/T159</f>
      </c>
      <c r="AE159" s="288">
        <f>(W159-AC159)/(F159+500)</f>
      </c>
      <c r="AF159" s="289" t="s">
        <v>354</v>
      </c>
    </row>
    <row r="160">
      <c r="A160" s="275"/>
      <c r="B160" s="308"/>
      <c r="C160" s="277"/>
      <c r="D160" s="278" t="s">
        <v>355</v>
      </c>
      <c r="E160" s="279">
        <v>420.55</v>
      </c>
      <c r="F160" s="280"/>
      <c r="G160" s="281">
        <v>4392</v>
      </c>
      <c r="H160" s="291">
        <v>176</v>
      </c>
      <c r="I160" s="282">
        <f t="shared" si="104"/>
      </c>
      <c r="J160" s="283">
        <f t="shared" si="146"/>
      </c>
      <c r="K160" s="281">
        <v>7</v>
      </c>
      <c r="L160" s="283">
        <f t="shared" si="199"/>
      </c>
      <c r="M160" s="281">
        <v>1</v>
      </c>
      <c r="N160" s="284">
        <f t="shared" si="221"/>
      </c>
      <c r="O160" s="281">
        <v>1</v>
      </c>
      <c r="P160" s="284">
        <f t="shared" si="239"/>
      </c>
      <c r="Q160" s="285"/>
      <c r="R160" s="281"/>
      <c r="S160" s="285"/>
      <c r="T160" s="281"/>
      <c r="U160" s="286"/>
      <c r="V160" s="287"/>
      <c r="W160" s="281"/>
      <c r="X160" s="287"/>
      <c r="Y160" s="285"/>
      <c r="Z160" s="287"/>
      <c r="AA160" s="287"/>
      <c r="AB160" s="281"/>
      <c r="AC160" s="281"/>
      <c r="AD160" s="285"/>
      <c r="AE160" s="288"/>
      <c r="AF160" s="290"/>
    </row>
    <row r="161">
      <c r="A161" s="275"/>
      <c r="B161" s="308"/>
      <c r="C161" s="277"/>
      <c r="D161" s="278" t="s">
        <v>356</v>
      </c>
      <c r="E161" s="279">
        <v>74.55</v>
      </c>
      <c r="F161" s="280"/>
      <c r="G161" s="281">
        <v>549</v>
      </c>
      <c r="H161" s="291">
        <v>23</v>
      </c>
      <c r="I161" s="282">
        <f t="shared" si="104"/>
      </c>
      <c r="J161" s="283">
        <f t="shared" si="146"/>
      </c>
      <c r="K161" s="281">
        <v>0</v>
      </c>
      <c r="L161" s="283">
        <f t="shared" si="199"/>
      </c>
      <c r="M161" s="281">
        <v>1</v>
      </c>
      <c r="N161" s="284">
        <f t="shared" si="221"/>
      </c>
      <c r="O161" s="281">
        <v>2</v>
      </c>
      <c r="P161" s="284">
        <f t="shared" si="239"/>
      </c>
      <c r="Q161" s="285"/>
      <c r="R161" s="281"/>
      <c r="S161" s="285"/>
      <c r="T161" s="281"/>
      <c r="U161" s="286"/>
      <c r="V161" s="287"/>
      <c r="W161" s="281"/>
      <c r="X161" s="287"/>
      <c r="Y161" s="285"/>
      <c r="Z161" s="287"/>
      <c r="AA161" s="287"/>
      <c r="AB161" s="281"/>
      <c r="AC161" s="281"/>
      <c r="AD161" s="285"/>
      <c r="AE161" s="288"/>
      <c r="AF161" s="292" t="s">
        <v>357</v>
      </c>
    </row>
    <row r="162">
      <c r="A162" s="275"/>
      <c r="B162" s="308" t="s">
        <v>368</v>
      </c>
      <c r="C162" s="277" t="s">
        <v>364</v>
      </c>
      <c r="D162" s="278" t="s">
        <v>353</v>
      </c>
      <c r="E162" s="279">
        <v>5.76</v>
      </c>
      <c r="F162" s="280">
        <f>E162+E164+E163</f>
      </c>
      <c r="G162" s="281">
        <v>100</v>
      </c>
      <c r="H162" s="281">
        <v>3</v>
      </c>
      <c r="I162" s="282">
        <f t="shared" si="104"/>
      </c>
      <c r="J162" s="283">
        <f t="shared" si="146"/>
      </c>
      <c r="K162" s="281">
        <v>0</v>
      </c>
      <c r="L162" s="283">
        <f t="shared" si="199"/>
      </c>
      <c r="M162" s="281">
        <v>0</v>
      </c>
      <c r="N162" s="284">
        <f t="shared" si="221"/>
      </c>
      <c r="O162" s="281">
        <v>0</v>
      </c>
      <c r="P162" s="284">
        <f t="shared" si="239"/>
      </c>
      <c r="Q162" s="285">
        <f>(M162+M163+M164)/(O162+O163+O164)</f>
      </c>
      <c r="R162" s="281">
        <v>3</v>
      </c>
      <c r="S162" s="285">
        <f>(O162+O163+O164)/(K162+K163+K164)</f>
      </c>
      <c r="T162" s="281">
        <v>1</v>
      </c>
      <c r="U162" s="286">
        <f>F162/T162</f>
      </c>
      <c r="V162" s="287">
        <f>(F162+4*500)/T162</f>
      </c>
      <c r="W162" s="281">
        <v>480</v>
      </c>
      <c r="X162" s="287">
        <f>W162/T162</f>
      </c>
      <c r="Y162" s="285">
        <f>T162/R162</f>
      </c>
      <c r="Z162" s="287">
        <f>W162/F162</f>
      </c>
      <c r="AA162" s="287">
        <f>W162/(F162+500)</f>
      </c>
      <c r="AB162" s="281">
        <v>0</v>
      </c>
      <c r="AC162" s="281">
        <v>0</v>
      </c>
      <c r="AD162" s="285">
        <f>AB162/T162</f>
      </c>
      <c r="AE162" s="288">
        <f>(W162-AC162)/(F162+500)</f>
      </c>
      <c r="AF162" s="289" t="s">
        <v>354</v>
      </c>
    </row>
    <row r="163">
      <c r="A163" s="275"/>
      <c r="B163" s="308"/>
      <c r="C163" s="277"/>
      <c r="D163" s="278" t="s">
        <v>355</v>
      </c>
      <c r="E163" s="279">
        <v>605.93</v>
      </c>
      <c r="F163" s="280"/>
      <c r="G163" s="281">
        <v>6784</v>
      </c>
      <c r="H163" s="281">
        <v>286</v>
      </c>
      <c r="I163" s="282">
        <f t="shared" si="104"/>
      </c>
      <c r="J163" s="283">
        <f t="shared" si="146"/>
      </c>
      <c r="K163" s="281">
        <v>13</v>
      </c>
      <c r="L163" s="283">
        <f t="shared" si="199"/>
      </c>
      <c r="M163" s="281">
        <v>0</v>
      </c>
      <c r="N163" s="284">
        <f t="shared" si="221"/>
      </c>
      <c r="O163" s="281">
        <v>2</v>
      </c>
      <c r="P163" s="284">
        <f t="shared" si="239"/>
      </c>
      <c r="Q163" s="285"/>
      <c r="R163" s="281"/>
      <c r="S163" s="285"/>
      <c r="T163" s="281"/>
      <c r="U163" s="286"/>
      <c r="V163" s="287"/>
      <c r="W163" s="281"/>
      <c r="X163" s="287"/>
      <c r="Y163" s="285"/>
      <c r="Z163" s="287"/>
      <c r="AA163" s="287"/>
      <c r="AB163" s="281"/>
      <c r="AC163" s="281"/>
      <c r="AD163" s="285"/>
      <c r="AE163" s="288"/>
      <c r="AF163" s="290"/>
    </row>
    <row r="164">
      <c r="A164" s="275"/>
      <c r="B164" s="308"/>
      <c r="C164" s="277"/>
      <c r="D164" s="278" t="s">
        <v>356</v>
      </c>
      <c r="E164" s="279">
        <v>219.49</v>
      </c>
      <c r="F164" s="280"/>
      <c r="G164" s="281">
        <v>1180</v>
      </c>
      <c r="H164" s="291">
        <v>70</v>
      </c>
      <c r="I164" s="282">
        <f t="shared" si="104"/>
      </c>
      <c r="J164" s="283">
        <f t="shared" si="146"/>
      </c>
      <c r="K164" s="281">
        <v>1</v>
      </c>
      <c r="L164" s="283">
        <f t="shared" si="199"/>
      </c>
      <c r="M164" s="281">
        <v>1</v>
      </c>
      <c r="N164" s="284">
        <f t="shared" si="221"/>
      </c>
      <c r="O164" s="281">
        <v>1</v>
      </c>
      <c r="P164" s="284">
        <f t="shared" si="239"/>
      </c>
      <c r="Q164" s="285"/>
      <c r="R164" s="281"/>
      <c r="S164" s="285"/>
      <c r="T164" s="281"/>
      <c r="U164" s="286"/>
      <c r="V164" s="287"/>
      <c r="W164" s="281"/>
      <c r="X164" s="287"/>
      <c r="Y164" s="285"/>
      <c r="Z164" s="287"/>
      <c r="AA164" s="287"/>
      <c r="AB164" s="281"/>
      <c r="AC164" s="281"/>
      <c r="AD164" s="285"/>
      <c r="AE164" s="288"/>
      <c r="AF164" s="292" t="s">
        <v>357</v>
      </c>
    </row>
    <row r="165">
      <c r="A165" s="275"/>
      <c r="B165" s="294" t="s">
        <v>362</v>
      </c>
      <c r="C165" s="294"/>
      <c r="D165" s="294"/>
      <c r="E165" s="297">
        <f>SUM(E150:E164)</f>
      </c>
      <c r="F165" s="297">
        <f>SUM(F150:F164)</f>
      </c>
      <c r="G165" s="297">
        <f>SUM(G150:G164)</f>
      </c>
      <c r="H165" s="297">
        <f>SUM(H150:H164)</f>
      </c>
      <c r="I165" s="298">
        <f t="shared" si="104"/>
      </c>
      <c r="J165" s="299">
        <f t="shared" si="146"/>
      </c>
      <c r="K165" s="297">
        <f>SUM(K150:K164)</f>
      </c>
      <c r="L165" s="299">
        <f t="shared" si="199"/>
      </c>
      <c r="M165" s="297">
        <f>SUM(M150:M164)</f>
      </c>
      <c r="N165" s="300">
        <f t="shared" si="221"/>
      </c>
      <c r="O165" s="297">
        <f>SUM(O150:O164)</f>
      </c>
      <c r="P165" s="300">
        <f t="shared" si="239"/>
      </c>
      <c r="Q165" s="301">
        <f>M165/O165</f>
      </c>
      <c r="R165" s="297">
        <f>SUM(R150:R164)</f>
      </c>
      <c r="S165" s="301">
        <f>(O165+O165)/(K165+K165)</f>
      </c>
      <c r="T165" s="297">
        <f>SUM(T150:T164)</f>
      </c>
      <c r="U165" s="302">
        <f t="shared" ref="U165:U166" si="264">F165/T165</f>
      </c>
      <c r="V165" s="303">
        <f t="shared" ref="V165:V166" si="314">(F165+4*500)/T165</f>
      </c>
      <c r="W165" s="297">
        <f>SUM(W150:W164)</f>
      </c>
      <c r="X165" s="304">
        <f t="shared" ref="X165:X166" si="365">W165/T165</f>
      </c>
      <c r="Y165" s="301">
        <f t="shared" ref="Y165:Y166" si="416">T165/R165</f>
      </c>
      <c r="Z165" s="303">
        <f t="shared" ref="Z165:Z166" si="9">W165/F165</f>
      </c>
      <c r="AA165" s="303">
        <f>W165/(F165+COUNT(W150:W164)*500)</f>
      </c>
      <c r="AB165" s="295">
        <f>AB150+AB153+AB156+AB162+AB159</f>
      </c>
      <c r="AC165" s="295">
        <f>AC150+AC153+AC156+AC162+AC159</f>
      </c>
      <c r="AD165" s="301">
        <f t="shared" ref="AD165:AD166" si="60">AB165/T165</f>
      </c>
      <c r="AE165" s="305">
        <f>(W165-AC165)/(F165+COUNT(W150:W164))</f>
      </c>
      <c r="AF165" s="292"/>
    </row>
    <row r="166">
      <c r="A166" s="275"/>
      <c r="B166" s="309" t="s">
        <v>369</v>
      </c>
      <c r="C166" s="277" t="s">
        <v>386</v>
      </c>
      <c r="D166" s="278" t="s">
        <v>353</v>
      </c>
      <c r="E166" s="279">
        <v>2.99</v>
      </c>
      <c r="F166" s="280">
        <f>E166+E168+E167</f>
      </c>
      <c r="G166" s="279">
        <v>116</v>
      </c>
      <c r="H166" s="279">
        <v>1</v>
      </c>
      <c r="I166" s="282">
        <f t="shared" si="104"/>
      </c>
      <c r="J166" s="283">
        <f t="shared" si="146"/>
      </c>
      <c r="K166" s="279">
        <v>0</v>
      </c>
      <c r="L166" s="283">
        <f t="shared" si="199"/>
      </c>
      <c r="M166" s="279">
        <v>0</v>
      </c>
      <c r="N166" s="284">
        <f t="shared" si="221"/>
      </c>
      <c r="O166" s="279">
        <v>0</v>
      </c>
      <c r="P166" s="284">
        <f t="shared" si="239"/>
      </c>
      <c r="Q166" s="285">
        <f>(M166+M167+M168)/(O166+O167+O168)</f>
      </c>
      <c r="R166" s="281">
        <v>0</v>
      </c>
      <c r="S166" s="285">
        <f>(O166+O167+O168)/(K166+K167+K168)</f>
      </c>
      <c r="T166" s="281">
        <v>0</v>
      </c>
      <c r="U166" s="286">
        <f t="shared" si="264"/>
      </c>
      <c r="V166" s="287">
        <f t="shared" si="314"/>
      </c>
      <c r="W166" s="281">
        <v>0</v>
      </c>
      <c r="X166" s="287">
        <f t="shared" si="365"/>
      </c>
      <c r="Y166" s="285">
        <f t="shared" si="416"/>
      </c>
      <c r="Z166" s="287">
        <f t="shared" si="9"/>
      </c>
      <c r="AA166" s="287">
        <f>W166/(F166+500)</f>
      </c>
      <c r="AB166" s="281">
        <v>0</v>
      </c>
      <c r="AC166" s="281">
        <v>0</v>
      </c>
      <c r="AD166" s="285">
        <f t="shared" si="60"/>
      </c>
      <c r="AE166" s="288">
        <f>(W166-AC166)/(F166+500)</f>
      </c>
      <c r="AF166" s="310" t="s">
        <v>371</v>
      </c>
    </row>
    <row r="167">
      <c r="A167" s="275"/>
      <c r="B167" s="309"/>
      <c r="C167" s="277"/>
      <c r="D167" s="278" t="s">
        <v>355</v>
      </c>
      <c r="E167" s="279">
        <v>427.7</v>
      </c>
      <c r="F167" s="280"/>
      <c r="G167" s="281">
        <v>5409</v>
      </c>
      <c r="H167" s="281">
        <v>174</v>
      </c>
      <c r="I167" s="282">
        <f t="shared" si="104"/>
      </c>
      <c r="J167" s="283">
        <f t="shared" si="146"/>
      </c>
      <c r="K167" s="281">
        <v>5</v>
      </c>
      <c r="L167" s="283">
        <f t="shared" si="199"/>
      </c>
      <c r="M167" s="281">
        <v>0</v>
      </c>
      <c r="N167" s="284">
        <f t="shared" si="221"/>
      </c>
      <c r="O167" s="281">
        <v>0</v>
      </c>
      <c r="P167" s="284">
        <f t="shared" si="239"/>
      </c>
      <c r="Q167" s="285"/>
      <c r="R167" s="281"/>
      <c r="S167" s="285"/>
      <c r="T167" s="281"/>
      <c r="U167" s="286"/>
      <c r="V167" s="287"/>
      <c r="W167" s="281"/>
      <c r="X167" s="287"/>
      <c r="Y167" s="285"/>
      <c r="Z167" s="287"/>
      <c r="AA167" s="287"/>
      <c r="AB167" s="281"/>
      <c r="AC167" s="281"/>
      <c r="AD167" s="285"/>
      <c r="AE167" s="288"/>
      <c r="AF167" s="292"/>
    </row>
    <row r="168">
      <c r="A168" s="275"/>
      <c r="B168" s="309"/>
      <c r="C168" s="277"/>
      <c r="D168" s="278" t="s">
        <v>356</v>
      </c>
      <c r="E168" s="279">
        <v>220.32</v>
      </c>
      <c r="F168" s="280"/>
      <c r="G168" s="281">
        <v>1188</v>
      </c>
      <c r="H168" s="291">
        <v>92</v>
      </c>
      <c r="I168" s="282">
        <f t="shared" si="104"/>
      </c>
      <c r="J168" s="283">
        <f t="shared" si="146"/>
      </c>
      <c r="K168" s="281">
        <v>1</v>
      </c>
      <c r="L168" s="283">
        <f t="shared" si="199"/>
      </c>
      <c r="M168" s="281">
        <v>0</v>
      </c>
      <c r="N168" s="284">
        <f t="shared" si="221"/>
      </c>
      <c r="O168" s="281">
        <v>0</v>
      </c>
      <c r="P168" s="284">
        <f t="shared" si="239"/>
      </c>
      <c r="Q168" s="285"/>
      <c r="R168" s="281"/>
      <c r="S168" s="285"/>
      <c r="T168" s="281"/>
      <c r="U168" s="286"/>
      <c r="V168" s="287"/>
      <c r="W168" s="281"/>
      <c r="X168" s="287"/>
      <c r="Y168" s="285"/>
      <c r="Z168" s="287"/>
      <c r="AA168" s="287"/>
      <c r="AB168" s="281"/>
      <c r="AC168" s="281"/>
      <c r="AD168" s="285"/>
      <c r="AE168" s="288"/>
      <c r="AF168" s="292" t="s">
        <v>372</v>
      </c>
    </row>
    <row r="169">
      <c r="A169" s="275"/>
      <c r="B169" s="309" t="s">
        <v>373</v>
      </c>
      <c r="C169" s="277" t="s">
        <v>386</v>
      </c>
      <c r="D169" s="278" t="s">
        <v>353</v>
      </c>
      <c r="E169" s="279">
        <v>2.9</v>
      </c>
      <c r="F169" s="280">
        <f>E169+E171+E170</f>
      </c>
      <c r="G169" s="281">
        <v>77</v>
      </c>
      <c r="H169" s="281">
        <v>3</v>
      </c>
      <c r="I169" s="282">
        <f t="shared" si="104"/>
      </c>
      <c r="J169" s="283">
        <f>(E169/G170)*1000</f>
      </c>
      <c r="K169" s="281">
        <v>0</v>
      </c>
      <c r="L169" s="283">
        <f t="shared" si="199"/>
      </c>
      <c r="M169" s="281">
        <v>0</v>
      </c>
      <c r="N169" s="284">
        <f t="shared" si="221"/>
      </c>
      <c r="O169" s="281">
        <v>0</v>
      </c>
      <c r="P169" s="284">
        <f t="shared" si="239"/>
      </c>
      <c r="Q169" s="285">
        <f>(M169+M170+M171)/(O169+O170+O171)</f>
      </c>
      <c r="R169" s="281">
        <v>1</v>
      </c>
      <c r="S169" s="285">
        <f>(O169+O170+O171)/(K169+K170+K171)</f>
      </c>
      <c r="T169" s="281">
        <v>1</v>
      </c>
      <c r="U169" s="286">
        <f>F169/T169</f>
      </c>
      <c r="V169" s="287">
        <f>(F169+4*500)/T169</f>
      </c>
      <c r="W169" s="281">
        <v>480</v>
      </c>
      <c r="X169" s="287">
        <f>W169/T169</f>
      </c>
      <c r="Y169" s="285">
        <f>T169/R169</f>
      </c>
      <c r="Z169" s="287">
        <f>W169/F169</f>
      </c>
      <c r="AA169" s="287">
        <f>W169/(F169+500)</f>
      </c>
      <c r="AB169" s="281">
        <v>0</v>
      </c>
      <c r="AC169" s="281">
        <v>0</v>
      </c>
      <c r="AD169" s="285">
        <f>AB169/T169</f>
      </c>
      <c r="AE169" s="288">
        <f>(W169-AC169)/(F169+500)</f>
      </c>
      <c r="AF169" s="310" t="s">
        <v>371</v>
      </c>
    </row>
    <row r="170">
      <c r="A170" s="275"/>
      <c r="B170" s="309"/>
      <c r="C170" s="277"/>
      <c r="D170" s="278" t="s">
        <v>355</v>
      </c>
      <c r="E170" s="279">
        <v>502.28</v>
      </c>
      <c r="F170" s="280"/>
      <c r="G170" s="281">
        <v>5874</v>
      </c>
      <c r="H170" s="281">
        <v>147</v>
      </c>
      <c r="I170" s="282">
        <f t="shared" si="104"/>
      </c>
      <c r="J170" s="283">
        <f t="shared" ref="J170:J198" si="147">(E170/G170)*1000</f>
      </c>
      <c r="K170" s="281">
        <v>6</v>
      </c>
      <c r="L170" s="283">
        <f t="shared" si="199"/>
      </c>
      <c r="M170" s="281">
        <v>1</v>
      </c>
      <c r="N170" s="284">
        <f t="shared" si="221"/>
      </c>
      <c r="O170" s="281">
        <v>1</v>
      </c>
      <c r="P170" s="284">
        <f t="shared" si="239"/>
      </c>
      <c r="Q170" s="285"/>
      <c r="R170" s="281"/>
      <c r="S170" s="285"/>
      <c r="T170" s="281"/>
      <c r="U170" s="286"/>
      <c r="V170" s="287"/>
      <c r="W170" s="281"/>
      <c r="X170" s="287"/>
      <c r="Y170" s="285"/>
      <c r="Z170" s="287"/>
      <c r="AA170" s="287"/>
      <c r="AB170" s="281"/>
      <c r="AC170" s="281"/>
      <c r="AD170" s="285"/>
      <c r="AE170" s="288"/>
      <c r="AF170" s="292"/>
    </row>
    <row r="171">
      <c r="A171" s="275"/>
      <c r="B171" s="309"/>
      <c r="C171" s="277"/>
      <c r="D171" s="278" t="s">
        <v>356</v>
      </c>
      <c r="E171" s="279">
        <v>275.41</v>
      </c>
      <c r="F171" s="280"/>
      <c r="G171" s="281">
        <v>1562</v>
      </c>
      <c r="H171" s="281">
        <v>113</v>
      </c>
      <c r="I171" s="282">
        <f t="shared" si="104"/>
      </c>
      <c r="J171" s="283">
        <f t="shared" si="147"/>
      </c>
      <c r="K171" s="281">
        <v>1</v>
      </c>
      <c r="L171" s="283">
        <f t="shared" si="199"/>
      </c>
      <c r="M171" s="281">
        <v>0</v>
      </c>
      <c r="N171" s="284">
        <f t="shared" si="221"/>
      </c>
      <c r="O171" s="281">
        <v>0</v>
      </c>
      <c r="P171" s="284">
        <f t="shared" si="239"/>
      </c>
      <c r="Q171" s="285"/>
      <c r="R171" s="281"/>
      <c r="S171" s="285"/>
      <c r="T171" s="281"/>
      <c r="U171" s="286"/>
      <c r="V171" s="287"/>
      <c r="W171" s="281"/>
      <c r="X171" s="287"/>
      <c r="Y171" s="285"/>
      <c r="Z171" s="287"/>
      <c r="AA171" s="287"/>
      <c r="AB171" s="281"/>
      <c r="AC171" s="281"/>
      <c r="AD171" s="285"/>
      <c r="AE171" s="288"/>
      <c r="AF171" s="292" t="s">
        <v>372</v>
      </c>
    </row>
    <row r="172">
      <c r="A172" s="275"/>
      <c r="B172" s="309" t="s">
        <v>374</v>
      </c>
      <c r="C172" s="277" t="s">
        <v>386</v>
      </c>
      <c r="D172" s="278" t="s">
        <v>353</v>
      </c>
      <c r="E172" s="279">
        <v>4.49</v>
      </c>
      <c r="F172" s="280">
        <f>E172+E174+E173</f>
      </c>
      <c r="G172" s="279">
        <v>72</v>
      </c>
      <c r="H172" s="279">
        <v>5</v>
      </c>
      <c r="I172" s="282">
        <f t="shared" si="104"/>
      </c>
      <c r="J172" s="283">
        <f t="shared" si="147"/>
      </c>
      <c r="K172" s="279">
        <v>0</v>
      </c>
      <c r="L172" s="283">
        <f t="shared" si="199"/>
      </c>
      <c r="M172" s="279">
        <v>0</v>
      </c>
      <c r="N172" s="284">
        <f t="shared" si="221"/>
      </c>
      <c r="O172" s="279">
        <v>0</v>
      </c>
      <c r="P172" s="284">
        <f t="shared" si="239"/>
      </c>
      <c r="Q172" s="285">
        <f>(M172+M173+M174)/(O172+O173+O174)</f>
      </c>
      <c r="R172" s="281">
        <v>0</v>
      </c>
      <c r="S172" s="285">
        <f>(O172+O173+O174)/(K172+K173+K174)</f>
      </c>
      <c r="T172" s="281">
        <v>0</v>
      </c>
      <c r="U172" s="286">
        <f>F172/T172</f>
      </c>
      <c r="V172" s="287">
        <f>(F172+4*500)/T172</f>
      </c>
      <c r="W172" s="281">
        <v>0</v>
      </c>
      <c r="X172" s="287">
        <f>W172/T172</f>
      </c>
      <c r="Y172" s="285">
        <f>T172/R172</f>
      </c>
      <c r="Z172" s="287">
        <f>W172/F172</f>
      </c>
      <c r="AA172" s="287">
        <f>W172/(F172+500)</f>
      </c>
      <c r="AB172" s="281">
        <v>0</v>
      </c>
      <c r="AC172" s="281">
        <v>0</v>
      </c>
      <c r="AD172" s="285">
        <f>AB172/T172</f>
      </c>
      <c r="AE172" s="288">
        <f>(W172-AC172)/(F172+500)</f>
      </c>
      <c r="AF172" s="310" t="s">
        <v>371</v>
      </c>
    </row>
    <row r="173">
      <c r="A173" s="275"/>
      <c r="B173" s="309"/>
      <c r="C173" s="277"/>
      <c r="D173" s="278" t="s">
        <v>355</v>
      </c>
      <c r="E173" s="281">
        <v>765.36</v>
      </c>
      <c r="F173" s="280"/>
      <c r="G173" s="281">
        <v>7837</v>
      </c>
      <c r="H173" s="281">
        <v>218</v>
      </c>
      <c r="I173" s="282">
        <f t="shared" si="104"/>
      </c>
      <c r="J173" s="283">
        <f t="shared" si="147"/>
      </c>
      <c r="K173" s="281">
        <v>10</v>
      </c>
      <c r="L173" s="283">
        <f t="shared" si="199"/>
      </c>
      <c r="M173" s="281">
        <v>0</v>
      </c>
      <c r="N173" s="284">
        <f t="shared" si="221"/>
      </c>
      <c r="O173" s="281">
        <v>0</v>
      </c>
      <c r="P173" s="284">
        <f t="shared" si="239"/>
      </c>
      <c r="Q173" s="285"/>
      <c r="R173" s="281"/>
      <c r="S173" s="285"/>
      <c r="T173" s="281"/>
      <c r="U173" s="286"/>
      <c r="V173" s="287"/>
      <c r="W173" s="281"/>
      <c r="X173" s="287"/>
      <c r="Y173" s="285"/>
      <c r="Z173" s="287"/>
      <c r="AA173" s="287"/>
      <c r="AB173" s="281"/>
      <c r="AC173" s="281"/>
      <c r="AD173" s="285"/>
      <c r="AE173" s="288"/>
      <c r="AF173" s="292"/>
    </row>
    <row r="174">
      <c r="A174" s="275"/>
      <c r="B174" s="309"/>
      <c r="C174" s="277"/>
      <c r="D174" s="278" t="s">
        <v>356</v>
      </c>
      <c r="E174" s="281">
        <v>202.74</v>
      </c>
      <c r="F174" s="280"/>
      <c r="G174" s="281">
        <v>1096</v>
      </c>
      <c r="H174" s="281">
        <v>51</v>
      </c>
      <c r="I174" s="282">
        <f t="shared" si="104"/>
      </c>
      <c r="J174" s="283">
        <f t="shared" si="147"/>
      </c>
      <c r="K174" s="281">
        <v>2</v>
      </c>
      <c r="L174" s="283">
        <f t="shared" si="199"/>
      </c>
      <c r="M174" s="281">
        <v>0</v>
      </c>
      <c r="N174" s="284">
        <f t="shared" si="221"/>
      </c>
      <c r="O174" s="281">
        <v>1</v>
      </c>
      <c r="P174" s="284">
        <f t="shared" si="239"/>
      </c>
      <c r="Q174" s="285"/>
      <c r="R174" s="281"/>
      <c r="S174" s="285"/>
      <c r="T174" s="281"/>
      <c r="U174" s="286"/>
      <c r="V174" s="287"/>
      <c r="W174" s="281"/>
      <c r="X174" s="287"/>
      <c r="Y174" s="285"/>
      <c r="Z174" s="287"/>
      <c r="AA174" s="287"/>
      <c r="AB174" s="281"/>
      <c r="AC174" s="281"/>
      <c r="AD174" s="285"/>
      <c r="AE174" s="288"/>
      <c r="AF174" s="292" t="s">
        <v>372</v>
      </c>
    </row>
    <row r="175">
      <c r="A175" s="275"/>
      <c r="B175" s="309" t="s">
        <v>375</v>
      </c>
      <c r="C175" s="277" t="s">
        <v>386</v>
      </c>
      <c r="D175" s="278" t="s">
        <v>353</v>
      </c>
      <c r="E175" s="279">
        <v>6.63</v>
      </c>
      <c r="F175" s="280">
        <f>E175+E177+E176</f>
      </c>
      <c r="G175" s="281">
        <v>111</v>
      </c>
      <c r="H175" s="281">
        <v>6</v>
      </c>
      <c r="I175" s="282">
        <f t="shared" si="104"/>
      </c>
      <c r="J175" s="283">
        <f t="shared" si="147"/>
      </c>
      <c r="K175" s="281">
        <v>0</v>
      </c>
      <c r="L175" s="283">
        <f t="shared" si="199"/>
      </c>
      <c r="M175" s="281">
        <v>0</v>
      </c>
      <c r="N175" s="284">
        <f t="shared" si="221"/>
      </c>
      <c r="O175" s="281">
        <v>0</v>
      </c>
      <c r="P175" s="284">
        <f t="shared" si="239"/>
      </c>
      <c r="Q175" s="285">
        <f>(M175+M176+M177)/(O175+O176+O177)</f>
      </c>
      <c r="R175" s="281">
        <v>3</v>
      </c>
      <c r="S175" s="285">
        <f>(O175+O176+O177)/(K175+K176+K177)</f>
      </c>
      <c r="T175" s="281">
        <v>1</v>
      </c>
      <c r="U175" s="286">
        <f>F175/T175</f>
      </c>
      <c r="V175" s="287">
        <f>(F175+4*500)/T175</f>
      </c>
      <c r="W175" s="281">
        <v>1404</v>
      </c>
      <c r="X175" s="287">
        <f>W175/T175</f>
      </c>
      <c r="Y175" s="285">
        <f>T175/R175</f>
      </c>
      <c r="Z175" s="287">
        <f>W175/F175</f>
      </c>
      <c r="AA175" s="287">
        <f>W175/(F175+500)</f>
      </c>
      <c r="AB175" s="281">
        <v>0</v>
      </c>
      <c r="AC175" s="281">
        <v>0</v>
      </c>
      <c r="AD175" s="285">
        <f>AB175/T175</f>
      </c>
      <c r="AE175" s="288">
        <f>(W175-AC175)/(F175+500)</f>
      </c>
      <c r="AF175" s="310" t="s">
        <v>371</v>
      </c>
    </row>
    <row r="176">
      <c r="A176" s="275"/>
      <c r="B176" s="309"/>
      <c r="C176" s="277"/>
      <c r="D176" s="278" t="s">
        <v>355</v>
      </c>
      <c r="E176" s="279">
        <v>550.87</v>
      </c>
      <c r="F176" s="280"/>
      <c r="G176" s="281">
        <v>6845</v>
      </c>
      <c r="H176" s="281">
        <v>296</v>
      </c>
      <c r="I176" s="282">
        <f t="shared" si="104"/>
      </c>
      <c r="J176" s="283">
        <f t="shared" si="147"/>
      </c>
      <c r="K176" s="281">
        <v>6</v>
      </c>
      <c r="L176" s="283">
        <f t="shared" si="199"/>
      </c>
      <c r="M176" s="281">
        <v>1</v>
      </c>
      <c r="N176" s="284">
        <f t="shared" si="221"/>
      </c>
      <c r="O176" s="281">
        <v>1</v>
      </c>
      <c r="P176" s="284">
        <f t="shared" si="239"/>
      </c>
      <c r="Q176" s="285"/>
      <c r="R176" s="281"/>
      <c r="S176" s="285"/>
      <c r="T176" s="281"/>
      <c r="U176" s="286"/>
      <c r="V176" s="287"/>
      <c r="W176" s="281"/>
      <c r="X176" s="287"/>
      <c r="Y176" s="285"/>
      <c r="Z176" s="287"/>
      <c r="AA176" s="287"/>
      <c r="AB176" s="281"/>
      <c r="AC176" s="281"/>
      <c r="AD176" s="285"/>
      <c r="AE176" s="288"/>
      <c r="AF176" s="292"/>
    </row>
    <row r="177">
      <c r="A177" s="275"/>
      <c r="B177" s="309"/>
      <c r="C177" s="277"/>
      <c r="D177" s="278" t="s">
        <v>356</v>
      </c>
      <c r="E177" s="279">
        <v>559.94</v>
      </c>
      <c r="F177" s="280"/>
      <c r="G177" s="281">
        <v>2904</v>
      </c>
      <c r="H177" s="281">
        <v>151</v>
      </c>
      <c r="I177" s="282">
        <f t="shared" si="104"/>
      </c>
      <c r="J177" s="283">
        <f t="shared" si="147"/>
      </c>
      <c r="K177" s="281">
        <v>2</v>
      </c>
      <c r="L177" s="283">
        <f t="shared" si="199"/>
      </c>
      <c r="M177" s="281">
        <v>0</v>
      </c>
      <c r="N177" s="284">
        <f t="shared" si="221"/>
      </c>
      <c r="O177" s="281">
        <v>1</v>
      </c>
      <c r="P177" s="284">
        <f t="shared" si="239"/>
      </c>
      <c r="Q177" s="285"/>
      <c r="R177" s="281"/>
      <c r="S177" s="285"/>
      <c r="T177" s="281"/>
      <c r="U177" s="286"/>
      <c r="V177" s="287"/>
      <c r="W177" s="281"/>
      <c r="X177" s="287"/>
      <c r="Y177" s="285"/>
      <c r="Z177" s="287"/>
      <c r="AA177" s="287"/>
      <c r="AB177" s="281"/>
      <c r="AC177" s="281"/>
      <c r="AD177" s="285"/>
      <c r="AE177" s="288"/>
      <c r="AF177" s="292" t="s">
        <v>372</v>
      </c>
    </row>
    <row r="178">
      <c r="A178" s="275"/>
      <c r="B178" s="309" t="s">
        <v>376</v>
      </c>
      <c r="C178" s="277" t="s">
        <v>386</v>
      </c>
      <c r="D178" s="278" t="s">
        <v>353</v>
      </c>
      <c r="E178" s="279">
        <v>11.02</v>
      </c>
      <c r="F178" s="280">
        <f>E178+E180+E179</f>
      </c>
      <c r="G178" s="279">
        <v>118</v>
      </c>
      <c r="H178" s="279">
        <v>8</v>
      </c>
      <c r="I178" s="282">
        <f t="shared" si="104"/>
      </c>
      <c r="J178" s="283">
        <f t="shared" si="147"/>
      </c>
      <c r="K178" s="279">
        <v>0</v>
      </c>
      <c r="L178" s="283">
        <f t="shared" si="199"/>
      </c>
      <c r="M178" s="279">
        <v>0</v>
      </c>
      <c r="N178" s="284">
        <f t="shared" si="221"/>
      </c>
      <c r="O178" s="279">
        <v>0</v>
      </c>
      <c r="P178" s="284">
        <f t="shared" si="239"/>
      </c>
      <c r="Q178" s="285">
        <f>(M178+M179+M180)/(O178+O179+O180)</f>
      </c>
      <c r="R178" s="281">
        <v>6</v>
      </c>
      <c r="S178" s="285">
        <f>(O178+O179+O180)/(K178+K179+K180)</f>
      </c>
      <c r="T178" s="281">
        <v>2</v>
      </c>
      <c r="U178" s="286">
        <f>F178/T178</f>
      </c>
      <c r="V178" s="287">
        <f>(F178+4*500)/T178</f>
      </c>
      <c r="W178" s="281">
        <v>2315.7999999999993</v>
      </c>
      <c r="X178" s="287">
        <f>W178/T178</f>
      </c>
      <c r="Y178" s="285">
        <f>T178/R178</f>
      </c>
      <c r="Z178" s="287">
        <f>W178/F178</f>
      </c>
      <c r="AA178" s="287">
        <f>W178/(F178+500)</f>
      </c>
      <c r="AB178" s="281">
        <v>2</v>
      </c>
      <c r="AC178" s="281">
        <v>2315.8</v>
      </c>
      <c r="AD178" s="285">
        <f>AB178/T178</f>
      </c>
      <c r="AE178" s="288">
        <f>(W178-AC178)/(F178+500)</f>
      </c>
      <c r="AF178" s="310" t="s">
        <v>371</v>
      </c>
    </row>
    <row r="179">
      <c r="A179" s="275"/>
      <c r="B179" s="309"/>
      <c r="C179" s="277"/>
      <c r="D179" s="278" t="s">
        <v>355</v>
      </c>
      <c r="E179" s="279">
        <v>821.42</v>
      </c>
      <c r="F179" s="280"/>
      <c r="G179" s="279">
        <v>9294</v>
      </c>
      <c r="H179" s="279">
        <v>458</v>
      </c>
      <c r="I179" s="282">
        <f t="shared" si="104"/>
      </c>
      <c r="J179" s="283">
        <f t="shared" si="147"/>
      </c>
      <c r="K179" s="281">
        <v>15</v>
      </c>
      <c r="L179" s="283">
        <f t="shared" si="199"/>
      </c>
      <c r="M179" s="281">
        <v>0</v>
      </c>
      <c r="N179" s="284">
        <f t="shared" si="221"/>
      </c>
      <c r="O179" s="281">
        <v>3</v>
      </c>
      <c r="P179" s="284">
        <f t="shared" si="239"/>
      </c>
      <c r="Q179" s="285"/>
      <c r="R179" s="281"/>
      <c r="S179" s="285"/>
      <c r="T179" s="281"/>
      <c r="U179" s="286"/>
      <c r="V179" s="287"/>
      <c r="W179" s="281"/>
      <c r="X179" s="287"/>
      <c r="Y179" s="285"/>
      <c r="Z179" s="287"/>
      <c r="AA179" s="287"/>
      <c r="AB179" s="281"/>
      <c r="AC179" s="281"/>
      <c r="AD179" s="285"/>
      <c r="AE179" s="288"/>
      <c r="AF179" s="292"/>
    </row>
    <row r="180">
      <c r="A180" s="275"/>
      <c r="B180" s="309"/>
      <c r="C180" s="277"/>
      <c r="D180" s="278" t="s">
        <v>356</v>
      </c>
      <c r="E180" s="279">
        <v>514.55</v>
      </c>
      <c r="F180" s="280"/>
      <c r="G180" s="281">
        <v>3289</v>
      </c>
      <c r="H180" s="281">
        <v>121</v>
      </c>
      <c r="I180" s="282">
        <f t="shared" si="104"/>
      </c>
      <c r="J180" s="283">
        <f t="shared" si="147"/>
      </c>
      <c r="K180" s="281">
        <v>2</v>
      </c>
      <c r="L180" s="283">
        <f t="shared" si="199"/>
      </c>
      <c r="M180" s="281">
        <v>1</v>
      </c>
      <c r="N180" s="284">
        <f t="shared" si="221"/>
      </c>
      <c r="O180" s="281">
        <v>1</v>
      </c>
      <c r="P180" s="284">
        <f t="shared" si="239"/>
      </c>
      <c r="Q180" s="285"/>
      <c r="R180" s="281"/>
      <c r="S180" s="285"/>
      <c r="T180" s="281"/>
      <c r="U180" s="286"/>
      <c r="V180" s="287"/>
      <c r="W180" s="281"/>
      <c r="X180" s="287"/>
      <c r="Y180" s="285"/>
      <c r="Z180" s="287"/>
      <c r="AA180" s="287"/>
      <c r="AB180" s="281"/>
      <c r="AC180" s="281"/>
      <c r="AD180" s="285"/>
      <c r="AE180" s="288"/>
      <c r="AF180" s="292" t="s">
        <v>372</v>
      </c>
    </row>
    <row r="181">
      <c r="A181" s="275"/>
      <c r="B181" s="311" t="s">
        <v>362</v>
      </c>
      <c r="C181" s="311"/>
      <c r="D181" s="311"/>
      <c r="E181" s="297">
        <f>SUM(E166:E180)</f>
      </c>
      <c r="F181" s="297">
        <f>SUM(F166:F180)</f>
      </c>
      <c r="G181" s="297">
        <f>SUM(G166:G180)</f>
      </c>
      <c r="H181" s="297">
        <f>SUM(H166:H180)</f>
      </c>
      <c r="I181" s="298">
        <f t="shared" si="104"/>
      </c>
      <c r="J181" s="299">
        <f t="shared" si="147"/>
      </c>
      <c r="K181" s="297">
        <f>SUM(K166:K180)</f>
      </c>
      <c r="L181" s="299">
        <f t="shared" si="199"/>
      </c>
      <c r="M181" s="297">
        <f>SUM(M166:M180)</f>
      </c>
      <c r="N181" s="300">
        <f t="shared" si="221"/>
      </c>
      <c r="O181" s="297">
        <f>SUM(O166:O180)</f>
      </c>
      <c r="P181" s="300">
        <f t="shared" si="239"/>
      </c>
      <c r="Q181" s="301">
        <f>M181/O181</f>
      </c>
      <c r="R181" s="297">
        <f>SUM(R166:R180)</f>
      </c>
      <c r="S181" s="301">
        <f>(O181+O181)/(K181+K181)</f>
      </c>
      <c r="T181" s="297">
        <f>SUM(T166:T180)</f>
      </c>
      <c r="U181" s="302">
        <f t="shared" ref="U181:U182" si="265">F181/T181</f>
      </c>
      <c r="V181" s="303">
        <f t="shared" ref="V181:V182" si="315">(F181+4*500)/T181</f>
      </c>
      <c r="W181" s="297">
        <f>SUM(W166:W180)</f>
      </c>
      <c r="X181" s="304">
        <f t="shared" ref="X181:X182" si="366">W181/T181</f>
      </c>
      <c r="Y181" s="301">
        <f t="shared" ref="Y181:Y182" si="417">T181/R181</f>
      </c>
      <c r="Z181" s="303">
        <f t="shared" ref="Z181:Z182" si="10">W181/F181</f>
      </c>
      <c r="AA181" s="303">
        <f>W181/(F181+COUNT(W166:W180)*500)</f>
      </c>
      <c r="AB181" s="295">
        <f>AB166+AB169+AB172+AB175+AB178</f>
      </c>
      <c r="AC181" s="295">
        <f>AC166+AC169+AC172+AC175+AC178</f>
      </c>
      <c r="AD181" s="301">
        <f t="shared" ref="AD181:AD182" si="61">AB181/T181</f>
      </c>
      <c r="AE181" s="305">
        <f>(W181-AC181)/(F181+COUNT(W166:W180))</f>
      </c>
      <c r="AF181" s="292"/>
    </row>
    <row r="182">
      <c r="A182" s="275"/>
      <c r="B182" s="312" t="s">
        <v>377</v>
      </c>
      <c r="C182" s="277" t="s">
        <v>378</v>
      </c>
      <c r="D182" s="278" t="s">
        <v>353</v>
      </c>
      <c r="E182" s="279">
        <v>5.62</v>
      </c>
      <c r="F182" s="280">
        <f>E182+E184+E183</f>
      </c>
      <c r="G182" s="279">
        <v>168</v>
      </c>
      <c r="H182" s="279">
        <v>9</v>
      </c>
      <c r="I182" s="282">
        <f t="shared" si="104"/>
      </c>
      <c r="J182" s="283">
        <f t="shared" si="147"/>
      </c>
      <c r="K182" s="279">
        <v>0</v>
      </c>
      <c r="L182" s="283">
        <f t="shared" si="199"/>
      </c>
      <c r="M182" s="279">
        <v>0</v>
      </c>
      <c r="N182" s="284">
        <f t="shared" si="221"/>
      </c>
      <c r="O182" s="279">
        <v>0</v>
      </c>
      <c r="P182" s="284">
        <f t="shared" si="239"/>
      </c>
      <c r="Q182" s="285">
        <f>(M182+M183+M184)/(O182+O183+O184)</f>
      </c>
      <c r="R182" s="281">
        <v>11</v>
      </c>
      <c r="S182" s="285">
        <f>(O182+O183+O184)/(K182+K183+K184)</f>
      </c>
      <c r="T182" s="281">
        <v>7</v>
      </c>
      <c r="U182" s="286">
        <f t="shared" si="265"/>
      </c>
      <c r="V182" s="287">
        <f t="shared" si="315"/>
      </c>
      <c r="W182" s="281">
        <v>9474</v>
      </c>
      <c r="X182" s="287">
        <f t="shared" si="366"/>
      </c>
      <c r="Y182" s="285">
        <f t="shared" si="417"/>
      </c>
      <c r="Z182" s="287">
        <f t="shared" si="10"/>
      </c>
      <c r="AA182" s="287">
        <f>W182/(F182+500)</f>
      </c>
      <c r="AB182" s="281">
        <v>3</v>
      </c>
      <c r="AC182" s="281">
        <v>1827.6000000000004</v>
      </c>
      <c r="AD182" s="285">
        <f t="shared" si="61"/>
      </c>
      <c r="AE182" s="288">
        <f>(W182-AC182)/(F182+500)</f>
      </c>
      <c r="AF182" s="310" t="s">
        <v>371</v>
      </c>
    </row>
    <row r="183">
      <c r="A183" s="275"/>
      <c r="B183" s="312"/>
      <c r="C183" s="277"/>
      <c r="D183" s="278" t="s">
        <v>355</v>
      </c>
      <c r="E183" s="279">
        <v>1570</v>
      </c>
      <c r="F183" s="280"/>
      <c r="G183" s="281">
        <v>18387</v>
      </c>
      <c r="H183" s="281">
        <v>861</v>
      </c>
      <c r="I183" s="282">
        <f t="shared" si="104"/>
      </c>
      <c r="J183" s="283">
        <f t="shared" si="147"/>
      </c>
      <c r="K183" s="281">
        <v>25</v>
      </c>
      <c r="L183" s="283">
        <f t="shared" si="199"/>
      </c>
      <c r="M183" s="281">
        <v>4</v>
      </c>
      <c r="N183" s="284">
        <f t="shared" si="221"/>
      </c>
      <c r="O183" s="281">
        <v>5</v>
      </c>
      <c r="P183" s="284">
        <f t="shared" si="239"/>
      </c>
      <c r="Q183" s="285"/>
      <c r="R183" s="281"/>
      <c r="S183" s="285"/>
      <c r="T183" s="281"/>
      <c r="U183" s="286"/>
      <c r="V183" s="287"/>
      <c r="W183" s="281"/>
      <c r="X183" s="287"/>
      <c r="Y183" s="285"/>
      <c r="Z183" s="287"/>
      <c r="AA183" s="287"/>
      <c r="AB183" s="281"/>
      <c r="AC183" s="281"/>
      <c r="AD183" s="285"/>
      <c r="AE183" s="288"/>
      <c r="AF183" s="292"/>
    </row>
    <row r="184">
      <c r="A184" s="275"/>
      <c r="B184" s="312"/>
      <c r="C184" s="277"/>
      <c r="D184" s="278" t="s">
        <v>356</v>
      </c>
      <c r="E184" s="279">
        <v>869.7</v>
      </c>
      <c r="F184" s="280"/>
      <c r="G184" s="281">
        <v>5165</v>
      </c>
      <c r="H184" s="281">
        <v>223</v>
      </c>
      <c r="I184" s="282">
        <v>151</v>
      </c>
      <c r="J184" s="283">
        <f t="shared" si="147"/>
      </c>
      <c r="K184" s="281">
        <v>4</v>
      </c>
      <c r="L184" s="283">
        <f t="shared" si="199"/>
      </c>
      <c r="M184" s="281">
        <v>1</v>
      </c>
      <c r="N184" s="284">
        <f t="shared" si="221"/>
      </c>
      <c r="O184" s="281">
        <v>1</v>
      </c>
      <c r="P184" s="284">
        <f t="shared" si="239"/>
      </c>
      <c r="Q184" s="285"/>
      <c r="R184" s="281"/>
      <c r="S184" s="285"/>
      <c r="T184" s="281"/>
      <c r="U184" s="286"/>
      <c r="V184" s="287"/>
      <c r="W184" s="281"/>
      <c r="X184" s="287"/>
      <c r="Y184" s="285"/>
      <c r="Z184" s="287"/>
      <c r="AA184" s="287"/>
      <c r="AB184" s="281"/>
      <c r="AC184" s="281"/>
      <c r="AD184" s="285"/>
      <c r="AE184" s="288"/>
      <c r="AF184" s="292" t="s">
        <v>372</v>
      </c>
    </row>
    <row r="185">
      <c r="A185" s="275"/>
      <c r="B185" s="309" t="s">
        <v>379</v>
      </c>
      <c r="C185" s="277" t="s">
        <v>378</v>
      </c>
      <c r="D185" s="278" t="s">
        <v>353</v>
      </c>
      <c r="E185" s="279">
        <v>11.78</v>
      </c>
      <c r="F185" s="280">
        <f>E185+E187+E186</f>
      </c>
      <c r="G185" s="279">
        <v>170</v>
      </c>
      <c r="H185" s="279">
        <v>5</v>
      </c>
      <c r="I185" s="282">
        <f t="shared" ref="I185:I198" si="105">H185/G185</f>
      </c>
      <c r="J185" s="283">
        <f t="shared" si="147"/>
      </c>
      <c r="K185" s="279">
        <v>0</v>
      </c>
      <c r="L185" s="283">
        <f t="shared" si="199"/>
      </c>
      <c r="M185" s="279">
        <v>0</v>
      </c>
      <c r="N185" s="284">
        <f t="shared" si="221"/>
      </c>
      <c r="O185" s="279">
        <v>0</v>
      </c>
      <c r="P185" s="284">
        <f t="shared" si="239"/>
      </c>
      <c r="Q185" s="285">
        <f>(M185+M186+M187)/(O185+O186+O187)</f>
      </c>
      <c r="R185" s="281">
        <v>7</v>
      </c>
      <c r="S185" s="285">
        <f>(O185+O186+O187)/(K185+K186+K187)</f>
      </c>
      <c r="T185" s="281">
        <v>2</v>
      </c>
      <c r="U185" s="286">
        <f>F185/T185</f>
      </c>
      <c r="V185" s="287">
        <f>(F185+4*500)/T185</f>
      </c>
      <c r="W185" s="281">
        <v>1267.199999999997</v>
      </c>
      <c r="X185" s="287">
        <f>W185/T185</f>
      </c>
      <c r="Y185" s="285">
        <f>T185/R185</f>
      </c>
      <c r="Z185" s="287">
        <f>W185/F185</f>
      </c>
      <c r="AA185" s="287">
        <f>W185/(F185+500)</f>
      </c>
      <c r="AB185" s="281">
        <v>0</v>
      </c>
      <c r="AC185" s="281">
        <v>0</v>
      </c>
      <c r="AD185" s="285">
        <f>AB185/T185</f>
      </c>
      <c r="AE185" s="288">
        <f>(W185-AC185)/(F185+500)</f>
      </c>
      <c r="AF185" s="310" t="s">
        <v>371</v>
      </c>
    </row>
    <row r="186">
      <c r="A186" s="275"/>
      <c r="B186" s="309"/>
      <c r="C186" s="277"/>
      <c r="D186" s="278" t="s">
        <v>355</v>
      </c>
      <c r="E186" s="279">
        <v>2403.39</v>
      </c>
      <c r="F186" s="280"/>
      <c r="G186" s="281">
        <v>29518</v>
      </c>
      <c r="H186" s="281">
        <v>1252</v>
      </c>
      <c r="I186" s="282">
        <f t="shared" si="105"/>
      </c>
      <c r="J186" s="283">
        <f t="shared" si="147"/>
      </c>
      <c r="K186" s="281">
        <v>44</v>
      </c>
      <c r="L186" s="283">
        <f t="shared" si="199"/>
      </c>
      <c r="M186" s="281">
        <v>2</v>
      </c>
      <c r="N186" s="284">
        <f t="shared" si="221"/>
      </c>
      <c r="O186" s="281">
        <v>5</v>
      </c>
      <c r="P186" s="284">
        <f t="shared" si="239"/>
      </c>
      <c r="Q186" s="285"/>
      <c r="R186" s="281"/>
      <c r="S186" s="285"/>
      <c r="T186" s="281"/>
      <c r="U186" s="286"/>
      <c r="V186" s="287"/>
      <c r="W186" s="281"/>
      <c r="X186" s="287"/>
      <c r="Y186" s="285"/>
      <c r="Z186" s="287"/>
      <c r="AA186" s="287"/>
      <c r="AB186" s="281"/>
      <c r="AC186" s="281"/>
      <c r="AD186" s="285"/>
      <c r="AE186" s="288"/>
      <c r="AF186" s="292"/>
    </row>
    <row r="187">
      <c r="A187" s="275"/>
      <c r="B187" s="309"/>
      <c r="C187" s="277"/>
      <c r="D187" s="278" t="s">
        <v>356</v>
      </c>
      <c r="E187" s="279">
        <v>591.38</v>
      </c>
      <c r="F187" s="280"/>
      <c r="G187" s="281">
        <v>3018</v>
      </c>
      <c r="H187" s="281">
        <v>191</v>
      </c>
      <c r="I187" s="282">
        <f t="shared" si="105"/>
      </c>
      <c r="J187" s="283">
        <f t="shared" si="147"/>
      </c>
      <c r="K187" s="281">
        <v>6</v>
      </c>
      <c r="L187" s="283">
        <f t="shared" si="199"/>
      </c>
      <c r="M187" s="281">
        <v>0</v>
      </c>
      <c r="N187" s="284">
        <f t="shared" si="221"/>
      </c>
      <c r="O187" s="281">
        <v>1</v>
      </c>
      <c r="P187" s="284">
        <f t="shared" si="239"/>
      </c>
      <c r="Q187" s="285"/>
      <c r="R187" s="281"/>
      <c r="S187" s="285"/>
      <c r="T187" s="281"/>
      <c r="U187" s="286"/>
      <c r="V187" s="287"/>
      <c r="W187" s="281"/>
      <c r="X187" s="287"/>
      <c r="Y187" s="285"/>
      <c r="Z187" s="287"/>
      <c r="AA187" s="287"/>
      <c r="AB187" s="281"/>
      <c r="AC187" s="281"/>
      <c r="AD187" s="285"/>
      <c r="AE187" s="288"/>
      <c r="AF187" s="292" t="s">
        <v>372</v>
      </c>
    </row>
    <row r="188">
      <c r="A188" s="275"/>
      <c r="B188" s="309" t="s">
        <v>380</v>
      </c>
      <c r="C188" s="277" t="s">
        <v>378</v>
      </c>
      <c r="D188" s="278" t="s">
        <v>353</v>
      </c>
      <c r="E188" s="279">
        <v>144.05</v>
      </c>
      <c r="F188" s="280">
        <f>E188+E190+E189</f>
      </c>
      <c r="G188" s="279">
        <v>1434</v>
      </c>
      <c r="H188" s="279">
        <v>76</v>
      </c>
      <c r="I188" s="282">
        <f t="shared" si="105"/>
      </c>
      <c r="J188" s="283">
        <f t="shared" si="147"/>
      </c>
      <c r="K188" s="279">
        <v>0</v>
      </c>
      <c r="L188" s="283">
        <f t="shared" si="199"/>
      </c>
      <c r="M188" s="279">
        <v>0</v>
      </c>
      <c r="N188" s="284">
        <f t="shared" si="221"/>
      </c>
      <c r="O188" s="279">
        <v>0</v>
      </c>
      <c r="P188" s="284">
        <f t="shared" si="239"/>
      </c>
      <c r="Q188" s="285">
        <f>(M188+M189+M190)/(O188+O189+O190)</f>
      </c>
      <c r="R188" s="281">
        <v>12</v>
      </c>
      <c r="S188" s="285">
        <f>(O188+O189+O190)/(K188+K189+K190)</f>
      </c>
      <c r="T188" s="281">
        <v>2</v>
      </c>
      <c r="U188" s="286">
        <f>F188/T188</f>
      </c>
      <c r="V188" s="287">
        <f>(F188+4*500)/T188</f>
      </c>
      <c r="W188" s="281">
        <v>2858.4000000000015</v>
      </c>
      <c r="X188" s="287">
        <f>W188/T188</f>
      </c>
      <c r="Y188" s="285">
        <f>T188/R188</f>
      </c>
      <c r="Z188" s="287">
        <f>W188/F188</f>
      </c>
      <c r="AA188" s="287">
        <f>W188/(F188+500)</f>
      </c>
      <c r="AB188" s="281">
        <v>1</v>
      </c>
      <c r="AC188" s="281">
        <v>787.1999999999989</v>
      </c>
      <c r="AD188" s="285">
        <f>AB188/T188</f>
      </c>
      <c r="AE188" s="288">
        <f>(W188-AC188)/(F188+500)</f>
      </c>
      <c r="AF188" s="310" t="s">
        <v>371</v>
      </c>
    </row>
    <row r="189">
      <c r="A189" s="275"/>
      <c r="B189" s="309"/>
      <c r="C189" s="277"/>
      <c r="D189" s="278" t="s">
        <v>355</v>
      </c>
      <c r="E189" s="279">
        <v>3421.23</v>
      </c>
      <c r="F189" s="280"/>
      <c r="G189" s="281">
        <v>43221</v>
      </c>
      <c r="H189" s="281">
        <v>2153</v>
      </c>
      <c r="I189" s="282">
        <f t="shared" si="105"/>
      </c>
      <c r="J189" s="283">
        <f t="shared" si="147"/>
      </c>
      <c r="K189" s="281">
        <v>76</v>
      </c>
      <c r="L189" s="283">
        <f t="shared" si="199"/>
      </c>
      <c r="M189" s="281">
        <v>2</v>
      </c>
      <c r="N189" s="284">
        <f t="shared" si="221"/>
      </c>
      <c r="O189" s="281">
        <v>9</v>
      </c>
      <c r="P189" s="284">
        <f t="shared" si="239"/>
      </c>
      <c r="Q189" s="285"/>
      <c r="R189" s="281"/>
      <c r="S189" s="285"/>
      <c r="T189" s="281"/>
      <c r="U189" s="286"/>
      <c r="V189" s="287"/>
      <c r="W189" s="281"/>
      <c r="X189" s="287"/>
      <c r="Y189" s="285"/>
      <c r="Z189" s="287"/>
      <c r="AA189" s="287"/>
      <c r="AB189" s="281">
        <v>1</v>
      </c>
      <c r="AC189" s="281">
        <v>787.1999999999989</v>
      </c>
      <c r="AD189" s="285"/>
      <c r="AE189" s="288"/>
      <c r="AF189" s="292"/>
    </row>
    <row r="190">
      <c r="A190" s="275"/>
      <c r="B190" s="309"/>
      <c r="C190" s="277"/>
      <c r="D190" s="278" t="s">
        <v>356</v>
      </c>
      <c r="E190" s="279">
        <v>919.06</v>
      </c>
      <c r="F190" s="280"/>
      <c r="G190" s="281">
        <v>3403</v>
      </c>
      <c r="H190" s="281">
        <v>162</v>
      </c>
      <c r="I190" s="282">
        <f t="shared" si="105"/>
      </c>
      <c r="J190" s="283">
        <f t="shared" si="147"/>
      </c>
      <c r="K190" s="281">
        <v>5</v>
      </c>
      <c r="L190" s="283">
        <f t="shared" si="199"/>
      </c>
      <c r="M190" s="281">
        <v>0</v>
      </c>
      <c r="N190" s="284">
        <f t="shared" si="221"/>
      </c>
      <c r="O190" s="281">
        <v>1</v>
      </c>
      <c r="P190" s="284">
        <f t="shared" si="239"/>
      </c>
      <c r="Q190" s="285"/>
      <c r="R190" s="281"/>
      <c r="S190" s="285"/>
      <c r="T190" s="281"/>
      <c r="U190" s="286"/>
      <c r="V190" s="287"/>
      <c r="W190" s="281"/>
      <c r="X190" s="287"/>
      <c r="Y190" s="285"/>
      <c r="Z190" s="287"/>
      <c r="AA190" s="287"/>
      <c r="AB190" s="281">
        <v>1</v>
      </c>
      <c r="AC190" s="281">
        <v>787.1999999999989</v>
      </c>
      <c r="AD190" s="285"/>
      <c r="AE190" s="288"/>
      <c r="AF190" s="292" t="s">
        <v>372</v>
      </c>
    </row>
    <row r="191">
      <c r="A191" s="275"/>
      <c r="B191" s="309" t="s">
        <v>381</v>
      </c>
      <c r="C191" s="277" t="s">
        <v>378</v>
      </c>
      <c r="D191" s="278" t="s">
        <v>353</v>
      </c>
      <c r="E191" s="279">
        <v>401.02</v>
      </c>
      <c r="F191" s="280">
        <f>E191+E193+E192</f>
      </c>
      <c r="G191" s="279">
        <v>4487</v>
      </c>
      <c r="H191" s="279">
        <v>171</v>
      </c>
      <c r="I191" s="282">
        <f t="shared" si="105"/>
      </c>
      <c r="J191" s="283">
        <f t="shared" si="147"/>
      </c>
      <c r="K191" s="279">
        <v>6</v>
      </c>
      <c r="L191" s="283">
        <f t="shared" si="199"/>
      </c>
      <c r="M191" s="279">
        <v>0</v>
      </c>
      <c r="N191" s="284">
        <f t="shared" si="221"/>
      </c>
      <c r="O191" s="279">
        <v>0</v>
      </c>
      <c r="P191" s="284">
        <f t="shared" si="239"/>
      </c>
      <c r="Q191" s="285">
        <f>(M191+M192+M193)/(O191+O192+O193)</f>
      </c>
      <c r="R191" s="281">
        <v>9</v>
      </c>
      <c r="S191" s="285">
        <f>(O191+O192+O193)/(K191+K192+K193)</f>
      </c>
      <c r="T191" s="281">
        <v>1</v>
      </c>
      <c r="U191" s="286">
        <f>F191/T191</f>
      </c>
      <c r="V191" s="287">
        <f>(F191+4*500)/T191</f>
      </c>
      <c r="W191" s="281">
        <v>1404</v>
      </c>
      <c r="X191" s="287">
        <f>W191/T191</f>
      </c>
      <c r="Y191" s="285">
        <f>T191/R191</f>
      </c>
      <c r="Z191" s="287">
        <f>W191/F191</f>
      </c>
      <c r="AA191" s="287">
        <f>W191/(F191+500)</f>
      </c>
      <c r="AB191" s="281">
        <v>0</v>
      </c>
      <c r="AC191" s="281">
        <v>0</v>
      </c>
      <c r="AD191" s="285">
        <f>AB191/T191</f>
      </c>
      <c r="AE191" s="288">
        <f>(W191-AC191)/(F191+500)</f>
      </c>
      <c r="AF191" s="310" t="s">
        <v>371</v>
      </c>
    </row>
    <row r="192">
      <c r="A192" s="275"/>
      <c r="B192" s="309"/>
      <c r="C192" s="277"/>
      <c r="D192" s="278" t="s">
        <v>355</v>
      </c>
      <c r="E192" s="279">
        <v>1487.12</v>
      </c>
      <c r="F192" s="280"/>
      <c r="G192" s="281">
        <v>18883</v>
      </c>
      <c r="H192" s="281">
        <v>1166</v>
      </c>
      <c r="I192" s="282">
        <f t="shared" si="105"/>
      </c>
      <c r="J192" s="283">
        <f t="shared" si="147"/>
      </c>
      <c r="K192" s="281">
        <v>35</v>
      </c>
      <c r="L192" s="283">
        <f t="shared" si="199"/>
      </c>
      <c r="M192" s="281">
        <v>1</v>
      </c>
      <c r="N192" s="284">
        <f t="shared" si="221"/>
      </c>
      <c r="O192" s="281">
        <v>4</v>
      </c>
      <c r="P192" s="284">
        <f t="shared" si="239"/>
      </c>
      <c r="Q192" s="285"/>
      <c r="R192" s="281"/>
      <c r="S192" s="285"/>
      <c r="T192" s="281"/>
      <c r="U192" s="286"/>
      <c r="V192" s="287"/>
      <c r="W192" s="281"/>
      <c r="X192" s="287"/>
      <c r="Y192" s="285"/>
      <c r="Z192" s="287"/>
      <c r="AA192" s="287"/>
      <c r="AB192" s="281"/>
      <c r="AC192" s="281"/>
      <c r="AD192" s="285"/>
      <c r="AE192" s="288"/>
      <c r="AF192" s="292"/>
    </row>
    <row r="193">
      <c r="A193" s="275"/>
      <c r="B193" s="309"/>
      <c r="C193" s="277"/>
      <c r="D193" s="278" t="s">
        <v>356</v>
      </c>
      <c r="E193" s="279">
        <v>357.63</v>
      </c>
      <c r="F193" s="280"/>
      <c r="G193" s="281">
        <v>2036</v>
      </c>
      <c r="H193" s="281">
        <v>124</v>
      </c>
      <c r="I193" s="282">
        <f t="shared" si="105"/>
      </c>
      <c r="J193" s="283">
        <f t="shared" si="147"/>
      </c>
      <c r="K193" s="281">
        <v>1</v>
      </c>
      <c r="L193" s="283">
        <f t="shared" si="199"/>
      </c>
      <c r="M193" s="281">
        <v>0</v>
      </c>
      <c r="N193" s="284">
        <f t="shared" si="221"/>
      </c>
      <c r="O193" s="281">
        <v>1</v>
      </c>
      <c r="P193" s="284">
        <f t="shared" si="239"/>
      </c>
      <c r="Q193" s="285"/>
      <c r="R193" s="281"/>
      <c r="S193" s="285"/>
      <c r="T193" s="281"/>
      <c r="U193" s="286"/>
      <c r="V193" s="287"/>
      <c r="W193" s="281"/>
      <c r="X193" s="287"/>
      <c r="Y193" s="285"/>
      <c r="Z193" s="287"/>
      <c r="AA193" s="287"/>
      <c r="AB193" s="281"/>
      <c r="AC193" s="281"/>
      <c r="AD193" s="285"/>
      <c r="AE193" s="288"/>
      <c r="AF193" s="292" t="s">
        <v>372</v>
      </c>
    </row>
    <row r="194">
      <c r="A194" s="275"/>
      <c r="B194" s="309" t="s">
        <v>382</v>
      </c>
      <c r="C194" s="277" t="s">
        <v>378</v>
      </c>
      <c r="D194" s="278" t="s">
        <v>353</v>
      </c>
      <c r="E194" s="279">
        <v>264.33</v>
      </c>
      <c r="F194" s="280">
        <f>E194+E196+E195</f>
      </c>
      <c r="G194" s="279">
        <v>3043</v>
      </c>
      <c r="H194" s="279">
        <v>113</v>
      </c>
      <c r="I194" s="282">
        <f t="shared" si="105"/>
      </c>
      <c r="J194" s="283">
        <f t="shared" si="147"/>
      </c>
      <c r="K194" s="279">
        <v>7</v>
      </c>
      <c r="L194" s="283">
        <f t="shared" si="199"/>
      </c>
      <c r="M194" s="279">
        <v>0</v>
      </c>
      <c r="N194" s="284">
        <f t="shared" si="221"/>
      </c>
      <c r="O194" s="279">
        <v>0</v>
      </c>
      <c r="P194" s="284">
        <f t="shared" si="239"/>
      </c>
      <c r="Q194" s="285">
        <f>(M194+M195+M196)/(O194+O195+O196)</f>
      </c>
      <c r="R194" s="281">
        <v>2</v>
      </c>
      <c r="S194" s="285">
        <f>(O194+O195+O196)/(K194+K195+K196)</f>
      </c>
      <c r="T194" s="281">
        <v>0</v>
      </c>
      <c r="U194" s="286">
        <f>F194/T194</f>
      </c>
      <c r="V194" s="287">
        <f>(F194+4*500)/T194</f>
      </c>
      <c r="W194" s="281">
        <v>0</v>
      </c>
      <c r="X194" s="287">
        <f>W194/T194</f>
      </c>
      <c r="Y194" s="285">
        <f>T194/R194</f>
      </c>
      <c r="Z194" s="287">
        <f>W194/F194</f>
      </c>
      <c r="AA194" s="287">
        <f>W194/(F194+500)</f>
      </c>
      <c r="AB194" s="281">
        <v>0</v>
      </c>
      <c r="AC194" s="281">
        <v>0</v>
      </c>
      <c r="AD194" s="285">
        <f>AB194/T194</f>
      </c>
      <c r="AE194" s="288">
        <f>(W194-AC194)/(F194+500)</f>
      </c>
      <c r="AF194" s="310" t="s">
        <v>371</v>
      </c>
    </row>
    <row r="195">
      <c r="A195" s="275"/>
      <c r="B195" s="309"/>
      <c r="C195" s="277"/>
      <c r="D195" s="278" t="s">
        <v>355</v>
      </c>
      <c r="E195" s="279">
        <v>244.3</v>
      </c>
      <c r="F195" s="280"/>
      <c r="G195" s="281">
        <v>4047</v>
      </c>
      <c r="H195" s="281">
        <v>278</v>
      </c>
      <c r="I195" s="282">
        <f t="shared" si="105"/>
      </c>
      <c r="J195" s="283">
        <f t="shared" si="147"/>
      </c>
      <c r="K195" s="281">
        <v>4</v>
      </c>
      <c r="L195" s="283">
        <f>E194/K194</f>
      </c>
      <c r="M195" s="281">
        <v>0</v>
      </c>
      <c r="N195" s="284">
        <f t="shared" si="221"/>
      </c>
      <c r="O195" s="281">
        <v>0</v>
      </c>
      <c r="P195" s="284">
        <f t="shared" si="239"/>
      </c>
      <c r="Q195" s="285"/>
      <c r="R195" s="281"/>
      <c r="S195" s="285"/>
      <c r="T195" s="281"/>
      <c r="U195" s="286"/>
      <c r="V195" s="287"/>
      <c r="W195" s="281"/>
      <c r="X195" s="287"/>
      <c r="Y195" s="285"/>
      <c r="Z195" s="287"/>
      <c r="AA195" s="287"/>
      <c r="AB195" s="281"/>
      <c r="AC195" s="281"/>
      <c r="AD195" s="285"/>
      <c r="AE195" s="288"/>
      <c r="AF195" s="292"/>
    </row>
    <row r="196">
      <c r="A196" s="275"/>
      <c r="B196" s="309"/>
      <c r="C196" s="277"/>
      <c r="D196" s="278" t="s">
        <v>356</v>
      </c>
      <c r="E196" s="279">
        <v>64.41</v>
      </c>
      <c r="F196" s="280"/>
      <c r="G196" s="281">
        <v>370</v>
      </c>
      <c r="H196" s="281">
        <v>38</v>
      </c>
      <c r="I196" s="282">
        <f t="shared" si="105"/>
      </c>
      <c r="J196" s="283">
        <f t="shared" si="147"/>
      </c>
      <c r="K196" s="281">
        <v>0</v>
      </c>
      <c r="L196" s="283">
        <f t="shared" ref="L196:L198" si="200">E196/K196</f>
      </c>
      <c r="M196" s="281">
        <v>0</v>
      </c>
      <c r="N196" s="284">
        <f t="shared" si="221"/>
      </c>
      <c r="O196" s="281">
        <v>0</v>
      </c>
      <c r="P196" s="284">
        <f t="shared" si="239"/>
      </c>
      <c r="Q196" s="285"/>
      <c r="R196" s="281"/>
      <c r="S196" s="285"/>
      <c r="T196" s="281"/>
      <c r="U196" s="286"/>
      <c r="V196" s="287"/>
      <c r="W196" s="281"/>
      <c r="X196" s="287"/>
      <c r="Y196" s="285"/>
      <c r="Z196" s="287"/>
      <c r="AA196" s="287"/>
      <c r="AB196" s="281"/>
      <c r="AC196" s="281"/>
      <c r="AD196" s="285"/>
      <c r="AE196" s="288"/>
      <c r="AF196" s="292" t="s">
        <v>372</v>
      </c>
    </row>
    <row r="197">
      <c r="A197" s="275"/>
      <c r="B197" s="313" t="s">
        <v>362</v>
      </c>
      <c r="C197" s="313"/>
      <c r="D197" s="313"/>
      <c r="E197" s="297">
        <f>SUM(E182:E196)</f>
      </c>
      <c r="F197" s="297">
        <f>SUM(F182:F196)</f>
      </c>
      <c r="G197" s="297">
        <f>SUM(G182:G196)</f>
      </c>
      <c r="H197" s="297">
        <f>SUM(H182:H196)</f>
      </c>
      <c r="I197" s="298">
        <f t="shared" si="105"/>
      </c>
      <c r="J197" s="299">
        <f t="shared" si="147"/>
      </c>
      <c r="K197" s="297">
        <f>SUM(K182:K196)</f>
      </c>
      <c r="L197" s="299">
        <f t="shared" si="200"/>
      </c>
      <c r="M197" s="297">
        <f>SUM(M182:M196)</f>
      </c>
      <c r="N197" s="300">
        <f t="shared" si="221"/>
      </c>
      <c r="O197" s="297">
        <f>SUM(O182:O196)</f>
      </c>
      <c r="P197" s="300">
        <f t="shared" si="239"/>
      </c>
      <c r="Q197" s="301">
        <f t="shared" ref="Q197:Q198" si="126">M197/O197</f>
      </c>
      <c r="R197" s="297">
        <f>SUM(R182:R196)</f>
      </c>
      <c r="S197" s="301">
        <f t="shared" ref="S197:S198" si="179">(O197+O197)/(K197+K197)</f>
      </c>
      <c r="T197" s="297">
        <f>SUM(T182:T196)</f>
      </c>
      <c r="U197" s="302">
        <f t="shared" ref="U197:U198" si="266">F197/T197</f>
      </c>
      <c r="V197" s="303">
        <f t="shared" ref="V197:V198" si="316">(F197+4*500)/T197</f>
      </c>
      <c r="W197" s="297">
        <f>SUM(W182:W196)</f>
      </c>
      <c r="X197" s="304">
        <f t="shared" ref="X197:X198" si="367">W197/T197</f>
      </c>
      <c r="Y197" s="301">
        <f t="shared" ref="Y197:Y198" si="418">T197/R197</f>
      </c>
      <c r="Z197" s="303">
        <f t="shared" ref="Z197:Z198" si="11">W197/F197</f>
      </c>
      <c r="AA197" s="303">
        <f>W197/(F197+COUNT(W182:W196)*500)</f>
      </c>
      <c r="AB197" s="295">
        <f>AB182+AB185+AB188+AB191+AB194</f>
      </c>
      <c r="AC197" s="295">
        <f>AC182+AC185+AC188+AC191+AC194</f>
      </c>
      <c r="AD197" s="301">
        <f t="shared" ref="AD197:AD198" si="62">AB197/T197</f>
      </c>
      <c r="AE197" s="314">
        <f>(W197-AC197)/(F197+COUNT(W182:W196))</f>
      </c>
      <c r="AF197" s="292"/>
    </row>
    <row r="198">
      <c r="A198" s="324"/>
      <c r="B198" s="325" t="s">
        <v>383</v>
      </c>
      <c r="C198" s="325"/>
      <c r="D198" s="325"/>
      <c r="E198" s="326">
        <f>E149+E165+E181+E197</f>
      </c>
      <c r="F198" s="326">
        <f>F149+F165+F181+F197</f>
      </c>
      <c r="G198" s="326">
        <f>G149+G165+G181+G197</f>
      </c>
      <c r="H198" s="326">
        <f>H149+H165+H181+H197</f>
      </c>
      <c r="I198" s="327">
        <f t="shared" si="105"/>
      </c>
      <c r="J198" s="328">
        <f t="shared" si="147"/>
      </c>
      <c r="K198" s="329">
        <f>K149+K165+K181+K197</f>
      </c>
      <c r="L198" s="328">
        <f t="shared" si="200"/>
      </c>
      <c r="M198" s="329">
        <f>M149+M165+M181+M197</f>
      </c>
      <c r="N198" s="330">
        <f t="shared" si="221"/>
      </c>
      <c r="O198" s="329">
        <f>O149+O165+O181+O197</f>
      </c>
      <c r="P198" s="330">
        <f t="shared" si="239"/>
      </c>
      <c r="Q198" s="331">
        <f t="shared" si="126"/>
      </c>
      <c r="R198" s="329">
        <f>R149+R165+R181+R197</f>
      </c>
      <c r="S198" s="331">
        <f t="shared" si="179"/>
      </c>
      <c r="T198" s="329">
        <f>T149+T165+T181+T197</f>
      </c>
      <c r="U198" s="332">
        <f t="shared" si="266"/>
      </c>
      <c r="V198" s="333">
        <f t="shared" si="316"/>
      </c>
      <c r="W198" s="326">
        <f>W149+W165+W181+W197</f>
      </c>
      <c r="X198" s="333">
        <f t="shared" si="367"/>
      </c>
      <c r="Y198" s="331">
        <f t="shared" si="418"/>
      </c>
      <c r="Z198" s="333">
        <f t="shared" si="11"/>
      </c>
      <c r="AA198" s="333">
        <f>W198/(F198+COUNT(W134:W148,W150:W164,W166:W180,W182:W196)*500)</f>
      </c>
      <c r="AB198" s="329">
        <f>AB149+AB165+AB181+AB197</f>
      </c>
      <c r="AC198" s="326">
        <f>AC149+AC165+AC181+AC197</f>
      </c>
      <c r="AD198" s="331">
        <f t="shared" si="62"/>
      </c>
      <c r="AE198" s="333">
        <f>(W198-AC198)/(F198+COUNT(W134:W148,W150:W164,W166:W180,W182:W196)*500)</f>
      </c>
      <c r="AF198" s="334"/>
    </row>
    <row r="199">
      <c r="A199" s="263" t="s">
        <v>318</v>
      </c>
      <c r="B199" s="264" t="s">
        <v>319</v>
      </c>
      <c r="C199" s="264" t="s">
        <v>320</v>
      </c>
      <c r="D199" s="264" t="s">
        <v>321</v>
      </c>
      <c r="E199" s="265" t="s">
        <v>322</v>
      </c>
      <c r="F199" s="264" t="s">
        <v>323</v>
      </c>
      <c r="G199" s="264" t="s">
        <v>324</v>
      </c>
      <c r="H199" s="264" t="s">
        <v>325</v>
      </c>
      <c r="I199" s="266" t="s">
        <v>326</v>
      </c>
      <c r="J199" s="267" t="s">
        <v>327</v>
      </c>
      <c r="K199" s="264" t="s">
        <v>328</v>
      </c>
      <c r="L199" s="267" t="s">
        <v>329</v>
      </c>
      <c r="M199" s="264" t="s">
        <v>330</v>
      </c>
      <c r="N199" s="268" t="s">
        <v>331</v>
      </c>
      <c r="O199" s="264" t="s">
        <v>332</v>
      </c>
      <c r="P199" s="268" t="s">
        <v>333</v>
      </c>
      <c r="Q199" s="266" t="s">
        <v>334</v>
      </c>
      <c r="R199" s="269" t="s">
        <v>335</v>
      </c>
      <c r="S199" s="270" t="s">
        <v>336</v>
      </c>
      <c r="T199" s="269" t="s">
        <v>337</v>
      </c>
      <c r="U199" s="271" t="s">
        <v>338</v>
      </c>
      <c r="V199" s="272" t="s">
        <v>339</v>
      </c>
      <c r="W199" s="272" t="s">
        <v>340</v>
      </c>
      <c r="X199" s="272" t="s">
        <v>341</v>
      </c>
      <c r="Y199" s="270" t="s">
        <v>342</v>
      </c>
      <c r="Z199" s="272" t="s">
        <v>343</v>
      </c>
      <c r="AA199" s="272" t="s">
        <v>344</v>
      </c>
      <c r="AB199" s="272" t="s">
        <v>345</v>
      </c>
      <c r="AC199" s="269" t="s">
        <v>346</v>
      </c>
      <c r="AD199" s="270" t="s">
        <v>347</v>
      </c>
      <c r="AE199" s="273" t="s">
        <v>348</v>
      </c>
      <c r="AF199" s="274" t="s">
        <v>349</v>
      </c>
    </row>
    <row r="200">
      <c r="A200" s="275" t="s">
        <v>387</v>
      </c>
      <c r="B200" s="276" t="s">
        <v>351</v>
      </c>
      <c r="C200" s="277" t="s">
        <v>386</v>
      </c>
      <c r="D200" s="278" t="s">
        <v>353</v>
      </c>
      <c r="E200" s="279">
        <v>265.34</v>
      </c>
      <c r="F200" s="280">
        <f>E200+E202+E201</f>
      </c>
      <c r="G200" s="281">
        <v>1981</v>
      </c>
      <c r="H200" s="281">
        <v>139</v>
      </c>
      <c r="I200" s="282">
        <f t="shared" ref="I200:I249" si="106">H200/G200</f>
      </c>
      <c r="J200" s="283">
        <f t="shared" ref="J200:J234" si="148">(E200/G200)*1000</f>
      </c>
      <c r="K200" s="281">
        <v>6</v>
      </c>
      <c r="L200" s="283">
        <f t="shared" ref="L200:L260" si="201">E200/K200</f>
      </c>
      <c r="M200" s="281">
        <v>0</v>
      </c>
      <c r="N200" s="284">
        <f t="shared" ref="N200:N264" si="222">E200/M200</f>
      </c>
      <c r="O200" s="281">
        <v>0</v>
      </c>
      <c r="P200" s="284">
        <f t="shared" ref="P200:P264" si="240">E200/O200</f>
      </c>
      <c r="Q200" s="285">
        <f>(M200+M201+M202)/(O200+O201+O202)</f>
      </c>
      <c r="R200" s="281">
        <v>2</v>
      </c>
      <c r="S200" s="285">
        <f>(O200+O201+O202)/(K200+K201+K202)</f>
      </c>
      <c r="T200" s="281">
        <v>0</v>
      </c>
      <c r="U200" s="286">
        <f>F200/T200</f>
      </c>
      <c r="V200" s="287">
        <f>(F200+4*500)/T200</f>
      </c>
      <c r="W200" s="281">
        <v>0</v>
      </c>
      <c r="X200" s="287">
        <f>W200/T200</f>
      </c>
      <c r="Y200" s="285">
        <f>T200/R200</f>
      </c>
      <c r="Z200" s="287">
        <f>W200/F200</f>
      </c>
      <c r="AA200" s="287">
        <f>W200/(F200+500)</f>
      </c>
      <c r="AB200" s="281">
        <v>0</v>
      </c>
      <c r="AC200" s="281">
        <v>0</v>
      </c>
      <c r="AD200" s="285">
        <f>AB200/T200</f>
      </c>
      <c r="AE200" s="288">
        <f>(W200-AC200)/(F200+500)</f>
      </c>
      <c r="AF200" s="289" t="s">
        <v>354</v>
      </c>
    </row>
    <row r="201">
      <c r="A201" s="275"/>
      <c r="B201" s="276"/>
      <c r="C201" s="277"/>
      <c r="D201" s="278" t="s">
        <v>355</v>
      </c>
      <c r="E201" s="279">
        <v>928.23</v>
      </c>
      <c r="F201" s="280"/>
      <c r="G201" s="281">
        <v>8957</v>
      </c>
      <c r="H201" s="281">
        <v>680</v>
      </c>
      <c r="I201" s="282">
        <f t="shared" si="106"/>
      </c>
      <c r="J201" s="283">
        <f t="shared" si="148"/>
      </c>
      <c r="K201" s="281">
        <v>22</v>
      </c>
      <c r="L201" s="283">
        <f t="shared" si="201"/>
      </c>
      <c r="M201" s="281">
        <v>0</v>
      </c>
      <c r="N201" s="284">
        <f t="shared" si="222"/>
      </c>
      <c r="O201" s="281">
        <v>2</v>
      </c>
      <c r="P201" s="284">
        <f t="shared" si="240"/>
      </c>
      <c r="Q201" s="285"/>
      <c r="R201" s="281"/>
      <c r="S201" s="285"/>
      <c r="T201" s="281"/>
      <c r="U201" s="286"/>
      <c r="V201" s="287"/>
      <c r="W201" s="281"/>
      <c r="X201" s="287"/>
      <c r="Y201" s="285"/>
      <c r="Z201" s="287"/>
      <c r="AA201" s="287"/>
      <c r="AB201" s="281"/>
      <c r="AC201" s="281"/>
      <c r="AD201" s="285"/>
      <c r="AE201" s="288"/>
      <c r="AF201" s="290"/>
    </row>
    <row r="202">
      <c r="A202" s="275"/>
      <c r="B202" s="276"/>
      <c r="C202" s="277"/>
      <c r="D202" s="278" t="s">
        <v>356</v>
      </c>
      <c r="E202" s="279">
        <v>94.2</v>
      </c>
      <c r="F202" s="280"/>
      <c r="G202" s="281">
        <v>550</v>
      </c>
      <c r="H202" s="291">
        <v>120</v>
      </c>
      <c r="I202" s="282">
        <f t="shared" si="106"/>
      </c>
      <c r="J202" s="283">
        <f t="shared" si="148"/>
      </c>
      <c r="K202" s="281">
        <v>1</v>
      </c>
      <c r="L202" s="283">
        <f t="shared" si="201"/>
      </c>
      <c r="M202" s="281">
        <v>0</v>
      </c>
      <c r="N202" s="284">
        <f t="shared" si="222"/>
      </c>
      <c r="O202" s="281">
        <v>0</v>
      </c>
      <c r="P202" s="284">
        <f t="shared" si="240"/>
      </c>
      <c r="Q202" s="285"/>
      <c r="R202" s="281"/>
      <c r="S202" s="285"/>
      <c r="T202" s="281"/>
      <c r="U202" s="286"/>
      <c r="V202" s="287"/>
      <c r="W202" s="281"/>
      <c r="X202" s="287"/>
      <c r="Y202" s="285"/>
      <c r="Z202" s="287"/>
      <c r="AA202" s="287"/>
      <c r="AB202" s="281"/>
      <c r="AC202" s="281"/>
      <c r="AD202" s="285"/>
      <c r="AE202" s="288"/>
      <c r="AF202" s="292" t="s">
        <v>357</v>
      </c>
    </row>
    <row r="203">
      <c r="A203" s="275"/>
      <c r="B203" s="276" t="s">
        <v>358</v>
      </c>
      <c r="C203" s="277" t="s">
        <v>386</v>
      </c>
      <c r="D203" s="278" t="s">
        <v>353</v>
      </c>
      <c r="E203" s="279">
        <v>72.99</v>
      </c>
      <c r="F203" s="280">
        <f>E203+E205+E204</f>
      </c>
      <c r="G203" s="281">
        <v>576</v>
      </c>
      <c r="H203" s="281">
        <v>38</v>
      </c>
      <c r="I203" s="282">
        <f t="shared" si="106"/>
      </c>
      <c r="J203" s="283">
        <f t="shared" si="148"/>
      </c>
      <c r="K203" s="281">
        <v>3</v>
      </c>
      <c r="L203" s="283">
        <f t="shared" si="201"/>
      </c>
      <c r="M203" s="281">
        <v>0</v>
      </c>
      <c r="N203" s="284">
        <f t="shared" si="222"/>
      </c>
      <c r="O203" s="281">
        <v>0</v>
      </c>
      <c r="P203" s="284">
        <f t="shared" si="240"/>
      </c>
      <c r="Q203" s="285">
        <f>(M203+M204+M205)/(O203+O204+O205)</f>
      </c>
      <c r="R203" s="281">
        <v>1</v>
      </c>
      <c r="S203" s="285">
        <f>(O203+O204+O205)/(K203+K204+K205)</f>
      </c>
      <c r="T203" s="281">
        <v>0</v>
      </c>
      <c r="U203" s="286">
        <f>F203/T203</f>
      </c>
      <c r="V203" s="287">
        <f>(F203+4*500)/T203</f>
      </c>
      <c r="W203" s="281">
        <v>0</v>
      </c>
      <c r="X203" s="287">
        <f>W203/T203</f>
      </c>
      <c r="Y203" s="285">
        <f>T203/R203</f>
      </c>
      <c r="Z203" s="287">
        <f>W203/F203</f>
      </c>
      <c r="AA203" s="287">
        <f>W203/(F203+500)</f>
      </c>
      <c r="AB203" s="281">
        <v>0</v>
      </c>
      <c r="AC203" s="281">
        <v>0</v>
      </c>
      <c r="AD203" s="285">
        <f>AB203/T203</f>
      </c>
      <c r="AE203" s="288">
        <f>(W203-AC203)/(F203+500)</f>
      </c>
      <c r="AF203" s="289" t="s">
        <v>354</v>
      </c>
    </row>
    <row r="204">
      <c r="A204" s="275"/>
      <c r="B204" s="276"/>
      <c r="C204" s="277"/>
      <c r="D204" s="278" t="s">
        <v>355</v>
      </c>
      <c r="E204" s="279">
        <v>822.09</v>
      </c>
      <c r="F204" s="280"/>
      <c r="G204" s="281">
        <v>8394</v>
      </c>
      <c r="H204" s="281">
        <v>405</v>
      </c>
      <c r="I204" s="282">
        <f t="shared" si="106"/>
      </c>
      <c r="J204" s="283">
        <f t="shared" si="148"/>
      </c>
      <c r="K204" s="281">
        <v>25</v>
      </c>
      <c r="L204" s="283">
        <f t="shared" si="201"/>
      </c>
      <c r="M204" s="281">
        <v>0</v>
      </c>
      <c r="N204" s="284">
        <f t="shared" si="222"/>
      </c>
      <c r="O204" s="281">
        <v>0</v>
      </c>
      <c r="P204" s="284">
        <f t="shared" si="240"/>
      </c>
      <c r="Q204" s="285"/>
      <c r="R204" s="281"/>
      <c r="S204" s="285"/>
      <c r="T204" s="281"/>
      <c r="U204" s="286"/>
      <c r="V204" s="287"/>
      <c r="W204" s="281"/>
      <c r="X204" s="287"/>
      <c r="Y204" s="285"/>
      <c r="Z204" s="287"/>
      <c r="AA204" s="287"/>
      <c r="AB204" s="281"/>
      <c r="AC204" s="281"/>
      <c r="AD204" s="285"/>
      <c r="AE204" s="288"/>
      <c r="AF204" s="290"/>
    </row>
    <row r="205">
      <c r="A205" s="275"/>
      <c r="B205" s="276"/>
      <c r="C205" s="277"/>
      <c r="D205" s="278" t="s">
        <v>356</v>
      </c>
      <c r="E205" s="279">
        <v>100.41</v>
      </c>
      <c r="F205" s="280"/>
      <c r="G205" s="281">
        <v>560</v>
      </c>
      <c r="H205" s="281">
        <v>83</v>
      </c>
      <c r="I205" s="282">
        <f t="shared" si="106"/>
      </c>
      <c r="J205" s="283">
        <f t="shared" si="148"/>
      </c>
      <c r="K205" s="281">
        <v>2</v>
      </c>
      <c r="L205" s="283">
        <f t="shared" si="201"/>
      </c>
      <c r="M205" s="281">
        <v>0</v>
      </c>
      <c r="N205" s="284">
        <f t="shared" si="222"/>
      </c>
      <c r="O205" s="281">
        <v>0</v>
      </c>
      <c r="P205" s="284">
        <f t="shared" si="240"/>
      </c>
      <c r="Q205" s="285"/>
      <c r="R205" s="281"/>
      <c r="S205" s="285"/>
      <c r="T205" s="281"/>
      <c r="U205" s="286"/>
      <c r="V205" s="287"/>
      <c r="W205" s="281"/>
      <c r="X205" s="287"/>
      <c r="Y205" s="285"/>
      <c r="Z205" s="287"/>
      <c r="AA205" s="287"/>
      <c r="AB205" s="281"/>
      <c r="AC205" s="281"/>
      <c r="AD205" s="285"/>
      <c r="AE205" s="288"/>
      <c r="AF205" s="292" t="s">
        <v>357</v>
      </c>
    </row>
    <row r="206">
      <c r="A206" s="275"/>
      <c r="B206" s="293" t="s">
        <v>359</v>
      </c>
      <c r="C206" s="277" t="s">
        <v>386</v>
      </c>
      <c r="D206" s="278" t="s">
        <v>353</v>
      </c>
      <c r="E206" s="279">
        <v>46.52</v>
      </c>
      <c r="F206" s="280">
        <f>E206+E208+E207</f>
      </c>
      <c r="G206" s="281">
        <v>406</v>
      </c>
      <c r="H206" s="281">
        <v>32</v>
      </c>
      <c r="I206" s="282">
        <f t="shared" si="106"/>
      </c>
      <c r="J206" s="283">
        <f t="shared" si="148"/>
      </c>
      <c r="K206" s="281">
        <v>2</v>
      </c>
      <c r="L206" s="283">
        <f t="shared" si="201"/>
      </c>
      <c r="M206" s="281">
        <v>0</v>
      </c>
      <c r="N206" s="284">
        <f t="shared" si="222"/>
      </c>
      <c r="O206" s="281">
        <v>0</v>
      </c>
      <c r="P206" s="284">
        <f t="shared" si="240"/>
      </c>
      <c r="Q206" s="285">
        <f>(M206+M207+M208)/(O206+O207+O208)</f>
      </c>
      <c r="R206" s="281">
        <v>10</v>
      </c>
      <c r="S206" s="285">
        <f>(O206+O207+O208)/(K206+K207+K208)</f>
      </c>
      <c r="T206" s="281">
        <v>8</v>
      </c>
      <c r="U206" s="286">
        <f>F206/T206</f>
      </c>
      <c r="V206" s="287">
        <f>(F206+4*500)/T206</f>
      </c>
      <c r="W206" s="281">
        <v>5710.8</v>
      </c>
      <c r="X206" s="287">
        <f>W206/T206</f>
      </c>
      <c r="Y206" s="285">
        <f>T206/R206</f>
      </c>
      <c r="Z206" s="287">
        <f>W206/F206</f>
      </c>
      <c r="AA206" s="287">
        <f>W206/(F206+500)</f>
      </c>
      <c r="AB206" s="281">
        <v>0</v>
      </c>
      <c r="AC206" s="281">
        <v>0</v>
      </c>
      <c r="AD206" s="285">
        <f>AB206/T206</f>
      </c>
      <c r="AE206" s="288">
        <f>(W206-AC206)/(F206+500)</f>
      </c>
      <c r="AF206" s="289" t="s">
        <v>354</v>
      </c>
    </row>
    <row r="207">
      <c r="A207" s="275"/>
      <c r="B207" s="293"/>
      <c r="C207" s="277"/>
      <c r="D207" s="278" t="s">
        <v>355</v>
      </c>
      <c r="E207" s="279">
        <v>799.33</v>
      </c>
      <c r="F207" s="280"/>
      <c r="G207" s="281">
        <v>8373</v>
      </c>
      <c r="H207" s="281">
        <v>306</v>
      </c>
      <c r="I207" s="282">
        <f t="shared" si="106"/>
      </c>
      <c r="J207" s="283">
        <f t="shared" si="148"/>
      </c>
      <c r="K207" s="281">
        <v>14</v>
      </c>
      <c r="L207" s="283">
        <f t="shared" si="201"/>
      </c>
      <c r="M207" s="281">
        <v>1</v>
      </c>
      <c r="N207" s="284">
        <f t="shared" si="222"/>
      </c>
      <c r="O207" s="281">
        <v>2</v>
      </c>
      <c r="P207" s="284">
        <f t="shared" si="240"/>
      </c>
      <c r="Q207" s="285"/>
      <c r="R207" s="281"/>
      <c r="S207" s="285"/>
      <c r="T207" s="281"/>
      <c r="U207" s="286"/>
      <c r="V207" s="287"/>
      <c r="W207" s="281"/>
      <c r="X207" s="287"/>
      <c r="Y207" s="285"/>
      <c r="Z207" s="287"/>
      <c r="AA207" s="287"/>
      <c r="AB207" s="281"/>
      <c r="AC207" s="281"/>
      <c r="AD207" s="285"/>
      <c r="AE207" s="288"/>
      <c r="AF207" s="290"/>
    </row>
    <row r="208">
      <c r="A208" s="275"/>
      <c r="B208" s="293"/>
      <c r="C208" s="277"/>
      <c r="D208" s="278" t="s">
        <v>356</v>
      </c>
      <c r="E208" s="279">
        <v>116.94</v>
      </c>
      <c r="F208" s="280"/>
      <c r="G208" s="281">
        <v>560</v>
      </c>
      <c r="H208" s="291">
        <v>83</v>
      </c>
      <c r="I208" s="282">
        <f t="shared" si="106"/>
      </c>
      <c r="J208" s="283">
        <f t="shared" si="148"/>
      </c>
      <c r="K208" s="281">
        <v>2</v>
      </c>
      <c r="L208" s="283">
        <f t="shared" si="201"/>
      </c>
      <c r="M208" s="281">
        <v>0</v>
      </c>
      <c r="N208" s="284">
        <f t="shared" si="222"/>
      </c>
      <c r="O208" s="281">
        <v>0</v>
      </c>
      <c r="P208" s="284">
        <f t="shared" si="240"/>
      </c>
      <c r="Q208" s="285"/>
      <c r="R208" s="281"/>
      <c r="S208" s="285"/>
      <c r="T208" s="281"/>
      <c r="U208" s="286"/>
      <c r="V208" s="287"/>
      <c r="W208" s="281"/>
      <c r="X208" s="287"/>
      <c r="Y208" s="285"/>
      <c r="Z208" s="287"/>
      <c r="AA208" s="287"/>
      <c r="AB208" s="281"/>
      <c r="AC208" s="281"/>
      <c r="AD208" s="285"/>
      <c r="AE208" s="288"/>
      <c r="AF208" s="292" t="s">
        <v>357</v>
      </c>
    </row>
    <row r="209">
      <c r="A209" s="275"/>
      <c r="B209" s="276" t="s">
        <v>360</v>
      </c>
      <c r="C209" s="277" t="s">
        <v>386</v>
      </c>
      <c r="D209" s="278" t="s">
        <v>353</v>
      </c>
      <c r="E209" s="279">
        <v>24.21</v>
      </c>
      <c r="F209" s="280">
        <f>E209+E211+E210</f>
      </c>
      <c r="G209" s="281">
        <v>257</v>
      </c>
      <c r="H209" s="281">
        <v>13</v>
      </c>
      <c r="I209" s="282">
        <f t="shared" si="106"/>
      </c>
      <c r="J209" s="283">
        <f t="shared" si="148"/>
      </c>
      <c r="K209" s="281">
        <v>1</v>
      </c>
      <c r="L209" s="283">
        <f t="shared" si="201"/>
      </c>
      <c r="M209" s="281">
        <v>0</v>
      </c>
      <c r="N209" s="284">
        <f t="shared" si="222"/>
      </c>
      <c r="O209" s="281">
        <v>0</v>
      </c>
      <c r="P209" s="284">
        <f t="shared" si="240"/>
      </c>
      <c r="Q209" s="285">
        <f>(M209+M210+M211)/(O209+O210+O211)</f>
      </c>
      <c r="R209" s="281">
        <v>5</v>
      </c>
      <c r="S209" s="285">
        <f>(O209+O210+O211)/(K209+K210+K211)</f>
      </c>
      <c r="T209" s="281">
        <v>0</v>
      </c>
      <c r="U209" s="286">
        <f>F209/T209</f>
      </c>
      <c r="V209" s="287">
        <f>(F209+4*500)/T209</f>
      </c>
      <c r="W209" s="281">
        <v>0</v>
      </c>
      <c r="X209" s="287">
        <f>W209/T209</f>
      </c>
      <c r="Y209" s="285">
        <f>T209/R209</f>
      </c>
      <c r="Z209" s="287">
        <f>W209/F209</f>
      </c>
      <c r="AA209" s="287">
        <f>W209/(F209+500)</f>
      </c>
      <c r="AB209" s="281">
        <v>0</v>
      </c>
      <c r="AC209" s="281">
        <v>0</v>
      </c>
      <c r="AD209" s="285">
        <f>AB209/T209</f>
      </c>
      <c r="AE209" s="288">
        <f>(W209-AC209)/(F209+500)</f>
      </c>
      <c r="AF209" s="289" t="s">
        <v>354</v>
      </c>
    </row>
    <row r="210">
      <c r="A210" s="275"/>
      <c r="B210" s="276"/>
      <c r="C210" s="277"/>
      <c r="D210" s="278" t="s">
        <v>355</v>
      </c>
      <c r="E210" s="279">
        <v>702.89</v>
      </c>
      <c r="F210" s="280"/>
      <c r="G210" s="281">
        <v>6461</v>
      </c>
      <c r="H210" s="281">
        <v>231</v>
      </c>
      <c r="I210" s="282">
        <f t="shared" si="106"/>
      </c>
      <c r="J210" s="283">
        <f t="shared" si="148"/>
      </c>
      <c r="K210" s="281">
        <v>8</v>
      </c>
      <c r="L210" s="283">
        <f t="shared" si="201"/>
      </c>
      <c r="M210" s="281">
        <v>0</v>
      </c>
      <c r="N210" s="284">
        <f t="shared" si="222"/>
      </c>
      <c r="O210" s="281">
        <v>2</v>
      </c>
      <c r="P210" s="284">
        <f t="shared" si="240"/>
      </c>
      <c r="Q210" s="285"/>
      <c r="R210" s="281"/>
      <c r="S210" s="285"/>
      <c r="T210" s="281"/>
      <c r="U210" s="286"/>
      <c r="V210" s="287"/>
      <c r="W210" s="281"/>
      <c r="X210" s="287"/>
      <c r="Y210" s="285"/>
      <c r="Z210" s="287"/>
      <c r="AA210" s="287"/>
      <c r="AB210" s="281"/>
      <c r="AC210" s="281"/>
      <c r="AD210" s="285"/>
      <c r="AE210" s="288"/>
      <c r="AF210" s="290"/>
    </row>
    <row r="211">
      <c r="A211" s="275"/>
      <c r="B211" s="276"/>
      <c r="C211" s="277"/>
      <c r="D211" s="278" t="s">
        <v>356</v>
      </c>
      <c r="E211" s="279">
        <v>73.87</v>
      </c>
      <c r="F211" s="280"/>
      <c r="G211" s="281">
        <v>627</v>
      </c>
      <c r="H211" s="291">
        <v>36</v>
      </c>
      <c r="I211" s="282">
        <f t="shared" si="106"/>
      </c>
      <c r="J211" s="283">
        <f t="shared" si="148"/>
      </c>
      <c r="K211" s="281">
        <v>1</v>
      </c>
      <c r="L211" s="283">
        <f t="shared" si="201"/>
      </c>
      <c r="M211" s="281">
        <v>0</v>
      </c>
      <c r="N211" s="284">
        <f t="shared" si="222"/>
      </c>
      <c r="O211" s="281">
        <v>0</v>
      </c>
      <c r="P211" s="284">
        <f t="shared" si="240"/>
      </c>
      <c r="Q211" s="285"/>
      <c r="R211" s="281"/>
      <c r="S211" s="285"/>
      <c r="T211" s="281"/>
      <c r="U211" s="286"/>
      <c r="V211" s="287"/>
      <c r="W211" s="281"/>
      <c r="X211" s="287"/>
      <c r="Y211" s="285"/>
      <c r="Z211" s="287"/>
      <c r="AA211" s="287"/>
      <c r="AB211" s="281"/>
      <c r="AC211" s="281"/>
      <c r="AD211" s="285"/>
      <c r="AE211" s="288"/>
      <c r="AF211" s="292" t="s">
        <v>357</v>
      </c>
    </row>
    <row r="212">
      <c r="A212" s="275"/>
      <c r="B212" s="276" t="s">
        <v>361</v>
      </c>
      <c r="C212" s="277" t="s">
        <v>386</v>
      </c>
      <c r="D212" s="278" t="s">
        <v>353</v>
      </c>
      <c r="E212" s="279">
        <v>330.07</v>
      </c>
      <c r="F212" s="280">
        <f>E212+E214+E213</f>
      </c>
      <c r="G212" s="281">
        <v>1503</v>
      </c>
      <c r="H212" s="281">
        <v>34</v>
      </c>
      <c r="I212" s="282">
        <f t="shared" si="106"/>
      </c>
      <c r="J212" s="283">
        <f t="shared" si="148"/>
      </c>
      <c r="K212" s="281">
        <v>1</v>
      </c>
      <c r="L212" s="283">
        <f t="shared" si="201"/>
      </c>
      <c r="M212" s="281">
        <v>0</v>
      </c>
      <c r="N212" s="284">
        <f t="shared" si="222"/>
      </c>
      <c r="O212" s="281">
        <v>1</v>
      </c>
      <c r="P212" s="284">
        <f t="shared" si="240"/>
      </c>
      <c r="Q212" s="285">
        <f>(M212+M213+M214)/(O212+O213+O214)</f>
      </c>
      <c r="R212" s="281">
        <v>2</v>
      </c>
      <c r="S212" s="285">
        <f>(O212+O213+O214)/(K212+K213+K214)</f>
      </c>
      <c r="T212" s="281">
        <v>0</v>
      </c>
      <c r="U212" s="286">
        <f>F212/T212</f>
      </c>
      <c r="V212" s="287">
        <f>(F212+4*500)/T212</f>
      </c>
      <c r="W212" s="281">
        <v>0</v>
      </c>
      <c r="X212" s="287">
        <f>W212/T212</f>
      </c>
      <c r="Y212" s="285">
        <f>T212/R212</f>
      </c>
      <c r="Z212" s="287">
        <f>W212/F212</f>
      </c>
      <c r="AA212" s="287">
        <f>W212/(F212+500)</f>
      </c>
      <c r="AB212" s="281">
        <v>0</v>
      </c>
      <c r="AC212" s="281">
        <v>0</v>
      </c>
      <c r="AD212" s="285">
        <f>AB212/T212</f>
      </c>
      <c r="AE212" s="288">
        <f>(W212-AC212)/(F212+500)</f>
      </c>
      <c r="AF212" s="289" t="s">
        <v>354</v>
      </c>
    </row>
    <row r="213">
      <c r="A213" s="275"/>
      <c r="B213" s="276"/>
      <c r="C213" s="277"/>
      <c r="D213" s="278" t="s">
        <v>355</v>
      </c>
      <c r="E213" s="279">
        <v>458.59</v>
      </c>
      <c r="F213" s="280"/>
      <c r="G213" s="281">
        <v>5758</v>
      </c>
      <c r="H213" s="281">
        <v>305</v>
      </c>
      <c r="I213" s="282">
        <f t="shared" si="106"/>
      </c>
      <c r="J213" s="283">
        <f t="shared" si="148"/>
      </c>
      <c r="K213" s="281">
        <v>10</v>
      </c>
      <c r="L213" s="283">
        <f t="shared" si="201"/>
      </c>
      <c r="M213" s="281">
        <v>0</v>
      </c>
      <c r="N213" s="284">
        <f t="shared" si="222"/>
      </c>
      <c r="O213" s="281">
        <v>1</v>
      </c>
      <c r="P213" s="284">
        <f t="shared" si="240"/>
      </c>
      <c r="Q213" s="285"/>
      <c r="R213" s="281"/>
      <c r="S213" s="285"/>
      <c r="T213" s="281"/>
      <c r="U213" s="286"/>
      <c r="V213" s="287"/>
      <c r="W213" s="281"/>
      <c r="X213" s="287"/>
      <c r="Y213" s="285"/>
      <c r="Z213" s="287"/>
      <c r="AA213" s="287"/>
      <c r="AB213" s="281"/>
      <c r="AC213" s="281"/>
      <c r="AD213" s="285"/>
      <c r="AE213" s="288"/>
      <c r="AF213" s="290"/>
    </row>
    <row r="214">
      <c r="A214" s="275"/>
      <c r="B214" s="276"/>
      <c r="C214" s="277"/>
      <c r="D214" s="278" t="s">
        <v>356</v>
      </c>
      <c r="E214" s="279">
        <v>366.73</v>
      </c>
      <c r="F214" s="280"/>
      <c r="G214" s="281">
        <v>1455</v>
      </c>
      <c r="H214" s="291">
        <v>42</v>
      </c>
      <c r="I214" s="282">
        <f t="shared" si="106"/>
      </c>
      <c r="J214" s="283">
        <f t="shared" si="148"/>
      </c>
      <c r="K214" s="281">
        <v>3</v>
      </c>
      <c r="L214" s="283">
        <f t="shared" si="201"/>
      </c>
      <c r="M214" s="281">
        <v>0</v>
      </c>
      <c r="N214" s="284">
        <f t="shared" si="222"/>
      </c>
      <c r="O214" s="281">
        <v>0</v>
      </c>
      <c r="P214" s="284">
        <f t="shared" si="240"/>
      </c>
      <c r="Q214" s="285"/>
      <c r="R214" s="281"/>
      <c r="S214" s="285"/>
      <c r="T214" s="281"/>
      <c r="U214" s="286"/>
      <c r="V214" s="287"/>
      <c r="W214" s="281"/>
      <c r="X214" s="287"/>
      <c r="Y214" s="285"/>
      <c r="Z214" s="287"/>
      <c r="AA214" s="287"/>
      <c r="AB214" s="281"/>
      <c r="AC214" s="281"/>
      <c r="AD214" s="285"/>
      <c r="AE214" s="288"/>
      <c r="AF214" s="292" t="s">
        <v>357</v>
      </c>
    </row>
    <row r="215">
      <c r="A215" s="275"/>
      <c r="B215" s="294" t="s">
        <v>362</v>
      </c>
      <c r="C215" s="294"/>
      <c r="D215" s="294"/>
      <c r="E215" s="295">
        <f>SUM(E200:E214)</f>
      </c>
      <c r="F215" s="296">
        <f>SUM(F200:F214)</f>
      </c>
      <c r="G215" s="297">
        <f>SUM(G200:G214)</f>
      </c>
      <c r="H215" s="297">
        <f>SUM(H200:H214)</f>
      </c>
      <c r="I215" s="298">
        <f t="shared" si="106"/>
      </c>
      <c r="J215" s="299">
        <f t="shared" si="148"/>
      </c>
      <c r="K215" s="297">
        <f>SUM(K200:K214)</f>
      </c>
      <c r="L215" s="299">
        <f t="shared" si="201"/>
      </c>
      <c r="M215" s="297">
        <f>SUM(M200:M214)</f>
      </c>
      <c r="N215" s="300">
        <f t="shared" si="222"/>
      </c>
      <c r="O215" s="297">
        <f>SUM(O200:O214)</f>
      </c>
      <c r="P215" s="300">
        <f t="shared" si="240"/>
      </c>
      <c r="Q215" s="301">
        <f>M215/O215</f>
      </c>
      <c r="R215" s="297">
        <f>SUM(R200:R214)</f>
      </c>
      <c r="S215" s="301">
        <f>(O215+O215)/(K215+K215)</f>
      </c>
      <c r="T215" s="296">
        <f>SUM(T200:T214)</f>
      </c>
      <c r="U215" s="302">
        <f t="shared" ref="U215:U216" si="267">F215/T215</f>
      </c>
      <c r="V215" s="303">
        <f t="shared" ref="V215:V216" si="317">(F215+4*500)/T215</f>
      </c>
      <c r="W215" s="296">
        <f>SUM(W200:W214)</f>
      </c>
      <c r="X215" s="304">
        <f t="shared" ref="X215:X216" si="368">W215/T215</f>
      </c>
      <c r="Y215" s="301">
        <f t="shared" ref="Y215:Y216" si="419">T215/R215</f>
      </c>
      <c r="Z215" s="303">
        <f t="shared" ref="Z215:Z216" si="12">W215/F215</f>
      </c>
      <c r="AA215" s="303">
        <f>W215/(F215+COUNT(W200:W214)*500)</f>
      </c>
      <c r="AB215" s="295">
        <f>AB200+AB203+AB206+AB209+AB212</f>
      </c>
      <c r="AC215" s="295">
        <f>AC200+AC203+AC206+AC209+AC212</f>
      </c>
      <c r="AD215" s="301">
        <f t="shared" ref="AD215:AD216" si="63">AB215/T215</f>
      </c>
      <c r="AE215" s="305">
        <f>(W215-AC215)/(F215+COUNT(W200:W214))</f>
      </c>
      <c r="AF215" s="306"/>
    </row>
    <row r="216">
      <c r="A216" s="275"/>
      <c r="B216" s="307" t="s">
        <v>363</v>
      </c>
      <c r="C216" s="277" t="s">
        <v>364</v>
      </c>
      <c r="D216" s="278" t="s">
        <v>353</v>
      </c>
      <c r="E216" s="279">
        <v>66.22</v>
      </c>
      <c r="F216" s="280">
        <f>E216+E218+E217</f>
      </c>
      <c r="G216" s="281">
        <v>560</v>
      </c>
      <c r="H216" s="281">
        <v>15</v>
      </c>
      <c r="I216" s="282">
        <f t="shared" si="106"/>
      </c>
      <c r="J216" s="283">
        <f t="shared" si="148"/>
      </c>
      <c r="K216" s="281">
        <v>1</v>
      </c>
      <c r="L216" s="283">
        <f t="shared" si="201"/>
      </c>
      <c r="M216" s="281">
        <v>0</v>
      </c>
      <c r="N216" s="284">
        <f t="shared" si="222"/>
      </c>
      <c r="O216" s="281">
        <v>0</v>
      </c>
      <c r="P216" s="284">
        <f t="shared" si="240"/>
      </c>
      <c r="Q216" s="285">
        <f>(M216+M217+M218)/(O216+O217+O218)</f>
      </c>
      <c r="R216" s="281">
        <v>1</v>
      </c>
      <c r="S216" s="285">
        <f>(O216+O217+O218)/(K216+K217+K218)</f>
      </c>
      <c r="T216" s="281">
        <v>0</v>
      </c>
      <c r="U216" s="286">
        <f t="shared" si="267"/>
      </c>
      <c r="V216" s="287">
        <f t="shared" si="317"/>
      </c>
      <c r="W216" s="281">
        <v>0</v>
      </c>
      <c r="X216" s="287">
        <f t="shared" si="368"/>
      </c>
      <c r="Y216" s="285">
        <f t="shared" si="419"/>
      </c>
      <c r="Z216" s="287">
        <f t="shared" si="12"/>
      </c>
      <c r="AA216" s="287">
        <f>W216/(F216+500)</f>
      </c>
      <c r="AB216" s="281">
        <v>0</v>
      </c>
      <c r="AC216" s="281">
        <v>0</v>
      </c>
      <c r="AD216" s="285">
        <f t="shared" si="63"/>
      </c>
      <c r="AE216" s="288">
        <f>(W216-AC216)/(F216+500)</f>
      </c>
      <c r="AF216" s="289" t="s">
        <v>354</v>
      </c>
    </row>
    <row r="217">
      <c r="A217" s="275"/>
      <c r="B217" s="307"/>
      <c r="C217" s="277"/>
      <c r="D217" s="278" t="s">
        <v>355</v>
      </c>
      <c r="E217" s="279">
        <v>344.8</v>
      </c>
      <c r="F217" s="280"/>
      <c r="G217" s="281">
        <v>4127</v>
      </c>
      <c r="H217" s="281">
        <v>119</v>
      </c>
      <c r="I217" s="282">
        <f t="shared" si="106"/>
      </c>
      <c r="J217" s="283">
        <f t="shared" si="148"/>
      </c>
      <c r="K217" s="281">
        <v>4</v>
      </c>
      <c r="L217" s="283">
        <f t="shared" si="201"/>
      </c>
      <c r="M217" s="281">
        <v>0</v>
      </c>
      <c r="N217" s="284">
        <f t="shared" si="222"/>
      </c>
      <c r="O217" s="281">
        <v>0</v>
      </c>
      <c r="P217" s="284">
        <f t="shared" si="240"/>
      </c>
      <c r="Q217" s="285"/>
      <c r="R217" s="281"/>
      <c r="S217" s="285"/>
      <c r="T217" s="281"/>
      <c r="U217" s="286"/>
      <c r="V217" s="287"/>
      <c r="W217" s="281"/>
      <c r="X217" s="287"/>
      <c r="Y217" s="285"/>
      <c r="Z217" s="287"/>
      <c r="AA217" s="287"/>
      <c r="AB217" s="281"/>
      <c r="AC217" s="281"/>
      <c r="AD217" s="285"/>
      <c r="AE217" s="288"/>
      <c r="AF217" s="290"/>
    </row>
    <row r="218">
      <c r="A218" s="275"/>
      <c r="B218" s="307"/>
      <c r="C218" s="277"/>
      <c r="D218" s="278" t="s">
        <v>356</v>
      </c>
      <c r="E218" s="279">
        <v>787.23</v>
      </c>
      <c r="F218" s="280"/>
      <c r="G218" s="281">
        <v>4022</v>
      </c>
      <c r="H218" s="291">
        <v>45</v>
      </c>
      <c r="I218" s="282">
        <f t="shared" si="106"/>
      </c>
      <c r="J218" s="283">
        <f t="shared" si="148"/>
      </c>
      <c r="K218" s="281">
        <v>3</v>
      </c>
      <c r="L218" s="283">
        <f t="shared" si="201"/>
      </c>
      <c r="M218" s="281">
        <v>0</v>
      </c>
      <c r="N218" s="284">
        <f t="shared" si="222"/>
      </c>
      <c r="O218" s="281">
        <v>0</v>
      </c>
      <c r="P218" s="284">
        <f t="shared" si="240"/>
      </c>
      <c r="Q218" s="285"/>
      <c r="R218" s="281"/>
      <c r="S218" s="285"/>
      <c r="T218" s="281"/>
      <c r="U218" s="286"/>
      <c r="V218" s="287"/>
      <c r="W218" s="281"/>
      <c r="X218" s="287"/>
      <c r="Y218" s="285"/>
      <c r="Z218" s="287"/>
      <c r="AA218" s="287"/>
      <c r="AB218" s="281"/>
      <c r="AC218" s="281"/>
      <c r="AD218" s="285"/>
      <c r="AE218" s="288"/>
      <c r="AF218" s="292" t="s">
        <v>357</v>
      </c>
    </row>
    <row r="219">
      <c r="A219" s="275"/>
      <c r="B219" s="308" t="s">
        <v>365</v>
      </c>
      <c r="C219" s="277" t="s">
        <v>364</v>
      </c>
      <c r="D219" s="278" t="s">
        <v>353</v>
      </c>
      <c r="E219" s="279">
        <v>22.58</v>
      </c>
      <c r="F219" s="280">
        <f>E219+E221+E220</f>
      </c>
      <c r="G219" s="281">
        <v>275</v>
      </c>
      <c r="H219" s="281">
        <v>5</v>
      </c>
      <c r="I219" s="282">
        <f t="shared" si="106"/>
      </c>
      <c r="J219" s="283">
        <f t="shared" si="148"/>
      </c>
      <c r="K219" s="281">
        <v>0</v>
      </c>
      <c r="L219" s="283">
        <f t="shared" si="201"/>
      </c>
      <c r="M219" s="281">
        <v>0</v>
      </c>
      <c r="N219" s="284">
        <f t="shared" si="222"/>
      </c>
      <c r="O219" s="281">
        <v>0</v>
      </c>
      <c r="P219" s="284">
        <f t="shared" si="240"/>
      </c>
      <c r="Q219" s="285">
        <f>(M219+M220+M221)/(O219+O220+O221)</f>
      </c>
      <c r="R219" s="281">
        <v>3</v>
      </c>
      <c r="S219" s="285">
        <f>(O219+O220+O221)/(K219+K220+K221)</f>
      </c>
      <c r="T219" s="281">
        <v>0</v>
      </c>
      <c r="U219" s="286">
        <f>F219/T219</f>
      </c>
      <c r="V219" s="287">
        <f>(F219+4*500)/T219</f>
      </c>
      <c r="W219" s="281">
        <v>0</v>
      </c>
      <c r="X219" s="287">
        <f>W219/T219</f>
      </c>
      <c r="Y219" s="285">
        <f>T219/R219</f>
      </c>
      <c r="Z219" s="287">
        <f>W219/F219</f>
      </c>
      <c r="AA219" s="287">
        <f>W219/(F219+500)</f>
      </c>
      <c r="AB219" s="281">
        <v>0</v>
      </c>
      <c r="AC219" s="281">
        <v>0</v>
      </c>
      <c r="AD219" s="285">
        <f>AB219/T219</f>
      </c>
      <c r="AE219" s="288">
        <f>(W219-AC219)/(F219+500)</f>
      </c>
      <c r="AF219" s="289" t="s">
        <v>354</v>
      </c>
    </row>
    <row r="220">
      <c r="A220" s="275"/>
      <c r="B220" s="308"/>
      <c r="C220" s="277"/>
      <c r="D220" s="278" t="s">
        <v>355</v>
      </c>
      <c r="E220" s="279">
        <v>346.06</v>
      </c>
      <c r="F220" s="280"/>
      <c r="G220" s="281">
        <v>4549</v>
      </c>
      <c r="H220" s="281">
        <v>147</v>
      </c>
      <c r="I220" s="282">
        <f t="shared" si="106"/>
      </c>
      <c r="J220" s="283">
        <f t="shared" si="148"/>
      </c>
      <c r="K220" s="281">
        <v>2</v>
      </c>
      <c r="L220" s="283">
        <f t="shared" si="201"/>
      </c>
      <c r="M220" s="281">
        <v>0</v>
      </c>
      <c r="N220" s="284">
        <f t="shared" si="222"/>
      </c>
      <c r="O220" s="281">
        <v>0</v>
      </c>
      <c r="P220" s="284">
        <f t="shared" si="240"/>
      </c>
      <c r="Q220" s="285"/>
      <c r="R220" s="281"/>
      <c r="S220" s="285"/>
      <c r="T220" s="281"/>
      <c r="U220" s="286"/>
      <c r="V220" s="287"/>
      <c r="W220" s="281"/>
      <c r="X220" s="287"/>
      <c r="Y220" s="285"/>
      <c r="Z220" s="287"/>
      <c r="AA220" s="287"/>
      <c r="AB220" s="281"/>
      <c r="AC220" s="281"/>
      <c r="AD220" s="285"/>
      <c r="AE220" s="288"/>
      <c r="AF220" s="290"/>
    </row>
    <row r="221">
      <c r="A221" s="275"/>
      <c r="B221" s="308"/>
      <c r="C221" s="277"/>
      <c r="D221" s="278" t="s">
        <v>356</v>
      </c>
      <c r="E221" s="279">
        <v>179.44</v>
      </c>
      <c r="F221" s="280"/>
      <c r="G221" s="281">
        <v>1051</v>
      </c>
      <c r="H221" s="291">
        <v>18</v>
      </c>
      <c r="I221" s="282">
        <f t="shared" si="106"/>
      </c>
      <c r="J221" s="283">
        <f t="shared" si="148"/>
      </c>
      <c r="K221" s="281">
        <v>0</v>
      </c>
      <c r="L221" s="283">
        <f t="shared" si="201"/>
      </c>
      <c r="M221" s="281">
        <v>0</v>
      </c>
      <c r="N221" s="284">
        <f t="shared" si="222"/>
      </c>
      <c r="O221" s="281">
        <v>1</v>
      </c>
      <c r="P221" s="284">
        <f t="shared" si="240"/>
      </c>
      <c r="Q221" s="285"/>
      <c r="R221" s="281"/>
      <c r="S221" s="285"/>
      <c r="T221" s="281"/>
      <c r="U221" s="286"/>
      <c r="V221" s="287"/>
      <c r="W221" s="281"/>
      <c r="X221" s="287"/>
      <c r="Y221" s="285"/>
      <c r="Z221" s="287"/>
      <c r="AA221" s="287"/>
      <c r="AB221" s="281"/>
      <c r="AC221" s="281"/>
      <c r="AD221" s="285"/>
      <c r="AE221" s="288"/>
      <c r="AF221" s="292" t="s">
        <v>357</v>
      </c>
    </row>
    <row r="222">
      <c r="A222" s="275"/>
      <c r="B222" s="308" t="s">
        <v>366</v>
      </c>
      <c r="C222" s="277" t="s">
        <v>364</v>
      </c>
      <c r="D222" s="278" t="s">
        <v>353</v>
      </c>
      <c r="E222" s="279">
        <v>33.52</v>
      </c>
      <c r="F222" s="280">
        <f>E222+E224+E223</f>
      </c>
      <c r="G222" s="281">
        <v>398</v>
      </c>
      <c r="H222" s="281">
        <v>8</v>
      </c>
      <c r="I222" s="282">
        <f t="shared" si="106"/>
      </c>
      <c r="J222" s="283">
        <f t="shared" si="148"/>
      </c>
      <c r="K222" s="281">
        <v>1</v>
      </c>
      <c r="L222" s="283">
        <f t="shared" si="201"/>
      </c>
      <c r="M222" s="281">
        <v>0</v>
      </c>
      <c r="N222" s="284">
        <f t="shared" si="222"/>
      </c>
      <c r="O222" s="281">
        <v>0</v>
      </c>
      <c r="P222" s="284">
        <f t="shared" si="240"/>
      </c>
      <c r="Q222" s="285">
        <f>(M222+M223+M224)/(O222+O223+O224)</f>
      </c>
      <c r="R222" s="281">
        <v>1</v>
      </c>
      <c r="S222" s="285">
        <f>(O222+O223+O224)/(K222+K223+K224)</f>
      </c>
      <c r="T222" s="281">
        <v>0</v>
      </c>
      <c r="U222" s="286">
        <f>F222/T222</f>
      </c>
      <c r="V222" s="287">
        <f>(F222+4*500)/T222</f>
      </c>
      <c r="W222" s="281">
        <v>0</v>
      </c>
      <c r="X222" s="287">
        <f>W222/T222</f>
      </c>
      <c r="Y222" s="285">
        <f>T222/R222</f>
      </c>
      <c r="Z222" s="287">
        <f>W222/F222</f>
      </c>
      <c r="AA222" s="287">
        <f>W222/(F222+500)</f>
      </c>
      <c r="AB222" s="281">
        <v>0</v>
      </c>
      <c r="AC222" s="281">
        <v>0</v>
      </c>
      <c r="AD222" s="285">
        <f>AB222/T222</f>
      </c>
      <c r="AE222" s="288">
        <f>(W222-AC222)/(F222+500)</f>
      </c>
      <c r="AF222" s="289" t="s">
        <v>354</v>
      </c>
    </row>
    <row r="223">
      <c r="A223" s="275"/>
      <c r="B223" s="308"/>
      <c r="C223" s="277"/>
      <c r="D223" s="278" t="s">
        <v>355</v>
      </c>
      <c r="E223" s="279">
        <v>579.68</v>
      </c>
      <c r="F223" s="280"/>
      <c r="G223" s="281">
        <v>6877</v>
      </c>
      <c r="H223" s="281">
        <v>245</v>
      </c>
      <c r="I223" s="282">
        <f t="shared" si="106"/>
      </c>
      <c r="J223" s="283">
        <f t="shared" si="148"/>
      </c>
      <c r="K223" s="281">
        <v>10</v>
      </c>
      <c r="L223" s="283">
        <f t="shared" si="201"/>
      </c>
      <c r="M223" s="281">
        <v>0</v>
      </c>
      <c r="N223" s="284">
        <f t="shared" si="222"/>
      </c>
      <c r="O223" s="281">
        <v>0</v>
      </c>
      <c r="P223" s="284">
        <f t="shared" si="240"/>
      </c>
      <c r="Q223" s="285"/>
      <c r="R223" s="281"/>
      <c r="S223" s="285"/>
      <c r="T223" s="281"/>
      <c r="U223" s="286"/>
      <c r="V223" s="287"/>
      <c r="W223" s="281"/>
      <c r="X223" s="287"/>
      <c r="Y223" s="285"/>
      <c r="Z223" s="287"/>
      <c r="AA223" s="287"/>
      <c r="AB223" s="281"/>
      <c r="AC223" s="281"/>
      <c r="AD223" s="285"/>
      <c r="AE223" s="288"/>
      <c r="AF223" s="290"/>
    </row>
    <row r="224">
      <c r="A224" s="275"/>
      <c r="B224" s="308"/>
      <c r="C224" s="277"/>
      <c r="D224" s="278" t="s">
        <v>356</v>
      </c>
      <c r="E224" s="279">
        <v>116.19</v>
      </c>
      <c r="F224" s="280"/>
      <c r="G224" s="281">
        <v>596</v>
      </c>
      <c r="H224" s="291">
        <v>22</v>
      </c>
      <c r="I224" s="282">
        <f t="shared" si="106"/>
      </c>
      <c r="J224" s="283">
        <f t="shared" si="148"/>
      </c>
      <c r="K224" s="281">
        <v>0</v>
      </c>
      <c r="L224" s="283">
        <f t="shared" si="201"/>
      </c>
      <c r="M224" s="281">
        <v>0</v>
      </c>
      <c r="N224" s="284">
        <f t="shared" si="222"/>
      </c>
      <c r="O224" s="281">
        <v>1</v>
      </c>
      <c r="P224" s="284">
        <f t="shared" si="240"/>
      </c>
      <c r="Q224" s="285"/>
      <c r="R224" s="281"/>
      <c r="S224" s="285"/>
      <c r="T224" s="281"/>
      <c r="U224" s="286"/>
      <c r="V224" s="287"/>
      <c r="W224" s="281"/>
      <c r="X224" s="287"/>
      <c r="Y224" s="285"/>
      <c r="Z224" s="287"/>
      <c r="AA224" s="287"/>
      <c r="AB224" s="281"/>
      <c r="AC224" s="281"/>
      <c r="AD224" s="285"/>
      <c r="AE224" s="288"/>
      <c r="AF224" s="292" t="s">
        <v>357</v>
      </c>
    </row>
    <row r="225">
      <c r="A225" s="275"/>
      <c r="B225" s="308" t="s">
        <v>367</v>
      </c>
      <c r="C225" s="277" t="s">
        <v>364</v>
      </c>
      <c r="D225" s="278" t="s">
        <v>353</v>
      </c>
      <c r="E225" s="279">
        <v>4.43</v>
      </c>
      <c r="F225" s="280">
        <f>E225+E227+E226</f>
      </c>
      <c r="G225" s="281">
        <v>89</v>
      </c>
      <c r="H225" s="291">
        <v>2</v>
      </c>
      <c r="I225" s="282">
        <f t="shared" si="106"/>
      </c>
      <c r="J225" s="283">
        <f t="shared" si="148"/>
      </c>
      <c r="K225" s="281">
        <v>1</v>
      </c>
      <c r="L225" s="283">
        <f t="shared" si="201"/>
      </c>
      <c r="M225" s="281">
        <v>0</v>
      </c>
      <c r="N225" s="284">
        <f t="shared" si="222"/>
      </c>
      <c r="O225" s="281">
        <v>1</v>
      </c>
      <c r="P225" s="284">
        <f t="shared" si="240"/>
      </c>
      <c r="Q225" s="285">
        <f>(M225+M226+M227)/(O225+O226+O227)</f>
      </c>
      <c r="R225" s="281">
        <v>2</v>
      </c>
      <c r="S225" s="285">
        <f>(O225+O226+O227)/(K225+K226+K227)</f>
      </c>
      <c r="T225" s="281">
        <v>0</v>
      </c>
      <c r="U225" s="286">
        <f>F225/T225</f>
      </c>
      <c r="V225" s="287">
        <f>(F225+4*500)/T225</f>
      </c>
      <c r="W225" s="281">
        <v>0</v>
      </c>
      <c r="X225" s="287">
        <f>W225/T225</f>
      </c>
      <c r="Y225" s="285">
        <f>T225/R225</f>
      </c>
      <c r="Z225" s="287">
        <f>W225/F225</f>
      </c>
      <c r="AA225" s="287">
        <f>W225/(F225+500)</f>
      </c>
      <c r="AB225" s="281">
        <v>0</v>
      </c>
      <c r="AC225" s="281">
        <v>0</v>
      </c>
      <c r="AD225" s="285">
        <f>AB225/T225</f>
      </c>
      <c r="AE225" s="288">
        <f>(W225-AC225)/(F225+500)</f>
      </c>
      <c r="AF225" s="289" t="s">
        <v>354</v>
      </c>
    </row>
    <row r="226">
      <c r="A226" s="275"/>
      <c r="B226" s="308"/>
      <c r="C226" s="277"/>
      <c r="D226" s="278" t="s">
        <v>355</v>
      </c>
      <c r="E226" s="279">
        <v>641.65</v>
      </c>
      <c r="F226" s="280"/>
      <c r="G226" s="281">
        <v>6324</v>
      </c>
      <c r="H226" s="291">
        <v>249</v>
      </c>
      <c r="I226" s="282">
        <f t="shared" si="106"/>
      </c>
      <c r="J226" s="283">
        <f t="shared" si="148"/>
      </c>
      <c r="K226" s="281">
        <v>14</v>
      </c>
      <c r="L226" s="283">
        <f t="shared" si="201"/>
      </c>
      <c r="M226" s="281">
        <v>0</v>
      </c>
      <c r="N226" s="284">
        <f t="shared" si="222"/>
      </c>
      <c r="O226" s="281">
        <v>1</v>
      </c>
      <c r="P226" s="284">
        <f t="shared" si="240"/>
      </c>
      <c r="Q226" s="285"/>
      <c r="R226" s="281"/>
      <c r="S226" s="285"/>
      <c r="T226" s="281"/>
      <c r="U226" s="286"/>
      <c r="V226" s="287"/>
      <c r="W226" s="281"/>
      <c r="X226" s="287"/>
      <c r="Y226" s="285"/>
      <c r="Z226" s="287"/>
      <c r="AA226" s="287"/>
      <c r="AB226" s="281"/>
      <c r="AC226" s="281"/>
      <c r="AD226" s="285"/>
      <c r="AE226" s="288"/>
      <c r="AF226" s="290"/>
    </row>
    <row r="227">
      <c r="A227" s="275"/>
      <c r="B227" s="308"/>
      <c r="C227" s="277"/>
      <c r="D227" s="278" t="s">
        <v>356</v>
      </c>
      <c r="E227" s="279">
        <v>60.02</v>
      </c>
      <c r="F227" s="280"/>
      <c r="G227" s="281">
        <v>450</v>
      </c>
      <c r="H227" s="291">
        <v>12</v>
      </c>
      <c r="I227" s="282">
        <f t="shared" si="106"/>
      </c>
      <c r="J227" s="283">
        <f t="shared" si="148"/>
      </c>
      <c r="K227" s="281">
        <v>0</v>
      </c>
      <c r="L227" s="283">
        <f t="shared" si="201"/>
      </c>
      <c r="M227" s="281">
        <v>0</v>
      </c>
      <c r="N227" s="284">
        <f t="shared" si="222"/>
      </c>
      <c r="O227" s="281">
        <v>0</v>
      </c>
      <c r="P227" s="284">
        <f t="shared" si="240"/>
      </c>
      <c r="Q227" s="285"/>
      <c r="R227" s="281"/>
      <c r="S227" s="285"/>
      <c r="T227" s="281"/>
      <c r="U227" s="286"/>
      <c r="V227" s="287"/>
      <c r="W227" s="281"/>
      <c r="X227" s="287"/>
      <c r="Y227" s="285"/>
      <c r="Z227" s="287"/>
      <c r="AA227" s="287"/>
      <c r="AB227" s="281"/>
      <c r="AC227" s="281"/>
      <c r="AD227" s="285"/>
      <c r="AE227" s="288"/>
      <c r="AF227" s="292" t="s">
        <v>357</v>
      </c>
    </row>
    <row r="228">
      <c r="A228" s="275"/>
      <c r="B228" s="308" t="s">
        <v>368</v>
      </c>
      <c r="C228" s="277" t="s">
        <v>364</v>
      </c>
      <c r="D228" s="278" t="s">
        <v>353</v>
      </c>
      <c r="E228" s="279">
        <v>5.78</v>
      </c>
      <c r="F228" s="280">
        <f>E228+E230+E229</f>
      </c>
      <c r="G228" s="281">
        <v>79</v>
      </c>
      <c r="H228" s="281">
        <v>3</v>
      </c>
      <c r="I228" s="282">
        <f t="shared" si="106"/>
      </c>
      <c r="J228" s="283">
        <f t="shared" si="148"/>
      </c>
      <c r="K228" s="281">
        <v>0</v>
      </c>
      <c r="L228" s="283">
        <f t="shared" si="201"/>
      </c>
      <c r="M228" s="281">
        <v>0</v>
      </c>
      <c r="N228" s="284">
        <f t="shared" si="222"/>
      </c>
      <c r="O228" s="281">
        <v>0</v>
      </c>
      <c r="P228" s="284">
        <f t="shared" si="240"/>
      </c>
      <c r="Q228" s="285">
        <f>(M228+M229+M230)/(O228+O229+O230)</f>
      </c>
      <c r="R228" s="281">
        <v>1</v>
      </c>
      <c r="S228" s="285">
        <f>(O228+O229+O230)/(K228+K229+K230)</f>
      </c>
      <c r="T228" s="281">
        <v>0</v>
      </c>
      <c r="U228" s="286">
        <f>F228/T228</f>
      </c>
      <c r="V228" s="287">
        <f>(F228+4*500)/T228</f>
      </c>
      <c r="W228" s="281">
        <v>0</v>
      </c>
      <c r="X228" s="287">
        <f>W228/T228</f>
      </c>
      <c r="Y228" s="285">
        <f>T228/R228</f>
      </c>
      <c r="Z228" s="287">
        <f>W228/F228</f>
      </c>
      <c r="AA228" s="287">
        <f>W228/(F228+500)</f>
      </c>
      <c r="AB228" s="281">
        <v>0</v>
      </c>
      <c r="AC228" s="281">
        <v>0</v>
      </c>
      <c r="AD228" s="285">
        <f>AB228/T228</f>
      </c>
      <c r="AE228" s="288">
        <f>(W228-AC228)/(F228+500)</f>
      </c>
      <c r="AF228" s="289" t="s">
        <v>354</v>
      </c>
    </row>
    <row r="229">
      <c r="A229" s="275"/>
      <c r="B229" s="308"/>
      <c r="C229" s="277"/>
      <c r="D229" s="278" t="s">
        <v>355</v>
      </c>
      <c r="E229" s="279">
        <v>573.08</v>
      </c>
      <c r="F229" s="280"/>
      <c r="G229" s="281">
        <v>6782</v>
      </c>
      <c r="H229" s="281">
        <v>252</v>
      </c>
      <c r="I229" s="282">
        <f t="shared" si="106"/>
      </c>
      <c r="J229" s="283">
        <f t="shared" si="148"/>
      </c>
      <c r="K229" s="281">
        <v>10</v>
      </c>
      <c r="L229" s="283">
        <f t="shared" si="201"/>
      </c>
      <c r="M229" s="281">
        <v>0</v>
      </c>
      <c r="N229" s="284">
        <f t="shared" si="222"/>
      </c>
      <c r="O229" s="281">
        <v>1</v>
      </c>
      <c r="P229" s="284">
        <f t="shared" si="240"/>
      </c>
      <c r="Q229" s="285"/>
      <c r="R229" s="281"/>
      <c r="S229" s="285"/>
      <c r="T229" s="281"/>
      <c r="U229" s="286"/>
      <c r="V229" s="287"/>
      <c r="W229" s="281"/>
      <c r="X229" s="287"/>
      <c r="Y229" s="285"/>
      <c r="Z229" s="287"/>
      <c r="AA229" s="287"/>
      <c r="AB229" s="281"/>
      <c r="AC229" s="281"/>
      <c r="AD229" s="285"/>
      <c r="AE229" s="288"/>
      <c r="AF229" s="290"/>
    </row>
    <row r="230">
      <c r="A230" s="275"/>
      <c r="B230" s="308"/>
      <c r="C230" s="277"/>
      <c r="D230" s="278" t="s">
        <v>356</v>
      </c>
      <c r="E230" s="279">
        <v>93.86</v>
      </c>
      <c r="F230" s="280"/>
      <c r="G230" s="281">
        <v>490</v>
      </c>
      <c r="H230" s="291">
        <v>30</v>
      </c>
      <c r="I230" s="282">
        <f t="shared" si="106"/>
      </c>
      <c r="J230" s="283">
        <f t="shared" si="148"/>
      </c>
      <c r="K230" s="281">
        <v>1</v>
      </c>
      <c r="L230" s="283">
        <f t="shared" si="201"/>
      </c>
      <c r="M230" s="281">
        <v>0</v>
      </c>
      <c r="N230" s="284">
        <f t="shared" si="222"/>
      </c>
      <c r="O230" s="281">
        <v>0</v>
      </c>
      <c r="P230" s="284">
        <f t="shared" si="240"/>
      </c>
      <c r="Q230" s="285"/>
      <c r="R230" s="281"/>
      <c r="S230" s="285"/>
      <c r="T230" s="281"/>
      <c r="U230" s="286"/>
      <c r="V230" s="287"/>
      <c r="W230" s="281"/>
      <c r="X230" s="287"/>
      <c r="Y230" s="285"/>
      <c r="Z230" s="287"/>
      <c r="AA230" s="287"/>
      <c r="AB230" s="281"/>
      <c r="AC230" s="281"/>
      <c r="AD230" s="285"/>
      <c r="AE230" s="288"/>
      <c r="AF230" s="292" t="s">
        <v>357</v>
      </c>
    </row>
    <row r="231">
      <c r="A231" s="275"/>
      <c r="B231" s="294" t="s">
        <v>362</v>
      </c>
      <c r="C231" s="294"/>
      <c r="D231" s="294"/>
      <c r="E231" s="297">
        <f>SUM(E216:E230)</f>
      </c>
      <c r="F231" s="297">
        <f>SUM(F216:F230)</f>
      </c>
      <c r="G231" s="297">
        <f>SUM(G216:G230)</f>
      </c>
      <c r="H231" s="297">
        <f>SUM(H216:H230)</f>
      </c>
      <c r="I231" s="298">
        <f t="shared" si="106"/>
      </c>
      <c r="J231" s="299">
        <f t="shared" si="148"/>
      </c>
      <c r="K231" s="297">
        <f>SUM(K216:K230)</f>
      </c>
      <c r="L231" s="299">
        <f t="shared" si="201"/>
      </c>
      <c r="M231" s="297">
        <f>SUM(M216:M230)</f>
      </c>
      <c r="N231" s="300">
        <f t="shared" si="222"/>
      </c>
      <c r="O231" s="297">
        <f>SUM(O216:O230)</f>
      </c>
      <c r="P231" s="300">
        <f t="shared" si="240"/>
      </c>
      <c r="Q231" s="301">
        <f>M231/O231</f>
      </c>
      <c r="R231" s="297">
        <f>SUM(R216:R230)</f>
      </c>
      <c r="S231" s="301">
        <f>(O231+O231)/(K231+K231)</f>
      </c>
      <c r="T231" s="297">
        <f>SUM(T216:T230)</f>
      </c>
      <c r="U231" s="302">
        <f t="shared" ref="U231:U232" si="268">F231/T231</f>
      </c>
      <c r="V231" s="303">
        <f t="shared" ref="V231:V232" si="318">(F231+4*500)/T231</f>
      </c>
      <c r="W231" s="297">
        <f>SUM(W216:W230)</f>
      </c>
      <c r="X231" s="304">
        <f t="shared" ref="X231:X232" si="369">W231/T231</f>
      </c>
      <c r="Y231" s="301">
        <f t="shared" ref="Y231:Y232" si="420">T231/R231</f>
      </c>
      <c r="Z231" s="303">
        <f t="shared" ref="Z231:Z232" si="13">W231/F231</f>
      </c>
      <c r="AA231" s="303">
        <f>W231/(F231+COUNT(W216:W230)*500)</f>
      </c>
      <c r="AB231" s="295">
        <f>AB216+AB219+AB222+AB228+AB225</f>
      </c>
      <c r="AC231" s="295">
        <f>AC216+AC219+AC222+AC228+AC225</f>
      </c>
      <c r="AD231" s="301">
        <f t="shared" ref="AD231:AD232" si="64">AB231/T231</f>
      </c>
      <c r="AE231" s="305">
        <f>(W231-AC231)/(F231+COUNT(W216:W230))</f>
      </c>
      <c r="AF231" s="292"/>
    </row>
    <row r="232">
      <c r="A232" s="275"/>
      <c r="B232" s="309" t="s">
        <v>369</v>
      </c>
      <c r="C232" s="277" t="s">
        <v>378</v>
      </c>
      <c r="D232" s="278" t="s">
        <v>353</v>
      </c>
      <c r="E232" s="279">
        <v>4.83</v>
      </c>
      <c r="F232" s="280">
        <f>E232+E234+E233</f>
      </c>
      <c r="G232" s="279">
        <v>100</v>
      </c>
      <c r="H232" s="279">
        <v>4</v>
      </c>
      <c r="I232" s="282">
        <f t="shared" si="106"/>
      </c>
      <c r="J232" s="283">
        <f t="shared" si="148"/>
      </c>
      <c r="K232" s="279">
        <v>0</v>
      </c>
      <c r="L232" s="283">
        <f t="shared" si="201"/>
      </c>
      <c r="M232" s="279">
        <v>0</v>
      </c>
      <c r="N232" s="284">
        <f t="shared" si="222"/>
      </c>
      <c r="O232" s="279">
        <v>0</v>
      </c>
      <c r="P232" s="284">
        <f t="shared" si="240"/>
      </c>
      <c r="Q232" s="285">
        <f>(M232+M233+M234)/(O232+O233+O234)</f>
      </c>
      <c r="R232" s="281">
        <v>2</v>
      </c>
      <c r="S232" s="285">
        <f>(O232+O233+O234)/(K232+K233+K234)</f>
      </c>
      <c r="T232" s="281">
        <v>1</v>
      </c>
      <c r="U232" s="286">
        <f t="shared" si="268"/>
      </c>
      <c r="V232" s="287">
        <f t="shared" si="318"/>
      </c>
      <c r="W232" s="281">
        <v>2148</v>
      </c>
      <c r="X232" s="287">
        <f t="shared" si="369"/>
      </c>
      <c r="Y232" s="285">
        <f t="shared" si="420"/>
      </c>
      <c r="Z232" s="287">
        <f t="shared" si="13"/>
      </c>
      <c r="AA232" s="287">
        <f>W232/(F232+500)</f>
      </c>
      <c r="AB232" s="281">
        <v>0</v>
      </c>
      <c r="AC232" s="281">
        <v>0</v>
      </c>
      <c r="AD232" s="285">
        <f t="shared" si="64"/>
      </c>
      <c r="AE232" s="288">
        <f>(W232-AC232)/(F232+500)</f>
      </c>
      <c r="AF232" s="310" t="s">
        <v>371</v>
      </c>
    </row>
    <row r="233">
      <c r="A233" s="275"/>
      <c r="B233" s="309"/>
      <c r="C233" s="277"/>
      <c r="D233" s="278" t="s">
        <v>355</v>
      </c>
      <c r="E233" s="279">
        <v>625.18</v>
      </c>
      <c r="F233" s="280"/>
      <c r="G233" s="281">
        <v>6184</v>
      </c>
      <c r="H233" s="281">
        <v>203</v>
      </c>
      <c r="I233" s="282">
        <f t="shared" si="106"/>
      </c>
      <c r="J233" s="283">
        <f t="shared" si="148"/>
      </c>
      <c r="K233" s="281">
        <v>8</v>
      </c>
      <c r="L233" s="283">
        <f t="shared" si="201"/>
      </c>
      <c r="M233" s="281">
        <v>1</v>
      </c>
      <c r="N233" s="284">
        <f t="shared" si="222"/>
      </c>
      <c r="O233" s="281">
        <v>1</v>
      </c>
      <c r="P233" s="284">
        <f t="shared" si="240"/>
      </c>
      <c r="Q233" s="285"/>
      <c r="R233" s="281"/>
      <c r="S233" s="285"/>
      <c r="T233" s="281"/>
      <c r="U233" s="286"/>
      <c r="V233" s="287"/>
      <c r="W233" s="281"/>
      <c r="X233" s="287"/>
      <c r="Y233" s="285"/>
      <c r="Z233" s="287"/>
      <c r="AA233" s="287"/>
      <c r="AB233" s="281"/>
      <c r="AC233" s="281"/>
      <c r="AD233" s="285"/>
      <c r="AE233" s="288"/>
      <c r="AF233" s="292"/>
    </row>
    <row r="234">
      <c r="A234" s="275"/>
      <c r="B234" s="309"/>
      <c r="C234" s="277"/>
      <c r="D234" s="278" t="s">
        <v>356</v>
      </c>
      <c r="E234" s="279">
        <v>33.59</v>
      </c>
      <c r="F234" s="280"/>
      <c r="G234" s="281">
        <v>365</v>
      </c>
      <c r="H234" s="291">
        <v>21</v>
      </c>
      <c r="I234" s="282">
        <f t="shared" si="106"/>
      </c>
      <c r="J234" s="283">
        <f t="shared" si="148"/>
      </c>
      <c r="K234" s="281">
        <v>0</v>
      </c>
      <c r="L234" s="283">
        <f t="shared" si="201"/>
      </c>
      <c r="M234" s="281">
        <v>0</v>
      </c>
      <c r="N234" s="284">
        <f t="shared" si="222"/>
      </c>
      <c r="O234" s="281">
        <v>0</v>
      </c>
      <c r="P234" s="284">
        <f t="shared" si="240"/>
      </c>
      <c r="Q234" s="285"/>
      <c r="R234" s="281"/>
      <c r="S234" s="285"/>
      <c r="T234" s="281"/>
      <c r="U234" s="286"/>
      <c r="V234" s="287"/>
      <c r="W234" s="281"/>
      <c r="X234" s="287"/>
      <c r="Y234" s="285"/>
      <c r="Z234" s="287"/>
      <c r="AA234" s="287"/>
      <c r="AB234" s="281"/>
      <c r="AC234" s="281"/>
      <c r="AD234" s="285"/>
      <c r="AE234" s="288"/>
      <c r="AF234" s="292" t="s">
        <v>372</v>
      </c>
    </row>
    <row r="235">
      <c r="A235" s="275"/>
      <c r="B235" s="309" t="s">
        <v>373</v>
      </c>
      <c r="C235" s="277" t="s">
        <v>378</v>
      </c>
      <c r="D235" s="278" t="s">
        <v>353</v>
      </c>
      <c r="E235" s="279">
        <v>6.78</v>
      </c>
      <c r="F235" s="280">
        <f>E235+E237+E236</f>
      </c>
      <c r="G235" s="281">
        <v>108</v>
      </c>
      <c r="H235" s="281">
        <v>4</v>
      </c>
      <c r="I235" s="282">
        <f t="shared" si="106"/>
      </c>
      <c r="J235" s="283">
        <f>(E235/G236)*1000</f>
      </c>
      <c r="K235" s="281">
        <v>0</v>
      </c>
      <c r="L235" s="283">
        <f t="shared" si="201"/>
      </c>
      <c r="M235" s="281">
        <v>0</v>
      </c>
      <c r="N235" s="284">
        <f t="shared" si="222"/>
      </c>
      <c r="O235" s="281">
        <v>0</v>
      </c>
      <c r="P235" s="284">
        <f t="shared" si="240"/>
      </c>
      <c r="Q235" s="285">
        <f>(M235+M236+M237)/(O235+O236+O237)</f>
      </c>
      <c r="R235" s="281">
        <v>0</v>
      </c>
      <c r="S235" s="285">
        <f>(O235+O236+O237)/(K235+K236+K237)</f>
      </c>
      <c r="T235" s="281">
        <v>1</v>
      </c>
      <c r="U235" s="286">
        <f>F235/T235</f>
      </c>
      <c r="V235" s="287">
        <f>(F235+4*500)/T235</f>
      </c>
      <c r="W235" s="281">
        <v>2467.2</v>
      </c>
      <c r="X235" s="287">
        <f>W235/T235</f>
      </c>
      <c r="Y235" s="285">
        <f>T235/R235</f>
      </c>
      <c r="Z235" s="287">
        <f>W235/F235</f>
      </c>
      <c r="AA235" s="287">
        <f>W235/(F235+500)</f>
      </c>
      <c r="AB235" s="281">
        <v>0</v>
      </c>
      <c r="AC235" s="281">
        <v>0</v>
      </c>
      <c r="AD235" s="285">
        <f>AB235/T235</f>
      </c>
      <c r="AE235" s="288">
        <f>(W235-AC235)/(F235+500)</f>
      </c>
      <c r="AF235" s="310" t="s">
        <v>371</v>
      </c>
    </row>
    <row r="236">
      <c r="A236" s="275"/>
      <c r="B236" s="309"/>
      <c r="C236" s="277"/>
      <c r="D236" s="278" t="s">
        <v>355</v>
      </c>
      <c r="E236" s="279">
        <v>500.97</v>
      </c>
      <c r="F236" s="280"/>
      <c r="G236" s="281">
        <v>5635</v>
      </c>
      <c r="H236" s="281">
        <v>204</v>
      </c>
      <c r="I236" s="282">
        <f t="shared" si="106"/>
      </c>
      <c r="J236" s="283">
        <f t="shared" ref="J236:J264" si="149">(E236/G236)*1000</f>
      </c>
      <c r="K236" s="281">
        <v>12</v>
      </c>
      <c r="L236" s="283">
        <f t="shared" si="201"/>
      </c>
      <c r="M236" s="281">
        <v>0</v>
      </c>
      <c r="N236" s="284">
        <f t="shared" si="222"/>
      </c>
      <c r="O236" s="281">
        <v>0</v>
      </c>
      <c r="P236" s="284">
        <f t="shared" si="240"/>
      </c>
      <c r="Q236" s="285"/>
      <c r="R236" s="281"/>
      <c r="S236" s="285"/>
      <c r="T236" s="281"/>
      <c r="U236" s="286"/>
      <c r="V236" s="287"/>
      <c r="W236" s="281"/>
      <c r="X236" s="287"/>
      <c r="Y236" s="285"/>
      <c r="Z236" s="287"/>
      <c r="AA236" s="287"/>
      <c r="AB236" s="281"/>
      <c r="AC236" s="281"/>
      <c r="AD236" s="285"/>
      <c r="AE236" s="288"/>
      <c r="AF236" s="292"/>
    </row>
    <row r="237">
      <c r="A237" s="275"/>
      <c r="B237" s="309"/>
      <c r="C237" s="277"/>
      <c r="D237" s="278" t="s">
        <v>356</v>
      </c>
      <c r="E237" s="279">
        <v>52.01</v>
      </c>
      <c r="F237" s="280"/>
      <c r="G237" s="281">
        <v>335</v>
      </c>
      <c r="H237" s="281">
        <v>35</v>
      </c>
      <c r="I237" s="282">
        <f t="shared" si="106"/>
      </c>
      <c r="J237" s="283">
        <f t="shared" si="149"/>
      </c>
      <c r="K237" s="281">
        <v>0</v>
      </c>
      <c r="L237" s="283">
        <f t="shared" si="201"/>
      </c>
      <c r="M237" s="281">
        <v>0</v>
      </c>
      <c r="N237" s="284">
        <f t="shared" si="222"/>
      </c>
      <c r="O237" s="281">
        <v>0</v>
      </c>
      <c r="P237" s="284">
        <f t="shared" si="240"/>
      </c>
      <c r="Q237" s="285"/>
      <c r="R237" s="281"/>
      <c r="S237" s="285"/>
      <c r="T237" s="281"/>
      <c r="U237" s="286"/>
      <c r="V237" s="287"/>
      <c r="W237" s="281"/>
      <c r="X237" s="287"/>
      <c r="Y237" s="285"/>
      <c r="Z237" s="287"/>
      <c r="AA237" s="287"/>
      <c r="AB237" s="281"/>
      <c r="AC237" s="281"/>
      <c r="AD237" s="285"/>
      <c r="AE237" s="288"/>
      <c r="AF237" s="292" t="s">
        <v>372</v>
      </c>
    </row>
    <row r="238">
      <c r="A238" s="275"/>
      <c r="B238" s="309" t="s">
        <v>374</v>
      </c>
      <c r="C238" s="277" t="s">
        <v>378</v>
      </c>
      <c r="D238" s="278" t="s">
        <v>353</v>
      </c>
      <c r="E238" s="279">
        <v>19.14</v>
      </c>
      <c r="F238" s="280">
        <f>E238+E240+E239</f>
      </c>
      <c r="G238" s="279">
        <v>115</v>
      </c>
      <c r="H238" s="279">
        <v>5</v>
      </c>
      <c r="I238" s="282">
        <f t="shared" si="106"/>
      </c>
      <c r="J238" s="283">
        <f t="shared" si="149"/>
      </c>
      <c r="K238" s="279">
        <v>0</v>
      </c>
      <c r="L238" s="283">
        <f t="shared" si="201"/>
      </c>
      <c r="M238" s="279">
        <v>0</v>
      </c>
      <c r="N238" s="284">
        <f t="shared" si="222"/>
      </c>
      <c r="O238" s="279">
        <v>0</v>
      </c>
      <c r="P238" s="284">
        <f t="shared" si="240"/>
      </c>
      <c r="Q238" s="285">
        <f>(M238+M239+M240)/(O238+O239+O240)</f>
      </c>
      <c r="R238" s="281">
        <v>0</v>
      </c>
      <c r="S238" s="285">
        <f>(O238+O239+O240)/(K238+K239+K240)</f>
      </c>
      <c r="T238" s="281">
        <v>0</v>
      </c>
      <c r="U238" s="286">
        <f>F238/T238</f>
      </c>
      <c r="V238" s="287">
        <f>(F238+4*500)/T238</f>
      </c>
      <c r="W238" s="281">
        <v>0</v>
      </c>
      <c r="X238" s="287">
        <f>W238/T238</f>
      </c>
      <c r="Y238" s="285">
        <f>T238/R238</f>
      </c>
      <c r="Z238" s="287">
        <f>W238/F238</f>
      </c>
      <c r="AA238" s="287">
        <f>W238/(F238+500)</f>
      </c>
      <c r="AB238" s="281">
        <v>0</v>
      </c>
      <c r="AC238" s="281">
        <v>0</v>
      </c>
      <c r="AD238" s="285">
        <f>AB238/T238</f>
      </c>
      <c r="AE238" s="288">
        <f>(W238-AC238)/(F238+500)</f>
      </c>
      <c r="AF238" s="310" t="s">
        <v>371</v>
      </c>
    </row>
    <row r="239">
      <c r="A239" s="275"/>
      <c r="B239" s="309"/>
      <c r="C239" s="277"/>
      <c r="D239" s="278" t="s">
        <v>355</v>
      </c>
      <c r="E239" s="281">
        <v>369.74</v>
      </c>
      <c r="F239" s="280"/>
      <c r="G239" s="281">
        <v>4287</v>
      </c>
      <c r="H239" s="281">
        <v>157</v>
      </c>
      <c r="I239" s="282">
        <f t="shared" si="106"/>
      </c>
      <c r="J239" s="283">
        <f t="shared" si="149"/>
      </c>
      <c r="K239" s="281">
        <v>8</v>
      </c>
      <c r="L239" s="283">
        <f t="shared" si="201"/>
      </c>
      <c r="M239" s="281">
        <v>0</v>
      </c>
      <c r="N239" s="284">
        <f t="shared" si="222"/>
      </c>
      <c r="O239" s="281">
        <v>0</v>
      </c>
      <c r="P239" s="284">
        <f t="shared" si="240"/>
      </c>
      <c r="Q239" s="285"/>
      <c r="R239" s="281"/>
      <c r="S239" s="285"/>
      <c r="T239" s="281"/>
      <c r="U239" s="286"/>
      <c r="V239" s="287"/>
      <c r="W239" s="281"/>
      <c r="X239" s="287"/>
      <c r="Y239" s="285"/>
      <c r="Z239" s="287"/>
      <c r="AA239" s="287"/>
      <c r="AB239" s="281"/>
      <c r="AC239" s="281"/>
      <c r="AD239" s="285"/>
      <c r="AE239" s="288"/>
      <c r="AF239" s="292"/>
    </row>
    <row r="240">
      <c r="A240" s="275"/>
      <c r="B240" s="309"/>
      <c r="C240" s="277"/>
      <c r="D240" s="278" t="s">
        <v>356</v>
      </c>
      <c r="E240" s="281">
        <v>51.4</v>
      </c>
      <c r="F240" s="280"/>
      <c r="G240" s="281">
        <v>375</v>
      </c>
      <c r="H240" s="281">
        <v>37</v>
      </c>
      <c r="I240" s="282">
        <f t="shared" si="106"/>
      </c>
      <c r="J240" s="283">
        <f t="shared" si="149"/>
      </c>
      <c r="K240" s="281">
        <v>0</v>
      </c>
      <c r="L240" s="283">
        <f t="shared" si="201"/>
      </c>
      <c r="M240" s="281">
        <v>0</v>
      </c>
      <c r="N240" s="284">
        <f t="shared" si="222"/>
      </c>
      <c r="O240" s="281">
        <v>0</v>
      </c>
      <c r="P240" s="284">
        <f t="shared" si="240"/>
      </c>
      <c r="Q240" s="285"/>
      <c r="R240" s="281"/>
      <c r="S240" s="285"/>
      <c r="T240" s="281"/>
      <c r="U240" s="286"/>
      <c r="V240" s="287"/>
      <c r="W240" s="281"/>
      <c r="X240" s="287"/>
      <c r="Y240" s="285"/>
      <c r="Z240" s="287"/>
      <c r="AA240" s="287"/>
      <c r="AB240" s="281"/>
      <c r="AC240" s="281"/>
      <c r="AD240" s="285"/>
      <c r="AE240" s="288"/>
      <c r="AF240" s="292" t="s">
        <v>372</v>
      </c>
    </row>
    <row r="241">
      <c r="A241" s="275"/>
      <c r="B241" s="309" t="s">
        <v>375</v>
      </c>
      <c r="C241" s="277" t="s">
        <v>378</v>
      </c>
      <c r="D241" s="278" t="s">
        <v>353</v>
      </c>
      <c r="E241" s="279">
        <v>9.3</v>
      </c>
      <c r="F241" s="280">
        <f>E241+E243+E242</f>
      </c>
      <c r="G241" s="281">
        <v>81</v>
      </c>
      <c r="H241" s="281">
        <v>3</v>
      </c>
      <c r="I241" s="282">
        <f t="shared" si="106"/>
      </c>
      <c r="J241" s="283">
        <f t="shared" si="149"/>
      </c>
      <c r="K241" s="281">
        <v>1</v>
      </c>
      <c r="L241" s="283">
        <f t="shared" si="201"/>
      </c>
      <c r="M241" s="281">
        <v>0</v>
      </c>
      <c r="N241" s="284">
        <f t="shared" si="222"/>
      </c>
      <c r="O241" s="281">
        <v>0</v>
      </c>
      <c r="P241" s="284">
        <f t="shared" si="240"/>
      </c>
      <c r="Q241" s="285">
        <f>(M241+M242+M243)/(O241+O242+O243)</f>
      </c>
      <c r="R241" s="281">
        <v>0</v>
      </c>
      <c r="S241" s="285">
        <f>(O241+O242+O243)/(K241+K242+K243)</f>
      </c>
      <c r="T241" s="281">
        <v>0</v>
      </c>
      <c r="U241" s="286">
        <f>F241/T241</f>
      </c>
      <c r="V241" s="287">
        <f>(F241+4*500)/T241</f>
      </c>
      <c r="W241" s="281">
        <v>0</v>
      </c>
      <c r="X241" s="287">
        <f>W241/T241</f>
      </c>
      <c r="Y241" s="285">
        <f>T241/R241</f>
      </c>
      <c r="Z241" s="287">
        <f>W241/F241</f>
      </c>
      <c r="AA241" s="287">
        <f>W241/(F241+500)</f>
      </c>
      <c r="AB241" s="281">
        <v>0</v>
      </c>
      <c r="AC241" s="281">
        <v>0</v>
      </c>
      <c r="AD241" s="285">
        <f>AB241/T241</f>
      </c>
      <c r="AE241" s="288">
        <f>(W241-AC241)/(F241+500)</f>
      </c>
      <c r="AF241" s="310" t="s">
        <v>371</v>
      </c>
    </row>
    <row r="242">
      <c r="A242" s="275"/>
      <c r="B242" s="309"/>
      <c r="C242" s="277"/>
      <c r="D242" s="278" t="s">
        <v>355</v>
      </c>
      <c r="E242" s="279">
        <v>398.75</v>
      </c>
      <c r="F242" s="280"/>
      <c r="G242" s="281">
        <v>4048</v>
      </c>
      <c r="H242" s="281">
        <v>156</v>
      </c>
      <c r="I242" s="282">
        <f t="shared" si="106"/>
      </c>
      <c r="J242" s="283">
        <f t="shared" si="149"/>
      </c>
      <c r="K242" s="281">
        <v>5</v>
      </c>
      <c r="L242" s="283">
        <f t="shared" si="201"/>
      </c>
      <c r="M242" s="281">
        <v>0</v>
      </c>
      <c r="N242" s="284">
        <f t="shared" si="222"/>
      </c>
      <c r="O242" s="281">
        <v>0</v>
      </c>
      <c r="P242" s="284">
        <f t="shared" si="240"/>
      </c>
      <c r="Q242" s="285"/>
      <c r="R242" s="281"/>
      <c r="S242" s="285"/>
      <c r="T242" s="281"/>
      <c r="U242" s="286"/>
      <c r="V242" s="287"/>
      <c r="W242" s="281"/>
      <c r="X242" s="287"/>
      <c r="Y242" s="285"/>
      <c r="Z242" s="287"/>
      <c r="AA242" s="287"/>
      <c r="AB242" s="281"/>
      <c r="AC242" s="281"/>
      <c r="AD242" s="285"/>
      <c r="AE242" s="288"/>
      <c r="AF242" s="292"/>
    </row>
    <row r="243">
      <c r="A243" s="275"/>
      <c r="B243" s="309"/>
      <c r="C243" s="277"/>
      <c r="D243" s="278" t="s">
        <v>356</v>
      </c>
      <c r="E243" s="279">
        <v>44.68</v>
      </c>
      <c r="F243" s="280"/>
      <c r="G243" s="281">
        <v>401</v>
      </c>
      <c r="H243" s="281">
        <v>22</v>
      </c>
      <c r="I243" s="282">
        <f t="shared" si="106"/>
      </c>
      <c r="J243" s="283">
        <f t="shared" si="149"/>
      </c>
      <c r="K243" s="281">
        <v>0</v>
      </c>
      <c r="L243" s="283">
        <f t="shared" si="201"/>
      </c>
      <c r="M243" s="281">
        <v>0</v>
      </c>
      <c r="N243" s="284">
        <f t="shared" si="222"/>
      </c>
      <c r="O243" s="281">
        <v>0</v>
      </c>
      <c r="P243" s="284">
        <f t="shared" si="240"/>
      </c>
      <c r="Q243" s="285"/>
      <c r="R243" s="281"/>
      <c r="S243" s="285"/>
      <c r="T243" s="281"/>
      <c r="U243" s="286"/>
      <c r="V243" s="287"/>
      <c r="W243" s="281"/>
      <c r="X243" s="287"/>
      <c r="Y243" s="285"/>
      <c r="Z243" s="287"/>
      <c r="AA243" s="287"/>
      <c r="AB243" s="281"/>
      <c r="AC243" s="281"/>
      <c r="AD243" s="285"/>
      <c r="AE243" s="288"/>
      <c r="AF243" s="292" t="s">
        <v>372</v>
      </c>
    </row>
    <row r="244">
      <c r="A244" s="275"/>
      <c r="B244" s="309" t="s">
        <v>376</v>
      </c>
      <c r="C244" s="277" t="s">
        <v>378</v>
      </c>
      <c r="D244" s="278" t="s">
        <v>353</v>
      </c>
      <c r="E244" s="279">
        <v>2.83</v>
      </c>
      <c r="F244" s="280">
        <f>E244+E246+E245</f>
      </c>
      <c r="G244" s="279">
        <v>76</v>
      </c>
      <c r="H244" s="279">
        <v>0</v>
      </c>
      <c r="I244" s="282">
        <f t="shared" si="106"/>
      </c>
      <c r="J244" s="283">
        <f t="shared" si="149"/>
      </c>
      <c r="K244" s="279">
        <v>0</v>
      </c>
      <c r="L244" s="283">
        <f t="shared" si="201"/>
      </c>
      <c r="M244" s="279">
        <v>0</v>
      </c>
      <c r="N244" s="284">
        <f t="shared" si="222"/>
      </c>
      <c r="O244" s="279">
        <v>0</v>
      </c>
      <c r="P244" s="284">
        <f t="shared" si="240"/>
      </c>
      <c r="Q244" s="285">
        <f>(M244+M245+M246)/(O244+O245+O246)</f>
      </c>
      <c r="R244" s="281">
        <v>0</v>
      </c>
      <c r="S244" s="285">
        <f>(O244+O245+O246)/(K244+K245+K246)</f>
      </c>
      <c r="T244" s="281">
        <v>0</v>
      </c>
      <c r="U244" s="286">
        <f>F244/T244</f>
      </c>
      <c r="V244" s="287">
        <f>(F244+4*500)/T244</f>
      </c>
      <c r="W244" s="281">
        <v>0</v>
      </c>
      <c r="X244" s="287">
        <f>W244/T244</f>
      </c>
      <c r="Y244" s="285">
        <f>T244/R244</f>
      </c>
      <c r="Z244" s="287">
        <f>W244/F244</f>
      </c>
      <c r="AA244" s="287">
        <f>W244/(F244+500)</f>
      </c>
      <c r="AB244" s="281">
        <v>0</v>
      </c>
      <c r="AC244" s="281">
        <v>0</v>
      </c>
      <c r="AD244" s="285">
        <f>AB244/T244</f>
      </c>
      <c r="AE244" s="288">
        <f>(W244-AC244)/(F244+500)</f>
      </c>
      <c r="AF244" s="310" t="s">
        <v>371</v>
      </c>
    </row>
    <row r="245">
      <c r="A245" s="275"/>
      <c r="B245" s="309"/>
      <c r="C245" s="277"/>
      <c r="D245" s="278" t="s">
        <v>355</v>
      </c>
      <c r="E245" s="279">
        <v>392.49</v>
      </c>
      <c r="F245" s="280"/>
      <c r="G245" s="279">
        <v>3811</v>
      </c>
      <c r="H245" s="279">
        <v>159</v>
      </c>
      <c r="I245" s="282">
        <f t="shared" si="106"/>
      </c>
      <c r="J245" s="283">
        <f t="shared" si="149"/>
      </c>
      <c r="K245" s="281">
        <v>14</v>
      </c>
      <c r="L245" s="283">
        <f t="shared" si="201"/>
      </c>
      <c r="M245" s="281">
        <v>0</v>
      </c>
      <c r="N245" s="284">
        <f t="shared" si="222"/>
      </c>
      <c r="O245" s="281">
        <v>0</v>
      </c>
      <c r="P245" s="284">
        <f t="shared" si="240"/>
      </c>
      <c r="Q245" s="285"/>
      <c r="R245" s="281"/>
      <c r="S245" s="285"/>
      <c r="T245" s="281"/>
      <c r="U245" s="286"/>
      <c r="V245" s="287"/>
      <c r="W245" s="281"/>
      <c r="X245" s="287"/>
      <c r="Y245" s="285"/>
      <c r="Z245" s="287"/>
      <c r="AA245" s="287"/>
      <c r="AB245" s="281"/>
      <c r="AC245" s="281"/>
      <c r="AD245" s="285"/>
      <c r="AE245" s="288"/>
      <c r="AF245" s="292"/>
    </row>
    <row r="246">
      <c r="A246" s="275"/>
      <c r="B246" s="309"/>
      <c r="C246" s="277"/>
      <c r="D246" s="278" t="s">
        <v>356</v>
      </c>
      <c r="E246" s="279">
        <v>67.97</v>
      </c>
      <c r="F246" s="280"/>
      <c r="G246" s="281">
        <v>425</v>
      </c>
      <c r="H246" s="281">
        <v>13</v>
      </c>
      <c r="I246" s="282">
        <f t="shared" si="106"/>
      </c>
      <c r="J246" s="283">
        <f t="shared" si="149"/>
      </c>
      <c r="K246" s="281">
        <v>0</v>
      </c>
      <c r="L246" s="283">
        <f t="shared" si="201"/>
      </c>
      <c r="M246" s="281">
        <v>0</v>
      </c>
      <c r="N246" s="284">
        <f t="shared" si="222"/>
      </c>
      <c r="O246" s="281">
        <v>0</v>
      </c>
      <c r="P246" s="284">
        <f t="shared" si="240"/>
      </c>
      <c r="Q246" s="285"/>
      <c r="R246" s="281"/>
      <c r="S246" s="285"/>
      <c r="T246" s="281"/>
      <c r="U246" s="286"/>
      <c r="V246" s="287"/>
      <c r="W246" s="281"/>
      <c r="X246" s="287"/>
      <c r="Y246" s="285"/>
      <c r="Z246" s="287"/>
      <c r="AA246" s="287"/>
      <c r="AB246" s="281"/>
      <c r="AC246" s="281"/>
      <c r="AD246" s="285"/>
      <c r="AE246" s="288"/>
      <c r="AF246" s="292" t="s">
        <v>372</v>
      </c>
    </row>
    <row r="247">
      <c r="A247" s="275"/>
      <c r="B247" s="311" t="s">
        <v>362</v>
      </c>
      <c r="C247" s="311"/>
      <c r="D247" s="311"/>
      <c r="E247" s="297">
        <f>SUM(E232:E246)</f>
      </c>
      <c r="F247" s="297">
        <f>SUM(F232:F246)</f>
      </c>
      <c r="G247" s="297">
        <f>SUM(G232:G246)</f>
      </c>
      <c r="H247" s="297">
        <f>SUM(H232:H246)</f>
      </c>
      <c r="I247" s="298">
        <f t="shared" si="106"/>
      </c>
      <c r="J247" s="299">
        <f t="shared" si="149"/>
      </c>
      <c r="K247" s="297">
        <f>SUM(K232:K246)</f>
      </c>
      <c r="L247" s="299">
        <f t="shared" si="201"/>
      </c>
      <c r="M247" s="297">
        <f>SUM(M232:M246)</f>
      </c>
      <c r="N247" s="300">
        <f t="shared" si="222"/>
      </c>
      <c r="O247" s="297">
        <f>SUM(O232:O246)</f>
      </c>
      <c r="P247" s="300">
        <f t="shared" si="240"/>
      </c>
      <c r="Q247" s="301">
        <f>M247/O247</f>
      </c>
      <c r="R247" s="297">
        <f>SUM(R232:R246)</f>
      </c>
      <c r="S247" s="301">
        <f>(O247+O247)/(K247+K247)</f>
      </c>
      <c r="T247" s="297">
        <f>SUM(T232:T246)</f>
      </c>
      <c r="U247" s="302">
        <f t="shared" ref="U247:U248" si="269">F247/T247</f>
      </c>
      <c r="V247" s="303">
        <f t="shared" ref="V247:V248" si="319">(F247+4*500)/T247</f>
      </c>
      <c r="W247" s="297">
        <f>SUM(W232:W246)</f>
      </c>
      <c r="X247" s="304">
        <f t="shared" ref="X247:X248" si="370">W247/T247</f>
      </c>
      <c r="Y247" s="301">
        <f t="shared" ref="Y247:Y248" si="421">T247/R247</f>
      </c>
      <c r="Z247" s="303">
        <f t="shared" ref="Z247:Z248" si="14">W247/F247</f>
      </c>
      <c r="AA247" s="303">
        <f>W247/(F247+COUNT(W232:W246)*500)</f>
      </c>
      <c r="AB247" s="295">
        <f>AB232+AB235+AB238+AB241+AB244</f>
      </c>
      <c r="AC247" s="295">
        <f>AC232+AC235+AC238+AC241+AC244</f>
      </c>
      <c r="AD247" s="301">
        <f t="shared" ref="AD247:AD248" si="65">AB247/T247</f>
      </c>
      <c r="AE247" s="305">
        <f>(W247-AC247)/(F247+COUNT(W232:W246))</f>
      </c>
      <c r="AF247" s="292"/>
    </row>
    <row r="248">
      <c r="A248" s="275"/>
      <c r="B248" s="312" t="s">
        <v>377</v>
      </c>
      <c r="C248" s="277" t="s">
        <v>370</v>
      </c>
      <c r="D248" s="278" t="s">
        <v>353</v>
      </c>
      <c r="E248" s="279">
        <v>10.9</v>
      </c>
      <c r="F248" s="280">
        <f>E248+E250+E249</f>
      </c>
      <c r="G248" s="279">
        <v>122</v>
      </c>
      <c r="H248" s="279">
        <v>2</v>
      </c>
      <c r="I248" s="282">
        <f t="shared" si="106"/>
      </c>
      <c r="J248" s="283">
        <f t="shared" si="149"/>
      </c>
      <c r="K248" s="279">
        <v>0</v>
      </c>
      <c r="L248" s="283">
        <f t="shared" si="201"/>
      </c>
      <c r="M248" s="279">
        <v>0</v>
      </c>
      <c r="N248" s="284">
        <f t="shared" si="222"/>
      </c>
      <c r="O248" s="279">
        <v>0</v>
      </c>
      <c r="P248" s="284">
        <f t="shared" si="240"/>
      </c>
      <c r="Q248" s="285">
        <f>(M248+M249+M250)/(O248+O249+O250)</f>
      </c>
      <c r="R248" s="281">
        <v>1</v>
      </c>
      <c r="S248" s="285">
        <f>(O248+O249+O250)/(K248+K249+K250)</f>
      </c>
      <c r="T248" s="281">
        <v>0</v>
      </c>
      <c r="U248" s="286">
        <f t="shared" si="269"/>
      </c>
      <c r="V248" s="287">
        <f t="shared" si="319"/>
      </c>
      <c r="W248" s="281">
        <v>0</v>
      </c>
      <c r="X248" s="287">
        <f t="shared" si="370"/>
      </c>
      <c r="Y248" s="285">
        <f t="shared" si="421"/>
      </c>
      <c r="Z248" s="287">
        <f t="shared" si="14"/>
      </c>
      <c r="AA248" s="287">
        <f>W248/(F248+500)</f>
      </c>
      <c r="AB248" s="281">
        <v>0</v>
      </c>
      <c r="AC248" s="281">
        <v>0</v>
      </c>
      <c r="AD248" s="285">
        <f t="shared" si="65"/>
      </c>
      <c r="AE248" s="288">
        <f>(W248-AC248)/(F248+500)</f>
      </c>
      <c r="AF248" s="310" t="s">
        <v>371</v>
      </c>
    </row>
    <row r="249">
      <c r="A249" s="275"/>
      <c r="B249" s="312"/>
      <c r="C249" s="277"/>
      <c r="D249" s="278" t="s">
        <v>355</v>
      </c>
      <c r="E249" s="279">
        <v>510</v>
      </c>
      <c r="F249" s="280"/>
      <c r="G249" s="281">
        <v>5151</v>
      </c>
      <c r="H249" s="281">
        <v>193</v>
      </c>
      <c r="I249" s="282">
        <f t="shared" si="106"/>
      </c>
      <c r="J249" s="283">
        <f t="shared" si="149"/>
      </c>
      <c r="K249" s="281">
        <v>10</v>
      </c>
      <c r="L249" s="283">
        <f t="shared" si="201"/>
      </c>
      <c r="M249" s="281">
        <v>0</v>
      </c>
      <c r="N249" s="284">
        <f t="shared" si="222"/>
      </c>
      <c r="O249" s="281">
        <v>0</v>
      </c>
      <c r="P249" s="284">
        <f t="shared" si="240"/>
      </c>
      <c r="Q249" s="285"/>
      <c r="R249" s="281"/>
      <c r="S249" s="285"/>
      <c r="T249" s="281"/>
      <c r="U249" s="286"/>
      <c r="V249" s="287"/>
      <c r="W249" s="281"/>
      <c r="X249" s="287"/>
      <c r="Y249" s="285"/>
      <c r="Z249" s="287"/>
      <c r="AA249" s="287"/>
      <c r="AB249" s="281"/>
      <c r="AC249" s="281"/>
      <c r="AD249" s="285"/>
      <c r="AE249" s="288"/>
      <c r="AF249" s="292"/>
    </row>
    <row r="250">
      <c r="A250" s="275"/>
      <c r="B250" s="312"/>
      <c r="C250" s="277"/>
      <c r="D250" s="278" t="s">
        <v>356</v>
      </c>
      <c r="E250" s="279">
        <v>51.65</v>
      </c>
      <c r="F250" s="280"/>
      <c r="G250" s="281">
        <v>526</v>
      </c>
      <c r="H250" s="281">
        <v>27</v>
      </c>
      <c r="I250" s="282">
        <v>151</v>
      </c>
      <c r="J250" s="283">
        <f t="shared" si="149"/>
      </c>
      <c r="K250" s="281">
        <v>1</v>
      </c>
      <c r="L250" s="283">
        <f t="shared" si="201"/>
      </c>
      <c r="M250" s="281">
        <v>0</v>
      </c>
      <c r="N250" s="284">
        <f t="shared" si="222"/>
      </c>
      <c r="O250" s="281">
        <v>1</v>
      </c>
      <c r="P250" s="284">
        <f t="shared" si="240"/>
      </c>
      <c r="Q250" s="285"/>
      <c r="R250" s="281"/>
      <c r="S250" s="285"/>
      <c r="T250" s="281"/>
      <c r="U250" s="286"/>
      <c r="V250" s="287"/>
      <c r="W250" s="281"/>
      <c r="X250" s="287"/>
      <c r="Y250" s="285"/>
      <c r="Z250" s="287"/>
      <c r="AA250" s="287"/>
      <c r="AB250" s="281"/>
      <c r="AC250" s="281"/>
      <c r="AD250" s="285"/>
      <c r="AE250" s="288"/>
      <c r="AF250" s="292" t="s">
        <v>372</v>
      </c>
    </row>
    <row r="251">
      <c r="A251" s="275"/>
      <c r="B251" s="309" t="s">
        <v>379</v>
      </c>
      <c r="C251" s="277" t="s">
        <v>370</v>
      </c>
      <c r="D251" s="278" t="s">
        <v>353</v>
      </c>
      <c r="E251" s="279">
        <v>33.84</v>
      </c>
      <c r="F251" s="280">
        <f>E251+E253+E252</f>
      </c>
      <c r="G251" s="279">
        <v>210</v>
      </c>
      <c r="H251" s="279">
        <v>16</v>
      </c>
      <c r="I251" s="282">
        <f t="shared" ref="I251:I264" si="107">H251/G251</f>
      </c>
      <c r="J251" s="283">
        <f t="shared" si="149"/>
      </c>
      <c r="K251" s="279">
        <v>0</v>
      </c>
      <c r="L251" s="283">
        <f t="shared" si="201"/>
      </c>
      <c r="M251" s="279">
        <v>0</v>
      </c>
      <c r="N251" s="284">
        <f t="shared" si="222"/>
      </c>
      <c r="O251" s="279">
        <v>0</v>
      </c>
      <c r="P251" s="284">
        <f t="shared" si="240"/>
      </c>
      <c r="Q251" s="285">
        <f>(M251+M252+M253)/(O251+O252+O253)</f>
      </c>
      <c r="R251" s="281">
        <v>2</v>
      </c>
      <c r="S251" s="285">
        <f>(O251+O252+O253)/(K251+K252+K253)</f>
      </c>
      <c r="T251" s="281">
        <v>0</v>
      </c>
      <c r="U251" s="286">
        <f>F251/T251</f>
      </c>
      <c r="V251" s="287">
        <f>(F251+4*500)/T251</f>
      </c>
      <c r="W251" s="281">
        <v>0</v>
      </c>
      <c r="X251" s="287">
        <f>W251/T251</f>
      </c>
      <c r="Y251" s="285">
        <f>T251/R251</f>
      </c>
      <c r="Z251" s="287">
        <f>W251/F251</f>
      </c>
      <c r="AA251" s="287">
        <f>W251/(F251+500)</f>
      </c>
      <c r="AB251" s="281">
        <v>0</v>
      </c>
      <c r="AC251" s="281">
        <v>0</v>
      </c>
      <c r="AD251" s="285">
        <f>AB251/T251</f>
      </c>
      <c r="AE251" s="288">
        <f>(W251-AC251)/(F251+500)</f>
      </c>
      <c r="AF251" s="310" t="s">
        <v>371</v>
      </c>
    </row>
    <row r="252">
      <c r="A252" s="275"/>
      <c r="B252" s="309"/>
      <c r="C252" s="277"/>
      <c r="D252" s="278" t="s">
        <v>355</v>
      </c>
      <c r="E252" s="279">
        <v>456.91</v>
      </c>
      <c r="F252" s="280"/>
      <c r="G252" s="281">
        <v>5231</v>
      </c>
      <c r="H252" s="281">
        <v>183</v>
      </c>
      <c r="I252" s="282">
        <f t="shared" si="107"/>
      </c>
      <c r="J252" s="283">
        <f t="shared" si="149"/>
      </c>
      <c r="K252" s="281">
        <v>9</v>
      </c>
      <c r="L252" s="283">
        <f t="shared" si="201"/>
      </c>
      <c r="M252" s="281">
        <v>0</v>
      </c>
      <c r="N252" s="284">
        <f t="shared" si="222"/>
      </c>
      <c r="O252" s="281">
        <v>2</v>
      </c>
      <c r="P252" s="284">
        <f t="shared" si="240"/>
      </c>
      <c r="Q252" s="285"/>
      <c r="R252" s="281"/>
      <c r="S252" s="285"/>
      <c r="T252" s="281"/>
      <c r="U252" s="286"/>
      <c r="V252" s="287"/>
      <c r="W252" s="281"/>
      <c r="X252" s="287"/>
      <c r="Y252" s="285"/>
      <c r="Z252" s="287"/>
      <c r="AA252" s="287"/>
      <c r="AB252" s="281"/>
      <c r="AC252" s="281"/>
      <c r="AD252" s="285"/>
      <c r="AE252" s="288"/>
      <c r="AF252" s="292"/>
    </row>
    <row r="253">
      <c r="A253" s="275"/>
      <c r="B253" s="309"/>
      <c r="C253" s="277"/>
      <c r="D253" s="278" t="s">
        <v>356</v>
      </c>
      <c r="E253" s="279">
        <v>75.87</v>
      </c>
      <c r="F253" s="280"/>
      <c r="G253" s="281">
        <v>557</v>
      </c>
      <c r="H253" s="281">
        <v>34</v>
      </c>
      <c r="I253" s="282">
        <f t="shared" si="107"/>
      </c>
      <c r="J253" s="283">
        <f t="shared" si="149"/>
      </c>
      <c r="K253" s="281">
        <v>0</v>
      </c>
      <c r="L253" s="283">
        <f t="shared" si="201"/>
      </c>
      <c r="M253" s="281">
        <v>0</v>
      </c>
      <c r="N253" s="284">
        <f t="shared" si="222"/>
      </c>
      <c r="O253" s="281">
        <v>0</v>
      </c>
      <c r="P253" s="284">
        <f t="shared" si="240"/>
      </c>
      <c r="Q253" s="285"/>
      <c r="R253" s="281"/>
      <c r="S253" s="285"/>
      <c r="T253" s="281"/>
      <c r="U253" s="286"/>
      <c r="V253" s="287"/>
      <c r="W253" s="281"/>
      <c r="X253" s="287"/>
      <c r="Y253" s="285"/>
      <c r="Z253" s="287"/>
      <c r="AA253" s="287"/>
      <c r="AB253" s="281"/>
      <c r="AC253" s="281"/>
      <c r="AD253" s="285"/>
      <c r="AE253" s="288"/>
      <c r="AF253" s="292" t="s">
        <v>372</v>
      </c>
    </row>
    <row r="254">
      <c r="A254" s="275"/>
      <c r="B254" s="309" t="s">
        <v>380</v>
      </c>
      <c r="C254" s="277" t="s">
        <v>370</v>
      </c>
      <c r="D254" s="278" t="s">
        <v>353</v>
      </c>
      <c r="E254" s="279">
        <v>35.31</v>
      </c>
      <c r="F254" s="280">
        <f>E254+E256+E255</f>
      </c>
      <c r="G254" s="279">
        <v>394</v>
      </c>
      <c r="H254" s="279">
        <v>12</v>
      </c>
      <c r="I254" s="282">
        <f t="shared" si="107"/>
      </c>
      <c r="J254" s="283">
        <f t="shared" si="149"/>
      </c>
      <c r="K254" s="279">
        <v>0</v>
      </c>
      <c r="L254" s="283">
        <f t="shared" si="201"/>
      </c>
      <c r="M254" s="279">
        <v>0</v>
      </c>
      <c r="N254" s="284">
        <f t="shared" si="222"/>
      </c>
      <c r="O254" s="279">
        <v>0</v>
      </c>
      <c r="P254" s="284">
        <f t="shared" si="240"/>
      </c>
      <c r="Q254" s="285">
        <f>(M254+M255+M256)/(O254+O255+O256)</f>
      </c>
      <c r="R254" s="281">
        <v>2</v>
      </c>
      <c r="S254" s="285">
        <f>(O254+O255+O256)/(K254+K255+K256)</f>
      </c>
      <c r="T254" s="281">
        <v>2</v>
      </c>
      <c r="U254" s="286">
        <f>F254/T254</f>
      </c>
      <c r="V254" s="287">
        <f>(F254+4*500)/T254</f>
      </c>
      <c r="W254" s="281">
        <v>1750.7999999999993</v>
      </c>
      <c r="X254" s="287">
        <f>W254/T254</f>
      </c>
      <c r="Y254" s="285">
        <f>T254/R254</f>
      </c>
      <c r="Z254" s="287">
        <f>W254/F254</f>
      </c>
      <c r="AA254" s="287">
        <f>W254/(F254+500)</f>
      </c>
      <c r="AB254" s="281">
        <v>1</v>
      </c>
      <c r="AC254" s="281">
        <v>831.6</v>
      </c>
      <c r="AD254" s="285">
        <f>AB254/T254</f>
      </c>
      <c r="AE254" s="288">
        <f>(W254-AC254)/(F254+500)</f>
      </c>
      <c r="AF254" s="310" t="s">
        <v>371</v>
      </c>
    </row>
    <row r="255">
      <c r="A255" s="275"/>
      <c r="B255" s="309"/>
      <c r="C255" s="277"/>
      <c r="D255" s="278" t="s">
        <v>355</v>
      </c>
      <c r="E255" s="279">
        <v>502.67</v>
      </c>
      <c r="F255" s="280"/>
      <c r="G255" s="281">
        <v>4767</v>
      </c>
      <c r="H255" s="281">
        <v>209</v>
      </c>
      <c r="I255" s="282">
        <f t="shared" si="107"/>
      </c>
      <c r="J255" s="283">
        <f t="shared" si="149"/>
      </c>
      <c r="K255" s="281">
        <v>15</v>
      </c>
      <c r="L255" s="283">
        <f t="shared" si="201"/>
      </c>
      <c r="M255" s="281">
        <v>1</v>
      </c>
      <c r="N255" s="284">
        <f t="shared" si="222"/>
      </c>
      <c r="O255" s="281">
        <v>1</v>
      </c>
      <c r="P255" s="284">
        <f t="shared" si="240"/>
      </c>
      <c r="Q255" s="285"/>
      <c r="R255" s="281"/>
      <c r="S255" s="285"/>
      <c r="T255" s="281"/>
      <c r="U255" s="286"/>
      <c r="V255" s="287"/>
      <c r="W255" s="281"/>
      <c r="X255" s="287"/>
      <c r="Y255" s="285"/>
      <c r="Z255" s="287"/>
      <c r="AA255" s="287"/>
      <c r="AB255" s="281"/>
      <c r="AC255" s="281"/>
      <c r="AD255" s="285"/>
      <c r="AE255" s="288"/>
      <c r="AF255" s="292"/>
    </row>
    <row r="256">
      <c r="A256" s="275"/>
      <c r="B256" s="309"/>
      <c r="C256" s="277"/>
      <c r="D256" s="278" t="s">
        <v>356</v>
      </c>
      <c r="E256" s="279">
        <v>112.31</v>
      </c>
      <c r="F256" s="280"/>
      <c r="G256" s="281">
        <v>561</v>
      </c>
      <c r="H256" s="281">
        <v>36</v>
      </c>
      <c r="I256" s="282">
        <f t="shared" si="107"/>
      </c>
      <c r="J256" s="283">
        <f t="shared" si="149"/>
      </c>
      <c r="K256" s="281">
        <v>0</v>
      </c>
      <c r="L256" s="283">
        <f t="shared" si="201"/>
      </c>
      <c r="M256" s="281">
        <v>0</v>
      </c>
      <c r="N256" s="284">
        <f t="shared" si="222"/>
      </c>
      <c r="O256" s="281">
        <v>0</v>
      </c>
      <c r="P256" s="284">
        <f t="shared" si="240"/>
      </c>
      <c r="Q256" s="285"/>
      <c r="R256" s="281"/>
      <c r="S256" s="285"/>
      <c r="T256" s="281"/>
      <c r="U256" s="286"/>
      <c r="V256" s="287"/>
      <c r="W256" s="281"/>
      <c r="X256" s="287"/>
      <c r="Y256" s="285"/>
      <c r="Z256" s="287"/>
      <c r="AA256" s="287"/>
      <c r="AB256" s="281"/>
      <c r="AC256" s="281"/>
      <c r="AD256" s="285"/>
      <c r="AE256" s="288"/>
      <c r="AF256" s="292" t="s">
        <v>372</v>
      </c>
    </row>
    <row r="257">
      <c r="A257" s="275"/>
      <c r="B257" s="309" t="s">
        <v>381</v>
      </c>
      <c r="C257" s="277" t="s">
        <v>370</v>
      </c>
      <c r="D257" s="278" t="s">
        <v>353</v>
      </c>
      <c r="E257" s="279">
        <v>35.17</v>
      </c>
      <c r="F257" s="280">
        <f>E257+E259+E258</f>
      </c>
      <c r="G257" s="279">
        <v>356</v>
      </c>
      <c r="H257" s="279">
        <v>18</v>
      </c>
      <c r="I257" s="282">
        <f t="shared" si="107"/>
      </c>
      <c r="J257" s="283">
        <f t="shared" si="149"/>
      </c>
      <c r="K257" s="279">
        <v>0</v>
      </c>
      <c r="L257" s="283">
        <f t="shared" si="201"/>
      </c>
      <c r="M257" s="279">
        <v>0</v>
      </c>
      <c r="N257" s="284">
        <f t="shared" si="222"/>
      </c>
      <c r="O257" s="279">
        <v>0</v>
      </c>
      <c r="P257" s="284">
        <f t="shared" si="240"/>
      </c>
      <c r="Q257" s="285">
        <f>(M257+M258+M259)/(O257+O258+O259)</f>
      </c>
      <c r="R257" s="281">
        <v>1</v>
      </c>
      <c r="S257" s="285">
        <f>(O257+O258+O259)/(K257+K258+K259)</f>
      </c>
      <c r="T257" s="281">
        <v>0</v>
      </c>
      <c r="U257" s="286">
        <f>F257/T257</f>
      </c>
      <c r="V257" s="287">
        <f>(F257+4*500)/T257</f>
      </c>
      <c r="W257" s="281">
        <v>0</v>
      </c>
      <c r="X257" s="287">
        <f>W257/T257</f>
      </c>
      <c r="Y257" s="285">
        <f>T257/R257</f>
      </c>
      <c r="Z257" s="287">
        <f>W257/F257</f>
      </c>
      <c r="AA257" s="287">
        <f>W257/(F257+500)</f>
      </c>
      <c r="AB257" s="281">
        <v>0</v>
      </c>
      <c r="AC257" s="281">
        <v>0</v>
      </c>
      <c r="AD257" s="285">
        <f>AB257/T257</f>
      </c>
      <c r="AE257" s="288">
        <f>(W257-AC257)/(F257+500)</f>
      </c>
      <c r="AF257" s="310" t="s">
        <v>371</v>
      </c>
    </row>
    <row r="258">
      <c r="A258" s="275"/>
      <c r="B258" s="309"/>
      <c r="C258" s="277"/>
      <c r="D258" s="278" t="s">
        <v>355</v>
      </c>
      <c r="E258" s="279">
        <v>960.48</v>
      </c>
      <c r="F258" s="280"/>
      <c r="G258" s="281">
        <v>11483</v>
      </c>
      <c r="H258" s="281">
        <v>526</v>
      </c>
      <c r="I258" s="282">
        <f t="shared" si="107"/>
      </c>
      <c r="J258" s="283">
        <f t="shared" si="149"/>
      </c>
      <c r="K258" s="281">
        <v>18</v>
      </c>
      <c r="L258" s="283">
        <f t="shared" si="201"/>
      </c>
      <c r="M258" s="281">
        <v>0</v>
      </c>
      <c r="N258" s="284">
        <f t="shared" si="222"/>
      </c>
      <c r="O258" s="281">
        <v>4</v>
      </c>
      <c r="P258" s="284">
        <f t="shared" si="240"/>
      </c>
      <c r="Q258" s="285"/>
      <c r="R258" s="281"/>
      <c r="S258" s="285"/>
      <c r="T258" s="281"/>
      <c r="U258" s="286"/>
      <c r="V258" s="287"/>
      <c r="W258" s="281"/>
      <c r="X258" s="287"/>
      <c r="Y258" s="285"/>
      <c r="Z258" s="287"/>
      <c r="AA258" s="287"/>
      <c r="AB258" s="281"/>
      <c r="AC258" s="281"/>
      <c r="AD258" s="285"/>
      <c r="AE258" s="288"/>
      <c r="AF258" s="292"/>
    </row>
    <row r="259">
      <c r="A259" s="275"/>
      <c r="B259" s="309"/>
      <c r="C259" s="277"/>
      <c r="D259" s="278" t="s">
        <v>356</v>
      </c>
      <c r="E259" s="279">
        <v>192.4</v>
      </c>
      <c r="F259" s="280"/>
      <c r="G259" s="281">
        <v>517</v>
      </c>
      <c r="H259" s="281">
        <v>67</v>
      </c>
      <c r="I259" s="282">
        <f t="shared" si="107"/>
      </c>
      <c r="J259" s="283">
        <f t="shared" si="149"/>
      </c>
      <c r="K259" s="281">
        <v>2</v>
      </c>
      <c r="L259" s="283">
        <f t="shared" si="201"/>
      </c>
      <c r="M259" s="281">
        <v>0</v>
      </c>
      <c r="N259" s="284">
        <f t="shared" si="222"/>
      </c>
      <c r="O259" s="281">
        <v>0</v>
      </c>
      <c r="P259" s="284">
        <f t="shared" si="240"/>
      </c>
      <c r="Q259" s="285"/>
      <c r="R259" s="281"/>
      <c r="S259" s="285"/>
      <c r="T259" s="281"/>
      <c r="U259" s="286"/>
      <c r="V259" s="287"/>
      <c r="W259" s="281"/>
      <c r="X259" s="287"/>
      <c r="Y259" s="285"/>
      <c r="Z259" s="287"/>
      <c r="AA259" s="287"/>
      <c r="AB259" s="281"/>
      <c r="AC259" s="281"/>
      <c r="AD259" s="285"/>
      <c r="AE259" s="288"/>
      <c r="AF259" s="292" t="s">
        <v>372</v>
      </c>
    </row>
    <row r="260">
      <c r="A260" s="275"/>
      <c r="B260" s="309" t="s">
        <v>382</v>
      </c>
      <c r="C260" s="277" t="s">
        <v>370</v>
      </c>
      <c r="D260" s="278" t="s">
        <v>353</v>
      </c>
      <c r="E260" s="279">
        <v>12</v>
      </c>
      <c r="F260" s="280">
        <f>E260+E262+E261</f>
      </c>
      <c r="G260" s="279">
        <v>70</v>
      </c>
      <c r="H260" s="279">
        <v>8</v>
      </c>
      <c r="I260" s="282">
        <f t="shared" si="107"/>
      </c>
      <c r="J260" s="283">
        <f t="shared" si="149"/>
      </c>
      <c r="K260" s="279">
        <v>1</v>
      </c>
      <c r="L260" s="283">
        <f t="shared" si="201"/>
      </c>
      <c r="M260" s="279">
        <v>0</v>
      </c>
      <c r="N260" s="284">
        <f t="shared" si="222"/>
      </c>
      <c r="O260" s="279">
        <v>0</v>
      </c>
      <c r="P260" s="284">
        <f t="shared" si="240"/>
      </c>
      <c r="Q260" s="285">
        <f>(M260+M261+M262)/(O260+O261+O262)</f>
      </c>
      <c r="R260" s="281">
        <v>1</v>
      </c>
      <c r="S260" s="285">
        <f>(O260+O261+O262)/(K260+K261+K262)</f>
      </c>
      <c r="T260" s="281">
        <v>0</v>
      </c>
      <c r="U260" s="286">
        <f>F260/T260</f>
      </c>
      <c r="V260" s="287">
        <f>(F260+4*500)/T260</f>
      </c>
      <c r="W260" s="281">
        <v>0</v>
      </c>
      <c r="X260" s="287">
        <f>W260/T260</f>
      </c>
      <c r="Y260" s="285">
        <f>T260/R260</f>
      </c>
      <c r="Z260" s="287">
        <f>W260/F260</f>
      </c>
      <c r="AA260" s="287">
        <f>W260/(F260+500)</f>
      </c>
      <c r="AB260" s="281">
        <v>0</v>
      </c>
      <c r="AC260" s="281">
        <v>0</v>
      </c>
      <c r="AD260" s="285">
        <f>AB260/T260</f>
      </c>
      <c r="AE260" s="288">
        <f>(W260-AC260)/(F260+500)</f>
      </c>
      <c r="AF260" s="310" t="s">
        <v>371</v>
      </c>
    </row>
    <row r="261">
      <c r="A261" s="275"/>
      <c r="B261" s="309"/>
      <c r="C261" s="277"/>
      <c r="D261" s="278" t="s">
        <v>355</v>
      </c>
      <c r="E261" s="279">
        <v>335.11</v>
      </c>
      <c r="F261" s="280"/>
      <c r="G261" s="281">
        <v>4720</v>
      </c>
      <c r="H261" s="281">
        <v>269</v>
      </c>
      <c r="I261" s="282">
        <f t="shared" si="107"/>
      </c>
      <c r="J261" s="283">
        <f t="shared" si="149"/>
      </c>
      <c r="K261" s="281">
        <v>10</v>
      </c>
      <c r="L261" s="283">
        <f>E260/K260</f>
      </c>
      <c r="M261" s="281">
        <v>0</v>
      </c>
      <c r="N261" s="284">
        <f t="shared" si="222"/>
      </c>
      <c r="O261" s="281">
        <v>1</v>
      </c>
      <c r="P261" s="284">
        <f t="shared" si="240"/>
      </c>
      <c r="Q261" s="285"/>
      <c r="R261" s="281"/>
      <c r="S261" s="285"/>
      <c r="T261" s="281"/>
      <c r="U261" s="286"/>
      <c r="V261" s="287"/>
      <c r="W261" s="281"/>
      <c r="X261" s="287"/>
      <c r="Y261" s="285"/>
      <c r="Z261" s="287"/>
      <c r="AA261" s="287"/>
      <c r="AB261" s="281"/>
      <c r="AC261" s="281"/>
      <c r="AD261" s="285"/>
      <c r="AE261" s="288"/>
      <c r="AF261" s="292"/>
    </row>
    <row r="262">
      <c r="A262" s="275"/>
      <c r="B262" s="309"/>
      <c r="C262" s="277"/>
      <c r="D262" s="278" t="s">
        <v>356</v>
      </c>
      <c r="E262" s="279">
        <v>49.75</v>
      </c>
      <c r="F262" s="280"/>
      <c r="G262" s="281">
        <v>277</v>
      </c>
      <c r="H262" s="281">
        <v>57</v>
      </c>
      <c r="I262" s="282">
        <f t="shared" si="107"/>
      </c>
      <c r="J262" s="283">
        <f t="shared" si="149"/>
      </c>
      <c r="K262" s="281">
        <v>1</v>
      </c>
      <c r="L262" s="283">
        <f t="shared" ref="L262:L264" si="202">E262/K262</f>
      </c>
      <c r="M262" s="281">
        <v>0</v>
      </c>
      <c r="N262" s="284">
        <f t="shared" si="222"/>
      </c>
      <c r="O262" s="281">
        <v>0</v>
      </c>
      <c r="P262" s="284">
        <f t="shared" si="240"/>
      </c>
      <c r="Q262" s="285"/>
      <c r="R262" s="281"/>
      <c r="S262" s="285"/>
      <c r="T262" s="281"/>
      <c r="U262" s="286"/>
      <c r="V262" s="287"/>
      <c r="W262" s="281"/>
      <c r="X262" s="287"/>
      <c r="Y262" s="285"/>
      <c r="Z262" s="287"/>
      <c r="AA262" s="287"/>
      <c r="AB262" s="281"/>
      <c r="AC262" s="281"/>
      <c r="AD262" s="285"/>
      <c r="AE262" s="288"/>
      <c r="AF262" s="292" t="s">
        <v>372</v>
      </c>
    </row>
    <row r="263">
      <c r="A263" s="275"/>
      <c r="B263" s="313" t="s">
        <v>362</v>
      </c>
      <c r="C263" s="313"/>
      <c r="D263" s="313"/>
      <c r="E263" s="297">
        <f>SUM(E248:E262)</f>
      </c>
      <c r="F263" s="297">
        <f>SUM(F248:F262)</f>
      </c>
      <c r="G263" s="297">
        <f>SUM(G248:G262)</f>
      </c>
      <c r="H263" s="297">
        <f>SUM(H248:H262)</f>
      </c>
      <c r="I263" s="298">
        <f t="shared" si="107"/>
      </c>
      <c r="J263" s="299">
        <f t="shared" si="149"/>
      </c>
      <c r="K263" s="297">
        <f>SUM(K248:K262)</f>
      </c>
      <c r="L263" s="299">
        <f t="shared" si="202"/>
      </c>
      <c r="M263" s="297">
        <f>SUM(M248:M262)</f>
      </c>
      <c r="N263" s="300">
        <f t="shared" si="222"/>
      </c>
      <c r="O263" s="297">
        <f>SUM(O248:O262)</f>
      </c>
      <c r="P263" s="300">
        <f t="shared" si="240"/>
      </c>
      <c r="Q263" s="301">
        <f t="shared" ref="Q263:Q264" si="127">M263/O263</f>
      </c>
      <c r="R263" s="297">
        <f>SUM(R248:R262)</f>
      </c>
      <c r="S263" s="301">
        <f t="shared" ref="S263:S264" si="180">(O263+O263)/(K263+K263)</f>
      </c>
      <c r="T263" s="297">
        <f>SUM(T248:T262)</f>
      </c>
      <c r="U263" s="302">
        <f t="shared" ref="U263:U264" si="270">F263/T263</f>
      </c>
      <c r="V263" s="303">
        <f t="shared" ref="V263:V264" si="320">(F263+4*500)/T263</f>
      </c>
      <c r="W263" s="297">
        <f>SUM(W248:W262)</f>
      </c>
      <c r="X263" s="304">
        <f t="shared" ref="X263:X264" si="371">W263/T263</f>
      </c>
      <c r="Y263" s="301">
        <f t="shared" ref="Y263:Y264" si="422">T263/R263</f>
      </c>
      <c r="Z263" s="303">
        <f t="shared" ref="Z263:Z264" si="15">W263/F263</f>
      </c>
      <c r="AA263" s="303">
        <f>W263/(F263+COUNT(W248:W262)*500)</f>
      </c>
      <c r="AB263" s="295">
        <f>AB248+AB251+AB254+AB257+AB260</f>
      </c>
      <c r="AC263" s="295">
        <f>AC248+AC251+AC254+AC257+AC260</f>
      </c>
      <c r="AD263" s="301">
        <f t="shared" ref="AD263:AD264" si="66">AB263/T263</f>
      </c>
      <c r="AE263" s="314">
        <f>(W263-AC263)/(F263+COUNT(W248:W262))</f>
      </c>
      <c r="AF263" s="292"/>
    </row>
    <row r="264">
      <c r="A264" s="275"/>
      <c r="B264" s="325" t="s">
        <v>383</v>
      </c>
      <c r="C264" s="325"/>
      <c r="D264" s="325"/>
      <c r="E264" s="326">
        <f>E215+E231+E247+E263</f>
      </c>
      <c r="F264" s="326">
        <f>F215+F231+F247+F263</f>
      </c>
      <c r="G264" s="326">
        <f>G215+G231+G247+G263</f>
      </c>
      <c r="H264" s="326">
        <f>H215+H231+H247+H263</f>
      </c>
      <c r="I264" s="327">
        <f t="shared" si="107"/>
      </c>
      <c r="J264" s="328">
        <f t="shared" si="149"/>
      </c>
      <c r="K264" s="329">
        <f>K215+K231+K247+K263</f>
      </c>
      <c r="L264" s="328">
        <f t="shared" si="202"/>
      </c>
      <c r="M264" s="329">
        <f>M215+M231+M247+M263</f>
      </c>
      <c r="N264" s="330">
        <f t="shared" si="222"/>
      </c>
      <c r="O264" s="329">
        <f>O215+O231+O247+O263</f>
      </c>
      <c r="P264" s="330">
        <f t="shared" si="240"/>
      </c>
      <c r="Q264" s="331">
        <f t="shared" si="127"/>
      </c>
      <c r="R264" s="329">
        <f>R215+R231+R247+R263</f>
      </c>
      <c r="S264" s="331">
        <f t="shared" si="180"/>
      </c>
      <c r="T264" s="329">
        <f>T215+T231+T247+T263</f>
      </c>
      <c r="U264" s="332">
        <f t="shared" si="270"/>
      </c>
      <c r="V264" s="333">
        <f t="shared" si="320"/>
      </c>
      <c r="W264" s="326">
        <f>W215+W231+W247+W263</f>
      </c>
      <c r="X264" s="333">
        <f t="shared" si="371"/>
      </c>
      <c r="Y264" s="331">
        <f t="shared" si="422"/>
      </c>
      <c r="Z264" s="333">
        <f t="shared" si="15"/>
      </c>
      <c r="AA264" s="333">
        <f>W264/(F264+COUNT(W200:W214,W216:W230,W232:W246,W248:W262)*500)</f>
      </c>
      <c r="AB264" s="329">
        <f>AB215+AB231+AB247+AB263</f>
      </c>
      <c r="AC264" s="326">
        <f>AC215+AC231+AC247+AC263</f>
      </c>
      <c r="AD264" s="331">
        <f t="shared" si="66"/>
      </c>
      <c r="AE264" s="333">
        <f>(W264-AC264)/(F264+COUNT(W200:W214,W216:W230,W232:W246,W248:W262)*500)</f>
      </c>
      <c r="AF264" s="334"/>
    </row>
    <row r="265">
      <c r="A265" s="263" t="s">
        <v>318</v>
      </c>
      <c r="B265" s="264" t="s">
        <v>319</v>
      </c>
      <c r="C265" s="264" t="s">
        <v>320</v>
      </c>
      <c r="D265" s="264" t="s">
        <v>321</v>
      </c>
      <c r="E265" s="265" t="s">
        <v>322</v>
      </c>
      <c r="F265" s="264" t="s">
        <v>323</v>
      </c>
      <c r="G265" s="264" t="s">
        <v>324</v>
      </c>
      <c r="H265" s="264" t="s">
        <v>325</v>
      </c>
      <c r="I265" s="266" t="s">
        <v>326</v>
      </c>
      <c r="J265" s="267" t="s">
        <v>327</v>
      </c>
      <c r="K265" s="264" t="s">
        <v>328</v>
      </c>
      <c r="L265" s="267" t="s">
        <v>329</v>
      </c>
      <c r="M265" s="264" t="s">
        <v>330</v>
      </c>
      <c r="N265" s="268" t="s">
        <v>331</v>
      </c>
      <c r="O265" s="264" t="s">
        <v>332</v>
      </c>
      <c r="P265" s="268" t="s">
        <v>333</v>
      </c>
      <c r="Q265" s="266" t="s">
        <v>334</v>
      </c>
      <c r="R265" s="269" t="s">
        <v>335</v>
      </c>
      <c r="S265" s="270" t="s">
        <v>336</v>
      </c>
      <c r="T265" s="269" t="s">
        <v>337</v>
      </c>
      <c r="U265" s="271" t="s">
        <v>338</v>
      </c>
      <c r="V265" s="272" t="s">
        <v>339</v>
      </c>
      <c r="W265" s="272" t="s">
        <v>340</v>
      </c>
      <c r="X265" s="272" t="s">
        <v>341</v>
      </c>
      <c r="Y265" s="270" t="s">
        <v>342</v>
      </c>
      <c r="Z265" s="272" t="s">
        <v>343</v>
      </c>
      <c r="AA265" s="272" t="s">
        <v>344</v>
      </c>
      <c r="AB265" s="272" t="s">
        <v>345</v>
      </c>
      <c r="AC265" s="269" t="s">
        <v>346</v>
      </c>
      <c r="AD265" s="270" t="s">
        <v>347</v>
      </c>
      <c r="AE265" s="273" t="s">
        <v>348</v>
      </c>
      <c r="AF265" s="274" t="s">
        <v>349</v>
      </c>
    </row>
    <row r="266">
      <c r="A266" s="275" t="s">
        <v>388</v>
      </c>
      <c r="B266" s="276" t="s">
        <v>351</v>
      </c>
      <c r="C266" s="277" t="s">
        <v>386</v>
      </c>
      <c r="D266" s="278" t="s">
        <v>353</v>
      </c>
      <c r="E266" s="279">
        <v>13.87</v>
      </c>
      <c r="F266" s="280">
        <f>E266+E268+E267</f>
      </c>
      <c r="G266" s="281">
        <v>163</v>
      </c>
      <c r="H266" s="281">
        <v>19</v>
      </c>
      <c r="I266" s="282">
        <f t="shared" ref="I266:I308" si="108">H266/G266</f>
      </c>
      <c r="J266" s="283">
        <f t="shared" ref="J266:J300" si="150">(E266/G266)*1000</f>
      </c>
      <c r="K266" s="281">
        <v>1</v>
      </c>
      <c r="L266" s="283">
        <f t="shared" ref="L266:L308" si="203">E266/K266</f>
      </c>
      <c r="M266" s="281">
        <v>0</v>
      </c>
      <c r="N266" s="284">
        <f t="shared" ref="N266:N308" si="223">E266/M266</f>
      </c>
      <c r="O266" s="281">
        <v>0</v>
      </c>
      <c r="P266" s="284">
        <f t="shared" ref="P266:P308" si="241">E266/O266</f>
      </c>
      <c r="Q266" s="285">
        <f>(M266+M267+M268)/(O266+O267+O268)</f>
      </c>
      <c r="R266" s="281">
        <v>3</v>
      </c>
      <c r="S266" s="285">
        <f>(O266+O267+O268)/(K266+K267+K268)</f>
      </c>
      <c r="T266" s="281">
        <v>1</v>
      </c>
      <c r="U266" s="286">
        <f>F266/T266</f>
      </c>
      <c r="V266" s="287">
        <f>(F266+4*500)/T266</f>
      </c>
      <c r="W266" s="281">
        <v>420</v>
      </c>
      <c r="X266" s="287">
        <f>W266/T266</f>
      </c>
      <c r="Y266" s="285">
        <f>T266/R266</f>
      </c>
      <c r="Z266" s="287">
        <f>W266/F266</f>
      </c>
      <c r="AA266" s="287">
        <f>W266/(F266+500)</f>
      </c>
      <c r="AB266" s="281">
        <v>1</v>
      </c>
      <c r="AC266" s="281">
        <v>420</v>
      </c>
      <c r="AD266" s="285">
        <f>AB266/T266</f>
      </c>
      <c r="AE266" s="288">
        <f>(W266-AC266)/(F266+500)</f>
      </c>
      <c r="AF266" s="289" t="s">
        <v>354</v>
      </c>
    </row>
    <row r="267">
      <c r="A267" s="275"/>
      <c r="B267" s="276"/>
      <c r="C267" s="277"/>
      <c r="D267" s="278" t="s">
        <v>355</v>
      </c>
      <c r="E267" s="279">
        <v>929.09</v>
      </c>
      <c r="F267" s="280"/>
      <c r="G267" s="281">
        <v>9883</v>
      </c>
      <c r="H267" s="281">
        <v>683</v>
      </c>
      <c r="I267" s="282">
        <f t="shared" si="108"/>
      </c>
      <c r="J267" s="283">
        <f t="shared" si="150"/>
      </c>
      <c r="K267" s="281">
        <v>18</v>
      </c>
      <c r="L267" s="283">
        <f t="shared" si="203"/>
      </c>
      <c r="M267" s="281">
        <v>0</v>
      </c>
      <c r="N267" s="284">
        <f t="shared" si="223"/>
      </c>
      <c r="O267" s="281">
        <v>0</v>
      </c>
      <c r="P267" s="284">
        <f t="shared" si="241"/>
      </c>
      <c r="Q267" s="285"/>
      <c r="R267" s="281"/>
      <c r="S267" s="285"/>
      <c r="T267" s="281"/>
      <c r="U267" s="286"/>
      <c r="V267" s="287"/>
      <c r="W267" s="281"/>
      <c r="X267" s="287"/>
      <c r="Y267" s="285"/>
      <c r="Z267" s="287"/>
      <c r="AA267" s="287"/>
      <c r="AB267" s="281"/>
      <c r="AC267" s="281"/>
      <c r="AD267" s="285"/>
      <c r="AE267" s="288"/>
      <c r="AF267" s="290"/>
    </row>
    <row r="268">
      <c r="A268" s="275"/>
      <c r="B268" s="276"/>
      <c r="C268" s="277"/>
      <c r="D268" s="278" t="s">
        <v>356</v>
      </c>
      <c r="E268" s="279">
        <v>175.43</v>
      </c>
      <c r="F268" s="280"/>
      <c r="G268" s="281">
        <v>967</v>
      </c>
      <c r="H268" s="291">
        <v>437</v>
      </c>
      <c r="I268" s="282">
        <f t="shared" si="108"/>
      </c>
      <c r="J268" s="283">
        <f t="shared" si="150"/>
      </c>
      <c r="K268" s="281">
        <v>2</v>
      </c>
      <c r="L268" s="283">
        <f t="shared" si="203"/>
      </c>
      <c r="M268" s="281">
        <v>1</v>
      </c>
      <c r="N268" s="284">
        <f t="shared" si="223"/>
      </c>
      <c r="O268" s="281">
        <v>3</v>
      </c>
      <c r="P268" s="284">
        <f t="shared" si="241"/>
      </c>
      <c r="Q268" s="285"/>
      <c r="R268" s="281"/>
      <c r="S268" s="285"/>
      <c r="T268" s="281"/>
      <c r="U268" s="286"/>
      <c r="V268" s="287"/>
      <c r="W268" s="281"/>
      <c r="X268" s="287"/>
      <c r="Y268" s="285"/>
      <c r="Z268" s="287"/>
      <c r="AA268" s="287"/>
      <c r="AB268" s="281"/>
      <c r="AC268" s="281"/>
      <c r="AD268" s="285"/>
      <c r="AE268" s="288"/>
      <c r="AF268" s="292" t="s">
        <v>357</v>
      </c>
    </row>
    <row r="269">
      <c r="A269" s="275"/>
      <c r="B269" s="276" t="s">
        <v>358</v>
      </c>
      <c r="C269" s="277" t="s">
        <v>386</v>
      </c>
      <c r="D269" s="278" t="s">
        <v>353</v>
      </c>
      <c r="E269" s="279">
        <v>27.56</v>
      </c>
      <c r="F269" s="280">
        <f>E269+E271+E270</f>
      </c>
      <c r="G269" s="281">
        <v>168</v>
      </c>
      <c r="H269" s="281">
        <v>11</v>
      </c>
      <c r="I269" s="282">
        <f t="shared" si="108"/>
      </c>
      <c r="J269" s="283">
        <f t="shared" si="150"/>
      </c>
      <c r="K269" s="281">
        <v>0</v>
      </c>
      <c r="L269" s="283">
        <f t="shared" si="203"/>
      </c>
      <c r="M269" s="281">
        <v>0</v>
      </c>
      <c r="N269" s="284">
        <f t="shared" si="223"/>
      </c>
      <c r="O269" s="281">
        <v>0</v>
      </c>
      <c r="P269" s="284">
        <f t="shared" si="241"/>
      </c>
      <c r="Q269" s="285">
        <f>(M269+M270+M271)/(O269+O270+O271)</f>
      </c>
      <c r="R269" s="281">
        <v>1</v>
      </c>
      <c r="S269" s="285">
        <f>(O269+O270+O271)/(K269+K270+K271)</f>
      </c>
      <c r="T269" s="281">
        <v>0</v>
      </c>
      <c r="U269" s="286">
        <f>F269/T269</f>
      </c>
      <c r="V269" s="287">
        <f>(F269+4*500)/T269</f>
      </c>
      <c r="W269" s="281">
        <v>0</v>
      </c>
      <c r="X269" s="287">
        <f>W269/T269</f>
      </c>
      <c r="Y269" s="285">
        <f>T269/R269</f>
      </c>
      <c r="Z269" s="287">
        <f>W269/F269</f>
      </c>
      <c r="AA269" s="287">
        <f>W269/(F269+500)</f>
      </c>
      <c r="AB269" s="281">
        <v>0</v>
      </c>
      <c r="AC269" s="281">
        <v>0</v>
      </c>
      <c r="AD269" s="285">
        <f>AB269/T269</f>
      </c>
      <c r="AE269" s="288">
        <f>(W269-AC269)/(F269+500)</f>
      </c>
      <c r="AF269" s="289" t="s">
        <v>354</v>
      </c>
    </row>
    <row r="270">
      <c r="A270" s="275"/>
      <c r="B270" s="276"/>
      <c r="C270" s="277"/>
      <c r="D270" s="278" t="s">
        <v>355</v>
      </c>
      <c r="E270" s="279">
        <v>544.7</v>
      </c>
      <c r="F270" s="280"/>
      <c r="G270" s="281">
        <v>6975</v>
      </c>
      <c r="H270" s="281">
        <v>287</v>
      </c>
      <c r="I270" s="282">
        <f t="shared" si="108"/>
      </c>
      <c r="J270" s="283">
        <f t="shared" si="150"/>
      </c>
      <c r="K270" s="281">
        <v>13</v>
      </c>
      <c r="L270" s="283">
        <f t="shared" si="203"/>
      </c>
      <c r="M270" s="281">
        <v>0</v>
      </c>
      <c r="N270" s="284">
        <f t="shared" si="223"/>
      </c>
      <c r="O270" s="281">
        <v>0</v>
      </c>
      <c r="P270" s="284">
        <f t="shared" si="241"/>
      </c>
      <c r="Q270" s="285"/>
      <c r="R270" s="281"/>
      <c r="S270" s="285"/>
      <c r="T270" s="281"/>
      <c r="U270" s="286"/>
      <c r="V270" s="287"/>
      <c r="W270" s="281"/>
      <c r="X270" s="287"/>
      <c r="Y270" s="285"/>
      <c r="Z270" s="287"/>
      <c r="AA270" s="287"/>
      <c r="AB270" s="281"/>
      <c r="AC270" s="281"/>
      <c r="AD270" s="285"/>
      <c r="AE270" s="288"/>
      <c r="AF270" s="290"/>
    </row>
    <row r="271">
      <c r="A271" s="275"/>
      <c r="B271" s="276"/>
      <c r="C271" s="277"/>
      <c r="D271" s="278" t="s">
        <v>356</v>
      </c>
      <c r="E271" s="279">
        <v>546.78</v>
      </c>
      <c r="F271" s="280"/>
      <c r="G271" s="281">
        <v>2093</v>
      </c>
      <c r="H271" s="281">
        <v>523</v>
      </c>
      <c r="I271" s="282">
        <f t="shared" si="108"/>
      </c>
      <c r="J271" s="283">
        <f t="shared" si="150"/>
      </c>
      <c r="K271" s="281">
        <v>4</v>
      </c>
      <c r="L271" s="283">
        <f t="shared" si="203"/>
      </c>
      <c r="M271" s="281">
        <v>0</v>
      </c>
      <c r="N271" s="284">
        <f t="shared" si="223"/>
      </c>
      <c r="O271" s="281">
        <v>1</v>
      </c>
      <c r="P271" s="284">
        <f t="shared" si="241"/>
      </c>
      <c r="Q271" s="285"/>
      <c r="R271" s="281"/>
      <c r="S271" s="285"/>
      <c r="T271" s="281"/>
      <c r="U271" s="286"/>
      <c r="V271" s="287"/>
      <c r="W271" s="281"/>
      <c r="X271" s="287"/>
      <c r="Y271" s="285"/>
      <c r="Z271" s="287"/>
      <c r="AA271" s="287"/>
      <c r="AB271" s="281"/>
      <c r="AC271" s="281"/>
      <c r="AD271" s="285"/>
      <c r="AE271" s="288"/>
      <c r="AF271" s="292" t="s">
        <v>357</v>
      </c>
    </row>
    <row r="272">
      <c r="A272" s="275"/>
      <c r="B272" s="293" t="s">
        <v>359</v>
      </c>
      <c r="C272" s="277" t="s">
        <v>386</v>
      </c>
      <c r="D272" s="278" t="s">
        <v>353</v>
      </c>
      <c r="E272" s="279">
        <v>8.48</v>
      </c>
      <c r="F272" s="280">
        <f>E272+E274+E273</f>
      </c>
      <c r="G272" s="281">
        <v>82</v>
      </c>
      <c r="H272" s="281">
        <v>2</v>
      </c>
      <c r="I272" s="282">
        <f t="shared" si="108"/>
      </c>
      <c r="J272" s="283">
        <f t="shared" si="150"/>
      </c>
      <c r="K272" s="281">
        <v>0</v>
      </c>
      <c r="L272" s="283">
        <f t="shared" si="203"/>
      </c>
      <c r="M272" s="281">
        <v>0</v>
      </c>
      <c r="N272" s="284">
        <f t="shared" si="223"/>
      </c>
      <c r="O272" s="281">
        <v>0</v>
      </c>
      <c r="P272" s="284">
        <f t="shared" si="241"/>
      </c>
      <c r="Q272" s="285">
        <f>(M272+M273+M274)/(O272+O273+O274)</f>
      </c>
      <c r="R272" s="281">
        <v>2</v>
      </c>
      <c r="S272" s="285">
        <f>(O272+O273+O274)/(K272+K273+K274)</f>
      </c>
      <c r="T272" s="281">
        <v>0</v>
      </c>
      <c r="U272" s="286">
        <f>F272/T272</f>
      </c>
      <c r="V272" s="287">
        <f>(F272+4*500)/T272</f>
      </c>
      <c r="W272" s="281">
        <v>0</v>
      </c>
      <c r="X272" s="287">
        <f>W272/T272</f>
      </c>
      <c r="Y272" s="285">
        <f>T272/R272</f>
      </c>
      <c r="Z272" s="287">
        <f>W272/F272</f>
      </c>
      <c r="AA272" s="287">
        <f>W272/(F272+500)</f>
      </c>
      <c r="AB272" s="281">
        <v>0</v>
      </c>
      <c r="AC272" s="281">
        <v>0</v>
      </c>
      <c r="AD272" s="285">
        <f>AB272/T272</f>
      </c>
      <c r="AE272" s="288">
        <f>(W272-AC272)/(F272+500)</f>
      </c>
      <c r="AF272" s="289" t="s">
        <v>354</v>
      </c>
    </row>
    <row r="273">
      <c r="A273" s="275"/>
      <c r="B273" s="293"/>
      <c r="C273" s="277"/>
      <c r="D273" s="278" t="s">
        <v>355</v>
      </c>
      <c r="E273" s="279">
        <v>434.65</v>
      </c>
      <c r="F273" s="280"/>
      <c r="G273" s="281">
        <v>2169</v>
      </c>
      <c r="H273" s="281">
        <v>250</v>
      </c>
      <c r="I273" s="282">
        <f t="shared" si="108"/>
      </c>
      <c r="J273" s="283">
        <f t="shared" si="150"/>
      </c>
      <c r="K273" s="281">
        <v>4</v>
      </c>
      <c r="L273" s="283">
        <f t="shared" si="203"/>
      </c>
      <c r="M273" s="281">
        <v>0</v>
      </c>
      <c r="N273" s="284">
        <f t="shared" si="223"/>
      </c>
      <c r="O273" s="281">
        <v>2</v>
      </c>
      <c r="P273" s="284">
        <f t="shared" si="241"/>
      </c>
      <c r="Q273" s="285"/>
      <c r="R273" s="281"/>
      <c r="S273" s="285"/>
      <c r="T273" s="281"/>
      <c r="U273" s="286"/>
      <c r="V273" s="287"/>
      <c r="W273" s="281"/>
      <c r="X273" s="287"/>
      <c r="Y273" s="285"/>
      <c r="Z273" s="287"/>
      <c r="AA273" s="287"/>
      <c r="AB273" s="281"/>
      <c r="AC273" s="281"/>
      <c r="AD273" s="285"/>
      <c r="AE273" s="288"/>
      <c r="AF273" s="290"/>
    </row>
    <row r="274">
      <c r="A274" s="275"/>
      <c r="B274" s="293"/>
      <c r="C274" s="277"/>
      <c r="D274" s="278" t="s">
        <v>356</v>
      </c>
      <c r="E274" s="279">
        <v>393.42</v>
      </c>
      <c r="F274" s="280"/>
      <c r="G274" s="281">
        <v>5541</v>
      </c>
      <c r="H274" s="291">
        <v>198</v>
      </c>
      <c r="I274" s="282">
        <f t="shared" si="108"/>
      </c>
      <c r="J274" s="283">
        <f t="shared" si="150"/>
      </c>
      <c r="K274" s="281">
        <v>11</v>
      </c>
      <c r="L274" s="283">
        <f t="shared" si="203"/>
      </c>
      <c r="M274" s="281">
        <v>0</v>
      </c>
      <c r="N274" s="284">
        <f t="shared" si="223"/>
      </c>
      <c r="O274" s="281">
        <v>0</v>
      </c>
      <c r="P274" s="284">
        <f t="shared" si="241"/>
      </c>
      <c r="Q274" s="285"/>
      <c r="R274" s="281"/>
      <c r="S274" s="285"/>
      <c r="T274" s="281"/>
      <c r="U274" s="286"/>
      <c r="V274" s="287"/>
      <c r="W274" s="281"/>
      <c r="X274" s="287"/>
      <c r="Y274" s="285"/>
      <c r="Z274" s="287"/>
      <c r="AA274" s="287"/>
      <c r="AB274" s="281"/>
      <c r="AC274" s="281"/>
      <c r="AD274" s="285"/>
      <c r="AE274" s="288"/>
      <c r="AF274" s="292" t="s">
        <v>357</v>
      </c>
    </row>
    <row r="275">
      <c r="A275" s="275"/>
      <c r="B275" s="276" t="s">
        <v>360</v>
      </c>
      <c r="C275" s="277" t="s">
        <v>386</v>
      </c>
      <c r="D275" s="278" t="s">
        <v>353</v>
      </c>
      <c r="E275" s="279">
        <v>69.25</v>
      </c>
      <c r="F275" s="280">
        <f>E275+E277+E276</f>
      </c>
      <c r="G275" s="281">
        <v>493</v>
      </c>
      <c r="H275" s="281">
        <v>15</v>
      </c>
      <c r="I275" s="282">
        <f t="shared" si="108"/>
      </c>
      <c r="J275" s="283">
        <f t="shared" si="150"/>
      </c>
      <c r="K275" s="281">
        <v>1</v>
      </c>
      <c r="L275" s="283">
        <f t="shared" si="203"/>
      </c>
      <c r="M275" s="281">
        <v>0</v>
      </c>
      <c r="N275" s="284">
        <f t="shared" si="223"/>
      </c>
      <c r="O275" s="281">
        <v>0</v>
      </c>
      <c r="P275" s="284">
        <f t="shared" si="241"/>
      </c>
      <c r="Q275" s="285">
        <f>(M275+M276+M277)/(O275+O276+O277)</f>
      </c>
      <c r="R275" s="281">
        <v>1</v>
      </c>
      <c r="S275" s="285">
        <f>(O275+O276+O277)/(K275+K276+K277)</f>
      </c>
      <c r="T275" s="281">
        <v>0</v>
      </c>
      <c r="U275" s="286">
        <f>F275/T275</f>
      </c>
      <c r="V275" s="287">
        <f>(F275+4*500)/T275</f>
      </c>
      <c r="W275" s="281">
        <v>0</v>
      </c>
      <c r="X275" s="287">
        <f>W275/T275</f>
      </c>
      <c r="Y275" s="285">
        <f>T275/R275</f>
      </c>
      <c r="Z275" s="287">
        <f>W275/F275</f>
      </c>
      <c r="AA275" s="287">
        <f>W275/(F275+500)</f>
      </c>
      <c r="AB275" s="281">
        <v>0</v>
      </c>
      <c r="AC275" s="281">
        <v>0</v>
      </c>
      <c r="AD275" s="285">
        <f>AB275/T275</f>
      </c>
      <c r="AE275" s="288">
        <f>(W275-AC275)/(F275+500)</f>
      </c>
      <c r="AF275" s="289" t="s">
        <v>354</v>
      </c>
    </row>
    <row r="276">
      <c r="A276" s="275"/>
      <c r="B276" s="276"/>
      <c r="C276" s="277"/>
      <c r="D276" s="278" t="s">
        <v>355</v>
      </c>
      <c r="E276" s="279">
        <v>261.77</v>
      </c>
      <c r="F276" s="280"/>
      <c r="G276" s="281">
        <v>3564</v>
      </c>
      <c r="H276" s="281">
        <v>161</v>
      </c>
      <c r="I276" s="282">
        <f t="shared" si="108"/>
      </c>
      <c r="J276" s="283">
        <f t="shared" si="150"/>
      </c>
      <c r="K276" s="281">
        <v>6</v>
      </c>
      <c r="L276" s="283">
        <f t="shared" si="203"/>
      </c>
      <c r="M276" s="281">
        <v>0</v>
      </c>
      <c r="N276" s="284">
        <f t="shared" si="223"/>
      </c>
      <c r="O276" s="281">
        <v>1</v>
      </c>
      <c r="P276" s="284">
        <f t="shared" si="241"/>
      </c>
      <c r="Q276" s="285"/>
      <c r="R276" s="281"/>
      <c r="S276" s="285"/>
      <c r="T276" s="281"/>
      <c r="U276" s="286"/>
      <c r="V276" s="287"/>
      <c r="W276" s="281"/>
      <c r="X276" s="287"/>
      <c r="Y276" s="285"/>
      <c r="Z276" s="287"/>
      <c r="AA276" s="287"/>
      <c r="AB276" s="281"/>
      <c r="AC276" s="281"/>
      <c r="AD276" s="285"/>
      <c r="AE276" s="288"/>
      <c r="AF276" s="290"/>
    </row>
    <row r="277">
      <c r="A277" s="275"/>
      <c r="B277" s="276"/>
      <c r="C277" s="277"/>
      <c r="D277" s="278" t="s">
        <v>356</v>
      </c>
      <c r="E277" s="279">
        <v>294.95</v>
      </c>
      <c r="F277" s="280"/>
      <c r="G277" s="281">
        <v>1274</v>
      </c>
      <c r="H277" s="291">
        <v>59</v>
      </c>
      <c r="I277" s="282">
        <f t="shared" si="108"/>
      </c>
      <c r="J277" s="283">
        <f t="shared" si="150"/>
      </c>
      <c r="K277" s="281">
        <v>1</v>
      </c>
      <c r="L277" s="283">
        <f t="shared" si="203"/>
      </c>
      <c r="M277" s="281">
        <v>0</v>
      </c>
      <c r="N277" s="284">
        <f t="shared" si="223"/>
      </c>
      <c r="O277" s="281">
        <v>0</v>
      </c>
      <c r="P277" s="284">
        <f t="shared" si="241"/>
      </c>
      <c r="Q277" s="285"/>
      <c r="R277" s="281"/>
      <c r="S277" s="285"/>
      <c r="T277" s="281"/>
      <c r="U277" s="286"/>
      <c r="V277" s="287"/>
      <c r="W277" s="281"/>
      <c r="X277" s="287"/>
      <c r="Y277" s="285"/>
      <c r="Z277" s="287"/>
      <c r="AA277" s="287"/>
      <c r="AB277" s="281"/>
      <c r="AC277" s="281"/>
      <c r="AD277" s="285"/>
      <c r="AE277" s="288"/>
      <c r="AF277" s="292" t="s">
        <v>357</v>
      </c>
    </row>
    <row r="278">
      <c r="A278" s="275"/>
      <c r="B278" s="276" t="s">
        <v>361</v>
      </c>
      <c r="C278" s="277" t="s">
        <v>386</v>
      </c>
      <c r="D278" s="278" t="s">
        <v>353</v>
      </c>
      <c r="E278" s="279">
        <v>49.61</v>
      </c>
      <c r="F278" s="280">
        <f>E278+E280+E279</f>
      </c>
      <c r="G278" s="281">
        <v>537</v>
      </c>
      <c r="H278" s="281">
        <v>11</v>
      </c>
      <c r="I278" s="282">
        <f t="shared" si="108"/>
      </c>
      <c r="J278" s="283">
        <f t="shared" si="150"/>
      </c>
      <c r="K278" s="281">
        <v>2</v>
      </c>
      <c r="L278" s="283">
        <f t="shared" si="203"/>
      </c>
      <c r="M278" s="281">
        <v>0</v>
      </c>
      <c r="N278" s="284">
        <f t="shared" si="223"/>
      </c>
      <c r="O278" s="281">
        <v>0</v>
      </c>
      <c r="P278" s="284">
        <f t="shared" si="241"/>
      </c>
      <c r="Q278" s="285">
        <f>(M278+M279+M280)/(O278+O279+O280)</f>
      </c>
      <c r="R278" s="281">
        <v>1</v>
      </c>
      <c r="S278" s="285">
        <f>(O278+O279+O280)/(K278+K279+K280)</f>
      </c>
      <c r="T278" s="281">
        <v>0</v>
      </c>
      <c r="U278" s="286">
        <f>F278/T278</f>
      </c>
      <c r="V278" s="287">
        <f>(F278+4*500)/T278</f>
      </c>
      <c r="W278" s="281">
        <v>0</v>
      </c>
      <c r="X278" s="287">
        <f>W278/T278</f>
      </c>
      <c r="Y278" s="285">
        <f>T278/R278</f>
      </c>
      <c r="Z278" s="287">
        <f>W278/F278</f>
      </c>
      <c r="AA278" s="287">
        <f>W278/(F278+500)</f>
      </c>
      <c r="AB278" s="281">
        <v>0</v>
      </c>
      <c r="AC278" s="281">
        <v>0</v>
      </c>
      <c r="AD278" s="285">
        <f>AB278/T278</f>
      </c>
      <c r="AE278" s="288">
        <f>(W278-AC278)/(F278+500)</f>
      </c>
      <c r="AF278" s="289" t="s">
        <v>354</v>
      </c>
    </row>
    <row r="279">
      <c r="A279" s="275"/>
      <c r="B279" s="276"/>
      <c r="C279" s="277"/>
      <c r="D279" s="278" t="s">
        <v>355</v>
      </c>
      <c r="E279" s="279">
        <v>381.06</v>
      </c>
      <c r="F279" s="280"/>
      <c r="G279" s="281">
        <v>4551</v>
      </c>
      <c r="H279" s="281">
        <v>193</v>
      </c>
      <c r="I279" s="282">
        <f t="shared" si="108"/>
      </c>
      <c r="J279" s="283">
        <f t="shared" si="150"/>
      </c>
      <c r="K279" s="281">
        <v>4</v>
      </c>
      <c r="L279" s="283">
        <f t="shared" si="203"/>
      </c>
      <c r="M279" s="281">
        <v>0</v>
      </c>
      <c r="N279" s="284">
        <f t="shared" si="223"/>
      </c>
      <c r="O279" s="281">
        <v>0</v>
      </c>
      <c r="P279" s="284">
        <f t="shared" si="241"/>
      </c>
      <c r="Q279" s="285"/>
      <c r="R279" s="281"/>
      <c r="S279" s="285"/>
      <c r="T279" s="281"/>
      <c r="U279" s="286"/>
      <c r="V279" s="287"/>
      <c r="W279" s="281"/>
      <c r="X279" s="287"/>
      <c r="Y279" s="285"/>
      <c r="Z279" s="287"/>
      <c r="AA279" s="287"/>
      <c r="AB279" s="281"/>
      <c r="AC279" s="281"/>
      <c r="AD279" s="285"/>
      <c r="AE279" s="288"/>
      <c r="AF279" s="290"/>
    </row>
    <row r="280">
      <c r="A280" s="275"/>
      <c r="B280" s="276"/>
      <c r="C280" s="277"/>
      <c r="D280" s="278" t="s">
        <v>356</v>
      </c>
      <c r="E280" s="279">
        <v>125.25</v>
      </c>
      <c r="F280" s="280"/>
      <c r="G280" s="281">
        <v>755</v>
      </c>
      <c r="H280" s="291">
        <v>28</v>
      </c>
      <c r="I280" s="282">
        <f t="shared" si="108"/>
      </c>
      <c r="J280" s="283">
        <f t="shared" si="150"/>
      </c>
      <c r="K280" s="281">
        <v>0</v>
      </c>
      <c r="L280" s="283">
        <f t="shared" si="203"/>
      </c>
      <c r="M280" s="281">
        <v>0</v>
      </c>
      <c r="N280" s="284">
        <f t="shared" si="223"/>
      </c>
      <c r="O280" s="281">
        <v>0</v>
      </c>
      <c r="P280" s="284">
        <f t="shared" si="241"/>
      </c>
      <c r="Q280" s="285"/>
      <c r="R280" s="281"/>
      <c r="S280" s="285"/>
      <c r="T280" s="281"/>
      <c r="U280" s="286"/>
      <c r="V280" s="287"/>
      <c r="W280" s="281"/>
      <c r="X280" s="287"/>
      <c r="Y280" s="285"/>
      <c r="Z280" s="287"/>
      <c r="AA280" s="287"/>
      <c r="AB280" s="281"/>
      <c r="AC280" s="281"/>
      <c r="AD280" s="285"/>
      <c r="AE280" s="288"/>
      <c r="AF280" s="292" t="s">
        <v>357</v>
      </c>
    </row>
    <row r="281">
      <c r="A281" s="275"/>
      <c r="B281" s="294" t="s">
        <v>362</v>
      </c>
      <c r="C281" s="294"/>
      <c r="D281" s="294"/>
      <c r="E281" s="295">
        <f>SUM(E266:E280)</f>
      </c>
      <c r="F281" s="296">
        <f>SUM(F266:F280)</f>
      </c>
      <c r="G281" s="297">
        <f>SUM(G266:G280)</f>
      </c>
      <c r="H281" s="297">
        <f>SUM(H266:H280)</f>
      </c>
      <c r="I281" s="298">
        <f t="shared" si="108"/>
      </c>
      <c r="J281" s="299">
        <f t="shared" si="150"/>
      </c>
      <c r="K281" s="297">
        <f>SUM(K266:K280)</f>
      </c>
      <c r="L281" s="299">
        <f t="shared" si="203"/>
      </c>
      <c r="M281" s="297">
        <f>SUM(M266:M280)</f>
      </c>
      <c r="N281" s="300">
        <f t="shared" si="223"/>
      </c>
      <c r="O281" s="297">
        <f>SUM(O266:O280)</f>
      </c>
      <c r="P281" s="300">
        <f t="shared" si="241"/>
      </c>
      <c r="Q281" s="301">
        <f>M281/O281</f>
      </c>
      <c r="R281" s="297">
        <f>SUM(R266:R280)</f>
      </c>
      <c r="S281" s="301">
        <f>(O281+O281)/(K281+K281)</f>
      </c>
      <c r="T281" s="296">
        <f>SUM(T266:T280)</f>
      </c>
      <c r="U281" s="302">
        <f t="shared" ref="U281:U282" si="271">F281/T281</f>
      </c>
      <c r="V281" s="303">
        <f t="shared" ref="V281:V282" si="321">(F281+4*500)/T281</f>
      </c>
      <c r="W281" s="296">
        <f>SUM(W266:W280)</f>
      </c>
      <c r="X281" s="304">
        <f t="shared" ref="X281:X282" si="372">W281/T281</f>
      </c>
      <c r="Y281" s="301">
        <f t="shared" ref="Y281:Y282" si="423">T281/R281</f>
      </c>
      <c r="Z281" s="303">
        <f t="shared" ref="Z281:Z282" si="16">W281/F281</f>
      </c>
      <c r="AA281" s="303">
        <f>W281/(F281+COUNT(W266:W280)*500)</f>
      </c>
      <c r="AB281" s="295">
        <f>AB266+AB269+AB272+AB275+AB278</f>
      </c>
      <c r="AC281" s="295">
        <f>AC266+AC269+AC272+AC275+AC278</f>
      </c>
      <c r="AD281" s="301">
        <f t="shared" ref="AD281:AD282" si="67">AB281/T281</f>
      </c>
      <c r="AE281" s="305">
        <f>(W281-AC281)/(F281+COUNT(W266:W280))</f>
      </c>
      <c r="AF281" s="306"/>
    </row>
    <row r="282">
      <c r="A282" s="275"/>
      <c r="B282" s="307" t="s">
        <v>363</v>
      </c>
      <c r="C282" s="277" t="s">
        <v>364</v>
      </c>
      <c r="D282" s="278" t="s">
        <v>353</v>
      </c>
      <c r="E282" s="279">
        <v>15.61</v>
      </c>
      <c r="F282" s="280">
        <f>E282+E284+E283</f>
      </c>
      <c r="G282" s="281">
        <v>171</v>
      </c>
      <c r="H282" s="281">
        <v>6</v>
      </c>
      <c r="I282" s="282">
        <f t="shared" si="108"/>
      </c>
      <c r="J282" s="283">
        <f t="shared" si="150"/>
      </c>
      <c r="K282" s="281">
        <v>1</v>
      </c>
      <c r="L282" s="283">
        <f t="shared" si="203"/>
      </c>
      <c r="M282" s="281">
        <v>0</v>
      </c>
      <c r="N282" s="284">
        <f t="shared" si="223"/>
      </c>
      <c r="O282" s="281">
        <v>0</v>
      </c>
      <c r="P282" s="284">
        <f t="shared" si="241"/>
      </c>
      <c r="Q282" s="285">
        <f>(M282+M283+M284)/(O282+O283+O284)</f>
      </c>
      <c r="R282" s="281">
        <v>3</v>
      </c>
      <c r="S282" s="285">
        <f>(O282+O283+O284)/(K282+K283+K284)</f>
      </c>
      <c r="T282" s="281">
        <v>0</v>
      </c>
      <c r="U282" s="286">
        <f t="shared" si="271"/>
      </c>
      <c r="V282" s="287">
        <f t="shared" si="321"/>
      </c>
      <c r="W282" s="281">
        <v>0</v>
      </c>
      <c r="X282" s="287">
        <f t="shared" si="372"/>
      </c>
      <c r="Y282" s="285">
        <f t="shared" si="423"/>
      </c>
      <c r="Z282" s="287">
        <f t="shared" si="16"/>
      </c>
      <c r="AA282" s="287">
        <f>W282/(F282+500)</f>
      </c>
      <c r="AB282" s="281">
        <v>0</v>
      </c>
      <c r="AC282" s="281">
        <v>0</v>
      </c>
      <c r="AD282" s="285">
        <f t="shared" si="67"/>
      </c>
      <c r="AE282" s="288">
        <f>(W282-AC282)/(F282+500)</f>
      </c>
      <c r="AF282" s="289" t="s">
        <v>354</v>
      </c>
    </row>
    <row r="283">
      <c r="A283" s="275"/>
      <c r="B283" s="307"/>
      <c r="C283" s="277"/>
      <c r="D283" s="278" t="s">
        <v>355</v>
      </c>
      <c r="E283" s="279">
        <v>468.02</v>
      </c>
      <c r="F283" s="280"/>
      <c r="G283" s="281">
        <v>5018</v>
      </c>
      <c r="H283" s="281">
        <v>190</v>
      </c>
      <c r="I283" s="282">
        <f t="shared" si="108"/>
      </c>
      <c r="J283" s="283">
        <f t="shared" si="150"/>
      </c>
      <c r="K283" s="281">
        <v>13</v>
      </c>
      <c r="L283" s="283">
        <f t="shared" si="203"/>
      </c>
      <c r="M283" s="281">
        <v>0</v>
      </c>
      <c r="N283" s="284">
        <f t="shared" si="223"/>
      </c>
      <c r="O283" s="281">
        <v>2</v>
      </c>
      <c r="P283" s="284">
        <f t="shared" si="241"/>
      </c>
      <c r="Q283" s="285"/>
      <c r="R283" s="281"/>
      <c r="S283" s="285"/>
      <c r="T283" s="281"/>
      <c r="U283" s="286"/>
      <c r="V283" s="287"/>
      <c r="W283" s="281"/>
      <c r="X283" s="287"/>
      <c r="Y283" s="285"/>
      <c r="Z283" s="287"/>
      <c r="AA283" s="287"/>
      <c r="AB283" s="281"/>
      <c r="AC283" s="281"/>
      <c r="AD283" s="285"/>
      <c r="AE283" s="288"/>
      <c r="AF283" s="290"/>
    </row>
    <row r="284">
      <c r="A284" s="275"/>
      <c r="B284" s="307"/>
      <c r="C284" s="277"/>
      <c r="D284" s="278" t="s">
        <v>356</v>
      </c>
      <c r="E284" s="279">
        <v>63.29</v>
      </c>
      <c r="F284" s="280"/>
      <c r="G284" s="281">
        <v>399</v>
      </c>
      <c r="H284" s="291">
        <v>27</v>
      </c>
      <c r="I284" s="282">
        <f t="shared" si="108"/>
      </c>
      <c r="J284" s="283">
        <f t="shared" si="150"/>
      </c>
      <c r="K284" s="281">
        <v>1</v>
      </c>
      <c r="L284" s="283">
        <f t="shared" si="203"/>
      </c>
      <c r="M284" s="281">
        <v>0</v>
      </c>
      <c r="N284" s="284">
        <f t="shared" si="223"/>
      </c>
      <c r="O284" s="281">
        <v>0</v>
      </c>
      <c r="P284" s="284">
        <f t="shared" si="241"/>
      </c>
      <c r="Q284" s="285"/>
      <c r="R284" s="281"/>
      <c r="S284" s="285"/>
      <c r="T284" s="281"/>
      <c r="U284" s="286"/>
      <c r="V284" s="287"/>
      <c r="W284" s="281"/>
      <c r="X284" s="287"/>
      <c r="Y284" s="285"/>
      <c r="Z284" s="287"/>
      <c r="AA284" s="287"/>
      <c r="AB284" s="281"/>
      <c r="AC284" s="281"/>
      <c r="AD284" s="285"/>
      <c r="AE284" s="288"/>
      <c r="AF284" s="292" t="s">
        <v>357</v>
      </c>
    </row>
    <row r="285">
      <c r="A285" s="275"/>
      <c r="B285" s="308" t="s">
        <v>365</v>
      </c>
      <c r="C285" s="277" t="s">
        <v>364</v>
      </c>
      <c r="D285" s="278" t="s">
        <v>353</v>
      </c>
      <c r="E285" s="279">
        <v>12.24</v>
      </c>
      <c r="F285" s="280">
        <f>E285+E287+E286</f>
      </c>
      <c r="G285" s="281">
        <v>153</v>
      </c>
      <c r="H285" s="281">
        <v>3</v>
      </c>
      <c r="I285" s="282">
        <f t="shared" si="108"/>
      </c>
      <c r="J285" s="283">
        <f t="shared" si="150"/>
      </c>
      <c r="K285" s="281">
        <v>0</v>
      </c>
      <c r="L285" s="283">
        <f t="shared" si="203"/>
      </c>
      <c r="M285" s="281">
        <v>0</v>
      </c>
      <c r="N285" s="284">
        <f t="shared" si="223"/>
      </c>
      <c r="O285" s="281">
        <v>0</v>
      </c>
      <c r="P285" s="284">
        <f t="shared" si="241"/>
      </c>
      <c r="Q285" s="285">
        <f>(M285+M286+M287)/(O285+O286+O287)</f>
      </c>
      <c r="R285" s="281">
        <v>1</v>
      </c>
      <c r="S285" s="285">
        <f>(O285+O286+O287)/(K285+K286+K287)</f>
      </c>
      <c r="T285" s="281">
        <v>0</v>
      </c>
      <c r="U285" s="286">
        <f>F285/T285</f>
      </c>
      <c r="V285" s="287">
        <f>(F285+4*500)/T285</f>
      </c>
      <c r="W285" s="281">
        <v>0</v>
      </c>
      <c r="X285" s="287">
        <f>W285/T285</f>
      </c>
      <c r="Y285" s="285">
        <f>T285/R285</f>
      </c>
      <c r="Z285" s="287">
        <f>W285/F285</f>
      </c>
      <c r="AA285" s="287">
        <f>W285/(F285+500)</f>
      </c>
      <c r="AB285" s="281">
        <v>0</v>
      </c>
      <c r="AC285" s="281">
        <v>0</v>
      </c>
      <c r="AD285" s="285">
        <f>AB285/T285</f>
      </c>
      <c r="AE285" s="288">
        <f>(W285-AC285)/(F285+500)</f>
      </c>
      <c r="AF285" s="289" t="s">
        <v>354</v>
      </c>
    </row>
    <row r="286">
      <c r="A286" s="275"/>
      <c r="B286" s="308"/>
      <c r="C286" s="277"/>
      <c r="D286" s="278" t="s">
        <v>355</v>
      </c>
      <c r="E286" s="279">
        <v>454.24</v>
      </c>
      <c r="F286" s="280"/>
      <c r="G286" s="281">
        <v>6397</v>
      </c>
      <c r="H286" s="281">
        <v>218</v>
      </c>
      <c r="I286" s="282">
        <f t="shared" si="108"/>
      </c>
      <c r="J286" s="283">
        <f t="shared" si="150"/>
      </c>
      <c r="K286" s="281">
        <v>3</v>
      </c>
      <c r="L286" s="283">
        <f t="shared" si="203"/>
      </c>
      <c r="M286" s="281">
        <v>0</v>
      </c>
      <c r="N286" s="284">
        <f t="shared" si="223"/>
      </c>
      <c r="O286" s="281">
        <v>1</v>
      </c>
      <c r="P286" s="284">
        <f t="shared" si="241"/>
      </c>
      <c r="Q286" s="285"/>
      <c r="R286" s="281"/>
      <c r="S286" s="285"/>
      <c r="T286" s="281"/>
      <c r="U286" s="286"/>
      <c r="V286" s="287"/>
      <c r="W286" s="281"/>
      <c r="X286" s="287"/>
      <c r="Y286" s="285"/>
      <c r="Z286" s="287"/>
      <c r="AA286" s="287"/>
      <c r="AB286" s="281"/>
      <c r="AC286" s="281"/>
      <c r="AD286" s="285"/>
      <c r="AE286" s="288"/>
      <c r="AF286" s="290"/>
    </row>
    <row r="287">
      <c r="A287" s="275"/>
      <c r="B287" s="308"/>
      <c r="C287" s="277"/>
      <c r="D287" s="278" t="s">
        <v>356</v>
      </c>
      <c r="E287" s="279">
        <v>85.43</v>
      </c>
      <c r="F287" s="280"/>
      <c r="G287" s="281">
        <v>452</v>
      </c>
      <c r="H287" s="291">
        <v>33</v>
      </c>
      <c r="I287" s="282">
        <f t="shared" si="108"/>
      </c>
      <c r="J287" s="283">
        <f t="shared" si="150"/>
      </c>
      <c r="K287" s="281">
        <v>1</v>
      </c>
      <c r="L287" s="283">
        <f t="shared" si="203"/>
      </c>
      <c r="M287" s="281">
        <v>0</v>
      </c>
      <c r="N287" s="284">
        <f t="shared" si="223"/>
      </c>
      <c r="O287" s="281">
        <v>0</v>
      </c>
      <c r="P287" s="284">
        <f t="shared" si="241"/>
      </c>
      <c r="Q287" s="285"/>
      <c r="R287" s="281"/>
      <c r="S287" s="285"/>
      <c r="T287" s="281"/>
      <c r="U287" s="286"/>
      <c r="V287" s="287"/>
      <c r="W287" s="281"/>
      <c r="X287" s="287"/>
      <c r="Y287" s="285"/>
      <c r="Z287" s="287"/>
      <c r="AA287" s="287"/>
      <c r="AB287" s="281"/>
      <c r="AC287" s="281"/>
      <c r="AD287" s="285"/>
      <c r="AE287" s="288"/>
      <c r="AF287" s="292" t="s">
        <v>357</v>
      </c>
    </row>
    <row r="288">
      <c r="A288" s="275"/>
      <c r="B288" s="308" t="s">
        <v>366</v>
      </c>
      <c r="C288" s="277" t="s">
        <v>364</v>
      </c>
      <c r="D288" s="278" t="s">
        <v>353</v>
      </c>
      <c r="E288" s="279">
        <v>4.27</v>
      </c>
      <c r="F288" s="280">
        <f>E288+E290+E289</f>
      </c>
      <c r="G288" s="281">
        <v>71</v>
      </c>
      <c r="H288" s="281">
        <v>3</v>
      </c>
      <c r="I288" s="282">
        <f t="shared" si="108"/>
      </c>
      <c r="J288" s="283">
        <f t="shared" si="150"/>
      </c>
      <c r="K288" s="281">
        <v>0</v>
      </c>
      <c r="L288" s="283">
        <f t="shared" si="203"/>
      </c>
      <c r="M288" s="281">
        <v>0</v>
      </c>
      <c r="N288" s="284">
        <f t="shared" si="223"/>
      </c>
      <c r="O288" s="281">
        <v>0</v>
      </c>
      <c r="P288" s="284">
        <f t="shared" si="241"/>
      </c>
      <c r="Q288" s="285">
        <f>(M288+M289+M290)/(O288+O289+O290)</f>
      </c>
      <c r="R288" s="281">
        <v>3</v>
      </c>
      <c r="S288" s="285">
        <f>(O288+O289+O290)/(K288+K289+K290)</f>
      </c>
      <c r="T288" s="281">
        <v>0</v>
      </c>
      <c r="U288" s="286">
        <f>F288/T288</f>
      </c>
      <c r="V288" s="287">
        <f>(F288+4*500)/T288</f>
      </c>
      <c r="W288" s="281">
        <v>0</v>
      </c>
      <c r="X288" s="287">
        <f>W288/T288</f>
      </c>
      <c r="Y288" s="285">
        <f>T288/R288</f>
      </c>
      <c r="Z288" s="287">
        <f>W288/F288</f>
      </c>
      <c r="AA288" s="287">
        <f>W288/(F288+500)</f>
      </c>
      <c r="AB288" s="281">
        <v>0</v>
      </c>
      <c r="AC288" s="281">
        <v>0</v>
      </c>
      <c r="AD288" s="285">
        <f>AB288/T288</f>
      </c>
      <c r="AE288" s="288">
        <f>(W288-AC288)/(F288+500)</f>
      </c>
      <c r="AF288" s="289" t="s">
        <v>354</v>
      </c>
    </row>
    <row r="289">
      <c r="A289" s="275"/>
      <c r="B289" s="308"/>
      <c r="C289" s="277"/>
      <c r="D289" s="278" t="s">
        <v>355</v>
      </c>
      <c r="E289" s="279">
        <v>527.43</v>
      </c>
      <c r="F289" s="280"/>
      <c r="G289" s="281">
        <v>6132</v>
      </c>
      <c r="H289" s="281">
        <v>269</v>
      </c>
      <c r="I289" s="282">
        <f t="shared" si="108"/>
      </c>
      <c r="J289" s="283">
        <f t="shared" si="150"/>
      </c>
      <c r="K289" s="281">
        <v>12</v>
      </c>
      <c r="L289" s="283">
        <f t="shared" si="203"/>
      </c>
      <c r="M289" s="281">
        <v>0</v>
      </c>
      <c r="N289" s="284">
        <f t="shared" si="223"/>
      </c>
      <c r="O289" s="281">
        <v>1</v>
      </c>
      <c r="P289" s="284">
        <f t="shared" si="241"/>
      </c>
      <c r="Q289" s="285"/>
      <c r="R289" s="281"/>
      <c r="S289" s="285"/>
      <c r="T289" s="281"/>
      <c r="U289" s="286"/>
      <c r="V289" s="287"/>
      <c r="W289" s="281"/>
      <c r="X289" s="287"/>
      <c r="Y289" s="285"/>
      <c r="Z289" s="287"/>
      <c r="AA289" s="287"/>
      <c r="AB289" s="281"/>
      <c r="AC289" s="281"/>
      <c r="AD289" s="285"/>
      <c r="AE289" s="288"/>
      <c r="AF289" s="290"/>
    </row>
    <row r="290">
      <c r="A290" s="275"/>
      <c r="B290" s="308"/>
      <c r="C290" s="277"/>
      <c r="D290" s="278" t="s">
        <v>356</v>
      </c>
      <c r="E290" s="279">
        <v>101.36</v>
      </c>
      <c r="F290" s="280"/>
      <c r="G290" s="281">
        <v>489</v>
      </c>
      <c r="H290" s="291">
        <v>27</v>
      </c>
      <c r="I290" s="282">
        <f t="shared" si="108"/>
      </c>
      <c r="J290" s="283">
        <f t="shared" si="150"/>
      </c>
      <c r="K290" s="281">
        <v>2</v>
      </c>
      <c r="L290" s="283">
        <f t="shared" si="203"/>
      </c>
      <c r="M290" s="281">
        <v>0</v>
      </c>
      <c r="N290" s="284">
        <f t="shared" si="223"/>
      </c>
      <c r="O290" s="281">
        <v>1</v>
      </c>
      <c r="P290" s="284">
        <f t="shared" si="241"/>
      </c>
      <c r="Q290" s="285"/>
      <c r="R290" s="281"/>
      <c r="S290" s="285"/>
      <c r="T290" s="281"/>
      <c r="U290" s="286"/>
      <c r="V290" s="287"/>
      <c r="W290" s="281"/>
      <c r="X290" s="287"/>
      <c r="Y290" s="285"/>
      <c r="Z290" s="287"/>
      <c r="AA290" s="287"/>
      <c r="AB290" s="281"/>
      <c r="AC290" s="281"/>
      <c r="AD290" s="285"/>
      <c r="AE290" s="288"/>
      <c r="AF290" s="292" t="s">
        <v>357</v>
      </c>
    </row>
    <row r="291">
      <c r="A291" s="275"/>
      <c r="B291" s="308" t="s">
        <v>367</v>
      </c>
      <c r="C291" s="277" t="s">
        <v>364</v>
      </c>
      <c r="D291" s="278" t="s">
        <v>353</v>
      </c>
      <c r="E291" s="279">
        <v>4.57</v>
      </c>
      <c r="F291" s="280">
        <f>E291+E293+E292</f>
      </c>
      <c r="G291" s="281">
        <v>59</v>
      </c>
      <c r="H291" s="291">
        <v>5</v>
      </c>
      <c r="I291" s="282">
        <f t="shared" si="108"/>
      </c>
      <c r="J291" s="283">
        <f t="shared" si="150"/>
      </c>
      <c r="K291" s="281">
        <v>0</v>
      </c>
      <c r="L291" s="283">
        <f t="shared" si="203"/>
      </c>
      <c r="M291" s="281">
        <v>0</v>
      </c>
      <c r="N291" s="284">
        <f t="shared" si="223"/>
      </c>
      <c r="O291" s="281">
        <v>0</v>
      </c>
      <c r="P291" s="284">
        <f t="shared" si="241"/>
      </c>
      <c r="Q291" s="285">
        <f>(M291+M292+M293)/(O291+O292+O293)</f>
      </c>
      <c r="R291" s="281">
        <v>0</v>
      </c>
      <c r="S291" s="285">
        <f>(O291+O292+O293)/(K291+K292+K293)</f>
      </c>
      <c r="T291" s="281">
        <v>0</v>
      </c>
      <c r="U291" s="286">
        <f>F291/T291</f>
      </c>
      <c r="V291" s="287">
        <f>(F291+4*500)/T291</f>
      </c>
      <c r="W291" s="281">
        <v>0</v>
      </c>
      <c r="X291" s="287">
        <f>W291/T291</f>
      </c>
      <c r="Y291" s="285">
        <f>T291/R291</f>
      </c>
      <c r="Z291" s="287">
        <f>W291/F291</f>
      </c>
      <c r="AA291" s="287">
        <f>W291/(F291+500)</f>
      </c>
      <c r="AB291" s="281">
        <v>0</v>
      </c>
      <c r="AC291" s="281">
        <v>0</v>
      </c>
      <c r="AD291" s="285">
        <f>AB291/T291</f>
      </c>
      <c r="AE291" s="288">
        <f>(W291-AC291)/(F291+500)</f>
      </c>
      <c r="AF291" s="289" t="s">
        <v>354</v>
      </c>
    </row>
    <row r="292">
      <c r="A292" s="275"/>
      <c r="B292" s="308"/>
      <c r="C292" s="277"/>
      <c r="D292" s="278" t="s">
        <v>355</v>
      </c>
      <c r="E292" s="279">
        <v>300.28</v>
      </c>
      <c r="F292" s="280"/>
      <c r="G292" s="281">
        <v>4527</v>
      </c>
      <c r="H292" s="291">
        <v>170</v>
      </c>
      <c r="I292" s="282">
        <f t="shared" si="108"/>
      </c>
      <c r="J292" s="283">
        <f t="shared" si="150"/>
      </c>
      <c r="K292" s="281">
        <v>4</v>
      </c>
      <c r="L292" s="283">
        <f t="shared" si="203"/>
      </c>
      <c r="M292" s="281">
        <v>0</v>
      </c>
      <c r="N292" s="284">
        <f t="shared" si="223"/>
      </c>
      <c r="O292" s="281">
        <v>0</v>
      </c>
      <c r="P292" s="284">
        <f t="shared" si="241"/>
      </c>
      <c r="Q292" s="285"/>
      <c r="R292" s="281"/>
      <c r="S292" s="285"/>
      <c r="T292" s="281"/>
      <c r="U292" s="286"/>
      <c r="V292" s="287"/>
      <c r="W292" s="281"/>
      <c r="X292" s="287"/>
      <c r="Y292" s="285"/>
      <c r="Z292" s="287"/>
      <c r="AA292" s="287"/>
      <c r="AB292" s="281"/>
      <c r="AC292" s="281"/>
      <c r="AD292" s="285"/>
      <c r="AE292" s="288"/>
      <c r="AF292" s="290"/>
    </row>
    <row r="293">
      <c r="A293" s="275"/>
      <c r="B293" s="308"/>
      <c r="C293" s="277"/>
      <c r="D293" s="278" t="s">
        <v>356</v>
      </c>
      <c r="E293" s="279">
        <v>117.82</v>
      </c>
      <c r="F293" s="280"/>
      <c r="G293" s="281">
        <v>542</v>
      </c>
      <c r="H293" s="291">
        <v>25</v>
      </c>
      <c r="I293" s="282">
        <f t="shared" si="108"/>
      </c>
      <c r="J293" s="283">
        <f t="shared" si="150"/>
      </c>
      <c r="K293" s="281">
        <v>0</v>
      </c>
      <c r="L293" s="283">
        <f t="shared" si="203"/>
      </c>
      <c r="M293" s="281">
        <v>0</v>
      </c>
      <c r="N293" s="284">
        <f t="shared" si="223"/>
      </c>
      <c r="O293" s="281">
        <v>0</v>
      </c>
      <c r="P293" s="284">
        <f t="shared" si="241"/>
      </c>
      <c r="Q293" s="285"/>
      <c r="R293" s="281"/>
      <c r="S293" s="285"/>
      <c r="T293" s="281"/>
      <c r="U293" s="286"/>
      <c r="V293" s="287"/>
      <c r="W293" s="281"/>
      <c r="X293" s="287"/>
      <c r="Y293" s="285"/>
      <c r="Z293" s="287"/>
      <c r="AA293" s="287"/>
      <c r="AB293" s="281"/>
      <c r="AC293" s="281"/>
      <c r="AD293" s="285"/>
      <c r="AE293" s="288"/>
      <c r="AF293" s="292" t="s">
        <v>357</v>
      </c>
    </row>
    <row r="294">
      <c r="A294" s="275"/>
      <c r="B294" s="308" t="s">
        <v>368</v>
      </c>
      <c r="C294" s="277" t="s">
        <v>364</v>
      </c>
      <c r="D294" s="278" t="s">
        <v>353</v>
      </c>
      <c r="E294" s="279">
        <v>0.57</v>
      </c>
      <c r="F294" s="280">
        <f>E294+E296+E295</f>
      </c>
      <c r="G294" s="281">
        <v>17</v>
      </c>
      <c r="H294" s="281">
        <v>0</v>
      </c>
      <c r="I294" s="282">
        <f t="shared" si="108"/>
      </c>
      <c r="J294" s="283">
        <f t="shared" si="150"/>
      </c>
      <c r="K294" s="281">
        <v>1</v>
      </c>
      <c r="L294" s="283">
        <f t="shared" si="203"/>
      </c>
      <c r="M294" s="281">
        <v>0</v>
      </c>
      <c r="N294" s="284">
        <f t="shared" si="223"/>
      </c>
      <c r="O294" s="281">
        <v>0</v>
      </c>
      <c r="P294" s="284">
        <f t="shared" si="241"/>
      </c>
      <c r="Q294" s="285">
        <f>(M294+M295+M296)/(O294+O295+O296)</f>
      </c>
      <c r="R294" s="281">
        <v>1</v>
      </c>
      <c r="S294" s="285">
        <f>(O294+O295+O296)/(K294+K295+K296)</f>
      </c>
      <c r="T294" s="281">
        <v>0</v>
      </c>
      <c r="U294" s="286">
        <f>F294/T294</f>
      </c>
      <c r="V294" s="287">
        <f>(F294+4*500)/T294</f>
      </c>
      <c r="W294" s="281">
        <v>0</v>
      </c>
      <c r="X294" s="287">
        <f>W294/T294</f>
      </c>
      <c r="Y294" s="285">
        <f>T294/R294</f>
      </c>
      <c r="Z294" s="287">
        <f>W294/F294</f>
      </c>
      <c r="AA294" s="287">
        <f>W294/(F294+500)</f>
      </c>
      <c r="AB294" s="281">
        <v>0</v>
      </c>
      <c r="AC294" s="281">
        <v>0</v>
      </c>
      <c r="AD294" s="285">
        <f>AB294/T294</f>
      </c>
      <c r="AE294" s="288">
        <f>(W294-AC294)/(F294+500)</f>
      </c>
      <c r="AF294" s="289" t="s">
        <v>354</v>
      </c>
    </row>
    <row r="295">
      <c r="A295" s="275"/>
      <c r="B295" s="308"/>
      <c r="C295" s="277"/>
      <c r="D295" s="278" t="s">
        <v>355</v>
      </c>
      <c r="E295" s="279">
        <v>419.44</v>
      </c>
      <c r="F295" s="280"/>
      <c r="G295" s="281">
        <v>6161</v>
      </c>
      <c r="H295" s="281">
        <v>236</v>
      </c>
      <c r="I295" s="282">
        <f t="shared" si="108"/>
      </c>
      <c r="J295" s="283">
        <f t="shared" si="150"/>
      </c>
      <c r="K295" s="281">
        <v>15</v>
      </c>
      <c r="L295" s="283">
        <f t="shared" si="203"/>
      </c>
      <c r="M295" s="281">
        <v>0</v>
      </c>
      <c r="N295" s="284">
        <f t="shared" si="223"/>
      </c>
      <c r="O295" s="281">
        <v>1</v>
      </c>
      <c r="P295" s="284">
        <f t="shared" si="241"/>
      </c>
      <c r="Q295" s="285"/>
      <c r="R295" s="281"/>
      <c r="S295" s="285"/>
      <c r="T295" s="281"/>
      <c r="U295" s="286"/>
      <c r="V295" s="287"/>
      <c r="W295" s="281"/>
      <c r="X295" s="287"/>
      <c r="Y295" s="285"/>
      <c r="Z295" s="287"/>
      <c r="AA295" s="287"/>
      <c r="AB295" s="281"/>
      <c r="AC295" s="281"/>
      <c r="AD295" s="285"/>
      <c r="AE295" s="288"/>
      <c r="AF295" s="290"/>
    </row>
    <row r="296">
      <c r="A296" s="275"/>
      <c r="B296" s="308"/>
      <c r="C296" s="277"/>
      <c r="D296" s="278" t="s">
        <v>356</v>
      </c>
      <c r="E296" s="279">
        <v>109.93</v>
      </c>
      <c r="F296" s="280"/>
      <c r="G296" s="281">
        <v>634</v>
      </c>
      <c r="H296" s="291">
        <v>34</v>
      </c>
      <c r="I296" s="282">
        <f t="shared" si="108"/>
      </c>
      <c r="J296" s="283">
        <f t="shared" si="150"/>
      </c>
      <c r="K296" s="281">
        <v>1</v>
      </c>
      <c r="L296" s="283">
        <f t="shared" si="203"/>
      </c>
      <c r="M296" s="281">
        <v>0</v>
      </c>
      <c r="N296" s="284">
        <f t="shared" si="223"/>
      </c>
      <c r="O296" s="281">
        <v>0</v>
      </c>
      <c r="P296" s="284">
        <f t="shared" si="241"/>
      </c>
      <c r="Q296" s="285"/>
      <c r="R296" s="281"/>
      <c r="S296" s="285"/>
      <c r="T296" s="281"/>
      <c r="U296" s="286"/>
      <c r="V296" s="287"/>
      <c r="W296" s="281"/>
      <c r="X296" s="287"/>
      <c r="Y296" s="285"/>
      <c r="Z296" s="287"/>
      <c r="AA296" s="287"/>
      <c r="AB296" s="281"/>
      <c r="AC296" s="281"/>
      <c r="AD296" s="285"/>
      <c r="AE296" s="288"/>
      <c r="AF296" s="292" t="s">
        <v>357</v>
      </c>
    </row>
    <row r="297">
      <c r="A297" s="275"/>
      <c r="B297" s="294" t="s">
        <v>362</v>
      </c>
      <c r="C297" s="294"/>
      <c r="D297" s="294"/>
      <c r="E297" s="297">
        <f>SUM(E282:E296)</f>
      </c>
      <c r="F297" s="297">
        <f>SUM(F282:F296)</f>
      </c>
      <c r="G297" s="297">
        <f>SUM(G282:G296)</f>
      </c>
      <c r="H297" s="297">
        <f>SUM(H282:H296)</f>
      </c>
      <c r="I297" s="298">
        <f t="shared" si="108"/>
      </c>
      <c r="J297" s="299">
        <f t="shared" si="150"/>
      </c>
      <c r="K297" s="297">
        <f>SUM(K282:K296)</f>
      </c>
      <c r="L297" s="299">
        <f t="shared" si="203"/>
      </c>
      <c r="M297" s="297">
        <f>SUM(M282:M296)</f>
      </c>
      <c r="N297" s="300">
        <f t="shared" si="223"/>
      </c>
      <c r="O297" s="297">
        <f>SUM(O282:O296)</f>
      </c>
      <c r="P297" s="300">
        <f t="shared" si="241"/>
      </c>
      <c r="Q297" s="301">
        <f>M297/O297</f>
      </c>
      <c r="R297" s="297">
        <f>SUM(R282:R296)</f>
      </c>
      <c r="S297" s="301">
        <f>(O297+O297)/(K297+K297)</f>
      </c>
      <c r="T297" s="297">
        <f>SUM(T282:T296)</f>
      </c>
      <c r="U297" s="302">
        <f t="shared" ref="U297:U298" si="272">F297/T297</f>
      </c>
      <c r="V297" s="303">
        <f t="shared" ref="V297:V298" si="322">(F297+4*500)/T297</f>
      </c>
      <c r="W297" s="297">
        <f>SUM(W282:W296)</f>
      </c>
      <c r="X297" s="304">
        <f t="shared" ref="X297:X298" si="373">W297/T297</f>
      </c>
      <c r="Y297" s="301">
        <f t="shared" ref="Y297:Y298" si="424">T297/R297</f>
      </c>
      <c r="Z297" s="303">
        <f t="shared" ref="Z297:Z298" si="17">W297/F297</f>
      </c>
      <c r="AA297" s="303">
        <f>W297/(F297+COUNT(W282:W296)*500)</f>
      </c>
      <c r="AB297" s="295">
        <f>AB282+AB285+AB288+AB294+AB291</f>
      </c>
      <c r="AC297" s="295">
        <f>AC282+AC285+AC288+AC294+AC291</f>
      </c>
      <c r="AD297" s="301">
        <f t="shared" ref="AD297:AD298" si="68">AB297/T297</f>
      </c>
      <c r="AE297" s="305">
        <f>(W297-AC297)/(F297+COUNT(W282:W296))</f>
      </c>
      <c r="AF297" s="292"/>
    </row>
    <row r="298">
      <c r="A298" s="275"/>
      <c r="B298" s="309" t="s">
        <v>369</v>
      </c>
      <c r="C298" s="277" t="s">
        <v>378</v>
      </c>
      <c r="D298" s="278" t="s">
        <v>353</v>
      </c>
      <c r="E298" s="279">
        <v>0</v>
      </c>
      <c r="F298" s="280">
        <f>E298+E300+E299</f>
      </c>
      <c r="G298" s="279">
        <v>0</v>
      </c>
      <c r="H298" s="279">
        <v>0</v>
      </c>
      <c r="I298" s="282">
        <f t="shared" si="108"/>
      </c>
      <c r="J298" s="283">
        <f t="shared" si="150"/>
      </c>
      <c r="K298" s="279">
        <v>0</v>
      </c>
      <c r="L298" s="283">
        <f t="shared" si="203"/>
      </c>
      <c r="M298" s="279">
        <v>0</v>
      </c>
      <c r="N298" s="284">
        <f t="shared" si="223"/>
      </c>
      <c r="O298" s="279">
        <v>0</v>
      </c>
      <c r="P298" s="284">
        <f t="shared" si="241"/>
      </c>
      <c r="Q298" s="285">
        <f>(M298+M299+M300)/(O298+O299+O300)</f>
      </c>
      <c r="R298" s="281">
        <v>0</v>
      </c>
      <c r="S298" s="285">
        <f>(O298+O299+O300)/(K298+K299+K300)</f>
      </c>
      <c r="T298" s="281">
        <v>0</v>
      </c>
      <c r="U298" s="286">
        <f t="shared" si="272"/>
      </c>
      <c r="V298" s="287">
        <f t="shared" si="322"/>
      </c>
      <c r="W298" s="281">
        <v>0</v>
      </c>
      <c r="X298" s="287">
        <f t="shared" si="373"/>
      </c>
      <c r="Y298" s="285">
        <f t="shared" si="424"/>
      </c>
      <c r="Z298" s="287">
        <f t="shared" si="17"/>
      </c>
      <c r="AA298" s="287">
        <f>W298/(F298+500)</f>
      </c>
      <c r="AB298" s="281">
        <v>0</v>
      </c>
      <c r="AC298" s="281">
        <v>0</v>
      </c>
      <c r="AD298" s="285">
        <f t="shared" si="68"/>
      </c>
      <c r="AE298" s="288">
        <f>(W298-AC298)/(F298+500)</f>
      </c>
      <c r="AF298" s="310" t="s">
        <v>371</v>
      </c>
    </row>
    <row r="299">
      <c r="A299" s="275"/>
      <c r="B299" s="309"/>
      <c r="C299" s="277"/>
      <c r="D299" s="278" t="s">
        <v>355</v>
      </c>
      <c r="E299" s="279">
        <v>519.14</v>
      </c>
      <c r="F299" s="280"/>
      <c r="G299" s="281">
        <v>7007</v>
      </c>
      <c r="H299" s="281">
        <v>207</v>
      </c>
      <c r="I299" s="282">
        <f t="shared" si="108"/>
      </c>
      <c r="J299" s="283">
        <f t="shared" si="150"/>
      </c>
      <c r="K299" s="281">
        <v>13</v>
      </c>
      <c r="L299" s="283">
        <f t="shared" si="203"/>
      </c>
      <c r="M299" s="281">
        <v>0</v>
      </c>
      <c r="N299" s="284">
        <f t="shared" si="223"/>
      </c>
      <c r="O299" s="281">
        <v>0</v>
      </c>
      <c r="P299" s="284">
        <f t="shared" si="241"/>
      </c>
      <c r="Q299" s="285"/>
      <c r="R299" s="281"/>
      <c r="S299" s="285"/>
      <c r="T299" s="281"/>
      <c r="U299" s="286"/>
      <c r="V299" s="287"/>
      <c r="W299" s="281"/>
      <c r="X299" s="287"/>
      <c r="Y299" s="285"/>
      <c r="Z299" s="287"/>
      <c r="AA299" s="287"/>
      <c r="AB299" s="281"/>
      <c r="AC299" s="281"/>
      <c r="AD299" s="285"/>
      <c r="AE299" s="288"/>
      <c r="AF299" s="292"/>
    </row>
    <row r="300">
      <c r="A300" s="275"/>
      <c r="B300" s="309"/>
      <c r="C300" s="277"/>
      <c r="D300" s="278" t="s">
        <v>356</v>
      </c>
      <c r="E300" s="279">
        <v>66.81</v>
      </c>
      <c r="F300" s="280"/>
      <c r="G300" s="281">
        <v>575</v>
      </c>
      <c r="H300" s="291">
        <v>27</v>
      </c>
      <c r="I300" s="282">
        <f t="shared" si="108"/>
      </c>
      <c r="J300" s="283">
        <f t="shared" si="150"/>
      </c>
      <c r="K300" s="281">
        <v>0</v>
      </c>
      <c r="L300" s="283">
        <f t="shared" si="203"/>
      </c>
      <c r="M300" s="281">
        <v>0</v>
      </c>
      <c r="N300" s="284">
        <f t="shared" si="223"/>
      </c>
      <c r="O300" s="281">
        <v>0</v>
      </c>
      <c r="P300" s="284">
        <f t="shared" si="241"/>
      </c>
      <c r="Q300" s="285"/>
      <c r="R300" s="281"/>
      <c r="S300" s="285"/>
      <c r="T300" s="281"/>
      <c r="U300" s="286"/>
      <c r="V300" s="287"/>
      <c r="W300" s="281"/>
      <c r="X300" s="287"/>
      <c r="Y300" s="285"/>
      <c r="Z300" s="287"/>
      <c r="AA300" s="287"/>
      <c r="AB300" s="281"/>
      <c r="AC300" s="281"/>
      <c r="AD300" s="285"/>
      <c r="AE300" s="288"/>
      <c r="AF300" s="292" t="s">
        <v>372</v>
      </c>
    </row>
    <row r="301">
      <c r="A301" s="275"/>
      <c r="B301" s="309" t="s">
        <v>373</v>
      </c>
      <c r="C301" s="277" t="s">
        <v>378</v>
      </c>
      <c r="D301" s="278" t="s">
        <v>353</v>
      </c>
      <c r="E301" s="279">
        <v>0</v>
      </c>
      <c r="F301" s="280">
        <f>E301+E303+E302</f>
      </c>
      <c r="G301" s="281">
        <v>0</v>
      </c>
      <c r="H301" s="281">
        <v>0</v>
      </c>
      <c r="I301" s="282">
        <f t="shared" si="108"/>
      </c>
      <c r="J301" s="283">
        <f>(E301/G302)*1000</f>
      </c>
      <c r="K301" s="281">
        <v>0</v>
      </c>
      <c r="L301" s="283">
        <f t="shared" si="203"/>
      </c>
      <c r="M301" s="281">
        <v>0</v>
      </c>
      <c r="N301" s="284">
        <f t="shared" si="223"/>
      </c>
      <c r="O301" s="281">
        <v>0</v>
      </c>
      <c r="P301" s="284">
        <f t="shared" si="241"/>
      </c>
      <c r="Q301" s="285">
        <f>(M301+M302+M303)/(O301+O302+O303)</f>
      </c>
      <c r="R301" s="281">
        <v>0</v>
      </c>
      <c r="S301" s="285">
        <f>(O301+O302+O303)/(K301+K302+K303)</f>
      </c>
      <c r="T301" s="281">
        <v>0</v>
      </c>
      <c r="U301" s="286">
        <f>F301/T301</f>
      </c>
      <c r="V301" s="287">
        <f>(F301+4*500)/T301</f>
      </c>
      <c r="W301" s="281">
        <v>0</v>
      </c>
      <c r="X301" s="287">
        <f>W301/T301</f>
      </c>
      <c r="Y301" s="285">
        <f>T301/R301</f>
      </c>
      <c r="Z301" s="287">
        <f>W301/F301</f>
      </c>
      <c r="AA301" s="287">
        <f>W301/(F301+500)</f>
      </c>
      <c r="AB301" s="281">
        <v>0</v>
      </c>
      <c r="AC301" s="281">
        <v>0</v>
      </c>
      <c r="AD301" s="285">
        <f>AB301/T301</f>
      </c>
      <c r="AE301" s="288">
        <f>(W301-AC301)/(F301+500)</f>
      </c>
      <c r="AF301" s="310" t="s">
        <v>371</v>
      </c>
    </row>
    <row r="302">
      <c r="A302" s="275"/>
      <c r="B302" s="309"/>
      <c r="C302" s="277"/>
      <c r="D302" s="278" t="s">
        <v>355</v>
      </c>
      <c r="E302" s="279">
        <v>424.05</v>
      </c>
      <c r="F302" s="280"/>
      <c r="G302" s="281">
        <v>5515</v>
      </c>
      <c r="H302" s="281">
        <v>181</v>
      </c>
      <c r="I302" s="282">
        <f t="shared" si="108"/>
      </c>
      <c r="J302" s="283">
        <f t="shared" ref="J302:J308" si="151">(E302/G302)*1000</f>
      </c>
      <c r="K302" s="281">
        <v>4</v>
      </c>
      <c r="L302" s="283">
        <f t="shared" si="203"/>
      </c>
      <c r="M302" s="281">
        <v>0</v>
      </c>
      <c r="N302" s="284">
        <f t="shared" si="223"/>
      </c>
      <c r="O302" s="281">
        <v>0</v>
      </c>
      <c r="P302" s="284">
        <f t="shared" si="241"/>
      </c>
      <c r="Q302" s="285"/>
      <c r="R302" s="281"/>
      <c r="S302" s="285"/>
      <c r="T302" s="281"/>
      <c r="U302" s="286"/>
      <c r="V302" s="287"/>
      <c r="W302" s="281"/>
      <c r="X302" s="287"/>
      <c r="Y302" s="285"/>
      <c r="Z302" s="287"/>
      <c r="AA302" s="287"/>
      <c r="AB302" s="281"/>
      <c r="AC302" s="281"/>
      <c r="AD302" s="285"/>
      <c r="AE302" s="288"/>
      <c r="AF302" s="292"/>
    </row>
    <row r="303">
      <c r="A303" s="275"/>
      <c r="B303" s="309"/>
      <c r="C303" s="277"/>
      <c r="D303" s="278" t="s">
        <v>356</v>
      </c>
      <c r="E303" s="279">
        <v>73.03</v>
      </c>
      <c r="F303" s="280"/>
      <c r="G303" s="281">
        <v>486</v>
      </c>
      <c r="H303" s="281">
        <v>40</v>
      </c>
      <c r="I303" s="282">
        <f t="shared" si="108"/>
      </c>
      <c r="J303" s="283">
        <f t="shared" si="151"/>
      </c>
      <c r="K303" s="281">
        <v>0</v>
      </c>
      <c r="L303" s="283">
        <f t="shared" si="203"/>
      </c>
      <c r="M303" s="281">
        <v>0</v>
      </c>
      <c r="N303" s="284">
        <f t="shared" si="223"/>
      </c>
      <c r="O303" s="281">
        <v>0</v>
      </c>
      <c r="P303" s="284">
        <f t="shared" si="241"/>
      </c>
      <c r="Q303" s="285"/>
      <c r="R303" s="281"/>
      <c r="S303" s="285"/>
      <c r="T303" s="281"/>
      <c r="U303" s="286"/>
      <c r="V303" s="287"/>
      <c r="W303" s="281"/>
      <c r="X303" s="287"/>
      <c r="Y303" s="285"/>
      <c r="Z303" s="287"/>
      <c r="AA303" s="287"/>
      <c r="AB303" s="281"/>
      <c r="AC303" s="281"/>
      <c r="AD303" s="285"/>
      <c r="AE303" s="288"/>
      <c r="AF303" s="292" t="s">
        <v>372</v>
      </c>
    </row>
    <row r="304">
      <c r="A304" s="275"/>
      <c r="B304" s="309" t="s">
        <v>374</v>
      </c>
      <c r="C304" s="277" t="s">
        <v>378</v>
      </c>
      <c r="D304" s="278" t="s">
        <v>353</v>
      </c>
      <c r="E304" s="279">
        <v>0</v>
      </c>
      <c r="F304" s="280">
        <f>E304+E306+E305</f>
      </c>
      <c r="G304" s="279">
        <v>0</v>
      </c>
      <c r="H304" s="279">
        <v>0</v>
      </c>
      <c r="I304" s="282">
        <f t="shared" si="108"/>
      </c>
      <c r="J304" s="283">
        <f t="shared" si="151"/>
      </c>
      <c r="K304" s="279">
        <v>0</v>
      </c>
      <c r="L304" s="283">
        <f t="shared" si="203"/>
      </c>
      <c r="M304" s="279">
        <v>0</v>
      </c>
      <c r="N304" s="284">
        <f t="shared" si="223"/>
      </c>
      <c r="O304" s="279">
        <v>0</v>
      </c>
      <c r="P304" s="284">
        <f t="shared" si="241"/>
      </c>
      <c r="Q304" s="285">
        <f>(M304+M305+M306)/(O304+O305+O306)</f>
      </c>
      <c r="R304" s="281">
        <v>0</v>
      </c>
      <c r="S304" s="285">
        <f>(O304+O305+O306)/(K304+K305+K306)</f>
      </c>
      <c r="T304" s="281">
        <v>0</v>
      </c>
      <c r="U304" s="286">
        <f>F304/T304</f>
      </c>
      <c r="V304" s="287">
        <f>(F304+4*500)/T304</f>
      </c>
      <c r="W304" s="281">
        <v>0</v>
      </c>
      <c r="X304" s="287">
        <f>W304/T304</f>
      </c>
      <c r="Y304" s="285">
        <f>T304/R304</f>
      </c>
      <c r="Z304" s="287">
        <f>W304/F304</f>
      </c>
      <c r="AA304" s="287">
        <f>W304/(F304+500)</f>
      </c>
      <c r="AB304" s="281">
        <v>0</v>
      </c>
      <c r="AC304" s="281">
        <v>0</v>
      </c>
      <c r="AD304" s="285">
        <f>AB304/T304</f>
      </c>
      <c r="AE304" s="288">
        <f>(W304-AC304)/(F304+500)</f>
      </c>
      <c r="AF304" s="310" t="s">
        <v>371</v>
      </c>
    </row>
    <row r="305">
      <c r="A305" s="275"/>
      <c r="B305" s="309"/>
      <c r="C305" s="277"/>
      <c r="D305" s="278" t="s">
        <v>355</v>
      </c>
      <c r="E305" s="281">
        <v>397.66</v>
      </c>
      <c r="F305" s="280"/>
      <c r="G305" s="281">
        <v>5069</v>
      </c>
      <c r="H305" s="281">
        <v>173</v>
      </c>
      <c r="I305" s="282">
        <f t="shared" si="108"/>
      </c>
      <c r="J305" s="283">
        <f t="shared" si="151"/>
      </c>
      <c r="K305" s="281">
        <v>5</v>
      </c>
      <c r="L305" s="283">
        <f t="shared" si="203"/>
      </c>
      <c r="M305" s="281">
        <v>0</v>
      </c>
      <c r="N305" s="284">
        <f t="shared" si="223"/>
      </c>
      <c r="O305" s="281">
        <v>0</v>
      </c>
      <c r="P305" s="284">
        <f t="shared" si="241"/>
      </c>
      <c r="Q305" s="285"/>
      <c r="R305" s="281"/>
      <c r="S305" s="285"/>
      <c r="T305" s="281"/>
      <c r="U305" s="286"/>
      <c r="V305" s="287"/>
      <c r="W305" s="281"/>
      <c r="X305" s="287"/>
      <c r="Y305" s="285"/>
      <c r="Z305" s="287"/>
      <c r="AA305" s="287"/>
      <c r="AB305" s="281"/>
      <c r="AC305" s="281"/>
      <c r="AD305" s="285"/>
      <c r="AE305" s="288"/>
      <c r="AF305" s="292"/>
    </row>
    <row r="306">
      <c r="A306" s="275"/>
      <c r="B306" s="309"/>
      <c r="C306" s="277"/>
      <c r="D306" s="278" t="s">
        <v>356</v>
      </c>
      <c r="E306" s="281">
        <v>136.07</v>
      </c>
      <c r="F306" s="280"/>
      <c r="G306" s="281">
        <v>662</v>
      </c>
      <c r="H306" s="281">
        <v>55</v>
      </c>
      <c r="I306" s="282">
        <f t="shared" si="108"/>
      </c>
      <c r="J306" s="283">
        <f t="shared" si="151"/>
      </c>
      <c r="K306" s="281">
        <v>0</v>
      </c>
      <c r="L306" s="283">
        <f t="shared" si="203"/>
      </c>
      <c r="M306" s="281">
        <v>0</v>
      </c>
      <c r="N306" s="284">
        <f t="shared" si="223"/>
      </c>
      <c r="O306" s="281">
        <v>0</v>
      </c>
      <c r="P306" s="284">
        <f t="shared" si="241"/>
      </c>
      <c r="Q306" s="285"/>
      <c r="R306" s="281"/>
      <c r="S306" s="285"/>
      <c r="T306" s="281"/>
      <c r="U306" s="286"/>
      <c r="V306" s="287"/>
      <c r="W306" s="281"/>
      <c r="X306" s="287"/>
      <c r="Y306" s="285"/>
      <c r="Z306" s="287"/>
      <c r="AA306" s="287"/>
      <c r="AB306" s="281"/>
      <c r="AC306" s="281"/>
      <c r="AD306" s="285"/>
      <c r="AE306" s="288"/>
      <c r="AF306" s="292" t="s">
        <v>372</v>
      </c>
    </row>
    <row r="307">
      <c r="A307" s="275"/>
      <c r="B307" s="311" t="s">
        <v>362</v>
      </c>
      <c r="C307" s="311"/>
      <c r="D307" s="311"/>
      <c r="E307" s="297">
        <f>SUM(E298:E306)</f>
      </c>
      <c r="F307" s="297">
        <f>SUM(F298:F306)</f>
      </c>
      <c r="G307" s="297">
        <f>SUM(G298:G306)</f>
      </c>
      <c r="H307" s="297">
        <f>SUM(H298:H306)</f>
      </c>
      <c r="I307" s="298">
        <f t="shared" si="108"/>
      </c>
      <c r="J307" s="299">
        <f t="shared" si="151"/>
      </c>
      <c r="K307" s="297">
        <f>SUM(K298:K306)</f>
      </c>
      <c r="L307" s="299">
        <f t="shared" si="203"/>
      </c>
      <c r="M307" s="297">
        <f>SUM(M298:M306)</f>
      </c>
      <c r="N307" s="300">
        <f t="shared" si="223"/>
      </c>
      <c r="O307" s="297">
        <f>SUM(O298:O306)</f>
      </c>
      <c r="P307" s="300">
        <f t="shared" si="241"/>
      </c>
      <c r="Q307" s="301">
        <f t="shared" ref="Q307:Q308" si="128">M307/O307</f>
      </c>
      <c r="R307" s="297">
        <f>SUM(R298:R306)</f>
      </c>
      <c r="S307" s="301">
        <f t="shared" ref="S307:S308" si="181">(O307+O307)/(K307+K307)</f>
      </c>
      <c r="T307" s="297">
        <f>SUM(T298:T306)</f>
      </c>
      <c r="U307" s="302">
        <f t="shared" ref="U307:U308" si="273">F307/T307</f>
      </c>
      <c r="V307" s="303">
        <f t="shared" ref="V307:V308" si="323">(F307+4*500)/T307</f>
      </c>
      <c r="W307" s="297">
        <f>SUM(W298:W306)</f>
      </c>
      <c r="X307" s="304">
        <f t="shared" ref="X307:X308" si="374">W307/T307</f>
      </c>
      <c r="Y307" s="301">
        <f t="shared" ref="Y307:Y308" si="425">T307/R307</f>
      </c>
      <c r="Z307" s="303">
        <f t="shared" ref="Z307:Z308" si="18">W307/F307</f>
      </c>
      <c r="AA307" s="303">
        <f>W307/(F307+COUNT(W298:W306)*500)</f>
      </c>
      <c r="AB307" s="295">
        <f>AB298+AB301+AB304</f>
      </c>
      <c r="AC307" s="295">
        <f>AC298+AC301+AC304</f>
      </c>
      <c r="AD307" s="301">
        <f t="shared" ref="AD307:AD308" si="69">AB307/T307</f>
      </c>
      <c r="AE307" s="305">
        <f>(W307-AC307)/(F307+COUNT(W298:W306))</f>
      </c>
      <c r="AF307" s="292"/>
    </row>
    <row r="308">
      <c r="A308" s="275"/>
      <c r="B308" s="325" t="s">
        <v>383</v>
      </c>
      <c r="C308" s="325"/>
      <c r="D308" s="325"/>
      <c r="E308" s="326">
        <f>E281+E297+E307</f>
      </c>
      <c r="F308" s="326">
        <f>F281+F297+F307</f>
      </c>
      <c r="G308" s="326">
        <f>G281+G297+G307</f>
      </c>
      <c r="H308" s="326">
        <f>H281+H297+H307</f>
      </c>
      <c r="I308" s="327">
        <f t="shared" si="108"/>
      </c>
      <c r="J308" s="328">
        <f t="shared" si="151"/>
      </c>
      <c r="K308" s="326">
        <f>K281+K297+K307</f>
      </c>
      <c r="L308" s="328">
        <f t="shared" si="203"/>
      </c>
      <c r="M308" s="326">
        <f>M281+M297+M307</f>
      </c>
      <c r="N308" s="330">
        <f t="shared" si="223"/>
      </c>
      <c r="O308" s="326">
        <f>O281+O297+O307</f>
      </c>
      <c r="P308" s="330">
        <f t="shared" si="241"/>
      </c>
      <c r="Q308" s="331">
        <f t="shared" si="128"/>
      </c>
      <c r="R308" s="326">
        <f>R281+R297+R307</f>
      </c>
      <c r="S308" s="331">
        <f t="shared" si="181"/>
      </c>
      <c r="T308" s="326">
        <f>T281+T297+T307</f>
      </c>
      <c r="U308" s="332">
        <f t="shared" si="273"/>
      </c>
      <c r="V308" s="333">
        <f t="shared" si="323"/>
      </c>
      <c r="W308" s="326">
        <f>W281+W297+W307</f>
      </c>
      <c r="X308" s="333">
        <f t="shared" si="374"/>
      </c>
      <c r="Y308" s="331">
        <f t="shared" si="425"/>
      </c>
      <c r="Z308" s="333">
        <f t="shared" si="18"/>
      </c>
      <c r="AA308" s="333">
        <f>W308/(F308+COUNT(W266:W280,W282:W296,W298:W306,W307:W306)*500)</f>
      </c>
      <c r="AB308" s="326">
        <f>AB281+AB297+AB307</f>
      </c>
      <c r="AC308" s="326">
        <f>AC281+AC297+AC307</f>
      </c>
      <c r="AD308" s="331">
        <f t="shared" si="69"/>
      </c>
      <c r="AE308" s="333">
        <f>(W308-AC308)/(F308+COUNT(W266:W280,W282:W296,W298:W306,W307:W306)*500)</f>
      </c>
      <c r="AF308" s="334"/>
    </row>
    <row r="309">
      <c r="A309" s="263" t="s">
        <v>318</v>
      </c>
      <c r="B309" s="264" t="s">
        <v>319</v>
      </c>
      <c r="C309" s="264" t="s">
        <v>320</v>
      </c>
      <c r="D309" s="264" t="s">
        <v>321</v>
      </c>
      <c r="E309" s="265" t="s">
        <v>322</v>
      </c>
      <c r="F309" s="264" t="s">
        <v>323</v>
      </c>
      <c r="G309" s="264" t="s">
        <v>324</v>
      </c>
      <c r="H309" s="264" t="s">
        <v>325</v>
      </c>
      <c r="I309" s="266" t="s">
        <v>326</v>
      </c>
      <c r="J309" s="267" t="s">
        <v>327</v>
      </c>
      <c r="K309" s="264" t="s">
        <v>328</v>
      </c>
      <c r="L309" s="267" t="s">
        <v>329</v>
      </c>
      <c r="M309" s="264" t="s">
        <v>330</v>
      </c>
      <c r="N309" s="268" t="s">
        <v>331</v>
      </c>
      <c r="O309" s="264" t="s">
        <v>332</v>
      </c>
      <c r="P309" s="268" t="s">
        <v>333</v>
      </c>
      <c r="Q309" s="266" t="s">
        <v>334</v>
      </c>
      <c r="R309" s="269" t="s">
        <v>335</v>
      </c>
      <c r="S309" s="270" t="s">
        <v>336</v>
      </c>
      <c r="T309" s="269" t="s">
        <v>337</v>
      </c>
      <c r="U309" s="271" t="s">
        <v>338</v>
      </c>
      <c r="V309" s="272" t="s">
        <v>339</v>
      </c>
      <c r="W309" s="272" t="s">
        <v>340</v>
      </c>
      <c r="X309" s="272" t="s">
        <v>341</v>
      </c>
      <c r="Y309" s="270" t="s">
        <v>342</v>
      </c>
      <c r="Z309" s="272" t="s">
        <v>343</v>
      </c>
      <c r="AA309" s="272" t="s">
        <v>344</v>
      </c>
      <c r="AB309" s="272" t="s">
        <v>345</v>
      </c>
      <c r="AC309" s="269" t="s">
        <v>346</v>
      </c>
      <c r="AD309" s="270" t="s">
        <v>347</v>
      </c>
      <c r="AE309" s="273" t="s">
        <v>348</v>
      </c>
      <c r="AF309" s="274" t="s">
        <v>349</v>
      </c>
    </row>
    <row r="310">
      <c r="A310" s="275" t="s">
        <v>389</v>
      </c>
      <c r="B310" s="276" t="s">
        <v>351</v>
      </c>
      <c r="C310" s="277" t="s">
        <v>386</v>
      </c>
      <c r="D310" s="278" t="s">
        <v>353</v>
      </c>
      <c r="E310" s="279">
        <v>0</v>
      </c>
      <c r="F310" s="280">
        <f>E310+E312+E311</f>
      </c>
      <c r="G310" s="281">
        <v>0</v>
      </c>
      <c r="H310" s="281">
        <v>0</v>
      </c>
      <c r="I310" s="282">
        <f t="shared" ref="I310:I359" si="109">H310/G310</f>
      </c>
      <c r="J310" s="283">
        <f t="shared" ref="J310:J344" si="152">(E310/G310)*1000</f>
      </c>
      <c r="K310" s="281">
        <v>0</v>
      </c>
      <c r="L310" s="283">
        <f t="shared" ref="L310:L370" si="204">E310/K310</f>
      </c>
      <c r="M310" s="281">
        <v>0</v>
      </c>
      <c r="N310" s="284">
        <f t="shared" ref="N310:N374" si="224">E310/M310</f>
      </c>
      <c r="O310" s="281">
        <v>0</v>
      </c>
      <c r="P310" s="284">
        <f t="shared" ref="P310:P374" si="242">E310/O310</f>
      </c>
      <c r="Q310" s="285">
        <f>(M310+M311+M312)/(O310+O311+O312)</f>
      </c>
      <c r="R310" s="281">
        <v>5</v>
      </c>
      <c r="S310" s="285">
        <f>(O310+O311+O312)/(K310+K311+K312)</f>
      </c>
      <c r="T310" s="281">
        <v>1</v>
      </c>
      <c r="U310" s="286">
        <f>F310/T310</f>
      </c>
      <c r="V310" s="287">
        <f>(F310+4*500)/T310</f>
      </c>
      <c r="W310" s="281">
        <v>1723.2</v>
      </c>
      <c r="X310" s="287">
        <f>W310/T310</f>
      </c>
      <c r="Y310" s="285">
        <f>T310/R310</f>
      </c>
      <c r="Z310" s="287">
        <f>W310/F310</f>
      </c>
      <c r="AA310" s="287">
        <f>W310/(F310+500)</f>
      </c>
      <c r="AB310" s="281">
        <v>0</v>
      </c>
      <c r="AC310" s="281">
        <v>0</v>
      </c>
      <c r="AD310" s="285">
        <f>AB310/T310</f>
      </c>
      <c r="AE310" s="288">
        <f>(W310-AC310)/(F310+500)</f>
      </c>
      <c r="AF310" s="289" t="s">
        <v>354</v>
      </c>
    </row>
    <row r="311">
      <c r="A311" s="275"/>
      <c r="B311" s="276"/>
      <c r="C311" s="277"/>
      <c r="D311" s="278" t="s">
        <v>355</v>
      </c>
      <c r="E311" s="279">
        <v>849.73</v>
      </c>
      <c r="F311" s="280"/>
      <c r="G311" s="281">
        <v>8921</v>
      </c>
      <c r="H311" s="281">
        <v>539</v>
      </c>
      <c r="I311" s="282">
        <f t="shared" si="109"/>
      </c>
      <c r="J311" s="283">
        <f t="shared" si="152"/>
      </c>
      <c r="K311" s="281">
        <v>22</v>
      </c>
      <c r="L311" s="283">
        <f t="shared" si="204"/>
      </c>
      <c r="M311" s="281">
        <v>0</v>
      </c>
      <c r="N311" s="284">
        <f t="shared" si="224"/>
      </c>
      <c r="O311" s="281">
        <v>2</v>
      </c>
      <c r="P311" s="284">
        <f t="shared" si="242"/>
      </c>
      <c r="Q311" s="285"/>
      <c r="R311" s="281"/>
      <c r="S311" s="285"/>
      <c r="T311" s="281"/>
      <c r="U311" s="286"/>
      <c r="V311" s="287"/>
      <c r="W311" s="281"/>
      <c r="X311" s="287"/>
      <c r="Y311" s="285"/>
      <c r="Z311" s="287"/>
      <c r="AA311" s="287"/>
      <c r="AB311" s="281"/>
      <c r="AC311" s="281"/>
      <c r="AD311" s="285"/>
      <c r="AE311" s="288"/>
      <c r="AF311" s="290"/>
    </row>
    <row r="312">
      <c r="A312" s="275"/>
      <c r="B312" s="276"/>
      <c r="C312" s="277"/>
      <c r="D312" s="278" t="s">
        <v>356</v>
      </c>
      <c r="E312" s="279">
        <v>245.25</v>
      </c>
      <c r="F312" s="280"/>
      <c r="G312" s="281">
        <v>1216</v>
      </c>
      <c r="H312" s="291">
        <v>262</v>
      </c>
      <c r="I312" s="282">
        <f t="shared" si="109"/>
      </c>
      <c r="J312" s="283">
        <f t="shared" si="152"/>
      </c>
      <c r="K312" s="281">
        <v>3</v>
      </c>
      <c r="L312" s="283">
        <f t="shared" si="204"/>
      </c>
      <c r="M312" s="281">
        <v>0</v>
      </c>
      <c r="N312" s="284">
        <f t="shared" si="224"/>
      </c>
      <c r="O312" s="281">
        <v>0</v>
      </c>
      <c r="P312" s="284">
        <f t="shared" si="242"/>
      </c>
      <c r="Q312" s="285"/>
      <c r="R312" s="281"/>
      <c r="S312" s="285"/>
      <c r="T312" s="281"/>
      <c r="U312" s="286"/>
      <c r="V312" s="287"/>
      <c r="W312" s="281"/>
      <c r="X312" s="287"/>
      <c r="Y312" s="285"/>
      <c r="Z312" s="287"/>
      <c r="AA312" s="287"/>
      <c r="AB312" s="281"/>
      <c r="AC312" s="281"/>
      <c r="AD312" s="285"/>
      <c r="AE312" s="288"/>
      <c r="AF312" s="292" t="s">
        <v>357</v>
      </c>
    </row>
    <row r="313">
      <c r="A313" s="275"/>
      <c r="B313" s="276" t="s">
        <v>358</v>
      </c>
      <c r="C313" s="277" t="s">
        <v>386</v>
      </c>
      <c r="D313" s="278" t="s">
        <v>353</v>
      </c>
      <c r="E313" s="279">
        <v>0</v>
      </c>
      <c r="F313" s="280">
        <f>E313+E315+E314</f>
      </c>
      <c r="G313" s="281">
        <v>0</v>
      </c>
      <c r="H313" s="281">
        <v>0</v>
      </c>
      <c r="I313" s="282">
        <f t="shared" si="109"/>
      </c>
      <c r="J313" s="283">
        <f t="shared" si="152"/>
      </c>
      <c r="K313" s="281">
        <v>0</v>
      </c>
      <c r="L313" s="283">
        <f t="shared" si="204"/>
      </c>
      <c r="M313" s="281">
        <v>0</v>
      </c>
      <c r="N313" s="284">
        <f t="shared" si="224"/>
      </c>
      <c r="O313" s="281">
        <v>0</v>
      </c>
      <c r="P313" s="284">
        <f t="shared" si="242"/>
      </c>
      <c r="Q313" s="285">
        <f>(M313+M314+M315)/(O313+O314+O315)</f>
      </c>
      <c r="R313" s="281">
        <v>2</v>
      </c>
      <c r="S313" s="285">
        <f>(O313+O314+O315)/(K313+K314+K315)</f>
      </c>
      <c r="T313" s="281">
        <v>0</v>
      </c>
      <c r="U313" s="286">
        <f>F313/T313</f>
      </c>
      <c r="V313" s="287">
        <f>(F313+4*500)/T313</f>
      </c>
      <c r="W313" s="281">
        <v>0</v>
      </c>
      <c r="X313" s="287">
        <f>W313/T313</f>
      </c>
      <c r="Y313" s="285">
        <f>T313/R313</f>
      </c>
      <c r="Z313" s="287">
        <f>W313/F313</f>
      </c>
      <c r="AA313" s="287">
        <f>W313/(F313+500)</f>
      </c>
      <c r="AB313" s="281">
        <v>0</v>
      </c>
      <c r="AC313" s="281">
        <v>0</v>
      </c>
      <c r="AD313" s="285">
        <f>AB313/T313</f>
      </c>
      <c r="AE313" s="288">
        <f>(W313-AC313)/(F313+500)</f>
      </c>
      <c r="AF313" s="289" t="s">
        <v>354</v>
      </c>
    </row>
    <row r="314">
      <c r="A314" s="275"/>
      <c r="B314" s="276"/>
      <c r="C314" s="277"/>
      <c r="D314" s="278" t="s">
        <v>355</v>
      </c>
      <c r="E314" s="279">
        <v>784.02</v>
      </c>
      <c r="F314" s="280"/>
      <c r="G314" s="281">
        <v>9089</v>
      </c>
      <c r="H314" s="281">
        <v>357</v>
      </c>
      <c r="I314" s="282">
        <f t="shared" si="109"/>
      </c>
      <c r="J314" s="283">
        <f t="shared" si="152"/>
      </c>
      <c r="K314" s="281">
        <v>16</v>
      </c>
      <c r="L314" s="283">
        <f t="shared" si="204"/>
      </c>
      <c r="M314" s="281">
        <v>0</v>
      </c>
      <c r="N314" s="284">
        <f t="shared" si="224"/>
      </c>
      <c r="O314" s="281">
        <v>0</v>
      </c>
      <c r="P314" s="284">
        <f t="shared" si="242"/>
      </c>
      <c r="Q314" s="285"/>
      <c r="R314" s="281"/>
      <c r="S314" s="285"/>
      <c r="T314" s="281"/>
      <c r="U314" s="286"/>
      <c r="V314" s="287"/>
      <c r="W314" s="281"/>
      <c r="X314" s="287"/>
      <c r="Y314" s="285"/>
      <c r="Z314" s="287"/>
      <c r="AA314" s="287"/>
      <c r="AB314" s="281"/>
      <c r="AC314" s="281"/>
      <c r="AD314" s="285"/>
      <c r="AE314" s="288"/>
      <c r="AF314" s="290"/>
    </row>
    <row r="315">
      <c r="A315" s="275"/>
      <c r="B315" s="276"/>
      <c r="C315" s="277"/>
      <c r="D315" s="278" t="s">
        <v>356</v>
      </c>
      <c r="E315" s="279">
        <v>421.84</v>
      </c>
      <c r="F315" s="280"/>
      <c r="G315" s="281">
        <v>2812</v>
      </c>
      <c r="H315" s="281">
        <v>483</v>
      </c>
      <c r="I315" s="282">
        <f t="shared" si="109"/>
      </c>
      <c r="J315" s="283">
        <f t="shared" si="152"/>
      </c>
      <c r="K315" s="281">
        <v>9</v>
      </c>
      <c r="L315" s="283">
        <f t="shared" si="204"/>
      </c>
      <c r="M315" s="281">
        <v>0</v>
      </c>
      <c r="N315" s="284">
        <f t="shared" si="224"/>
      </c>
      <c r="O315" s="281">
        <v>1</v>
      </c>
      <c r="P315" s="284">
        <f t="shared" si="242"/>
      </c>
      <c r="Q315" s="285"/>
      <c r="R315" s="281"/>
      <c r="S315" s="285"/>
      <c r="T315" s="281"/>
      <c r="U315" s="286"/>
      <c r="V315" s="287"/>
      <c r="W315" s="281"/>
      <c r="X315" s="287"/>
      <c r="Y315" s="285"/>
      <c r="Z315" s="287"/>
      <c r="AA315" s="287"/>
      <c r="AB315" s="281"/>
      <c r="AC315" s="281"/>
      <c r="AD315" s="285"/>
      <c r="AE315" s="288"/>
      <c r="AF315" s="292" t="s">
        <v>357</v>
      </c>
    </row>
    <row r="316">
      <c r="A316" s="275"/>
      <c r="B316" s="293" t="s">
        <v>359</v>
      </c>
      <c r="C316" s="277" t="s">
        <v>386</v>
      </c>
      <c r="D316" s="278" t="s">
        <v>353</v>
      </c>
      <c r="E316" s="279">
        <v>0</v>
      </c>
      <c r="F316" s="280">
        <f>E316+E318+E317</f>
      </c>
      <c r="G316" s="281">
        <v>0</v>
      </c>
      <c r="H316" s="281">
        <v>0</v>
      </c>
      <c r="I316" s="282">
        <f t="shared" si="109"/>
      </c>
      <c r="J316" s="283">
        <f t="shared" si="152"/>
      </c>
      <c r="K316" s="281">
        <v>0</v>
      </c>
      <c r="L316" s="283">
        <f t="shared" si="204"/>
      </c>
      <c r="M316" s="281">
        <v>0</v>
      </c>
      <c r="N316" s="284">
        <f t="shared" si="224"/>
      </c>
      <c r="O316" s="281">
        <v>0</v>
      </c>
      <c r="P316" s="284">
        <f t="shared" si="242"/>
      </c>
      <c r="Q316" s="285">
        <f>(M316+M317+M318)/(O316+O317+O318)</f>
      </c>
      <c r="R316" s="281">
        <v>2</v>
      </c>
      <c r="S316" s="285">
        <f>(O316+O317+O318)/(K316+K317+K318)</f>
      </c>
      <c r="T316" s="281">
        <v>0</v>
      </c>
      <c r="U316" s="286">
        <f>F316/T316</f>
      </c>
      <c r="V316" s="287">
        <f>(F316+4*500)/T316</f>
      </c>
      <c r="W316" s="281">
        <v>0</v>
      </c>
      <c r="X316" s="287">
        <f>W316/T316</f>
      </c>
      <c r="Y316" s="285">
        <f>T316/R316</f>
      </c>
      <c r="Z316" s="287">
        <f>W316/F316</f>
      </c>
      <c r="AA316" s="287">
        <f>W316/(F316+500)</f>
      </c>
      <c r="AB316" s="281">
        <v>0</v>
      </c>
      <c r="AC316" s="281">
        <v>0</v>
      </c>
      <c r="AD316" s="285">
        <f>AB316/T316</f>
      </c>
      <c r="AE316" s="288">
        <f>(W316-AC316)/(F316+500)</f>
      </c>
      <c r="AF316" s="289" t="s">
        <v>354</v>
      </c>
    </row>
    <row r="317">
      <c r="A317" s="275"/>
      <c r="B317" s="293"/>
      <c r="C317" s="277"/>
      <c r="D317" s="278" t="s">
        <v>355</v>
      </c>
      <c r="E317" s="279">
        <v>497.58</v>
      </c>
      <c r="F317" s="280"/>
      <c r="G317" s="281">
        <v>6797</v>
      </c>
      <c r="H317" s="281">
        <v>216</v>
      </c>
      <c r="I317" s="282">
        <f t="shared" si="109"/>
      </c>
      <c r="J317" s="283">
        <f t="shared" si="152"/>
      </c>
      <c r="K317" s="281">
        <v>12</v>
      </c>
      <c r="L317" s="283">
        <f t="shared" si="204"/>
      </c>
      <c r="M317" s="281">
        <v>0</v>
      </c>
      <c r="N317" s="284">
        <f t="shared" si="224"/>
      </c>
      <c r="O317" s="281">
        <v>0</v>
      </c>
      <c r="P317" s="284">
        <f t="shared" si="242"/>
      </c>
      <c r="Q317" s="285"/>
      <c r="R317" s="281"/>
      <c r="S317" s="285"/>
      <c r="T317" s="281"/>
      <c r="U317" s="286"/>
      <c r="V317" s="287"/>
      <c r="W317" s="281"/>
      <c r="X317" s="287"/>
      <c r="Y317" s="285"/>
      <c r="Z317" s="287"/>
      <c r="AA317" s="287"/>
      <c r="AB317" s="281"/>
      <c r="AC317" s="281"/>
      <c r="AD317" s="285"/>
      <c r="AE317" s="288"/>
      <c r="AF317" s="290"/>
    </row>
    <row r="318">
      <c r="A318" s="275"/>
      <c r="B318" s="293"/>
      <c r="C318" s="277"/>
      <c r="D318" s="278" t="s">
        <v>356</v>
      </c>
      <c r="E318" s="279">
        <v>193.66</v>
      </c>
      <c r="F318" s="280"/>
      <c r="G318" s="281">
        <v>1515</v>
      </c>
      <c r="H318" s="291">
        <v>137</v>
      </c>
      <c r="I318" s="282">
        <f t="shared" si="109"/>
      </c>
      <c r="J318" s="283">
        <f t="shared" si="152"/>
      </c>
      <c r="K318" s="281">
        <v>4</v>
      </c>
      <c r="L318" s="283">
        <f t="shared" si="204"/>
      </c>
      <c r="M318" s="281">
        <v>0</v>
      </c>
      <c r="N318" s="284">
        <f t="shared" si="224"/>
      </c>
      <c r="O318" s="281">
        <v>0</v>
      </c>
      <c r="P318" s="284">
        <f t="shared" si="242"/>
      </c>
      <c r="Q318" s="285"/>
      <c r="R318" s="281"/>
      <c r="S318" s="285"/>
      <c r="T318" s="281"/>
      <c r="U318" s="286"/>
      <c r="V318" s="287"/>
      <c r="W318" s="281"/>
      <c r="X318" s="287"/>
      <c r="Y318" s="285"/>
      <c r="Z318" s="287"/>
      <c r="AA318" s="287"/>
      <c r="AB318" s="281"/>
      <c r="AC318" s="281"/>
      <c r="AD318" s="285"/>
      <c r="AE318" s="288"/>
      <c r="AF318" s="292" t="s">
        <v>357</v>
      </c>
    </row>
    <row r="319">
      <c r="A319" s="275"/>
      <c r="B319" s="276" t="s">
        <v>360</v>
      </c>
      <c r="C319" s="277" t="s">
        <v>386</v>
      </c>
      <c r="D319" s="278" t="s">
        <v>353</v>
      </c>
      <c r="E319" s="279">
        <v>0</v>
      </c>
      <c r="F319" s="280">
        <f>E319+E321+E320</f>
      </c>
      <c r="G319" s="281">
        <v>0</v>
      </c>
      <c r="H319" s="281">
        <v>0</v>
      </c>
      <c r="I319" s="282">
        <f t="shared" si="109"/>
      </c>
      <c r="J319" s="283">
        <f t="shared" si="152"/>
      </c>
      <c r="K319" s="281">
        <v>0</v>
      </c>
      <c r="L319" s="283">
        <f t="shared" si="204"/>
      </c>
      <c r="M319" s="281">
        <v>0</v>
      </c>
      <c r="N319" s="284">
        <f t="shared" si="224"/>
      </c>
      <c r="O319" s="281">
        <v>0</v>
      </c>
      <c r="P319" s="284">
        <f t="shared" si="242"/>
      </c>
      <c r="Q319" s="285">
        <f>(M319+M320+M321)/(O319+O320+O321)</f>
      </c>
      <c r="R319" s="281">
        <v>1</v>
      </c>
      <c r="S319" s="285">
        <f>(O319+O320+O321)/(K319+K320+K321)</f>
      </c>
      <c r="T319" s="281">
        <v>0</v>
      </c>
      <c r="U319" s="286">
        <f>F319/T319</f>
      </c>
      <c r="V319" s="287">
        <f>(F319+4*500)/T319</f>
      </c>
      <c r="W319" s="281">
        <v>0</v>
      </c>
      <c r="X319" s="287">
        <f>W319/T319</f>
      </c>
      <c r="Y319" s="285">
        <f>T319/R319</f>
      </c>
      <c r="Z319" s="287">
        <f>W319/F319</f>
      </c>
      <c r="AA319" s="287">
        <f>W319/(F319+500)</f>
      </c>
      <c r="AB319" s="281">
        <v>0</v>
      </c>
      <c r="AC319" s="281">
        <v>0</v>
      </c>
      <c r="AD319" s="285">
        <f>AB319/T319</f>
      </c>
      <c r="AE319" s="288">
        <f>(W319-AC319)/(F319+500)</f>
      </c>
      <c r="AF319" s="289" t="s">
        <v>354</v>
      </c>
    </row>
    <row r="320">
      <c r="A320" s="275"/>
      <c r="B320" s="276"/>
      <c r="C320" s="277"/>
      <c r="D320" s="278" t="s">
        <v>355</v>
      </c>
      <c r="E320" s="279">
        <v>235.01</v>
      </c>
      <c r="F320" s="280"/>
      <c r="G320" s="281">
        <v>3517</v>
      </c>
      <c r="H320" s="281">
        <v>129</v>
      </c>
      <c r="I320" s="282">
        <f t="shared" si="109"/>
      </c>
      <c r="J320" s="283">
        <f t="shared" si="152"/>
      </c>
      <c r="K320" s="281">
        <v>8</v>
      </c>
      <c r="L320" s="283">
        <f t="shared" si="204"/>
      </c>
      <c r="M320" s="281">
        <v>0</v>
      </c>
      <c r="N320" s="284">
        <f t="shared" si="224"/>
      </c>
      <c r="O320" s="281">
        <v>1</v>
      </c>
      <c r="P320" s="284">
        <f t="shared" si="242"/>
      </c>
      <c r="Q320" s="285"/>
      <c r="R320" s="281"/>
      <c r="S320" s="285"/>
      <c r="T320" s="281"/>
      <c r="U320" s="286"/>
      <c r="V320" s="287"/>
      <c r="W320" s="281"/>
      <c r="X320" s="287"/>
      <c r="Y320" s="285"/>
      <c r="Z320" s="287"/>
      <c r="AA320" s="287"/>
      <c r="AB320" s="281"/>
      <c r="AC320" s="281"/>
      <c r="AD320" s="285"/>
      <c r="AE320" s="288"/>
      <c r="AF320" s="290"/>
    </row>
    <row r="321">
      <c r="A321" s="275"/>
      <c r="B321" s="276"/>
      <c r="C321" s="277"/>
      <c r="D321" s="278" t="s">
        <v>356</v>
      </c>
      <c r="E321" s="279">
        <v>173.48</v>
      </c>
      <c r="F321" s="280"/>
      <c r="G321" s="281">
        <v>1515</v>
      </c>
      <c r="H321" s="291">
        <v>137</v>
      </c>
      <c r="I321" s="282">
        <f t="shared" si="109"/>
      </c>
      <c r="J321" s="283">
        <f t="shared" si="152"/>
      </c>
      <c r="K321" s="281">
        <v>4</v>
      </c>
      <c r="L321" s="283">
        <f t="shared" si="204"/>
      </c>
      <c r="M321" s="281">
        <v>0</v>
      </c>
      <c r="N321" s="284">
        <f t="shared" si="224"/>
      </c>
      <c r="O321" s="281">
        <v>0</v>
      </c>
      <c r="P321" s="284">
        <f t="shared" si="242"/>
      </c>
      <c r="Q321" s="285"/>
      <c r="R321" s="281"/>
      <c r="S321" s="285"/>
      <c r="T321" s="281"/>
      <c r="U321" s="286"/>
      <c r="V321" s="287"/>
      <c r="W321" s="281"/>
      <c r="X321" s="287"/>
      <c r="Y321" s="285"/>
      <c r="Z321" s="287"/>
      <c r="AA321" s="287"/>
      <c r="AB321" s="281"/>
      <c r="AC321" s="281"/>
      <c r="AD321" s="285"/>
      <c r="AE321" s="288"/>
      <c r="AF321" s="292" t="s">
        <v>357</v>
      </c>
    </row>
    <row r="322">
      <c r="A322" s="275"/>
      <c r="B322" s="276" t="s">
        <v>361</v>
      </c>
      <c r="C322" s="277" t="s">
        <v>386</v>
      </c>
      <c r="D322" s="278" t="s">
        <v>353</v>
      </c>
      <c r="E322" s="279">
        <v>0</v>
      </c>
      <c r="F322" s="335">
        <f>E322+E324+E323</f>
      </c>
      <c r="G322" s="281">
        <v>0</v>
      </c>
      <c r="H322" s="281">
        <v>0</v>
      </c>
      <c r="I322" s="282">
        <f t="shared" si="109"/>
      </c>
      <c r="J322" s="283">
        <f t="shared" si="152"/>
      </c>
      <c r="K322" s="281">
        <v>0</v>
      </c>
      <c r="L322" s="283">
        <f t="shared" si="204"/>
      </c>
      <c r="M322" s="281">
        <v>0</v>
      </c>
      <c r="N322" s="284">
        <f t="shared" si="224"/>
      </c>
      <c r="O322" s="281">
        <v>0</v>
      </c>
      <c r="P322" s="284">
        <f t="shared" si="242"/>
      </c>
      <c r="Q322" s="285">
        <f>(M322+M323+M324)/(O322+O323+O324)</f>
      </c>
      <c r="R322" s="281">
        <v>7</v>
      </c>
      <c r="S322" s="285">
        <f>(O322+O323+O324)/(K322+K323+K324)</f>
      </c>
      <c r="T322" s="281">
        <v>3</v>
      </c>
      <c r="U322" s="286">
        <f>F322/T322</f>
      </c>
      <c r="V322" s="287">
        <f>(F322+4*500)/T322</f>
      </c>
      <c r="W322" s="281">
        <v>4398</v>
      </c>
      <c r="X322" s="287">
        <f>W322/T322</f>
      </c>
      <c r="Y322" s="285">
        <f>T322/R322</f>
      </c>
      <c r="Z322" s="287">
        <f>W322/F322</f>
      </c>
      <c r="AA322" s="287">
        <f>W322/(F322+500)</f>
      </c>
      <c r="AB322" s="281">
        <v>0</v>
      </c>
      <c r="AC322" s="281">
        <v>0</v>
      </c>
      <c r="AD322" s="285">
        <f>AB322/T322</f>
      </c>
      <c r="AE322" s="288">
        <f>(W322-AC322)/(F322+500)</f>
      </c>
      <c r="AF322" s="289" t="s">
        <v>354</v>
      </c>
    </row>
    <row r="323">
      <c r="A323" s="275"/>
      <c r="B323" s="276"/>
      <c r="C323" s="277"/>
      <c r="D323" s="278" t="s">
        <v>355</v>
      </c>
      <c r="E323" s="279">
        <v>1034.19</v>
      </c>
      <c r="F323" s="335"/>
      <c r="G323" s="281">
        <v>10270</v>
      </c>
      <c r="H323" s="281">
        <v>492</v>
      </c>
      <c r="I323" s="282">
        <f t="shared" si="109"/>
      </c>
      <c r="J323" s="283">
        <f t="shared" si="152"/>
      </c>
      <c r="K323" s="281">
        <v>28</v>
      </c>
      <c r="L323" s="283">
        <f t="shared" si="204"/>
      </c>
      <c r="M323" s="281">
        <v>2</v>
      </c>
      <c r="N323" s="284">
        <f t="shared" si="224"/>
      </c>
      <c r="O323" s="281">
        <v>4</v>
      </c>
      <c r="P323" s="284">
        <f t="shared" si="242"/>
      </c>
      <c r="Q323" s="285"/>
      <c r="R323" s="281"/>
      <c r="S323" s="285"/>
      <c r="T323" s="281"/>
      <c r="U323" s="286"/>
      <c r="V323" s="287"/>
      <c r="W323" s="281"/>
      <c r="X323" s="287"/>
      <c r="Y323" s="285"/>
      <c r="Z323" s="287"/>
      <c r="AA323" s="287"/>
      <c r="AB323" s="281"/>
      <c r="AC323" s="281"/>
      <c r="AD323" s="285"/>
      <c r="AE323" s="288"/>
      <c r="AF323" s="290"/>
    </row>
    <row r="324">
      <c r="A324" s="275"/>
      <c r="B324" s="276"/>
      <c r="C324" s="277"/>
      <c r="D324" s="278" t="s">
        <v>356</v>
      </c>
      <c r="E324" s="279">
        <v>264.66</v>
      </c>
      <c r="F324" s="335"/>
      <c r="G324" s="281">
        <v>1158</v>
      </c>
      <c r="H324" s="291">
        <v>115</v>
      </c>
      <c r="I324" s="282">
        <f t="shared" si="109"/>
      </c>
      <c r="J324" s="283">
        <f t="shared" si="152"/>
      </c>
      <c r="K324" s="281">
        <v>4</v>
      </c>
      <c r="L324" s="283">
        <f t="shared" si="204"/>
      </c>
      <c r="M324" s="281">
        <v>0</v>
      </c>
      <c r="N324" s="284">
        <f t="shared" si="224"/>
      </c>
      <c r="O324" s="281">
        <v>0</v>
      </c>
      <c r="P324" s="284">
        <f t="shared" si="242"/>
      </c>
      <c r="Q324" s="285"/>
      <c r="R324" s="281"/>
      <c r="S324" s="285"/>
      <c r="T324" s="281"/>
      <c r="U324" s="286"/>
      <c r="V324" s="287"/>
      <c r="W324" s="281"/>
      <c r="X324" s="287"/>
      <c r="Y324" s="285"/>
      <c r="Z324" s="287"/>
      <c r="AA324" s="287"/>
      <c r="AB324" s="281"/>
      <c r="AC324" s="281"/>
      <c r="AD324" s="285"/>
      <c r="AE324" s="288"/>
      <c r="AF324" s="292" t="s">
        <v>357</v>
      </c>
    </row>
    <row r="325">
      <c r="A325" s="275"/>
      <c r="B325" s="294" t="s">
        <v>362</v>
      </c>
      <c r="C325" s="294"/>
      <c r="D325" s="294"/>
      <c r="E325" s="295">
        <f>SUM(E310:E324)</f>
      </c>
      <c r="F325" s="296">
        <f>SUM(F310:F324)</f>
      </c>
      <c r="G325" s="297">
        <f>SUM(G310:G324)</f>
      </c>
      <c r="H325" s="297">
        <f>SUM(H310:H324)</f>
      </c>
      <c r="I325" s="298">
        <f t="shared" si="109"/>
      </c>
      <c r="J325" s="299">
        <f t="shared" si="152"/>
      </c>
      <c r="K325" s="297">
        <f>SUM(K310:K324)</f>
      </c>
      <c r="L325" s="299">
        <f t="shared" si="204"/>
      </c>
      <c r="M325" s="297">
        <f>SUM(M310:M324)</f>
      </c>
      <c r="N325" s="300">
        <f t="shared" si="224"/>
      </c>
      <c r="O325" s="297">
        <f>SUM(O310:O324)</f>
      </c>
      <c r="P325" s="300">
        <f t="shared" si="242"/>
      </c>
      <c r="Q325" s="301">
        <f>M325/O325</f>
      </c>
      <c r="R325" s="297">
        <f>SUM(R310:R324)</f>
      </c>
      <c r="S325" s="301">
        <f>(O325+O325)/(K325+K325)</f>
      </c>
      <c r="T325" s="296">
        <f>SUM(T310:T324)</f>
      </c>
      <c r="U325" s="302">
        <f t="shared" ref="U325:U326" si="274">F325/T325</f>
      </c>
      <c r="V325" s="303">
        <f t="shared" ref="V325:V326" si="324">(F325+4*500)/T325</f>
      </c>
      <c r="W325" s="296">
        <f>SUM(W310:W324)</f>
      </c>
      <c r="X325" s="304">
        <f t="shared" ref="X325:X326" si="375">W325/T325</f>
      </c>
      <c r="Y325" s="301">
        <f t="shared" ref="Y325:Y326" si="426">T325/R325</f>
      </c>
      <c r="Z325" s="303">
        <f t="shared" ref="Z325:Z326" si="19">W325/F325</f>
      </c>
      <c r="AA325" s="303">
        <f>W325/(F325+COUNT(W310:W324)*500)</f>
      </c>
      <c r="AB325" s="295">
        <f>AB310+AB313+AB316+AB319+AB322</f>
      </c>
      <c r="AC325" s="295">
        <f>AC310+AC313+AC316+AC319+AC322</f>
      </c>
      <c r="AD325" s="301">
        <f t="shared" ref="AD325:AD326" si="70">AB325/T325</f>
      </c>
      <c r="AE325" s="305">
        <f>(W325-AC325)/(F325+COUNT(W310:W324))</f>
      </c>
      <c r="AF325" s="306"/>
    </row>
    <row r="326">
      <c r="A326" s="275"/>
      <c r="B326" s="307" t="s">
        <v>363</v>
      </c>
      <c r="C326" s="277" t="s">
        <v>364</v>
      </c>
      <c r="D326" s="278" t="s">
        <v>353</v>
      </c>
      <c r="E326" s="279">
        <v>0</v>
      </c>
      <c r="F326" s="280">
        <f>E326+E328+E327</f>
      </c>
      <c r="G326" s="281">
        <v>0</v>
      </c>
      <c r="H326" s="281">
        <v>0</v>
      </c>
      <c r="I326" s="282">
        <f t="shared" si="109"/>
      </c>
      <c r="J326" s="283">
        <f t="shared" si="152"/>
      </c>
      <c r="K326" s="281">
        <v>0</v>
      </c>
      <c r="L326" s="283">
        <f t="shared" si="204"/>
      </c>
      <c r="M326" s="281">
        <v>0</v>
      </c>
      <c r="N326" s="284">
        <f t="shared" si="224"/>
      </c>
      <c r="O326" s="281">
        <v>0</v>
      </c>
      <c r="P326" s="284">
        <f t="shared" si="242"/>
      </c>
      <c r="Q326" s="285">
        <f>(M326+M327+M328)/(O326+O327+O328)</f>
      </c>
      <c r="R326" s="281">
        <v>4</v>
      </c>
      <c r="S326" s="285">
        <f>(O326+O327+O328)/(K326+K327+K328)</f>
      </c>
      <c r="T326" s="281">
        <v>0</v>
      </c>
      <c r="U326" s="286">
        <f t="shared" si="274"/>
      </c>
      <c r="V326" s="287">
        <f t="shared" si="324"/>
      </c>
      <c r="W326" s="281">
        <v>0</v>
      </c>
      <c r="X326" s="287">
        <f t="shared" si="375"/>
      </c>
      <c r="Y326" s="285">
        <f t="shared" si="426"/>
      </c>
      <c r="Z326" s="287">
        <f t="shared" si="19"/>
      </c>
      <c r="AA326" s="287">
        <f>W326/(F326+500)</f>
      </c>
      <c r="AB326" s="281">
        <v>0</v>
      </c>
      <c r="AC326" s="281">
        <v>0</v>
      </c>
      <c r="AD326" s="285">
        <f t="shared" si="70"/>
      </c>
      <c r="AE326" s="288">
        <f>(W326-AC326)/(F326+500)</f>
      </c>
      <c r="AF326" s="289" t="s">
        <v>354</v>
      </c>
    </row>
    <row r="327">
      <c r="A327" s="275"/>
      <c r="B327" s="307"/>
      <c r="C327" s="277"/>
      <c r="D327" s="278" t="s">
        <v>355</v>
      </c>
      <c r="E327" s="279">
        <v>1495.59</v>
      </c>
      <c r="F327" s="280"/>
      <c r="G327" s="281">
        <v>17617</v>
      </c>
      <c r="H327" s="281">
        <v>837</v>
      </c>
      <c r="I327" s="282">
        <f t="shared" si="109"/>
      </c>
      <c r="J327" s="283">
        <f t="shared" si="152"/>
      </c>
      <c r="K327" s="281">
        <v>28</v>
      </c>
      <c r="L327" s="283">
        <f t="shared" si="204"/>
      </c>
      <c r="M327" s="281">
        <v>0</v>
      </c>
      <c r="N327" s="284">
        <f t="shared" si="224"/>
      </c>
      <c r="O327" s="281">
        <v>0</v>
      </c>
      <c r="P327" s="284">
        <f t="shared" si="242"/>
      </c>
      <c r="Q327" s="285"/>
      <c r="R327" s="281"/>
      <c r="S327" s="285"/>
      <c r="T327" s="281"/>
      <c r="U327" s="286"/>
      <c r="V327" s="287"/>
      <c r="W327" s="281"/>
      <c r="X327" s="287"/>
      <c r="Y327" s="285"/>
      <c r="Z327" s="287"/>
      <c r="AA327" s="287"/>
      <c r="AB327" s="281"/>
      <c r="AC327" s="281"/>
      <c r="AD327" s="285"/>
      <c r="AE327" s="288"/>
      <c r="AF327" s="290"/>
    </row>
    <row r="328">
      <c r="A328" s="275"/>
      <c r="B328" s="307"/>
      <c r="C328" s="277"/>
      <c r="D328" s="278" t="s">
        <v>356</v>
      </c>
      <c r="E328" s="279">
        <v>186.3</v>
      </c>
      <c r="F328" s="280"/>
      <c r="G328" s="281">
        <v>1299</v>
      </c>
      <c r="H328" s="291">
        <v>89</v>
      </c>
      <c r="I328" s="282">
        <f t="shared" si="109"/>
      </c>
      <c r="J328" s="283">
        <f t="shared" si="152"/>
      </c>
      <c r="K328" s="281">
        <v>1</v>
      </c>
      <c r="L328" s="283">
        <f t="shared" si="204"/>
      </c>
      <c r="M328" s="281">
        <v>0</v>
      </c>
      <c r="N328" s="284">
        <f t="shared" si="224"/>
      </c>
      <c r="O328" s="281">
        <v>0</v>
      </c>
      <c r="P328" s="284">
        <f t="shared" si="242"/>
      </c>
      <c r="Q328" s="285"/>
      <c r="R328" s="281"/>
      <c r="S328" s="285"/>
      <c r="T328" s="281"/>
      <c r="U328" s="286"/>
      <c r="V328" s="287"/>
      <c r="W328" s="281"/>
      <c r="X328" s="287"/>
      <c r="Y328" s="285"/>
      <c r="Z328" s="287"/>
      <c r="AA328" s="287"/>
      <c r="AB328" s="281"/>
      <c r="AC328" s="281"/>
      <c r="AD328" s="285"/>
      <c r="AE328" s="288"/>
      <c r="AF328" s="292" t="s">
        <v>357</v>
      </c>
    </row>
    <row r="329">
      <c r="A329" s="275"/>
      <c r="B329" s="308" t="s">
        <v>365</v>
      </c>
      <c r="C329" s="277" t="s">
        <v>364</v>
      </c>
      <c r="D329" s="278" t="s">
        <v>353</v>
      </c>
      <c r="E329" s="279">
        <v>0</v>
      </c>
      <c r="F329" s="280">
        <f>E329+E331+E330</f>
      </c>
      <c r="G329" s="281">
        <v>0</v>
      </c>
      <c r="H329" s="281">
        <v>0</v>
      </c>
      <c r="I329" s="282">
        <f t="shared" si="109"/>
      </c>
      <c r="J329" s="283">
        <f t="shared" si="152"/>
      </c>
      <c r="K329" s="281">
        <v>0</v>
      </c>
      <c r="L329" s="283">
        <f t="shared" si="204"/>
      </c>
      <c r="M329" s="281">
        <v>0</v>
      </c>
      <c r="N329" s="284">
        <f t="shared" si="224"/>
      </c>
      <c r="O329" s="281">
        <v>0</v>
      </c>
      <c r="P329" s="284">
        <f t="shared" si="242"/>
      </c>
      <c r="Q329" s="285">
        <f>(M329+M330+M331)/(O329+O330+O331)</f>
      </c>
      <c r="R329" s="281">
        <v>6</v>
      </c>
      <c r="S329" s="285">
        <f>(O329+O330+O331)/(K329+K330+K331)</f>
      </c>
      <c r="T329" s="281">
        <v>3</v>
      </c>
      <c r="U329" s="286">
        <f>F329/T329</f>
      </c>
      <c r="V329" s="287">
        <f>(F329+4*500)/T329</f>
      </c>
      <c r="W329" s="281">
        <v>1771</v>
      </c>
      <c r="X329" s="287">
        <f>W329/T329</f>
      </c>
      <c r="Y329" s="285">
        <f>T329/R329</f>
      </c>
      <c r="Z329" s="287">
        <f>W329/F329</f>
      </c>
      <c r="AA329" s="287">
        <f>W329/(F329+500)</f>
      </c>
      <c r="AB329" s="281">
        <v>0</v>
      </c>
      <c r="AC329" s="281">
        <v>0</v>
      </c>
      <c r="AD329" s="285">
        <f>AB329/T329</f>
      </c>
      <c r="AE329" s="288">
        <f>(W329-AC329)/(F329+500)</f>
      </c>
      <c r="AF329" s="289" t="s">
        <v>354</v>
      </c>
    </row>
    <row r="330">
      <c r="A330" s="275"/>
      <c r="B330" s="308"/>
      <c r="C330" s="277"/>
      <c r="D330" s="278" t="s">
        <v>355</v>
      </c>
      <c r="E330" s="279">
        <v>995.02</v>
      </c>
      <c r="F330" s="280"/>
      <c r="G330" s="281">
        <v>13552</v>
      </c>
      <c r="H330" s="281">
        <v>606</v>
      </c>
      <c r="I330" s="282">
        <f t="shared" si="109"/>
      </c>
      <c r="J330" s="283">
        <f t="shared" si="152"/>
      </c>
      <c r="K330" s="281">
        <v>21</v>
      </c>
      <c r="L330" s="283">
        <f t="shared" si="204"/>
      </c>
      <c r="M330" s="281">
        <v>2</v>
      </c>
      <c r="N330" s="284">
        <f t="shared" si="224"/>
      </c>
      <c r="O330" s="281">
        <v>4</v>
      </c>
      <c r="P330" s="284">
        <f t="shared" si="242"/>
      </c>
      <c r="Q330" s="285"/>
      <c r="R330" s="281"/>
      <c r="S330" s="285"/>
      <c r="T330" s="281"/>
      <c r="U330" s="286"/>
      <c r="V330" s="287"/>
      <c r="W330" s="281"/>
      <c r="X330" s="287"/>
      <c r="Y330" s="285"/>
      <c r="Z330" s="287"/>
      <c r="AA330" s="287"/>
      <c r="AB330" s="281"/>
      <c r="AC330" s="281"/>
      <c r="AD330" s="285"/>
      <c r="AE330" s="288"/>
      <c r="AF330" s="290"/>
    </row>
    <row r="331">
      <c r="A331" s="275"/>
      <c r="B331" s="308"/>
      <c r="C331" s="277"/>
      <c r="D331" s="278" t="s">
        <v>356</v>
      </c>
      <c r="E331" s="279">
        <v>260.4</v>
      </c>
      <c r="F331" s="280"/>
      <c r="G331" s="281">
        <v>1474</v>
      </c>
      <c r="H331" s="291">
        <v>87</v>
      </c>
      <c r="I331" s="282">
        <f t="shared" si="109"/>
      </c>
      <c r="J331" s="283">
        <f t="shared" si="152"/>
      </c>
      <c r="K331" s="281">
        <v>1</v>
      </c>
      <c r="L331" s="283">
        <f t="shared" si="204"/>
      </c>
      <c r="M331" s="281">
        <v>0</v>
      </c>
      <c r="N331" s="284">
        <f t="shared" si="224"/>
      </c>
      <c r="O331" s="281">
        <v>0</v>
      </c>
      <c r="P331" s="284">
        <f t="shared" si="242"/>
      </c>
      <c r="Q331" s="285"/>
      <c r="R331" s="281"/>
      <c r="S331" s="285"/>
      <c r="T331" s="281"/>
      <c r="U331" s="286"/>
      <c r="V331" s="287"/>
      <c r="W331" s="281"/>
      <c r="X331" s="287"/>
      <c r="Y331" s="285"/>
      <c r="Z331" s="287"/>
      <c r="AA331" s="287"/>
      <c r="AB331" s="281"/>
      <c r="AC331" s="281"/>
      <c r="AD331" s="285"/>
      <c r="AE331" s="288"/>
      <c r="AF331" s="292" t="s">
        <v>357</v>
      </c>
    </row>
    <row r="332">
      <c r="A332" s="275"/>
      <c r="B332" s="308" t="s">
        <v>366</v>
      </c>
      <c r="C332" s="277" t="s">
        <v>364</v>
      </c>
      <c r="D332" s="278" t="s">
        <v>353</v>
      </c>
      <c r="E332" s="279">
        <v>0</v>
      </c>
      <c r="F332" s="280">
        <f>E332+E334+E333</f>
      </c>
      <c r="G332" s="281">
        <v>0</v>
      </c>
      <c r="H332" s="281">
        <v>0</v>
      </c>
      <c r="I332" s="282">
        <f t="shared" si="109"/>
      </c>
      <c r="J332" s="283">
        <f t="shared" si="152"/>
      </c>
      <c r="K332" s="281">
        <v>0</v>
      </c>
      <c r="L332" s="283">
        <f t="shared" si="204"/>
      </c>
      <c r="M332" s="281">
        <v>0</v>
      </c>
      <c r="N332" s="284">
        <f t="shared" si="224"/>
      </c>
      <c r="O332" s="281">
        <v>0</v>
      </c>
      <c r="P332" s="284">
        <f t="shared" si="242"/>
      </c>
      <c r="Q332" s="285">
        <f>(M332+M333+M334)/(O332+O333+O334)</f>
      </c>
      <c r="R332" s="281">
        <v>3</v>
      </c>
      <c r="S332" s="285">
        <f>(O332+O333+O334)/(K332+K333+K334)</f>
      </c>
      <c r="T332" s="281">
        <v>0</v>
      </c>
      <c r="U332" s="286">
        <f>F332/T332</f>
      </c>
      <c r="V332" s="287">
        <f>(F332+4*500)/T332</f>
      </c>
      <c r="W332" s="281">
        <v>0</v>
      </c>
      <c r="X332" s="287">
        <f>W332/T332</f>
      </c>
      <c r="Y332" s="285">
        <f>T332/R332</f>
      </c>
      <c r="Z332" s="287">
        <f>W332/F332</f>
      </c>
      <c r="AA332" s="287">
        <f>W332/(F332+500)</f>
      </c>
      <c r="AB332" s="281">
        <v>0</v>
      </c>
      <c r="AC332" s="281">
        <v>0</v>
      </c>
      <c r="AD332" s="285">
        <f>AB332/T332</f>
      </c>
      <c r="AE332" s="288">
        <f>(W332-AC332)/(F332+500)</f>
      </c>
      <c r="AF332" s="289" t="s">
        <v>354</v>
      </c>
    </row>
    <row r="333">
      <c r="A333" s="275"/>
      <c r="B333" s="308"/>
      <c r="C333" s="277"/>
      <c r="D333" s="278" t="s">
        <v>355</v>
      </c>
      <c r="E333" s="279">
        <v>947.99</v>
      </c>
      <c r="F333" s="280"/>
      <c r="G333" s="281">
        <v>13216</v>
      </c>
      <c r="H333" s="281">
        <v>491</v>
      </c>
      <c r="I333" s="282">
        <f t="shared" si="109"/>
      </c>
      <c r="J333" s="283">
        <f t="shared" si="152"/>
      </c>
      <c r="K333" s="281">
        <v>10</v>
      </c>
      <c r="L333" s="283">
        <f t="shared" si="204"/>
      </c>
      <c r="M333" s="281">
        <v>0</v>
      </c>
      <c r="N333" s="284">
        <f t="shared" si="224"/>
      </c>
      <c r="O333" s="281">
        <v>0</v>
      </c>
      <c r="P333" s="284">
        <f t="shared" si="242"/>
      </c>
      <c r="Q333" s="285"/>
      <c r="R333" s="281"/>
      <c r="S333" s="285"/>
      <c r="T333" s="281"/>
      <c r="U333" s="286"/>
      <c r="V333" s="287"/>
      <c r="W333" s="281"/>
      <c r="X333" s="287"/>
      <c r="Y333" s="285"/>
      <c r="Z333" s="287"/>
      <c r="AA333" s="287"/>
      <c r="AB333" s="281"/>
      <c r="AC333" s="281"/>
      <c r="AD333" s="285"/>
      <c r="AE333" s="288"/>
      <c r="AF333" s="290"/>
    </row>
    <row r="334">
      <c r="A334" s="275"/>
      <c r="B334" s="308"/>
      <c r="C334" s="277"/>
      <c r="D334" s="278" t="s">
        <v>356</v>
      </c>
      <c r="E334" s="279">
        <v>386.04</v>
      </c>
      <c r="F334" s="280"/>
      <c r="G334" s="281">
        <v>1883</v>
      </c>
      <c r="H334" s="291">
        <v>86</v>
      </c>
      <c r="I334" s="282">
        <f t="shared" si="109"/>
      </c>
      <c r="J334" s="283">
        <f t="shared" si="152"/>
      </c>
      <c r="K334" s="281">
        <v>2</v>
      </c>
      <c r="L334" s="283">
        <f t="shared" si="204"/>
      </c>
      <c r="M334" s="281">
        <v>0</v>
      </c>
      <c r="N334" s="284">
        <f t="shared" si="224"/>
      </c>
      <c r="O334" s="281">
        <v>2</v>
      </c>
      <c r="P334" s="284">
        <f t="shared" si="242"/>
      </c>
      <c r="Q334" s="285"/>
      <c r="R334" s="281"/>
      <c r="S334" s="285"/>
      <c r="T334" s="281"/>
      <c r="U334" s="286"/>
      <c r="V334" s="287"/>
      <c r="W334" s="281"/>
      <c r="X334" s="287"/>
      <c r="Y334" s="285"/>
      <c r="Z334" s="287"/>
      <c r="AA334" s="287"/>
      <c r="AB334" s="281"/>
      <c r="AC334" s="281"/>
      <c r="AD334" s="285"/>
      <c r="AE334" s="288"/>
      <c r="AF334" s="292" t="s">
        <v>357</v>
      </c>
    </row>
    <row r="335">
      <c r="A335" s="275"/>
      <c r="B335" s="308" t="s">
        <v>367</v>
      </c>
      <c r="C335" s="277" t="s">
        <v>364</v>
      </c>
      <c r="D335" s="278" t="s">
        <v>353</v>
      </c>
      <c r="E335" s="279">
        <v>0</v>
      </c>
      <c r="F335" s="280">
        <f>E335+E337+E336</f>
      </c>
      <c r="G335" s="281">
        <v>0</v>
      </c>
      <c r="H335" s="291">
        <v>0</v>
      </c>
      <c r="I335" s="282">
        <f t="shared" si="109"/>
      </c>
      <c r="J335" s="283">
        <f t="shared" si="152"/>
      </c>
      <c r="K335" s="281">
        <v>0</v>
      </c>
      <c r="L335" s="283">
        <f t="shared" si="204"/>
      </c>
      <c r="M335" s="281">
        <v>0</v>
      </c>
      <c r="N335" s="284">
        <f t="shared" si="224"/>
      </c>
      <c r="O335" s="281">
        <v>0</v>
      </c>
      <c r="P335" s="284">
        <f t="shared" si="242"/>
      </c>
      <c r="Q335" s="285">
        <f>(M335+M336+M337)/(O335+O336+O337)</f>
      </c>
      <c r="R335" s="281">
        <v>3</v>
      </c>
      <c r="S335" s="285">
        <f>(O335+O336+O337)/(K335+K336+K337)</f>
      </c>
      <c r="T335" s="281">
        <v>1</v>
      </c>
      <c r="U335" s="286">
        <f>F335/T335</f>
      </c>
      <c r="V335" s="287">
        <f>(F335+4*500)/T335</f>
      </c>
      <c r="W335" s="281">
        <v>799.1999999999998</v>
      </c>
      <c r="X335" s="287">
        <f>W335/T335</f>
      </c>
      <c r="Y335" s="285">
        <f>T335/R335</f>
      </c>
      <c r="Z335" s="287">
        <f>W335/F335</f>
      </c>
      <c r="AA335" s="287">
        <f>W335/(F335+500)</f>
      </c>
      <c r="AB335" s="281">
        <v>0</v>
      </c>
      <c r="AC335" s="281">
        <v>0</v>
      </c>
      <c r="AD335" s="285">
        <f>AB335/T335</f>
      </c>
      <c r="AE335" s="288">
        <f>(W335-AC335)/(F335+500)</f>
      </c>
      <c r="AF335" s="289" t="s">
        <v>354</v>
      </c>
    </row>
    <row r="336">
      <c r="A336" s="275"/>
      <c r="B336" s="308"/>
      <c r="C336" s="277"/>
      <c r="D336" s="278" t="s">
        <v>355</v>
      </c>
      <c r="E336" s="279">
        <v>770.65</v>
      </c>
      <c r="F336" s="280"/>
      <c r="G336" s="281">
        <v>9007</v>
      </c>
      <c r="H336" s="291">
        <v>363</v>
      </c>
      <c r="I336" s="282">
        <f t="shared" si="109"/>
      </c>
      <c r="J336" s="283">
        <f t="shared" si="152"/>
      </c>
      <c r="K336" s="281">
        <v>18</v>
      </c>
      <c r="L336" s="283">
        <f t="shared" si="204"/>
      </c>
      <c r="M336" s="281">
        <v>0</v>
      </c>
      <c r="N336" s="284">
        <f t="shared" si="224"/>
      </c>
      <c r="O336" s="281">
        <v>0</v>
      </c>
      <c r="P336" s="284">
        <f t="shared" si="242"/>
      </c>
      <c r="Q336" s="285"/>
      <c r="R336" s="281"/>
      <c r="S336" s="285"/>
      <c r="T336" s="281"/>
      <c r="U336" s="286"/>
      <c r="V336" s="287"/>
      <c r="W336" s="281"/>
      <c r="X336" s="287"/>
      <c r="Y336" s="285"/>
      <c r="Z336" s="287"/>
      <c r="AA336" s="287"/>
      <c r="AB336" s="281"/>
      <c r="AC336" s="281"/>
      <c r="AD336" s="285"/>
      <c r="AE336" s="288"/>
      <c r="AF336" s="290"/>
    </row>
    <row r="337">
      <c r="A337" s="275"/>
      <c r="B337" s="308"/>
      <c r="C337" s="277"/>
      <c r="D337" s="278" t="s">
        <v>356</v>
      </c>
      <c r="E337" s="279">
        <v>271.67</v>
      </c>
      <c r="F337" s="280"/>
      <c r="G337" s="281">
        <v>1458</v>
      </c>
      <c r="H337" s="291">
        <v>98</v>
      </c>
      <c r="I337" s="282">
        <f t="shared" si="109"/>
      </c>
      <c r="J337" s="283">
        <f t="shared" si="152"/>
      </c>
      <c r="K337" s="281">
        <v>0</v>
      </c>
      <c r="L337" s="283">
        <f t="shared" si="204"/>
      </c>
      <c r="M337" s="281">
        <v>1</v>
      </c>
      <c r="N337" s="284">
        <f t="shared" si="224"/>
      </c>
      <c r="O337" s="281">
        <v>1</v>
      </c>
      <c r="P337" s="284">
        <f t="shared" si="242"/>
      </c>
      <c r="Q337" s="285"/>
      <c r="R337" s="281"/>
      <c r="S337" s="285"/>
      <c r="T337" s="281"/>
      <c r="U337" s="286"/>
      <c r="V337" s="287"/>
      <c r="W337" s="281"/>
      <c r="X337" s="287"/>
      <c r="Y337" s="285"/>
      <c r="Z337" s="287"/>
      <c r="AA337" s="287"/>
      <c r="AB337" s="281"/>
      <c r="AC337" s="281"/>
      <c r="AD337" s="285"/>
      <c r="AE337" s="288"/>
      <c r="AF337" s="292" t="s">
        <v>357</v>
      </c>
    </row>
    <row r="338">
      <c r="A338" s="275"/>
      <c r="B338" s="308" t="s">
        <v>368</v>
      </c>
      <c r="C338" s="277" t="s">
        <v>364</v>
      </c>
      <c r="D338" s="278" t="s">
        <v>353</v>
      </c>
      <c r="E338" s="279">
        <v>0</v>
      </c>
      <c r="F338" s="280">
        <f>E338+E340+E339</f>
      </c>
      <c r="G338" s="281">
        <v>0</v>
      </c>
      <c r="H338" s="281">
        <v>0</v>
      </c>
      <c r="I338" s="282">
        <f t="shared" si="109"/>
      </c>
      <c r="J338" s="283">
        <f t="shared" si="152"/>
      </c>
      <c r="K338" s="281">
        <v>0</v>
      </c>
      <c r="L338" s="283">
        <f t="shared" si="204"/>
      </c>
      <c r="M338" s="281">
        <v>0</v>
      </c>
      <c r="N338" s="284">
        <f t="shared" si="224"/>
      </c>
      <c r="O338" s="281">
        <v>0</v>
      </c>
      <c r="P338" s="284">
        <f t="shared" si="242"/>
      </c>
      <c r="Q338" s="285">
        <f>(M338+M339+M340)/(O338+O339+O340)</f>
      </c>
      <c r="R338" s="281">
        <v>2</v>
      </c>
      <c r="S338" s="285">
        <f>(O338+O339+O340)/(K338+K339+K340)</f>
      </c>
      <c r="T338" s="281">
        <v>0</v>
      </c>
      <c r="U338" s="286">
        <f>F338/T338</f>
      </c>
      <c r="V338" s="287">
        <f>(F338+4*500)/T338</f>
      </c>
      <c r="W338" s="281">
        <v>0</v>
      </c>
      <c r="X338" s="287">
        <f>W338/T338</f>
      </c>
      <c r="Y338" s="285">
        <f>T338/R338</f>
      </c>
      <c r="Z338" s="287">
        <f>W338/F338</f>
      </c>
      <c r="AA338" s="287">
        <f>W338/(F338+500)</f>
      </c>
      <c r="AB338" s="281">
        <v>0</v>
      </c>
      <c r="AC338" s="281">
        <v>0</v>
      </c>
      <c r="AD338" s="285">
        <f>AB338/T338</f>
      </c>
      <c r="AE338" s="288">
        <f>(W338-AC338)/(F338+500)</f>
      </c>
      <c r="AF338" s="289" t="s">
        <v>354</v>
      </c>
    </row>
    <row r="339">
      <c r="A339" s="275"/>
      <c r="B339" s="308"/>
      <c r="C339" s="277"/>
      <c r="D339" s="278" t="s">
        <v>355</v>
      </c>
      <c r="E339" s="279">
        <v>467.79</v>
      </c>
      <c r="F339" s="280"/>
      <c r="G339" s="281">
        <v>4543</v>
      </c>
      <c r="H339" s="281">
        <v>156</v>
      </c>
      <c r="I339" s="282">
        <f t="shared" si="109"/>
      </c>
      <c r="J339" s="283">
        <f t="shared" si="152"/>
      </c>
      <c r="K339" s="281">
        <v>8</v>
      </c>
      <c r="L339" s="283">
        <f t="shared" si="204"/>
      </c>
      <c r="M339" s="281">
        <v>0</v>
      </c>
      <c r="N339" s="284">
        <f t="shared" si="224"/>
      </c>
      <c r="O339" s="281">
        <v>0</v>
      </c>
      <c r="P339" s="284">
        <f t="shared" si="242"/>
      </c>
      <c r="Q339" s="285"/>
      <c r="R339" s="281"/>
      <c r="S339" s="285"/>
      <c r="T339" s="281"/>
      <c r="U339" s="286"/>
      <c r="V339" s="287"/>
      <c r="W339" s="281"/>
      <c r="X339" s="287"/>
      <c r="Y339" s="285"/>
      <c r="Z339" s="287"/>
      <c r="AA339" s="287"/>
      <c r="AB339" s="281"/>
      <c r="AC339" s="281"/>
      <c r="AD339" s="285"/>
      <c r="AE339" s="288"/>
      <c r="AF339" s="290"/>
    </row>
    <row r="340">
      <c r="A340" s="275"/>
      <c r="B340" s="308"/>
      <c r="C340" s="277"/>
      <c r="D340" s="278" t="s">
        <v>356</v>
      </c>
      <c r="E340" s="279">
        <v>169.86</v>
      </c>
      <c r="F340" s="280"/>
      <c r="G340" s="281">
        <v>886</v>
      </c>
      <c r="H340" s="291">
        <v>51</v>
      </c>
      <c r="I340" s="282">
        <f t="shared" si="109"/>
      </c>
      <c r="J340" s="283">
        <f t="shared" si="152"/>
      </c>
      <c r="K340" s="281">
        <v>0</v>
      </c>
      <c r="L340" s="283">
        <f t="shared" si="204"/>
      </c>
      <c r="M340" s="281">
        <v>0</v>
      </c>
      <c r="N340" s="284">
        <f t="shared" si="224"/>
      </c>
      <c r="O340" s="281">
        <v>2</v>
      </c>
      <c r="P340" s="284">
        <f t="shared" si="242"/>
      </c>
      <c r="Q340" s="285"/>
      <c r="R340" s="281"/>
      <c r="S340" s="285"/>
      <c r="T340" s="281"/>
      <c r="U340" s="286"/>
      <c r="V340" s="287"/>
      <c r="W340" s="281"/>
      <c r="X340" s="287"/>
      <c r="Y340" s="285"/>
      <c r="Z340" s="287"/>
      <c r="AA340" s="287"/>
      <c r="AB340" s="281"/>
      <c r="AC340" s="281"/>
      <c r="AD340" s="285"/>
      <c r="AE340" s="288"/>
      <c r="AF340" s="292" t="s">
        <v>357</v>
      </c>
    </row>
    <row r="341">
      <c r="A341" s="275"/>
      <c r="B341" s="294" t="s">
        <v>362</v>
      </c>
      <c r="C341" s="294"/>
      <c r="D341" s="294"/>
      <c r="E341" s="297">
        <f>SUM(E326:E340)</f>
      </c>
      <c r="F341" s="297">
        <f>SUM(F326:F340)</f>
      </c>
      <c r="G341" s="297">
        <f>SUM(G326:G340)</f>
      </c>
      <c r="H341" s="297">
        <f>SUM(H326:H340)</f>
      </c>
      <c r="I341" s="298">
        <f t="shared" si="109"/>
      </c>
      <c r="J341" s="299">
        <f t="shared" si="152"/>
      </c>
      <c r="K341" s="297">
        <f>SUM(K326:K340)</f>
      </c>
      <c r="L341" s="299">
        <f t="shared" si="204"/>
      </c>
      <c r="M341" s="297">
        <f>SUM(M326:M340)</f>
      </c>
      <c r="N341" s="300">
        <f t="shared" si="224"/>
      </c>
      <c r="O341" s="297">
        <f>SUM(O326:O340)</f>
      </c>
      <c r="P341" s="300">
        <f t="shared" si="242"/>
      </c>
      <c r="Q341" s="301">
        <f>M341/O341</f>
      </c>
      <c r="R341" s="297">
        <f>SUM(R326:R340)</f>
      </c>
      <c r="S341" s="301">
        <f>(O341+O341)/(K341+K341)</f>
      </c>
      <c r="T341" s="297">
        <f>SUM(T326:T340)</f>
      </c>
      <c r="U341" s="302">
        <f t="shared" ref="U341:U342" si="275">F341/T341</f>
      </c>
      <c r="V341" s="303">
        <f t="shared" ref="V341:V342" si="325">(F341+4*500)/T341</f>
      </c>
      <c r="W341" s="297">
        <f>SUM(W326:W340)</f>
      </c>
      <c r="X341" s="304">
        <f t="shared" ref="X341:X342" si="376">W341/T341</f>
      </c>
      <c r="Y341" s="301">
        <f t="shared" ref="Y341:Y342" si="427">T341/R341</f>
      </c>
      <c r="Z341" s="303">
        <f t="shared" ref="Z341:Z342" si="20">W341/F341</f>
      </c>
      <c r="AA341" s="303">
        <f>W341/(F341+COUNT(W326:W340)*500)</f>
      </c>
      <c r="AB341" s="295">
        <f>AB326+AB329+AB332+AB338+AB335</f>
      </c>
      <c r="AC341" s="295">
        <f>AC326+AC329+AC332+AC338+AC335</f>
      </c>
      <c r="AD341" s="301">
        <f t="shared" ref="AD341:AD342" si="71">AB341/T341</f>
      </c>
      <c r="AE341" s="305">
        <f>(W341-AC341)/(F341+COUNT(W326:W340))</f>
      </c>
      <c r="AF341" s="292"/>
    </row>
    <row r="342">
      <c r="A342" s="275"/>
      <c r="B342" s="309" t="s">
        <v>369</v>
      </c>
      <c r="C342" s="277" t="s">
        <v>378</v>
      </c>
      <c r="D342" s="278" t="s">
        <v>353</v>
      </c>
      <c r="E342" s="279">
        <v>0</v>
      </c>
      <c r="F342" s="280">
        <f>E342+E344+E343</f>
      </c>
      <c r="G342" s="279">
        <v>0</v>
      </c>
      <c r="H342" s="279">
        <v>0</v>
      </c>
      <c r="I342" s="282">
        <f t="shared" si="109"/>
      </c>
      <c r="J342" s="283">
        <f t="shared" si="152"/>
      </c>
      <c r="K342" s="279">
        <v>0</v>
      </c>
      <c r="L342" s="283">
        <f t="shared" si="204"/>
      </c>
      <c r="M342" s="279">
        <v>0</v>
      </c>
      <c r="N342" s="284">
        <f t="shared" si="224"/>
      </c>
      <c r="O342" s="279">
        <v>0</v>
      </c>
      <c r="P342" s="284">
        <f t="shared" si="242"/>
      </c>
      <c r="Q342" s="285">
        <f>(M342+M343+M344)/(O342+O343+O344)</f>
      </c>
      <c r="R342" s="281">
        <v>4</v>
      </c>
      <c r="S342" s="285">
        <f>(O342+O343+O344)/(K342+K343+K344)</f>
      </c>
      <c r="T342" s="281">
        <v>3</v>
      </c>
      <c r="U342" s="286">
        <f t="shared" si="275"/>
      </c>
      <c r="V342" s="287">
        <f t="shared" si="325"/>
      </c>
      <c r="W342" s="281">
        <v>1950</v>
      </c>
      <c r="X342" s="287">
        <f t="shared" si="376"/>
      </c>
      <c r="Y342" s="285">
        <f t="shared" si="427"/>
      </c>
      <c r="Z342" s="287">
        <f t="shared" si="20"/>
      </c>
      <c r="AA342" s="287">
        <f>W342/(F342+500)</f>
      </c>
      <c r="AB342" s="281">
        <v>3</v>
      </c>
      <c r="AC342" s="281">
        <v>1950</v>
      </c>
      <c r="AD342" s="285">
        <f t="shared" si="71"/>
      </c>
      <c r="AE342" s="288">
        <f>(W342-AC342)/(F342+500)</f>
      </c>
      <c r="AF342" s="310" t="s">
        <v>371</v>
      </c>
    </row>
    <row r="343">
      <c r="A343" s="275"/>
      <c r="B343" s="309"/>
      <c r="C343" s="277"/>
      <c r="D343" s="278" t="s">
        <v>355</v>
      </c>
      <c r="E343" s="279">
        <v>759.46</v>
      </c>
      <c r="F343" s="280"/>
      <c r="G343" s="281">
        <v>7671</v>
      </c>
      <c r="H343" s="281">
        <v>251</v>
      </c>
      <c r="I343" s="282">
        <f t="shared" si="109"/>
      </c>
      <c r="J343" s="283">
        <f t="shared" si="152"/>
      </c>
      <c r="K343" s="281">
        <v>17</v>
      </c>
      <c r="L343" s="283">
        <f t="shared" si="204"/>
      </c>
      <c r="M343" s="281">
        <v>1</v>
      </c>
      <c r="N343" s="284">
        <f t="shared" si="224"/>
      </c>
      <c r="O343" s="281">
        <v>2</v>
      </c>
      <c r="P343" s="284">
        <f t="shared" si="242"/>
      </c>
      <c r="Q343" s="285"/>
      <c r="R343" s="281"/>
      <c r="S343" s="285"/>
      <c r="T343" s="281"/>
      <c r="U343" s="286"/>
      <c r="V343" s="287"/>
      <c r="W343" s="281"/>
      <c r="X343" s="287"/>
      <c r="Y343" s="285"/>
      <c r="Z343" s="287"/>
      <c r="AA343" s="287"/>
      <c r="AB343" s="281"/>
      <c r="AC343" s="281"/>
      <c r="AD343" s="285"/>
      <c r="AE343" s="288"/>
      <c r="AF343" s="292"/>
    </row>
    <row r="344">
      <c r="A344" s="275"/>
      <c r="B344" s="309"/>
      <c r="C344" s="277"/>
      <c r="D344" s="278" t="s">
        <v>356</v>
      </c>
      <c r="E344" s="279">
        <v>438</v>
      </c>
      <c r="F344" s="280"/>
      <c r="G344" s="281">
        <v>1966</v>
      </c>
      <c r="H344" s="291">
        <v>83</v>
      </c>
      <c r="I344" s="282">
        <f t="shared" si="109"/>
      </c>
      <c r="J344" s="283">
        <f t="shared" si="152"/>
      </c>
      <c r="K344" s="281">
        <v>4</v>
      </c>
      <c r="L344" s="283">
        <f t="shared" si="204"/>
      </c>
      <c r="M344" s="281">
        <v>0</v>
      </c>
      <c r="N344" s="284">
        <f t="shared" si="224"/>
      </c>
      <c r="O344" s="281">
        <v>1</v>
      </c>
      <c r="P344" s="284">
        <f t="shared" si="242"/>
      </c>
      <c r="Q344" s="285"/>
      <c r="R344" s="281"/>
      <c r="S344" s="285"/>
      <c r="T344" s="281"/>
      <c r="U344" s="286"/>
      <c r="V344" s="287"/>
      <c r="W344" s="281"/>
      <c r="X344" s="287"/>
      <c r="Y344" s="285"/>
      <c r="Z344" s="287"/>
      <c r="AA344" s="287"/>
      <c r="AB344" s="281"/>
      <c r="AC344" s="281"/>
      <c r="AD344" s="285"/>
      <c r="AE344" s="288"/>
      <c r="AF344" s="292" t="s">
        <v>372</v>
      </c>
    </row>
    <row r="345">
      <c r="A345" s="275"/>
      <c r="B345" s="309" t="s">
        <v>373</v>
      </c>
      <c r="C345" s="277" t="s">
        <v>378</v>
      </c>
      <c r="D345" s="278" t="s">
        <v>353</v>
      </c>
      <c r="E345" s="279">
        <v>0</v>
      </c>
      <c r="F345" s="335">
        <f>E345+E347+E346</f>
      </c>
      <c r="G345" s="281">
        <v>0</v>
      </c>
      <c r="H345" s="281">
        <v>0</v>
      </c>
      <c r="I345" s="282">
        <f t="shared" si="109"/>
      </c>
      <c r="J345" s="283">
        <f>(E345/G346)*1000</f>
      </c>
      <c r="K345" s="281">
        <v>0</v>
      </c>
      <c r="L345" s="283">
        <f t="shared" si="204"/>
      </c>
      <c r="M345" s="281">
        <v>0</v>
      </c>
      <c r="N345" s="284">
        <f t="shared" si="224"/>
      </c>
      <c r="O345" s="281">
        <v>0</v>
      </c>
      <c r="P345" s="284">
        <f t="shared" si="242"/>
      </c>
      <c r="Q345" s="285">
        <f>(M345+M346+M347)/(O345+O346+O347)</f>
      </c>
      <c r="R345" s="281">
        <v>3</v>
      </c>
      <c r="S345" s="285">
        <f>(O345+O346+O347)/(K345+K346+K347)</f>
      </c>
      <c r="T345" s="281">
        <v>1</v>
      </c>
      <c r="U345" s="286">
        <f>F345/T345</f>
      </c>
      <c r="V345" s="287">
        <f>(F345+4*500)/T345</f>
      </c>
      <c r="W345" s="281">
        <v>384</v>
      </c>
      <c r="X345" s="287">
        <f>W345/T345</f>
      </c>
      <c r="Y345" s="285">
        <f>T345/R345</f>
      </c>
      <c r="Z345" s="287">
        <f>W345/F345</f>
      </c>
      <c r="AA345" s="287">
        <f>W345/(F345+500)</f>
      </c>
      <c r="AB345" s="281">
        <v>0</v>
      </c>
      <c r="AC345" s="281">
        <v>0</v>
      </c>
      <c r="AD345" s="285">
        <f>AB345/T345</f>
      </c>
      <c r="AE345" s="288">
        <f>(W345-AC345)/(F345+500)</f>
      </c>
      <c r="AF345" s="310" t="s">
        <v>371</v>
      </c>
    </row>
    <row r="346">
      <c r="A346" s="275"/>
      <c r="B346" s="309"/>
      <c r="C346" s="277"/>
      <c r="D346" s="278" t="s">
        <v>355</v>
      </c>
      <c r="E346" s="279">
        <v>926.55</v>
      </c>
      <c r="F346" s="335"/>
      <c r="G346" s="281">
        <v>264</v>
      </c>
      <c r="H346" s="281">
        <v>7</v>
      </c>
      <c r="I346" s="282">
        <f t="shared" si="109"/>
      </c>
      <c r="J346" s="283">
        <f t="shared" ref="J346:J374" si="153">(E346/G346)*1000</f>
      </c>
      <c r="K346" s="281">
        <v>0</v>
      </c>
      <c r="L346" s="283">
        <f t="shared" si="204"/>
      </c>
      <c r="M346" s="281">
        <v>0</v>
      </c>
      <c r="N346" s="284">
        <f t="shared" si="224"/>
      </c>
      <c r="O346" s="281">
        <v>0</v>
      </c>
      <c r="P346" s="284">
        <f t="shared" si="242"/>
      </c>
      <c r="Q346" s="285"/>
      <c r="R346" s="281"/>
      <c r="S346" s="285"/>
      <c r="T346" s="281"/>
      <c r="U346" s="286"/>
      <c r="V346" s="287"/>
      <c r="W346" s="281"/>
      <c r="X346" s="287"/>
      <c r="Y346" s="285"/>
      <c r="Z346" s="287"/>
      <c r="AA346" s="287"/>
      <c r="AB346" s="281"/>
      <c r="AC346" s="281"/>
      <c r="AD346" s="285"/>
      <c r="AE346" s="288"/>
      <c r="AF346" s="292"/>
    </row>
    <row r="347">
      <c r="A347" s="275"/>
      <c r="B347" s="309"/>
      <c r="C347" s="277"/>
      <c r="D347" s="278" t="s">
        <v>356</v>
      </c>
      <c r="E347" s="279">
        <v>448</v>
      </c>
      <c r="F347" s="335"/>
      <c r="G347" s="281">
        <v>1985</v>
      </c>
      <c r="H347" s="281">
        <v>76</v>
      </c>
      <c r="I347" s="282">
        <f t="shared" si="109"/>
      </c>
      <c r="J347" s="283">
        <f t="shared" si="153"/>
      </c>
      <c r="K347" s="281">
        <v>4</v>
      </c>
      <c r="L347" s="283">
        <f t="shared" si="204"/>
      </c>
      <c r="M347" s="281">
        <v>0</v>
      </c>
      <c r="N347" s="284">
        <f t="shared" si="224"/>
      </c>
      <c r="O347" s="281">
        <v>0</v>
      </c>
      <c r="P347" s="284">
        <f t="shared" si="242"/>
      </c>
      <c r="Q347" s="285"/>
      <c r="R347" s="281"/>
      <c r="S347" s="285"/>
      <c r="T347" s="281"/>
      <c r="U347" s="286"/>
      <c r="V347" s="287"/>
      <c r="W347" s="281"/>
      <c r="X347" s="287"/>
      <c r="Y347" s="285"/>
      <c r="Z347" s="287"/>
      <c r="AA347" s="287"/>
      <c r="AB347" s="281"/>
      <c r="AC347" s="281"/>
      <c r="AD347" s="285"/>
      <c r="AE347" s="288"/>
      <c r="AF347" s="292" t="s">
        <v>372</v>
      </c>
    </row>
    <row r="348">
      <c r="A348" s="275"/>
      <c r="B348" s="309" t="s">
        <v>374</v>
      </c>
      <c r="C348" s="277" t="s">
        <v>378</v>
      </c>
      <c r="D348" s="278" t="s">
        <v>353</v>
      </c>
      <c r="E348" s="279">
        <v>0</v>
      </c>
      <c r="F348" s="280">
        <f>E348+E350+E349</f>
      </c>
      <c r="G348" s="279">
        <v>0</v>
      </c>
      <c r="H348" s="279">
        <v>0</v>
      </c>
      <c r="I348" s="282">
        <f t="shared" si="109"/>
      </c>
      <c r="J348" s="283">
        <f t="shared" si="153"/>
      </c>
      <c r="K348" s="279">
        <v>0</v>
      </c>
      <c r="L348" s="283">
        <f t="shared" si="204"/>
      </c>
      <c r="M348" s="279">
        <v>0</v>
      </c>
      <c r="N348" s="284">
        <f t="shared" si="224"/>
      </c>
      <c r="O348" s="279">
        <v>0</v>
      </c>
      <c r="P348" s="284">
        <f t="shared" si="242"/>
      </c>
      <c r="Q348" s="285">
        <f>(M348+M349+M350)/(O348+O349+O350)</f>
      </c>
      <c r="R348" s="281">
        <v>3</v>
      </c>
      <c r="S348" s="285">
        <f>(O348+O349+O350)/(K348+K349+K350)</f>
      </c>
      <c r="T348" s="281">
        <v>0</v>
      </c>
      <c r="U348" s="286">
        <f>F348/T348</f>
      </c>
      <c r="V348" s="287">
        <f>(F348+4*500)/T348</f>
      </c>
      <c r="W348" s="281">
        <v>0</v>
      </c>
      <c r="X348" s="287">
        <f>W348/T348</f>
      </c>
      <c r="Y348" s="285">
        <f>T348/R348</f>
      </c>
      <c r="Z348" s="287">
        <f>W348/F348</f>
      </c>
      <c r="AA348" s="287">
        <f>W348/(F348+500)</f>
      </c>
      <c r="AB348" s="281">
        <v>0</v>
      </c>
      <c r="AC348" s="281">
        <v>0</v>
      </c>
      <c r="AD348" s="285">
        <f>AB348/T348</f>
      </c>
      <c r="AE348" s="288">
        <f>(W348-AC348)/(F348+500)</f>
      </c>
      <c r="AF348" s="310" t="s">
        <v>371</v>
      </c>
    </row>
    <row r="349">
      <c r="A349" s="275"/>
      <c r="B349" s="309"/>
      <c r="C349" s="277"/>
      <c r="D349" s="278" t="s">
        <v>355</v>
      </c>
      <c r="E349" s="281">
        <v>679.74</v>
      </c>
      <c r="F349" s="280"/>
      <c r="G349" s="281">
        <v>9121</v>
      </c>
      <c r="H349" s="281">
        <v>318</v>
      </c>
      <c r="I349" s="282">
        <f t="shared" si="109"/>
      </c>
      <c r="J349" s="283">
        <f t="shared" si="153"/>
      </c>
      <c r="K349" s="281">
        <v>20</v>
      </c>
      <c r="L349" s="283">
        <f t="shared" si="204"/>
      </c>
      <c r="M349" s="281">
        <v>0</v>
      </c>
      <c r="N349" s="284">
        <f t="shared" si="224"/>
      </c>
      <c r="O349" s="281">
        <v>0</v>
      </c>
      <c r="P349" s="284">
        <f t="shared" si="242"/>
      </c>
      <c r="Q349" s="285"/>
      <c r="R349" s="281"/>
      <c r="S349" s="285"/>
      <c r="T349" s="281"/>
      <c r="U349" s="286"/>
      <c r="V349" s="287"/>
      <c r="W349" s="281"/>
      <c r="X349" s="287"/>
      <c r="Y349" s="285"/>
      <c r="Z349" s="287"/>
      <c r="AA349" s="287"/>
      <c r="AB349" s="281"/>
      <c r="AC349" s="281"/>
      <c r="AD349" s="285"/>
      <c r="AE349" s="288"/>
      <c r="AF349" s="292"/>
    </row>
    <row r="350">
      <c r="A350" s="275"/>
      <c r="B350" s="309"/>
      <c r="C350" s="277"/>
      <c r="D350" s="278" t="s">
        <v>356</v>
      </c>
      <c r="E350" s="281">
        <v>638.32</v>
      </c>
      <c r="F350" s="280"/>
      <c r="G350" s="281">
        <v>2428</v>
      </c>
      <c r="H350" s="281">
        <v>79</v>
      </c>
      <c r="I350" s="282">
        <f t="shared" si="109"/>
      </c>
      <c r="J350" s="283">
        <f t="shared" si="153"/>
      </c>
      <c r="K350" s="281">
        <v>4</v>
      </c>
      <c r="L350" s="283">
        <f t="shared" si="204"/>
      </c>
      <c r="M350" s="281">
        <v>0</v>
      </c>
      <c r="N350" s="284">
        <f t="shared" si="224"/>
      </c>
      <c r="O350" s="281">
        <v>2</v>
      </c>
      <c r="P350" s="284">
        <f t="shared" si="242"/>
      </c>
      <c r="Q350" s="285"/>
      <c r="R350" s="281"/>
      <c r="S350" s="285"/>
      <c r="T350" s="281"/>
      <c r="U350" s="286"/>
      <c r="V350" s="287"/>
      <c r="W350" s="281"/>
      <c r="X350" s="287"/>
      <c r="Y350" s="285"/>
      <c r="Z350" s="287"/>
      <c r="AA350" s="287"/>
      <c r="AB350" s="281"/>
      <c r="AC350" s="281"/>
      <c r="AD350" s="285"/>
      <c r="AE350" s="288"/>
      <c r="AF350" s="292" t="s">
        <v>372</v>
      </c>
    </row>
    <row r="351">
      <c r="A351" s="275"/>
      <c r="B351" s="309" t="s">
        <v>375</v>
      </c>
      <c r="C351" s="277" t="s">
        <v>378</v>
      </c>
      <c r="D351" s="278" t="s">
        <v>353</v>
      </c>
      <c r="E351" s="279">
        <v>0</v>
      </c>
      <c r="F351" s="280">
        <f>E351+E353+E352</f>
      </c>
      <c r="G351" s="281">
        <v>0</v>
      </c>
      <c r="H351" s="281">
        <v>0</v>
      </c>
      <c r="I351" s="282">
        <f t="shared" si="109"/>
      </c>
      <c r="J351" s="283">
        <f t="shared" si="153"/>
      </c>
      <c r="K351" s="281">
        <v>0</v>
      </c>
      <c r="L351" s="283">
        <f t="shared" si="204"/>
      </c>
      <c r="M351" s="281">
        <v>0</v>
      </c>
      <c r="N351" s="284">
        <f t="shared" si="224"/>
      </c>
      <c r="O351" s="281">
        <v>0</v>
      </c>
      <c r="P351" s="284">
        <f t="shared" si="242"/>
      </c>
      <c r="Q351" s="285">
        <f>(M351+M352+M353)/(O351+O352+O353)</f>
      </c>
      <c r="R351" s="281">
        <v>6</v>
      </c>
      <c r="S351" s="285">
        <f>(O351+O352+O353)/(K351+K352+K353)</f>
      </c>
      <c r="T351" s="281">
        <v>5</v>
      </c>
      <c r="U351" s="286">
        <f>F351/T351</f>
      </c>
      <c r="V351" s="287">
        <f>(F351+4*500)/T351</f>
      </c>
      <c r="W351" s="281">
        <v>10633.980000000001</v>
      </c>
      <c r="X351" s="287">
        <f>W351/T351</f>
      </c>
      <c r="Y351" s="285">
        <f>T351/R351</f>
      </c>
      <c r="Z351" s="287">
        <f>W351/F351</f>
      </c>
      <c r="AA351" s="287">
        <f>W351/(F351+500)</f>
      </c>
      <c r="AB351" s="281">
        <v>0</v>
      </c>
      <c r="AC351" s="281">
        <v>0</v>
      </c>
      <c r="AD351" s="285">
        <f>AB351/T351</f>
      </c>
      <c r="AE351" s="288">
        <f>(W351-AC351)/(F351+500)</f>
      </c>
      <c r="AF351" s="310" t="s">
        <v>371</v>
      </c>
    </row>
    <row r="352">
      <c r="A352" s="275"/>
      <c r="B352" s="309"/>
      <c r="C352" s="277"/>
      <c r="D352" s="278" t="s">
        <v>355</v>
      </c>
      <c r="E352" s="279">
        <v>891.17</v>
      </c>
      <c r="F352" s="280"/>
      <c r="G352" s="281">
        <v>3851</v>
      </c>
      <c r="H352" s="281">
        <v>153</v>
      </c>
      <c r="I352" s="282">
        <f t="shared" si="109"/>
      </c>
      <c r="J352" s="283">
        <f t="shared" si="153"/>
      </c>
      <c r="K352" s="281">
        <v>5</v>
      </c>
      <c r="L352" s="283">
        <f t="shared" si="204"/>
      </c>
      <c r="M352" s="281">
        <v>2</v>
      </c>
      <c r="N352" s="284">
        <f t="shared" si="224"/>
      </c>
      <c r="O352" s="281">
        <v>3</v>
      </c>
      <c r="P352" s="284">
        <f t="shared" si="242"/>
      </c>
      <c r="Q352" s="285"/>
      <c r="R352" s="281"/>
      <c r="S352" s="285"/>
      <c r="T352" s="281"/>
      <c r="U352" s="286"/>
      <c r="V352" s="287"/>
      <c r="W352" s="281"/>
      <c r="X352" s="287"/>
      <c r="Y352" s="285"/>
      <c r="Z352" s="287"/>
      <c r="AA352" s="287"/>
      <c r="AB352" s="281"/>
      <c r="AC352" s="281"/>
      <c r="AD352" s="285"/>
      <c r="AE352" s="288"/>
      <c r="AF352" s="292"/>
    </row>
    <row r="353">
      <c r="A353" s="275"/>
      <c r="B353" s="309"/>
      <c r="C353" s="277"/>
      <c r="D353" s="278" t="s">
        <v>356</v>
      </c>
      <c r="E353" s="279">
        <v>578.01</v>
      </c>
      <c r="F353" s="280"/>
      <c r="G353" s="281">
        <v>7541</v>
      </c>
      <c r="H353" s="281">
        <v>229</v>
      </c>
      <c r="I353" s="282">
        <f t="shared" si="109"/>
      </c>
      <c r="J353" s="283">
        <f t="shared" si="153"/>
      </c>
      <c r="K353" s="281">
        <v>17</v>
      </c>
      <c r="L353" s="283">
        <f t="shared" si="204"/>
      </c>
      <c r="M353" s="281">
        <v>1</v>
      </c>
      <c r="N353" s="284">
        <f t="shared" si="224"/>
      </c>
      <c r="O353" s="281">
        <v>1</v>
      </c>
      <c r="P353" s="284">
        <f t="shared" si="242"/>
      </c>
      <c r="Q353" s="285"/>
      <c r="R353" s="281"/>
      <c r="S353" s="285"/>
      <c r="T353" s="281"/>
      <c r="U353" s="286"/>
      <c r="V353" s="287"/>
      <c r="W353" s="281"/>
      <c r="X353" s="287"/>
      <c r="Y353" s="285"/>
      <c r="Z353" s="287"/>
      <c r="AA353" s="287"/>
      <c r="AB353" s="281"/>
      <c r="AC353" s="281"/>
      <c r="AD353" s="285"/>
      <c r="AE353" s="288"/>
      <c r="AF353" s="292" t="s">
        <v>372</v>
      </c>
    </row>
    <row r="354">
      <c r="A354" s="275"/>
      <c r="B354" s="309" t="s">
        <v>376</v>
      </c>
      <c r="C354" s="277" t="s">
        <v>378</v>
      </c>
      <c r="D354" s="278" t="s">
        <v>353</v>
      </c>
      <c r="E354" s="279">
        <v>0</v>
      </c>
      <c r="F354" s="280">
        <f>E354+E356+E355</f>
      </c>
      <c r="G354" s="279">
        <v>0</v>
      </c>
      <c r="H354" s="279">
        <v>0</v>
      </c>
      <c r="I354" s="282">
        <f t="shared" si="109"/>
      </c>
      <c r="J354" s="283">
        <f t="shared" si="153"/>
      </c>
      <c r="K354" s="279">
        <v>0</v>
      </c>
      <c r="L354" s="283">
        <f t="shared" si="204"/>
      </c>
      <c r="M354" s="279">
        <v>0</v>
      </c>
      <c r="N354" s="284">
        <f t="shared" si="224"/>
      </c>
      <c r="O354" s="279">
        <v>0</v>
      </c>
      <c r="P354" s="284">
        <f t="shared" si="242"/>
      </c>
      <c r="Q354" s="285">
        <f>(M354+M355+M356)/(O354+O355+O356)</f>
      </c>
      <c r="R354" s="281">
        <v>4</v>
      </c>
      <c r="S354" s="285">
        <f>(O354+O355+O356)/(K354+K355+K356)</f>
      </c>
      <c r="T354" s="281">
        <v>3</v>
      </c>
      <c r="U354" s="286">
        <f>F354/T354</f>
      </c>
      <c r="V354" s="287">
        <f>(F354+4*500)/T354</f>
      </c>
      <c r="W354" s="281">
        <v>2584.7999999999993</v>
      </c>
      <c r="X354" s="287">
        <f>W354/T354</f>
      </c>
      <c r="Y354" s="285">
        <f>T354/R354</f>
      </c>
      <c r="Z354" s="287">
        <f>W354/F354</f>
      </c>
      <c r="AA354" s="287">
        <f>W354/(F354+500)</f>
      </c>
      <c r="AB354" s="281">
        <v>0</v>
      </c>
      <c r="AC354" s="281">
        <v>0</v>
      </c>
      <c r="AD354" s="285">
        <f>AB354/T354</f>
      </c>
      <c r="AE354" s="288">
        <f>(W354-AC354)/(F354+500)</f>
      </c>
      <c r="AF354" s="310" t="s">
        <v>371</v>
      </c>
    </row>
    <row r="355">
      <c r="A355" s="275"/>
      <c r="B355" s="309"/>
      <c r="C355" s="277"/>
      <c r="D355" s="278" t="s">
        <v>355</v>
      </c>
      <c r="E355" s="279">
        <v>716.7</v>
      </c>
      <c r="F355" s="280"/>
      <c r="G355" s="279">
        <v>7303</v>
      </c>
      <c r="H355" s="279">
        <v>207</v>
      </c>
      <c r="I355" s="282">
        <f t="shared" si="109"/>
      </c>
      <c r="J355" s="283">
        <f t="shared" si="153"/>
      </c>
      <c r="K355" s="281">
        <v>18</v>
      </c>
      <c r="L355" s="283">
        <f t="shared" si="204"/>
      </c>
      <c r="M355" s="281">
        <v>1</v>
      </c>
      <c r="N355" s="284">
        <f t="shared" si="224"/>
      </c>
      <c r="O355" s="281">
        <v>2</v>
      </c>
      <c r="P355" s="284">
        <f t="shared" si="242"/>
      </c>
      <c r="Q355" s="285"/>
      <c r="R355" s="281"/>
      <c r="S355" s="285"/>
      <c r="T355" s="281"/>
      <c r="U355" s="286"/>
      <c r="V355" s="287"/>
      <c r="W355" s="281"/>
      <c r="X355" s="287"/>
      <c r="Y355" s="285"/>
      <c r="Z355" s="287"/>
      <c r="AA355" s="287"/>
      <c r="AB355" s="281"/>
      <c r="AC355" s="281"/>
      <c r="AD355" s="285"/>
      <c r="AE355" s="288"/>
      <c r="AF355" s="292"/>
    </row>
    <row r="356">
      <c r="A356" s="275"/>
      <c r="B356" s="309"/>
      <c r="C356" s="277"/>
      <c r="D356" s="278" t="s">
        <v>356</v>
      </c>
      <c r="E356" s="279">
        <v>1268.63</v>
      </c>
      <c r="F356" s="280"/>
      <c r="G356" s="281">
        <v>5811</v>
      </c>
      <c r="H356" s="281">
        <v>380</v>
      </c>
      <c r="I356" s="282">
        <f t="shared" si="109"/>
      </c>
      <c r="J356" s="283">
        <f t="shared" si="153"/>
      </c>
      <c r="K356" s="281">
        <v>3</v>
      </c>
      <c r="L356" s="283">
        <f t="shared" si="204"/>
      </c>
      <c r="M356" s="281">
        <v>1</v>
      </c>
      <c r="N356" s="284">
        <f t="shared" si="224"/>
      </c>
      <c r="O356" s="281">
        <v>1</v>
      </c>
      <c r="P356" s="284">
        <f t="shared" si="242"/>
      </c>
      <c r="Q356" s="285"/>
      <c r="R356" s="281"/>
      <c r="S356" s="285"/>
      <c r="T356" s="281"/>
      <c r="U356" s="286"/>
      <c r="V356" s="287"/>
      <c r="W356" s="281"/>
      <c r="X356" s="287"/>
      <c r="Y356" s="285"/>
      <c r="Z356" s="287"/>
      <c r="AA356" s="287"/>
      <c r="AB356" s="281"/>
      <c r="AC356" s="281"/>
      <c r="AD356" s="285"/>
      <c r="AE356" s="288"/>
      <c r="AF356" s="292" t="s">
        <v>372</v>
      </c>
    </row>
    <row r="357">
      <c r="A357" s="275"/>
      <c r="B357" s="311" t="s">
        <v>362</v>
      </c>
      <c r="C357" s="311"/>
      <c r="D357" s="311"/>
      <c r="E357" s="297">
        <f>SUM(E342:E356)</f>
      </c>
      <c r="F357" s="297">
        <f>SUM(F342:F356)</f>
      </c>
      <c r="G357" s="297">
        <f>SUM(G342:G356)</f>
      </c>
      <c r="H357" s="297">
        <f>SUM(H342:H356)</f>
      </c>
      <c r="I357" s="298">
        <f t="shared" si="109"/>
      </c>
      <c r="J357" s="299">
        <f t="shared" si="153"/>
      </c>
      <c r="K357" s="297">
        <f>SUM(K342:K356)</f>
      </c>
      <c r="L357" s="299">
        <f t="shared" si="204"/>
      </c>
      <c r="M357" s="297">
        <f>SUM(M342:M356)</f>
      </c>
      <c r="N357" s="300">
        <f t="shared" si="224"/>
      </c>
      <c r="O357" s="297">
        <f>SUM(O342:O356)</f>
      </c>
      <c r="P357" s="300">
        <f t="shared" si="242"/>
      </c>
      <c r="Q357" s="301">
        <f>M357/O357</f>
      </c>
      <c r="R357" s="297">
        <f>SUM(R342:R356)</f>
      </c>
      <c r="S357" s="301">
        <f>(O357+O357)/(K357+K357)</f>
      </c>
      <c r="T357" s="297">
        <f>SUM(T342:T356)</f>
      </c>
      <c r="U357" s="302">
        <f t="shared" ref="U357:U358" si="276">F357/T357</f>
      </c>
      <c r="V357" s="303">
        <f t="shared" ref="V357:V358" si="326">(F357+4*500)/T357</f>
      </c>
      <c r="W357" s="297">
        <f>SUM(W342:W356)</f>
      </c>
      <c r="X357" s="304">
        <f t="shared" ref="X357:X358" si="377">W357/T357</f>
      </c>
      <c r="Y357" s="301">
        <f t="shared" ref="Y357:Y358" si="428">T357/R357</f>
      </c>
      <c r="Z357" s="303">
        <f t="shared" ref="Z357:Z358" si="21">W357/F357</f>
      </c>
      <c r="AA357" s="303">
        <f>W357/(F357+COUNT(W342:W356)*500)</f>
      </c>
      <c r="AB357" s="295">
        <f>AB342+AB345+AB348+AB351+AB354</f>
      </c>
      <c r="AC357" s="295">
        <f>AC342+AC345+AC348+AC351+AC354</f>
      </c>
      <c r="AD357" s="301">
        <f t="shared" ref="AD357:AD358" si="72">AB357/T357</f>
      </c>
      <c r="AE357" s="305">
        <f>(W357-AC357)/(F357+COUNT(W342:W356))</f>
      </c>
      <c r="AF357" s="292"/>
    </row>
    <row r="358">
      <c r="A358" s="275"/>
      <c r="B358" s="312" t="s">
        <v>377</v>
      </c>
      <c r="C358" s="277" t="s">
        <v>370</v>
      </c>
      <c r="D358" s="278" t="s">
        <v>353</v>
      </c>
      <c r="E358" s="279">
        <v>0</v>
      </c>
      <c r="F358" s="280">
        <f>E358+E360+E359</f>
      </c>
      <c r="G358" s="279">
        <v>0</v>
      </c>
      <c r="H358" s="279">
        <v>0</v>
      </c>
      <c r="I358" s="282">
        <f t="shared" si="109"/>
      </c>
      <c r="J358" s="283">
        <f t="shared" si="153"/>
      </c>
      <c r="K358" s="279">
        <v>0</v>
      </c>
      <c r="L358" s="283">
        <f t="shared" si="204"/>
      </c>
      <c r="M358" s="279">
        <v>0</v>
      </c>
      <c r="N358" s="284">
        <f t="shared" si="224"/>
      </c>
      <c r="O358" s="279">
        <v>0</v>
      </c>
      <c r="P358" s="284">
        <f t="shared" si="242"/>
      </c>
      <c r="Q358" s="285">
        <f>(M358+M359+M360)/(O358+O359+O360)</f>
      </c>
      <c r="R358" s="281">
        <v>15</v>
      </c>
      <c r="S358" s="285">
        <f>(O358+O359+O360)/(K358+K359+K360)</f>
      </c>
      <c r="T358" s="281">
        <v>6</v>
      </c>
      <c r="U358" s="286">
        <f t="shared" si="276"/>
      </c>
      <c r="V358" s="287">
        <f t="shared" si="326"/>
      </c>
      <c r="W358" s="281">
        <v>11812.800000000003</v>
      </c>
      <c r="X358" s="287">
        <f t="shared" si="377"/>
      </c>
      <c r="Y358" s="285">
        <f t="shared" si="428"/>
      </c>
      <c r="Z358" s="287">
        <f t="shared" si="21"/>
      </c>
      <c r="AA358" s="287">
        <f>W358/(F358+500)</f>
      </c>
      <c r="AB358" s="281">
        <v>1</v>
      </c>
      <c r="AC358" s="281">
        <v>787.1999999999998</v>
      </c>
      <c r="AD358" s="285">
        <f t="shared" si="72"/>
      </c>
      <c r="AE358" s="288">
        <f>(W358-AC358)/(F358+500)</f>
      </c>
      <c r="AF358" s="310" t="s">
        <v>371</v>
      </c>
    </row>
    <row r="359">
      <c r="A359" s="275"/>
      <c r="B359" s="312"/>
      <c r="C359" s="277"/>
      <c r="D359" s="278" t="s">
        <v>355</v>
      </c>
      <c r="E359" s="279">
        <v>1252.05</v>
      </c>
      <c r="F359" s="280"/>
      <c r="G359" s="281">
        <v>13982</v>
      </c>
      <c r="H359" s="281">
        <v>386</v>
      </c>
      <c r="I359" s="282">
        <f t="shared" si="109"/>
      </c>
      <c r="J359" s="283">
        <f t="shared" si="153"/>
      </c>
      <c r="K359" s="281">
        <v>25</v>
      </c>
      <c r="L359" s="283">
        <f t="shared" si="204"/>
      </c>
      <c r="M359" s="281">
        <v>3</v>
      </c>
      <c r="N359" s="284">
        <f t="shared" si="224"/>
      </c>
      <c r="O359" s="281">
        <v>4</v>
      </c>
      <c r="P359" s="284">
        <f t="shared" si="242"/>
      </c>
      <c r="Q359" s="285"/>
      <c r="R359" s="281"/>
      <c r="S359" s="285"/>
      <c r="T359" s="281"/>
      <c r="U359" s="286"/>
      <c r="V359" s="287"/>
      <c r="W359" s="281"/>
      <c r="X359" s="287"/>
      <c r="Y359" s="285"/>
      <c r="Z359" s="287"/>
      <c r="AA359" s="287"/>
      <c r="AB359" s="281"/>
      <c r="AC359" s="281"/>
      <c r="AD359" s="285"/>
      <c r="AE359" s="288"/>
      <c r="AF359" s="292"/>
    </row>
    <row r="360">
      <c r="A360" s="275"/>
      <c r="B360" s="312"/>
      <c r="C360" s="277"/>
      <c r="D360" s="278" t="s">
        <v>356</v>
      </c>
      <c r="E360" s="279">
        <v>2809.91</v>
      </c>
      <c r="F360" s="280"/>
      <c r="G360" s="281">
        <v>16287</v>
      </c>
      <c r="H360" s="281">
        <v>556</v>
      </c>
      <c r="I360" s="282">
        <v>151</v>
      </c>
      <c r="J360" s="283">
        <f t="shared" si="153"/>
      </c>
      <c r="K360" s="281">
        <v>7</v>
      </c>
      <c r="L360" s="283">
        <f t="shared" si="204"/>
      </c>
      <c r="M360" s="281">
        <v>3</v>
      </c>
      <c r="N360" s="284">
        <f t="shared" si="224"/>
      </c>
      <c r="O360" s="281">
        <v>6</v>
      </c>
      <c r="P360" s="284">
        <f t="shared" si="242"/>
      </c>
      <c r="Q360" s="285"/>
      <c r="R360" s="281"/>
      <c r="S360" s="285"/>
      <c r="T360" s="281"/>
      <c r="U360" s="286"/>
      <c r="V360" s="287"/>
      <c r="W360" s="281"/>
      <c r="X360" s="287"/>
      <c r="Y360" s="285"/>
      <c r="Z360" s="287"/>
      <c r="AA360" s="287"/>
      <c r="AB360" s="281"/>
      <c r="AC360" s="281"/>
      <c r="AD360" s="285"/>
      <c r="AE360" s="288"/>
      <c r="AF360" s="292" t="s">
        <v>372</v>
      </c>
    </row>
    <row r="361">
      <c r="A361" s="275"/>
      <c r="B361" s="309" t="s">
        <v>379</v>
      </c>
      <c r="C361" s="277" t="s">
        <v>370</v>
      </c>
      <c r="D361" s="278" t="s">
        <v>353</v>
      </c>
      <c r="E361" s="279">
        <v>0</v>
      </c>
      <c r="F361" s="280">
        <f>E361+E363+E362</f>
      </c>
      <c r="G361" s="279">
        <v>0</v>
      </c>
      <c r="H361" s="279">
        <v>0</v>
      </c>
      <c r="I361" s="282">
        <f t="shared" ref="I361:I374" si="110">H361/G361</f>
      </c>
      <c r="J361" s="283">
        <f t="shared" si="153"/>
      </c>
      <c r="K361" s="279">
        <v>0</v>
      </c>
      <c r="L361" s="283">
        <f t="shared" si="204"/>
      </c>
      <c r="M361" s="279">
        <v>0</v>
      </c>
      <c r="N361" s="284">
        <f t="shared" si="224"/>
      </c>
      <c r="O361" s="279">
        <v>0</v>
      </c>
      <c r="P361" s="284">
        <f t="shared" si="242"/>
      </c>
      <c r="Q361" s="285">
        <f>(M361+M362+M363)/(O361+O362+O363)</f>
      </c>
      <c r="R361" s="281">
        <v>7</v>
      </c>
      <c r="S361" s="285">
        <f>(O361+O362+O363)/(K361+K362+K363)</f>
      </c>
      <c r="T361" s="281">
        <v>1</v>
      </c>
      <c r="U361" s="286">
        <f>F361/T361</f>
      </c>
      <c r="V361" s="287">
        <f>(F361+4*500)/T361</f>
      </c>
      <c r="W361" s="281">
        <v>1752</v>
      </c>
      <c r="X361" s="287">
        <f>W361/T361</f>
      </c>
      <c r="Y361" s="285">
        <f>T361/R361</f>
      </c>
      <c r="Z361" s="287">
        <f>W361/F361</f>
      </c>
      <c r="AA361" s="287">
        <f>W361/(F361+500)</f>
      </c>
      <c r="AB361" s="281">
        <v>0</v>
      </c>
      <c r="AC361" s="281">
        <v>0</v>
      </c>
      <c r="AD361" s="285">
        <f>AB361/T361</f>
      </c>
      <c r="AE361" s="288">
        <f>(W361-AC361)/(F361+500)</f>
      </c>
      <c r="AF361" s="310" t="s">
        <v>371</v>
      </c>
    </row>
    <row r="362">
      <c r="A362" s="275"/>
      <c r="B362" s="309"/>
      <c r="C362" s="277"/>
      <c r="D362" s="278" t="s">
        <v>355</v>
      </c>
      <c r="E362" s="279">
        <v>1011.89</v>
      </c>
      <c r="F362" s="280"/>
      <c r="G362" s="281">
        <v>13255</v>
      </c>
      <c r="H362" s="281">
        <v>339</v>
      </c>
      <c r="I362" s="282">
        <f t="shared" si="110"/>
      </c>
      <c r="J362" s="283">
        <f t="shared" si="153"/>
      </c>
      <c r="K362" s="281">
        <v>21</v>
      </c>
      <c r="L362" s="283">
        <f t="shared" si="204"/>
      </c>
      <c r="M362" s="281">
        <v>1</v>
      </c>
      <c r="N362" s="284">
        <f t="shared" si="224"/>
      </c>
      <c r="O362" s="281">
        <v>3</v>
      </c>
      <c r="P362" s="284">
        <f t="shared" si="242"/>
      </c>
      <c r="Q362" s="285"/>
      <c r="R362" s="281"/>
      <c r="S362" s="285"/>
      <c r="T362" s="281"/>
      <c r="U362" s="286"/>
      <c r="V362" s="287"/>
      <c r="W362" s="281"/>
      <c r="X362" s="287"/>
      <c r="Y362" s="285"/>
      <c r="Z362" s="287"/>
      <c r="AA362" s="287"/>
      <c r="AB362" s="281"/>
      <c r="AC362" s="281"/>
      <c r="AD362" s="285"/>
      <c r="AE362" s="288"/>
      <c r="AF362" s="292"/>
    </row>
    <row r="363">
      <c r="A363" s="275"/>
      <c r="B363" s="309"/>
      <c r="C363" s="277"/>
      <c r="D363" s="278" t="s">
        <v>356</v>
      </c>
      <c r="E363" s="279">
        <v>1494.22</v>
      </c>
      <c r="F363" s="280"/>
      <c r="G363" s="281">
        <v>9551</v>
      </c>
      <c r="H363" s="281">
        <v>322</v>
      </c>
      <c r="I363" s="282">
        <f t="shared" si="110"/>
      </c>
      <c r="J363" s="283">
        <f t="shared" si="153"/>
      </c>
      <c r="K363" s="281">
        <v>8</v>
      </c>
      <c r="L363" s="283">
        <f t="shared" si="204"/>
      </c>
      <c r="M363" s="281">
        <v>0</v>
      </c>
      <c r="N363" s="284">
        <f t="shared" si="224"/>
      </c>
      <c r="O363" s="281">
        <v>3</v>
      </c>
      <c r="P363" s="284">
        <f t="shared" si="242"/>
      </c>
      <c r="Q363" s="285"/>
      <c r="R363" s="281"/>
      <c r="S363" s="285"/>
      <c r="T363" s="281"/>
      <c r="U363" s="286"/>
      <c r="V363" s="287"/>
      <c r="W363" s="281"/>
      <c r="X363" s="287"/>
      <c r="Y363" s="285"/>
      <c r="Z363" s="287"/>
      <c r="AA363" s="287"/>
      <c r="AB363" s="281"/>
      <c r="AC363" s="281"/>
      <c r="AD363" s="285"/>
      <c r="AE363" s="288"/>
      <c r="AF363" s="292" t="s">
        <v>372</v>
      </c>
    </row>
    <row r="364">
      <c r="A364" s="275"/>
      <c r="B364" s="309" t="s">
        <v>380</v>
      </c>
      <c r="C364" s="277" t="s">
        <v>370</v>
      </c>
      <c r="D364" s="278" t="s">
        <v>353</v>
      </c>
      <c r="E364" s="279">
        <v>0</v>
      </c>
      <c r="F364" s="280">
        <f>E364+E366+E365</f>
      </c>
      <c r="G364" s="279">
        <v>0</v>
      </c>
      <c r="H364" s="279">
        <v>0</v>
      </c>
      <c r="I364" s="282">
        <f t="shared" si="110"/>
      </c>
      <c r="J364" s="283">
        <f t="shared" si="153"/>
      </c>
      <c r="K364" s="279">
        <v>0</v>
      </c>
      <c r="L364" s="283">
        <f t="shared" si="204"/>
      </c>
      <c r="M364" s="279">
        <v>0</v>
      </c>
      <c r="N364" s="284">
        <f t="shared" si="224"/>
      </c>
      <c r="O364" s="279">
        <v>0</v>
      </c>
      <c r="P364" s="284">
        <f t="shared" si="242"/>
      </c>
      <c r="Q364" s="285">
        <f>(M364+M365+M366)/(O364+O365+O366)</f>
      </c>
      <c r="R364" s="281">
        <v>7</v>
      </c>
      <c r="S364" s="285">
        <f>(O364+O365+O366)/(K364+K365+K366)</f>
      </c>
      <c r="T364" s="281">
        <v>4</v>
      </c>
      <c r="U364" s="286">
        <f>F364/T364</f>
      </c>
      <c r="V364" s="287">
        <f>(F364+4*500)/T364</f>
      </c>
      <c r="W364" s="281">
        <v>8577.399999999994</v>
      </c>
      <c r="X364" s="287">
        <f>W364/T364</f>
      </c>
      <c r="Y364" s="285">
        <f>T364/R364</f>
      </c>
      <c r="Z364" s="287">
        <f>W364/F364</f>
      </c>
      <c r="AA364" s="287">
        <f>W364/(F364+500)</f>
      </c>
      <c r="AB364" s="281">
        <v>0</v>
      </c>
      <c r="AC364" s="281">
        <v>0</v>
      </c>
      <c r="AD364" s="285">
        <f>AB364/T364</f>
      </c>
      <c r="AE364" s="288">
        <f>(W364-AC364)/(F364+500)</f>
      </c>
      <c r="AF364" s="310" t="s">
        <v>371</v>
      </c>
    </row>
    <row r="365">
      <c r="A365" s="275"/>
      <c r="B365" s="309"/>
      <c r="C365" s="277"/>
      <c r="D365" s="278" t="s">
        <v>355</v>
      </c>
      <c r="E365" s="279">
        <v>962.01</v>
      </c>
      <c r="F365" s="280"/>
      <c r="G365" s="281">
        <v>14127</v>
      </c>
      <c r="H365" s="281">
        <v>345</v>
      </c>
      <c r="I365" s="282">
        <f t="shared" si="110"/>
      </c>
      <c r="J365" s="283">
        <f t="shared" si="153"/>
      </c>
      <c r="K365" s="281">
        <v>22</v>
      </c>
      <c r="L365" s="283">
        <f t="shared" si="204"/>
      </c>
      <c r="M365" s="281">
        <v>1</v>
      </c>
      <c r="N365" s="284">
        <f t="shared" si="224"/>
      </c>
      <c r="O365" s="281">
        <v>2</v>
      </c>
      <c r="P365" s="284">
        <f t="shared" si="242"/>
      </c>
      <c r="Q365" s="285"/>
      <c r="R365" s="281"/>
      <c r="S365" s="285"/>
      <c r="T365" s="281"/>
      <c r="U365" s="286"/>
      <c r="V365" s="287"/>
      <c r="W365" s="281"/>
      <c r="X365" s="287"/>
      <c r="Y365" s="285"/>
      <c r="Z365" s="287"/>
      <c r="AA365" s="287"/>
      <c r="AB365" s="281"/>
      <c r="AC365" s="281"/>
      <c r="AD365" s="285"/>
      <c r="AE365" s="288"/>
      <c r="AF365" s="292"/>
    </row>
    <row r="366">
      <c r="A366" s="275"/>
      <c r="B366" s="309"/>
      <c r="C366" s="277"/>
      <c r="D366" s="278" t="s">
        <v>356</v>
      </c>
      <c r="E366" s="279">
        <v>870.17</v>
      </c>
      <c r="F366" s="280"/>
      <c r="G366" s="281">
        <v>4648</v>
      </c>
      <c r="H366" s="281">
        <v>276</v>
      </c>
      <c r="I366" s="282">
        <f t="shared" si="110"/>
      </c>
      <c r="J366" s="283">
        <f t="shared" si="153"/>
      </c>
      <c r="K366" s="281">
        <v>3</v>
      </c>
      <c r="L366" s="283">
        <f t="shared" si="204"/>
      </c>
      <c r="M366" s="281">
        <v>1</v>
      </c>
      <c r="N366" s="284">
        <f t="shared" si="224"/>
      </c>
      <c r="O366" s="281">
        <v>1</v>
      </c>
      <c r="P366" s="284">
        <f t="shared" si="242"/>
      </c>
      <c r="Q366" s="285"/>
      <c r="R366" s="281"/>
      <c r="S366" s="285"/>
      <c r="T366" s="281"/>
      <c r="U366" s="286"/>
      <c r="V366" s="287"/>
      <c r="W366" s="281"/>
      <c r="X366" s="287"/>
      <c r="Y366" s="285"/>
      <c r="Z366" s="287"/>
      <c r="AA366" s="287"/>
      <c r="AB366" s="281"/>
      <c r="AC366" s="281"/>
      <c r="AD366" s="285"/>
      <c r="AE366" s="288"/>
      <c r="AF366" s="292" t="s">
        <v>372</v>
      </c>
    </row>
    <row r="367">
      <c r="A367" s="275"/>
      <c r="B367" s="309" t="s">
        <v>381</v>
      </c>
      <c r="C367" s="277" t="s">
        <v>370</v>
      </c>
      <c r="D367" s="278" t="s">
        <v>353</v>
      </c>
      <c r="E367" s="279">
        <v>0</v>
      </c>
      <c r="F367" s="280">
        <f>E367+E369+E368</f>
      </c>
      <c r="G367" s="279">
        <v>0</v>
      </c>
      <c r="H367" s="279">
        <v>0</v>
      </c>
      <c r="I367" s="282">
        <f t="shared" si="110"/>
      </c>
      <c r="J367" s="283">
        <f t="shared" si="153"/>
      </c>
      <c r="K367" s="279">
        <v>0</v>
      </c>
      <c r="L367" s="283">
        <f t="shared" si="204"/>
      </c>
      <c r="M367" s="279">
        <v>0</v>
      </c>
      <c r="N367" s="284">
        <f t="shared" si="224"/>
      </c>
      <c r="O367" s="279">
        <v>0</v>
      </c>
      <c r="P367" s="284">
        <f t="shared" si="242"/>
      </c>
      <c r="Q367" s="285">
        <f>(M367+M368+M369)/(O367+O368+O369)</f>
      </c>
      <c r="R367" s="281">
        <v>4</v>
      </c>
      <c r="S367" s="285">
        <f>(O367+O368+O369)/(K367+K368+K369)</f>
      </c>
      <c r="T367" s="281">
        <v>1</v>
      </c>
      <c r="U367" s="286">
        <f>F367/T367</f>
      </c>
      <c r="V367" s="287">
        <f>(F367+4*500)/T367</f>
      </c>
      <c r="W367" s="281">
        <v>2971.2000000000044</v>
      </c>
      <c r="X367" s="287">
        <f>W367/T367</f>
      </c>
      <c r="Y367" s="285">
        <f>T367/R367</f>
      </c>
      <c r="Z367" s="287">
        <f>W367/F367</f>
      </c>
      <c r="AA367" s="287">
        <f>W367/(F367+500)</f>
      </c>
      <c r="AB367" s="281">
        <v>0</v>
      </c>
      <c r="AC367" s="281">
        <v>0</v>
      </c>
      <c r="AD367" s="285">
        <f>AB367/T367</f>
      </c>
      <c r="AE367" s="288">
        <f>(W367-AC367)/(F367+500)</f>
      </c>
      <c r="AF367" s="310" t="s">
        <v>371</v>
      </c>
    </row>
    <row r="368">
      <c r="A368" s="275"/>
      <c r="B368" s="309"/>
      <c r="C368" s="277"/>
      <c r="D368" s="278" t="s">
        <v>355</v>
      </c>
      <c r="E368" s="279">
        <v>1125.58</v>
      </c>
      <c r="F368" s="280"/>
      <c r="G368" s="281">
        <v>17867</v>
      </c>
      <c r="H368" s="281">
        <v>579</v>
      </c>
      <c r="I368" s="282">
        <f t="shared" si="110"/>
      </c>
      <c r="J368" s="283">
        <f t="shared" si="153"/>
      </c>
      <c r="K368" s="281">
        <v>26</v>
      </c>
      <c r="L368" s="283">
        <f t="shared" si="204"/>
      </c>
      <c r="M368" s="281">
        <v>1</v>
      </c>
      <c r="N368" s="284">
        <f t="shared" si="224"/>
      </c>
      <c r="O368" s="281">
        <v>5</v>
      </c>
      <c r="P368" s="284">
        <f t="shared" si="242"/>
      </c>
      <c r="Q368" s="285"/>
      <c r="R368" s="281"/>
      <c r="S368" s="285"/>
      <c r="T368" s="281"/>
      <c r="U368" s="286"/>
      <c r="V368" s="287"/>
      <c r="W368" s="281"/>
      <c r="X368" s="287"/>
      <c r="Y368" s="285"/>
      <c r="Z368" s="287"/>
      <c r="AA368" s="287"/>
      <c r="AB368" s="281"/>
      <c r="AC368" s="281"/>
      <c r="AD368" s="285"/>
      <c r="AE368" s="288"/>
      <c r="AF368" s="292"/>
    </row>
    <row r="369">
      <c r="A369" s="275"/>
      <c r="B369" s="309"/>
      <c r="C369" s="277"/>
      <c r="D369" s="278" t="s">
        <v>356</v>
      </c>
      <c r="E369" s="279">
        <v>1172.64</v>
      </c>
      <c r="F369" s="280"/>
      <c r="G369" s="281">
        <v>5070</v>
      </c>
      <c r="H369" s="281">
        <v>541</v>
      </c>
      <c r="I369" s="282">
        <f t="shared" si="110"/>
      </c>
      <c r="J369" s="283">
        <f t="shared" si="153"/>
      </c>
      <c r="K369" s="281">
        <v>4</v>
      </c>
      <c r="L369" s="283">
        <f t="shared" si="204"/>
      </c>
      <c r="M369" s="281">
        <v>0</v>
      </c>
      <c r="N369" s="284">
        <f t="shared" si="224"/>
      </c>
      <c r="O369" s="281">
        <v>1</v>
      </c>
      <c r="P369" s="284">
        <f t="shared" si="242"/>
      </c>
      <c r="Q369" s="285"/>
      <c r="R369" s="281"/>
      <c r="S369" s="285"/>
      <c r="T369" s="281"/>
      <c r="U369" s="286"/>
      <c r="V369" s="287"/>
      <c r="W369" s="281"/>
      <c r="X369" s="287"/>
      <c r="Y369" s="285"/>
      <c r="Z369" s="287"/>
      <c r="AA369" s="287"/>
      <c r="AB369" s="281"/>
      <c r="AC369" s="281"/>
      <c r="AD369" s="285"/>
      <c r="AE369" s="288"/>
      <c r="AF369" s="292" t="s">
        <v>372</v>
      </c>
    </row>
    <row r="370">
      <c r="A370" s="275"/>
      <c r="B370" s="309" t="s">
        <v>382</v>
      </c>
      <c r="C370" s="277" t="s">
        <v>370</v>
      </c>
      <c r="D370" s="278" t="s">
        <v>353</v>
      </c>
      <c r="E370" s="279">
        <v>0</v>
      </c>
      <c r="F370" s="280">
        <f>E370+E372+E371</f>
      </c>
      <c r="G370" s="279">
        <v>0</v>
      </c>
      <c r="H370" s="279">
        <v>0</v>
      </c>
      <c r="I370" s="282">
        <f t="shared" si="110"/>
      </c>
      <c r="J370" s="283">
        <f t="shared" si="153"/>
      </c>
      <c r="K370" s="279">
        <v>0</v>
      </c>
      <c r="L370" s="283">
        <f t="shared" si="204"/>
      </c>
      <c r="M370" s="279">
        <v>0</v>
      </c>
      <c r="N370" s="284">
        <f t="shared" si="224"/>
      </c>
      <c r="O370" s="279">
        <v>0</v>
      </c>
      <c r="P370" s="284">
        <f t="shared" si="242"/>
      </c>
      <c r="Q370" s="285">
        <f>(M370+M371+M372)/(O370+O371+O372)</f>
      </c>
      <c r="R370" s="281">
        <v>3</v>
      </c>
      <c r="S370" s="285">
        <f>(O370+O371+O372)/(K370+K371+K372)</f>
      </c>
      <c r="T370" s="281">
        <v>2</v>
      </c>
      <c r="U370" s="286">
        <f>F370/T370</f>
      </c>
      <c r="V370" s="287">
        <f>(F370+4*500)/T370</f>
      </c>
      <c r="W370" s="281">
        <v>2131.7999999999956</v>
      </c>
      <c r="X370" s="287">
        <f>W370/T370</f>
      </c>
      <c r="Y370" s="285">
        <f>T370/R370</f>
      </c>
      <c r="Z370" s="287">
        <f>W370/F370</f>
      </c>
      <c r="AA370" s="287">
        <f>W370/(F370+500)</f>
      </c>
      <c r="AB370" s="281">
        <v>0</v>
      </c>
      <c r="AC370" s="281">
        <v>0</v>
      </c>
      <c r="AD370" s="285">
        <f>AB370/T370</f>
      </c>
      <c r="AE370" s="288">
        <f>(W370-AC370)/(F370+500)</f>
      </c>
      <c r="AF370" s="310" t="s">
        <v>371</v>
      </c>
    </row>
    <row r="371">
      <c r="A371" s="275"/>
      <c r="B371" s="309"/>
      <c r="C371" s="277"/>
      <c r="D371" s="278" t="s">
        <v>355</v>
      </c>
      <c r="E371" s="279">
        <v>715.85</v>
      </c>
      <c r="F371" s="280"/>
      <c r="G371" s="281">
        <v>17083</v>
      </c>
      <c r="H371" s="281">
        <v>414</v>
      </c>
      <c r="I371" s="282">
        <f t="shared" si="110"/>
      </c>
      <c r="J371" s="283">
        <f t="shared" si="153"/>
      </c>
      <c r="K371" s="281">
        <v>12</v>
      </c>
      <c r="L371" s="283">
        <f>E370/K370</f>
      </c>
      <c r="M371" s="281">
        <v>0</v>
      </c>
      <c r="N371" s="284">
        <f t="shared" si="224"/>
      </c>
      <c r="O371" s="281">
        <v>0</v>
      </c>
      <c r="P371" s="284">
        <f t="shared" si="242"/>
      </c>
      <c r="Q371" s="285"/>
      <c r="R371" s="281"/>
      <c r="S371" s="285"/>
      <c r="T371" s="281"/>
      <c r="U371" s="286"/>
      <c r="V371" s="287"/>
      <c r="W371" s="281"/>
      <c r="X371" s="287"/>
      <c r="Y371" s="285"/>
      <c r="Z371" s="287"/>
      <c r="AA371" s="287"/>
      <c r="AB371" s="281"/>
      <c r="AC371" s="281"/>
      <c r="AD371" s="285"/>
      <c r="AE371" s="288"/>
      <c r="AF371" s="292"/>
    </row>
    <row r="372">
      <c r="A372" s="275"/>
      <c r="B372" s="309"/>
      <c r="C372" s="277"/>
      <c r="D372" s="278" t="s">
        <v>356</v>
      </c>
      <c r="E372" s="279">
        <v>501.47</v>
      </c>
      <c r="F372" s="280"/>
      <c r="G372" s="281">
        <v>2233</v>
      </c>
      <c r="H372" s="281">
        <v>285</v>
      </c>
      <c r="I372" s="282">
        <f t="shared" si="110"/>
      </c>
      <c r="J372" s="283">
        <f t="shared" si="153"/>
      </c>
      <c r="K372" s="281">
        <v>2</v>
      </c>
      <c r="L372" s="283">
        <f t="shared" ref="L372:L374" si="205">E372/K372</f>
      </c>
      <c r="M372" s="281">
        <v>0</v>
      </c>
      <c r="N372" s="284">
        <f t="shared" si="224"/>
      </c>
      <c r="O372" s="281">
        <v>0</v>
      </c>
      <c r="P372" s="284">
        <f t="shared" si="242"/>
      </c>
      <c r="Q372" s="285"/>
      <c r="R372" s="281"/>
      <c r="S372" s="285"/>
      <c r="T372" s="281"/>
      <c r="U372" s="286"/>
      <c r="V372" s="287"/>
      <c r="W372" s="281"/>
      <c r="X372" s="287"/>
      <c r="Y372" s="285"/>
      <c r="Z372" s="287"/>
      <c r="AA372" s="287"/>
      <c r="AB372" s="281"/>
      <c r="AC372" s="281"/>
      <c r="AD372" s="285"/>
      <c r="AE372" s="288"/>
      <c r="AF372" s="292" t="s">
        <v>372</v>
      </c>
    </row>
    <row r="373">
      <c r="A373" s="275"/>
      <c r="B373" s="313" t="s">
        <v>362</v>
      </c>
      <c r="C373" s="313"/>
      <c r="D373" s="313"/>
      <c r="E373" s="297">
        <f>SUM(E358:E372)</f>
      </c>
      <c r="F373" s="297">
        <f>SUM(F358:F372)</f>
      </c>
      <c r="G373" s="297">
        <f>SUM(G358:G372)</f>
      </c>
      <c r="H373" s="297">
        <f>SUM(H358:H372)</f>
      </c>
      <c r="I373" s="298">
        <f t="shared" si="110"/>
      </c>
      <c r="J373" s="299">
        <f t="shared" si="153"/>
      </c>
      <c r="K373" s="297">
        <f>SUM(K358:K372)</f>
      </c>
      <c r="L373" s="299">
        <f t="shared" si="205"/>
      </c>
      <c r="M373" s="297">
        <f>SUM(M358:M372)</f>
      </c>
      <c r="N373" s="300">
        <f t="shared" si="224"/>
      </c>
      <c r="O373" s="297">
        <f>SUM(O358:O372)</f>
      </c>
      <c r="P373" s="300">
        <f t="shared" si="242"/>
      </c>
      <c r="Q373" s="301">
        <f t="shared" ref="Q373:Q374" si="129">M373/O373</f>
      </c>
      <c r="R373" s="297">
        <f>SUM(R358:R372)</f>
      </c>
      <c r="S373" s="301">
        <f t="shared" ref="S373:S374" si="182">(O373+O373)/(K373+K373)</f>
      </c>
      <c r="T373" s="297">
        <f>SUM(T358:T372)</f>
      </c>
      <c r="U373" s="302">
        <f t="shared" ref="U373:U374" si="277">F373/T373</f>
      </c>
      <c r="V373" s="303">
        <f t="shared" ref="V373:V374" si="327">(F373+4*500)/T373</f>
      </c>
      <c r="W373" s="297">
        <f>SUM(W358:W372)</f>
      </c>
      <c r="X373" s="304">
        <f t="shared" ref="X373:X374" si="378">W373/T373</f>
      </c>
      <c r="Y373" s="301">
        <f t="shared" ref="Y373:Y374" si="429">T373/R373</f>
      </c>
      <c r="Z373" s="303">
        <f t="shared" ref="Z373:Z374" si="22">W373/F373</f>
      </c>
      <c r="AA373" s="303">
        <f>W373/(F373+COUNT(W358:W372)*500)</f>
      </c>
      <c r="AB373" s="295">
        <f>AB358+AB361+AB364+AB367+AB370</f>
      </c>
      <c r="AC373" s="295">
        <f>AC358+AC361+AC364+AC367+AC370</f>
      </c>
      <c r="AD373" s="301">
        <f t="shared" ref="AD373:AD374" si="73">AB373/T373</f>
      </c>
      <c r="AE373" s="314">
        <f>(W373-AC373)/(F373+COUNT(W358:W372))</f>
      </c>
      <c r="AF373" s="292"/>
    </row>
    <row r="374">
      <c r="A374" s="324"/>
      <c r="B374" s="325" t="s">
        <v>383</v>
      </c>
      <c r="C374" s="325"/>
      <c r="D374" s="325"/>
      <c r="E374" s="326">
        <f>E325+E341+E357+E373</f>
      </c>
      <c r="F374" s="326">
        <f>F325+F341+F357+F373</f>
      </c>
      <c r="G374" s="326">
        <f>G325+G341+G357+G373</f>
      </c>
      <c r="H374" s="326">
        <f>H325+H341+H357+H373</f>
      </c>
      <c r="I374" s="327">
        <f t="shared" si="110"/>
      </c>
      <c r="J374" s="328">
        <f t="shared" si="153"/>
      </c>
      <c r="K374" s="329">
        <f>K325+K341+K357+K373</f>
      </c>
      <c r="L374" s="328">
        <f t="shared" si="205"/>
      </c>
      <c r="M374" s="329">
        <f>M325+M341+M357+M373</f>
      </c>
      <c r="N374" s="330">
        <f t="shared" si="224"/>
      </c>
      <c r="O374" s="329">
        <f>O325+O341+O357+O373</f>
      </c>
      <c r="P374" s="330">
        <f t="shared" si="242"/>
      </c>
      <c r="Q374" s="331">
        <f t="shared" si="129"/>
      </c>
      <c r="R374" s="329">
        <f>R325+R341+R357+R373</f>
      </c>
      <c r="S374" s="331">
        <f t="shared" si="182"/>
      </c>
      <c r="T374" s="329">
        <f>T325+T341+T357+T373</f>
      </c>
      <c r="U374" s="332">
        <f t="shared" si="277"/>
      </c>
      <c r="V374" s="333">
        <f t="shared" si="327"/>
      </c>
      <c r="W374" s="326">
        <f>W325+W341+W357+W373</f>
      </c>
      <c r="X374" s="333">
        <f t="shared" si="378"/>
      </c>
      <c r="Y374" s="331">
        <f t="shared" si="429"/>
      </c>
      <c r="Z374" s="333">
        <f t="shared" si="22"/>
      </c>
      <c r="AA374" s="333">
        <f>W374/(F374+COUNT(W310:W324,W326:W340,W342:W356,W358:W372)*500)</f>
      </c>
      <c r="AB374" s="329">
        <f>AB325+AB341+AB357+AB373</f>
      </c>
      <c r="AC374" s="326">
        <f>AC325+AC341+AC357+AC373</f>
      </c>
      <c r="AD374" s="331">
        <f t="shared" si="73"/>
      </c>
      <c r="AE374" s="333">
        <f>(W374-AC374)/(F374+COUNT(W310:W324,W326:W340,W342:W356,W358:W372)*500)</f>
      </c>
      <c r="AF374" s="334"/>
    </row>
    <row r="375">
      <c r="A375" s="263" t="s">
        <v>318</v>
      </c>
      <c r="B375" s="264" t="s">
        <v>319</v>
      </c>
      <c r="C375" s="264" t="s">
        <v>320</v>
      </c>
      <c r="D375" s="264" t="s">
        <v>321</v>
      </c>
      <c r="E375" s="265" t="s">
        <v>322</v>
      </c>
      <c r="F375" s="264" t="s">
        <v>323</v>
      </c>
      <c r="G375" s="264" t="s">
        <v>324</v>
      </c>
      <c r="H375" s="264" t="s">
        <v>325</v>
      </c>
      <c r="I375" s="266" t="s">
        <v>326</v>
      </c>
      <c r="J375" s="267" t="s">
        <v>327</v>
      </c>
      <c r="K375" s="264" t="s">
        <v>328</v>
      </c>
      <c r="L375" s="267" t="s">
        <v>329</v>
      </c>
      <c r="M375" s="264" t="s">
        <v>330</v>
      </c>
      <c r="N375" s="268" t="s">
        <v>331</v>
      </c>
      <c r="O375" s="264" t="s">
        <v>332</v>
      </c>
      <c r="P375" s="268" t="s">
        <v>333</v>
      </c>
      <c r="Q375" s="266" t="s">
        <v>334</v>
      </c>
      <c r="R375" s="269" t="s">
        <v>335</v>
      </c>
      <c r="S375" s="270" t="s">
        <v>336</v>
      </c>
      <c r="T375" s="269" t="s">
        <v>337</v>
      </c>
      <c r="U375" s="271" t="s">
        <v>338</v>
      </c>
      <c r="V375" s="272" t="s">
        <v>339</v>
      </c>
      <c r="W375" s="272" t="s">
        <v>340</v>
      </c>
      <c r="X375" s="272" t="s">
        <v>341</v>
      </c>
      <c r="Y375" s="270" t="s">
        <v>342</v>
      </c>
      <c r="Z375" s="272" t="s">
        <v>343</v>
      </c>
      <c r="AA375" s="272" t="s">
        <v>344</v>
      </c>
      <c r="AB375" s="272" t="s">
        <v>345</v>
      </c>
      <c r="AC375" s="269" t="s">
        <v>346</v>
      </c>
      <c r="AD375" s="270" t="s">
        <v>347</v>
      </c>
      <c r="AE375" s="273" t="s">
        <v>348</v>
      </c>
      <c r="AF375" s="274" t="s">
        <v>349</v>
      </c>
    </row>
    <row r="376">
      <c r="A376" s="275" t="s">
        <v>390</v>
      </c>
      <c r="B376" s="276" t="s">
        <v>351</v>
      </c>
      <c r="C376" s="277" t="s">
        <v>364</v>
      </c>
      <c r="D376" s="278" t="s">
        <v>353</v>
      </c>
      <c r="E376" s="279">
        <v>0</v>
      </c>
      <c r="F376" s="280">
        <f>E376+E378+E377</f>
      </c>
      <c r="G376" s="281">
        <v>0</v>
      </c>
      <c r="H376" s="281">
        <v>0</v>
      </c>
      <c r="I376" s="282">
        <f t="shared" ref="I376:I425" si="111">H376/G376</f>
      </c>
      <c r="J376" s="283">
        <f t="shared" ref="J376:J410" si="154">(E376/G376)*1000</f>
      </c>
      <c r="K376" s="281">
        <v>0</v>
      </c>
      <c r="L376" s="283">
        <f t="shared" ref="L376:L436" si="206">E376/K376</f>
      </c>
      <c r="M376" s="281">
        <v>0</v>
      </c>
      <c r="N376" s="284">
        <f t="shared" ref="N376:N440" si="225">E376/M376</f>
      </c>
      <c r="O376" s="281">
        <v>0</v>
      </c>
      <c r="P376" s="284">
        <f t="shared" ref="P376:P440" si="243">E376/O376</f>
      </c>
      <c r="Q376" s="285">
        <f>(M376+M377+M378)/(O376+O377+O378)</f>
      </c>
      <c r="R376" s="281">
        <v>5</v>
      </c>
      <c r="S376" s="285">
        <f>(O376+O377+O378)/(K376+K377+K378)</f>
      </c>
      <c r="T376" s="281">
        <v>1</v>
      </c>
      <c r="U376" s="286">
        <f>F376/T376</f>
      </c>
      <c r="V376" s="287">
        <f>(F376+4*500)/T376</f>
      </c>
      <c r="W376" s="281">
        <v>1471.2</v>
      </c>
      <c r="X376" s="287">
        <f>W376/T376</f>
      </c>
      <c r="Y376" s="285">
        <f>T376/R376</f>
      </c>
      <c r="Z376" s="287">
        <f>W376/F376</f>
      </c>
      <c r="AA376" s="287">
        <f>W376/(F376+500)</f>
      </c>
      <c r="AB376" s="281">
        <v>0</v>
      </c>
      <c r="AC376" s="281">
        <v>0</v>
      </c>
      <c r="AD376" s="285">
        <f>AB376/T376</f>
      </c>
      <c r="AE376" s="288">
        <f>(W376-AC376)/(F376+500)</f>
      </c>
      <c r="AF376" s="289" t="s">
        <v>391</v>
      </c>
    </row>
    <row r="377">
      <c r="A377" s="275"/>
      <c r="B377" s="276"/>
      <c r="C377" s="277"/>
      <c r="D377" s="278" t="s">
        <v>355</v>
      </c>
      <c r="E377" s="279">
        <v>1140.19</v>
      </c>
      <c r="F377" s="280"/>
      <c r="G377" s="281">
        <v>11677</v>
      </c>
      <c r="H377" s="281">
        <v>654</v>
      </c>
      <c r="I377" s="282">
        <f t="shared" si="111"/>
      </c>
      <c r="J377" s="283">
        <f t="shared" si="154"/>
      </c>
      <c r="K377" s="281">
        <v>25</v>
      </c>
      <c r="L377" s="283">
        <f t="shared" si="206"/>
      </c>
      <c r="M377" s="281">
        <v>0</v>
      </c>
      <c r="N377" s="284">
        <f t="shared" si="225"/>
      </c>
      <c r="O377" s="281">
        <v>3</v>
      </c>
      <c r="P377" s="284">
        <f t="shared" si="243"/>
      </c>
      <c r="Q377" s="285"/>
      <c r="R377" s="281"/>
      <c r="S377" s="285"/>
      <c r="T377" s="281"/>
      <c r="U377" s="286"/>
      <c r="V377" s="287"/>
      <c r="W377" s="281"/>
      <c r="X377" s="287"/>
      <c r="Y377" s="285"/>
      <c r="Z377" s="287"/>
      <c r="AA377" s="287"/>
      <c r="AB377" s="281"/>
      <c r="AC377" s="281"/>
      <c r="AD377" s="285"/>
      <c r="AE377" s="288"/>
      <c r="AF377" s="290"/>
    </row>
    <row r="378">
      <c r="A378" s="275"/>
      <c r="B378" s="276"/>
      <c r="C378" s="277"/>
      <c r="D378" s="278" t="s">
        <v>356</v>
      </c>
      <c r="E378" s="279">
        <v>441.23</v>
      </c>
      <c r="F378" s="280"/>
      <c r="G378" s="281">
        <v>2122</v>
      </c>
      <c r="H378" s="291">
        <v>532</v>
      </c>
      <c r="I378" s="282">
        <f t="shared" si="111"/>
      </c>
      <c r="J378" s="283">
        <f t="shared" si="154"/>
      </c>
      <c r="K378" s="281">
        <v>4</v>
      </c>
      <c r="L378" s="283">
        <f t="shared" si="206"/>
      </c>
      <c r="M378" s="281">
        <v>0</v>
      </c>
      <c r="N378" s="284">
        <f t="shared" si="225"/>
      </c>
      <c r="O378" s="281">
        <v>0</v>
      </c>
      <c r="P378" s="284">
        <f t="shared" si="243"/>
      </c>
      <c r="Q378" s="285"/>
      <c r="R378" s="281"/>
      <c r="S378" s="285"/>
      <c r="T378" s="281"/>
      <c r="U378" s="286"/>
      <c r="V378" s="287"/>
      <c r="W378" s="281"/>
      <c r="X378" s="287"/>
      <c r="Y378" s="285"/>
      <c r="Z378" s="287"/>
      <c r="AA378" s="287"/>
      <c r="AB378" s="281"/>
      <c r="AC378" s="281"/>
      <c r="AD378" s="285"/>
      <c r="AE378" s="288"/>
      <c r="AF378" s="292" t="s">
        <v>357</v>
      </c>
    </row>
    <row r="379">
      <c r="A379" s="275"/>
      <c r="B379" s="276" t="s">
        <v>358</v>
      </c>
      <c r="C379" s="277" t="s">
        <v>364</v>
      </c>
      <c r="D379" s="278" t="s">
        <v>353</v>
      </c>
      <c r="E379" s="279">
        <v>0</v>
      </c>
      <c r="F379" s="280">
        <f>E379+E381+E380</f>
      </c>
      <c r="G379" s="281">
        <v>0</v>
      </c>
      <c r="H379" s="281">
        <v>0</v>
      </c>
      <c r="I379" s="282">
        <f t="shared" si="111"/>
      </c>
      <c r="J379" s="283">
        <f t="shared" si="154"/>
      </c>
      <c r="K379" s="281">
        <v>0</v>
      </c>
      <c r="L379" s="283">
        <f t="shared" si="206"/>
      </c>
      <c r="M379" s="281">
        <v>0</v>
      </c>
      <c r="N379" s="284">
        <f t="shared" si="225"/>
      </c>
      <c r="O379" s="281">
        <v>0</v>
      </c>
      <c r="P379" s="284">
        <f t="shared" si="243"/>
      </c>
      <c r="Q379" s="285">
        <f>(M379+M380+M381)/(O379+O380+O381)</f>
      </c>
      <c r="R379" s="281">
        <v>6</v>
      </c>
      <c r="S379" s="285">
        <f>(O379+O380+O381)/(K379+K380+K381)</f>
      </c>
      <c r="T379" s="281">
        <v>1</v>
      </c>
      <c r="U379" s="286">
        <f>F379/T379</f>
      </c>
      <c r="V379" s="287">
        <f>(F379+4*500)/T379</f>
      </c>
      <c r="W379" s="281">
        <v>2148</v>
      </c>
      <c r="X379" s="287">
        <f>W379/T379</f>
      </c>
      <c r="Y379" s="285">
        <f>T379/R379</f>
      </c>
      <c r="Z379" s="287">
        <f>W379/F379</f>
      </c>
      <c r="AA379" s="287">
        <f>W379/(F379+500)</f>
      </c>
      <c r="AB379" s="281">
        <v>0</v>
      </c>
      <c r="AC379" s="281">
        <v>0</v>
      </c>
      <c r="AD379" s="285">
        <f>AB379/T379</f>
      </c>
      <c r="AE379" s="288">
        <f>(W379-AC379)/(F379+500)</f>
      </c>
      <c r="AF379" s="289" t="s">
        <v>391</v>
      </c>
    </row>
    <row r="380">
      <c r="A380" s="275"/>
      <c r="B380" s="276"/>
      <c r="C380" s="277"/>
      <c r="D380" s="278" t="s">
        <v>355</v>
      </c>
      <c r="E380" s="279">
        <v>1548.5</v>
      </c>
      <c r="F380" s="280"/>
      <c r="G380" s="281">
        <v>16112</v>
      </c>
      <c r="H380" s="281">
        <v>612</v>
      </c>
      <c r="I380" s="282">
        <f t="shared" si="111"/>
      </c>
      <c r="J380" s="283">
        <f t="shared" si="154"/>
      </c>
      <c r="K380" s="281">
        <v>23</v>
      </c>
      <c r="L380" s="283">
        <f t="shared" si="206"/>
      </c>
      <c r="M380" s="281">
        <v>1</v>
      </c>
      <c r="N380" s="284">
        <f t="shared" si="225"/>
      </c>
      <c r="O380" s="281">
        <v>1</v>
      </c>
      <c r="P380" s="284">
        <f t="shared" si="243"/>
      </c>
      <c r="Q380" s="285"/>
      <c r="R380" s="281"/>
      <c r="S380" s="285"/>
      <c r="T380" s="281"/>
      <c r="U380" s="286"/>
      <c r="V380" s="287"/>
      <c r="W380" s="281"/>
      <c r="X380" s="287"/>
      <c r="Y380" s="285"/>
      <c r="Z380" s="287"/>
      <c r="AA380" s="287"/>
      <c r="AB380" s="281"/>
      <c r="AC380" s="281"/>
      <c r="AD380" s="285"/>
      <c r="AE380" s="288"/>
      <c r="AF380" s="290"/>
    </row>
    <row r="381">
      <c r="A381" s="275"/>
      <c r="B381" s="276"/>
      <c r="C381" s="277"/>
      <c r="D381" s="278" t="s">
        <v>356</v>
      </c>
      <c r="E381" s="279">
        <v>631.71</v>
      </c>
      <c r="F381" s="280"/>
      <c r="G381" s="281">
        <v>3070</v>
      </c>
      <c r="H381" s="281">
        <v>831</v>
      </c>
      <c r="I381" s="282">
        <f t="shared" si="111"/>
      </c>
      <c r="J381" s="283">
        <f t="shared" si="154"/>
      </c>
      <c r="K381" s="281">
        <v>8</v>
      </c>
      <c r="L381" s="283">
        <f t="shared" si="206"/>
      </c>
      <c r="M381" s="281">
        <v>1</v>
      </c>
      <c r="N381" s="284">
        <f t="shared" si="225"/>
      </c>
      <c r="O381" s="281">
        <v>2</v>
      </c>
      <c r="P381" s="284">
        <f t="shared" si="243"/>
      </c>
      <c r="Q381" s="285"/>
      <c r="R381" s="281"/>
      <c r="S381" s="285"/>
      <c r="T381" s="281"/>
      <c r="U381" s="286"/>
      <c r="V381" s="287"/>
      <c r="W381" s="281"/>
      <c r="X381" s="287"/>
      <c r="Y381" s="285"/>
      <c r="Z381" s="287"/>
      <c r="AA381" s="287"/>
      <c r="AB381" s="281"/>
      <c r="AC381" s="281"/>
      <c r="AD381" s="285"/>
      <c r="AE381" s="288"/>
      <c r="AF381" s="292" t="s">
        <v>357</v>
      </c>
    </row>
    <row r="382">
      <c r="A382" s="275"/>
      <c r="B382" s="293" t="s">
        <v>359</v>
      </c>
      <c r="C382" s="277" t="s">
        <v>364</v>
      </c>
      <c r="D382" s="278" t="s">
        <v>353</v>
      </c>
      <c r="E382" s="279">
        <v>0</v>
      </c>
      <c r="F382" s="280">
        <f>E382+E384+E383</f>
      </c>
      <c r="G382" s="281">
        <v>0</v>
      </c>
      <c r="H382" s="281">
        <v>0</v>
      </c>
      <c r="I382" s="282">
        <f t="shared" si="111"/>
      </c>
      <c r="J382" s="283">
        <f t="shared" si="154"/>
      </c>
      <c r="K382" s="281">
        <v>0</v>
      </c>
      <c r="L382" s="283">
        <f t="shared" si="206"/>
      </c>
      <c r="M382" s="281">
        <v>0</v>
      </c>
      <c r="N382" s="284">
        <f t="shared" si="225"/>
      </c>
      <c r="O382" s="281">
        <v>0</v>
      </c>
      <c r="P382" s="284">
        <f t="shared" si="243"/>
      </c>
      <c r="Q382" s="285">
        <f>(M382+M383+M384)/(O382+O383+O384)</f>
      </c>
      <c r="R382" s="281">
        <v>8</v>
      </c>
      <c r="S382" s="285">
        <f>(O382+O383+O384)/(K382+K383+K384)</f>
      </c>
      <c r="T382" s="281">
        <v>3</v>
      </c>
      <c r="U382" s="286">
        <f>F382/T382</f>
      </c>
      <c r="V382" s="287">
        <f>(F382+4*500)/T382</f>
      </c>
      <c r="W382" s="281">
        <v>5971.2</v>
      </c>
      <c r="X382" s="287">
        <f>W382/T382</f>
      </c>
      <c r="Y382" s="285">
        <f>T382/R382</f>
      </c>
      <c r="Z382" s="287">
        <f>W382/F382</f>
      </c>
      <c r="AA382" s="287">
        <f>W382/(F382+500)</f>
      </c>
      <c r="AB382" s="281">
        <v>2</v>
      </c>
      <c r="AC382" s="281">
        <v>3504</v>
      </c>
      <c r="AD382" s="285">
        <f>AB382/T382</f>
      </c>
      <c r="AE382" s="288">
        <f>(W382-AC382)/(F382+500)</f>
      </c>
      <c r="AF382" s="289" t="s">
        <v>391</v>
      </c>
    </row>
    <row r="383">
      <c r="A383" s="275"/>
      <c r="B383" s="293"/>
      <c r="C383" s="277"/>
      <c r="D383" s="278" t="s">
        <v>355</v>
      </c>
      <c r="E383" s="279">
        <v>1892.53</v>
      </c>
      <c r="F383" s="280"/>
      <c r="G383" s="281">
        <v>16733</v>
      </c>
      <c r="H383" s="281">
        <v>471</v>
      </c>
      <c r="I383" s="282">
        <f t="shared" si="111"/>
      </c>
      <c r="J383" s="283">
        <f t="shared" si="154"/>
      </c>
      <c r="K383" s="281">
        <v>38</v>
      </c>
      <c r="L383" s="283">
        <f t="shared" si="206"/>
      </c>
      <c r="M383" s="281">
        <v>3</v>
      </c>
      <c r="N383" s="284">
        <f t="shared" si="225"/>
      </c>
      <c r="O383" s="281">
        <v>4</v>
      </c>
      <c r="P383" s="284">
        <f t="shared" si="243"/>
      </c>
      <c r="Q383" s="285"/>
      <c r="R383" s="281"/>
      <c r="S383" s="285"/>
      <c r="T383" s="281"/>
      <c r="U383" s="286"/>
      <c r="V383" s="287"/>
      <c r="W383" s="281"/>
      <c r="X383" s="287"/>
      <c r="Y383" s="285"/>
      <c r="Z383" s="287"/>
      <c r="AA383" s="287"/>
      <c r="AB383" s="281"/>
      <c r="AC383" s="281"/>
      <c r="AD383" s="285"/>
      <c r="AE383" s="288"/>
      <c r="AF383" s="290"/>
    </row>
    <row r="384">
      <c r="A384" s="275"/>
      <c r="B384" s="293"/>
      <c r="C384" s="277"/>
      <c r="D384" s="278" t="s">
        <v>356</v>
      </c>
      <c r="E384" s="279">
        <v>482.02</v>
      </c>
      <c r="F384" s="280"/>
      <c r="G384" s="281">
        <v>2735</v>
      </c>
      <c r="H384" s="291">
        <v>807</v>
      </c>
      <c r="I384" s="282">
        <f t="shared" si="111"/>
      </c>
      <c r="J384" s="283">
        <f t="shared" si="154"/>
      </c>
      <c r="K384" s="281">
        <v>5</v>
      </c>
      <c r="L384" s="283">
        <f t="shared" si="206"/>
      </c>
      <c r="M384" s="281">
        <v>0</v>
      </c>
      <c r="N384" s="284">
        <f t="shared" si="225"/>
      </c>
      <c r="O384" s="281">
        <v>1</v>
      </c>
      <c r="P384" s="284">
        <f t="shared" si="243"/>
      </c>
      <c r="Q384" s="285"/>
      <c r="R384" s="281"/>
      <c r="S384" s="285"/>
      <c r="T384" s="281"/>
      <c r="U384" s="286"/>
      <c r="V384" s="287"/>
      <c r="W384" s="281"/>
      <c r="X384" s="287"/>
      <c r="Y384" s="285"/>
      <c r="Z384" s="287"/>
      <c r="AA384" s="287"/>
      <c r="AB384" s="281"/>
      <c r="AC384" s="281"/>
      <c r="AD384" s="285"/>
      <c r="AE384" s="288"/>
      <c r="AF384" s="292" t="s">
        <v>357</v>
      </c>
    </row>
    <row r="385">
      <c r="A385" s="275"/>
      <c r="B385" s="276" t="s">
        <v>360</v>
      </c>
      <c r="C385" s="277" t="s">
        <v>364</v>
      </c>
      <c r="D385" s="278" t="s">
        <v>353</v>
      </c>
      <c r="E385" s="279">
        <v>0</v>
      </c>
      <c r="F385" s="280">
        <f>E385+E387+E386</f>
      </c>
      <c r="G385" s="281">
        <v>0</v>
      </c>
      <c r="H385" s="281">
        <v>0</v>
      </c>
      <c r="I385" s="282">
        <f t="shared" si="111"/>
      </c>
      <c r="J385" s="283">
        <f t="shared" si="154"/>
      </c>
      <c r="K385" s="281">
        <v>0</v>
      </c>
      <c r="L385" s="283">
        <f t="shared" si="206"/>
      </c>
      <c r="M385" s="281">
        <v>0</v>
      </c>
      <c r="N385" s="284">
        <f t="shared" si="225"/>
      </c>
      <c r="O385" s="281">
        <v>0</v>
      </c>
      <c r="P385" s="284">
        <f t="shared" si="243"/>
      </c>
      <c r="Q385" s="285">
        <f>(M385+M386+M387)/(O385+O386+O387)</f>
      </c>
      <c r="R385" s="281">
        <v>7</v>
      </c>
      <c r="S385" s="285">
        <f>(O385+O386+O387)/(K385+K386+K387)</f>
      </c>
      <c r="T385" s="281">
        <v>0</v>
      </c>
      <c r="U385" s="286">
        <f>F385/T385</f>
      </c>
      <c r="V385" s="287">
        <f>(F385+4*500)/T385</f>
      </c>
      <c r="W385" s="281">
        <v>0</v>
      </c>
      <c r="X385" s="287">
        <f>W385/T385</f>
      </c>
      <c r="Y385" s="285">
        <f>T385/R385</f>
      </c>
      <c r="Z385" s="287">
        <f>W385/F385</f>
      </c>
      <c r="AA385" s="287">
        <f>W385/(F385+500)</f>
      </c>
      <c r="AB385" s="281">
        <v>0</v>
      </c>
      <c r="AC385" s="281">
        <v>0</v>
      </c>
      <c r="AD385" s="285">
        <f>AB385/T385</f>
      </c>
      <c r="AE385" s="288">
        <f>(W385-AC385)/(F385+500)</f>
      </c>
      <c r="AF385" s="289" t="s">
        <v>391</v>
      </c>
    </row>
    <row r="386">
      <c r="A386" s="275"/>
      <c r="B386" s="276"/>
      <c r="C386" s="277"/>
      <c r="D386" s="278" t="s">
        <v>355</v>
      </c>
      <c r="E386" s="279">
        <v>972.87</v>
      </c>
      <c r="F386" s="280"/>
      <c r="G386" s="281">
        <v>10832</v>
      </c>
      <c r="H386" s="281">
        <v>253</v>
      </c>
      <c r="I386" s="282">
        <f t="shared" si="111"/>
      </c>
      <c r="J386" s="283">
        <f t="shared" si="154"/>
      </c>
      <c r="K386" s="281">
        <v>22</v>
      </c>
      <c r="L386" s="283">
        <f t="shared" si="206"/>
      </c>
      <c r="M386" s="281">
        <v>0</v>
      </c>
      <c r="N386" s="284">
        <f t="shared" si="225"/>
      </c>
      <c r="O386" s="281">
        <v>1</v>
      </c>
      <c r="P386" s="284">
        <f t="shared" si="243"/>
      </c>
      <c r="Q386" s="285"/>
      <c r="R386" s="281"/>
      <c r="S386" s="285"/>
      <c r="T386" s="281"/>
      <c r="U386" s="286"/>
      <c r="V386" s="287"/>
      <c r="W386" s="281"/>
      <c r="X386" s="287"/>
      <c r="Y386" s="285"/>
      <c r="Z386" s="287"/>
      <c r="AA386" s="287"/>
      <c r="AB386" s="281"/>
      <c r="AC386" s="281"/>
      <c r="AD386" s="285"/>
      <c r="AE386" s="288"/>
      <c r="AF386" s="290"/>
    </row>
    <row r="387">
      <c r="A387" s="275"/>
      <c r="B387" s="276"/>
      <c r="C387" s="277"/>
      <c r="D387" s="278" t="s">
        <v>356</v>
      </c>
      <c r="E387" s="279">
        <v>771.69</v>
      </c>
      <c r="F387" s="280"/>
      <c r="G387" s="281">
        <v>3471</v>
      </c>
      <c r="H387" s="291">
        <v>778</v>
      </c>
      <c r="I387" s="282">
        <f t="shared" si="111"/>
      </c>
      <c r="J387" s="283">
        <f t="shared" si="154"/>
      </c>
      <c r="K387" s="281">
        <v>9</v>
      </c>
      <c r="L387" s="283">
        <f t="shared" si="206"/>
      </c>
      <c r="M387" s="281">
        <v>0</v>
      </c>
      <c r="N387" s="284">
        <f t="shared" si="225"/>
      </c>
      <c r="O387" s="281">
        <v>0</v>
      </c>
      <c r="P387" s="284">
        <f t="shared" si="243"/>
      </c>
      <c r="Q387" s="285"/>
      <c r="R387" s="281"/>
      <c r="S387" s="285"/>
      <c r="T387" s="281"/>
      <c r="U387" s="286"/>
      <c r="V387" s="287"/>
      <c r="W387" s="281"/>
      <c r="X387" s="287"/>
      <c r="Y387" s="285"/>
      <c r="Z387" s="287"/>
      <c r="AA387" s="287"/>
      <c r="AB387" s="281"/>
      <c r="AC387" s="281"/>
      <c r="AD387" s="285"/>
      <c r="AE387" s="288"/>
      <c r="AF387" s="292" t="s">
        <v>357</v>
      </c>
    </row>
    <row r="388">
      <c r="A388" s="275"/>
      <c r="B388" s="276" t="s">
        <v>361</v>
      </c>
      <c r="C388" s="277" t="s">
        <v>364</v>
      </c>
      <c r="D388" s="278" t="s">
        <v>353</v>
      </c>
      <c r="E388" s="279">
        <v>0</v>
      </c>
      <c r="F388" s="280">
        <f>E388+E390+E389</f>
      </c>
      <c r="G388" s="281">
        <v>0</v>
      </c>
      <c r="H388" s="281">
        <v>0</v>
      </c>
      <c r="I388" s="282">
        <f t="shared" si="111"/>
      </c>
      <c r="J388" s="283">
        <f t="shared" si="154"/>
      </c>
      <c r="K388" s="281">
        <v>0</v>
      </c>
      <c r="L388" s="283">
        <f t="shared" si="206"/>
      </c>
      <c r="M388" s="281">
        <v>0</v>
      </c>
      <c r="N388" s="284">
        <f t="shared" si="225"/>
      </c>
      <c r="O388" s="281">
        <v>0</v>
      </c>
      <c r="P388" s="284">
        <f t="shared" si="243"/>
      </c>
      <c r="Q388" s="285">
        <f>(M388+M389+M390)/(O388+O389+O390)</f>
      </c>
      <c r="R388" s="281">
        <v>3</v>
      </c>
      <c r="S388" s="285">
        <f>(O388+O389+O390)/(K388+K389+K390)</f>
      </c>
      <c r="T388" s="281">
        <v>1</v>
      </c>
      <c r="U388" s="286">
        <f>F388/T388</f>
      </c>
      <c r="V388" s="287">
        <f>(F388+4*500)/T388</f>
      </c>
      <c r="W388" s="281">
        <v>739.2000000000007</v>
      </c>
      <c r="X388" s="287">
        <f>W388/T388</f>
      </c>
      <c r="Y388" s="285">
        <f>T388/R388</f>
      </c>
      <c r="Z388" s="287">
        <f>W388/F388</f>
      </c>
      <c r="AA388" s="287">
        <f>W388/(F388+500)</f>
      </c>
      <c r="AB388" s="281">
        <v>0</v>
      </c>
      <c r="AC388" s="281">
        <v>0</v>
      </c>
      <c r="AD388" s="285">
        <f>AB388/T388</f>
      </c>
      <c r="AE388" s="288">
        <f>(W388-AC388)/(F388+500)</f>
      </c>
      <c r="AF388" s="289" t="s">
        <v>391</v>
      </c>
    </row>
    <row r="389">
      <c r="A389" s="275"/>
      <c r="B389" s="276"/>
      <c r="C389" s="277"/>
      <c r="D389" s="278" t="s">
        <v>355</v>
      </c>
      <c r="E389" s="279">
        <v>896.07</v>
      </c>
      <c r="F389" s="280"/>
      <c r="G389" s="281">
        <v>9365</v>
      </c>
      <c r="H389" s="281">
        <v>263</v>
      </c>
      <c r="I389" s="282">
        <f t="shared" si="111"/>
      </c>
      <c r="J389" s="283">
        <f t="shared" si="154"/>
      </c>
      <c r="K389" s="281">
        <v>17</v>
      </c>
      <c r="L389" s="283">
        <f t="shared" si="206"/>
      </c>
      <c r="M389" s="281">
        <v>0</v>
      </c>
      <c r="N389" s="284">
        <f t="shared" si="225"/>
      </c>
      <c r="O389" s="281">
        <v>1</v>
      </c>
      <c r="P389" s="284">
        <f t="shared" si="243"/>
      </c>
      <c r="Q389" s="285"/>
      <c r="R389" s="281"/>
      <c r="S389" s="285"/>
      <c r="T389" s="281"/>
      <c r="U389" s="286"/>
      <c r="V389" s="287"/>
      <c r="W389" s="281"/>
      <c r="X389" s="287"/>
      <c r="Y389" s="285"/>
      <c r="Z389" s="287"/>
      <c r="AA389" s="287"/>
      <c r="AB389" s="281"/>
      <c r="AC389" s="281"/>
      <c r="AD389" s="285"/>
      <c r="AE389" s="288"/>
      <c r="AF389" s="290"/>
    </row>
    <row r="390">
      <c r="A390" s="275"/>
      <c r="B390" s="276"/>
      <c r="C390" s="277"/>
      <c r="D390" s="278" t="s">
        <v>356</v>
      </c>
      <c r="E390" s="279">
        <v>367.88</v>
      </c>
      <c r="F390" s="280"/>
      <c r="G390" s="281">
        <v>1947</v>
      </c>
      <c r="H390" s="291">
        <v>276</v>
      </c>
      <c r="I390" s="282">
        <f t="shared" si="111"/>
      </c>
      <c r="J390" s="283">
        <f t="shared" si="154"/>
      </c>
      <c r="K390" s="281">
        <v>1</v>
      </c>
      <c r="L390" s="283">
        <f t="shared" si="206"/>
      </c>
      <c r="M390" s="281">
        <v>0</v>
      </c>
      <c r="N390" s="284">
        <f t="shared" si="225"/>
      </c>
      <c r="O390" s="281">
        <v>0</v>
      </c>
      <c r="P390" s="284">
        <f t="shared" si="243"/>
      </c>
      <c r="Q390" s="285"/>
      <c r="R390" s="281"/>
      <c r="S390" s="285"/>
      <c r="T390" s="281"/>
      <c r="U390" s="286"/>
      <c r="V390" s="287"/>
      <c r="W390" s="281"/>
      <c r="X390" s="287"/>
      <c r="Y390" s="285"/>
      <c r="Z390" s="287"/>
      <c r="AA390" s="287"/>
      <c r="AB390" s="281"/>
      <c r="AC390" s="281"/>
      <c r="AD390" s="285"/>
      <c r="AE390" s="288"/>
      <c r="AF390" s="292" t="s">
        <v>357</v>
      </c>
    </row>
    <row r="391">
      <c r="A391" s="275"/>
      <c r="B391" s="294" t="s">
        <v>362</v>
      </c>
      <c r="C391" s="294"/>
      <c r="D391" s="294"/>
      <c r="E391" s="295">
        <f>SUM(E376:E390)</f>
      </c>
      <c r="F391" s="296">
        <f>SUM(F376:F390)</f>
      </c>
      <c r="G391" s="297">
        <f>SUM(G376:G390)</f>
      </c>
      <c r="H391" s="297">
        <f>SUM(H376:H390)</f>
      </c>
      <c r="I391" s="298">
        <f t="shared" si="111"/>
      </c>
      <c r="J391" s="299">
        <f t="shared" si="154"/>
      </c>
      <c r="K391" s="297">
        <f>SUM(K376:K390)</f>
      </c>
      <c r="L391" s="299">
        <f t="shared" si="206"/>
      </c>
      <c r="M391" s="297">
        <f>SUM(M376:M390)</f>
      </c>
      <c r="N391" s="300">
        <f t="shared" si="225"/>
      </c>
      <c r="O391" s="297">
        <f>SUM(O376:O390)</f>
      </c>
      <c r="P391" s="300">
        <f t="shared" si="243"/>
      </c>
      <c r="Q391" s="301">
        <f>M391/O391</f>
      </c>
      <c r="R391" s="297">
        <f>SUM(R376:R390)</f>
      </c>
      <c r="S391" s="301">
        <f>(O391+O391)/(K391+K391)</f>
      </c>
      <c r="T391" s="296">
        <f>SUM(T376:T390)</f>
      </c>
      <c r="U391" s="302">
        <f t="shared" ref="U391:U392" si="278">F391/T391</f>
      </c>
      <c r="V391" s="303">
        <f t="shared" ref="V391:V392" si="328">(F391+4*500)/T391</f>
      </c>
      <c r="W391" s="296">
        <f>SUM(W376:W390)</f>
      </c>
      <c r="X391" s="304">
        <f t="shared" ref="X391:X392" si="379">W391/T391</f>
      </c>
      <c r="Y391" s="301">
        <f t="shared" ref="Y391:Y392" si="430">T391/R391</f>
      </c>
      <c r="Z391" s="303">
        <f t="shared" ref="Z391:Z392" si="23">W391/F391</f>
      </c>
      <c r="AA391" s="303">
        <f>W391/(F391+COUNT(W376:W390)*500)</f>
      </c>
      <c r="AB391" s="295">
        <f>AB376+AB379+AB382+AB385+AB388</f>
      </c>
      <c r="AC391" s="295">
        <f>AC376+AC379+AC382+AC385+AC388</f>
      </c>
      <c r="AD391" s="301">
        <f t="shared" ref="AD391:AD392" si="74">AB391/T391</f>
      </c>
      <c r="AE391" s="305">
        <f>(W391-AC391)/(F391+COUNT(W376:W390))</f>
      </c>
      <c r="AF391" s="306"/>
    </row>
    <row r="392">
      <c r="A392" s="275"/>
      <c r="B392" s="307" t="s">
        <v>363</v>
      </c>
      <c r="C392" s="277" t="s">
        <v>370</v>
      </c>
      <c r="D392" s="278" t="s">
        <v>353</v>
      </c>
      <c r="E392" s="279">
        <v>0</v>
      </c>
      <c r="F392" s="280">
        <f>E392+E394+E393</f>
      </c>
      <c r="G392" s="281">
        <v>0</v>
      </c>
      <c r="H392" s="281">
        <v>0</v>
      </c>
      <c r="I392" s="282">
        <f t="shared" si="111"/>
      </c>
      <c r="J392" s="283">
        <f t="shared" si="154"/>
      </c>
      <c r="K392" s="281">
        <v>0</v>
      </c>
      <c r="L392" s="283">
        <f t="shared" si="206"/>
      </c>
      <c r="M392" s="281">
        <v>0</v>
      </c>
      <c r="N392" s="284">
        <f t="shared" si="225"/>
      </c>
      <c r="O392" s="281">
        <v>0</v>
      </c>
      <c r="P392" s="284">
        <f t="shared" si="243"/>
      </c>
      <c r="Q392" s="285">
        <f>(M392+M393+M394)/(O392+O393+O394)</f>
      </c>
      <c r="R392" s="281">
        <v>3</v>
      </c>
      <c r="S392" s="285">
        <f>(O392+O393+O394)/(K392+K393+K394)</f>
      </c>
      <c r="T392" s="281">
        <v>2</v>
      </c>
      <c r="U392" s="286">
        <f t="shared" si="278"/>
      </c>
      <c r="V392" s="287">
        <f t="shared" si="328"/>
      </c>
      <c r="W392" s="281">
        <v>3504</v>
      </c>
      <c r="X392" s="287">
        <f t="shared" si="379"/>
      </c>
      <c r="Y392" s="285">
        <f t="shared" si="430"/>
      </c>
      <c r="Z392" s="287">
        <f t="shared" si="23"/>
      </c>
      <c r="AA392" s="287">
        <f>W392/(F392+500)</f>
      </c>
      <c r="AB392" s="281">
        <v>1</v>
      </c>
      <c r="AC392" s="281">
        <v>1752</v>
      </c>
      <c r="AD392" s="285">
        <f t="shared" si="74"/>
      </c>
      <c r="AE392" s="288">
        <f>(W392-AC392)/(F392+500)</f>
      </c>
      <c r="AF392" s="289" t="s">
        <v>391</v>
      </c>
    </row>
    <row r="393">
      <c r="A393" s="275"/>
      <c r="B393" s="307"/>
      <c r="C393" s="277"/>
      <c r="D393" s="278" t="s">
        <v>355</v>
      </c>
      <c r="E393" s="279">
        <v>732.4</v>
      </c>
      <c r="F393" s="280"/>
      <c r="G393" s="281">
        <v>7379</v>
      </c>
      <c r="H393" s="281">
        <v>256</v>
      </c>
      <c r="I393" s="282">
        <f t="shared" si="111"/>
      </c>
      <c r="J393" s="283">
        <f t="shared" si="154"/>
      </c>
      <c r="K393" s="281">
        <v>12</v>
      </c>
      <c r="L393" s="283">
        <f t="shared" si="206"/>
      </c>
      <c r="M393" s="281">
        <v>1</v>
      </c>
      <c r="N393" s="284">
        <f t="shared" si="225"/>
      </c>
      <c r="O393" s="281">
        <v>1</v>
      </c>
      <c r="P393" s="284">
        <f t="shared" si="243"/>
      </c>
      <c r="Q393" s="285"/>
      <c r="R393" s="281"/>
      <c r="S393" s="285"/>
      <c r="T393" s="281"/>
      <c r="U393" s="286"/>
      <c r="V393" s="287"/>
      <c r="W393" s="281"/>
      <c r="X393" s="287"/>
      <c r="Y393" s="285"/>
      <c r="Z393" s="287"/>
      <c r="AA393" s="287"/>
      <c r="AB393" s="281"/>
      <c r="AC393" s="281"/>
      <c r="AD393" s="285"/>
      <c r="AE393" s="288"/>
      <c r="AF393" s="290"/>
    </row>
    <row r="394">
      <c r="A394" s="275"/>
      <c r="B394" s="307"/>
      <c r="C394" s="277"/>
      <c r="D394" s="278" t="s">
        <v>356</v>
      </c>
      <c r="E394" s="279">
        <v>681.33</v>
      </c>
      <c r="F394" s="280"/>
      <c r="G394" s="281">
        <v>3366</v>
      </c>
      <c r="H394" s="291">
        <v>151</v>
      </c>
      <c r="I394" s="282">
        <f t="shared" si="111"/>
      </c>
      <c r="J394" s="283">
        <f t="shared" si="154"/>
      </c>
      <c r="K394" s="281">
        <v>2</v>
      </c>
      <c r="L394" s="283">
        <f t="shared" si="206"/>
      </c>
      <c r="M394" s="281">
        <v>1</v>
      </c>
      <c r="N394" s="284">
        <f t="shared" si="225"/>
      </c>
      <c r="O394" s="281">
        <v>1</v>
      </c>
      <c r="P394" s="284">
        <f t="shared" si="243"/>
      </c>
      <c r="Q394" s="285"/>
      <c r="R394" s="281"/>
      <c r="S394" s="285"/>
      <c r="T394" s="281"/>
      <c r="U394" s="286"/>
      <c r="V394" s="287"/>
      <c r="W394" s="281"/>
      <c r="X394" s="287"/>
      <c r="Y394" s="285"/>
      <c r="Z394" s="287"/>
      <c r="AA394" s="287"/>
      <c r="AB394" s="281"/>
      <c r="AC394" s="281"/>
      <c r="AD394" s="285"/>
      <c r="AE394" s="288"/>
      <c r="AF394" s="292" t="s">
        <v>357</v>
      </c>
    </row>
    <row r="395">
      <c r="A395" s="275"/>
      <c r="B395" s="308" t="s">
        <v>365</v>
      </c>
      <c r="C395" s="277" t="s">
        <v>370</v>
      </c>
      <c r="D395" s="278" t="s">
        <v>353</v>
      </c>
      <c r="E395" s="279">
        <v>0</v>
      </c>
      <c r="F395" s="280">
        <f>E395+E397+E396</f>
      </c>
      <c r="G395" s="281">
        <v>0</v>
      </c>
      <c r="H395" s="281">
        <v>0</v>
      </c>
      <c r="I395" s="282">
        <f t="shared" si="111"/>
      </c>
      <c r="J395" s="283">
        <f t="shared" si="154"/>
      </c>
      <c r="K395" s="281">
        <v>0</v>
      </c>
      <c r="L395" s="283">
        <f t="shared" si="206"/>
      </c>
      <c r="M395" s="281">
        <v>0</v>
      </c>
      <c r="N395" s="284">
        <f t="shared" si="225"/>
      </c>
      <c r="O395" s="281">
        <v>0</v>
      </c>
      <c r="P395" s="284">
        <f t="shared" si="243"/>
      </c>
      <c r="Q395" s="285">
        <f>(M395+M396+M397)/(O395+O396+O397)</f>
      </c>
      <c r="R395" s="281">
        <v>7</v>
      </c>
      <c r="S395" s="285">
        <f>(O395+O396+O397)/(K395+K396+K397)</f>
      </c>
      <c r="T395" s="281">
        <v>3</v>
      </c>
      <c r="U395" s="286">
        <f>F395/T395</f>
      </c>
      <c r="V395" s="287">
        <f>(F395+4*500)/T395</f>
      </c>
      <c r="W395" s="281">
        <v>3009.6000000000004</v>
      </c>
      <c r="X395" s="287">
        <f>W395/T395</f>
      </c>
      <c r="Y395" s="285">
        <f>T395/R395</f>
      </c>
      <c r="Z395" s="287">
        <f>W395/F395</f>
      </c>
      <c r="AA395" s="287">
        <f>W395/(F395+500)</f>
      </c>
      <c r="AB395" s="281">
        <v>1</v>
      </c>
      <c r="AC395" s="281">
        <v>518.3999999999996</v>
      </c>
      <c r="AD395" s="285">
        <f>AB395/T395</f>
      </c>
      <c r="AE395" s="288">
        <f>(W395-AC395)/(F395+500)</f>
      </c>
      <c r="AF395" s="289" t="s">
        <v>391</v>
      </c>
    </row>
    <row r="396">
      <c r="A396" s="275"/>
      <c r="B396" s="308"/>
      <c r="C396" s="277"/>
      <c r="D396" s="278" t="s">
        <v>355</v>
      </c>
      <c r="E396" s="279">
        <v>1166.36</v>
      </c>
      <c r="F396" s="280"/>
      <c r="G396" s="281">
        <v>12719</v>
      </c>
      <c r="H396" s="281">
        <v>406</v>
      </c>
      <c r="I396" s="282">
        <f t="shared" si="111"/>
      </c>
      <c r="J396" s="283">
        <f t="shared" si="154"/>
      </c>
      <c r="K396" s="281">
        <v>26</v>
      </c>
      <c r="L396" s="283">
        <f t="shared" si="206"/>
      </c>
      <c r="M396" s="281">
        <v>1</v>
      </c>
      <c r="N396" s="284">
        <f t="shared" si="225"/>
      </c>
      <c r="O396" s="281">
        <v>4</v>
      </c>
      <c r="P396" s="284">
        <f t="shared" si="243"/>
      </c>
      <c r="Q396" s="285"/>
      <c r="R396" s="281"/>
      <c r="S396" s="285"/>
      <c r="T396" s="281"/>
      <c r="U396" s="286"/>
      <c r="V396" s="287"/>
      <c r="W396" s="281"/>
      <c r="X396" s="287"/>
      <c r="Y396" s="285"/>
      <c r="Z396" s="287"/>
      <c r="AA396" s="287"/>
      <c r="AB396" s="281"/>
      <c r="AC396" s="281"/>
      <c r="AD396" s="285"/>
      <c r="AE396" s="288"/>
      <c r="AF396" s="290"/>
    </row>
    <row r="397">
      <c r="A397" s="275"/>
      <c r="B397" s="308"/>
      <c r="C397" s="277"/>
      <c r="D397" s="278" t="s">
        <v>356</v>
      </c>
      <c r="E397" s="279">
        <v>876.51</v>
      </c>
      <c r="F397" s="280"/>
      <c r="G397" s="281">
        <v>5604</v>
      </c>
      <c r="H397" s="291">
        <v>428</v>
      </c>
      <c r="I397" s="282">
        <f t="shared" si="111"/>
      </c>
      <c r="J397" s="283">
        <f t="shared" si="154"/>
      </c>
      <c r="K397" s="281">
        <v>7</v>
      </c>
      <c r="L397" s="283">
        <f t="shared" si="206"/>
      </c>
      <c r="M397" s="281">
        <v>1</v>
      </c>
      <c r="N397" s="284">
        <f t="shared" si="225"/>
      </c>
      <c r="O397" s="281">
        <v>2</v>
      </c>
      <c r="P397" s="284">
        <f t="shared" si="243"/>
      </c>
      <c r="Q397" s="285"/>
      <c r="R397" s="281"/>
      <c r="S397" s="285"/>
      <c r="T397" s="281"/>
      <c r="U397" s="286"/>
      <c r="V397" s="287"/>
      <c r="W397" s="281"/>
      <c r="X397" s="287"/>
      <c r="Y397" s="285"/>
      <c r="Z397" s="287"/>
      <c r="AA397" s="287"/>
      <c r="AB397" s="281"/>
      <c r="AC397" s="281"/>
      <c r="AD397" s="285"/>
      <c r="AE397" s="288"/>
      <c r="AF397" s="292" t="s">
        <v>357</v>
      </c>
    </row>
    <row r="398">
      <c r="A398" s="275"/>
      <c r="B398" s="308" t="s">
        <v>366</v>
      </c>
      <c r="C398" s="277" t="s">
        <v>370</v>
      </c>
      <c r="D398" s="278" t="s">
        <v>353</v>
      </c>
      <c r="E398" s="279">
        <v>0</v>
      </c>
      <c r="F398" s="280">
        <f>E398+E400+E399</f>
      </c>
      <c r="G398" s="281">
        <v>0</v>
      </c>
      <c r="H398" s="281">
        <v>0</v>
      </c>
      <c r="I398" s="282">
        <f t="shared" si="111"/>
      </c>
      <c r="J398" s="283">
        <f t="shared" si="154"/>
      </c>
      <c r="K398" s="281">
        <v>0</v>
      </c>
      <c r="L398" s="283">
        <f t="shared" si="206"/>
      </c>
      <c r="M398" s="281">
        <v>0</v>
      </c>
      <c r="N398" s="284">
        <f t="shared" si="225"/>
      </c>
      <c r="O398" s="281">
        <v>0</v>
      </c>
      <c r="P398" s="284">
        <f t="shared" si="243"/>
      </c>
      <c r="Q398" s="285">
        <f>(M398+M399+M400)/(O398+O399+O400)</f>
      </c>
      <c r="R398" s="281">
        <v>9</v>
      </c>
      <c r="S398" s="285">
        <f>(O398+O399+O400)/(K398+K399+K400)</f>
      </c>
      <c r="T398" s="281">
        <v>2</v>
      </c>
      <c r="U398" s="286">
        <f>F398/T398</f>
      </c>
      <c r="V398" s="287">
        <f>(F398+4*500)/T398</f>
      </c>
      <c r="W398" s="336">
        <v>2229.5999999999985</v>
      </c>
      <c r="X398" s="287">
        <f>W398/T398</f>
      </c>
      <c r="Y398" s="285">
        <f>T398/R398</f>
      </c>
      <c r="Z398" s="287">
        <f>W398/F398</f>
      </c>
      <c r="AA398" s="287">
        <f>W398/(F398+500)</f>
      </c>
      <c r="AB398" s="281">
        <v>0</v>
      </c>
      <c r="AC398" s="281">
        <v>0</v>
      </c>
      <c r="AD398" s="285">
        <f>AB398/T398</f>
      </c>
      <c r="AE398" s="288">
        <f>(W398-AC398)/(F398+500)</f>
      </c>
      <c r="AF398" s="289" t="s">
        <v>391</v>
      </c>
    </row>
    <row r="399">
      <c r="A399" s="275"/>
      <c r="B399" s="308"/>
      <c r="C399" s="277"/>
      <c r="D399" s="278" t="s">
        <v>355</v>
      </c>
      <c r="E399" s="279">
        <v>1730.6</v>
      </c>
      <c r="F399" s="280"/>
      <c r="G399" s="281">
        <v>22899</v>
      </c>
      <c r="H399" s="281">
        <v>948</v>
      </c>
      <c r="I399" s="282">
        <f t="shared" si="111"/>
      </c>
      <c r="J399" s="283">
        <f t="shared" si="154"/>
      </c>
      <c r="K399" s="281">
        <v>27</v>
      </c>
      <c r="L399" s="283">
        <f t="shared" si="206"/>
      </c>
      <c r="M399" s="281">
        <v>1</v>
      </c>
      <c r="N399" s="284">
        <f t="shared" si="225"/>
      </c>
      <c r="O399" s="281">
        <v>2</v>
      </c>
      <c r="P399" s="284">
        <f t="shared" si="243"/>
      </c>
      <c r="Q399" s="285"/>
      <c r="R399" s="281"/>
      <c r="S399" s="285"/>
      <c r="T399" s="281"/>
      <c r="U399" s="286"/>
      <c r="V399" s="287"/>
      <c r="W399" s="281"/>
      <c r="X399" s="287"/>
      <c r="Y399" s="285"/>
      <c r="Z399" s="287"/>
      <c r="AA399" s="287"/>
      <c r="AB399" s="281"/>
      <c r="AC399" s="281"/>
      <c r="AD399" s="285"/>
      <c r="AE399" s="288"/>
      <c r="AF399" s="290"/>
    </row>
    <row r="400">
      <c r="A400" s="275"/>
      <c r="B400" s="308"/>
      <c r="C400" s="277"/>
      <c r="D400" s="278" t="s">
        <v>356</v>
      </c>
      <c r="E400" s="279">
        <v>840.87</v>
      </c>
      <c r="F400" s="280"/>
      <c r="G400" s="281">
        <v>4256</v>
      </c>
      <c r="H400" s="291">
        <v>351</v>
      </c>
      <c r="I400" s="282">
        <f t="shared" si="111"/>
      </c>
      <c r="J400" s="283">
        <f t="shared" si="154"/>
      </c>
      <c r="K400" s="281">
        <v>3</v>
      </c>
      <c r="L400" s="283">
        <f t="shared" si="206"/>
      </c>
      <c r="M400" s="281">
        <v>0</v>
      </c>
      <c r="N400" s="284">
        <f t="shared" si="225"/>
      </c>
      <c r="O400" s="281">
        <v>5</v>
      </c>
      <c r="P400" s="284">
        <f t="shared" si="243"/>
      </c>
      <c r="Q400" s="285"/>
      <c r="R400" s="281"/>
      <c r="S400" s="285"/>
      <c r="T400" s="281"/>
      <c r="U400" s="286"/>
      <c r="V400" s="287"/>
      <c r="W400" s="281"/>
      <c r="X400" s="287"/>
      <c r="Y400" s="285"/>
      <c r="Z400" s="287"/>
      <c r="AA400" s="287"/>
      <c r="AB400" s="281"/>
      <c r="AC400" s="281"/>
      <c r="AD400" s="285"/>
      <c r="AE400" s="288"/>
      <c r="AF400" s="292" t="s">
        <v>357</v>
      </c>
    </row>
    <row r="401">
      <c r="A401" s="275"/>
      <c r="B401" s="308" t="s">
        <v>367</v>
      </c>
      <c r="C401" s="277" t="s">
        <v>370</v>
      </c>
      <c r="D401" s="278" t="s">
        <v>353</v>
      </c>
      <c r="E401" s="279">
        <v>0</v>
      </c>
      <c r="F401" s="280">
        <f>E401+E403+E402</f>
      </c>
      <c r="G401" s="281">
        <v>0</v>
      </c>
      <c r="H401" s="291">
        <v>0</v>
      </c>
      <c r="I401" s="282">
        <f t="shared" si="111"/>
      </c>
      <c r="J401" s="283">
        <f t="shared" si="154"/>
      </c>
      <c r="K401" s="281">
        <v>0</v>
      </c>
      <c r="L401" s="283">
        <f t="shared" si="206"/>
      </c>
      <c r="M401" s="281">
        <v>0</v>
      </c>
      <c r="N401" s="284">
        <f t="shared" si="225"/>
      </c>
      <c r="O401" s="281">
        <v>0</v>
      </c>
      <c r="P401" s="284">
        <f t="shared" si="243"/>
      </c>
      <c r="Q401" s="285">
        <f>(M401+M402+M403)/(O401+O402+O403)</f>
      </c>
      <c r="R401" s="281">
        <v>3</v>
      </c>
      <c r="S401" s="285">
        <f>(O401+O402+O403)/(K401+K402+K403)</f>
      </c>
      <c r="T401" s="281">
        <v>2</v>
      </c>
      <c r="U401" s="286">
        <f>F401/T401</f>
      </c>
      <c r="V401" s="287">
        <f>(F401+4*500)/T401</f>
      </c>
      <c r="W401" s="281">
        <v>3475.2000000000007</v>
      </c>
      <c r="X401" s="287">
        <f>W401/T401</f>
      </c>
      <c r="Y401" s="285">
        <f>T401/R401</f>
      </c>
      <c r="Z401" s="287">
        <f>W401/F401</f>
      </c>
      <c r="AA401" s="287">
        <f>W401/(F401+500)</f>
      </c>
      <c r="AB401" s="281">
        <v>0</v>
      </c>
      <c r="AC401" s="281">
        <v>0</v>
      </c>
      <c r="AD401" s="285">
        <f>AB401/T401</f>
      </c>
      <c r="AE401" s="288">
        <f>(W401-AC401)/(F401+500)</f>
      </c>
      <c r="AF401" s="289" t="s">
        <v>391</v>
      </c>
    </row>
    <row r="402">
      <c r="A402" s="275"/>
      <c r="B402" s="308"/>
      <c r="C402" s="277"/>
      <c r="D402" s="278" t="s">
        <v>355</v>
      </c>
      <c r="E402" s="279">
        <v>840.38</v>
      </c>
      <c r="F402" s="280"/>
      <c r="G402" s="281">
        <v>13166</v>
      </c>
      <c r="H402" s="291">
        <v>549</v>
      </c>
      <c r="I402" s="282">
        <f t="shared" si="111"/>
      </c>
      <c r="J402" s="283">
        <f t="shared" si="154"/>
      </c>
      <c r="K402" s="281">
        <v>21</v>
      </c>
      <c r="L402" s="283">
        <f t="shared" si="206"/>
      </c>
      <c r="M402" s="281">
        <v>1</v>
      </c>
      <c r="N402" s="284">
        <f t="shared" si="225"/>
      </c>
      <c r="O402" s="281">
        <v>1</v>
      </c>
      <c r="P402" s="284">
        <f t="shared" si="243"/>
      </c>
      <c r="Q402" s="285"/>
      <c r="R402" s="281"/>
      <c r="S402" s="285"/>
      <c r="T402" s="281"/>
      <c r="U402" s="286"/>
      <c r="V402" s="287"/>
      <c r="W402" s="281"/>
      <c r="X402" s="287"/>
      <c r="Y402" s="285"/>
      <c r="Z402" s="287"/>
      <c r="AA402" s="287"/>
      <c r="AB402" s="281"/>
      <c r="AC402" s="281"/>
      <c r="AD402" s="285"/>
      <c r="AE402" s="288"/>
      <c r="AF402" s="290"/>
    </row>
    <row r="403">
      <c r="A403" s="275"/>
      <c r="B403" s="308"/>
      <c r="C403" s="277"/>
      <c r="D403" s="278" t="s">
        <v>356</v>
      </c>
      <c r="E403" s="279">
        <v>717.09</v>
      </c>
      <c r="F403" s="280"/>
      <c r="G403" s="281">
        <v>3484</v>
      </c>
      <c r="H403" s="291">
        <v>279</v>
      </c>
      <c r="I403" s="282">
        <f t="shared" si="111"/>
      </c>
      <c r="J403" s="283">
        <f t="shared" si="154"/>
      </c>
      <c r="K403" s="281">
        <v>3</v>
      </c>
      <c r="L403" s="283">
        <f t="shared" si="206"/>
      </c>
      <c r="M403" s="281">
        <v>1</v>
      </c>
      <c r="N403" s="284">
        <f t="shared" si="225"/>
      </c>
      <c r="O403" s="281">
        <v>2</v>
      </c>
      <c r="P403" s="284">
        <f t="shared" si="243"/>
      </c>
      <c r="Q403" s="285"/>
      <c r="R403" s="281"/>
      <c r="S403" s="285"/>
      <c r="T403" s="281"/>
      <c r="U403" s="286"/>
      <c r="V403" s="287"/>
      <c r="W403" s="281"/>
      <c r="X403" s="287"/>
      <c r="Y403" s="285"/>
      <c r="Z403" s="287"/>
      <c r="AA403" s="287"/>
      <c r="AB403" s="281"/>
      <c r="AC403" s="281"/>
      <c r="AD403" s="285"/>
      <c r="AE403" s="288"/>
      <c r="AF403" s="292" t="s">
        <v>357</v>
      </c>
    </row>
    <row r="404">
      <c r="A404" s="275"/>
      <c r="B404" s="308" t="s">
        <v>368</v>
      </c>
      <c r="C404" s="277" t="s">
        <v>370</v>
      </c>
      <c r="D404" s="278" t="s">
        <v>353</v>
      </c>
      <c r="E404" s="279">
        <v>0</v>
      </c>
      <c r="F404" s="280">
        <f>E404+E406+E405</f>
      </c>
      <c r="G404" s="281">
        <v>0</v>
      </c>
      <c r="H404" s="281">
        <v>0</v>
      </c>
      <c r="I404" s="282">
        <f t="shared" si="111"/>
      </c>
      <c r="J404" s="283">
        <f t="shared" si="154"/>
      </c>
      <c r="K404" s="281">
        <v>0</v>
      </c>
      <c r="L404" s="283">
        <f t="shared" si="206"/>
      </c>
      <c r="M404" s="281">
        <v>0</v>
      </c>
      <c r="N404" s="284">
        <f t="shared" si="225"/>
      </c>
      <c r="O404" s="281">
        <v>0</v>
      </c>
      <c r="P404" s="284">
        <f t="shared" si="243"/>
      </c>
      <c r="Q404" s="285">
        <f>(M404+M405+M406)/(O404+O405+O406)</f>
      </c>
      <c r="R404" s="281">
        <v>2</v>
      </c>
      <c r="S404" s="285">
        <f>(O404+O405+O406)/(K404+K405+K406)</f>
      </c>
      <c r="T404" s="281">
        <v>0</v>
      </c>
      <c r="U404" s="286">
        <f>F404/T404</f>
      </c>
      <c r="V404" s="287">
        <f>(F404+4*500)/T404</f>
      </c>
      <c r="W404" s="281">
        <v>0</v>
      </c>
      <c r="X404" s="287">
        <f>W404/T404</f>
      </c>
      <c r="Y404" s="285">
        <f>T404/R404</f>
      </c>
      <c r="Z404" s="287">
        <f>W404/F404</f>
      </c>
      <c r="AA404" s="287">
        <f>W404/(F404+500)</f>
      </c>
      <c r="AB404" s="281">
        <v>0</v>
      </c>
      <c r="AC404" s="281">
        <v>0</v>
      </c>
      <c r="AD404" s="285">
        <f>AB404/T404</f>
      </c>
      <c r="AE404" s="288">
        <f>(W404-AC404)/(F404+500)</f>
      </c>
      <c r="AF404" s="289" t="s">
        <v>391</v>
      </c>
    </row>
    <row r="405">
      <c r="A405" s="275"/>
      <c r="B405" s="308"/>
      <c r="C405" s="277"/>
      <c r="D405" s="278" t="s">
        <v>355</v>
      </c>
      <c r="E405" s="279">
        <v>986.75</v>
      </c>
      <c r="F405" s="280"/>
      <c r="G405" s="281">
        <v>6790</v>
      </c>
      <c r="H405" s="281">
        <v>318</v>
      </c>
      <c r="I405" s="282">
        <f t="shared" si="111"/>
      </c>
      <c r="J405" s="283">
        <f t="shared" si="154"/>
      </c>
      <c r="K405" s="281">
        <v>6</v>
      </c>
      <c r="L405" s="283">
        <f t="shared" si="206"/>
      </c>
      <c r="M405" s="281">
        <v>0</v>
      </c>
      <c r="N405" s="284">
        <f t="shared" si="225"/>
      </c>
      <c r="O405" s="281">
        <v>0</v>
      </c>
      <c r="P405" s="284">
        <f t="shared" si="243"/>
      </c>
      <c r="Q405" s="285"/>
      <c r="R405" s="281"/>
      <c r="S405" s="285"/>
      <c r="T405" s="281"/>
      <c r="U405" s="286"/>
      <c r="V405" s="287"/>
      <c r="W405" s="281"/>
      <c r="X405" s="287"/>
      <c r="Y405" s="285"/>
      <c r="Z405" s="287"/>
      <c r="AA405" s="287"/>
      <c r="AB405" s="281"/>
      <c r="AC405" s="281"/>
      <c r="AD405" s="285"/>
      <c r="AE405" s="288"/>
      <c r="AF405" s="290"/>
    </row>
    <row r="406">
      <c r="A406" s="275"/>
      <c r="B406" s="308"/>
      <c r="C406" s="277"/>
      <c r="D406" s="278" t="s">
        <v>356</v>
      </c>
      <c r="E406" s="279">
        <v>1176.58</v>
      </c>
      <c r="F406" s="280"/>
      <c r="G406" s="281">
        <v>12384</v>
      </c>
      <c r="H406" s="291">
        <v>555</v>
      </c>
      <c r="I406" s="282">
        <f t="shared" si="111"/>
      </c>
      <c r="J406" s="283">
        <f t="shared" si="154"/>
      </c>
      <c r="K406" s="281">
        <v>28</v>
      </c>
      <c r="L406" s="283">
        <f t="shared" si="206"/>
      </c>
      <c r="M406" s="281">
        <v>0</v>
      </c>
      <c r="N406" s="284">
        <f t="shared" si="225"/>
      </c>
      <c r="O406" s="281">
        <v>1</v>
      </c>
      <c r="P406" s="284">
        <f t="shared" si="243"/>
      </c>
      <c r="Q406" s="285"/>
      <c r="R406" s="281"/>
      <c r="S406" s="285"/>
      <c r="T406" s="281"/>
      <c r="U406" s="286"/>
      <c r="V406" s="287"/>
      <c r="W406" s="281"/>
      <c r="X406" s="287"/>
      <c r="Y406" s="285"/>
      <c r="Z406" s="287"/>
      <c r="AA406" s="287"/>
      <c r="AB406" s="281"/>
      <c r="AC406" s="281"/>
      <c r="AD406" s="285"/>
      <c r="AE406" s="288"/>
      <c r="AF406" s="292" t="s">
        <v>357</v>
      </c>
    </row>
    <row r="407">
      <c r="A407" s="275"/>
      <c r="B407" s="294" t="s">
        <v>362</v>
      </c>
      <c r="C407" s="294"/>
      <c r="D407" s="294"/>
      <c r="E407" s="297">
        <f>SUM(E392:E406)</f>
      </c>
      <c r="F407" s="297">
        <f>SUM(F392:F406)</f>
      </c>
      <c r="G407" s="297">
        <f>SUM(G392:G406)</f>
      </c>
      <c r="H407" s="297">
        <f>SUM(H392:H406)</f>
      </c>
      <c r="I407" s="298">
        <f t="shared" si="111"/>
      </c>
      <c r="J407" s="299">
        <f t="shared" si="154"/>
      </c>
      <c r="K407" s="297">
        <f>SUM(K392:K406)</f>
      </c>
      <c r="L407" s="299">
        <f t="shared" si="206"/>
      </c>
      <c r="M407" s="297">
        <f>SUM(M392:M406)</f>
      </c>
      <c r="N407" s="300">
        <f t="shared" si="225"/>
      </c>
      <c r="O407" s="297">
        <f>SUM(O392:O406)</f>
      </c>
      <c r="P407" s="300">
        <f t="shared" si="243"/>
      </c>
      <c r="Q407" s="301">
        <f>M407/O407</f>
      </c>
      <c r="R407" s="297">
        <f>SUM(R392:R406)</f>
      </c>
      <c r="S407" s="301">
        <f>(O407+O407)/(K407+K407)</f>
      </c>
      <c r="T407" s="297">
        <f>SUM(T392:T406)</f>
      </c>
      <c r="U407" s="302">
        <f t="shared" ref="U407:U408" si="279">F407/T407</f>
      </c>
      <c r="V407" s="303">
        <f t="shared" ref="V407:V408" si="329">(F407+4*500)/T407</f>
      </c>
      <c r="W407" s="297">
        <f>SUM(W392:W406)</f>
      </c>
      <c r="X407" s="304">
        <f t="shared" ref="X407:X408" si="380">W407/T407</f>
      </c>
      <c r="Y407" s="301">
        <f t="shared" ref="Y407:Y408" si="431">T407/R407</f>
      </c>
      <c r="Z407" s="303">
        <f t="shared" ref="Z407:Z408" si="24">W407/F407</f>
      </c>
      <c r="AA407" s="303">
        <f>W407/(F407+COUNT(W392:W406)*500)</f>
      </c>
      <c r="AB407" s="295">
        <f>AB392+AB395+AB398+AB404+AB401</f>
      </c>
      <c r="AC407" s="295">
        <f>AC392+AC395+AC398+AC404+AC401</f>
      </c>
      <c r="AD407" s="301">
        <f t="shared" ref="AD407:AD408" si="75">AB407/T407</f>
      </c>
      <c r="AE407" s="305">
        <f>(W407-AC407)/(F407+COUNT(W392:W406))</f>
      </c>
      <c r="AF407" s="292"/>
    </row>
    <row r="408">
      <c r="A408" s="275"/>
      <c r="B408" s="309" t="s">
        <v>369</v>
      </c>
      <c r="C408" s="277" t="s">
        <v>386</v>
      </c>
      <c r="D408" s="278" t="s">
        <v>353</v>
      </c>
      <c r="E408" s="279">
        <v>0</v>
      </c>
      <c r="F408" s="280">
        <f>E408+E410+E409</f>
      </c>
      <c r="G408" s="279">
        <v>0</v>
      </c>
      <c r="H408" s="279">
        <v>0</v>
      </c>
      <c r="I408" s="282">
        <f t="shared" si="111"/>
      </c>
      <c r="J408" s="283">
        <f t="shared" si="154"/>
      </c>
      <c r="K408" s="279">
        <v>0</v>
      </c>
      <c r="L408" s="283">
        <f t="shared" si="206"/>
      </c>
      <c r="M408" s="279">
        <v>0</v>
      </c>
      <c r="N408" s="284">
        <f t="shared" si="225"/>
      </c>
      <c r="O408" s="279">
        <v>0</v>
      </c>
      <c r="P408" s="284">
        <f t="shared" si="243"/>
      </c>
      <c r="Q408" s="285">
        <f>(M408+M409+M410)/(O408+O409+O410)</f>
      </c>
      <c r="R408" s="281">
        <v>2</v>
      </c>
      <c r="S408" s="285">
        <f>(O408+O409+O410)/(K408+K409+K410)</f>
      </c>
      <c r="T408" s="281">
        <v>0</v>
      </c>
      <c r="U408" s="286">
        <f t="shared" si="279"/>
      </c>
      <c r="V408" s="287">
        <f t="shared" si="329"/>
      </c>
      <c r="W408" s="281">
        <v>0</v>
      </c>
      <c r="X408" s="287">
        <f t="shared" si="380"/>
      </c>
      <c r="Y408" s="285">
        <f t="shared" si="431"/>
      </c>
      <c r="Z408" s="287">
        <f t="shared" si="24"/>
      </c>
      <c r="AA408" s="287">
        <f>W408/(F408+500)</f>
      </c>
      <c r="AB408" s="281">
        <v>0</v>
      </c>
      <c r="AC408" s="281">
        <v>0</v>
      </c>
      <c r="AD408" s="285">
        <f t="shared" si="75"/>
      </c>
      <c r="AE408" s="288">
        <f>(W408-AC408)/(F408+500)</f>
      </c>
      <c r="AF408" s="310" t="s">
        <v>371</v>
      </c>
    </row>
    <row r="409">
      <c r="A409" s="275"/>
      <c r="B409" s="309"/>
      <c r="C409" s="277"/>
      <c r="D409" s="278" t="s">
        <v>355</v>
      </c>
      <c r="E409" s="279">
        <v>817.66</v>
      </c>
      <c r="F409" s="280"/>
      <c r="G409" s="281">
        <v>9452</v>
      </c>
      <c r="H409" s="281">
        <v>374</v>
      </c>
      <c r="I409" s="282">
        <f t="shared" si="111"/>
      </c>
      <c r="J409" s="283">
        <f t="shared" si="154"/>
      </c>
      <c r="K409" s="281">
        <v>20</v>
      </c>
      <c r="L409" s="283">
        <f t="shared" si="206"/>
      </c>
      <c r="M409" s="281">
        <v>0</v>
      </c>
      <c r="N409" s="284">
        <f t="shared" si="225"/>
      </c>
      <c r="O409" s="281">
        <v>3</v>
      </c>
      <c r="P409" s="284">
        <f t="shared" si="243"/>
      </c>
      <c r="Q409" s="285"/>
      <c r="R409" s="281"/>
      <c r="S409" s="285"/>
      <c r="T409" s="281"/>
      <c r="U409" s="286"/>
      <c r="V409" s="287"/>
      <c r="W409" s="281"/>
      <c r="X409" s="287"/>
      <c r="Y409" s="285"/>
      <c r="Z409" s="287"/>
      <c r="AA409" s="287"/>
      <c r="AB409" s="281"/>
      <c r="AC409" s="281"/>
      <c r="AD409" s="285"/>
      <c r="AE409" s="288"/>
      <c r="AF409" s="292"/>
    </row>
    <row r="410">
      <c r="A410" s="275"/>
      <c r="B410" s="309"/>
      <c r="C410" s="277"/>
      <c r="D410" s="278" t="s">
        <v>356</v>
      </c>
      <c r="E410" s="279">
        <v>406.21</v>
      </c>
      <c r="F410" s="280"/>
      <c r="G410" s="281">
        <v>1500</v>
      </c>
      <c r="H410" s="291">
        <v>115</v>
      </c>
      <c r="I410" s="282">
        <f t="shared" si="111"/>
      </c>
      <c r="J410" s="283">
        <f t="shared" si="154"/>
      </c>
      <c r="K410" s="281">
        <v>1</v>
      </c>
      <c r="L410" s="283">
        <f t="shared" si="206"/>
      </c>
      <c r="M410" s="281">
        <v>0</v>
      </c>
      <c r="N410" s="284">
        <f t="shared" si="225"/>
      </c>
      <c r="O410" s="281">
        <v>0</v>
      </c>
      <c r="P410" s="284">
        <f t="shared" si="243"/>
      </c>
      <c r="Q410" s="285"/>
      <c r="R410" s="281"/>
      <c r="S410" s="285"/>
      <c r="T410" s="281"/>
      <c r="U410" s="286"/>
      <c r="V410" s="287"/>
      <c r="W410" s="281"/>
      <c r="X410" s="287"/>
      <c r="Y410" s="285"/>
      <c r="Z410" s="287"/>
      <c r="AA410" s="287"/>
      <c r="AB410" s="281"/>
      <c r="AC410" s="281"/>
      <c r="AD410" s="285"/>
      <c r="AE410" s="288"/>
      <c r="AF410" s="292" t="s">
        <v>372</v>
      </c>
    </row>
    <row r="411">
      <c r="A411" s="275"/>
      <c r="B411" s="309" t="s">
        <v>373</v>
      </c>
      <c r="C411" s="277" t="s">
        <v>386</v>
      </c>
      <c r="D411" s="278" t="s">
        <v>353</v>
      </c>
      <c r="E411" s="279">
        <v>0</v>
      </c>
      <c r="F411" s="280">
        <f>E411+E413+E412</f>
      </c>
      <c r="G411" s="281">
        <v>0</v>
      </c>
      <c r="H411" s="281">
        <v>0</v>
      </c>
      <c r="I411" s="282">
        <f t="shared" si="111"/>
      </c>
      <c r="J411" s="283">
        <f>(E411/G412)*1000</f>
      </c>
      <c r="K411" s="281">
        <v>0</v>
      </c>
      <c r="L411" s="283">
        <f t="shared" si="206"/>
      </c>
      <c r="M411" s="281">
        <v>0</v>
      </c>
      <c r="N411" s="284">
        <f t="shared" si="225"/>
      </c>
      <c r="O411" s="281">
        <v>0</v>
      </c>
      <c r="P411" s="284">
        <f t="shared" si="243"/>
      </c>
      <c r="Q411" s="285">
        <f>(M411+M412+M413)/(O411+O412+O413)</f>
      </c>
      <c r="R411" s="281">
        <v>2</v>
      </c>
      <c r="S411" s="285">
        <f>(O411+O412+O413)/(K411+K412+K413)</f>
      </c>
      <c r="T411" s="281">
        <v>1</v>
      </c>
      <c r="U411" s="286">
        <f>F411/T411</f>
      </c>
      <c r="V411" s="287">
        <f>(F411+4*500)/T411</f>
      </c>
      <c r="W411" s="281">
        <v>169.20000000000073</v>
      </c>
      <c r="X411" s="287">
        <f>W411/T411</f>
      </c>
      <c r="Y411" s="285">
        <f>T411/R411</f>
      </c>
      <c r="Z411" s="287">
        <f>W411/F411</f>
      </c>
      <c r="AA411" s="287">
        <f>W411/(F411+500)</f>
      </c>
      <c r="AB411" s="281">
        <v>0</v>
      </c>
      <c r="AC411" s="281">
        <v>0</v>
      </c>
      <c r="AD411" s="285">
        <f>AB411/T411</f>
      </c>
      <c r="AE411" s="288">
        <f>(W411-AC411)/(F411+500)</f>
      </c>
      <c r="AF411" s="310" t="s">
        <v>371</v>
      </c>
    </row>
    <row r="412">
      <c r="A412" s="275"/>
      <c r="B412" s="309"/>
      <c r="C412" s="277"/>
      <c r="D412" s="278" t="s">
        <v>355</v>
      </c>
      <c r="E412" s="279">
        <v>586.59</v>
      </c>
      <c r="F412" s="280"/>
      <c r="G412" s="281">
        <v>6638</v>
      </c>
      <c r="H412" s="281">
        <v>194</v>
      </c>
      <c r="I412" s="282">
        <f t="shared" si="111"/>
      </c>
      <c r="J412" s="283">
        <f t="shared" ref="J412:J440" si="155">(E412/G412)*1000</f>
      </c>
      <c r="K412" s="281">
        <v>8</v>
      </c>
      <c r="L412" s="283">
        <f t="shared" si="206"/>
      </c>
      <c r="M412" s="281">
        <v>0</v>
      </c>
      <c r="N412" s="284">
        <f t="shared" si="225"/>
      </c>
      <c r="O412" s="281">
        <v>2</v>
      </c>
      <c r="P412" s="284">
        <f t="shared" si="243"/>
      </c>
      <c r="Q412" s="285"/>
      <c r="R412" s="281"/>
      <c r="S412" s="285"/>
      <c r="T412" s="281"/>
      <c r="U412" s="286"/>
      <c r="V412" s="287"/>
      <c r="W412" s="281"/>
      <c r="X412" s="287"/>
      <c r="Y412" s="285"/>
      <c r="Z412" s="287"/>
      <c r="AA412" s="287"/>
      <c r="AB412" s="281"/>
      <c r="AC412" s="281"/>
      <c r="AD412" s="285"/>
      <c r="AE412" s="288"/>
      <c r="AF412" s="292"/>
    </row>
    <row r="413">
      <c r="A413" s="275"/>
      <c r="B413" s="309"/>
      <c r="C413" s="277"/>
      <c r="D413" s="278" t="s">
        <v>356</v>
      </c>
      <c r="E413" s="279">
        <v>359.24</v>
      </c>
      <c r="F413" s="280"/>
      <c r="G413" s="281">
        <v>1784</v>
      </c>
      <c r="H413" s="281">
        <v>114</v>
      </c>
      <c r="I413" s="282">
        <f t="shared" si="111"/>
      </c>
      <c r="J413" s="283">
        <f t="shared" si="155"/>
      </c>
      <c r="K413" s="281">
        <v>2</v>
      </c>
      <c r="L413" s="283">
        <f t="shared" si="206"/>
      </c>
      <c r="M413" s="281">
        <v>0</v>
      </c>
      <c r="N413" s="284">
        <f t="shared" si="225"/>
      </c>
      <c r="O413" s="281">
        <v>1</v>
      </c>
      <c r="P413" s="284">
        <f t="shared" si="243"/>
      </c>
      <c r="Q413" s="285"/>
      <c r="R413" s="281"/>
      <c r="S413" s="285"/>
      <c r="T413" s="281"/>
      <c r="U413" s="286"/>
      <c r="V413" s="287"/>
      <c r="W413" s="281"/>
      <c r="X413" s="287"/>
      <c r="Y413" s="285"/>
      <c r="Z413" s="287"/>
      <c r="AA413" s="287"/>
      <c r="AB413" s="281"/>
      <c r="AC413" s="281"/>
      <c r="AD413" s="285"/>
      <c r="AE413" s="288"/>
      <c r="AF413" s="292" t="s">
        <v>372</v>
      </c>
    </row>
    <row r="414">
      <c r="A414" s="275"/>
      <c r="B414" s="309" t="s">
        <v>374</v>
      </c>
      <c r="C414" s="277" t="s">
        <v>386</v>
      </c>
      <c r="D414" s="278" t="s">
        <v>353</v>
      </c>
      <c r="E414" s="279">
        <v>0</v>
      </c>
      <c r="F414" s="280">
        <f>E414+E416+E415</f>
      </c>
      <c r="G414" s="279">
        <v>0</v>
      </c>
      <c r="H414" s="279">
        <v>0</v>
      </c>
      <c r="I414" s="282">
        <f t="shared" si="111"/>
      </c>
      <c r="J414" s="283">
        <f t="shared" si="155"/>
      </c>
      <c r="K414" s="279">
        <v>0</v>
      </c>
      <c r="L414" s="283">
        <f t="shared" si="206"/>
      </c>
      <c r="M414" s="279">
        <v>0</v>
      </c>
      <c r="N414" s="284">
        <f t="shared" si="225"/>
      </c>
      <c r="O414" s="279">
        <v>0</v>
      </c>
      <c r="P414" s="284">
        <f t="shared" si="243"/>
      </c>
      <c r="Q414" s="285">
        <f>(M414+M415+M416)/(O414+O415+O416)</f>
      </c>
      <c r="R414" s="281">
        <v>1</v>
      </c>
      <c r="S414" s="285">
        <f>(O414+O415+O416)/(K414+K415+K416)</f>
      </c>
      <c r="T414" s="281">
        <v>0</v>
      </c>
      <c r="U414" s="286">
        <f>F414/T414</f>
      </c>
      <c r="V414" s="287">
        <f>(F414+4*500)/T414</f>
      </c>
      <c r="W414" s="281">
        <v>0</v>
      </c>
      <c r="X414" s="287">
        <f>W414/T414</f>
      </c>
      <c r="Y414" s="285">
        <f>T414/R414</f>
      </c>
      <c r="Z414" s="287">
        <f>W414/F414</f>
      </c>
      <c r="AA414" s="287">
        <f>W414/(F414+500)</f>
      </c>
      <c r="AB414" s="281">
        <v>0</v>
      </c>
      <c r="AC414" s="281">
        <v>0</v>
      </c>
      <c r="AD414" s="285">
        <f>AB414/T414</f>
      </c>
      <c r="AE414" s="288">
        <f>(W414-AC414)/(F414+500)</f>
      </c>
      <c r="AF414" s="310" t="s">
        <v>371</v>
      </c>
    </row>
    <row r="415">
      <c r="A415" s="275"/>
      <c r="B415" s="309"/>
      <c r="C415" s="277"/>
      <c r="D415" s="278" t="s">
        <v>355</v>
      </c>
      <c r="E415" s="281">
        <v>517.85</v>
      </c>
      <c r="F415" s="280"/>
      <c r="G415" s="281">
        <v>7366</v>
      </c>
      <c r="H415" s="281">
        <v>203</v>
      </c>
      <c r="I415" s="282">
        <f t="shared" si="111"/>
      </c>
      <c r="J415" s="283">
        <f t="shared" si="155"/>
      </c>
      <c r="K415" s="281">
        <v>16</v>
      </c>
      <c r="L415" s="283">
        <f t="shared" si="206"/>
      </c>
      <c r="M415" s="281">
        <v>0</v>
      </c>
      <c r="N415" s="284">
        <f t="shared" si="225"/>
      </c>
      <c r="O415" s="281">
        <v>1</v>
      </c>
      <c r="P415" s="284">
        <f t="shared" si="243"/>
      </c>
      <c r="Q415" s="285"/>
      <c r="R415" s="281"/>
      <c r="S415" s="285"/>
      <c r="T415" s="281"/>
      <c r="U415" s="286"/>
      <c r="V415" s="287"/>
      <c r="W415" s="281"/>
      <c r="X415" s="287"/>
      <c r="Y415" s="285"/>
      <c r="Z415" s="287"/>
      <c r="AA415" s="287"/>
      <c r="AB415" s="281"/>
      <c r="AC415" s="281"/>
      <c r="AD415" s="285"/>
      <c r="AE415" s="288"/>
      <c r="AF415" s="292"/>
    </row>
    <row r="416">
      <c r="A416" s="275"/>
      <c r="B416" s="309"/>
      <c r="C416" s="277"/>
      <c r="D416" s="278" t="s">
        <v>356</v>
      </c>
      <c r="E416" s="281">
        <v>217.04</v>
      </c>
      <c r="F416" s="280"/>
      <c r="G416" s="281">
        <v>1217</v>
      </c>
      <c r="H416" s="281">
        <v>58</v>
      </c>
      <c r="I416" s="282">
        <f t="shared" si="111"/>
      </c>
      <c r="J416" s="283">
        <f t="shared" si="155"/>
      </c>
      <c r="K416" s="281">
        <v>1</v>
      </c>
      <c r="L416" s="283">
        <f t="shared" si="206"/>
      </c>
      <c r="M416" s="281">
        <v>0</v>
      </c>
      <c r="N416" s="284">
        <f t="shared" si="225"/>
      </c>
      <c r="O416" s="281">
        <v>1</v>
      </c>
      <c r="P416" s="284">
        <f t="shared" si="243"/>
      </c>
      <c r="Q416" s="285"/>
      <c r="R416" s="281"/>
      <c r="S416" s="285"/>
      <c r="T416" s="281"/>
      <c r="U416" s="286"/>
      <c r="V416" s="287"/>
      <c r="W416" s="281"/>
      <c r="X416" s="287"/>
      <c r="Y416" s="285"/>
      <c r="Z416" s="287"/>
      <c r="AA416" s="287"/>
      <c r="AB416" s="281"/>
      <c r="AC416" s="281"/>
      <c r="AD416" s="285"/>
      <c r="AE416" s="288"/>
      <c r="AF416" s="292" t="s">
        <v>372</v>
      </c>
    </row>
    <row r="417">
      <c r="A417" s="275"/>
      <c r="B417" s="309" t="s">
        <v>375</v>
      </c>
      <c r="C417" s="277" t="s">
        <v>386</v>
      </c>
      <c r="D417" s="278" t="s">
        <v>353</v>
      </c>
      <c r="E417" s="279">
        <v>0</v>
      </c>
      <c r="F417" s="280">
        <f>E417+E419+E418</f>
      </c>
      <c r="G417" s="281">
        <v>0</v>
      </c>
      <c r="H417" s="281">
        <v>0</v>
      </c>
      <c r="I417" s="282">
        <f t="shared" si="111"/>
      </c>
      <c r="J417" s="283">
        <f t="shared" si="155"/>
      </c>
      <c r="K417" s="281">
        <v>0</v>
      </c>
      <c r="L417" s="283">
        <f t="shared" si="206"/>
      </c>
      <c r="M417" s="281">
        <v>0</v>
      </c>
      <c r="N417" s="284">
        <f t="shared" si="225"/>
      </c>
      <c r="O417" s="281">
        <v>0</v>
      </c>
      <c r="P417" s="284">
        <f t="shared" si="243"/>
      </c>
      <c r="Q417" s="285">
        <f>(M417+M418+M419)/(O417+O418+O419)</f>
      </c>
      <c r="R417" s="281">
        <v>1</v>
      </c>
      <c r="S417" s="285">
        <f>(O417+O418+O419)/(K417+K418+K419)</f>
      </c>
      <c r="T417" s="281">
        <v>0</v>
      </c>
      <c r="U417" s="286">
        <f>F417/T417</f>
      </c>
      <c r="V417" s="287">
        <f>(F417+4*500)/T417</f>
      </c>
      <c r="W417" s="281">
        <v>0</v>
      </c>
      <c r="X417" s="287">
        <f>W417/T417</f>
      </c>
      <c r="Y417" s="285">
        <f>T417/R417</f>
      </c>
      <c r="Z417" s="287">
        <f>W417/F417</f>
      </c>
      <c r="AA417" s="287">
        <f>W417/(F417+500)</f>
      </c>
      <c r="AB417" s="281">
        <v>0</v>
      </c>
      <c r="AC417" s="281">
        <v>0</v>
      </c>
      <c r="AD417" s="285">
        <f>AB417/T417</f>
      </c>
      <c r="AE417" s="288">
        <f>(W417-AC417)/(F417+500)</f>
      </c>
      <c r="AF417" s="310" t="s">
        <v>371</v>
      </c>
    </row>
    <row r="418">
      <c r="A418" s="275"/>
      <c r="B418" s="309"/>
      <c r="C418" s="277"/>
      <c r="D418" s="278" t="s">
        <v>355</v>
      </c>
      <c r="E418" s="279">
        <v>530.92</v>
      </c>
      <c r="F418" s="280"/>
      <c r="G418" s="281">
        <v>6685</v>
      </c>
      <c r="H418" s="281">
        <v>241</v>
      </c>
      <c r="I418" s="282">
        <f t="shared" si="111"/>
      </c>
      <c r="J418" s="283">
        <f t="shared" si="155"/>
      </c>
      <c r="K418" s="281">
        <v>12</v>
      </c>
      <c r="L418" s="283">
        <f t="shared" si="206"/>
      </c>
      <c r="M418" s="281">
        <v>0</v>
      </c>
      <c r="N418" s="284">
        <f t="shared" si="225"/>
      </c>
      <c r="O418" s="281">
        <v>0</v>
      </c>
      <c r="P418" s="284">
        <f t="shared" si="243"/>
      </c>
      <c r="Q418" s="285"/>
      <c r="R418" s="281"/>
      <c r="S418" s="285"/>
      <c r="T418" s="281"/>
      <c r="U418" s="286"/>
      <c r="V418" s="287"/>
      <c r="W418" s="281"/>
      <c r="X418" s="287"/>
      <c r="Y418" s="285"/>
      <c r="Z418" s="287"/>
      <c r="AA418" s="287"/>
      <c r="AB418" s="281"/>
      <c r="AC418" s="281"/>
      <c r="AD418" s="285"/>
      <c r="AE418" s="288"/>
      <c r="AF418" s="292"/>
    </row>
    <row r="419">
      <c r="A419" s="275"/>
      <c r="B419" s="309"/>
      <c r="C419" s="277"/>
      <c r="D419" s="278" t="s">
        <v>356</v>
      </c>
      <c r="E419" s="279">
        <v>272.56</v>
      </c>
      <c r="F419" s="280"/>
      <c r="G419" s="281">
        <v>1942</v>
      </c>
      <c r="H419" s="281">
        <v>96</v>
      </c>
      <c r="I419" s="282">
        <f t="shared" si="111"/>
      </c>
      <c r="J419" s="283">
        <f t="shared" si="155"/>
      </c>
      <c r="K419" s="281">
        <v>1</v>
      </c>
      <c r="L419" s="283">
        <f t="shared" si="206"/>
      </c>
      <c r="M419" s="281">
        <v>0</v>
      </c>
      <c r="N419" s="284">
        <f t="shared" si="225"/>
      </c>
      <c r="O419" s="281">
        <v>2</v>
      </c>
      <c r="P419" s="284">
        <f t="shared" si="243"/>
      </c>
      <c r="Q419" s="285"/>
      <c r="R419" s="281"/>
      <c r="S419" s="285"/>
      <c r="T419" s="281"/>
      <c r="U419" s="286"/>
      <c r="V419" s="287"/>
      <c r="W419" s="281"/>
      <c r="X419" s="287"/>
      <c r="Y419" s="285"/>
      <c r="Z419" s="287"/>
      <c r="AA419" s="287"/>
      <c r="AB419" s="281"/>
      <c r="AC419" s="281"/>
      <c r="AD419" s="285"/>
      <c r="AE419" s="288"/>
      <c r="AF419" s="292" t="s">
        <v>372</v>
      </c>
    </row>
    <row r="420">
      <c r="A420" s="275"/>
      <c r="B420" s="309" t="s">
        <v>376</v>
      </c>
      <c r="C420" s="277" t="s">
        <v>386</v>
      </c>
      <c r="D420" s="278" t="s">
        <v>353</v>
      </c>
      <c r="E420" s="279">
        <v>0</v>
      </c>
      <c r="F420" s="280">
        <f>E420+E422+E421</f>
      </c>
      <c r="G420" s="279">
        <v>0</v>
      </c>
      <c r="H420" s="279">
        <v>0</v>
      </c>
      <c r="I420" s="282">
        <f t="shared" si="111"/>
      </c>
      <c r="J420" s="283">
        <f t="shared" si="155"/>
      </c>
      <c r="K420" s="279">
        <v>0</v>
      </c>
      <c r="L420" s="283">
        <f t="shared" si="206"/>
      </c>
      <c r="M420" s="279">
        <v>0</v>
      </c>
      <c r="N420" s="284">
        <f t="shared" si="225"/>
      </c>
      <c r="O420" s="279">
        <v>0</v>
      </c>
      <c r="P420" s="284">
        <f t="shared" si="243"/>
      </c>
      <c r="Q420" s="285">
        <f>(M420+M421+M422)/(O420+O421+O422)</f>
      </c>
      <c r="R420" s="281">
        <v>8</v>
      </c>
      <c r="S420" s="285">
        <f>(O420+O421+O422)/(K420+K421+K422)</f>
      </c>
      <c r="T420" s="281">
        <v>5</v>
      </c>
      <c r="U420" s="286">
        <f>F420/T420</f>
      </c>
      <c r="V420" s="287">
        <f>(F420+4*500)/T420</f>
      </c>
      <c r="W420" s="281">
        <v>7792.799999999999</v>
      </c>
      <c r="X420" s="287">
        <f>W420/T420</f>
      </c>
      <c r="Y420" s="285">
        <f>T420/R420</f>
      </c>
      <c r="Z420" s="287">
        <f>W420/F420</f>
      </c>
      <c r="AA420" s="287">
        <f>W420/(F420+500)</f>
      </c>
      <c r="AB420" s="281">
        <v>0</v>
      </c>
      <c r="AC420" s="281">
        <v>0</v>
      </c>
      <c r="AD420" s="285">
        <f>AB420/T420</f>
      </c>
      <c r="AE420" s="288">
        <f>(W420-AC420)/(F420+500)</f>
      </c>
      <c r="AF420" s="310" t="s">
        <v>371</v>
      </c>
    </row>
    <row r="421">
      <c r="A421" s="275"/>
      <c r="B421" s="309"/>
      <c r="C421" s="277"/>
      <c r="D421" s="278" t="s">
        <v>355</v>
      </c>
      <c r="E421" s="279">
        <v>954.01</v>
      </c>
      <c r="F421" s="280"/>
      <c r="G421" s="279">
        <v>11203</v>
      </c>
      <c r="H421" s="279">
        <v>456</v>
      </c>
      <c r="I421" s="282">
        <f t="shared" si="111"/>
      </c>
      <c r="J421" s="283">
        <f t="shared" si="155"/>
      </c>
      <c r="K421" s="281">
        <v>29</v>
      </c>
      <c r="L421" s="283">
        <f t="shared" si="206"/>
      </c>
      <c r="M421" s="281">
        <v>3</v>
      </c>
      <c r="N421" s="284">
        <f t="shared" si="225"/>
      </c>
      <c r="O421" s="281">
        <v>4</v>
      </c>
      <c r="P421" s="284">
        <f t="shared" si="243"/>
      </c>
      <c r="Q421" s="285"/>
      <c r="R421" s="281"/>
      <c r="S421" s="285"/>
      <c r="T421" s="281"/>
      <c r="U421" s="286"/>
      <c r="V421" s="287"/>
      <c r="W421" s="281"/>
      <c r="X421" s="287"/>
      <c r="Y421" s="285"/>
      <c r="Z421" s="287"/>
      <c r="AA421" s="287"/>
      <c r="AB421" s="281"/>
      <c r="AC421" s="281"/>
      <c r="AD421" s="285"/>
      <c r="AE421" s="288"/>
      <c r="AF421" s="292"/>
    </row>
    <row r="422">
      <c r="A422" s="275"/>
      <c r="B422" s="309"/>
      <c r="C422" s="277"/>
      <c r="D422" s="278" t="s">
        <v>356</v>
      </c>
      <c r="E422" s="279">
        <v>378.13</v>
      </c>
      <c r="F422" s="280"/>
      <c r="G422" s="281">
        <v>2012</v>
      </c>
      <c r="H422" s="281">
        <v>155</v>
      </c>
      <c r="I422" s="282">
        <f t="shared" si="111"/>
      </c>
      <c r="J422" s="283">
        <f t="shared" si="155"/>
      </c>
      <c r="K422" s="281">
        <v>3</v>
      </c>
      <c r="L422" s="283">
        <f t="shared" si="206"/>
      </c>
      <c r="M422" s="281">
        <v>1</v>
      </c>
      <c r="N422" s="284">
        <f t="shared" si="225"/>
      </c>
      <c r="O422" s="281">
        <v>0</v>
      </c>
      <c r="P422" s="284">
        <f t="shared" si="243"/>
      </c>
      <c r="Q422" s="285"/>
      <c r="R422" s="281"/>
      <c r="S422" s="285"/>
      <c r="T422" s="281"/>
      <c r="U422" s="286"/>
      <c r="V422" s="287"/>
      <c r="W422" s="281"/>
      <c r="X422" s="287"/>
      <c r="Y422" s="285"/>
      <c r="Z422" s="287"/>
      <c r="AA422" s="287"/>
      <c r="AB422" s="281"/>
      <c r="AC422" s="281"/>
      <c r="AD422" s="285"/>
      <c r="AE422" s="288"/>
      <c r="AF422" s="292" t="s">
        <v>372</v>
      </c>
    </row>
    <row r="423">
      <c r="A423" s="275"/>
      <c r="B423" s="311" t="s">
        <v>362</v>
      </c>
      <c r="C423" s="311"/>
      <c r="D423" s="311"/>
      <c r="E423" s="297">
        <f>SUM(E408:E422)</f>
      </c>
      <c r="F423" s="297">
        <f>SUM(F408:F422)</f>
      </c>
      <c r="G423" s="297">
        <f>SUM(G408:G422)</f>
      </c>
      <c r="H423" s="297">
        <f>SUM(H408:H422)</f>
      </c>
      <c r="I423" s="298">
        <f t="shared" si="111"/>
      </c>
      <c r="J423" s="299">
        <f t="shared" si="155"/>
      </c>
      <c r="K423" s="297">
        <f>SUM(K408:K422)</f>
      </c>
      <c r="L423" s="299">
        <f t="shared" si="206"/>
      </c>
      <c r="M423" s="297">
        <f>SUM(M408:M422)</f>
      </c>
      <c r="N423" s="300">
        <f t="shared" si="225"/>
      </c>
      <c r="O423" s="297">
        <f>SUM(O408:O422)</f>
      </c>
      <c r="P423" s="300">
        <f t="shared" si="243"/>
      </c>
      <c r="Q423" s="301">
        <f>M423/O423</f>
      </c>
      <c r="R423" s="297">
        <f>SUM(R408:R422)</f>
      </c>
      <c r="S423" s="301">
        <f>(O423+O423)/(K423+K423)</f>
      </c>
      <c r="T423" s="297">
        <f>SUM(T408:T422)</f>
      </c>
      <c r="U423" s="302">
        <f t="shared" ref="U423:U424" si="280">F423/T423</f>
      </c>
      <c r="V423" s="303">
        <f t="shared" ref="V423:V424" si="330">(F423+4*500)/T423</f>
      </c>
      <c r="W423" s="297">
        <f>SUM(W408:W422)</f>
      </c>
      <c r="X423" s="304">
        <f t="shared" ref="X423:X424" si="381">W423/T423</f>
      </c>
      <c r="Y423" s="301">
        <f t="shared" ref="Y423:Y424" si="432">T423/R423</f>
      </c>
      <c r="Z423" s="303">
        <f t="shared" ref="Z423:Z424" si="25">W423/F423</f>
      </c>
      <c r="AA423" s="303">
        <f>W423/(F423+COUNT(W408:W422)*500)</f>
      </c>
      <c r="AB423" s="295">
        <f>AB408+AB411+AB414+AB417+AB420</f>
      </c>
      <c r="AC423" s="295">
        <f>AC408+AC411+AC414+AC417+AC420</f>
      </c>
      <c r="AD423" s="301">
        <f t="shared" ref="AD423:AD424" si="76">AB423/T423</f>
      </c>
      <c r="AE423" s="305">
        <f>(W423-AC423)/(F423+COUNT(W408:W422))</f>
      </c>
      <c r="AF423" s="292"/>
    </row>
    <row r="424">
      <c r="A424" s="275"/>
      <c r="B424" s="312" t="s">
        <v>377</v>
      </c>
      <c r="C424" s="277" t="s">
        <v>378</v>
      </c>
      <c r="D424" s="278" t="s">
        <v>353</v>
      </c>
      <c r="E424" s="279">
        <v>0</v>
      </c>
      <c r="F424" s="280">
        <f>E424+E426+E425</f>
      </c>
      <c r="G424" s="279">
        <v>0</v>
      </c>
      <c r="H424" s="279">
        <v>0</v>
      </c>
      <c r="I424" s="282">
        <f t="shared" si="111"/>
      </c>
      <c r="J424" s="283">
        <f t="shared" si="155"/>
      </c>
      <c r="K424" s="279">
        <v>0</v>
      </c>
      <c r="L424" s="283">
        <f t="shared" si="206"/>
      </c>
      <c r="M424" s="279">
        <v>0</v>
      </c>
      <c r="N424" s="284">
        <f t="shared" si="225"/>
      </c>
      <c r="O424" s="279">
        <v>0</v>
      </c>
      <c r="P424" s="284">
        <f t="shared" si="243"/>
      </c>
      <c r="Q424" s="285">
        <f>(M424+M425+M426)/(O424+O425+O426)</f>
      </c>
      <c r="R424" s="281">
        <v>5</v>
      </c>
      <c r="S424" s="285">
        <f>(O424+O425+O426)/(K424+K425+K426)</f>
      </c>
      <c r="T424" s="281">
        <v>2</v>
      </c>
      <c r="U424" s="286">
        <f t="shared" si="280"/>
      </c>
      <c r="V424" s="287">
        <f t="shared" si="330"/>
      </c>
      <c r="W424" s="281">
        <v>3823.199999999997</v>
      </c>
      <c r="X424" s="287">
        <f t="shared" si="381"/>
      </c>
      <c r="Y424" s="285">
        <f t="shared" si="432"/>
      </c>
      <c r="Z424" s="287">
        <f t="shared" si="25"/>
      </c>
      <c r="AA424" s="287">
        <f>W424/(F424+500)</f>
      </c>
      <c r="AB424" s="281">
        <v>0</v>
      </c>
      <c r="AC424" s="281">
        <v>0</v>
      </c>
      <c r="AD424" s="285">
        <f t="shared" si="76"/>
      </c>
      <c r="AE424" s="288">
        <f>(W424-AC424)/(F424+500)</f>
      </c>
      <c r="AF424" s="310" t="s">
        <v>371</v>
      </c>
    </row>
    <row r="425">
      <c r="A425" s="275"/>
      <c r="B425" s="312"/>
      <c r="C425" s="277"/>
      <c r="D425" s="278" t="s">
        <v>355</v>
      </c>
      <c r="E425" s="279">
        <v>1585.48</v>
      </c>
      <c r="F425" s="280"/>
      <c r="G425" s="281">
        <v>19974</v>
      </c>
      <c r="H425" s="281">
        <v>806</v>
      </c>
      <c r="I425" s="282">
        <f t="shared" si="111"/>
      </c>
      <c r="J425" s="283">
        <f t="shared" si="155"/>
      </c>
      <c r="K425" s="281">
        <v>30</v>
      </c>
      <c r="L425" s="283">
        <f t="shared" si="206"/>
      </c>
      <c r="M425" s="281">
        <v>2</v>
      </c>
      <c r="N425" s="284">
        <f t="shared" si="225"/>
      </c>
      <c r="O425" s="281">
        <v>3</v>
      </c>
      <c r="P425" s="284">
        <f t="shared" si="243"/>
      </c>
      <c r="Q425" s="285"/>
      <c r="R425" s="281"/>
      <c r="S425" s="285"/>
      <c r="T425" s="281"/>
      <c r="U425" s="286"/>
      <c r="V425" s="287"/>
      <c r="W425" s="281"/>
      <c r="X425" s="287"/>
      <c r="Y425" s="285"/>
      <c r="Z425" s="287"/>
      <c r="AA425" s="287"/>
      <c r="AB425" s="281"/>
      <c r="AC425" s="281"/>
      <c r="AD425" s="285"/>
      <c r="AE425" s="288"/>
      <c r="AF425" s="292"/>
    </row>
    <row r="426">
      <c r="A426" s="275"/>
      <c r="B426" s="312"/>
      <c r="C426" s="277"/>
      <c r="D426" s="278" t="s">
        <v>356</v>
      </c>
      <c r="E426" s="279">
        <v>679.18</v>
      </c>
      <c r="F426" s="280"/>
      <c r="G426" s="281">
        <v>201</v>
      </c>
      <c r="H426" s="281">
        <v>1</v>
      </c>
      <c r="I426" s="282">
        <v>151</v>
      </c>
      <c r="J426" s="283">
        <f t="shared" si="155"/>
      </c>
      <c r="K426" s="281">
        <v>1</v>
      </c>
      <c r="L426" s="283">
        <f t="shared" si="206"/>
      </c>
      <c r="M426" s="281">
        <v>1</v>
      </c>
      <c r="N426" s="284">
        <f t="shared" si="225"/>
      </c>
      <c r="O426" s="281">
        <v>2</v>
      </c>
      <c r="P426" s="284">
        <f t="shared" si="243"/>
      </c>
      <c r="Q426" s="285"/>
      <c r="R426" s="281"/>
      <c r="S426" s="285"/>
      <c r="T426" s="281"/>
      <c r="U426" s="286"/>
      <c r="V426" s="287"/>
      <c r="W426" s="281"/>
      <c r="X426" s="287"/>
      <c r="Y426" s="285"/>
      <c r="Z426" s="287"/>
      <c r="AA426" s="287"/>
      <c r="AB426" s="281"/>
      <c r="AC426" s="281"/>
      <c r="AD426" s="285"/>
      <c r="AE426" s="288"/>
      <c r="AF426" s="292" t="s">
        <v>372</v>
      </c>
    </row>
    <row r="427">
      <c r="A427" s="275"/>
      <c r="B427" s="309" t="s">
        <v>379</v>
      </c>
      <c r="C427" s="277" t="s">
        <v>378</v>
      </c>
      <c r="D427" s="278" t="s">
        <v>353</v>
      </c>
      <c r="E427" s="279">
        <v>0</v>
      </c>
      <c r="F427" s="280">
        <f>E427+E429+E428</f>
      </c>
      <c r="G427" s="279">
        <v>0</v>
      </c>
      <c r="H427" s="279">
        <v>0</v>
      </c>
      <c r="I427" s="282">
        <f t="shared" ref="I427:I440" si="112">H427/G427</f>
      </c>
      <c r="J427" s="283">
        <f t="shared" si="155"/>
      </c>
      <c r="K427" s="279">
        <v>0</v>
      </c>
      <c r="L427" s="283">
        <f t="shared" si="206"/>
      </c>
      <c r="M427" s="279">
        <v>0</v>
      </c>
      <c r="N427" s="284">
        <f t="shared" si="225"/>
      </c>
      <c r="O427" s="279">
        <v>0</v>
      </c>
      <c r="P427" s="284">
        <f t="shared" si="243"/>
      </c>
      <c r="Q427" s="285">
        <f>(M427+M428+M429)/(O427+O428+O429)</f>
      </c>
      <c r="R427" s="281">
        <v>8</v>
      </c>
      <c r="S427" s="285">
        <f>(O427+O428+O429)/(K427+K428+K429)</f>
      </c>
      <c r="T427" s="281">
        <v>3</v>
      </c>
      <c r="U427" s="286">
        <f>F427/T427</f>
      </c>
      <c r="V427" s="287">
        <f>(F427+4*500)/T427</f>
      </c>
      <c r="W427" s="281">
        <v>2528.4000000000015</v>
      </c>
      <c r="X427" s="287">
        <f>W427/T427</f>
      </c>
      <c r="Y427" s="285">
        <f>T427/R427</f>
      </c>
      <c r="Z427" s="287">
        <f>W427/F427</f>
      </c>
      <c r="AA427" s="287">
        <f>W427/(F427+500)</f>
      </c>
      <c r="AB427" s="281">
        <v>0</v>
      </c>
      <c r="AC427" s="281">
        <v>0</v>
      </c>
      <c r="AD427" s="285">
        <f>AB427/T427</f>
      </c>
      <c r="AE427" s="288">
        <f>(W427-AC427)/(F427+500)</f>
      </c>
      <c r="AF427" s="310" t="s">
        <v>371</v>
      </c>
    </row>
    <row r="428">
      <c r="A428" s="275"/>
      <c r="B428" s="309"/>
      <c r="C428" s="277"/>
      <c r="D428" s="278" t="s">
        <v>355</v>
      </c>
      <c r="E428" s="279">
        <v>1863.17</v>
      </c>
      <c r="F428" s="280"/>
      <c r="G428" s="281">
        <v>25455</v>
      </c>
      <c r="H428" s="281">
        <v>1102</v>
      </c>
      <c r="I428" s="282">
        <f t="shared" si="112"/>
      </c>
      <c r="J428" s="283">
        <f t="shared" si="155"/>
      </c>
      <c r="K428" s="281">
        <v>59</v>
      </c>
      <c r="L428" s="283">
        <f t="shared" si="206"/>
      </c>
      <c r="M428" s="281">
        <v>2</v>
      </c>
      <c r="N428" s="284">
        <f t="shared" si="225"/>
      </c>
      <c r="O428" s="281">
        <v>5</v>
      </c>
      <c r="P428" s="284">
        <f t="shared" si="243"/>
      </c>
      <c r="Q428" s="285"/>
      <c r="R428" s="281"/>
      <c r="S428" s="285"/>
      <c r="T428" s="281"/>
      <c r="U428" s="286"/>
      <c r="V428" s="287"/>
      <c r="W428" s="281"/>
      <c r="X428" s="287"/>
      <c r="Y428" s="285"/>
      <c r="Z428" s="287"/>
      <c r="AA428" s="287"/>
      <c r="AB428" s="281"/>
      <c r="AC428" s="281"/>
      <c r="AD428" s="285"/>
      <c r="AE428" s="288"/>
      <c r="AF428" s="292"/>
    </row>
    <row r="429">
      <c r="A429" s="275"/>
      <c r="B429" s="309"/>
      <c r="C429" s="277"/>
      <c r="D429" s="278" t="s">
        <v>356</v>
      </c>
      <c r="E429" s="279">
        <v>261.3</v>
      </c>
      <c r="F429" s="280"/>
      <c r="G429" s="281">
        <v>1151</v>
      </c>
      <c r="H429" s="281">
        <v>148</v>
      </c>
      <c r="I429" s="282">
        <f t="shared" si="112"/>
      </c>
      <c r="J429" s="283">
        <f t="shared" si="155"/>
      </c>
      <c r="K429" s="281">
        <v>6</v>
      </c>
      <c r="L429" s="283">
        <f t="shared" si="206"/>
      </c>
      <c r="M429" s="281">
        <v>0</v>
      </c>
      <c r="N429" s="284">
        <f t="shared" si="225"/>
      </c>
      <c r="O429" s="281">
        <v>2</v>
      </c>
      <c r="P429" s="284">
        <f t="shared" si="243"/>
      </c>
      <c r="Q429" s="285"/>
      <c r="R429" s="281"/>
      <c r="S429" s="285"/>
      <c r="T429" s="281"/>
      <c r="U429" s="286"/>
      <c r="V429" s="287"/>
      <c r="W429" s="281"/>
      <c r="X429" s="287"/>
      <c r="Y429" s="285"/>
      <c r="Z429" s="287"/>
      <c r="AA429" s="287"/>
      <c r="AB429" s="281"/>
      <c r="AC429" s="281"/>
      <c r="AD429" s="285"/>
      <c r="AE429" s="288"/>
      <c r="AF429" s="292" t="s">
        <v>372</v>
      </c>
    </row>
    <row r="430">
      <c r="A430" s="275"/>
      <c r="B430" s="309" t="s">
        <v>380</v>
      </c>
      <c r="C430" s="277" t="s">
        <v>378</v>
      </c>
      <c r="D430" s="278" t="s">
        <v>353</v>
      </c>
      <c r="E430" s="279">
        <v>0</v>
      </c>
      <c r="F430" s="280">
        <f>E430+E432+E431</f>
      </c>
      <c r="G430" s="279">
        <v>0</v>
      </c>
      <c r="H430" s="279">
        <v>0</v>
      </c>
      <c r="I430" s="282">
        <f t="shared" si="112"/>
      </c>
      <c r="J430" s="283">
        <f t="shared" si="155"/>
      </c>
      <c r="K430" s="279">
        <v>0</v>
      </c>
      <c r="L430" s="283">
        <f t="shared" si="206"/>
      </c>
      <c r="M430" s="279">
        <v>0</v>
      </c>
      <c r="N430" s="284">
        <f t="shared" si="225"/>
      </c>
      <c r="O430" s="279">
        <v>0</v>
      </c>
      <c r="P430" s="284">
        <f t="shared" si="243"/>
      </c>
      <c r="Q430" s="285">
        <f>(M430+M431+M432)/(O430+O431+O432)</f>
      </c>
      <c r="R430" s="281">
        <v>7</v>
      </c>
      <c r="S430" s="285">
        <f>(O430+O431+O432)/(K430+K431+K432)</f>
      </c>
      <c r="T430" s="281">
        <v>2</v>
      </c>
      <c r="U430" s="286">
        <f>F430/T430</f>
      </c>
      <c r="V430" s="287">
        <f>(F430+4*500)/T430</f>
      </c>
      <c r="W430" s="281">
        <v>4538.4000000000015</v>
      </c>
      <c r="X430" s="287">
        <f>W430/T430</f>
      </c>
      <c r="Y430" s="285">
        <f>T430/R430</f>
      </c>
      <c r="Z430" s="287">
        <f>W430/F430</f>
      </c>
      <c r="AA430" s="287">
        <f>W430/(F430+500)</f>
      </c>
      <c r="AB430" s="281">
        <v>0</v>
      </c>
      <c r="AC430" s="281">
        <v>0</v>
      </c>
      <c r="AD430" s="285">
        <f>AB430/T430</f>
      </c>
      <c r="AE430" s="288">
        <f>(W430-AC430)/(F430+500)</f>
      </c>
      <c r="AF430" s="310" t="s">
        <v>371</v>
      </c>
    </row>
    <row r="431">
      <c r="A431" s="275"/>
      <c r="B431" s="309"/>
      <c r="C431" s="277"/>
      <c r="D431" s="278" t="s">
        <v>355</v>
      </c>
      <c r="E431" s="279">
        <v>1770.37</v>
      </c>
      <c r="F431" s="280"/>
      <c r="G431" s="281">
        <v>25756</v>
      </c>
      <c r="H431" s="281">
        <v>1273</v>
      </c>
      <c r="I431" s="282">
        <f t="shared" si="112"/>
      </c>
      <c r="J431" s="283">
        <f t="shared" si="155"/>
      </c>
      <c r="K431" s="281">
        <v>35</v>
      </c>
      <c r="L431" s="283">
        <f t="shared" si="206"/>
      </c>
      <c r="M431" s="281">
        <v>2</v>
      </c>
      <c r="N431" s="284">
        <f t="shared" si="225"/>
      </c>
      <c r="O431" s="281">
        <v>4</v>
      </c>
      <c r="P431" s="284">
        <f t="shared" si="243"/>
      </c>
      <c r="Q431" s="285"/>
      <c r="R431" s="281"/>
      <c r="S431" s="285"/>
      <c r="T431" s="281"/>
      <c r="U431" s="286"/>
      <c r="V431" s="287"/>
      <c r="W431" s="281"/>
      <c r="X431" s="287"/>
      <c r="Y431" s="285"/>
      <c r="Z431" s="287"/>
      <c r="AA431" s="287"/>
      <c r="AB431" s="281"/>
      <c r="AC431" s="281"/>
      <c r="AD431" s="285"/>
      <c r="AE431" s="288"/>
      <c r="AF431" s="292"/>
    </row>
    <row r="432">
      <c r="A432" s="275"/>
      <c r="B432" s="309"/>
      <c r="C432" s="277"/>
      <c r="D432" s="278" t="s">
        <v>356</v>
      </c>
      <c r="E432" s="279">
        <v>653.32</v>
      </c>
      <c r="F432" s="280"/>
      <c r="G432" s="281">
        <v>2611</v>
      </c>
      <c r="H432" s="281">
        <v>257</v>
      </c>
      <c r="I432" s="282">
        <f t="shared" si="112"/>
      </c>
      <c r="J432" s="283">
        <f t="shared" si="155"/>
      </c>
      <c r="K432" s="281">
        <v>2</v>
      </c>
      <c r="L432" s="283">
        <f t="shared" si="206"/>
      </c>
      <c r="M432" s="281">
        <v>0</v>
      </c>
      <c r="N432" s="284">
        <f t="shared" si="225"/>
      </c>
      <c r="O432" s="281">
        <v>1</v>
      </c>
      <c r="P432" s="284">
        <f t="shared" si="243"/>
      </c>
      <c r="Q432" s="285"/>
      <c r="R432" s="281"/>
      <c r="S432" s="285"/>
      <c r="T432" s="281"/>
      <c r="U432" s="286"/>
      <c r="V432" s="287"/>
      <c r="W432" s="281"/>
      <c r="X432" s="287"/>
      <c r="Y432" s="285"/>
      <c r="Z432" s="287"/>
      <c r="AA432" s="287"/>
      <c r="AB432" s="281"/>
      <c r="AC432" s="281"/>
      <c r="AD432" s="285"/>
      <c r="AE432" s="288"/>
      <c r="AF432" s="292" t="s">
        <v>372</v>
      </c>
    </row>
    <row r="433">
      <c r="A433" s="275"/>
      <c r="B433" s="309" t="s">
        <v>381</v>
      </c>
      <c r="C433" s="277" t="s">
        <v>378</v>
      </c>
      <c r="D433" s="278" t="s">
        <v>353</v>
      </c>
      <c r="E433" s="279">
        <v>0</v>
      </c>
      <c r="F433" s="280">
        <f>E433+E435+E434</f>
      </c>
      <c r="G433" s="279">
        <v>0</v>
      </c>
      <c r="H433" s="279">
        <v>0</v>
      </c>
      <c r="I433" s="282">
        <f t="shared" si="112"/>
      </c>
      <c r="J433" s="283">
        <f t="shared" si="155"/>
      </c>
      <c r="K433" s="279">
        <v>0</v>
      </c>
      <c r="L433" s="283">
        <f t="shared" si="206"/>
      </c>
      <c r="M433" s="279">
        <v>0</v>
      </c>
      <c r="N433" s="284">
        <f t="shared" si="225"/>
      </c>
      <c r="O433" s="279">
        <v>0</v>
      </c>
      <c r="P433" s="284">
        <f t="shared" si="243"/>
      </c>
      <c r="Q433" s="285">
        <f>(M433+M434+M435)/(O433+O434+O435)</f>
      </c>
      <c r="R433" s="281">
        <v>16</v>
      </c>
      <c r="S433" s="285">
        <f>(O433+O434+O435)/(K433+K434+K435)</f>
      </c>
      <c r="T433" s="281">
        <v>2</v>
      </c>
      <c r="U433" s="286">
        <f>F433/T433</f>
      </c>
      <c r="V433" s="287">
        <f>(F433+4*500)/T433</f>
      </c>
      <c r="W433" s="281">
        <v>3182.4000000000015</v>
      </c>
      <c r="X433" s="287">
        <f>W433/T433</f>
      </c>
      <c r="Y433" s="285">
        <f>T433/R433</f>
      </c>
      <c r="Z433" s="287">
        <f>W433/F433</f>
      </c>
      <c r="AA433" s="287">
        <f>W433/(F433+500)</f>
      </c>
      <c r="AB433" s="281">
        <v>0</v>
      </c>
      <c r="AC433" s="281">
        <v>0</v>
      </c>
      <c r="AD433" s="285">
        <f>AB433/T433</f>
      </c>
      <c r="AE433" s="288">
        <f>(W433-AC433)/(F433+500)</f>
      </c>
      <c r="AF433" s="310" t="s">
        <v>371</v>
      </c>
    </row>
    <row r="434">
      <c r="A434" s="275"/>
      <c r="B434" s="309"/>
      <c r="C434" s="277"/>
      <c r="D434" s="278" t="s">
        <v>355</v>
      </c>
      <c r="E434" s="279">
        <v>1359.75</v>
      </c>
      <c r="F434" s="280"/>
      <c r="G434" s="281">
        <v>21568</v>
      </c>
      <c r="H434" s="281">
        <v>970</v>
      </c>
      <c r="I434" s="282">
        <f t="shared" si="112"/>
      </c>
      <c r="J434" s="283">
        <f t="shared" si="155"/>
      </c>
      <c r="K434" s="281">
        <v>27</v>
      </c>
      <c r="L434" s="283">
        <f t="shared" si="206"/>
      </c>
      <c r="M434" s="281">
        <v>1</v>
      </c>
      <c r="N434" s="284">
        <f t="shared" si="225"/>
      </c>
      <c r="O434" s="281">
        <v>3</v>
      </c>
      <c r="P434" s="284">
        <f t="shared" si="243"/>
      </c>
      <c r="Q434" s="285"/>
      <c r="R434" s="281"/>
      <c r="S434" s="285"/>
      <c r="T434" s="281"/>
      <c r="U434" s="286"/>
      <c r="V434" s="287"/>
      <c r="W434" s="281"/>
      <c r="X434" s="287"/>
      <c r="Y434" s="285"/>
      <c r="Z434" s="287"/>
      <c r="AA434" s="287"/>
      <c r="AB434" s="281"/>
      <c r="AC434" s="281"/>
      <c r="AD434" s="285"/>
      <c r="AE434" s="288"/>
      <c r="AF434" s="292"/>
    </row>
    <row r="435">
      <c r="A435" s="275"/>
      <c r="B435" s="309"/>
      <c r="C435" s="277"/>
      <c r="D435" s="278" t="s">
        <v>356</v>
      </c>
      <c r="E435" s="279">
        <v>615.18</v>
      </c>
      <c r="F435" s="280"/>
      <c r="G435" s="281">
        <v>3690</v>
      </c>
      <c r="H435" s="281">
        <v>547</v>
      </c>
      <c r="I435" s="282">
        <f t="shared" si="112"/>
      </c>
      <c r="J435" s="283">
        <f t="shared" si="155"/>
      </c>
      <c r="K435" s="281">
        <v>3</v>
      </c>
      <c r="L435" s="283">
        <f t="shared" si="206"/>
      </c>
      <c r="M435" s="281">
        <v>1</v>
      </c>
      <c r="N435" s="284">
        <f t="shared" si="225"/>
      </c>
      <c r="O435" s="281">
        <v>3</v>
      </c>
      <c r="P435" s="284">
        <f t="shared" si="243"/>
      </c>
      <c r="Q435" s="285"/>
      <c r="R435" s="281"/>
      <c r="S435" s="285"/>
      <c r="T435" s="281"/>
      <c r="U435" s="286"/>
      <c r="V435" s="287"/>
      <c r="W435" s="281"/>
      <c r="X435" s="287"/>
      <c r="Y435" s="285"/>
      <c r="Z435" s="287"/>
      <c r="AA435" s="287"/>
      <c r="AB435" s="281"/>
      <c r="AC435" s="281"/>
      <c r="AD435" s="285"/>
      <c r="AE435" s="288"/>
      <c r="AF435" s="292" t="s">
        <v>372</v>
      </c>
    </row>
    <row r="436">
      <c r="A436" s="275"/>
      <c r="B436" s="309" t="s">
        <v>382</v>
      </c>
      <c r="C436" s="277" t="s">
        <v>378</v>
      </c>
      <c r="D436" s="278" t="s">
        <v>353</v>
      </c>
      <c r="E436" s="279">
        <v>0</v>
      </c>
      <c r="F436" s="280">
        <f>E436+E438+E437</f>
      </c>
      <c r="G436" s="279">
        <v>0</v>
      </c>
      <c r="H436" s="279">
        <v>0</v>
      </c>
      <c r="I436" s="282">
        <f t="shared" si="112"/>
      </c>
      <c r="J436" s="283">
        <f t="shared" si="155"/>
      </c>
      <c r="K436" s="279">
        <v>0</v>
      </c>
      <c r="L436" s="283">
        <f t="shared" si="206"/>
      </c>
      <c r="M436" s="279">
        <v>0</v>
      </c>
      <c r="N436" s="284">
        <f t="shared" si="225"/>
      </c>
      <c r="O436" s="279">
        <v>0</v>
      </c>
      <c r="P436" s="284">
        <f t="shared" si="243"/>
      </c>
      <c r="Q436" s="285">
        <f>(M436+M437+M438)/(O436+O437+O438)</f>
      </c>
      <c r="R436" s="281">
        <v>6</v>
      </c>
      <c r="S436" s="285">
        <f>(O436+O437+O438)/(K436+K437+K438)</f>
      </c>
      <c r="T436" s="281">
        <v>3</v>
      </c>
      <c r="U436" s="286">
        <f>F436/T436</f>
      </c>
      <c r="V436" s="287">
        <f>(F436+4*500)/T436</f>
      </c>
      <c r="W436" s="281">
        <v>3490.7999999999956</v>
      </c>
      <c r="X436" s="287">
        <f>W436/T436</f>
      </c>
      <c r="Y436" s="285">
        <f>T436/R436</f>
      </c>
      <c r="Z436" s="287">
        <f>W436/F436</f>
      </c>
      <c r="AA436" s="287">
        <f>W436/(F436+500)</f>
      </c>
      <c r="AB436" s="281">
        <v>1</v>
      </c>
      <c r="AC436" s="281">
        <v>620.4000000000005</v>
      </c>
      <c r="AD436" s="285">
        <f>AB436/T436</f>
      </c>
      <c r="AE436" s="288">
        <f>(W436-AC436)/(F436+500)</f>
      </c>
      <c r="AF436" s="310" t="s">
        <v>371</v>
      </c>
    </row>
    <row r="437">
      <c r="A437" s="275"/>
      <c r="B437" s="309"/>
      <c r="C437" s="277"/>
      <c r="D437" s="278" t="s">
        <v>355</v>
      </c>
      <c r="E437" s="279">
        <v>850.88</v>
      </c>
      <c r="F437" s="280"/>
      <c r="G437" s="281">
        <v>14541</v>
      </c>
      <c r="H437" s="281">
        <v>895</v>
      </c>
      <c r="I437" s="282">
        <f t="shared" si="112"/>
      </c>
      <c r="J437" s="283">
        <f t="shared" si="155"/>
      </c>
      <c r="K437" s="281">
        <v>37</v>
      </c>
      <c r="L437" s="283">
        <f>E436/K436</f>
      </c>
      <c r="M437" s="281">
        <v>2</v>
      </c>
      <c r="N437" s="284">
        <f t="shared" si="225"/>
      </c>
      <c r="O437" s="281">
        <v>2</v>
      </c>
      <c r="P437" s="284">
        <f t="shared" si="243"/>
      </c>
      <c r="Q437" s="285"/>
      <c r="R437" s="281"/>
      <c r="S437" s="285"/>
      <c r="T437" s="281"/>
      <c r="U437" s="286"/>
      <c r="V437" s="287"/>
      <c r="W437" s="281"/>
      <c r="X437" s="287"/>
      <c r="Y437" s="285"/>
      <c r="Z437" s="287"/>
      <c r="AA437" s="287"/>
      <c r="AB437" s="281">
        <v>1</v>
      </c>
      <c r="AC437" s="281">
        <v>620.4000000000005</v>
      </c>
      <c r="AD437" s="285"/>
      <c r="AE437" s="288"/>
      <c r="AF437" s="292"/>
    </row>
    <row r="438">
      <c r="A438" s="275"/>
      <c r="B438" s="309"/>
      <c r="C438" s="277"/>
      <c r="D438" s="278" t="s">
        <v>356</v>
      </c>
      <c r="E438" s="279">
        <v>272.91</v>
      </c>
      <c r="F438" s="280"/>
      <c r="G438" s="281">
        <v>1050</v>
      </c>
      <c r="H438" s="281">
        <v>490</v>
      </c>
      <c r="I438" s="282">
        <f t="shared" si="112"/>
      </c>
      <c r="J438" s="283">
        <f t="shared" si="155"/>
      </c>
      <c r="K438" s="281">
        <v>6</v>
      </c>
      <c r="L438" s="283">
        <f t="shared" ref="L438:L440" si="207">E438/K438</f>
      </c>
      <c r="M438" s="281">
        <v>1</v>
      </c>
      <c r="N438" s="284">
        <f t="shared" si="225"/>
      </c>
      <c r="O438" s="281">
        <v>1</v>
      </c>
      <c r="P438" s="284">
        <f t="shared" si="243"/>
      </c>
      <c r="Q438" s="285"/>
      <c r="R438" s="281"/>
      <c r="S438" s="285"/>
      <c r="T438" s="281"/>
      <c r="U438" s="286"/>
      <c r="V438" s="287"/>
      <c r="W438" s="281"/>
      <c r="X438" s="287"/>
      <c r="Y438" s="285"/>
      <c r="Z438" s="287"/>
      <c r="AA438" s="287"/>
      <c r="AB438" s="281">
        <v>1</v>
      </c>
      <c r="AC438" s="281">
        <v>620.4000000000005</v>
      </c>
      <c r="AD438" s="285"/>
      <c r="AE438" s="288"/>
      <c r="AF438" s="292" t="s">
        <v>372</v>
      </c>
    </row>
    <row r="439">
      <c r="A439" s="275"/>
      <c r="B439" s="313" t="s">
        <v>362</v>
      </c>
      <c r="C439" s="313"/>
      <c r="D439" s="313"/>
      <c r="E439" s="297">
        <f>SUM(E424:E438)</f>
      </c>
      <c r="F439" s="297">
        <f>SUM(F424:F438)</f>
      </c>
      <c r="G439" s="297">
        <f>SUM(G424:G438)</f>
      </c>
      <c r="H439" s="297">
        <f>SUM(H424:H438)</f>
      </c>
      <c r="I439" s="298">
        <f t="shared" si="112"/>
      </c>
      <c r="J439" s="299">
        <f t="shared" si="155"/>
      </c>
      <c r="K439" s="297">
        <f>SUM(K424:K438)</f>
      </c>
      <c r="L439" s="299">
        <f t="shared" si="207"/>
      </c>
      <c r="M439" s="297">
        <f>SUM(M424:M438)</f>
      </c>
      <c r="N439" s="300">
        <f t="shared" si="225"/>
      </c>
      <c r="O439" s="297">
        <f>SUM(O424:O438)</f>
      </c>
      <c r="P439" s="300">
        <f t="shared" si="243"/>
      </c>
      <c r="Q439" s="301">
        <f t="shared" ref="Q439:Q440" si="130">M439/O439</f>
      </c>
      <c r="R439" s="297">
        <f>SUM(R424:R438)</f>
      </c>
      <c r="S439" s="301">
        <f t="shared" ref="S439:S440" si="183">(O439+O439)/(K439+K439)</f>
      </c>
      <c r="T439" s="297">
        <f>SUM(T424:T438)</f>
      </c>
      <c r="U439" s="302">
        <f t="shared" ref="U439:U440" si="281">F439/T439</f>
      </c>
      <c r="V439" s="303">
        <f t="shared" ref="V439:V440" si="331">(F439+4*500)/T439</f>
      </c>
      <c r="W439" s="297">
        <f>SUM(W424:W438)</f>
      </c>
      <c r="X439" s="304">
        <f t="shared" ref="X439:X440" si="382">W439/T439</f>
      </c>
      <c r="Y439" s="301">
        <f t="shared" ref="Y439:Y440" si="433">T439/R439</f>
      </c>
      <c r="Z439" s="303">
        <f t="shared" ref="Z439:Z440" si="26">W439/F439</f>
      </c>
      <c r="AA439" s="303">
        <f>W439/(F439+COUNT(W424:W438)*500)</f>
      </c>
      <c r="AB439" s="295">
        <f>AB424+AB427+AB430+AB433+AB436</f>
      </c>
      <c r="AC439" s="295">
        <f>AC424+AC427+AC430+AC433+AC436</f>
      </c>
      <c r="AD439" s="301">
        <f t="shared" ref="AD439:AD440" si="77">AB439/T439</f>
      </c>
      <c r="AE439" s="314">
        <f>(W439-AC439)/(F439+COUNT(W424:W438))</f>
      </c>
      <c r="AF439" s="292"/>
    </row>
    <row r="440">
      <c r="A440" s="275"/>
      <c r="B440" s="325" t="s">
        <v>383</v>
      </c>
      <c r="C440" s="325"/>
      <c r="D440" s="325"/>
      <c r="E440" s="326">
        <f>E391+E407+E423+E439</f>
      </c>
      <c r="F440" s="326">
        <f>F391+F407+F423+F439</f>
      </c>
      <c r="G440" s="326">
        <f>G391+G407+G423+G439</f>
      </c>
      <c r="H440" s="326">
        <f>H391+H407+H423+H439</f>
      </c>
      <c r="I440" s="327">
        <f t="shared" si="112"/>
      </c>
      <c r="J440" s="328">
        <f t="shared" si="155"/>
      </c>
      <c r="K440" s="329">
        <f>K391+K407+K423+K439</f>
      </c>
      <c r="L440" s="328">
        <f t="shared" si="207"/>
      </c>
      <c r="M440" s="329">
        <f>M391+M407+M423+M439</f>
      </c>
      <c r="N440" s="330">
        <f t="shared" si="225"/>
      </c>
      <c r="O440" s="329">
        <f>O391+O407+O423+O439</f>
      </c>
      <c r="P440" s="330">
        <f t="shared" si="243"/>
      </c>
      <c r="Q440" s="331">
        <f t="shared" si="130"/>
      </c>
      <c r="R440" s="329">
        <f>R391+R407+R423+R439</f>
      </c>
      <c r="S440" s="331">
        <f t="shared" si="183"/>
      </c>
      <c r="T440" s="329">
        <f>T391+T407+T423+T439</f>
      </c>
      <c r="U440" s="332">
        <f t="shared" si="281"/>
      </c>
      <c r="V440" s="333">
        <f t="shared" si="331"/>
      </c>
      <c r="W440" s="326">
        <f>W391+W407+W423+W439</f>
      </c>
      <c r="X440" s="333">
        <f t="shared" si="382"/>
      </c>
      <c r="Y440" s="331">
        <f t="shared" si="433"/>
      </c>
      <c r="Z440" s="333">
        <f t="shared" si="26"/>
      </c>
      <c r="AA440" s="333">
        <f>W440/(F440+COUNT(W376:W390,W392:W406,W408:W422,W424:W438)*500)</f>
      </c>
      <c r="AB440" s="329">
        <f>AB391+AB407+AB423+AB439</f>
      </c>
      <c r="AC440" s="326">
        <f>AC391+AC407+AC423+AC439</f>
      </c>
      <c r="AD440" s="331">
        <f t="shared" si="77"/>
      </c>
      <c r="AE440" s="333">
        <f>(W440-AC440)/(F440+COUNT(W376:W390,W392:W406,W408:W422,W424:W438)*500)</f>
      </c>
      <c r="AF440" s="334"/>
    </row>
    <row r="441">
      <c r="A441" s="263" t="s">
        <v>318</v>
      </c>
      <c r="B441" s="264" t="s">
        <v>319</v>
      </c>
      <c r="C441" s="264" t="s">
        <v>320</v>
      </c>
      <c r="D441" s="264" t="s">
        <v>321</v>
      </c>
      <c r="E441" s="265" t="s">
        <v>322</v>
      </c>
      <c r="F441" s="264" t="s">
        <v>323</v>
      </c>
      <c r="G441" s="264" t="s">
        <v>324</v>
      </c>
      <c r="H441" s="264" t="s">
        <v>325</v>
      </c>
      <c r="I441" s="266" t="s">
        <v>326</v>
      </c>
      <c r="J441" s="267" t="s">
        <v>327</v>
      </c>
      <c r="K441" s="264" t="s">
        <v>328</v>
      </c>
      <c r="L441" s="267" t="s">
        <v>329</v>
      </c>
      <c r="M441" s="264" t="s">
        <v>330</v>
      </c>
      <c r="N441" s="268" t="s">
        <v>331</v>
      </c>
      <c r="O441" s="264" t="s">
        <v>332</v>
      </c>
      <c r="P441" s="268" t="s">
        <v>333</v>
      </c>
      <c r="Q441" s="266" t="s">
        <v>334</v>
      </c>
      <c r="R441" s="269" t="s">
        <v>335</v>
      </c>
      <c r="S441" s="270" t="s">
        <v>336</v>
      </c>
      <c r="T441" s="269" t="s">
        <v>337</v>
      </c>
      <c r="U441" s="271" t="s">
        <v>338</v>
      </c>
      <c r="V441" s="272" t="s">
        <v>339</v>
      </c>
      <c r="W441" s="272" t="s">
        <v>340</v>
      </c>
      <c r="X441" s="272" t="s">
        <v>341</v>
      </c>
      <c r="Y441" s="270" t="s">
        <v>342</v>
      </c>
      <c r="Z441" s="272" t="s">
        <v>343</v>
      </c>
      <c r="AA441" s="272" t="s">
        <v>344</v>
      </c>
      <c r="AB441" s="272" t="s">
        <v>345</v>
      </c>
      <c r="AC441" s="269" t="s">
        <v>346</v>
      </c>
      <c r="AD441" s="270" t="s">
        <v>347</v>
      </c>
      <c r="AE441" s="273" t="s">
        <v>348</v>
      </c>
      <c r="AF441" s="274" t="s">
        <v>349</v>
      </c>
    </row>
    <row r="442">
      <c r="A442" s="275" t="s">
        <v>392</v>
      </c>
      <c r="B442" s="276" t="s">
        <v>360</v>
      </c>
      <c r="C442" s="277" t="s">
        <v>386</v>
      </c>
      <c r="D442" s="278" t="s">
        <v>353</v>
      </c>
      <c r="E442" s="279">
        <v>0</v>
      </c>
      <c r="F442" s="280">
        <f>E442+E444+E443</f>
      </c>
      <c r="G442" s="281">
        <v>0</v>
      </c>
      <c r="H442" s="281">
        <v>0</v>
      </c>
      <c r="I442" s="282">
        <f t="shared" ref="I442:I481" si="113">H442/G442</f>
      </c>
      <c r="J442" s="283">
        <f t="shared" ref="J442:J476" si="156">(E442/G442)*1000</f>
      </c>
      <c r="K442" s="281">
        <v>0</v>
      </c>
      <c r="L442" s="283">
        <f t="shared" ref="L442:L481" si="208">E442/K442</f>
      </c>
      <c r="M442" s="281">
        <v>0</v>
      </c>
      <c r="N442" s="284">
        <f t="shared" ref="N442:N481" si="226">E442/M442</f>
      </c>
      <c r="O442" s="281">
        <v>0</v>
      </c>
      <c r="P442" s="284">
        <f t="shared" ref="P442:P481" si="244">E442/O442</f>
      </c>
      <c r="Q442" s="285">
        <f>(M442+M443+M444)/(O442+O443+O444)</f>
      </c>
      <c r="R442" s="281">
        <v>0</v>
      </c>
      <c r="S442" s="285">
        <f>(O442+O443+O444)/(K442+K443+K444)</f>
      </c>
      <c r="T442" s="281">
        <v>0</v>
      </c>
      <c r="U442" s="286">
        <f>F442/T442</f>
      </c>
      <c r="V442" s="287">
        <f>(F442+4*500)/T442</f>
      </c>
      <c r="W442" s="281">
        <v>0</v>
      </c>
      <c r="X442" s="287">
        <f>W442/T442</f>
      </c>
      <c r="Y442" s="285">
        <f>T442/R442</f>
      </c>
      <c r="Z442" s="287">
        <f>W442/F442</f>
      </c>
      <c r="AA442" s="287">
        <f>W442/(F442+500)</f>
      </c>
      <c r="AB442" s="281">
        <v>0</v>
      </c>
      <c r="AC442" s="281">
        <v>0</v>
      </c>
      <c r="AD442" s="285">
        <f>AB442/T442</f>
      </c>
      <c r="AE442" s="288">
        <f>(W442-AC442)/(F442+500)</f>
      </c>
      <c r="AF442" s="289" t="s">
        <v>391</v>
      </c>
    </row>
    <row r="443">
      <c r="A443" s="275"/>
      <c r="B443" s="276"/>
      <c r="C443" s="277"/>
      <c r="D443" s="278" t="s">
        <v>355</v>
      </c>
      <c r="E443" s="279">
        <v>1117.31</v>
      </c>
      <c r="F443" s="280"/>
      <c r="G443" s="281">
        <v>11717</v>
      </c>
      <c r="H443" s="281">
        <v>460</v>
      </c>
      <c r="I443" s="282">
        <f t="shared" si="113"/>
      </c>
      <c r="J443" s="283">
        <f t="shared" si="156"/>
      </c>
      <c r="K443" s="281">
        <v>17</v>
      </c>
      <c r="L443" s="283">
        <f t="shared" si="208"/>
      </c>
      <c r="M443" s="281">
        <v>0</v>
      </c>
      <c r="N443" s="284">
        <f t="shared" si="226"/>
      </c>
      <c r="O443" s="281">
        <v>0</v>
      </c>
      <c r="P443" s="284">
        <f t="shared" si="244"/>
      </c>
      <c r="Q443" s="285"/>
      <c r="R443" s="281"/>
      <c r="S443" s="285"/>
      <c r="T443" s="281"/>
      <c r="U443" s="286"/>
      <c r="V443" s="287"/>
      <c r="W443" s="281"/>
      <c r="X443" s="287"/>
      <c r="Y443" s="285"/>
      <c r="Z443" s="287"/>
      <c r="AA443" s="287"/>
      <c r="AB443" s="281"/>
      <c r="AC443" s="281"/>
      <c r="AD443" s="285"/>
      <c r="AE443" s="288"/>
      <c r="AF443" s="290"/>
    </row>
    <row r="444">
      <c r="A444" s="275"/>
      <c r="B444" s="276"/>
      <c r="C444" s="277"/>
      <c r="D444" s="278" t="s">
        <v>356</v>
      </c>
      <c r="E444" s="279">
        <v>240.46</v>
      </c>
      <c r="F444" s="280"/>
      <c r="G444" s="281">
        <v>1143</v>
      </c>
      <c r="H444" s="291">
        <v>107</v>
      </c>
      <c r="I444" s="282">
        <f t="shared" si="113"/>
      </c>
      <c r="J444" s="283">
        <f t="shared" si="156"/>
      </c>
      <c r="K444" s="281">
        <v>2</v>
      </c>
      <c r="L444" s="283">
        <f t="shared" si="208"/>
      </c>
      <c r="M444" s="281">
        <v>0</v>
      </c>
      <c r="N444" s="284">
        <f t="shared" si="226"/>
      </c>
      <c r="O444" s="281">
        <v>0</v>
      </c>
      <c r="P444" s="284">
        <f t="shared" si="244"/>
      </c>
      <c r="Q444" s="285"/>
      <c r="R444" s="281"/>
      <c r="S444" s="285"/>
      <c r="T444" s="281"/>
      <c r="U444" s="286"/>
      <c r="V444" s="287"/>
      <c r="W444" s="281"/>
      <c r="X444" s="287"/>
      <c r="Y444" s="285"/>
      <c r="Z444" s="287"/>
      <c r="AA444" s="287"/>
      <c r="AB444" s="281"/>
      <c r="AC444" s="281"/>
      <c r="AD444" s="285"/>
      <c r="AE444" s="288"/>
      <c r="AF444" s="292" t="s">
        <v>393</v>
      </c>
    </row>
    <row r="445">
      <c r="A445" s="275"/>
      <c r="B445" s="276" t="s">
        <v>361</v>
      </c>
      <c r="C445" s="277" t="s">
        <v>386</v>
      </c>
      <c r="D445" s="278" t="s">
        <v>353</v>
      </c>
      <c r="E445" s="279">
        <v>0</v>
      </c>
      <c r="F445" s="280">
        <f>E445+E447+E446</f>
      </c>
      <c r="G445" s="281">
        <v>0</v>
      </c>
      <c r="H445" s="281">
        <v>0</v>
      </c>
      <c r="I445" s="282">
        <f t="shared" si="113"/>
      </c>
      <c r="J445" s="283">
        <f t="shared" si="156"/>
      </c>
      <c r="K445" s="281">
        <v>0</v>
      </c>
      <c r="L445" s="283">
        <f t="shared" si="208"/>
      </c>
      <c r="M445" s="281">
        <v>0</v>
      </c>
      <c r="N445" s="284">
        <f t="shared" si="226"/>
      </c>
      <c r="O445" s="281">
        <v>0</v>
      </c>
      <c r="P445" s="284">
        <f t="shared" si="244"/>
      </c>
      <c r="Q445" s="285">
        <f>(M445+M446+M447)/(O445+O446+O447)</f>
      </c>
      <c r="R445" s="281">
        <v>2</v>
      </c>
      <c r="S445" s="285">
        <f>(O445+O446+O447)/(K445+K446+K447)</f>
      </c>
      <c r="T445" s="281">
        <v>0</v>
      </c>
      <c r="U445" s="286">
        <f>F445/T445</f>
      </c>
      <c r="V445" s="287">
        <f>(F445+4*500)/T445</f>
      </c>
      <c r="W445" s="281">
        <v>0</v>
      </c>
      <c r="X445" s="287">
        <f>W445/T445</f>
      </c>
      <c r="Y445" s="285">
        <f>T445/R445</f>
      </c>
      <c r="Z445" s="287">
        <f>W445/F445</f>
      </c>
      <c r="AA445" s="287">
        <f>W445/(F445+500)</f>
      </c>
      <c r="AB445" s="281">
        <v>0</v>
      </c>
      <c r="AC445" s="281">
        <v>0</v>
      </c>
      <c r="AD445" s="285">
        <f>AB445/T445</f>
      </c>
      <c r="AE445" s="288">
        <f>(W445-AC445)/(F445+500)</f>
      </c>
      <c r="AF445" s="289" t="s">
        <v>391</v>
      </c>
    </row>
    <row r="446">
      <c r="A446" s="275"/>
      <c r="B446" s="276"/>
      <c r="C446" s="277"/>
      <c r="D446" s="278" t="s">
        <v>355</v>
      </c>
      <c r="E446" s="279">
        <v>393.67</v>
      </c>
      <c r="F446" s="280"/>
      <c r="G446" s="281">
        <v>4901</v>
      </c>
      <c r="H446" s="281">
        <v>204</v>
      </c>
      <c r="I446" s="282">
        <f t="shared" si="113"/>
      </c>
      <c r="J446" s="283">
        <f t="shared" si="156"/>
      </c>
      <c r="K446" s="281">
        <v>9</v>
      </c>
      <c r="L446" s="283">
        <f t="shared" si="208"/>
      </c>
      <c r="M446" s="281">
        <v>0</v>
      </c>
      <c r="N446" s="284">
        <f t="shared" si="226"/>
      </c>
      <c r="O446" s="281">
        <v>1</v>
      </c>
      <c r="P446" s="284">
        <f t="shared" si="244"/>
      </c>
      <c r="Q446" s="285"/>
      <c r="R446" s="281"/>
      <c r="S446" s="285"/>
      <c r="T446" s="281"/>
      <c r="U446" s="286"/>
      <c r="V446" s="287"/>
      <c r="W446" s="281"/>
      <c r="X446" s="287"/>
      <c r="Y446" s="285"/>
      <c r="Z446" s="287"/>
      <c r="AA446" s="287"/>
      <c r="AB446" s="281"/>
      <c r="AC446" s="281"/>
      <c r="AD446" s="285"/>
      <c r="AE446" s="288"/>
      <c r="AF446" s="290"/>
    </row>
    <row r="447">
      <c r="A447" s="275"/>
      <c r="B447" s="276"/>
      <c r="C447" s="277"/>
      <c r="D447" s="278" t="s">
        <v>356</v>
      </c>
      <c r="E447" s="279">
        <v>341.32</v>
      </c>
      <c r="F447" s="280"/>
      <c r="G447" s="281">
        <v>1629</v>
      </c>
      <c r="H447" s="281">
        <v>98</v>
      </c>
      <c r="I447" s="282">
        <f t="shared" si="113"/>
      </c>
      <c r="J447" s="283">
        <f t="shared" si="156"/>
      </c>
      <c r="K447" s="281">
        <v>1</v>
      </c>
      <c r="L447" s="283">
        <f t="shared" si="208"/>
      </c>
      <c r="M447" s="281">
        <v>0</v>
      </c>
      <c r="N447" s="284">
        <f t="shared" si="226"/>
      </c>
      <c r="O447" s="281">
        <v>0</v>
      </c>
      <c r="P447" s="284">
        <f t="shared" si="244"/>
      </c>
      <c r="Q447" s="285"/>
      <c r="R447" s="281"/>
      <c r="S447" s="285"/>
      <c r="T447" s="281"/>
      <c r="U447" s="286"/>
      <c r="V447" s="287"/>
      <c r="W447" s="281"/>
      <c r="X447" s="287"/>
      <c r="Y447" s="285"/>
      <c r="Z447" s="287"/>
      <c r="AA447" s="287"/>
      <c r="AB447" s="281"/>
      <c r="AC447" s="281"/>
      <c r="AD447" s="285"/>
      <c r="AE447" s="288"/>
      <c r="AF447" s="292" t="s">
        <v>393</v>
      </c>
    </row>
    <row r="448">
      <c r="A448" s="275"/>
      <c r="B448" s="307" t="s">
        <v>363</v>
      </c>
      <c r="C448" s="277" t="s">
        <v>386</v>
      </c>
      <c r="D448" s="278" t="s">
        <v>353</v>
      </c>
      <c r="E448" s="279">
        <v>0</v>
      </c>
      <c r="F448" s="280">
        <f>E448+E450+E449</f>
      </c>
      <c r="G448" s="281">
        <v>0</v>
      </c>
      <c r="H448" s="281">
        <v>0</v>
      </c>
      <c r="I448" s="282">
        <f t="shared" si="113"/>
      </c>
      <c r="J448" s="283">
        <f t="shared" si="156"/>
      </c>
      <c r="K448" s="281">
        <v>0</v>
      </c>
      <c r="L448" s="283">
        <f t="shared" si="208"/>
      </c>
      <c r="M448" s="281">
        <v>0</v>
      </c>
      <c r="N448" s="284">
        <f t="shared" si="226"/>
      </c>
      <c r="O448" s="281">
        <v>0</v>
      </c>
      <c r="P448" s="284">
        <f t="shared" si="244"/>
      </c>
      <c r="Q448" s="285">
        <f>(M448+M449+M450)/(O448+O449+O450)</f>
      </c>
      <c r="R448" s="281">
        <v>2</v>
      </c>
      <c r="S448" s="285">
        <f>(O448+O449+O450)/(K448+K449+K450)</f>
      </c>
      <c r="T448" s="281">
        <v>0</v>
      </c>
      <c r="U448" s="286">
        <f>F448/T448</f>
      </c>
      <c r="V448" s="287">
        <f>(F448+4*500)/T448</f>
      </c>
      <c r="W448" s="281">
        <v>0</v>
      </c>
      <c r="X448" s="287">
        <f>W448/T448</f>
      </c>
      <c r="Y448" s="285">
        <f>T448/R448</f>
      </c>
      <c r="Z448" s="287">
        <f>W448/F448</f>
      </c>
      <c r="AA448" s="287">
        <f>W448/(F448+500)</f>
      </c>
      <c r="AB448" s="281">
        <v>0</v>
      </c>
      <c r="AC448" s="281">
        <v>0</v>
      </c>
      <c r="AD448" s="285">
        <f>AB448/T448</f>
      </c>
      <c r="AE448" s="288">
        <f>(W448-AC448)/(F448+500)</f>
      </c>
      <c r="AF448" s="289" t="s">
        <v>391</v>
      </c>
    </row>
    <row r="449">
      <c r="A449" s="275"/>
      <c r="B449" s="307"/>
      <c r="C449" s="277"/>
      <c r="D449" s="278" t="s">
        <v>355</v>
      </c>
      <c r="E449" s="279">
        <v>612.52</v>
      </c>
      <c r="F449" s="280"/>
      <c r="G449" s="281">
        <v>6745</v>
      </c>
      <c r="H449" s="281">
        <v>220</v>
      </c>
      <c r="I449" s="282">
        <f t="shared" si="113"/>
      </c>
      <c r="J449" s="283">
        <f t="shared" si="156"/>
      </c>
      <c r="K449" s="281">
        <v>11</v>
      </c>
      <c r="L449" s="283">
        <f t="shared" si="208"/>
      </c>
      <c r="M449" s="281">
        <v>0</v>
      </c>
      <c r="N449" s="284">
        <f t="shared" si="226"/>
      </c>
      <c r="O449" s="281">
        <v>1</v>
      </c>
      <c r="P449" s="284">
        <f t="shared" si="244"/>
      </c>
      <c r="Q449" s="285"/>
      <c r="R449" s="281"/>
      <c r="S449" s="285"/>
      <c r="T449" s="281"/>
      <c r="U449" s="286"/>
      <c r="V449" s="287"/>
      <c r="W449" s="281"/>
      <c r="X449" s="287"/>
      <c r="Y449" s="285"/>
      <c r="Z449" s="287"/>
      <c r="AA449" s="287"/>
      <c r="AB449" s="281"/>
      <c r="AC449" s="281"/>
      <c r="AD449" s="285"/>
      <c r="AE449" s="288"/>
      <c r="AF449" s="290"/>
    </row>
    <row r="450">
      <c r="A450" s="275"/>
      <c r="B450" s="307"/>
      <c r="C450" s="277"/>
      <c r="D450" s="278" t="s">
        <v>356</v>
      </c>
      <c r="E450" s="279">
        <v>491.75</v>
      </c>
      <c r="F450" s="280"/>
      <c r="G450" s="281">
        <v>2850</v>
      </c>
      <c r="H450" s="291">
        <v>265</v>
      </c>
      <c r="I450" s="282">
        <f t="shared" si="113"/>
      </c>
      <c r="J450" s="283">
        <f t="shared" si="156"/>
      </c>
      <c r="K450" s="281">
        <v>7</v>
      </c>
      <c r="L450" s="283">
        <f t="shared" si="208"/>
      </c>
      <c r="M450" s="281">
        <v>0</v>
      </c>
      <c r="N450" s="284">
        <f t="shared" si="226"/>
      </c>
      <c r="O450" s="281">
        <v>0</v>
      </c>
      <c r="P450" s="284">
        <f t="shared" si="244"/>
      </c>
      <c r="Q450" s="285"/>
      <c r="R450" s="281"/>
      <c r="S450" s="285"/>
      <c r="T450" s="281"/>
      <c r="U450" s="286"/>
      <c r="V450" s="287"/>
      <c r="W450" s="281"/>
      <c r="X450" s="287"/>
      <c r="Y450" s="285"/>
      <c r="Z450" s="287"/>
      <c r="AA450" s="287"/>
      <c r="AB450" s="281"/>
      <c r="AC450" s="281"/>
      <c r="AD450" s="285"/>
      <c r="AE450" s="288"/>
      <c r="AF450" s="292" t="s">
        <v>393</v>
      </c>
    </row>
    <row r="451">
      <c r="A451" s="275"/>
      <c r="B451" s="308" t="s">
        <v>365</v>
      </c>
      <c r="C451" s="277" t="s">
        <v>386</v>
      </c>
      <c r="D451" s="278" t="s">
        <v>353</v>
      </c>
      <c r="E451" s="279">
        <v>0</v>
      </c>
      <c r="F451" s="280">
        <f>E451+E453+E452</f>
      </c>
      <c r="G451" s="281">
        <v>0</v>
      </c>
      <c r="H451" s="281">
        <v>0</v>
      </c>
      <c r="I451" s="282">
        <f t="shared" si="113"/>
      </c>
      <c r="J451" s="283">
        <f t="shared" si="156"/>
      </c>
      <c r="K451" s="281">
        <v>0</v>
      </c>
      <c r="L451" s="283">
        <f t="shared" si="208"/>
      </c>
      <c r="M451" s="281">
        <v>0</v>
      </c>
      <c r="N451" s="284">
        <f t="shared" si="226"/>
      </c>
      <c r="O451" s="281">
        <v>0</v>
      </c>
      <c r="P451" s="284">
        <f t="shared" si="244"/>
      </c>
      <c r="Q451" s="285">
        <f>(M451+M452+M453)/(O451+O452+O453)</f>
      </c>
      <c r="R451" s="281">
        <v>2</v>
      </c>
      <c r="S451" s="285">
        <f>(O451+O452+O453)/(K451+K452+K453)</f>
      </c>
      <c r="T451" s="281">
        <v>1</v>
      </c>
      <c r="U451" s="286">
        <f>F451/T451</f>
      </c>
      <c r="V451" s="287">
        <f>(F451+4*500)/T451</f>
      </c>
      <c r="W451" s="281">
        <v>1723.2</v>
      </c>
      <c r="X451" s="287">
        <f>W451/T451</f>
      </c>
      <c r="Y451" s="285">
        <f>T451/R451</f>
      </c>
      <c r="Z451" s="287">
        <f>W451/F451</f>
      </c>
      <c r="AA451" s="287">
        <f>W451/(F451+500)</f>
      </c>
      <c r="AB451" s="281">
        <v>0</v>
      </c>
      <c r="AC451" s="281">
        <v>0</v>
      </c>
      <c r="AD451" s="285">
        <f>AB451/T451</f>
      </c>
      <c r="AE451" s="288">
        <f>(W451-AC451)/(F451+500)</f>
      </c>
      <c r="AF451" s="289" t="s">
        <v>391</v>
      </c>
    </row>
    <row r="452">
      <c r="A452" s="275"/>
      <c r="B452" s="308"/>
      <c r="C452" s="277"/>
      <c r="D452" s="278" t="s">
        <v>355</v>
      </c>
      <c r="E452" s="279">
        <v>636.96</v>
      </c>
      <c r="F452" s="280"/>
      <c r="G452" s="281">
        <v>9416</v>
      </c>
      <c r="H452" s="281">
        <v>344</v>
      </c>
      <c r="I452" s="282">
        <f t="shared" si="113"/>
      </c>
      <c r="J452" s="283">
        <f t="shared" si="156"/>
      </c>
      <c r="K452" s="281">
        <v>14</v>
      </c>
      <c r="L452" s="283">
        <f t="shared" si="208"/>
      </c>
      <c r="M452" s="281">
        <v>0</v>
      </c>
      <c r="N452" s="284">
        <f t="shared" si="226"/>
      </c>
      <c r="O452" s="281">
        <v>0</v>
      </c>
      <c r="P452" s="284">
        <f t="shared" si="244"/>
      </c>
      <c r="Q452" s="285"/>
      <c r="R452" s="281"/>
      <c r="S452" s="285"/>
      <c r="T452" s="281"/>
      <c r="U452" s="286"/>
      <c r="V452" s="287"/>
      <c r="W452" s="281"/>
      <c r="X452" s="287"/>
      <c r="Y452" s="285"/>
      <c r="Z452" s="287"/>
      <c r="AA452" s="287"/>
      <c r="AB452" s="281"/>
      <c r="AC452" s="281"/>
      <c r="AD452" s="285"/>
      <c r="AE452" s="288"/>
      <c r="AF452" s="290"/>
    </row>
    <row r="453">
      <c r="A453" s="275"/>
      <c r="B453" s="308"/>
      <c r="C453" s="277"/>
      <c r="D453" s="278" t="s">
        <v>356</v>
      </c>
      <c r="E453" s="279">
        <v>430.64</v>
      </c>
      <c r="F453" s="280"/>
      <c r="G453" s="281">
        <v>3213</v>
      </c>
      <c r="H453" s="291">
        <v>278</v>
      </c>
      <c r="I453" s="282">
        <f t="shared" si="113"/>
      </c>
      <c r="J453" s="283">
        <f t="shared" si="156"/>
      </c>
      <c r="K453" s="281">
        <v>5</v>
      </c>
      <c r="L453" s="283">
        <f t="shared" si="208"/>
      </c>
      <c r="M453" s="281">
        <v>1</v>
      </c>
      <c r="N453" s="284">
        <f t="shared" si="226"/>
      </c>
      <c r="O453" s="281">
        <v>1</v>
      </c>
      <c r="P453" s="284">
        <f t="shared" si="244"/>
      </c>
      <c r="Q453" s="285"/>
      <c r="R453" s="281"/>
      <c r="S453" s="285"/>
      <c r="T453" s="281"/>
      <c r="U453" s="286"/>
      <c r="V453" s="287"/>
      <c r="W453" s="281"/>
      <c r="X453" s="287"/>
      <c r="Y453" s="285"/>
      <c r="Z453" s="287"/>
      <c r="AA453" s="287"/>
      <c r="AB453" s="281"/>
      <c r="AC453" s="281"/>
      <c r="AD453" s="285"/>
      <c r="AE453" s="288"/>
      <c r="AF453" s="292" t="s">
        <v>393</v>
      </c>
    </row>
    <row r="454">
      <c r="A454" s="275"/>
      <c r="B454" s="308" t="s">
        <v>366</v>
      </c>
      <c r="C454" s="277" t="s">
        <v>386</v>
      </c>
      <c r="D454" s="278" t="s">
        <v>353</v>
      </c>
      <c r="E454" s="279">
        <v>0</v>
      </c>
      <c r="F454" s="280">
        <f>E454+E456+E455</f>
      </c>
      <c r="G454" s="281">
        <v>0</v>
      </c>
      <c r="H454" s="281">
        <v>0</v>
      </c>
      <c r="I454" s="282">
        <f t="shared" si="113"/>
      </c>
      <c r="J454" s="283">
        <f t="shared" si="156"/>
      </c>
      <c r="K454" s="281">
        <v>0</v>
      </c>
      <c r="L454" s="283">
        <f t="shared" si="208"/>
      </c>
      <c r="M454" s="281">
        <v>0</v>
      </c>
      <c r="N454" s="284">
        <f t="shared" si="226"/>
      </c>
      <c r="O454" s="281">
        <v>0</v>
      </c>
      <c r="P454" s="284">
        <f t="shared" si="244"/>
      </c>
      <c r="Q454" s="285">
        <f>(M454+M455+M456)/(O454+O455+O456)</f>
      </c>
      <c r="R454" s="281">
        <v>3</v>
      </c>
      <c r="S454" s="285">
        <f>(O454+O455+O456)/(K454+K455+K456)</f>
      </c>
      <c r="T454" s="281">
        <v>0</v>
      </c>
      <c r="U454" s="286">
        <f>F454/T454</f>
      </c>
      <c r="V454" s="287">
        <f>(F454+4*500)/T454</f>
      </c>
      <c r="W454" s="281">
        <v>0</v>
      </c>
      <c r="X454" s="287">
        <f>W454/T454</f>
      </c>
      <c r="Y454" s="285">
        <f>T454/R454</f>
      </c>
      <c r="Z454" s="287">
        <f>W454/F454</f>
      </c>
      <c r="AA454" s="287">
        <f>W454/(F454+500)</f>
      </c>
      <c r="AB454" s="281">
        <v>0</v>
      </c>
      <c r="AC454" s="281">
        <v>0</v>
      </c>
      <c r="AD454" s="285">
        <f>AB454/T454</f>
      </c>
      <c r="AE454" s="288">
        <f>(W454-AC454)/(F454+500)</f>
      </c>
      <c r="AF454" s="289" t="s">
        <v>391</v>
      </c>
    </row>
    <row r="455">
      <c r="A455" s="275"/>
      <c r="B455" s="308"/>
      <c r="C455" s="277"/>
      <c r="D455" s="278" t="s">
        <v>355</v>
      </c>
      <c r="E455" s="279">
        <v>575.1</v>
      </c>
      <c r="F455" s="280"/>
      <c r="G455" s="281">
        <v>8149</v>
      </c>
      <c r="H455" s="281">
        <v>292</v>
      </c>
      <c r="I455" s="282">
        <f t="shared" si="113"/>
      </c>
      <c r="J455" s="283">
        <f t="shared" si="156"/>
      </c>
      <c r="K455" s="281">
        <v>14</v>
      </c>
      <c r="L455" s="283">
        <f t="shared" si="208"/>
      </c>
      <c r="M455" s="281">
        <v>0</v>
      </c>
      <c r="N455" s="284">
        <f t="shared" si="226"/>
      </c>
      <c r="O455" s="281">
        <v>1</v>
      </c>
      <c r="P455" s="284">
        <f t="shared" si="244"/>
      </c>
      <c r="Q455" s="285"/>
      <c r="R455" s="281"/>
      <c r="S455" s="285"/>
      <c r="T455" s="281"/>
      <c r="U455" s="286"/>
      <c r="V455" s="287"/>
      <c r="W455" s="281"/>
      <c r="X455" s="287"/>
      <c r="Y455" s="285"/>
      <c r="Z455" s="287"/>
      <c r="AA455" s="287"/>
      <c r="AB455" s="281"/>
      <c r="AC455" s="281"/>
      <c r="AD455" s="285"/>
      <c r="AE455" s="288"/>
      <c r="AF455" s="290"/>
    </row>
    <row r="456">
      <c r="A456" s="275"/>
      <c r="B456" s="308"/>
      <c r="C456" s="277"/>
      <c r="D456" s="278" t="s">
        <v>356</v>
      </c>
      <c r="E456" s="279">
        <v>315.66</v>
      </c>
      <c r="F456" s="280"/>
      <c r="G456" s="281">
        <v>2209</v>
      </c>
      <c r="H456" s="291">
        <v>238</v>
      </c>
      <c r="I456" s="282">
        <f t="shared" si="113"/>
      </c>
      <c r="J456" s="283">
        <f t="shared" si="156"/>
      </c>
      <c r="K456" s="281">
        <v>6</v>
      </c>
      <c r="L456" s="283">
        <f t="shared" si="208"/>
      </c>
      <c r="M456" s="281">
        <v>0</v>
      </c>
      <c r="N456" s="284">
        <f t="shared" si="226"/>
      </c>
      <c r="O456" s="281">
        <v>0</v>
      </c>
      <c r="P456" s="284">
        <f t="shared" si="244"/>
      </c>
      <c r="Q456" s="285"/>
      <c r="R456" s="281"/>
      <c r="S456" s="285"/>
      <c r="T456" s="281"/>
      <c r="U456" s="286"/>
      <c r="V456" s="287"/>
      <c r="W456" s="281"/>
      <c r="X456" s="287"/>
      <c r="Y456" s="285"/>
      <c r="Z456" s="287"/>
      <c r="AA456" s="287"/>
      <c r="AB456" s="281"/>
      <c r="AC456" s="281"/>
      <c r="AD456" s="285"/>
      <c r="AE456" s="288"/>
      <c r="AF456" s="292" t="s">
        <v>393</v>
      </c>
    </row>
    <row r="457">
      <c r="A457" s="275"/>
      <c r="B457" s="294" t="s">
        <v>362</v>
      </c>
      <c r="C457" s="294"/>
      <c r="D457" s="294"/>
      <c r="E457" s="295">
        <f>SUM(E442:E456)</f>
      </c>
      <c r="F457" s="296">
        <f>SUM(F442:F456)</f>
      </c>
      <c r="G457" s="297">
        <f>SUM(G442:G456)</f>
      </c>
      <c r="H457" s="297">
        <f>SUM(H442:H456)</f>
      </c>
      <c r="I457" s="298">
        <f t="shared" si="113"/>
      </c>
      <c r="J457" s="299">
        <f t="shared" si="156"/>
      </c>
      <c r="K457" s="297">
        <f>SUM(K442:K456)</f>
      </c>
      <c r="L457" s="299">
        <f t="shared" si="208"/>
      </c>
      <c r="M457" s="297">
        <f>SUM(M442:M456)</f>
      </c>
      <c r="N457" s="300">
        <f t="shared" si="226"/>
      </c>
      <c r="O457" s="297">
        <f>SUM(O442:O456)</f>
      </c>
      <c r="P457" s="300">
        <f t="shared" si="244"/>
      </c>
      <c r="Q457" s="301">
        <f>M457/O457</f>
      </c>
      <c r="R457" s="297">
        <f>SUM(R442:R456)</f>
      </c>
      <c r="S457" s="301">
        <f>(O457+O457)/(K457+K457)</f>
      </c>
      <c r="T457" s="296">
        <f>SUM(T442:T456)</f>
      </c>
      <c r="U457" s="302">
        <f t="shared" ref="U457:U458" si="282">F457/T457</f>
      </c>
      <c r="V457" s="303">
        <f t="shared" ref="V457:V458" si="332">(F457+4*500)/T457</f>
      </c>
      <c r="W457" s="296">
        <f>SUM(W442:W456)</f>
      </c>
      <c r="X457" s="304">
        <f t="shared" ref="X457:X458" si="383">W457/T457</f>
      </c>
      <c r="Y457" s="301">
        <f t="shared" ref="Y457:Y458" si="434">T457/R457</f>
      </c>
      <c r="Z457" s="303">
        <f t="shared" ref="Z457:Z458" si="27">W457/F457</f>
      </c>
      <c r="AA457" s="303">
        <f>W457/(F457+COUNT(W442:W456)*500)</f>
      </c>
      <c r="AB457" s="295">
        <f>AB442+AB445+AB448+AB451+AB454</f>
      </c>
      <c r="AC457" s="295">
        <f>AC442+AC445+AC448+AC451+AC454</f>
      </c>
      <c r="AD457" s="301">
        <f t="shared" ref="AD457:AD458" si="78">AB457/T457</f>
      </c>
      <c r="AE457" s="305">
        <f>(W457-AC457)/(F457+COUNT(W442:W456))</f>
      </c>
      <c r="AF457" s="306"/>
    </row>
    <row r="458">
      <c r="A458" s="275"/>
      <c r="B458" s="308" t="s">
        <v>367</v>
      </c>
      <c r="C458" s="277" t="s">
        <v>378</v>
      </c>
      <c r="D458" s="278" t="s">
        <v>353</v>
      </c>
      <c r="E458" s="279">
        <v>0</v>
      </c>
      <c r="F458" s="280">
        <f>E458+E460+E459</f>
      </c>
      <c r="G458" s="281">
        <v>0</v>
      </c>
      <c r="H458" s="281">
        <v>0</v>
      </c>
      <c r="I458" s="282">
        <f t="shared" si="113"/>
      </c>
      <c r="J458" s="283">
        <f t="shared" si="156"/>
      </c>
      <c r="K458" s="281">
        <v>0</v>
      </c>
      <c r="L458" s="283">
        <f t="shared" si="208"/>
      </c>
      <c r="M458" s="281">
        <v>0</v>
      </c>
      <c r="N458" s="284">
        <f t="shared" si="226"/>
      </c>
      <c r="O458" s="281">
        <v>0</v>
      </c>
      <c r="P458" s="284">
        <f t="shared" si="244"/>
      </c>
      <c r="Q458" s="285">
        <f>(M458+M459+M460)/(O458+O459+O460)</f>
      </c>
      <c r="R458" s="281">
        <v>5</v>
      </c>
      <c r="S458" s="285">
        <f>(O458+O459+O460)/(K458+K459+K460)</f>
      </c>
      <c r="T458" s="281">
        <v>0</v>
      </c>
      <c r="U458" s="286">
        <f t="shared" si="282"/>
      </c>
      <c r="V458" s="287">
        <f t="shared" si="332"/>
      </c>
      <c r="W458" s="281">
        <v>0</v>
      </c>
      <c r="X458" s="287">
        <f t="shared" si="383"/>
      </c>
      <c r="Y458" s="285">
        <f t="shared" si="434"/>
      </c>
      <c r="Z458" s="287">
        <f t="shared" si="27"/>
      </c>
      <c r="AA458" s="287">
        <f>W458/(F458+500)</f>
      </c>
      <c r="AB458" s="281">
        <v>0</v>
      </c>
      <c r="AC458" s="281">
        <v>0</v>
      </c>
      <c r="AD458" s="285">
        <f t="shared" si="78"/>
      </c>
      <c r="AE458" s="288">
        <f>(W458-AC458)/(F458+500)</f>
      </c>
      <c r="AF458" s="289" t="s">
        <v>391</v>
      </c>
    </row>
    <row r="459">
      <c r="A459" s="275"/>
      <c r="B459" s="308"/>
      <c r="C459" s="277"/>
      <c r="D459" s="278" t="s">
        <v>355</v>
      </c>
      <c r="E459" s="279">
        <v>548.23</v>
      </c>
      <c r="F459" s="280"/>
      <c r="G459" s="281">
        <v>6477</v>
      </c>
      <c r="H459" s="281">
        <v>246</v>
      </c>
      <c r="I459" s="282">
        <f t="shared" si="113"/>
      </c>
      <c r="J459" s="283">
        <f t="shared" si="156"/>
      </c>
      <c r="K459" s="281">
        <v>11</v>
      </c>
      <c r="L459" s="283">
        <f t="shared" si="208"/>
      </c>
      <c r="M459" s="281">
        <v>0</v>
      </c>
      <c r="N459" s="284">
        <f t="shared" si="226"/>
      </c>
      <c r="O459" s="281">
        <v>3</v>
      </c>
      <c r="P459" s="284">
        <f t="shared" si="244"/>
      </c>
      <c r="Q459" s="285"/>
      <c r="R459" s="281"/>
      <c r="S459" s="285"/>
      <c r="T459" s="281"/>
      <c r="U459" s="286"/>
      <c r="V459" s="287"/>
      <c r="W459" s="281"/>
      <c r="X459" s="287"/>
      <c r="Y459" s="285"/>
      <c r="Z459" s="287"/>
      <c r="AA459" s="287"/>
      <c r="AB459" s="281"/>
      <c r="AC459" s="281"/>
      <c r="AD459" s="285"/>
      <c r="AE459" s="288"/>
      <c r="AF459" s="290"/>
    </row>
    <row r="460">
      <c r="A460" s="275"/>
      <c r="B460" s="308"/>
      <c r="C460" s="277"/>
      <c r="D460" s="278" t="s">
        <v>356</v>
      </c>
      <c r="E460" s="279">
        <v>289.65</v>
      </c>
      <c r="F460" s="280"/>
      <c r="G460" s="281">
        <v>2065</v>
      </c>
      <c r="H460" s="291">
        <v>169</v>
      </c>
      <c r="I460" s="282">
        <f t="shared" si="113"/>
      </c>
      <c r="J460" s="283">
        <f t="shared" si="156"/>
      </c>
      <c r="K460" s="281">
        <v>3</v>
      </c>
      <c r="L460" s="283">
        <f t="shared" si="208"/>
      </c>
      <c r="M460" s="281">
        <v>0</v>
      </c>
      <c r="N460" s="284">
        <f t="shared" si="226"/>
      </c>
      <c r="O460" s="281">
        <v>0</v>
      </c>
      <c r="P460" s="284">
        <f t="shared" si="244"/>
      </c>
      <c r="Q460" s="285"/>
      <c r="R460" s="281"/>
      <c r="S460" s="285"/>
      <c r="T460" s="281"/>
      <c r="U460" s="286"/>
      <c r="V460" s="287"/>
      <c r="W460" s="281"/>
      <c r="X460" s="287"/>
      <c r="Y460" s="285"/>
      <c r="Z460" s="287"/>
      <c r="AA460" s="287"/>
      <c r="AB460" s="281"/>
      <c r="AC460" s="281"/>
      <c r="AD460" s="285"/>
      <c r="AE460" s="288"/>
      <c r="AF460" s="292" t="s">
        <v>393</v>
      </c>
    </row>
    <row r="461">
      <c r="A461" s="275"/>
      <c r="B461" s="308" t="s">
        <v>368</v>
      </c>
      <c r="C461" s="277" t="s">
        <v>378</v>
      </c>
      <c r="D461" s="278" t="s">
        <v>353</v>
      </c>
      <c r="E461" s="279">
        <v>0</v>
      </c>
      <c r="F461" s="280">
        <f>E461+E463+E462</f>
      </c>
      <c r="G461" s="281">
        <v>0</v>
      </c>
      <c r="H461" s="281">
        <v>0</v>
      </c>
      <c r="I461" s="282">
        <f t="shared" si="113"/>
      </c>
      <c r="J461" s="283">
        <f t="shared" si="156"/>
      </c>
      <c r="K461" s="281">
        <v>0</v>
      </c>
      <c r="L461" s="283">
        <f t="shared" si="208"/>
      </c>
      <c r="M461" s="281">
        <v>0</v>
      </c>
      <c r="N461" s="284">
        <f t="shared" si="226"/>
      </c>
      <c r="O461" s="281">
        <v>0</v>
      </c>
      <c r="P461" s="284">
        <f t="shared" si="244"/>
      </c>
      <c r="Q461" s="285">
        <f>(M461+M462+M463)/(O461+O462+O463)</f>
      </c>
      <c r="R461" s="281">
        <v>2</v>
      </c>
      <c r="S461" s="285">
        <f>(O461+O462+O463)/(K461+K462+K463)</f>
      </c>
      <c r="T461" s="281">
        <v>1</v>
      </c>
      <c r="U461" s="286">
        <f>F461/T461</f>
      </c>
      <c r="V461" s="287">
        <f>(F461+4*500)/T461</f>
      </c>
      <c r="W461" s="281">
        <v>467.9999999999998</v>
      </c>
      <c r="X461" s="287">
        <f>W461/T461</f>
      </c>
      <c r="Y461" s="285">
        <f>T461/R461</f>
      </c>
      <c r="Z461" s="287">
        <f>W461/F461</f>
      </c>
      <c r="AA461" s="287">
        <f>W461/(F461+500)</f>
      </c>
      <c r="AB461" s="281">
        <v>0</v>
      </c>
      <c r="AC461" s="281">
        <v>0</v>
      </c>
      <c r="AD461" s="285">
        <f>AB461/T461</f>
      </c>
      <c r="AE461" s="288">
        <f>(W461-AC461)/(F461+500)</f>
      </c>
      <c r="AF461" s="289" t="s">
        <v>391</v>
      </c>
    </row>
    <row r="462">
      <c r="A462" s="275"/>
      <c r="B462" s="308"/>
      <c r="C462" s="277"/>
      <c r="D462" s="278" t="s">
        <v>355</v>
      </c>
      <c r="E462" s="279">
        <v>471.04</v>
      </c>
      <c r="F462" s="280"/>
      <c r="G462" s="281">
        <v>2165</v>
      </c>
      <c r="H462" s="281">
        <v>199</v>
      </c>
      <c r="I462" s="282">
        <f t="shared" si="113"/>
      </c>
      <c r="J462" s="283">
        <f t="shared" si="156"/>
      </c>
      <c r="K462" s="281">
        <v>5</v>
      </c>
      <c r="L462" s="283">
        <f t="shared" si="208"/>
      </c>
      <c r="M462" s="281">
        <v>0</v>
      </c>
      <c r="N462" s="284">
        <f t="shared" si="226"/>
      </c>
      <c r="O462" s="281">
        <v>0</v>
      </c>
      <c r="P462" s="284">
        <f t="shared" si="244"/>
      </c>
      <c r="Q462" s="285"/>
      <c r="R462" s="281"/>
      <c r="S462" s="285"/>
      <c r="T462" s="281"/>
      <c r="U462" s="286"/>
      <c r="V462" s="287"/>
      <c r="W462" s="281"/>
      <c r="X462" s="287"/>
      <c r="Y462" s="285"/>
      <c r="Z462" s="287"/>
      <c r="AA462" s="287"/>
      <c r="AB462" s="281"/>
      <c r="AC462" s="281"/>
      <c r="AD462" s="285"/>
      <c r="AE462" s="288"/>
      <c r="AF462" s="290"/>
    </row>
    <row r="463">
      <c r="A463" s="275"/>
      <c r="B463" s="308"/>
      <c r="C463" s="277"/>
      <c r="D463" s="278" t="s">
        <v>356</v>
      </c>
      <c r="E463" s="279">
        <v>397.15</v>
      </c>
      <c r="F463" s="280"/>
      <c r="G463" s="281">
        <v>6165</v>
      </c>
      <c r="H463" s="291">
        <v>229</v>
      </c>
      <c r="I463" s="282">
        <f t="shared" si="113"/>
      </c>
      <c r="J463" s="283">
        <f t="shared" si="156"/>
      </c>
      <c r="K463" s="281">
        <v>7</v>
      </c>
      <c r="L463" s="283">
        <f t="shared" si="208"/>
      </c>
      <c r="M463" s="281">
        <v>0</v>
      </c>
      <c r="N463" s="284">
        <f t="shared" si="226"/>
      </c>
      <c r="O463" s="281">
        <v>3</v>
      </c>
      <c r="P463" s="284">
        <f t="shared" si="244"/>
      </c>
      <c r="Q463" s="285"/>
      <c r="R463" s="281"/>
      <c r="S463" s="285"/>
      <c r="T463" s="281"/>
      <c r="U463" s="286"/>
      <c r="V463" s="287"/>
      <c r="W463" s="281"/>
      <c r="X463" s="287"/>
      <c r="Y463" s="285"/>
      <c r="Z463" s="287"/>
      <c r="AA463" s="287"/>
      <c r="AB463" s="281"/>
      <c r="AC463" s="281"/>
      <c r="AD463" s="285"/>
      <c r="AE463" s="288"/>
      <c r="AF463" s="292" t="s">
        <v>393</v>
      </c>
    </row>
    <row r="464">
      <c r="A464" s="275"/>
      <c r="B464" s="309" t="s">
        <v>369</v>
      </c>
      <c r="C464" s="277" t="s">
        <v>378</v>
      </c>
      <c r="D464" s="278" t="s">
        <v>353</v>
      </c>
      <c r="E464" s="279">
        <v>0</v>
      </c>
      <c r="F464" s="280">
        <f>E464+E466+E465</f>
      </c>
      <c r="G464" s="281">
        <v>0</v>
      </c>
      <c r="H464" s="281">
        <v>0</v>
      </c>
      <c r="I464" s="282">
        <f t="shared" si="113"/>
      </c>
      <c r="J464" s="283">
        <f t="shared" si="156"/>
      </c>
      <c r="K464" s="281">
        <v>0</v>
      </c>
      <c r="L464" s="283">
        <f t="shared" si="208"/>
      </c>
      <c r="M464" s="281">
        <v>0</v>
      </c>
      <c r="N464" s="284">
        <f t="shared" si="226"/>
      </c>
      <c r="O464" s="281">
        <v>0</v>
      </c>
      <c r="P464" s="284">
        <f t="shared" si="244"/>
      </c>
      <c r="Q464" s="285">
        <f>(M464+M465+M466)/(O464+O465+O466)</f>
      </c>
      <c r="R464" s="281">
        <v>1</v>
      </c>
      <c r="S464" s="285">
        <f>(O464+O465+O466)/(K464+K465+K466)</f>
      </c>
      <c r="T464" s="281">
        <v>1</v>
      </c>
      <c r="U464" s="286">
        <f>F464/T464</f>
      </c>
      <c r="V464" s="287">
        <f>(F464+4*500)/T464</f>
      </c>
      <c r="W464" s="336">
        <v>805.2000000000003</v>
      </c>
      <c r="X464" s="287">
        <f>W464/T464</f>
      </c>
      <c r="Y464" s="285">
        <f>T464/R464</f>
      </c>
      <c r="Z464" s="287">
        <f>W464/F464</f>
      </c>
      <c r="AA464" s="287">
        <f>W464/(F464+500)</f>
      </c>
      <c r="AB464" s="281">
        <v>0</v>
      </c>
      <c r="AC464" s="281">
        <v>0</v>
      </c>
      <c r="AD464" s="285">
        <f>AB464/T464</f>
      </c>
      <c r="AE464" s="288">
        <f>(W464-AC464)/(F464+500)</f>
      </c>
      <c r="AF464" s="310" t="s">
        <v>371</v>
      </c>
    </row>
    <row r="465">
      <c r="A465" s="275"/>
      <c r="B465" s="309"/>
      <c r="C465" s="277"/>
      <c r="D465" s="278" t="s">
        <v>355</v>
      </c>
      <c r="E465" s="279">
        <v>493.38</v>
      </c>
      <c r="F465" s="280"/>
      <c r="G465" s="281">
        <v>2349</v>
      </c>
      <c r="H465" s="281">
        <v>126</v>
      </c>
      <c r="I465" s="282">
        <f t="shared" si="113"/>
      </c>
      <c r="J465" s="283">
        <f t="shared" si="156"/>
      </c>
      <c r="K465" s="281">
        <v>3</v>
      </c>
      <c r="L465" s="283">
        <f t="shared" si="208"/>
      </c>
      <c r="M465" s="281">
        <v>1</v>
      </c>
      <c r="N465" s="284">
        <f t="shared" si="226"/>
      </c>
      <c r="O465" s="281">
        <v>1</v>
      </c>
      <c r="P465" s="284">
        <f t="shared" si="244"/>
      </c>
      <c r="Q465" s="285"/>
      <c r="R465" s="281"/>
      <c r="S465" s="285"/>
      <c r="T465" s="281"/>
      <c r="U465" s="286"/>
      <c r="V465" s="287"/>
      <c r="W465" s="336"/>
      <c r="X465" s="287"/>
      <c r="Y465" s="285"/>
      <c r="Z465" s="287"/>
      <c r="AA465" s="287"/>
      <c r="AB465" s="281"/>
      <c r="AC465" s="281"/>
      <c r="AD465" s="285"/>
      <c r="AE465" s="288"/>
      <c r="AF465" s="290"/>
    </row>
    <row r="466">
      <c r="A466" s="275"/>
      <c r="B466" s="309"/>
      <c r="C466" s="277"/>
      <c r="D466" s="278" t="s">
        <v>356</v>
      </c>
      <c r="E466" s="279">
        <v>385.15</v>
      </c>
      <c r="F466" s="280"/>
      <c r="G466" s="281">
        <v>5784</v>
      </c>
      <c r="H466" s="291">
        <v>199</v>
      </c>
      <c r="I466" s="282">
        <f t="shared" si="113"/>
      </c>
      <c r="J466" s="283">
        <f t="shared" si="156"/>
      </c>
      <c r="K466" s="281">
        <v>9</v>
      </c>
      <c r="L466" s="283">
        <f t="shared" si="208"/>
      </c>
      <c r="M466" s="281">
        <v>0</v>
      </c>
      <c r="N466" s="284">
        <f t="shared" si="226"/>
      </c>
      <c r="O466" s="281">
        <v>0</v>
      </c>
      <c r="P466" s="284">
        <f t="shared" si="244"/>
      </c>
      <c r="Q466" s="285"/>
      <c r="R466" s="281"/>
      <c r="S466" s="285"/>
      <c r="T466" s="281"/>
      <c r="U466" s="286"/>
      <c r="V466" s="287"/>
      <c r="W466" s="336"/>
      <c r="X466" s="287"/>
      <c r="Y466" s="285"/>
      <c r="Z466" s="287"/>
      <c r="AA466" s="287"/>
      <c r="AB466" s="281"/>
      <c r="AC466" s="281"/>
      <c r="AD466" s="285"/>
      <c r="AE466" s="288"/>
      <c r="AF466" s="292" t="s">
        <v>357</v>
      </c>
    </row>
    <row r="467">
      <c r="A467" s="275"/>
      <c r="B467" s="309" t="s">
        <v>373</v>
      </c>
      <c r="C467" s="277" t="s">
        <v>378</v>
      </c>
      <c r="D467" s="278" t="s">
        <v>353</v>
      </c>
      <c r="E467" s="279">
        <v>0</v>
      </c>
      <c r="F467" s="280">
        <f>E467+E469+E468</f>
      </c>
      <c r="G467" s="281">
        <v>0</v>
      </c>
      <c r="H467" s="291">
        <v>0</v>
      </c>
      <c r="I467" s="282">
        <f t="shared" si="113"/>
      </c>
      <c r="J467" s="283">
        <f t="shared" si="156"/>
      </c>
      <c r="K467" s="281">
        <v>0</v>
      </c>
      <c r="L467" s="283">
        <f t="shared" si="208"/>
      </c>
      <c r="M467" s="281">
        <v>0</v>
      </c>
      <c r="N467" s="284">
        <f t="shared" si="226"/>
      </c>
      <c r="O467" s="281">
        <v>0</v>
      </c>
      <c r="P467" s="284">
        <f t="shared" si="244"/>
      </c>
      <c r="Q467" s="285">
        <f>(M467+M468+M469)/(O467+O468+O469)</f>
      </c>
      <c r="R467" s="281">
        <v>3</v>
      </c>
      <c r="S467" s="285">
        <f>(O467+O468+O469)/(K467+K468+K469)</f>
      </c>
      <c r="T467" s="281">
        <v>0</v>
      </c>
      <c r="U467" s="286">
        <f>F467/T467</f>
      </c>
      <c r="V467" s="287">
        <f>(F467+4*500)/T467</f>
      </c>
      <c r="W467" s="281">
        <v>0</v>
      </c>
      <c r="X467" s="287">
        <f>W467/T467</f>
      </c>
      <c r="Y467" s="285">
        <f>T467/R467</f>
      </c>
      <c r="Z467" s="287">
        <f>W467/F467</f>
      </c>
      <c r="AA467" s="287">
        <f>W467/(F467+500)</f>
      </c>
      <c r="AB467" s="281">
        <v>0</v>
      </c>
      <c r="AC467" s="281">
        <v>0</v>
      </c>
      <c r="AD467" s="285">
        <f>AB467/T467</f>
      </c>
      <c r="AE467" s="288">
        <f>(W467-AC467)/(F467+500)</f>
      </c>
      <c r="AF467" s="310" t="s">
        <v>371</v>
      </c>
    </row>
    <row r="468">
      <c r="A468" s="275"/>
      <c r="B468" s="309"/>
      <c r="C468" s="277"/>
      <c r="D468" s="278" t="s">
        <v>355</v>
      </c>
      <c r="E468" s="279">
        <v>580.36</v>
      </c>
      <c r="F468" s="280"/>
      <c r="G468" s="281">
        <v>8090</v>
      </c>
      <c r="H468" s="291">
        <v>206</v>
      </c>
      <c r="I468" s="282">
        <f t="shared" si="113"/>
      </c>
      <c r="J468" s="283">
        <f t="shared" si="156"/>
      </c>
      <c r="K468" s="281">
        <v>11</v>
      </c>
      <c r="L468" s="283">
        <f t="shared" si="208"/>
      </c>
      <c r="M468" s="281">
        <v>0</v>
      </c>
      <c r="N468" s="284">
        <f t="shared" si="226"/>
      </c>
      <c r="O468" s="281">
        <v>1</v>
      </c>
      <c r="P468" s="284">
        <f t="shared" si="244"/>
      </c>
      <c r="Q468" s="285"/>
      <c r="R468" s="281"/>
      <c r="S468" s="285"/>
      <c r="T468" s="281"/>
      <c r="U468" s="286"/>
      <c r="V468" s="287"/>
      <c r="W468" s="281"/>
      <c r="X468" s="287"/>
      <c r="Y468" s="285"/>
      <c r="Z468" s="287"/>
      <c r="AA468" s="287"/>
      <c r="AB468" s="281"/>
      <c r="AC468" s="281"/>
      <c r="AD468" s="285"/>
      <c r="AE468" s="288"/>
      <c r="AF468" s="290"/>
    </row>
    <row r="469">
      <c r="A469" s="275"/>
      <c r="B469" s="309"/>
      <c r="C469" s="277"/>
      <c r="D469" s="278" t="s">
        <v>356</v>
      </c>
      <c r="E469" s="279">
        <v>796.95</v>
      </c>
      <c r="F469" s="280"/>
      <c r="G469" s="281">
        <v>4710</v>
      </c>
      <c r="H469" s="291">
        <v>210</v>
      </c>
      <c r="I469" s="282">
        <f t="shared" si="113"/>
      </c>
      <c r="J469" s="283">
        <f t="shared" si="156"/>
      </c>
      <c r="K469" s="281">
        <v>5</v>
      </c>
      <c r="L469" s="283">
        <f t="shared" si="208"/>
      </c>
      <c r="M469" s="281">
        <v>0</v>
      </c>
      <c r="N469" s="284">
        <f t="shared" si="226"/>
      </c>
      <c r="O469" s="281">
        <v>1</v>
      </c>
      <c r="P469" s="284">
        <f t="shared" si="244"/>
      </c>
      <c r="Q469" s="285"/>
      <c r="R469" s="281"/>
      <c r="S469" s="285"/>
      <c r="T469" s="281"/>
      <c r="U469" s="286"/>
      <c r="V469" s="287"/>
      <c r="W469" s="281"/>
      <c r="X469" s="287"/>
      <c r="Y469" s="285"/>
      <c r="Z469" s="287"/>
      <c r="AA469" s="287"/>
      <c r="AB469" s="281"/>
      <c r="AC469" s="281"/>
      <c r="AD469" s="285"/>
      <c r="AE469" s="288"/>
      <c r="AF469" s="292" t="s">
        <v>357</v>
      </c>
    </row>
    <row r="470">
      <c r="A470" s="275"/>
      <c r="B470" s="309" t="s">
        <v>374</v>
      </c>
      <c r="C470" s="277" t="s">
        <v>378</v>
      </c>
      <c r="D470" s="278" t="s">
        <v>353</v>
      </c>
      <c r="E470" s="279">
        <v>0</v>
      </c>
      <c r="F470" s="280">
        <f>E470+E472+E471</f>
      </c>
      <c r="G470" s="281">
        <v>0</v>
      </c>
      <c r="H470" s="281">
        <v>0</v>
      </c>
      <c r="I470" s="282">
        <f t="shared" si="113"/>
      </c>
      <c r="J470" s="283">
        <f t="shared" si="156"/>
      </c>
      <c r="K470" s="281">
        <v>0</v>
      </c>
      <c r="L470" s="283">
        <f t="shared" si="208"/>
      </c>
      <c r="M470" s="281">
        <v>0</v>
      </c>
      <c r="N470" s="284">
        <f t="shared" si="226"/>
      </c>
      <c r="O470" s="281">
        <v>0</v>
      </c>
      <c r="P470" s="284">
        <f t="shared" si="244"/>
      </c>
      <c r="Q470" s="285">
        <f>(M470+M471+M472)/(O470+O471+O472)</f>
      </c>
      <c r="R470" s="281">
        <v>3</v>
      </c>
      <c r="S470" s="285">
        <f>(O470+O471+O472)/(K470+K471+K472)</f>
      </c>
      <c r="T470" s="281">
        <v>0</v>
      </c>
      <c r="U470" s="286">
        <f>F470/T470</f>
      </c>
      <c r="V470" s="287">
        <f>(F470+4*500)/T470</f>
      </c>
      <c r="W470" s="281">
        <v>0</v>
      </c>
      <c r="X470" s="287">
        <f>W470/T470</f>
      </c>
      <c r="Y470" s="285">
        <f>T470/R470</f>
      </c>
      <c r="Z470" s="287">
        <f>W470/F470</f>
      </c>
      <c r="AA470" s="287">
        <f>W470/(F470+500)</f>
      </c>
      <c r="AB470" s="281">
        <v>0</v>
      </c>
      <c r="AC470" s="281">
        <v>0</v>
      </c>
      <c r="AD470" s="285">
        <f>AB470/T470</f>
      </c>
      <c r="AE470" s="288">
        <f>(W470-AC470)/(F470+500)</f>
      </c>
      <c r="AF470" s="310" t="s">
        <v>371</v>
      </c>
    </row>
    <row r="471">
      <c r="A471" s="275"/>
      <c r="B471" s="309"/>
      <c r="C471" s="277"/>
      <c r="D471" s="278" t="s">
        <v>355</v>
      </c>
      <c r="E471" s="279">
        <v>430.72</v>
      </c>
      <c r="F471" s="280"/>
      <c r="G471" s="281">
        <v>7105</v>
      </c>
      <c r="H471" s="281">
        <v>177</v>
      </c>
      <c r="I471" s="282">
        <f t="shared" si="113"/>
      </c>
      <c r="J471" s="283">
        <f t="shared" si="156"/>
      </c>
      <c r="K471" s="281">
        <v>10</v>
      </c>
      <c r="L471" s="283">
        <f t="shared" si="208"/>
      </c>
      <c r="M471" s="281">
        <v>0</v>
      </c>
      <c r="N471" s="284">
        <f t="shared" si="226"/>
      </c>
      <c r="O471" s="281">
        <v>1</v>
      </c>
      <c r="P471" s="284">
        <f t="shared" si="244"/>
      </c>
      <c r="Q471" s="285"/>
      <c r="R471" s="281"/>
      <c r="S471" s="285"/>
      <c r="T471" s="281"/>
      <c r="U471" s="286"/>
      <c r="V471" s="287"/>
      <c r="W471" s="281"/>
      <c r="X471" s="287"/>
      <c r="Y471" s="285"/>
      <c r="Z471" s="287"/>
      <c r="AA471" s="287"/>
      <c r="AB471" s="281"/>
      <c r="AC471" s="281"/>
      <c r="AD471" s="285"/>
      <c r="AE471" s="288"/>
      <c r="AF471" s="290"/>
    </row>
    <row r="472">
      <c r="A472" s="275"/>
      <c r="B472" s="309"/>
      <c r="C472" s="277"/>
      <c r="D472" s="278" t="s">
        <v>356</v>
      </c>
      <c r="E472" s="279">
        <v>732.67</v>
      </c>
      <c r="F472" s="280"/>
      <c r="G472" s="281">
        <v>5688</v>
      </c>
      <c r="H472" s="291">
        <v>410</v>
      </c>
      <c r="I472" s="282">
        <f t="shared" si="113"/>
      </c>
      <c r="J472" s="283">
        <f t="shared" si="156"/>
      </c>
      <c r="K472" s="281">
        <v>11</v>
      </c>
      <c r="L472" s="283">
        <f t="shared" si="208"/>
      </c>
      <c r="M472" s="281">
        <v>0</v>
      </c>
      <c r="N472" s="284">
        <f t="shared" si="226"/>
      </c>
      <c r="O472" s="281">
        <v>0</v>
      </c>
      <c r="P472" s="284">
        <f t="shared" si="244"/>
      </c>
      <c r="Q472" s="285"/>
      <c r="R472" s="281"/>
      <c r="S472" s="285"/>
      <c r="T472" s="281"/>
      <c r="U472" s="286"/>
      <c r="V472" s="287"/>
      <c r="W472" s="281"/>
      <c r="X472" s="287"/>
      <c r="Y472" s="285"/>
      <c r="Z472" s="287"/>
      <c r="AA472" s="287"/>
      <c r="AB472" s="281"/>
      <c r="AC472" s="281"/>
      <c r="AD472" s="285"/>
      <c r="AE472" s="288"/>
      <c r="AF472" s="292" t="s">
        <v>357</v>
      </c>
    </row>
    <row r="473">
      <c r="A473" s="275"/>
      <c r="B473" s="294" t="s">
        <v>362</v>
      </c>
      <c r="C473" s="294"/>
      <c r="D473" s="294"/>
      <c r="E473" s="297">
        <f>SUM(E458:E472)</f>
      </c>
      <c r="F473" s="297">
        <f>SUM(F458:F472)</f>
      </c>
      <c r="G473" s="297">
        <f>SUM(G458:G472)</f>
      </c>
      <c r="H473" s="297">
        <f>SUM(H458:H472)</f>
      </c>
      <c r="I473" s="298">
        <f t="shared" si="113"/>
      </c>
      <c r="J473" s="299">
        <f t="shared" si="156"/>
      </c>
      <c r="K473" s="297">
        <f>SUM(K458:K472)</f>
      </c>
      <c r="L473" s="299">
        <f t="shared" si="208"/>
      </c>
      <c r="M473" s="297">
        <f>SUM(M458:M472)</f>
      </c>
      <c r="N473" s="300">
        <f t="shared" si="226"/>
      </c>
      <c r="O473" s="297">
        <f>SUM(O458:O472)</f>
      </c>
      <c r="P473" s="300">
        <f t="shared" si="244"/>
      </c>
      <c r="Q473" s="301">
        <f>M473/O473</f>
      </c>
      <c r="R473" s="297">
        <f>SUM(R458:R472)</f>
      </c>
      <c r="S473" s="301">
        <f>(O473+O473)/(K473+K473)</f>
      </c>
      <c r="T473" s="297">
        <f>SUM(T458:T472)</f>
      </c>
      <c r="U473" s="302">
        <f t="shared" ref="U473:U474" si="283">F473/T473</f>
      </c>
      <c r="V473" s="303">
        <f t="shared" ref="V473:V474" si="333">(F473+4*500)/T473</f>
      </c>
      <c r="W473" s="297">
        <f>SUM(W458:W472)</f>
      </c>
      <c r="X473" s="304">
        <f t="shared" ref="X473:X474" si="384">W473/T473</f>
      </c>
      <c r="Y473" s="301">
        <f t="shared" ref="Y473:Y474" si="435">T473/R473</f>
      </c>
      <c r="Z473" s="303">
        <f t="shared" ref="Z473:Z474" si="28">W473/F473</f>
      </c>
      <c r="AA473" s="303">
        <f>W473/(F473+COUNT(W458:W472)*500)</f>
      </c>
      <c r="AB473" s="295">
        <f>AB458+AB461+AB464+AB470+AB467</f>
      </c>
      <c r="AC473" s="295">
        <f>AC458+AC461+AC464+AC470+AC467</f>
      </c>
      <c r="AD473" s="301">
        <f t="shared" ref="AD473:AD474" si="79">AB473/T473</f>
      </c>
      <c r="AE473" s="305">
        <f>(W473-AC473)/(F473+COUNT(W458:W472))</f>
      </c>
      <c r="AF473" s="292"/>
    </row>
    <row r="474">
      <c r="A474" s="275"/>
      <c r="B474" s="309" t="s">
        <v>375</v>
      </c>
      <c r="C474" s="277" t="s">
        <v>370</v>
      </c>
      <c r="D474" s="278" t="s">
        <v>353</v>
      </c>
      <c r="E474" s="279">
        <v>0</v>
      </c>
      <c r="F474" s="280">
        <f>E474+E476+E475</f>
      </c>
      <c r="G474" s="279">
        <v>0</v>
      </c>
      <c r="H474" s="279">
        <v>0</v>
      </c>
      <c r="I474" s="282">
        <f t="shared" si="113"/>
      </c>
      <c r="J474" s="283">
        <f t="shared" si="156"/>
      </c>
      <c r="K474" s="279">
        <v>0</v>
      </c>
      <c r="L474" s="283">
        <f t="shared" si="208"/>
      </c>
      <c r="M474" s="279">
        <v>0</v>
      </c>
      <c r="N474" s="284">
        <f t="shared" si="226"/>
      </c>
      <c r="O474" s="279">
        <v>0</v>
      </c>
      <c r="P474" s="284">
        <f t="shared" si="244"/>
      </c>
      <c r="Q474" s="285">
        <f>(M474+M475+M476)/(O474+O475+O476)</f>
      </c>
      <c r="R474" s="281">
        <v>4</v>
      </c>
      <c r="S474" s="285">
        <f>(O474+O475+O476)/(K474+K475+K476)</f>
      </c>
      <c r="T474" s="281">
        <v>0</v>
      </c>
      <c r="U474" s="286">
        <f t="shared" si="283"/>
      </c>
      <c r="V474" s="287">
        <f t="shared" si="333"/>
      </c>
      <c r="W474" s="281">
        <v>0</v>
      </c>
      <c r="X474" s="287">
        <f t="shared" si="384"/>
      </c>
      <c r="Y474" s="285">
        <f t="shared" si="435"/>
      </c>
      <c r="Z474" s="287">
        <f t="shared" si="28"/>
      </c>
      <c r="AA474" s="287">
        <f>W474/(F474+500)</f>
      </c>
      <c r="AB474" s="281">
        <v>0</v>
      </c>
      <c r="AC474" s="281">
        <v>0</v>
      </c>
      <c r="AD474" s="285">
        <f t="shared" si="79"/>
      </c>
      <c r="AE474" s="288">
        <f>(W474-AC474)/(F474+500)</f>
      </c>
      <c r="AF474" s="310" t="s">
        <v>371</v>
      </c>
    </row>
    <row r="475">
      <c r="A475" s="275"/>
      <c r="B475" s="309"/>
      <c r="C475" s="277"/>
      <c r="D475" s="278" t="s">
        <v>355</v>
      </c>
      <c r="E475" s="279">
        <v>461.66</v>
      </c>
      <c r="F475" s="280"/>
      <c r="G475" s="281">
        <v>6100</v>
      </c>
      <c r="H475" s="281">
        <v>186</v>
      </c>
      <c r="I475" s="282">
        <f t="shared" si="113"/>
      </c>
      <c r="J475" s="283">
        <f t="shared" si="156"/>
      </c>
      <c r="K475" s="281">
        <v>13</v>
      </c>
      <c r="L475" s="283">
        <f t="shared" si="208"/>
      </c>
      <c r="M475" s="281">
        <v>0</v>
      </c>
      <c r="N475" s="284">
        <f t="shared" si="226"/>
      </c>
      <c r="O475" s="281">
        <v>2</v>
      </c>
      <c r="P475" s="284">
        <f t="shared" si="244"/>
      </c>
      <c r="Q475" s="285"/>
      <c r="R475" s="281"/>
      <c r="S475" s="285"/>
      <c r="T475" s="281"/>
      <c r="U475" s="286"/>
      <c r="V475" s="287"/>
      <c r="W475" s="281"/>
      <c r="X475" s="287"/>
      <c r="Y475" s="285"/>
      <c r="Z475" s="287"/>
      <c r="AA475" s="287"/>
      <c r="AB475" s="281"/>
      <c r="AC475" s="281"/>
      <c r="AD475" s="285"/>
      <c r="AE475" s="288"/>
      <c r="AF475" s="292"/>
    </row>
    <row r="476">
      <c r="A476" s="275"/>
      <c r="B476" s="309"/>
      <c r="C476" s="277"/>
      <c r="D476" s="278" t="s">
        <v>356</v>
      </c>
      <c r="E476" s="279">
        <v>574.75</v>
      </c>
      <c r="F476" s="280"/>
      <c r="G476" s="281">
        <v>4094</v>
      </c>
      <c r="H476" s="291">
        <v>456</v>
      </c>
      <c r="I476" s="282">
        <f t="shared" si="113"/>
      </c>
      <c r="J476" s="283">
        <f t="shared" si="156"/>
      </c>
      <c r="K476" s="281">
        <v>2</v>
      </c>
      <c r="L476" s="283">
        <f t="shared" si="208"/>
      </c>
      <c r="M476" s="281">
        <v>0</v>
      </c>
      <c r="N476" s="284">
        <f t="shared" si="226"/>
      </c>
      <c r="O476" s="281">
        <v>2</v>
      </c>
      <c r="P476" s="284">
        <f t="shared" si="244"/>
      </c>
      <c r="Q476" s="285"/>
      <c r="R476" s="281"/>
      <c r="S476" s="285"/>
      <c r="T476" s="281"/>
      <c r="U476" s="286"/>
      <c r="V476" s="287"/>
      <c r="W476" s="281"/>
      <c r="X476" s="287"/>
      <c r="Y476" s="285"/>
      <c r="Z476" s="287"/>
      <c r="AA476" s="287"/>
      <c r="AB476" s="281"/>
      <c r="AC476" s="281"/>
      <c r="AD476" s="285"/>
      <c r="AE476" s="288"/>
      <c r="AF476" s="292" t="s">
        <v>357</v>
      </c>
    </row>
    <row r="477">
      <c r="A477" s="275"/>
      <c r="B477" s="309" t="s">
        <v>376</v>
      </c>
      <c r="C477" s="277" t="s">
        <v>370</v>
      </c>
      <c r="D477" s="278" t="s">
        <v>353</v>
      </c>
      <c r="E477" s="279">
        <v>0</v>
      </c>
      <c r="F477" s="280">
        <f>E477+E479+E478</f>
      </c>
      <c r="G477" s="281">
        <v>0</v>
      </c>
      <c r="H477" s="281">
        <v>0</v>
      </c>
      <c r="I477" s="282">
        <f t="shared" si="113"/>
      </c>
      <c r="J477" s="283">
        <f>(E477/G478)*1000</f>
      </c>
      <c r="K477" s="281">
        <v>0</v>
      </c>
      <c r="L477" s="283">
        <f t="shared" si="208"/>
      </c>
      <c r="M477" s="281">
        <v>0</v>
      </c>
      <c r="N477" s="284">
        <f t="shared" si="226"/>
      </c>
      <c r="O477" s="281">
        <v>0</v>
      </c>
      <c r="P477" s="284">
        <f t="shared" si="244"/>
      </c>
      <c r="Q477" s="285">
        <f>(M477+M478+M479)/(O477+O478+O479)</f>
      </c>
      <c r="R477" s="281">
        <v>3</v>
      </c>
      <c r="S477" s="285">
        <f>(O477+O478+O479)/(K477+K478+K479)</f>
      </c>
      <c r="T477" s="281">
        <v>0</v>
      </c>
      <c r="U477" s="286">
        <f>F477/T477</f>
      </c>
      <c r="V477" s="287">
        <f>(F477+4*500)/T477</f>
      </c>
      <c r="W477" s="281">
        <v>0</v>
      </c>
      <c r="X477" s="287">
        <f>W477/T477</f>
      </c>
      <c r="Y477" s="285">
        <f>T477/R477</f>
      </c>
      <c r="Z477" s="287">
        <f>W477/F477</f>
      </c>
      <c r="AA477" s="287">
        <f>W477/(F477+500)</f>
      </c>
      <c r="AB477" s="281">
        <v>0</v>
      </c>
      <c r="AC477" s="281">
        <v>0</v>
      </c>
      <c r="AD477" s="285">
        <f>AB477/T477</f>
      </c>
      <c r="AE477" s="288">
        <f>(W477-AC477)/(F477+500)</f>
      </c>
      <c r="AF477" s="310" t="s">
        <v>371</v>
      </c>
    </row>
    <row r="478">
      <c r="A478" s="275"/>
      <c r="B478" s="309"/>
      <c r="C478" s="277"/>
      <c r="D478" s="278" t="s">
        <v>355</v>
      </c>
      <c r="E478" s="279">
        <f>521.44+1.6</f>
      </c>
      <c r="F478" s="280"/>
      <c r="G478" s="281">
        <v>5900</v>
      </c>
      <c r="H478" s="281">
        <v>174</v>
      </c>
      <c r="I478" s="282">
        <f t="shared" si="113"/>
      </c>
      <c r="J478" s="283">
        <f t="shared" ref="J478:J481" si="157">(E478/G478)*1000</f>
      </c>
      <c r="K478" s="281">
        <v>13</v>
      </c>
      <c r="L478" s="283">
        <f t="shared" si="208"/>
      </c>
      <c r="M478" s="281">
        <v>0</v>
      </c>
      <c r="N478" s="284">
        <f t="shared" si="226"/>
      </c>
      <c r="O478" s="281">
        <v>1</v>
      </c>
      <c r="P478" s="284">
        <f t="shared" si="244"/>
      </c>
      <c r="Q478" s="285"/>
      <c r="R478" s="281"/>
      <c r="S478" s="285"/>
      <c r="T478" s="281"/>
      <c r="U478" s="286"/>
      <c r="V478" s="287"/>
      <c r="W478" s="281"/>
      <c r="X478" s="287"/>
      <c r="Y478" s="285"/>
      <c r="Z478" s="287"/>
      <c r="AA478" s="287"/>
      <c r="AB478" s="281"/>
      <c r="AC478" s="281"/>
      <c r="AD478" s="285"/>
      <c r="AE478" s="288"/>
      <c r="AF478" s="292"/>
    </row>
    <row r="479">
      <c r="A479" s="275"/>
      <c r="B479" s="309"/>
      <c r="C479" s="277"/>
      <c r="D479" s="278" t="s">
        <v>356</v>
      </c>
      <c r="E479" s="279">
        <f>429.14+2.24</f>
      </c>
      <c r="F479" s="280"/>
      <c r="G479" s="281">
        <v>2294</v>
      </c>
      <c r="H479" s="281">
        <v>241</v>
      </c>
      <c r="I479" s="282">
        <f t="shared" si="113"/>
      </c>
      <c r="J479" s="283">
        <f t="shared" si="157"/>
      </c>
      <c r="K479" s="281">
        <v>2</v>
      </c>
      <c r="L479" s="283">
        <f t="shared" si="208"/>
      </c>
      <c r="M479" s="281">
        <v>0</v>
      </c>
      <c r="N479" s="284">
        <f t="shared" si="226"/>
      </c>
      <c r="O479" s="281">
        <v>0</v>
      </c>
      <c r="P479" s="284">
        <f t="shared" si="244"/>
      </c>
      <c r="Q479" s="285"/>
      <c r="R479" s="281"/>
      <c r="S479" s="285"/>
      <c r="T479" s="281"/>
      <c r="U479" s="286"/>
      <c r="V479" s="287"/>
      <c r="W479" s="281"/>
      <c r="X479" s="287"/>
      <c r="Y479" s="285"/>
      <c r="Z479" s="287"/>
      <c r="AA479" s="287"/>
      <c r="AB479" s="281"/>
      <c r="AC479" s="281"/>
      <c r="AD479" s="285"/>
      <c r="AE479" s="288"/>
      <c r="AF479" s="292" t="s">
        <v>357</v>
      </c>
    </row>
    <row r="480">
      <c r="A480" s="275"/>
      <c r="B480" s="311" t="s">
        <v>362</v>
      </c>
      <c r="C480" s="311"/>
      <c r="D480" s="311"/>
      <c r="E480" s="297">
        <f>SUM(E474:E479)</f>
      </c>
      <c r="F480" s="297">
        <f>SUM(F474:F479)</f>
      </c>
      <c r="G480" s="297">
        <f>SUM(G474:G479)</f>
      </c>
      <c r="H480" s="297">
        <f>SUM(H474:H479)</f>
      </c>
      <c r="I480" s="298">
        <f t="shared" si="113"/>
      </c>
      <c r="J480" s="299">
        <f t="shared" si="157"/>
      </c>
      <c r="K480" s="297">
        <f>SUM(K474:K479)</f>
      </c>
      <c r="L480" s="299">
        <f t="shared" si="208"/>
      </c>
      <c r="M480" s="297">
        <f>SUM(M474:M479)</f>
      </c>
      <c r="N480" s="300">
        <f t="shared" si="226"/>
      </c>
      <c r="O480" s="297">
        <f>SUM(O474:O479)</f>
      </c>
      <c r="P480" s="300">
        <f t="shared" si="244"/>
      </c>
      <c r="Q480" s="301">
        <f t="shared" ref="Q480:Q481" si="131">M480/O480</f>
      </c>
      <c r="R480" s="297">
        <f>SUM(R474:R479)</f>
      </c>
      <c r="S480" s="301">
        <f t="shared" ref="S480:S481" si="184">(O480+O480)/(K480+K480)</f>
      </c>
      <c r="T480" s="297">
        <f>SUM(T474:T479)</f>
      </c>
      <c r="U480" s="302">
        <f t="shared" ref="U480:U481" si="284">F480/T480</f>
      </c>
      <c r="V480" s="303">
        <f t="shared" ref="V480:V481" si="334">(F480+4*500)/T480</f>
      </c>
      <c r="W480" s="297">
        <f>SUM(W474:W479)</f>
      </c>
      <c r="X480" s="304">
        <f t="shared" ref="X480:X481" si="385">W480/T480</f>
      </c>
      <c r="Y480" s="301">
        <f t="shared" ref="Y480:Y481" si="436">T480/R480</f>
      </c>
      <c r="Z480" s="303">
        <f t="shared" ref="Z480:Z481" si="29">W480/F480</f>
      </c>
      <c r="AA480" s="303">
        <f>W480/(F480+COUNT(W474:W479)*500)</f>
      </c>
      <c r="AB480" s="295">
        <f>AB474+AB477</f>
      </c>
      <c r="AC480" s="295">
        <f>AC474+AC477</f>
      </c>
      <c r="AD480" s="301">
        <f t="shared" ref="AD480:AD481" si="80">AB480/T480</f>
      </c>
      <c r="AE480" s="305">
        <f>(W480-AC480)/(F480+COUNT(W474:W479))</f>
      </c>
      <c r="AF480" s="292"/>
    </row>
    <row r="481">
      <c r="A481" s="275"/>
      <c r="B481" s="325" t="s">
        <v>383</v>
      </c>
      <c r="C481" s="325"/>
      <c r="D481" s="325"/>
      <c r="E481" s="326">
        <f>E457+E473+E480</f>
      </c>
      <c r="F481" s="326">
        <f>F457+F473+F480</f>
      </c>
      <c r="G481" s="326">
        <f>G457+G473+G480</f>
      </c>
      <c r="H481" s="326">
        <f>H457+H473+H480</f>
      </c>
      <c r="I481" s="327">
        <f t="shared" si="113"/>
      </c>
      <c r="J481" s="328">
        <f t="shared" si="157"/>
      </c>
      <c r="K481" s="329">
        <f>K457+K473+K480</f>
      </c>
      <c r="L481" s="328">
        <f t="shared" si="208"/>
      </c>
      <c r="M481" s="329">
        <f>M457+M473+M480</f>
      </c>
      <c r="N481" s="330">
        <f t="shared" si="226"/>
      </c>
      <c r="O481" s="329">
        <f>O457+O473+O480</f>
      </c>
      <c r="P481" s="330">
        <f t="shared" si="244"/>
      </c>
      <c r="Q481" s="331">
        <f t="shared" si="131"/>
      </c>
      <c r="R481" s="329">
        <f>R457+R473+R480</f>
      </c>
      <c r="S481" s="331">
        <f t="shared" si="184"/>
      </c>
      <c r="T481" s="329">
        <f>T457+T473+T480</f>
      </c>
      <c r="U481" s="332">
        <f t="shared" si="284"/>
      </c>
      <c r="V481" s="333">
        <f t="shared" si="334"/>
      </c>
      <c r="W481" s="326">
        <f>W457+W473+W480</f>
      </c>
      <c r="X481" s="333">
        <f t="shared" si="385"/>
      </c>
      <c r="Y481" s="331">
        <f t="shared" si="436"/>
      </c>
      <c r="Z481" s="333">
        <f t="shared" si="29"/>
      </c>
      <c r="AA481" s="333">
        <f>W481/(F481+COUNT(W442:W456,W458:W472,W474:W479,W480:W479)*500)</f>
      </c>
      <c r="AB481" s="329">
        <f>AB457+AB473+AB480</f>
      </c>
      <c r="AC481" s="329">
        <f>AC457+AC473+AC480</f>
      </c>
      <c r="AD481" s="331">
        <f t="shared" si="80"/>
      </c>
      <c r="AE481" s="333">
        <f>(W481-AC481)/(F481+COUNT(W442:W456,W458:W472,W474:W479)*500)</f>
      </c>
      <c r="AF481" s="334"/>
    </row>
    <row r="482">
      <c r="A482" s="263" t="s">
        <v>318</v>
      </c>
      <c r="B482" s="264" t="s">
        <v>319</v>
      </c>
      <c r="C482" s="264" t="s">
        <v>320</v>
      </c>
      <c r="D482" s="264" t="s">
        <v>321</v>
      </c>
      <c r="E482" s="265" t="s">
        <v>322</v>
      </c>
      <c r="F482" s="264" t="s">
        <v>323</v>
      </c>
      <c r="G482" s="264" t="s">
        <v>324</v>
      </c>
      <c r="H482" s="264" t="s">
        <v>325</v>
      </c>
      <c r="I482" s="266" t="s">
        <v>326</v>
      </c>
      <c r="J482" s="267" t="s">
        <v>327</v>
      </c>
      <c r="K482" s="264" t="s">
        <v>328</v>
      </c>
      <c r="L482" s="267" t="s">
        <v>329</v>
      </c>
      <c r="M482" s="264" t="s">
        <v>330</v>
      </c>
      <c r="N482" s="268" t="s">
        <v>331</v>
      </c>
      <c r="O482" s="264" t="s">
        <v>332</v>
      </c>
      <c r="P482" s="268" t="s">
        <v>333</v>
      </c>
      <c r="Q482" s="266" t="s">
        <v>334</v>
      </c>
      <c r="R482" s="269" t="s">
        <v>335</v>
      </c>
      <c r="S482" s="270" t="s">
        <v>336</v>
      </c>
      <c r="T482" s="269" t="s">
        <v>337</v>
      </c>
      <c r="U482" s="271" t="s">
        <v>338</v>
      </c>
      <c r="V482" s="272" t="s">
        <v>339</v>
      </c>
      <c r="W482" s="272" t="s">
        <v>340</v>
      </c>
      <c r="X482" s="272" t="s">
        <v>341</v>
      </c>
      <c r="Y482" s="270" t="s">
        <v>342</v>
      </c>
      <c r="Z482" s="272" t="s">
        <v>343</v>
      </c>
      <c r="AA482" s="272" t="s">
        <v>344</v>
      </c>
      <c r="AB482" s="272" t="s">
        <v>345</v>
      </c>
      <c r="AC482" s="269" t="s">
        <v>346</v>
      </c>
      <c r="AD482" s="270" t="s">
        <v>347</v>
      </c>
      <c r="AE482" s="273" t="s">
        <v>348</v>
      </c>
      <c r="AF482" s="274" t="s">
        <v>349</v>
      </c>
    </row>
    <row r="483">
      <c r="A483" s="275" t="s">
        <v>394</v>
      </c>
      <c r="B483" s="307" t="s">
        <v>365</v>
      </c>
      <c r="C483" s="277" t="s">
        <v>364</v>
      </c>
      <c r="D483" s="278" t="s">
        <v>353</v>
      </c>
      <c r="E483" s="279">
        <v>0</v>
      </c>
      <c r="F483" s="280">
        <f>E483+E485+E484</f>
      </c>
      <c r="G483" s="281">
        <v>0</v>
      </c>
      <c r="H483" s="281">
        <v>0</v>
      </c>
      <c r="I483" s="282">
        <f t="shared" ref="I483:I522" si="114">H483/G483</f>
      </c>
      <c r="J483" s="283">
        <f t="shared" ref="J483:J511" si="158">(E483/G483)*1000</f>
      </c>
      <c r="K483" s="281">
        <v>0</v>
      </c>
      <c r="L483" s="283">
        <f t="shared" ref="L483:L522" si="209">E483/K483</f>
      </c>
      <c r="M483" s="281">
        <v>0</v>
      </c>
      <c r="N483" s="284">
        <f t="shared" ref="N483:N522" si="227">E483/M483</f>
      </c>
      <c r="O483" s="281">
        <v>0</v>
      </c>
      <c r="P483" s="284">
        <f t="shared" ref="P483:P522" si="245">E483/O483</f>
      </c>
      <c r="Q483" s="285">
        <f>(M483+M484+M485)/(O483+O484+O485)</f>
      </c>
      <c r="R483" s="281">
        <v>3</v>
      </c>
      <c r="S483" s="285">
        <f>(O483+O484+O485)/(K483+K484+K485)</f>
      </c>
      <c r="T483" s="281">
        <v>1</v>
      </c>
      <c r="U483" s="286">
        <f>F483/T483</f>
      </c>
      <c r="V483" s="287">
        <f>(F483+4*500)/T483</f>
      </c>
      <c r="W483" s="281">
        <v>1567.2</v>
      </c>
      <c r="X483" s="287">
        <f>W483/T483</f>
      </c>
      <c r="Y483" s="285">
        <f>T483/R483</f>
      </c>
      <c r="Z483" s="287">
        <f>W483/F483</f>
      </c>
      <c r="AA483" s="287">
        <f>W483/(F483+500)</f>
      </c>
      <c r="AB483" s="281">
        <v>0</v>
      </c>
      <c r="AC483" s="281">
        <v>0</v>
      </c>
      <c r="AD483" s="285">
        <f>AB483/T483</f>
      </c>
      <c r="AE483" s="288">
        <f>(W483-AC483)/(F483+500)</f>
      </c>
      <c r="AF483" s="289" t="s">
        <v>391</v>
      </c>
    </row>
    <row r="484">
      <c r="A484" s="275"/>
      <c r="B484" s="307"/>
      <c r="C484" s="277"/>
      <c r="D484" s="278" t="s">
        <v>355</v>
      </c>
      <c r="E484" s="279">
        <v>1227.46</v>
      </c>
      <c r="F484" s="280"/>
      <c r="G484" s="281">
        <v>15843</v>
      </c>
      <c r="H484" s="281">
        <v>555</v>
      </c>
      <c r="I484" s="282">
        <f t="shared" si="114"/>
      </c>
      <c r="J484" s="283">
        <f t="shared" si="158"/>
      </c>
      <c r="K484" s="281">
        <v>16</v>
      </c>
      <c r="L484" s="283">
        <f t="shared" si="209"/>
      </c>
      <c r="M484" s="281">
        <v>1</v>
      </c>
      <c r="N484" s="284">
        <f t="shared" si="227"/>
      </c>
      <c r="O484" s="281">
        <v>1</v>
      </c>
      <c r="P484" s="284">
        <f t="shared" si="245"/>
      </c>
      <c r="Q484" s="285"/>
      <c r="R484" s="281"/>
      <c r="S484" s="285"/>
      <c r="T484" s="281"/>
      <c r="U484" s="286"/>
      <c r="V484" s="287"/>
      <c r="W484" s="281"/>
      <c r="X484" s="287"/>
      <c r="Y484" s="285"/>
      <c r="Z484" s="287"/>
      <c r="AA484" s="287"/>
      <c r="AB484" s="281"/>
      <c r="AC484" s="281"/>
      <c r="AD484" s="285"/>
      <c r="AE484" s="288"/>
      <c r="AF484" s="290"/>
    </row>
    <row r="485">
      <c r="A485" s="275"/>
      <c r="B485" s="307"/>
      <c r="C485" s="277"/>
      <c r="D485" s="278" t="s">
        <v>356</v>
      </c>
      <c r="E485" s="279">
        <v>727.03</v>
      </c>
      <c r="F485" s="280"/>
      <c r="G485" s="281">
        <v>3922</v>
      </c>
      <c r="H485" s="291">
        <v>119</v>
      </c>
      <c r="I485" s="282">
        <f t="shared" si="114"/>
      </c>
      <c r="J485" s="283">
        <f t="shared" si="158"/>
      </c>
      <c r="K485" s="281">
        <v>1</v>
      </c>
      <c r="L485" s="283">
        <f t="shared" si="209"/>
      </c>
      <c r="M485" s="281">
        <v>0</v>
      </c>
      <c r="N485" s="284">
        <f t="shared" si="227"/>
      </c>
      <c r="O485" s="281">
        <v>0</v>
      </c>
      <c r="P485" s="284">
        <f t="shared" si="245"/>
      </c>
      <c r="Q485" s="285"/>
      <c r="R485" s="281"/>
      <c r="S485" s="285"/>
      <c r="T485" s="281"/>
      <c r="U485" s="286"/>
      <c r="V485" s="287"/>
      <c r="W485" s="281"/>
      <c r="X485" s="287"/>
      <c r="Y485" s="285"/>
      <c r="Z485" s="287"/>
      <c r="AA485" s="287"/>
      <c r="AB485" s="281"/>
      <c r="AC485" s="281"/>
      <c r="AD485" s="285"/>
      <c r="AE485" s="288"/>
      <c r="AF485" s="292" t="s">
        <v>372</v>
      </c>
    </row>
    <row r="486">
      <c r="A486" s="275"/>
      <c r="B486" s="276" t="s">
        <v>366</v>
      </c>
      <c r="C486" s="277" t="s">
        <v>364</v>
      </c>
      <c r="D486" s="278" t="s">
        <v>353</v>
      </c>
      <c r="E486" s="279">
        <v>0</v>
      </c>
      <c r="F486" s="280">
        <f>E486+E488+E487</f>
      </c>
      <c r="G486" s="281">
        <v>0</v>
      </c>
      <c r="H486" s="281">
        <v>0</v>
      </c>
      <c r="I486" s="282">
        <f t="shared" si="114"/>
      </c>
      <c r="J486" s="283">
        <f t="shared" si="158"/>
      </c>
      <c r="K486" s="281">
        <v>0</v>
      </c>
      <c r="L486" s="283">
        <f t="shared" si="209"/>
      </c>
      <c r="M486" s="281">
        <v>0</v>
      </c>
      <c r="N486" s="284">
        <f t="shared" si="227"/>
      </c>
      <c r="O486" s="281">
        <v>0</v>
      </c>
      <c r="P486" s="284">
        <f t="shared" si="245"/>
      </c>
      <c r="Q486" s="285">
        <f>(M486+M487+M488)/(O486+O487+O488)</f>
      </c>
      <c r="R486" s="281">
        <v>3</v>
      </c>
      <c r="S486" s="285">
        <f>(O486+O487+O488)/(K486+K487+K488)</f>
      </c>
      <c r="T486" s="281">
        <v>1</v>
      </c>
      <c r="U486" s="286">
        <f>F486/T486</f>
      </c>
      <c r="V486" s="287">
        <f>(F486+4*500)/T486</f>
      </c>
      <c r="W486" s="281">
        <v>2148</v>
      </c>
      <c r="X486" s="287">
        <f>W486/T486</f>
      </c>
      <c r="Y486" s="285">
        <f>T486/R486</f>
      </c>
      <c r="Z486" s="287">
        <f>W486/F486</f>
      </c>
      <c r="AA486" s="287">
        <f>W486/(F486+500)</f>
      </c>
      <c r="AB486" s="281">
        <v>1</v>
      </c>
      <c r="AC486" s="281">
        <v>2148</v>
      </c>
      <c r="AD486" s="285">
        <f>AB486/T486</f>
      </c>
      <c r="AE486" s="288">
        <f>(W486-AC486)/(F486+500)</f>
      </c>
      <c r="AF486" s="289" t="s">
        <v>391</v>
      </c>
    </row>
    <row r="487">
      <c r="A487" s="275"/>
      <c r="B487" s="276"/>
      <c r="C487" s="277"/>
      <c r="D487" s="278" t="s">
        <v>355</v>
      </c>
      <c r="E487" s="279">
        <v>974.5</v>
      </c>
      <c r="F487" s="280"/>
      <c r="G487" s="281">
        <v>10199</v>
      </c>
      <c r="H487" s="281">
        <v>365</v>
      </c>
      <c r="I487" s="282">
        <f t="shared" si="114"/>
      </c>
      <c r="J487" s="283">
        <f t="shared" si="158"/>
      </c>
      <c r="K487" s="281">
        <v>23</v>
      </c>
      <c r="L487" s="283">
        <f t="shared" si="209"/>
      </c>
      <c r="M487" s="281">
        <v>1</v>
      </c>
      <c r="N487" s="284">
        <f t="shared" si="227"/>
      </c>
      <c r="O487" s="281">
        <v>2</v>
      </c>
      <c r="P487" s="284">
        <f t="shared" si="245"/>
      </c>
      <c r="Q487" s="285"/>
      <c r="R487" s="281"/>
      <c r="S487" s="285"/>
      <c r="T487" s="281"/>
      <c r="U487" s="286"/>
      <c r="V487" s="287"/>
      <c r="W487" s="281"/>
      <c r="X487" s="287"/>
      <c r="Y487" s="285"/>
      <c r="Z487" s="287"/>
      <c r="AA487" s="287"/>
      <c r="AB487" s="281"/>
      <c r="AC487" s="281"/>
      <c r="AD487" s="285"/>
      <c r="AE487" s="288"/>
      <c r="AF487" s="290"/>
    </row>
    <row r="488">
      <c r="A488" s="275"/>
      <c r="B488" s="276"/>
      <c r="C488" s="277"/>
      <c r="D488" s="278" t="s">
        <v>356</v>
      </c>
      <c r="E488" s="279">
        <v>552.6</v>
      </c>
      <c r="F488" s="280"/>
      <c r="G488" s="281">
        <v>2167</v>
      </c>
      <c r="H488" s="281">
        <v>71</v>
      </c>
      <c r="I488" s="282">
        <f t="shared" si="114"/>
      </c>
      <c r="J488" s="283">
        <f t="shared" si="158"/>
      </c>
      <c r="K488" s="281">
        <v>2</v>
      </c>
      <c r="L488" s="283">
        <f t="shared" si="209"/>
      </c>
      <c r="M488" s="281">
        <v>0</v>
      </c>
      <c r="N488" s="284">
        <f t="shared" si="227"/>
      </c>
      <c r="O488" s="281">
        <v>1</v>
      </c>
      <c r="P488" s="284">
        <f t="shared" si="245"/>
      </c>
      <c r="Q488" s="285"/>
      <c r="R488" s="281"/>
      <c r="S488" s="285"/>
      <c r="T488" s="281"/>
      <c r="U488" s="286"/>
      <c r="V488" s="287"/>
      <c r="W488" s="281"/>
      <c r="X488" s="287"/>
      <c r="Y488" s="285"/>
      <c r="Z488" s="287"/>
      <c r="AA488" s="287"/>
      <c r="AB488" s="281"/>
      <c r="AC488" s="281"/>
      <c r="AD488" s="285"/>
      <c r="AE488" s="288"/>
      <c r="AF488" s="292" t="s">
        <v>372</v>
      </c>
    </row>
    <row r="489">
      <c r="A489" s="275"/>
      <c r="B489" s="307" t="s">
        <v>367</v>
      </c>
      <c r="C489" s="277" t="s">
        <v>364</v>
      </c>
      <c r="D489" s="278" t="s">
        <v>353</v>
      </c>
      <c r="E489" s="279">
        <v>0</v>
      </c>
      <c r="F489" s="280">
        <f>E489+E491+E490</f>
      </c>
      <c r="G489" s="281">
        <v>0</v>
      </c>
      <c r="H489" s="281">
        <v>0</v>
      </c>
      <c r="I489" s="282">
        <f t="shared" si="114"/>
      </c>
      <c r="J489" s="283">
        <f t="shared" si="158"/>
      </c>
      <c r="K489" s="281">
        <v>0</v>
      </c>
      <c r="L489" s="283">
        <f t="shared" si="209"/>
      </c>
      <c r="M489" s="281">
        <v>0</v>
      </c>
      <c r="N489" s="284">
        <f t="shared" si="227"/>
      </c>
      <c r="O489" s="281">
        <v>0</v>
      </c>
      <c r="P489" s="284">
        <f t="shared" si="245"/>
      </c>
      <c r="Q489" s="285">
        <f>(M489+M490+M491)/(O489+O490+O491)</f>
      </c>
      <c r="R489" s="281">
        <v>3</v>
      </c>
      <c r="S489" s="285">
        <f>(O489+O490+O491)/(K489+K490+K491)</f>
      </c>
      <c r="T489" s="281">
        <v>1</v>
      </c>
      <c r="U489" s="286">
        <f>F489/T489</f>
      </c>
      <c r="V489" s="287">
        <f>(F489+4*500)/T489</f>
      </c>
      <c r="W489" s="281">
        <v>620.4000000000005</v>
      </c>
      <c r="X489" s="287">
        <f>W489/T489</f>
      </c>
      <c r="Y489" s="285">
        <f>T489/R489</f>
      </c>
      <c r="Z489" s="287">
        <f>W489/F489</f>
      </c>
      <c r="AA489" s="287">
        <f>W489/(F489+500)</f>
      </c>
      <c r="AB489" s="281">
        <v>1</v>
      </c>
      <c r="AC489" s="281">
        <v>620.4</v>
      </c>
      <c r="AD489" s="285">
        <f>AB489/T489</f>
      </c>
      <c r="AE489" s="288">
        <f>(W489-AC489)/(F489+500)</f>
      </c>
      <c r="AF489" s="289" t="s">
        <v>391</v>
      </c>
    </row>
    <row r="490">
      <c r="A490" s="275"/>
      <c r="B490" s="307"/>
      <c r="C490" s="277"/>
      <c r="D490" s="278" t="s">
        <v>355</v>
      </c>
      <c r="E490" s="279">
        <v>1010.75</v>
      </c>
      <c r="F490" s="280"/>
      <c r="G490" s="281">
        <v>10583</v>
      </c>
      <c r="H490" s="281">
        <v>380</v>
      </c>
      <c r="I490" s="282">
        <f t="shared" si="114"/>
      </c>
      <c r="J490" s="283">
        <f t="shared" si="158"/>
      </c>
      <c r="K490" s="281">
        <v>19</v>
      </c>
      <c r="L490" s="283">
        <f t="shared" si="209"/>
      </c>
      <c r="M490" s="281">
        <v>1</v>
      </c>
      <c r="N490" s="284">
        <f t="shared" si="227"/>
      </c>
      <c r="O490" s="281">
        <v>2</v>
      </c>
      <c r="P490" s="284">
        <f t="shared" si="245"/>
      </c>
      <c r="Q490" s="285"/>
      <c r="R490" s="281"/>
      <c r="S490" s="285"/>
      <c r="T490" s="281"/>
      <c r="U490" s="286"/>
      <c r="V490" s="287"/>
      <c r="W490" s="281"/>
      <c r="X490" s="287"/>
      <c r="Y490" s="285"/>
      <c r="Z490" s="287"/>
      <c r="AA490" s="287"/>
      <c r="AB490" s="281"/>
      <c r="AC490" s="281"/>
      <c r="AD490" s="285"/>
      <c r="AE490" s="288"/>
      <c r="AF490" s="290"/>
    </row>
    <row r="491">
      <c r="A491" s="275"/>
      <c r="B491" s="307"/>
      <c r="C491" s="277"/>
      <c r="D491" s="278" t="s">
        <v>356</v>
      </c>
      <c r="E491" s="279">
        <v>417.68</v>
      </c>
      <c r="F491" s="280"/>
      <c r="G491" s="281">
        <v>1665</v>
      </c>
      <c r="H491" s="291">
        <v>73</v>
      </c>
      <c r="I491" s="282">
        <f t="shared" si="114"/>
      </c>
      <c r="J491" s="283">
        <f t="shared" si="158"/>
      </c>
      <c r="K491" s="281">
        <v>3</v>
      </c>
      <c r="L491" s="283">
        <f t="shared" si="209"/>
      </c>
      <c r="M491" s="281">
        <v>0</v>
      </c>
      <c r="N491" s="284">
        <f t="shared" si="227"/>
      </c>
      <c r="O491" s="281">
        <v>1</v>
      </c>
      <c r="P491" s="284">
        <f t="shared" si="245"/>
      </c>
      <c r="Q491" s="285"/>
      <c r="R491" s="281"/>
      <c r="S491" s="285"/>
      <c r="T491" s="281"/>
      <c r="U491" s="286"/>
      <c r="V491" s="287"/>
      <c r="W491" s="281"/>
      <c r="X491" s="287"/>
      <c r="Y491" s="285"/>
      <c r="Z491" s="287"/>
      <c r="AA491" s="287"/>
      <c r="AB491" s="281"/>
      <c r="AC491" s="281"/>
      <c r="AD491" s="285"/>
      <c r="AE491" s="288"/>
      <c r="AF491" s="292" t="s">
        <v>372</v>
      </c>
    </row>
    <row r="492">
      <c r="A492" s="275"/>
      <c r="B492" s="307" t="s">
        <v>368</v>
      </c>
      <c r="C492" s="277" t="s">
        <v>364</v>
      </c>
      <c r="D492" s="278" t="s">
        <v>353</v>
      </c>
      <c r="E492" s="279">
        <v>0</v>
      </c>
      <c r="F492" s="280">
        <f>E492+E494+E493</f>
      </c>
      <c r="G492" s="281">
        <v>0</v>
      </c>
      <c r="H492" s="281">
        <v>0</v>
      </c>
      <c r="I492" s="282">
        <f t="shared" si="114"/>
      </c>
      <c r="J492" s="283">
        <f t="shared" si="158"/>
      </c>
      <c r="K492" s="281">
        <v>0</v>
      </c>
      <c r="L492" s="283">
        <f t="shared" si="209"/>
      </c>
      <c r="M492" s="281">
        <v>0</v>
      </c>
      <c r="N492" s="284">
        <f t="shared" si="227"/>
      </c>
      <c r="O492" s="281">
        <v>0</v>
      </c>
      <c r="P492" s="284">
        <f t="shared" si="245"/>
      </c>
      <c r="Q492" s="285">
        <f>(M492+M493+M494)/(O492+O493+O494)</f>
      </c>
      <c r="R492" s="281">
        <v>3</v>
      </c>
      <c r="S492" s="285">
        <f>(O492+O493+O494)/(K492+K493+K494)</f>
      </c>
      <c r="T492" s="281">
        <v>1</v>
      </c>
      <c r="U492" s="286">
        <f>F492/T492</f>
      </c>
      <c r="V492" s="287">
        <f>(F492+4*500)/T492</f>
      </c>
      <c r="W492" s="281">
        <v>919.1999999999998</v>
      </c>
      <c r="X492" s="287">
        <f>W492/T492</f>
      </c>
      <c r="Y492" s="285">
        <f>T492/R492</f>
      </c>
      <c r="Z492" s="287">
        <f>W492/F492</f>
      </c>
      <c r="AA492" s="287">
        <f>W492/(F492+500)</f>
      </c>
      <c r="AB492" s="281">
        <v>1</v>
      </c>
      <c r="AC492" s="281">
        <v>919.2</v>
      </c>
      <c r="AD492" s="285">
        <f>AB492/T492</f>
      </c>
      <c r="AE492" s="288">
        <f>(W492-AC492)/(F492+500)</f>
      </c>
      <c r="AF492" s="289" t="s">
        <v>391</v>
      </c>
    </row>
    <row r="493">
      <c r="A493" s="275"/>
      <c r="B493" s="308"/>
      <c r="C493" s="277"/>
      <c r="D493" s="278" t="s">
        <v>355</v>
      </c>
      <c r="E493" s="279">
        <v>1010.87</v>
      </c>
      <c r="F493" s="280"/>
      <c r="G493" s="281">
        <v>10234</v>
      </c>
      <c r="H493" s="281">
        <v>306</v>
      </c>
      <c r="I493" s="282">
        <f t="shared" si="114"/>
      </c>
      <c r="J493" s="283">
        <f t="shared" si="158"/>
      </c>
      <c r="K493" s="281">
        <v>13</v>
      </c>
      <c r="L493" s="283">
        <f t="shared" si="209"/>
      </c>
      <c r="M493" s="281">
        <v>0</v>
      </c>
      <c r="N493" s="284">
        <f t="shared" si="227"/>
      </c>
      <c r="O493" s="281">
        <v>1</v>
      </c>
      <c r="P493" s="284">
        <f t="shared" si="245"/>
      </c>
      <c r="Q493" s="285"/>
      <c r="R493" s="281"/>
      <c r="S493" s="285"/>
      <c r="T493" s="281"/>
      <c r="U493" s="286"/>
      <c r="V493" s="287"/>
      <c r="W493" s="281"/>
      <c r="X493" s="287"/>
      <c r="Y493" s="285"/>
      <c r="Z493" s="287"/>
      <c r="AA493" s="287"/>
      <c r="AB493" s="281"/>
      <c r="AC493" s="281"/>
      <c r="AD493" s="285"/>
      <c r="AE493" s="288"/>
      <c r="AF493" s="290"/>
    </row>
    <row r="494">
      <c r="A494" s="275"/>
      <c r="B494" s="308"/>
      <c r="C494" s="277"/>
      <c r="D494" s="278" t="s">
        <v>356</v>
      </c>
      <c r="E494" s="279">
        <v>592.65</v>
      </c>
      <c r="F494" s="280"/>
      <c r="G494" s="281">
        <v>1780</v>
      </c>
      <c r="H494" s="291">
        <v>124</v>
      </c>
      <c r="I494" s="282">
        <f t="shared" si="114"/>
      </c>
      <c r="J494" s="283">
        <f t="shared" si="158"/>
      </c>
      <c r="K494" s="281">
        <v>2</v>
      </c>
      <c r="L494" s="283">
        <f t="shared" si="209"/>
      </c>
      <c r="M494" s="281">
        <v>0</v>
      </c>
      <c r="N494" s="284">
        <f t="shared" si="227"/>
      </c>
      <c r="O494" s="281">
        <v>2</v>
      </c>
      <c r="P494" s="284">
        <f t="shared" si="245"/>
      </c>
      <c r="Q494" s="285"/>
      <c r="R494" s="281"/>
      <c r="S494" s="285"/>
      <c r="T494" s="281"/>
      <c r="U494" s="286"/>
      <c r="V494" s="287"/>
      <c r="W494" s="281"/>
      <c r="X494" s="287"/>
      <c r="Y494" s="285"/>
      <c r="Z494" s="287"/>
      <c r="AA494" s="287"/>
      <c r="AB494" s="281"/>
      <c r="AC494" s="281"/>
      <c r="AD494" s="285"/>
      <c r="AE494" s="288"/>
      <c r="AF494" s="292" t="s">
        <v>372</v>
      </c>
    </row>
    <row r="495">
      <c r="A495" s="275"/>
      <c r="B495" s="294" t="s">
        <v>362</v>
      </c>
      <c r="C495" s="294"/>
      <c r="D495" s="294"/>
      <c r="E495" s="295">
        <f>SUM(E483:E494)</f>
      </c>
      <c r="F495" s="296">
        <f>SUM(F483:F494)</f>
      </c>
      <c r="G495" s="297">
        <f>SUM(G483:G494)</f>
      </c>
      <c r="H495" s="297">
        <f>SUM(H483:H494)</f>
      </c>
      <c r="I495" s="298">
        <f t="shared" si="114"/>
      </c>
      <c r="J495" s="299">
        <f t="shared" si="158"/>
      </c>
      <c r="K495" s="297">
        <f>SUM(K483:K494)</f>
      </c>
      <c r="L495" s="299">
        <f t="shared" si="209"/>
      </c>
      <c r="M495" s="297">
        <f>SUM(M483:M494)</f>
      </c>
      <c r="N495" s="300">
        <f t="shared" si="227"/>
      </c>
      <c r="O495" s="297">
        <f>SUM(O483:O494)</f>
      </c>
      <c r="P495" s="300">
        <f t="shared" si="245"/>
      </c>
      <c r="Q495" s="301">
        <f>M495/O495</f>
      </c>
      <c r="R495" s="297">
        <f>SUM(R483:R494)</f>
      </c>
      <c r="S495" s="301">
        <f>(O495+O495)/(K495+K495)</f>
      </c>
      <c r="T495" s="296">
        <f>SUM(T483:T494)</f>
      </c>
      <c r="U495" s="302">
        <f t="shared" ref="U495:U496" si="285">F495/T495</f>
      </c>
      <c r="V495" s="303">
        <f t="shared" ref="V495:V496" si="335">(F495+4*500)/T495</f>
      </c>
      <c r="W495" s="296">
        <f>SUM(W483:W494)</f>
      </c>
      <c r="X495" s="304">
        <f t="shared" ref="X495:X496" si="386">W495/T495</f>
      </c>
      <c r="Y495" s="301">
        <f t="shared" ref="Y495:Y496" si="437">T495/R495</f>
      </c>
      <c r="Z495" s="303">
        <f t="shared" ref="Z495:Z496" si="30">W495/F495</f>
      </c>
      <c r="AA495" s="303">
        <f>W495/(F495+COUNT(W483:W494)*500)</f>
      </c>
      <c r="AB495" s="295">
        <f>AB483+AB486+AB489+AB492</f>
      </c>
      <c r="AC495" s="295">
        <f>AC483+AC486+AC489+AC492</f>
      </c>
      <c r="AD495" s="301">
        <f t="shared" ref="AD495:AD496" si="81">AB495/T495</f>
      </c>
      <c r="AE495" s="305">
        <f>(W495-AC495)/(F495+COUNT(W483:W494))</f>
      </c>
      <c r="AF495" s="306"/>
    </row>
    <row r="496">
      <c r="A496" s="275"/>
      <c r="B496" s="309" t="s">
        <v>369</v>
      </c>
      <c r="C496" s="277" t="s">
        <v>395</v>
      </c>
      <c r="D496" s="278" t="s">
        <v>353</v>
      </c>
      <c r="E496" s="279">
        <v>0</v>
      </c>
      <c r="F496" s="280">
        <f>E496+E498+E497</f>
      </c>
      <c r="G496" s="281">
        <v>0</v>
      </c>
      <c r="H496" s="281">
        <v>0</v>
      </c>
      <c r="I496" s="282">
        <f t="shared" si="114"/>
      </c>
      <c r="J496" s="283">
        <f t="shared" si="158"/>
      </c>
      <c r="K496" s="281">
        <v>0</v>
      </c>
      <c r="L496" s="283">
        <f t="shared" si="209"/>
      </c>
      <c r="M496" s="281">
        <v>0</v>
      </c>
      <c r="N496" s="284">
        <f t="shared" si="227"/>
      </c>
      <c r="O496" s="281">
        <v>0</v>
      </c>
      <c r="P496" s="284">
        <f t="shared" si="245"/>
      </c>
      <c r="Q496" s="285">
        <f>(M496+M497+M498)/(O496+O497+O498)</f>
      </c>
      <c r="R496" s="281">
        <v>3</v>
      </c>
      <c r="S496" s="285">
        <f>(O496+O497+O498)/(K496+K497+K498)</f>
      </c>
      <c r="T496" s="281">
        <v>0</v>
      </c>
      <c r="U496" s="286">
        <f t="shared" si="285"/>
      </c>
      <c r="V496" s="287">
        <f t="shared" si="335"/>
      </c>
      <c r="W496" s="281">
        <v>0</v>
      </c>
      <c r="X496" s="287">
        <f t="shared" si="386"/>
      </c>
      <c r="Y496" s="285">
        <f t="shared" si="437"/>
      </c>
      <c r="Z496" s="287">
        <f t="shared" si="30"/>
      </c>
      <c r="AA496" s="287">
        <f>W496/(F496+500)</f>
      </c>
      <c r="AB496" s="281">
        <v>0</v>
      </c>
      <c r="AC496" s="281">
        <v>0</v>
      </c>
      <c r="AD496" s="285">
        <f t="shared" si="81"/>
      </c>
      <c r="AE496" s="288">
        <f>(W496-AC496)/(F496+500)</f>
      </c>
      <c r="AF496" s="289" t="s">
        <v>391</v>
      </c>
    </row>
    <row r="497">
      <c r="A497" s="275"/>
      <c r="B497" s="309"/>
      <c r="C497" s="277"/>
      <c r="D497" s="278" t="s">
        <v>355</v>
      </c>
      <c r="E497" s="279">
        <v>984.05</v>
      </c>
      <c r="F497" s="280"/>
      <c r="G497" s="281">
        <v>8219</v>
      </c>
      <c r="H497" s="281">
        <v>199</v>
      </c>
      <c r="I497" s="282">
        <f t="shared" si="114"/>
      </c>
      <c r="J497" s="283">
        <f t="shared" si="158"/>
      </c>
      <c r="K497" s="281">
        <v>14</v>
      </c>
      <c r="L497" s="283">
        <f t="shared" si="209"/>
      </c>
      <c r="M497" s="281">
        <v>0</v>
      </c>
      <c r="N497" s="284">
        <f t="shared" si="227"/>
      </c>
      <c r="O497" s="281">
        <v>1</v>
      </c>
      <c r="P497" s="284">
        <f t="shared" si="245"/>
      </c>
      <c r="Q497" s="285"/>
      <c r="R497" s="281"/>
      <c r="S497" s="285"/>
      <c r="T497" s="281"/>
      <c r="U497" s="286"/>
      <c r="V497" s="287"/>
      <c r="W497" s="281"/>
      <c r="X497" s="287"/>
      <c r="Y497" s="285"/>
      <c r="Z497" s="287"/>
      <c r="AA497" s="287"/>
      <c r="AB497" s="281"/>
      <c r="AC497" s="281"/>
      <c r="AD497" s="285"/>
      <c r="AE497" s="288"/>
      <c r="AF497" s="292"/>
    </row>
    <row r="498">
      <c r="A498" s="275"/>
      <c r="B498" s="309"/>
      <c r="C498" s="277"/>
      <c r="D498" s="278" t="s">
        <v>356</v>
      </c>
      <c r="E498" s="279">
        <v>362.16</v>
      </c>
      <c r="F498" s="280"/>
      <c r="G498" s="281">
        <v>1546</v>
      </c>
      <c r="H498" s="291">
        <v>185</v>
      </c>
      <c r="I498" s="282">
        <f t="shared" si="114"/>
      </c>
      <c r="J498" s="283">
        <f t="shared" si="158"/>
      </c>
      <c r="K498" s="281">
        <v>2</v>
      </c>
      <c r="L498" s="283">
        <f t="shared" si="209"/>
      </c>
      <c r="M498" s="281">
        <v>0</v>
      </c>
      <c r="N498" s="284">
        <f t="shared" si="227"/>
      </c>
      <c r="O498" s="281">
        <v>1</v>
      </c>
      <c r="P498" s="284">
        <f t="shared" si="245"/>
      </c>
      <c r="Q498" s="285"/>
      <c r="R498" s="281"/>
      <c r="S498" s="285"/>
      <c r="T498" s="281"/>
      <c r="U498" s="286"/>
      <c r="V498" s="287"/>
      <c r="W498" s="281"/>
      <c r="X498" s="287"/>
      <c r="Y498" s="285"/>
      <c r="Z498" s="287"/>
      <c r="AA498" s="287"/>
      <c r="AB498" s="281"/>
      <c r="AC498" s="281"/>
      <c r="AD498" s="285"/>
      <c r="AE498" s="288"/>
      <c r="AF498" s="292" t="s">
        <v>357</v>
      </c>
    </row>
    <row r="499">
      <c r="A499" s="275"/>
      <c r="B499" s="308" t="s">
        <v>373</v>
      </c>
      <c r="C499" s="277" t="s">
        <v>395</v>
      </c>
      <c r="D499" s="278" t="s">
        <v>353</v>
      </c>
      <c r="E499" s="279">
        <v>0</v>
      </c>
      <c r="F499" s="280">
        <f>E499+E501+E500</f>
      </c>
      <c r="G499" s="281">
        <v>0</v>
      </c>
      <c r="H499" s="281">
        <v>0</v>
      </c>
      <c r="I499" s="282">
        <f t="shared" si="114"/>
      </c>
      <c r="J499" s="283">
        <f t="shared" si="158"/>
      </c>
      <c r="K499" s="281">
        <v>0</v>
      </c>
      <c r="L499" s="283">
        <f t="shared" si="209"/>
      </c>
      <c r="M499" s="281">
        <v>0</v>
      </c>
      <c r="N499" s="284">
        <f t="shared" si="227"/>
      </c>
      <c r="O499" s="281">
        <v>0</v>
      </c>
      <c r="P499" s="284">
        <f t="shared" si="245"/>
      </c>
      <c r="Q499" s="285">
        <f>(M499+M500+M501)/(O499+O500+O501)</f>
      </c>
      <c r="R499" s="281">
        <v>0</v>
      </c>
      <c r="S499" s="285">
        <f>(O499+O500+O501)/(K499+K500+K501)</f>
      </c>
      <c r="T499" s="281">
        <v>0</v>
      </c>
      <c r="U499" s="286">
        <f>F499/T499</f>
      </c>
      <c r="V499" s="287">
        <f>(F499+4*500)/T499</f>
      </c>
      <c r="W499" s="281">
        <v>0</v>
      </c>
      <c r="X499" s="287">
        <f>W499/T499</f>
      </c>
      <c r="Y499" s="285">
        <f>T499/R499</f>
      </c>
      <c r="Z499" s="287">
        <f>W499/F499</f>
      </c>
      <c r="AA499" s="287">
        <f>W499/(F499+500)</f>
      </c>
      <c r="AB499" s="281">
        <v>0</v>
      </c>
      <c r="AC499" s="281">
        <v>0</v>
      </c>
      <c r="AD499" s="285">
        <f>AB499/T499</f>
      </c>
      <c r="AE499" s="288">
        <f>(W499-AC499)/(F499+500)</f>
      </c>
      <c r="AF499" s="289" t="s">
        <v>391</v>
      </c>
    </row>
    <row r="500">
      <c r="A500" s="275"/>
      <c r="B500" s="308"/>
      <c r="C500" s="277"/>
      <c r="D500" s="278" t="s">
        <v>355</v>
      </c>
      <c r="E500" s="279">
        <v>643.69</v>
      </c>
      <c r="F500" s="280"/>
      <c r="G500" s="281">
        <v>6786</v>
      </c>
      <c r="H500" s="281">
        <v>172</v>
      </c>
      <c r="I500" s="282">
        <f t="shared" si="114"/>
      </c>
      <c r="J500" s="283">
        <f t="shared" si="158"/>
      </c>
      <c r="K500" s="281">
        <v>9</v>
      </c>
      <c r="L500" s="283">
        <f t="shared" si="209"/>
      </c>
      <c r="M500" s="281">
        <v>0</v>
      </c>
      <c r="N500" s="284">
        <f t="shared" si="227"/>
      </c>
      <c r="O500" s="281">
        <v>0</v>
      </c>
      <c r="P500" s="284">
        <f t="shared" si="245"/>
      </c>
      <c r="Q500" s="285"/>
      <c r="R500" s="281"/>
      <c r="S500" s="285"/>
      <c r="T500" s="281"/>
      <c r="U500" s="286"/>
      <c r="V500" s="287"/>
      <c r="W500" s="281"/>
      <c r="X500" s="287"/>
      <c r="Y500" s="285"/>
      <c r="Z500" s="287"/>
      <c r="AA500" s="287"/>
      <c r="AB500" s="281"/>
      <c r="AC500" s="281"/>
      <c r="AD500" s="285"/>
      <c r="AE500" s="288"/>
      <c r="AF500" s="290"/>
    </row>
    <row r="501">
      <c r="A501" s="275"/>
      <c r="B501" s="308"/>
      <c r="C501" s="277"/>
      <c r="D501" s="278" t="s">
        <v>356</v>
      </c>
      <c r="E501" s="279">
        <v>348.49</v>
      </c>
      <c r="F501" s="280"/>
      <c r="G501" s="281">
        <v>1649</v>
      </c>
      <c r="H501" s="291">
        <v>212</v>
      </c>
      <c r="I501" s="282">
        <f t="shared" si="114"/>
      </c>
      <c r="J501" s="283">
        <f t="shared" si="158"/>
      </c>
      <c r="K501" s="281">
        <v>1</v>
      </c>
      <c r="L501" s="283">
        <f t="shared" si="209"/>
      </c>
      <c r="M501" s="281">
        <v>0</v>
      </c>
      <c r="N501" s="284">
        <f t="shared" si="227"/>
      </c>
      <c r="O501" s="281">
        <v>0</v>
      </c>
      <c r="P501" s="284">
        <f t="shared" si="245"/>
      </c>
      <c r="Q501" s="285"/>
      <c r="R501" s="281"/>
      <c r="S501" s="285"/>
      <c r="T501" s="281"/>
      <c r="U501" s="286"/>
      <c r="V501" s="287"/>
      <c r="W501" s="281"/>
      <c r="X501" s="287"/>
      <c r="Y501" s="285"/>
      <c r="Z501" s="287"/>
      <c r="AA501" s="287"/>
      <c r="AB501" s="281"/>
      <c r="AC501" s="281"/>
      <c r="AD501" s="285"/>
      <c r="AE501" s="288"/>
      <c r="AF501" s="292" t="s">
        <v>357</v>
      </c>
    </row>
    <row r="502">
      <c r="A502" s="275"/>
      <c r="B502" s="309" t="s">
        <v>374</v>
      </c>
      <c r="C502" s="277" t="s">
        <v>395</v>
      </c>
      <c r="D502" s="278" t="s">
        <v>353</v>
      </c>
      <c r="E502" s="279">
        <v>0</v>
      </c>
      <c r="F502" s="280">
        <f>E502+E504+E503</f>
      </c>
      <c r="G502" s="281">
        <v>0</v>
      </c>
      <c r="H502" s="291">
        <v>0</v>
      </c>
      <c r="I502" s="282">
        <f t="shared" si="114"/>
      </c>
      <c r="J502" s="283">
        <f t="shared" si="158"/>
      </c>
      <c r="K502" s="281">
        <v>0</v>
      </c>
      <c r="L502" s="283">
        <f t="shared" si="209"/>
      </c>
      <c r="M502" s="281">
        <v>0</v>
      </c>
      <c r="N502" s="284">
        <f t="shared" si="227"/>
      </c>
      <c r="O502" s="281">
        <v>0</v>
      </c>
      <c r="P502" s="284">
        <f t="shared" si="245"/>
      </c>
      <c r="Q502" s="285">
        <f>(M502+M503+M504)/(O502+O503+O504)</f>
      </c>
      <c r="R502" s="281">
        <v>1</v>
      </c>
      <c r="S502" s="285">
        <f>(O502+O503+O504)/(K502+K503+K504)</f>
      </c>
      <c r="T502" s="281">
        <v>0</v>
      </c>
      <c r="U502" s="286">
        <f>F502/T502</f>
      </c>
      <c r="V502" s="287">
        <f>(F502+4*500)/T502</f>
      </c>
      <c r="W502" s="281">
        <v>0</v>
      </c>
      <c r="X502" s="287">
        <f>W502/T502</f>
      </c>
      <c r="Y502" s="285">
        <f>T502/R502</f>
      </c>
      <c r="Z502" s="287">
        <f>W502/F502</f>
      </c>
      <c r="AA502" s="287">
        <f>W502/(F502+500)</f>
      </c>
      <c r="AB502" s="281">
        <v>0</v>
      </c>
      <c r="AC502" s="281">
        <v>0</v>
      </c>
      <c r="AD502" s="285">
        <f>AB502/T502</f>
      </c>
      <c r="AE502" s="288">
        <f>(W502-AC502)/(F502+500)</f>
      </c>
      <c r="AF502" s="310" t="s">
        <v>371</v>
      </c>
    </row>
    <row r="503">
      <c r="A503" s="275"/>
      <c r="B503" s="309"/>
      <c r="C503" s="277"/>
      <c r="D503" s="278" t="s">
        <v>355</v>
      </c>
      <c r="E503" s="279">
        <v>610.31</v>
      </c>
      <c r="F503" s="280"/>
      <c r="G503" s="281">
        <v>6085</v>
      </c>
      <c r="H503" s="291">
        <v>144</v>
      </c>
      <c r="I503" s="282">
        <f t="shared" si="114"/>
      </c>
      <c r="J503" s="283">
        <f t="shared" si="158"/>
      </c>
      <c r="K503" s="281">
        <v>8</v>
      </c>
      <c r="L503" s="283">
        <f t="shared" si="209"/>
      </c>
      <c r="M503" s="281">
        <v>0</v>
      </c>
      <c r="N503" s="284">
        <f t="shared" si="227"/>
      </c>
      <c r="O503" s="281">
        <v>0</v>
      </c>
      <c r="P503" s="284">
        <f t="shared" si="245"/>
      </c>
      <c r="Q503" s="285"/>
      <c r="R503" s="281"/>
      <c r="S503" s="285"/>
      <c r="T503" s="281"/>
      <c r="U503" s="286"/>
      <c r="V503" s="287"/>
      <c r="W503" s="281"/>
      <c r="X503" s="287"/>
      <c r="Y503" s="285"/>
      <c r="Z503" s="287"/>
      <c r="AA503" s="287"/>
      <c r="AB503" s="281"/>
      <c r="AC503" s="281"/>
      <c r="AD503" s="285"/>
      <c r="AE503" s="288"/>
      <c r="AF503" s="290"/>
    </row>
    <row r="504">
      <c r="A504" s="275"/>
      <c r="B504" s="309"/>
      <c r="C504" s="277"/>
      <c r="D504" s="278" t="s">
        <v>356</v>
      </c>
      <c r="E504" s="279">
        <v>275.28</v>
      </c>
      <c r="F504" s="280"/>
      <c r="G504" s="281">
        <v>1420</v>
      </c>
      <c r="H504" s="291">
        <v>203</v>
      </c>
      <c r="I504" s="282">
        <f t="shared" si="114"/>
      </c>
      <c r="J504" s="283">
        <f t="shared" si="158"/>
      </c>
      <c r="K504" s="281">
        <v>1</v>
      </c>
      <c r="L504" s="283">
        <f t="shared" si="209"/>
      </c>
      <c r="M504" s="281">
        <v>0</v>
      </c>
      <c r="N504" s="284">
        <f t="shared" si="227"/>
      </c>
      <c r="O504" s="281">
        <v>1</v>
      </c>
      <c r="P504" s="284">
        <f t="shared" si="245"/>
      </c>
      <c r="Q504" s="285"/>
      <c r="R504" s="281"/>
      <c r="S504" s="285"/>
      <c r="T504" s="281"/>
      <c r="U504" s="286"/>
      <c r="V504" s="287"/>
      <c r="W504" s="281"/>
      <c r="X504" s="287"/>
      <c r="Y504" s="285"/>
      <c r="Z504" s="287"/>
      <c r="AA504" s="287"/>
      <c r="AB504" s="281"/>
      <c r="AC504" s="281"/>
      <c r="AD504" s="285"/>
      <c r="AE504" s="288"/>
      <c r="AF504" s="292" t="s">
        <v>357</v>
      </c>
    </row>
    <row r="505">
      <c r="A505" s="275"/>
      <c r="B505" s="309" t="s">
        <v>375</v>
      </c>
      <c r="C505" s="277" t="s">
        <v>395</v>
      </c>
      <c r="D505" s="278" t="s">
        <v>353</v>
      </c>
      <c r="E505" s="279">
        <v>0</v>
      </c>
      <c r="F505" s="280">
        <f>E505+E507+E506</f>
      </c>
      <c r="G505" s="281">
        <v>0</v>
      </c>
      <c r="H505" s="281">
        <v>0</v>
      </c>
      <c r="I505" s="282">
        <f t="shared" si="114"/>
      </c>
      <c r="J505" s="283">
        <f t="shared" si="158"/>
      </c>
      <c r="K505" s="281">
        <v>0</v>
      </c>
      <c r="L505" s="283">
        <f t="shared" si="209"/>
      </c>
      <c r="M505" s="281">
        <v>0</v>
      </c>
      <c r="N505" s="284">
        <f t="shared" si="227"/>
      </c>
      <c r="O505" s="281">
        <v>0</v>
      </c>
      <c r="P505" s="284">
        <f t="shared" si="245"/>
      </c>
      <c r="Q505" s="285">
        <f>(M505+M506+M507)/(O505+O506+O507)</f>
      </c>
      <c r="R505" s="281">
        <v>2</v>
      </c>
      <c r="S505" s="285">
        <f>(O505+O506+O507)/(K505+K506+K507)</f>
      </c>
      <c r="T505" s="281">
        <v>0</v>
      </c>
      <c r="U505" s="286">
        <f>F505/T505</f>
      </c>
      <c r="V505" s="287">
        <f>(F505+4*500)/T505</f>
      </c>
      <c r="W505" s="281">
        <v>0</v>
      </c>
      <c r="X505" s="287">
        <f>W505/T505</f>
      </c>
      <c r="Y505" s="285">
        <f>T505/R505</f>
      </c>
      <c r="Z505" s="287">
        <f>W505/F505</f>
      </c>
      <c r="AA505" s="287">
        <f>W505/(F505+500)</f>
      </c>
      <c r="AB505" s="281">
        <v>0</v>
      </c>
      <c r="AC505" s="281">
        <v>0</v>
      </c>
      <c r="AD505" s="285">
        <f>AB505/T505</f>
      </c>
      <c r="AE505" s="288">
        <f>(W505-AC505)/(F505+500)</f>
      </c>
      <c r="AF505" s="310" t="s">
        <v>371</v>
      </c>
    </row>
    <row r="506">
      <c r="A506" s="275"/>
      <c r="B506" s="309"/>
      <c r="C506" s="277"/>
      <c r="D506" s="278" t="s">
        <v>355</v>
      </c>
      <c r="E506" s="279">
        <v>455.57</v>
      </c>
      <c r="F506" s="280"/>
      <c r="G506" s="281">
        <v>4253</v>
      </c>
      <c r="H506" s="281">
        <v>132</v>
      </c>
      <c r="I506" s="282">
        <f t="shared" si="114"/>
      </c>
      <c r="J506" s="283">
        <f t="shared" si="158"/>
      </c>
      <c r="K506" s="281">
        <v>12</v>
      </c>
      <c r="L506" s="283">
        <f t="shared" si="209"/>
      </c>
      <c r="M506" s="281">
        <v>0</v>
      </c>
      <c r="N506" s="284">
        <f t="shared" si="227"/>
      </c>
      <c r="O506" s="281">
        <v>1</v>
      </c>
      <c r="P506" s="284">
        <f t="shared" si="245"/>
      </c>
      <c r="Q506" s="285"/>
      <c r="R506" s="281"/>
      <c r="S506" s="285"/>
      <c r="T506" s="281"/>
      <c r="U506" s="286"/>
      <c r="V506" s="287"/>
      <c r="W506" s="281"/>
      <c r="X506" s="287"/>
      <c r="Y506" s="285"/>
      <c r="Z506" s="287"/>
      <c r="AA506" s="287"/>
      <c r="AB506" s="281"/>
      <c r="AC506" s="281"/>
      <c r="AD506" s="285"/>
      <c r="AE506" s="288"/>
      <c r="AF506" s="290"/>
    </row>
    <row r="507">
      <c r="A507" s="275"/>
      <c r="B507" s="309"/>
      <c r="C507" s="277"/>
      <c r="D507" s="278" t="s">
        <v>356</v>
      </c>
      <c r="E507" s="279">
        <v>526.02</v>
      </c>
      <c r="F507" s="280"/>
      <c r="G507" s="281">
        <v>2690</v>
      </c>
      <c r="H507" s="291">
        <v>303</v>
      </c>
      <c r="I507" s="282">
        <f t="shared" si="114"/>
      </c>
      <c r="J507" s="283">
        <f t="shared" si="158"/>
      </c>
      <c r="K507" s="281">
        <v>3</v>
      </c>
      <c r="L507" s="283">
        <f t="shared" si="209"/>
      </c>
      <c r="M507" s="281">
        <v>0</v>
      </c>
      <c r="N507" s="284">
        <f t="shared" si="227"/>
      </c>
      <c r="O507" s="281">
        <v>1</v>
      </c>
      <c r="P507" s="284">
        <f t="shared" si="245"/>
      </c>
      <c r="Q507" s="285"/>
      <c r="R507" s="281"/>
      <c r="S507" s="285"/>
      <c r="T507" s="281"/>
      <c r="U507" s="286"/>
      <c r="V507" s="287"/>
      <c r="W507" s="281"/>
      <c r="X507" s="287"/>
      <c r="Y507" s="285"/>
      <c r="Z507" s="287"/>
      <c r="AA507" s="287"/>
      <c r="AB507" s="281"/>
      <c r="AC507" s="281"/>
      <c r="AD507" s="285"/>
      <c r="AE507" s="288"/>
      <c r="AF507" s="292" t="s">
        <v>357</v>
      </c>
    </row>
    <row r="508">
      <c r="A508" s="275"/>
      <c r="B508" s="294" t="s">
        <v>362</v>
      </c>
      <c r="C508" s="294"/>
      <c r="D508" s="294"/>
      <c r="E508" s="297">
        <f>SUM(E496:E507)</f>
      </c>
      <c r="F508" s="297">
        <f>SUM(F496:F507)</f>
      </c>
      <c r="G508" s="297">
        <f>SUM(G496:G507)</f>
      </c>
      <c r="H508" s="297">
        <f>SUM(H496:H507)</f>
      </c>
      <c r="I508" s="298">
        <f t="shared" si="114"/>
      </c>
      <c r="J508" s="299">
        <f t="shared" si="158"/>
      </c>
      <c r="K508" s="297">
        <f>SUM(K496:K507)</f>
      </c>
      <c r="L508" s="299">
        <f t="shared" si="209"/>
      </c>
      <c r="M508" s="297">
        <f>SUM(M496:M507)</f>
      </c>
      <c r="N508" s="300">
        <f t="shared" si="227"/>
      </c>
      <c r="O508" s="297">
        <f>SUM(O496:O507)</f>
      </c>
      <c r="P508" s="300">
        <f t="shared" si="245"/>
      </c>
      <c r="Q508" s="301">
        <f>M508/O508</f>
      </c>
      <c r="R508" s="297">
        <f>SUM(R496:R507)</f>
      </c>
      <c r="S508" s="301">
        <f>(O508+O508)/(K508+K508)</f>
      </c>
      <c r="T508" s="297">
        <f>SUM(T496:T507)</f>
      </c>
      <c r="U508" s="302">
        <f t="shared" ref="U508:U509" si="286">F508/T508</f>
      </c>
      <c r="V508" s="303">
        <f t="shared" ref="V508:V509" si="336">(F508+4*500)/T508</f>
      </c>
      <c r="W508" s="297">
        <f>SUM(W496:W507)</f>
      </c>
      <c r="X508" s="304">
        <f t="shared" ref="X508:X509" si="387">W508/T508</f>
      </c>
      <c r="Y508" s="301">
        <f t="shared" ref="Y508:Y509" si="438">T508/R508</f>
      </c>
      <c r="Z508" s="303">
        <f t="shared" ref="Z508:Z509" si="31">W508/F508</f>
      </c>
      <c r="AA508" s="303">
        <f>W508/(F508+COUNT(W496:W507)*500)</f>
      </c>
      <c r="AB508" s="297">
        <f>AB496+AB499+AB505+AB502</f>
      </c>
      <c r="AC508" s="297">
        <f>AC496+AC499+AC505+AC502</f>
      </c>
      <c r="AD508" s="301">
        <f t="shared" ref="AD508:AD509" si="82">AB508/T508</f>
      </c>
      <c r="AE508" s="305">
        <f>(W508-AC508)/(F508+COUNT(W496:W507))</f>
      </c>
      <c r="AF508" s="292"/>
    </row>
    <row r="509">
      <c r="A509" s="275"/>
      <c r="B509" s="309" t="s">
        <v>376</v>
      </c>
      <c r="C509" s="277" t="s">
        <v>378</v>
      </c>
      <c r="D509" s="278" t="s">
        <v>353</v>
      </c>
      <c r="E509" s="279">
        <v>0</v>
      </c>
      <c r="F509" s="280">
        <f>E509+E511+E510</f>
      </c>
      <c r="G509" s="279">
        <v>0</v>
      </c>
      <c r="H509" s="279">
        <v>0</v>
      </c>
      <c r="I509" s="282">
        <f t="shared" si="114"/>
      </c>
      <c r="J509" s="283">
        <f t="shared" si="158"/>
      </c>
      <c r="K509" s="279">
        <v>0</v>
      </c>
      <c r="L509" s="283">
        <f t="shared" si="209"/>
      </c>
      <c r="M509" s="279">
        <v>0</v>
      </c>
      <c r="N509" s="284">
        <f t="shared" si="227"/>
      </c>
      <c r="O509" s="279">
        <v>0</v>
      </c>
      <c r="P509" s="284">
        <f t="shared" si="245"/>
      </c>
      <c r="Q509" s="285">
        <f>(M509+M510+M511)/(O509+O510+O511)</f>
      </c>
      <c r="R509" s="281">
        <v>4</v>
      </c>
      <c r="S509" s="285">
        <f>(O509+O510+O511)/(K509+K510+K511)</f>
      </c>
      <c r="T509" s="281">
        <v>1</v>
      </c>
      <c r="U509" s="286">
        <f t="shared" si="286"/>
      </c>
      <c r="V509" s="287">
        <f t="shared" si="336"/>
      </c>
      <c r="W509" s="281">
        <v>468</v>
      </c>
      <c r="X509" s="287">
        <f t="shared" si="387"/>
      </c>
      <c r="Y509" s="285">
        <f t="shared" si="438"/>
      </c>
      <c r="Z509" s="287">
        <f t="shared" si="31"/>
      </c>
      <c r="AA509" s="287">
        <f>W509/(F509+500)</f>
      </c>
      <c r="AB509" s="281">
        <v>1</v>
      </c>
      <c r="AC509" s="281">
        <v>468</v>
      </c>
      <c r="AD509" s="285">
        <f t="shared" si="82"/>
      </c>
      <c r="AE509" s="288">
        <f>(W509-AC509)/(F509+500)</f>
      </c>
      <c r="AF509" s="310" t="s">
        <v>371</v>
      </c>
    </row>
    <row r="510">
      <c r="A510" s="275"/>
      <c r="B510" s="309"/>
      <c r="C510" s="277"/>
      <c r="D510" s="278" t="s">
        <v>355</v>
      </c>
      <c r="E510" s="279">
        <v>469.67</v>
      </c>
      <c r="F510" s="280"/>
      <c r="G510" s="281">
        <v>4373</v>
      </c>
      <c r="H510" s="281">
        <v>132</v>
      </c>
      <c r="I510" s="282">
        <f t="shared" si="114"/>
      </c>
      <c r="J510" s="283">
        <f t="shared" si="158"/>
      </c>
      <c r="K510" s="281">
        <v>6</v>
      </c>
      <c r="L510" s="283">
        <f t="shared" si="209"/>
      </c>
      <c r="M510" s="281">
        <v>1</v>
      </c>
      <c r="N510" s="284">
        <f t="shared" si="227"/>
      </c>
      <c r="O510" s="281">
        <v>1</v>
      </c>
      <c r="P510" s="284">
        <f t="shared" si="245"/>
      </c>
      <c r="Q510" s="285"/>
      <c r="R510" s="281"/>
      <c r="S510" s="285"/>
      <c r="T510" s="281"/>
      <c r="U510" s="286"/>
      <c r="V510" s="287"/>
      <c r="W510" s="281"/>
      <c r="X510" s="287"/>
      <c r="Y510" s="285"/>
      <c r="Z510" s="287"/>
      <c r="AA510" s="287"/>
      <c r="AB510" s="281"/>
      <c r="AC510" s="281"/>
      <c r="AD510" s="285"/>
      <c r="AE510" s="288"/>
      <c r="AF510" s="292"/>
    </row>
    <row r="511">
      <c r="A511" s="275"/>
      <c r="B511" s="309"/>
      <c r="C511" s="277"/>
      <c r="D511" s="278" t="s">
        <v>356</v>
      </c>
      <c r="E511" s="279">
        <v>352.15</v>
      </c>
      <c r="F511" s="280"/>
      <c r="G511" s="281">
        <v>1601</v>
      </c>
      <c r="H511" s="291">
        <v>280</v>
      </c>
      <c r="I511" s="282">
        <f t="shared" si="114"/>
      </c>
      <c r="J511" s="283">
        <f t="shared" si="158"/>
      </c>
      <c r="K511" s="281">
        <v>5</v>
      </c>
      <c r="L511" s="283">
        <f t="shared" si="209"/>
      </c>
      <c r="M511" s="281">
        <v>0</v>
      </c>
      <c r="N511" s="284">
        <f t="shared" si="227"/>
      </c>
      <c r="O511" s="281">
        <v>1</v>
      </c>
      <c r="P511" s="284">
        <f t="shared" si="245"/>
      </c>
      <c r="Q511" s="285"/>
      <c r="R511" s="281"/>
      <c r="S511" s="285"/>
      <c r="T511" s="281"/>
      <c r="U511" s="286"/>
      <c r="V511" s="287"/>
      <c r="W511" s="281"/>
      <c r="X511" s="287"/>
      <c r="Y511" s="285"/>
      <c r="Z511" s="287"/>
      <c r="AA511" s="287"/>
      <c r="AB511" s="281"/>
      <c r="AC511" s="281"/>
      <c r="AD511" s="285"/>
      <c r="AE511" s="288"/>
      <c r="AF511" s="292" t="s">
        <v>357</v>
      </c>
    </row>
    <row r="512">
      <c r="A512" s="275"/>
      <c r="B512" s="309" t="s">
        <v>377</v>
      </c>
      <c r="C512" s="277" t="s">
        <v>378</v>
      </c>
      <c r="D512" s="278" t="s">
        <v>353</v>
      </c>
      <c r="E512" s="279">
        <v>0</v>
      </c>
      <c r="F512" s="280">
        <f>E512+E514+E513</f>
      </c>
      <c r="G512" s="281">
        <v>0</v>
      </c>
      <c r="H512" s="281">
        <v>0</v>
      </c>
      <c r="I512" s="282">
        <f t="shared" si="114"/>
      </c>
      <c r="J512" s="283">
        <f>(E512/G513)*1000</f>
      </c>
      <c r="K512" s="281">
        <v>0</v>
      </c>
      <c r="L512" s="283">
        <f t="shared" si="209"/>
      </c>
      <c r="M512" s="281">
        <v>0</v>
      </c>
      <c r="N512" s="284">
        <f t="shared" si="227"/>
      </c>
      <c r="O512" s="281">
        <v>0</v>
      </c>
      <c r="P512" s="284">
        <f t="shared" si="245"/>
      </c>
      <c r="Q512" s="285">
        <f>(M512+M513+M514)/(O512+O513+O514)</f>
      </c>
      <c r="R512" s="281">
        <v>1</v>
      </c>
      <c r="S512" s="285">
        <f>(O512+O513+O514)/(K512+K513+K514)</f>
      </c>
      <c r="T512" s="281">
        <v>0</v>
      </c>
      <c r="U512" s="286">
        <f>F512/T512</f>
      </c>
      <c r="V512" s="287">
        <f>(F512+4*500)/T512</f>
      </c>
      <c r="W512" s="281">
        <v>0</v>
      </c>
      <c r="X512" s="287">
        <f>W512/T512</f>
      </c>
      <c r="Y512" s="285">
        <f>T512/R512</f>
      </c>
      <c r="Z512" s="287">
        <f>W512/F512</f>
      </c>
      <c r="AA512" s="287">
        <f>W512/(F512+500)</f>
      </c>
      <c r="AB512" s="281">
        <v>0</v>
      </c>
      <c r="AC512" s="281">
        <v>0</v>
      </c>
      <c r="AD512" s="285">
        <f>AB512/T512</f>
      </c>
      <c r="AE512" s="288">
        <f>(W512-AC512)/(F512+500)</f>
      </c>
      <c r="AF512" s="310" t="s">
        <v>371</v>
      </c>
    </row>
    <row r="513">
      <c r="A513" s="275"/>
      <c r="B513" s="309"/>
      <c r="C513" s="277"/>
      <c r="D513" s="278" t="s">
        <v>355</v>
      </c>
      <c r="E513" s="279">
        <v>771.27</v>
      </c>
      <c r="F513" s="280"/>
      <c r="G513" s="281">
        <v>8997</v>
      </c>
      <c r="H513" s="281">
        <v>337</v>
      </c>
      <c r="I513" s="282">
        <f t="shared" si="114"/>
      </c>
      <c r="J513" s="283">
        <f t="shared" ref="J513:J522" si="159">(E513/G513)*1000</f>
      </c>
      <c r="K513" s="281">
        <v>8</v>
      </c>
      <c r="L513" s="283">
        <f t="shared" si="209"/>
      </c>
      <c r="M513" s="281">
        <v>0</v>
      </c>
      <c r="N513" s="284">
        <f t="shared" si="227"/>
      </c>
      <c r="O513" s="281">
        <v>1</v>
      </c>
      <c r="P513" s="284">
        <f t="shared" si="245"/>
      </c>
      <c r="Q513" s="285"/>
      <c r="R513" s="281"/>
      <c r="S513" s="285"/>
      <c r="T513" s="281"/>
      <c r="U513" s="286"/>
      <c r="V513" s="287"/>
      <c r="W513" s="281"/>
      <c r="X513" s="287"/>
      <c r="Y513" s="285"/>
      <c r="Z513" s="287"/>
      <c r="AA513" s="287"/>
      <c r="AB513" s="281"/>
      <c r="AC513" s="281"/>
      <c r="AD513" s="285"/>
      <c r="AE513" s="288"/>
      <c r="AF513" s="292"/>
    </row>
    <row r="514">
      <c r="A514" s="275"/>
      <c r="B514" s="309"/>
      <c r="C514" s="277"/>
      <c r="D514" s="278" t="s">
        <v>356</v>
      </c>
      <c r="E514" s="279">
        <v>301.19</v>
      </c>
      <c r="F514" s="280"/>
      <c r="G514" s="281">
        <v>1841</v>
      </c>
      <c r="H514" s="281">
        <v>443</v>
      </c>
      <c r="I514" s="282">
        <f t="shared" si="114"/>
      </c>
      <c r="J514" s="283">
        <f t="shared" si="159"/>
      </c>
      <c r="K514" s="281">
        <v>3</v>
      </c>
      <c r="L514" s="283">
        <f t="shared" si="209"/>
      </c>
      <c r="M514" s="281">
        <v>0</v>
      </c>
      <c r="N514" s="284">
        <f t="shared" si="227"/>
      </c>
      <c r="O514" s="281">
        <v>0</v>
      </c>
      <c r="P514" s="284">
        <f t="shared" si="245"/>
      </c>
      <c r="Q514" s="285"/>
      <c r="R514" s="281"/>
      <c r="S514" s="285"/>
      <c r="T514" s="281"/>
      <c r="U514" s="286"/>
      <c r="V514" s="287"/>
      <c r="W514" s="281"/>
      <c r="X514" s="287"/>
      <c r="Y514" s="285"/>
      <c r="Z514" s="287"/>
      <c r="AA514" s="287"/>
      <c r="AB514" s="281"/>
      <c r="AC514" s="281"/>
      <c r="AD514" s="285"/>
      <c r="AE514" s="288"/>
      <c r="AF514" s="292" t="s">
        <v>357</v>
      </c>
    </row>
    <row customHeight="true" ht="20.238095238095237" r="515">
      <c r="A515" s="275"/>
      <c r="B515" s="309" t="s">
        <v>379</v>
      </c>
      <c r="C515" s="277" t="s">
        <v>378</v>
      </c>
      <c r="D515" s="278" t="s">
        <v>353</v>
      </c>
      <c r="E515" s="279">
        <v>0</v>
      </c>
      <c r="F515" s="280">
        <f>E515+E517+E516</f>
      </c>
      <c r="G515" s="281">
        <v>0</v>
      </c>
      <c r="H515" s="281">
        <v>0</v>
      </c>
      <c r="I515" s="282">
        <f t="shared" si="114"/>
      </c>
      <c r="J515" s="283">
        <f t="shared" si="159"/>
      </c>
      <c r="K515" s="279">
        <v>0</v>
      </c>
      <c r="L515" s="283">
        <f t="shared" si="209"/>
      </c>
      <c r="M515" s="279">
        <v>0</v>
      </c>
      <c r="N515" s="284">
        <f t="shared" si="227"/>
      </c>
      <c r="O515" s="279">
        <v>0</v>
      </c>
      <c r="P515" s="284">
        <f t="shared" si="245"/>
      </c>
      <c r="Q515" s="285">
        <f>(M515+M516+M517)/(O515+O516+O517)</f>
      </c>
      <c r="R515" s="281">
        <v>6</v>
      </c>
      <c r="S515" s="285">
        <f>(O515+O516+O517)/(K515+K516+K517)</f>
      </c>
      <c r="T515" s="281">
        <v>0</v>
      </c>
      <c r="U515" s="286">
        <f>F515/T515</f>
      </c>
      <c r="V515" s="287">
        <f>(F515+4*500)/T515</f>
      </c>
      <c r="W515" s="281">
        <v>0</v>
      </c>
      <c r="X515" s="287">
        <f>W515/T515</f>
      </c>
      <c r="Y515" s="285">
        <f>T515/R515</f>
      </c>
      <c r="Z515" s="287">
        <f>W515/F515</f>
      </c>
      <c r="AA515" s="287">
        <f>W515/(F515+500)</f>
      </c>
      <c r="AB515" s="281">
        <v>0</v>
      </c>
      <c r="AC515" s="281">
        <v>0</v>
      </c>
      <c r="AD515" s="285">
        <f>AB515/T515</f>
      </c>
      <c r="AE515" s="288">
        <f>(W515-AC515)/(F515+500)</f>
      </c>
      <c r="AF515" s="310" t="s">
        <v>371</v>
      </c>
    </row>
    <row customHeight="true" ht="20.238095238095237" r="516">
      <c r="A516" s="275"/>
      <c r="B516" s="309"/>
      <c r="C516" s="277"/>
      <c r="D516" s="278" t="s">
        <v>355</v>
      </c>
      <c r="E516" s="279">
        <v>640.4</v>
      </c>
      <c r="F516" s="280"/>
      <c r="G516" s="281">
        <v>11033</v>
      </c>
      <c r="H516" s="281">
        <v>450</v>
      </c>
      <c r="I516" s="282">
        <f t="shared" si="114"/>
      </c>
      <c r="J516" s="283">
        <f t="shared" si="159"/>
      </c>
      <c r="K516" s="281">
        <v>19</v>
      </c>
      <c r="L516" s="283">
        <f t="shared" si="209"/>
      </c>
      <c r="M516" s="281">
        <v>0</v>
      </c>
      <c r="N516" s="284">
        <f t="shared" si="227"/>
      </c>
      <c r="O516" s="281">
        <v>0</v>
      </c>
      <c r="P516" s="284">
        <f t="shared" si="245"/>
      </c>
      <c r="Q516" s="285"/>
      <c r="R516" s="281"/>
      <c r="S516" s="285"/>
      <c r="T516" s="281"/>
      <c r="U516" s="286"/>
      <c r="V516" s="287"/>
      <c r="W516" s="281"/>
      <c r="X516" s="287"/>
      <c r="Y516" s="285"/>
      <c r="Z516" s="287"/>
      <c r="AA516" s="287"/>
      <c r="AB516" s="281"/>
      <c r="AC516" s="281"/>
      <c r="AD516" s="285"/>
      <c r="AE516" s="288"/>
      <c r="AF516" s="292"/>
    </row>
    <row customHeight="true" ht="20.238095238095237" r="517">
      <c r="A517" s="275"/>
      <c r="B517" s="309"/>
      <c r="C517" s="277"/>
      <c r="D517" s="278" t="s">
        <v>356</v>
      </c>
      <c r="E517" s="279">
        <v>534.19</v>
      </c>
      <c r="F517" s="280"/>
      <c r="G517" s="281">
        <v>3529</v>
      </c>
      <c r="H517" s="281">
        <v>648</v>
      </c>
      <c r="I517" s="282">
        <f t="shared" si="114"/>
      </c>
      <c r="J517" s="283">
        <f t="shared" si="159"/>
      </c>
      <c r="K517" s="281">
        <v>6</v>
      </c>
      <c r="L517" s="283">
        <f t="shared" si="209"/>
      </c>
      <c r="M517" s="281">
        <v>0</v>
      </c>
      <c r="N517" s="284">
        <f t="shared" si="227"/>
      </c>
      <c r="O517" s="281">
        <v>0</v>
      </c>
      <c r="P517" s="284">
        <f t="shared" si="245"/>
      </c>
      <c r="Q517" s="285"/>
      <c r="R517" s="281"/>
      <c r="S517" s="285"/>
      <c r="T517" s="281"/>
      <c r="U517" s="286"/>
      <c r="V517" s="287"/>
      <c r="W517" s="281"/>
      <c r="X517" s="287"/>
      <c r="Y517" s="285"/>
      <c r="Z517" s="287"/>
      <c r="AA517" s="287"/>
      <c r="AB517" s="281"/>
      <c r="AC517" s="281"/>
      <c r="AD517" s="285"/>
      <c r="AE517" s="288"/>
      <c r="AF517" s="292" t="s">
        <v>357</v>
      </c>
    </row>
    <row customHeight="true" ht="20.238095238095237" r="518">
      <c r="A518" s="275"/>
      <c r="B518" s="309" t="s">
        <v>380</v>
      </c>
      <c r="C518" s="277" t="s">
        <v>378</v>
      </c>
      <c r="D518" s="278" t="s">
        <v>353</v>
      </c>
      <c r="E518" s="279">
        <v>0</v>
      </c>
      <c r="F518" s="280">
        <f>E518+E520+E519</f>
      </c>
      <c r="G518" s="281">
        <v>0</v>
      </c>
      <c r="H518" s="281">
        <v>0</v>
      </c>
      <c r="I518" s="282">
        <f t="shared" si="114"/>
      </c>
      <c r="J518" s="283">
        <f t="shared" si="159"/>
      </c>
      <c r="K518" s="279">
        <v>0</v>
      </c>
      <c r="L518" s="283">
        <f t="shared" si="209"/>
      </c>
      <c r="M518" s="279">
        <v>0</v>
      </c>
      <c r="N518" s="284">
        <f t="shared" si="227"/>
      </c>
      <c r="O518" s="279">
        <v>0</v>
      </c>
      <c r="P518" s="284">
        <f t="shared" si="245"/>
      </c>
      <c r="Q518" s="285">
        <f>(M518+M519+M520)/(O518+O519+O520)</f>
      </c>
      <c r="R518" s="281">
        <v>1</v>
      </c>
      <c r="S518" s="285">
        <f>(O518+O519+O520)/(K518+K519+K520)</f>
      </c>
      <c r="T518" s="281">
        <v>0</v>
      </c>
      <c r="U518" s="286">
        <f>F518/T518</f>
      </c>
      <c r="V518" s="287">
        <f>(F518+4*500)/T518</f>
      </c>
      <c r="W518" s="281">
        <v>0</v>
      </c>
      <c r="X518" s="287">
        <f>W518/T518</f>
      </c>
      <c r="Y518" s="285">
        <f>T518/R518</f>
      </c>
      <c r="Z518" s="287">
        <f>W518/F518</f>
      </c>
      <c r="AA518" s="287">
        <f>W518/(F518+500)</f>
      </c>
      <c r="AB518" s="281">
        <v>0</v>
      </c>
      <c r="AC518" s="281">
        <v>0</v>
      </c>
      <c r="AD518" s="285">
        <f>AB518/T518</f>
      </c>
      <c r="AE518" s="288">
        <f>(W518-AC518)/(F518+500)</f>
      </c>
      <c r="AF518" s="310" t="s">
        <v>371</v>
      </c>
    </row>
    <row customHeight="true" ht="20.238095238095237" r="519">
      <c r="A519" s="275"/>
      <c r="B519" s="309"/>
      <c r="C519" s="277"/>
      <c r="D519" s="278" t="s">
        <v>355</v>
      </c>
      <c r="E519" s="279">
        <v>236.33</v>
      </c>
      <c r="F519" s="280"/>
      <c r="G519" s="281">
        <v>4534</v>
      </c>
      <c r="H519" s="281">
        <v>160</v>
      </c>
      <c r="I519" s="282">
        <f t="shared" si="114"/>
      </c>
      <c r="J519" s="283">
        <f t="shared" si="159"/>
      </c>
      <c r="K519" s="281">
        <v>3</v>
      </c>
      <c r="L519" s="283">
        <f t="shared" si="209"/>
      </c>
      <c r="M519" s="281">
        <v>0</v>
      </c>
      <c r="N519" s="284">
        <f t="shared" si="227"/>
      </c>
      <c r="O519" s="281">
        <v>0</v>
      </c>
      <c r="P519" s="284">
        <f t="shared" si="245"/>
      </c>
      <c r="Q519" s="285"/>
      <c r="R519" s="281"/>
      <c r="S519" s="285"/>
      <c r="T519" s="281"/>
      <c r="U519" s="286"/>
      <c r="V519" s="287"/>
      <c r="W519" s="281"/>
      <c r="X519" s="287"/>
      <c r="Y519" s="285"/>
      <c r="Z519" s="287"/>
      <c r="AA519" s="287"/>
      <c r="AB519" s="281"/>
      <c r="AC519" s="281"/>
      <c r="AD519" s="285"/>
      <c r="AE519" s="288"/>
      <c r="AF519" s="292"/>
    </row>
    <row customHeight="true" ht="20.238095238095237" r="520">
      <c r="A520" s="275"/>
      <c r="B520" s="309"/>
      <c r="C520" s="277"/>
      <c r="D520" s="278" t="s">
        <v>356</v>
      </c>
      <c r="E520" s="279">
        <v>118.55</v>
      </c>
      <c r="F520" s="280"/>
      <c r="G520" s="281">
        <v>762</v>
      </c>
      <c r="H520" s="281">
        <v>196</v>
      </c>
      <c r="I520" s="282">
        <f t="shared" si="114"/>
      </c>
      <c r="J520" s="283">
        <f t="shared" si="159"/>
      </c>
      <c r="K520" s="281">
        <v>0</v>
      </c>
      <c r="L520" s="283">
        <f t="shared" si="209"/>
      </c>
      <c r="M520" s="281">
        <v>0</v>
      </c>
      <c r="N520" s="284">
        <f t="shared" si="227"/>
      </c>
      <c r="O520" s="281">
        <v>0</v>
      </c>
      <c r="P520" s="284">
        <f t="shared" si="245"/>
      </c>
      <c r="Q520" s="285"/>
      <c r="R520" s="281"/>
      <c r="S520" s="285"/>
      <c r="T520" s="281"/>
      <c r="U520" s="286"/>
      <c r="V520" s="287"/>
      <c r="W520" s="281"/>
      <c r="X520" s="287"/>
      <c r="Y520" s="285"/>
      <c r="Z520" s="287"/>
      <c r="AA520" s="287"/>
      <c r="AB520" s="281"/>
      <c r="AC520" s="281"/>
      <c r="AD520" s="285"/>
      <c r="AE520" s="288"/>
      <c r="AF520" s="292" t="s">
        <v>357</v>
      </c>
    </row>
    <row r="521">
      <c r="A521" s="275"/>
      <c r="B521" s="311" t="s">
        <v>362</v>
      </c>
      <c r="C521" s="311"/>
      <c r="D521" s="311"/>
      <c r="E521" s="297">
        <f>SUM(E509:E520)</f>
      </c>
      <c r="F521" s="297">
        <f>SUM(F509:F520)</f>
      </c>
      <c r="G521" s="297">
        <f>SUM(G509:G520)</f>
      </c>
      <c r="H521" s="297">
        <f>SUM(H509:H520)</f>
      </c>
      <c r="I521" s="298">
        <f t="shared" si="114"/>
      </c>
      <c r="J521" s="299">
        <f t="shared" si="159"/>
      </c>
      <c r="K521" s="297">
        <f>SUM(K509:K520)</f>
      </c>
      <c r="L521" s="299">
        <f t="shared" si="209"/>
      </c>
      <c r="M521" s="297">
        <f>SUM(M509:M520)</f>
      </c>
      <c r="N521" s="300">
        <f t="shared" si="227"/>
      </c>
      <c r="O521" s="297">
        <f>SUM(O509:O520)</f>
      </c>
      <c r="P521" s="300">
        <f t="shared" si="245"/>
      </c>
      <c r="Q521" s="301">
        <f t="shared" ref="Q521:Q522" si="132">M521/O521</f>
      </c>
      <c r="R521" s="297">
        <f>SUM(R509:R520)</f>
      </c>
      <c r="S521" s="301">
        <f t="shared" ref="S521:S522" si="185">(O521+O521)/(K521+K521)</f>
      </c>
      <c r="T521" s="297">
        <f>SUM(T509:T520)</f>
      </c>
      <c r="U521" s="302">
        <f t="shared" ref="U521:U522" si="287">F521/T521</f>
      </c>
      <c r="V521" s="303">
        <f t="shared" ref="V521:V522" si="337">(F521+4*500)/T521</f>
      </c>
      <c r="W521" s="297">
        <f>SUM(W509:W520)</f>
      </c>
      <c r="X521" s="304">
        <f t="shared" ref="X521:X522" si="388">W521/T521</f>
      </c>
      <c r="Y521" s="301">
        <f t="shared" ref="Y521:Y522" si="439">T521/R521</f>
      </c>
      <c r="Z521" s="303">
        <f t="shared" ref="Z521:Z522" si="32">W521/F521</f>
      </c>
      <c r="AA521" s="303">
        <f>W521/(F521+COUNT(W509:W520)*500)</f>
      </c>
      <c r="AB521" s="295">
        <f>AB509+AB512+AB515+AB518</f>
      </c>
      <c r="AC521" s="295">
        <f>AC509+AC512+AC515+AC518</f>
      </c>
      <c r="AD521" s="301">
        <f t="shared" ref="AD521:AD522" si="83">AB521/T521</f>
      </c>
      <c r="AE521" s="305">
        <f>(W521-AC521)/(F521+COUNT(W509:W520))</f>
      </c>
      <c r="AF521" s="292"/>
    </row>
    <row r="522">
      <c r="A522" s="275"/>
      <c r="B522" s="325" t="s">
        <v>383</v>
      </c>
      <c r="C522" s="325"/>
      <c r="D522" s="325"/>
      <c r="E522" s="326">
        <f>E495+E508+E521</f>
      </c>
      <c r="F522" s="326">
        <f>F495+F508+F521</f>
      </c>
      <c r="G522" s="326">
        <f>G495+G508+G521</f>
      </c>
      <c r="H522" s="326">
        <f>H495+H508+H521</f>
      </c>
      <c r="I522" s="327">
        <f t="shared" si="114"/>
      </c>
      <c r="J522" s="328">
        <f t="shared" si="159"/>
      </c>
      <c r="K522" s="329">
        <f>K495+K508+K521</f>
      </c>
      <c r="L522" s="328">
        <f t="shared" si="209"/>
      </c>
      <c r="M522" s="329">
        <f>M495+M508+M521</f>
      </c>
      <c r="N522" s="330">
        <f t="shared" si="227"/>
      </c>
      <c r="O522" s="329">
        <f>O495+O508+O521</f>
      </c>
      <c r="P522" s="330">
        <f t="shared" si="245"/>
      </c>
      <c r="Q522" s="331">
        <f t="shared" si="132"/>
      </c>
      <c r="R522" s="329">
        <f>R495+R508+R521</f>
      </c>
      <c r="S522" s="331">
        <f t="shared" si="185"/>
      </c>
      <c r="T522" s="329">
        <f>T495+T508+T521</f>
      </c>
      <c r="U522" s="332">
        <f t="shared" si="287"/>
      </c>
      <c r="V522" s="333">
        <f t="shared" si="337"/>
      </c>
      <c r="W522" s="326">
        <f>W495+W508+W521</f>
      </c>
      <c r="X522" s="333">
        <f t="shared" si="388"/>
      </c>
      <c r="Y522" s="331">
        <f t="shared" si="439"/>
      </c>
      <c r="Z522" s="333">
        <f t="shared" si="32"/>
      </c>
      <c r="AA522" s="333">
        <f>W522/(F522+COUNT(W483:W494,W496:W507,W509:W520)*500)</f>
      </c>
      <c r="AB522" s="329">
        <f>AB495+AB508+AB521</f>
      </c>
      <c r="AC522" s="329">
        <f>AC495+AC508+AC521</f>
      </c>
      <c r="AD522" s="331">
        <f t="shared" si="83"/>
      </c>
      <c r="AE522" s="333">
        <f>(W522-AC522)/(F522+COUNT(W483:W494,W496:W507,W509:W520)*500)</f>
      </c>
      <c r="AF522" s="334"/>
    </row>
    <row r="523">
      <c r="A523" s="263" t="s">
        <v>318</v>
      </c>
      <c r="B523" s="264" t="s">
        <v>319</v>
      </c>
      <c r="C523" s="264" t="s">
        <v>320</v>
      </c>
      <c r="D523" s="264" t="s">
        <v>321</v>
      </c>
      <c r="E523" s="265" t="s">
        <v>322</v>
      </c>
      <c r="F523" s="264" t="s">
        <v>323</v>
      </c>
      <c r="G523" s="264" t="s">
        <v>324</v>
      </c>
      <c r="H523" s="264" t="s">
        <v>325</v>
      </c>
      <c r="I523" s="266" t="s">
        <v>326</v>
      </c>
      <c r="J523" s="267" t="s">
        <v>327</v>
      </c>
      <c r="K523" s="264" t="s">
        <v>328</v>
      </c>
      <c r="L523" s="267" t="s">
        <v>329</v>
      </c>
      <c r="M523" s="264" t="s">
        <v>330</v>
      </c>
      <c r="N523" s="268" t="s">
        <v>331</v>
      </c>
      <c r="O523" s="264" t="s">
        <v>332</v>
      </c>
      <c r="P523" s="268" t="s">
        <v>333</v>
      </c>
      <c r="Q523" s="266" t="s">
        <v>334</v>
      </c>
      <c r="R523" s="269" t="s">
        <v>335</v>
      </c>
      <c r="S523" s="270" t="s">
        <v>336</v>
      </c>
      <c r="T523" s="269" t="s">
        <v>337</v>
      </c>
      <c r="U523" s="271" t="s">
        <v>338</v>
      </c>
      <c r="V523" s="272" t="s">
        <v>339</v>
      </c>
      <c r="W523" s="272" t="s">
        <v>340</v>
      </c>
      <c r="X523" s="272" t="s">
        <v>341</v>
      </c>
      <c r="Y523" s="270" t="s">
        <v>342</v>
      </c>
      <c r="Z523" s="272" t="s">
        <v>343</v>
      </c>
      <c r="AA523" s="272" t="s">
        <v>344</v>
      </c>
      <c r="AB523" s="272" t="s">
        <v>345</v>
      </c>
      <c r="AC523" s="269" t="s">
        <v>346</v>
      </c>
      <c r="AD523" s="270" t="s">
        <v>347</v>
      </c>
      <c r="AE523" s="273" t="s">
        <v>348</v>
      </c>
      <c r="AF523" s="274" t="s">
        <v>349</v>
      </c>
    </row>
    <row r="524">
      <c r="A524" s="275" t="s">
        <v>396</v>
      </c>
      <c r="B524" s="307" t="s">
        <v>365</v>
      </c>
      <c r="C524" s="277" t="s">
        <v>364</v>
      </c>
      <c r="D524" s="278" t="s">
        <v>353</v>
      </c>
      <c r="E524" s="279">
        <v>0</v>
      </c>
      <c r="F524" s="280">
        <f>E524+E526+E525</f>
      </c>
      <c r="G524" s="281">
        <v>0</v>
      </c>
      <c r="H524" s="281">
        <v>0</v>
      </c>
      <c r="I524" s="282">
        <f t="shared" ref="I524:I541" si="115">H524/G524</f>
      </c>
      <c r="J524" s="283">
        <f t="shared" ref="J524:J541" si="160">(E524/G524)*1000</f>
      </c>
      <c r="K524" s="281">
        <v>0</v>
      </c>
      <c r="L524" s="283">
        <f t="shared" ref="L524:L541" si="210">E524/K524</f>
      </c>
      <c r="M524" s="281">
        <v>0</v>
      </c>
      <c r="N524" s="284">
        <f t="shared" ref="N524:N541" si="228">E524/M524</f>
      </c>
      <c r="O524" s="281">
        <v>0</v>
      </c>
      <c r="P524" s="284">
        <f t="shared" ref="P524:P541" si="246">E524/O524</f>
      </c>
      <c r="Q524" s="285">
        <f>(M524+M525+M526)/(O524+O525+O526)</f>
      </c>
      <c r="R524" s="281">
        <v>1</v>
      </c>
      <c r="S524" s="285">
        <f>(O524+O525+O526)/(K524+K525+K526)</f>
      </c>
      <c r="T524" s="281">
        <v>0</v>
      </c>
      <c r="U524" s="286">
        <f>F524/T524</f>
      </c>
      <c r="V524" s="287">
        <f>(F524+4*500)/T524</f>
      </c>
      <c r="W524" s="281">
        <v>0</v>
      </c>
      <c r="X524" s="287">
        <f>W524/T524</f>
      </c>
      <c r="Y524" s="285">
        <f>T524/R524</f>
      </c>
      <c r="Z524" s="287">
        <f>W524/F524</f>
      </c>
      <c r="AA524" s="287">
        <f>W524/(F524+500)</f>
      </c>
      <c r="AB524" s="281">
        <v>0</v>
      </c>
      <c r="AC524" s="281">
        <v>0</v>
      </c>
      <c r="AD524" s="285">
        <f>AB524/T524</f>
      </c>
      <c r="AE524" s="288">
        <f>(W524-AC524)/(F524+500)</f>
      </c>
      <c r="AF524" s="289" t="s">
        <v>397</v>
      </c>
    </row>
    <row r="525">
      <c r="A525" s="275"/>
      <c r="B525" s="307"/>
      <c r="C525" s="277"/>
      <c r="D525" s="278" t="s">
        <v>355</v>
      </c>
      <c r="E525" s="279">
        <v>729.54</v>
      </c>
      <c r="F525" s="280"/>
      <c r="G525" s="281">
        <v>8826</v>
      </c>
      <c r="H525" s="281">
        <v>267</v>
      </c>
      <c r="I525" s="282">
        <f t="shared" si="115"/>
      </c>
      <c r="J525" s="283">
        <f t="shared" si="160"/>
      </c>
      <c r="K525" s="281">
        <v>6</v>
      </c>
      <c r="L525" s="283">
        <f t="shared" si="210"/>
      </c>
      <c r="M525" s="281">
        <v>0</v>
      </c>
      <c r="N525" s="284">
        <f t="shared" si="228"/>
      </c>
      <c r="O525" s="281">
        <v>0</v>
      </c>
      <c r="P525" s="284">
        <f t="shared" si="246"/>
      </c>
      <c r="Q525" s="285"/>
      <c r="R525" s="281"/>
      <c r="S525" s="285"/>
      <c r="T525" s="281"/>
      <c r="U525" s="286"/>
      <c r="V525" s="287"/>
      <c r="W525" s="281"/>
      <c r="X525" s="287"/>
      <c r="Y525" s="285"/>
      <c r="Z525" s="287"/>
      <c r="AA525" s="287"/>
      <c r="AB525" s="281"/>
      <c r="AC525" s="281"/>
      <c r="AD525" s="285"/>
      <c r="AE525" s="288"/>
      <c r="AF525" s="290"/>
    </row>
    <row r="526">
      <c r="A526" s="275"/>
      <c r="B526" s="337"/>
      <c r="C526" s="277"/>
      <c r="D526" s="278" t="s">
        <v>356</v>
      </c>
      <c r="E526" s="279">
        <v>158.79</v>
      </c>
      <c r="F526" s="280"/>
      <c r="G526" s="281">
        <v>729</v>
      </c>
      <c r="H526" s="291">
        <v>55</v>
      </c>
      <c r="I526" s="282">
        <f t="shared" si="115"/>
      </c>
      <c r="J526" s="283">
        <f t="shared" si="160"/>
      </c>
      <c r="K526" s="281">
        <v>1</v>
      </c>
      <c r="L526" s="283">
        <f t="shared" si="210"/>
      </c>
      <c r="M526" s="281">
        <v>0</v>
      </c>
      <c r="N526" s="284">
        <f t="shared" si="228"/>
      </c>
      <c r="O526" s="281">
        <v>0</v>
      </c>
      <c r="P526" s="284">
        <f t="shared" si="246"/>
      </c>
      <c r="Q526" s="285"/>
      <c r="R526" s="281"/>
      <c r="S526" s="285"/>
      <c r="T526" s="281"/>
      <c r="U526" s="286"/>
      <c r="V526" s="287"/>
      <c r="W526" s="281"/>
      <c r="X526" s="287"/>
      <c r="Y526" s="285"/>
      <c r="Z526" s="287"/>
      <c r="AA526" s="287"/>
      <c r="AB526" s="281"/>
      <c r="AC526" s="281"/>
      <c r="AD526" s="285"/>
      <c r="AE526" s="288"/>
      <c r="AF526" s="292" t="s">
        <v>372</v>
      </c>
    </row>
    <row r="527">
      <c r="A527" s="275"/>
      <c r="B527" s="309" t="s">
        <v>366</v>
      </c>
      <c r="C527" s="277" t="s">
        <v>364</v>
      </c>
      <c r="D527" s="278" t="s">
        <v>353</v>
      </c>
      <c r="E527" s="279">
        <v>0</v>
      </c>
      <c r="F527" s="280">
        <f>E527+E529+E528</f>
      </c>
      <c r="G527" s="281">
        <v>0</v>
      </c>
      <c r="H527" s="281">
        <v>0</v>
      </c>
      <c r="I527" s="282">
        <f t="shared" si="115"/>
      </c>
      <c r="J527" s="283">
        <f t="shared" si="160"/>
      </c>
      <c r="K527" s="281">
        <v>0</v>
      </c>
      <c r="L527" s="283">
        <f t="shared" si="210"/>
      </c>
      <c r="M527" s="281">
        <v>0</v>
      </c>
      <c r="N527" s="284">
        <f t="shared" si="228"/>
      </c>
      <c r="O527" s="281">
        <v>0</v>
      </c>
      <c r="P527" s="284">
        <f t="shared" si="246"/>
      </c>
      <c r="Q527" s="285">
        <f>(M527+M528+M529)/(O527+O528+O529)</f>
      </c>
      <c r="R527" s="281">
        <v>0</v>
      </c>
      <c r="S527" s="285">
        <f>(O527+O528+O529)/(K527+K528+K529)</f>
      </c>
      <c r="T527" s="281">
        <v>0</v>
      </c>
      <c r="U527" s="286">
        <f>F527/T527</f>
      </c>
      <c r="V527" s="287">
        <f>(F527+4*500)/T527</f>
      </c>
      <c r="W527" s="281">
        <v>0</v>
      </c>
      <c r="X527" s="287">
        <f>W527/T527</f>
      </c>
      <c r="Y527" s="285">
        <f>T527/R527</f>
      </c>
      <c r="Z527" s="287">
        <f>W527/F527</f>
      </c>
      <c r="AA527" s="287">
        <f>W527/(F527+500)</f>
      </c>
      <c r="AB527" s="281">
        <v>0</v>
      </c>
      <c r="AC527" s="281">
        <v>0</v>
      </c>
      <c r="AD527" s="285">
        <f>AB527/T527</f>
      </c>
      <c r="AE527" s="288">
        <f>(W527-AC527)/(F527+500)</f>
      </c>
      <c r="AF527" s="289" t="s">
        <v>397</v>
      </c>
    </row>
    <row r="528">
      <c r="A528" s="275"/>
      <c r="B528" s="309"/>
      <c r="C528" s="277"/>
      <c r="D528" s="278" t="s">
        <v>355</v>
      </c>
      <c r="E528" s="279">
        <v>414.92</v>
      </c>
      <c r="F528" s="280"/>
      <c r="G528" s="281">
        <v>5253</v>
      </c>
      <c r="H528" s="281">
        <v>157</v>
      </c>
      <c r="I528" s="282">
        <f t="shared" si="115"/>
      </c>
      <c r="J528" s="283">
        <f t="shared" si="160"/>
      </c>
      <c r="K528" s="281">
        <v>6</v>
      </c>
      <c r="L528" s="283">
        <f t="shared" si="210"/>
      </c>
      <c r="M528" s="281">
        <v>0</v>
      </c>
      <c r="N528" s="284">
        <f t="shared" si="228"/>
      </c>
      <c r="O528" s="281">
        <v>0</v>
      </c>
      <c r="P528" s="284">
        <f t="shared" si="246"/>
      </c>
      <c r="Q528" s="285"/>
      <c r="R528" s="281"/>
      <c r="S528" s="285"/>
      <c r="T528" s="281"/>
      <c r="U528" s="286"/>
      <c r="V528" s="287"/>
      <c r="W528" s="281"/>
      <c r="X528" s="287"/>
      <c r="Y528" s="285"/>
      <c r="Z528" s="287"/>
      <c r="AA528" s="287"/>
      <c r="AB528" s="281"/>
      <c r="AC528" s="281"/>
      <c r="AD528" s="285"/>
      <c r="AE528" s="288"/>
      <c r="AF528" s="290"/>
    </row>
    <row r="529">
      <c r="A529" s="275"/>
      <c r="B529" s="309"/>
      <c r="C529" s="277"/>
      <c r="D529" s="278" t="s">
        <v>356</v>
      </c>
      <c r="E529" s="279">
        <v>129.14</v>
      </c>
      <c r="F529" s="280"/>
      <c r="G529" s="281">
        <v>640</v>
      </c>
      <c r="H529" s="281">
        <v>60</v>
      </c>
      <c r="I529" s="282">
        <f t="shared" si="115"/>
      </c>
      <c r="J529" s="283">
        <f t="shared" si="160"/>
      </c>
      <c r="K529" s="281">
        <v>0</v>
      </c>
      <c r="L529" s="283">
        <f t="shared" si="210"/>
      </c>
      <c r="M529" s="281">
        <v>0</v>
      </c>
      <c r="N529" s="284">
        <f t="shared" si="228"/>
      </c>
      <c r="O529" s="281">
        <v>1</v>
      </c>
      <c r="P529" s="284">
        <f t="shared" si="246"/>
      </c>
      <c r="Q529" s="285"/>
      <c r="R529" s="281"/>
      <c r="S529" s="285"/>
      <c r="T529" s="281"/>
      <c r="U529" s="286"/>
      <c r="V529" s="287"/>
      <c r="W529" s="281"/>
      <c r="X529" s="287"/>
      <c r="Y529" s="285"/>
      <c r="Z529" s="287"/>
      <c r="AA529" s="287"/>
      <c r="AB529" s="281"/>
      <c r="AC529" s="281"/>
      <c r="AD529" s="285"/>
      <c r="AE529" s="288"/>
      <c r="AF529" s="292" t="s">
        <v>372</v>
      </c>
    </row>
    <row r="530">
      <c r="A530" s="275"/>
      <c r="B530" s="338" t="s">
        <v>367</v>
      </c>
      <c r="C530" s="277" t="s">
        <v>364</v>
      </c>
      <c r="D530" s="278" t="s">
        <v>353</v>
      </c>
      <c r="E530" s="279">
        <v>0</v>
      </c>
      <c r="F530" s="280">
        <f>E530+E532+E531</f>
      </c>
      <c r="G530" s="281">
        <v>0</v>
      </c>
      <c r="H530" s="281">
        <v>0</v>
      </c>
      <c r="I530" s="282">
        <f t="shared" si="115"/>
      </c>
      <c r="J530" s="283">
        <f t="shared" si="160"/>
      </c>
      <c r="K530" s="281">
        <v>0</v>
      </c>
      <c r="L530" s="283">
        <f t="shared" si="210"/>
      </c>
      <c r="M530" s="281">
        <v>0</v>
      </c>
      <c r="N530" s="284">
        <f t="shared" si="228"/>
      </c>
      <c r="O530" s="281">
        <v>0</v>
      </c>
      <c r="P530" s="284">
        <f t="shared" si="246"/>
      </c>
      <c r="Q530" s="285">
        <f>(M530+M531+M532)/(O530+O531+O532)</f>
      </c>
      <c r="R530" s="281">
        <v>0</v>
      </c>
      <c r="S530" s="285">
        <f>(O530+O531+O532)/(K530+K531+K532)</f>
      </c>
      <c r="T530" s="281">
        <v>0</v>
      </c>
      <c r="U530" s="286">
        <f>F530/T530</f>
      </c>
      <c r="V530" s="287">
        <f>(F530+4*500)/T530</f>
      </c>
      <c r="W530" s="281">
        <v>0</v>
      </c>
      <c r="X530" s="287">
        <f>W530/T530</f>
      </c>
      <c r="Y530" s="285">
        <f>T530/R530</f>
      </c>
      <c r="Z530" s="287">
        <f>W530/F530</f>
      </c>
      <c r="AA530" s="287">
        <f>W530/(F530+500)</f>
      </c>
      <c r="AB530" s="281">
        <v>0</v>
      </c>
      <c r="AC530" s="281">
        <v>0</v>
      </c>
      <c r="AD530" s="285">
        <f>AB530/T530</f>
      </c>
      <c r="AE530" s="288">
        <f>(W530-AC530)/(F530+500)</f>
      </c>
      <c r="AF530" s="289" t="s">
        <v>397</v>
      </c>
    </row>
    <row r="531">
      <c r="A531" s="275"/>
      <c r="B531" s="307"/>
      <c r="C531" s="277"/>
      <c r="D531" s="278" t="s">
        <v>355</v>
      </c>
      <c r="E531" s="279">
        <v>370.43</v>
      </c>
      <c r="F531" s="280"/>
      <c r="G531" s="281">
        <v>4716</v>
      </c>
      <c r="H531" s="281">
        <v>173</v>
      </c>
      <c r="I531" s="282">
        <f t="shared" si="115"/>
      </c>
      <c r="J531" s="283">
        <f t="shared" si="160"/>
      </c>
      <c r="K531" s="281">
        <v>7</v>
      </c>
      <c r="L531" s="283">
        <f t="shared" si="210"/>
      </c>
      <c r="M531" s="281">
        <v>0</v>
      </c>
      <c r="N531" s="284">
        <f t="shared" si="228"/>
      </c>
      <c r="O531" s="281">
        <v>0</v>
      </c>
      <c r="P531" s="284">
        <f t="shared" si="246"/>
      </c>
      <c r="Q531" s="285"/>
      <c r="R531" s="281"/>
      <c r="S531" s="285"/>
      <c r="T531" s="281"/>
      <c r="U531" s="286"/>
      <c r="V531" s="287"/>
      <c r="W531" s="281"/>
      <c r="X531" s="287"/>
      <c r="Y531" s="285"/>
      <c r="Z531" s="287"/>
      <c r="AA531" s="287"/>
      <c r="AB531" s="281"/>
      <c r="AC531" s="281"/>
      <c r="AD531" s="285"/>
      <c r="AE531" s="288"/>
      <c r="AF531" s="290"/>
    </row>
    <row r="532">
      <c r="A532" s="275"/>
      <c r="B532" s="307"/>
      <c r="C532" s="277"/>
      <c r="D532" s="278" t="s">
        <v>356</v>
      </c>
      <c r="E532" s="279">
        <v>91.91</v>
      </c>
      <c r="F532" s="280"/>
      <c r="G532" s="281">
        <v>512</v>
      </c>
      <c r="H532" s="291">
        <v>26</v>
      </c>
      <c r="I532" s="282">
        <f t="shared" si="115"/>
      </c>
      <c r="J532" s="283">
        <f t="shared" si="160"/>
      </c>
      <c r="K532" s="281">
        <v>1</v>
      </c>
      <c r="L532" s="283">
        <f t="shared" si="210"/>
      </c>
      <c r="M532" s="281">
        <v>0</v>
      </c>
      <c r="N532" s="284">
        <f t="shared" si="228"/>
      </c>
      <c r="O532" s="281">
        <v>0</v>
      </c>
      <c r="P532" s="284">
        <f t="shared" si="246"/>
      </c>
      <c r="Q532" s="285"/>
      <c r="R532" s="281"/>
      <c r="S532" s="285"/>
      <c r="T532" s="281"/>
      <c r="U532" s="286"/>
      <c r="V532" s="287"/>
      <c r="W532" s="281"/>
      <c r="X532" s="287"/>
      <c r="Y532" s="285"/>
      <c r="Z532" s="287"/>
      <c r="AA532" s="287"/>
      <c r="AB532" s="281"/>
      <c r="AC532" s="281"/>
      <c r="AD532" s="285"/>
      <c r="AE532" s="288"/>
      <c r="AF532" s="292" t="s">
        <v>372</v>
      </c>
    </row>
    <row r="533">
      <c r="A533" s="275"/>
      <c r="B533" s="307" t="s">
        <v>368</v>
      </c>
      <c r="C533" s="277" t="s">
        <v>364</v>
      </c>
      <c r="D533" s="278" t="s">
        <v>353</v>
      </c>
      <c r="E533" s="279">
        <v>0</v>
      </c>
      <c r="F533" s="280">
        <f>E533+E535+E534</f>
      </c>
      <c r="G533" s="281">
        <v>0</v>
      </c>
      <c r="H533" s="281">
        <v>0</v>
      </c>
      <c r="I533" s="282">
        <f t="shared" si="115"/>
      </c>
      <c r="J533" s="283">
        <f t="shared" si="160"/>
      </c>
      <c r="K533" s="281">
        <v>0</v>
      </c>
      <c r="L533" s="283">
        <f t="shared" si="210"/>
      </c>
      <c r="M533" s="281">
        <v>0</v>
      </c>
      <c r="N533" s="284">
        <f t="shared" si="228"/>
      </c>
      <c r="O533" s="281">
        <v>0</v>
      </c>
      <c r="P533" s="284">
        <f t="shared" si="246"/>
      </c>
      <c r="Q533" s="285">
        <f>(M533+M534+M535)/(O533+O534+O535)</f>
      </c>
      <c r="R533" s="281">
        <v>2</v>
      </c>
      <c r="S533" s="285">
        <f>(O533+O534+O535)/(K533+K534+K535)</f>
      </c>
      <c r="T533" s="281">
        <v>0</v>
      </c>
      <c r="U533" s="286">
        <f>F533/T533</f>
      </c>
      <c r="V533" s="287">
        <f>(F533+4*500)/T533</f>
      </c>
      <c r="W533" s="281">
        <v>0</v>
      </c>
      <c r="X533" s="287">
        <f>W533/T533</f>
      </c>
      <c r="Y533" s="285">
        <f>T533/R533</f>
      </c>
      <c r="Z533" s="287">
        <f>W533/F533</f>
      </c>
      <c r="AA533" s="287">
        <f>W533/(F533+500)</f>
      </c>
      <c r="AB533" s="281">
        <v>0</v>
      </c>
      <c r="AC533" s="281">
        <v>0</v>
      </c>
      <c r="AD533" s="285">
        <f>AB533/T533</f>
      </c>
      <c r="AE533" s="288">
        <f>(W533-AC533)/(F533+500)</f>
      </c>
      <c r="AF533" s="289" t="s">
        <v>397</v>
      </c>
    </row>
    <row r="534">
      <c r="A534" s="275"/>
      <c r="B534" s="307"/>
      <c r="C534" s="277"/>
      <c r="D534" s="278" t="s">
        <v>355</v>
      </c>
      <c r="E534" s="279">
        <v>390.67</v>
      </c>
      <c r="F534" s="280"/>
      <c r="G534" s="281">
        <v>5044</v>
      </c>
      <c r="H534" s="281">
        <v>196</v>
      </c>
      <c r="I534" s="282">
        <f t="shared" si="115"/>
      </c>
      <c r="J534" s="283">
        <f t="shared" si="160"/>
      </c>
      <c r="K534" s="281">
        <v>8</v>
      </c>
      <c r="L534" s="283">
        <f t="shared" si="210"/>
      </c>
      <c r="M534" s="281">
        <v>0</v>
      </c>
      <c r="N534" s="284">
        <f t="shared" si="228"/>
      </c>
      <c r="O534" s="281">
        <v>1</v>
      </c>
      <c r="P534" s="284">
        <f t="shared" si="246"/>
      </c>
      <c r="Q534" s="285"/>
      <c r="R534" s="281"/>
      <c r="S534" s="285"/>
      <c r="T534" s="281"/>
      <c r="U534" s="286"/>
      <c r="V534" s="287"/>
      <c r="W534" s="281"/>
      <c r="X534" s="287"/>
      <c r="Y534" s="285"/>
      <c r="Z534" s="287"/>
      <c r="AA534" s="287"/>
      <c r="AB534" s="281"/>
      <c r="AC534" s="281"/>
      <c r="AD534" s="285"/>
      <c r="AE534" s="288"/>
      <c r="AF534" s="290"/>
    </row>
    <row r="535">
      <c r="A535" s="275"/>
      <c r="B535" s="307"/>
      <c r="C535" s="277"/>
      <c r="D535" s="278" t="s">
        <v>356</v>
      </c>
      <c r="E535" s="279">
        <v>66.4</v>
      </c>
      <c r="F535" s="280"/>
      <c r="G535" s="281">
        <v>386</v>
      </c>
      <c r="H535" s="291">
        <v>28</v>
      </c>
      <c r="I535" s="282">
        <f t="shared" si="115"/>
      </c>
      <c r="J535" s="283">
        <f t="shared" si="160"/>
      </c>
      <c r="K535" s="281">
        <v>1</v>
      </c>
      <c r="L535" s="283">
        <f t="shared" si="210"/>
      </c>
      <c r="M535" s="281">
        <v>0</v>
      </c>
      <c r="N535" s="284">
        <f t="shared" si="228"/>
      </c>
      <c r="O535" s="281">
        <v>0</v>
      </c>
      <c r="P535" s="284">
        <f t="shared" si="246"/>
      </c>
      <c r="Q535" s="285"/>
      <c r="R535" s="281"/>
      <c r="S535" s="285"/>
      <c r="T535" s="281"/>
      <c r="U535" s="286"/>
      <c r="V535" s="287"/>
      <c r="W535" s="281"/>
      <c r="X535" s="287"/>
      <c r="Y535" s="285"/>
      <c r="Z535" s="287"/>
      <c r="AA535" s="287"/>
      <c r="AB535" s="281"/>
      <c r="AC535" s="281"/>
      <c r="AD535" s="285"/>
      <c r="AE535" s="288"/>
      <c r="AF535" s="292" t="s">
        <v>372</v>
      </c>
    </row>
    <row r="536">
      <c r="A536" s="275"/>
      <c r="B536" s="294" t="s">
        <v>362</v>
      </c>
      <c r="C536" s="294"/>
      <c r="D536" s="294"/>
      <c r="E536" s="295">
        <f>SUM(E524:E535)</f>
      </c>
      <c r="F536" s="296">
        <f>SUM(F524:F535)</f>
      </c>
      <c r="G536" s="297">
        <f>SUM(G524:G535)</f>
      </c>
      <c r="H536" s="297">
        <f>SUM(H524:H535)</f>
      </c>
      <c r="I536" s="298">
        <f t="shared" si="115"/>
      </c>
      <c r="J536" s="299">
        <f t="shared" si="160"/>
      </c>
      <c r="K536" s="297">
        <f>SUM(K524:K535)</f>
      </c>
      <c r="L536" s="299">
        <f t="shared" si="210"/>
      </c>
      <c r="M536" s="297">
        <f>SUM(M524:M535)</f>
      </c>
      <c r="N536" s="300">
        <f t="shared" si="228"/>
      </c>
      <c r="O536" s="297">
        <f>SUM(O524:O535)</f>
      </c>
      <c r="P536" s="300">
        <f t="shared" si="246"/>
      </c>
      <c r="Q536" s="301">
        <f>M536/O536</f>
      </c>
      <c r="R536" s="297">
        <f>SUM(R524:R535)</f>
      </c>
      <c r="S536" s="301">
        <f>(O536+O536)/(K536+K536)</f>
      </c>
      <c r="T536" s="296">
        <f>SUM(T524:T535)</f>
      </c>
      <c r="U536" s="302">
        <f t="shared" ref="U536:U537" si="288">F536/T536</f>
      </c>
      <c r="V536" s="303">
        <f t="shared" ref="V536:V537" si="338">(F536+4*500)/T536</f>
      </c>
      <c r="W536" s="296">
        <f>SUM(W524:W535)</f>
      </c>
      <c r="X536" s="304">
        <f t="shared" ref="X536:X537" si="389">W536/T536</f>
      </c>
      <c r="Y536" s="301">
        <f t="shared" ref="Y536:Y537" si="440">T536/R536</f>
      </c>
      <c r="Z536" s="303">
        <f t="shared" ref="Z536:Z537" si="33">W536/F536</f>
      </c>
      <c r="AA536" s="303">
        <f>W536/(F536+COUNT(W524:W535)*500)</f>
      </c>
      <c r="AB536" s="295">
        <f>AB524+AB527+AB530+AB533</f>
      </c>
      <c r="AC536" s="295">
        <f>AC524+AC527+AC530+AC533</f>
      </c>
      <c r="AD536" s="301">
        <f t="shared" ref="AD536:AD537" si="84">AB536/T536</f>
      </c>
      <c r="AE536" s="305">
        <f>(W536-AC536)/(F536+COUNT(W524:W535))</f>
      </c>
      <c r="AF536" s="306"/>
    </row>
    <row r="537">
      <c r="A537" s="275"/>
      <c r="B537" s="309" t="s">
        <v>369</v>
      </c>
      <c r="C537" s="277" t="s">
        <v>395</v>
      </c>
      <c r="D537" s="278" t="s">
        <v>353</v>
      </c>
      <c r="E537" s="279">
        <v>0</v>
      </c>
      <c r="F537" s="280">
        <f>E537+E539+E538</f>
      </c>
      <c r="G537" s="281">
        <v>0</v>
      </c>
      <c r="H537" s="281">
        <v>0</v>
      </c>
      <c r="I537" s="282">
        <f t="shared" si="115"/>
      </c>
      <c r="J537" s="283">
        <f t="shared" si="160"/>
      </c>
      <c r="K537" s="281">
        <v>0</v>
      </c>
      <c r="L537" s="283">
        <f t="shared" si="210"/>
      </c>
      <c r="M537" s="281">
        <v>0</v>
      </c>
      <c r="N537" s="284">
        <f t="shared" si="228"/>
      </c>
      <c r="O537" s="281">
        <v>0</v>
      </c>
      <c r="P537" s="284">
        <f t="shared" si="246"/>
      </c>
      <c r="Q537" s="285">
        <f>(M537+M538+M539)/(O537+O538+O539)</f>
      </c>
      <c r="R537" s="281">
        <v>1</v>
      </c>
      <c r="S537" s="285">
        <f>(O537+O538+O539)/(K537+K538+K539)</f>
      </c>
      <c r="T537" s="281">
        <v>0</v>
      </c>
      <c r="U537" s="286">
        <f t="shared" si="288"/>
      </c>
      <c r="V537" s="287">
        <f t="shared" si="338"/>
      </c>
      <c r="W537" s="281">
        <v>0</v>
      </c>
      <c r="X537" s="287">
        <f t="shared" si="389"/>
      </c>
      <c r="Y537" s="285">
        <f t="shared" si="440"/>
      </c>
      <c r="Z537" s="287">
        <f t="shared" si="33"/>
      </c>
      <c r="AA537" s="287">
        <f>W537/(F537+500)</f>
      </c>
      <c r="AB537" s="281">
        <v>0</v>
      </c>
      <c r="AC537" s="281">
        <v>0</v>
      </c>
      <c r="AD537" s="285">
        <f t="shared" si="84"/>
      </c>
      <c r="AE537" s="288">
        <f>(W537-AC537)/(F537+500)</f>
      </c>
      <c r="AF537" s="289" t="s">
        <v>371</v>
      </c>
    </row>
    <row r="538">
      <c r="A538" s="275"/>
      <c r="B538" s="309"/>
      <c r="C538" s="277"/>
      <c r="D538" s="278" t="s">
        <v>355</v>
      </c>
      <c r="E538" s="279">
        <v>264.45</v>
      </c>
      <c r="F538" s="280"/>
      <c r="G538" s="281">
        <v>2990</v>
      </c>
      <c r="H538" s="281">
        <v>91</v>
      </c>
      <c r="I538" s="282">
        <f t="shared" si="115"/>
      </c>
      <c r="J538" s="283">
        <f t="shared" si="160"/>
      </c>
      <c r="K538" s="281">
        <v>7</v>
      </c>
      <c r="L538" s="283">
        <f t="shared" si="210"/>
      </c>
      <c r="M538" s="281">
        <v>0</v>
      </c>
      <c r="N538" s="284">
        <f t="shared" si="228"/>
      </c>
      <c r="O538" s="281">
        <v>0</v>
      </c>
      <c r="P538" s="284">
        <f t="shared" si="246"/>
      </c>
      <c r="Q538" s="285"/>
      <c r="R538" s="281"/>
      <c r="S538" s="285"/>
      <c r="T538" s="281"/>
      <c r="U538" s="286"/>
      <c r="V538" s="287"/>
      <c r="W538" s="281"/>
      <c r="X538" s="287"/>
      <c r="Y538" s="285"/>
      <c r="Z538" s="287"/>
      <c r="AA538" s="287"/>
      <c r="AB538" s="281"/>
      <c r="AC538" s="281"/>
      <c r="AD538" s="285"/>
      <c r="AE538" s="288"/>
      <c r="AF538" s="292"/>
    </row>
    <row r="539">
      <c r="A539" s="275"/>
      <c r="B539" s="309"/>
      <c r="C539" s="277"/>
      <c r="D539" s="278" t="s">
        <v>356</v>
      </c>
      <c r="E539" s="279">
        <v>124.84</v>
      </c>
      <c r="F539" s="280"/>
      <c r="G539" s="281">
        <v>423</v>
      </c>
      <c r="H539" s="291">
        <v>39</v>
      </c>
      <c r="I539" s="282">
        <f t="shared" si="115"/>
      </c>
      <c r="J539" s="283">
        <f t="shared" si="160"/>
      </c>
      <c r="K539" s="281">
        <v>1</v>
      </c>
      <c r="L539" s="283">
        <f t="shared" si="210"/>
      </c>
      <c r="M539" s="281">
        <v>0</v>
      </c>
      <c r="N539" s="284">
        <f t="shared" si="228"/>
      </c>
      <c r="O539" s="281">
        <v>0</v>
      </c>
      <c r="P539" s="284">
        <f t="shared" si="246"/>
      </c>
      <c r="Q539" s="285"/>
      <c r="R539" s="281"/>
      <c r="S539" s="285"/>
      <c r="T539" s="281"/>
      <c r="U539" s="286"/>
      <c r="V539" s="287"/>
      <c r="W539" s="281"/>
      <c r="X539" s="287"/>
      <c r="Y539" s="285"/>
      <c r="Z539" s="287"/>
      <c r="AA539" s="287"/>
      <c r="AB539" s="281"/>
      <c r="AC539" s="281"/>
      <c r="AD539" s="285"/>
      <c r="AE539" s="288"/>
      <c r="AF539" s="292" t="s">
        <v>357</v>
      </c>
    </row>
    <row r="540">
      <c r="A540" s="275"/>
      <c r="B540" s="294" t="s">
        <v>362</v>
      </c>
      <c r="C540" s="294"/>
      <c r="D540" s="294"/>
      <c r="E540" s="297">
        <f>SUM(E537:E539)</f>
      </c>
      <c r="F540" s="297">
        <f>SUM(F537:F539)</f>
      </c>
      <c r="G540" s="297">
        <f>SUM(G537:G539)</f>
      </c>
      <c r="H540" s="297">
        <f>SUM(H537:H539)</f>
      </c>
      <c r="I540" s="298">
        <f t="shared" si="115"/>
      </c>
      <c r="J540" s="299">
        <f t="shared" si="160"/>
      </c>
      <c r="K540" s="297">
        <f>SUM(K537:K539)</f>
      </c>
      <c r="L540" s="299">
        <f t="shared" si="210"/>
      </c>
      <c r="M540" s="297">
        <f>SUM(M537:M539)</f>
      </c>
      <c r="N540" s="300">
        <f t="shared" si="228"/>
      </c>
      <c r="O540" s="297">
        <f>SUM(O537:O539)</f>
      </c>
      <c r="P540" s="300">
        <f t="shared" si="246"/>
      </c>
      <c r="Q540" s="301">
        <f t="shared" ref="Q540:Q541" si="133">M540/O540</f>
      </c>
      <c r="R540" s="297">
        <f>SUM(R537:R539)</f>
      </c>
      <c r="S540" s="301">
        <f t="shared" ref="S540:S541" si="186">(O540+O540)/(K540+K540)</f>
      </c>
      <c r="T540" s="297">
        <f>SUM(T537:T539)</f>
      </c>
      <c r="U540" s="302">
        <f>F540/T540</f>
      </c>
      <c r="V540" s="303">
        <f t="shared" ref="V540:V541" si="339">(F540+4*500)/T540</f>
      </c>
      <c r="W540" s="297">
        <f>SUM(W537:W539)</f>
      </c>
      <c r="X540" s="304">
        <f t="shared" ref="X540:X541" si="390">W540/T540</f>
      </c>
      <c r="Y540" s="301">
        <f t="shared" ref="Y540:Y541" si="441">T540/R540</f>
      </c>
      <c r="Z540" s="303">
        <f t="shared" ref="Z540:Z541" si="34">W540/F540</f>
      </c>
      <c r="AA540" s="303">
        <f>W540/(F540+COUNT(W537:W539)*500)</f>
      </c>
      <c r="AB540" s="297">
        <f>AB537</f>
      </c>
      <c r="AC540" s="297">
        <f>AC537</f>
      </c>
      <c r="AD540" s="301">
        <f t="shared" ref="AD540:AD541" si="85">AB540/T540</f>
      </c>
      <c r="AE540" s="305">
        <f>(W540-AC540)/(F540+COUNT(W537:W539))</f>
      </c>
      <c r="AF540" s="292"/>
    </row>
    <row r="541">
      <c r="A541" s="275"/>
      <c r="B541" s="325" t="s">
        <v>383</v>
      </c>
      <c r="C541" s="325"/>
      <c r="D541" s="325"/>
      <c r="E541" s="326">
        <f>E536+E540</f>
      </c>
      <c r="F541" s="326">
        <f>F536+F540</f>
      </c>
      <c r="G541" s="326">
        <f>G536+G540</f>
      </c>
      <c r="H541" s="326">
        <f>H536+H540</f>
      </c>
      <c r="I541" s="327">
        <f t="shared" si="115"/>
      </c>
      <c r="J541" s="328">
        <f t="shared" si="160"/>
      </c>
      <c r="K541" s="326">
        <f>K536+K540</f>
      </c>
      <c r="L541" s="328">
        <f t="shared" si="210"/>
      </c>
      <c r="M541" s="326">
        <f>M536+M540</f>
      </c>
      <c r="N541" s="330">
        <f t="shared" si="228"/>
      </c>
      <c r="O541" s="326">
        <f>O536+O540</f>
      </c>
      <c r="P541" s="330">
        <f t="shared" si="246"/>
      </c>
      <c r="Q541" s="331">
        <f t="shared" si="133"/>
      </c>
      <c r="R541" s="326">
        <f>R536+R540</f>
      </c>
      <c r="S541" s="331">
        <f t="shared" si="186"/>
      </c>
      <c r="T541" s="326">
        <f>T536+T540</f>
      </c>
      <c r="U541" s="326">
        <f>U536+U540</f>
      </c>
      <c r="V541" s="333">
        <f t="shared" si="339"/>
      </c>
      <c r="W541" s="326">
        <f>W536+W540</f>
      </c>
      <c r="X541" s="333">
        <f t="shared" si="390"/>
      </c>
      <c r="Y541" s="331">
        <f t="shared" si="441"/>
      </c>
      <c r="Z541" s="333">
        <f t="shared" si="34"/>
      </c>
      <c r="AA541" s="333">
        <f>W541/(F541+COUNT(W524:W535,W537:W539,Z540:X538)*500)</f>
      </c>
      <c r="AB541" s="326">
        <f>AB536+AB540</f>
      </c>
      <c r="AC541" s="326">
        <f>AC536+AC540</f>
      </c>
      <c r="AD541" s="331">
        <f t="shared" si="85"/>
      </c>
      <c r="AE541" s="333">
        <f>(W541-AC541)/(F541+COUNT(W524:W535,W537:W539,AD540:AB538)*500)</f>
      </c>
      <c r="AF541" s="334"/>
    </row>
    <row r="542">
      <c r="A542" s="339" t="s">
        <v>318</v>
      </c>
      <c r="B542" s="264" t="s">
        <v>319</v>
      </c>
      <c r="C542" s="264" t="s">
        <v>320</v>
      </c>
      <c r="D542" s="264" t="s">
        <v>321</v>
      </c>
      <c r="E542" s="265" t="s">
        <v>322</v>
      </c>
      <c r="F542" s="264" t="s">
        <v>323</v>
      </c>
      <c r="G542" s="264" t="s">
        <v>324</v>
      </c>
      <c r="H542" s="264" t="s">
        <v>325</v>
      </c>
      <c r="I542" s="266" t="s">
        <v>326</v>
      </c>
      <c r="J542" s="267" t="s">
        <v>327</v>
      </c>
      <c r="K542" s="264" t="s">
        <v>328</v>
      </c>
      <c r="L542" s="267" t="s">
        <v>329</v>
      </c>
      <c r="M542" s="264" t="s">
        <v>330</v>
      </c>
      <c r="N542" s="268" t="s">
        <v>331</v>
      </c>
      <c r="O542" s="264" t="s">
        <v>332</v>
      </c>
      <c r="P542" s="268" t="s">
        <v>333</v>
      </c>
      <c r="Q542" s="266" t="s">
        <v>334</v>
      </c>
      <c r="R542" s="269" t="s">
        <v>335</v>
      </c>
      <c r="S542" s="270" t="s">
        <v>336</v>
      </c>
      <c r="T542" s="269" t="s">
        <v>337</v>
      </c>
      <c r="U542" s="271" t="s">
        <v>338</v>
      </c>
      <c r="V542" s="272" t="s">
        <v>339</v>
      </c>
      <c r="W542" s="272" t="s">
        <v>340</v>
      </c>
      <c r="X542" s="272" t="s">
        <v>341</v>
      </c>
      <c r="Y542" s="270" t="s">
        <v>342</v>
      </c>
      <c r="Z542" s="272" t="s">
        <v>343</v>
      </c>
      <c r="AA542" s="272" t="s">
        <v>344</v>
      </c>
      <c r="AB542" s="272" t="s">
        <v>345</v>
      </c>
      <c r="AC542" s="269" t="s">
        <v>346</v>
      </c>
      <c r="AD542" s="270" t="s">
        <v>347</v>
      </c>
      <c r="AE542" s="273" t="s">
        <v>348</v>
      </c>
      <c r="AF542" s="274" t="s">
        <v>349</v>
      </c>
    </row>
    <row r="543">
      <c r="A543" s="275" t="s">
        <v>398</v>
      </c>
      <c r="B543" s="309" t="s">
        <v>369</v>
      </c>
      <c r="C543" s="277" t="s">
        <v>386</v>
      </c>
      <c r="D543" s="278" t="s">
        <v>399</v>
      </c>
      <c r="E543" s="279">
        <v>76.49</v>
      </c>
      <c r="F543" s="280">
        <f>E543+E545+E544</f>
      </c>
      <c r="G543" s="281">
        <v>1537</v>
      </c>
      <c r="H543" s="281">
        <v>79</v>
      </c>
      <c r="I543" s="282">
        <f t="shared" ref="I543:I569" si="116">H543/G543</f>
      </c>
      <c r="J543" s="283">
        <f t="shared" ref="J543:J558" si="161">(E543/G543)*1000</f>
      </c>
      <c r="K543" s="281">
        <v>3</v>
      </c>
      <c r="L543" s="283">
        <f t="shared" ref="L543:L569" si="211">E543/K543</f>
      </c>
      <c r="M543" s="281">
        <v>0</v>
      </c>
      <c r="N543" s="284">
        <f t="shared" ref="N543:N569" si="229">E543/M543</f>
      </c>
      <c r="O543" s="281">
        <v>0</v>
      </c>
      <c r="P543" s="284">
        <f t="shared" ref="P543:P569" si="247">E543/O543</f>
      </c>
      <c r="Q543" s="285">
        <f>(M543+M544+M545)/(O543+O544+O545)</f>
      </c>
      <c r="R543" s="281">
        <v>0</v>
      </c>
      <c r="S543" s="285">
        <f>(O543+O544+O545)/(K543+K544+K545)</f>
      </c>
      <c r="T543" s="281">
        <v>0</v>
      </c>
      <c r="U543" s="286">
        <f>F543/T543</f>
      </c>
      <c r="V543" s="287">
        <f>(F543+4*500)/T543</f>
      </c>
      <c r="W543" s="281">
        <v>0</v>
      </c>
      <c r="X543" s="287">
        <f>W543/T543</f>
      </c>
      <c r="Y543" s="285">
        <f>T543/R543</f>
      </c>
      <c r="Z543" s="287">
        <f>W543/F543</f>
      </c>
      <c r="AA543" s="287">
        <f>W543/(F543+500)</f>
      </c>
      <c r="AB543" s="281">
        <v>0</v>
      </c>
      <c r="AC543" s="281">
        <v>0</v>
      </c>
      <c r="AD543" s="285">
        <f>AB543/T543</f>
      </c>
      <c r="AE543" s="288">
        <f>(W543-AC543)/(F543+500)</f>
      </c>
      <c r="AF543" s="289" t="s">
        <v>371</v>
      </c>
    </row>
    <row r="544">
      <c r="A544" s="275"/>
      <c r="B544" s="309"/>
      <c r="C544" s="277"/>
      <c r="D544" s="278" t="s">
        <v>355</v>
      </c>
      <c r="E544" s="279">
        <v>567.46</v>
      </c>
      <c r="F544" s="280"/>
      <c r="G544" s="281">
        <v>6506</v>
      </c>
      <c r="H544" s="281">
        <v>278</v>
      </c>
      <c r="I544" s="282">
        <f t="shared" si="116"/>
      </c>
      <c r="J544" s="283">
        <f t="shared" si="161"/>
      </c>
      <c r="K544" s="281">
        <v>6</v>
      </c>
      <c r="L544" s="283">
        <f t="shared" si="211"/>
      </c>
      <c r="M544" s="281">
        <v>0</v>
      </c>
      <c r="N544" s="284">
        <f t="shared" si="229"/>
      </c>
      <c r="O544" s="281">
        <v>0</v>
      </c>
      <c r="P544" s="284">
        <f t="shared" si="247"/>
      </c>
      <c r="Q544" s="285"/>
      <c r="R544" s="281"/>
      <c r="S544" s="285"/>
      <c r="T544" s="281"/>
      <c r="U544" s="286"/>
      <c r="V544" s="287"/>
      <c r="W544" s="281"/>
      <c r="X544" s="287"/>
      <c r="Y544" s="285"/>
      <c r="Z544" s="287"/>
      <c r="AA544" s="287"/>
      <c r="AB544" s="281"/>
      <c r="AC544" s="281"/>
      <c r="AD544" s="285"/>
      <c r="AE544" s="288"/>
      <c r="AF544" s="292"/>
    </row>
    <row r="545">
      <c r="A545" s="275"/>
      <c r="B545" s="309"/>
      <c r="C545" s="277"/>
      <c r="D545" s="278" t="s">
        <v>356</v>
      </c>
      <c r="E545" s="279">
        <v>54.32</v>
      </c>
      <c r="F545" s="280"/>
      <c r="G545" s="281">
        <v>362</v>
      </c>
      <c r="H545" s="291">
        <v>16</v>
      </c>
      <c r="I545" s="282">
        <f t="shared" si="116"/>
      </c>
      <c r="J545" s="283">
        <f t="shared" si="161"/>
      </c>
      <c r="K545" s="281">
        <v>0</v>
      </c>
      <c r="L545" s="283">
        <f t="shared" si="211"/>
      </c>
      <c r="M545" s="281">
        <v>0</v>
      </c>
      <c r="N545" s="284">
        <f t="shared" si="229"/>
      </c>
      <c r="O545" s="281">
        <v>0</v>
      </c>
      <c r="P545" s="284">
        <f t="shared" si="247"/>
      </c>
      <c r="Q545" s="285"/>
      <c r="R545" s="281"/>
      <c r="S545" s="285"/>
      <c r="T545" s="281"/>
      <c r="U545" s="286"/>
      <c r="V545" s="287"/>
      <c r="W545" s="281"/>
      <c r="X545" s="287"/>
      <c r="Y545" s="285"/>
      <c r="Z545" s="287"/>
      <c r="AA545" s="287"/>
      <c r="AB545" s="281"/>
      <c r="AC545" s="281"/>
      <c r="AD545" s="285"/>
      <c r="AE545" s="288"/>
      <c r="AF545" s="292" t="s">
        <v>357</v>
      </c>
    </row>
    <row r="546">
      <c r="A546" s="275"/>
      <c r="B546" s="308" t="s">
        <v>373</v>
      </c>
      <c r="C546" s="277" t="s">
        <v>386</v>
      </c>
      <c r="D546" s="278" t="s">
        <v>399</v>
      </c>
      <c r="E546" s="279">
        <v>84.83</v>
      </c>
      <c r="F546" s="280">
        <f>E546+E548+E547</f>
      </c>
      <c r="G546" s="281">
        <v>2516</v>
      </c>
      <c r="H546" s="281">
        <v>113</v>
      </c>
      <c r="I546" s="282">
        <f t="shared" si="116"/>
      </c>
      <c r="J546" s="283">
        <f t="shared" si="161"/>
      </c>
      <c r="K546" s="281">
        <v>2</v>
      </c>
      <c r="L546" s="283">
        <f t="shared" si="211"/>
      </c>
      <c r="M546" s="281">
        <v>0</v>
      </c>
      <c r="N546" s="284">
        <f t="shared" si="229"/>
      </c>
      <c r="O546" s="281">
        <v>0</v>
      </c>
      <c r="P546" s="284">
        <f t="shared" si="247"/>
      </c>
      <c r="Q546" s="285">
        <f>(M546+M547+M548)/(O546+O547+O548)</f>
      </c>
      <c r="R546" s="281">
        <v>1</v>
      </c>
      <c r="S546" s="285">
        <f>(O546+O547+O548)/(K546+K547+K548)</f>
      </c>
      <c r="T546" s="281">
        <v>0</v>
      </c>
      <c r="U546" s="286">
        <f>F546/T546</f>
      </c>
      <c r="V546" s="287">
        <f>(F546+4*500)/T546</f>
      </c>
      <c r="W546" s="281">
        <v>0</v>
      </c>
      <c r="X546" s="287">
        <f>W546/T546</f>
      </c>
      <c r="Y546" s="285">
        <f>T546/R546</f>
      </c>
      <c r="Z546" s="287">
        <f>W546/F546</f>
      </c>
      <c r="AA546" s="287">
        <f>W546/(F546+500)</f>
      </c>
      <c r="AB546" s="281">
        <v>0</v>
      </c>
      <c r="AC546" s="281">
        <v>0</v>
      </c>
      <c r="AD546" s="285">
        <f>AB546/T546</f>
      </c>
      <c r="AE546" s="288">
        <f>(W546-AC546)/(F546+500)</f>
      </c>
      <c r="AF546" s="289" t="s">
        <v>371</v>
      </c>
    </row>
    <row r="547">
      <c r="A547" s="275"/>
      <c r="B547" s="308"/>
      <c r="C547" s="277"/>
      <c r="D547" s="278" t="s">
        <v>355</v>
      </c>
      <c r="E547" s="279">
        <v>387.41</v>
      </c>
      <c r="F547" s="280"/>
      <c r="G547" s="281">
        <v>4946</v>
      </c>
      <c r="H547" s="281">
        <v>193</v>
      </c>
      <c r="I547" s="282">
        <f t="shared" si="116"/>
      </c>
      <c r="J547" s="283">
        <f t="shared" si="161"/>
      </c>
      <c r="K547" s="281">
        <v>6</v>
      </c>
      <c r="L547" s="283">
        <f t="shared" si="211"/>
      </c>
      <c r="M547" s="281">
        <v>0</v>
      </c>
      <c r="N547" s="284">
        <f t="shared" si="229"/>
      </c>
      <c r="O547" s="281">
        <v>1</v>
      </c>
      <c r="P547" s="284">
        <f t="shared" si="247"/>
      </c>
      <c r="Q547" s="285"/>
      <c r="R547" s="281"/>
      <c r="S547" s="285"/>
      <c r="T547" s="281"/>
      <c r="U547" s="286"/>
      <c r="V547" s="287"/>
      <c r="W547" s="281"/>
      <c r="X547" s="287"/>
      <c r="Y547" s="285"/>
      <c r="Z547" s="287"/>
      <c r="AA547" s="287"/>
      <c r="AB547" s="281"/>
      <c r="AC547" s="281"/>
      <c r="AD547" s="285"/>
      <c r="AE547" s="288"/>
      <c r="AF547" s="292"/>
    </row>
    <row r="548">
      <c r="A548" s="275"/>
      <c r="B548" s="308"/>
      <c r="C548" s="277"/>
      <c r="D548" s="278" t="s">
        <v>400</v>
      </c>
      <c r="E548" s="279">
        <v>36.96</v>
      </c>
      <c r="F548" s="280"/>
      <c r="G548" s="281">
        <v>649</v>
      </c>
      <c r="H548" s="291">
        <v>11</v>
      </c>
      <c r="I548" s="282">
        <f t="shared" si="116"/>
      </c>
      <c r="J548" s="283">
        <f t="shared" si="161"/>
      </c>
      <c r="K548" s="281">
        <v>1</v>
      </c>
      <c r="L548" s="283">
        <f t="shared" si="211"/>
      </c>
      <c r="M548" s="281">
        <v>0</v>
      </c>
      <c r="N548" s="284">
        <f t="shared" si="229"/>
      </c>
      <c r="O548" s="281">
        <v>0</v>
      </c>
      <c r="P548" s="284">
        <f t="shared" si="247"/>
      </c>
      <c r="Q548" s="285"/>
      <c r="R548" s="281"/>
      <c r="S548" s="285"/>
      <c r="T548" s="281"/>
      <c r="U548" s="286"/>
      <c r="V548" s="287"/>
      <c r="W548" s="281"/>
      <c r="X548" s="287"/>
      <c r="Y548" s="285"/>
      <c r="Z548" s="287"/>
      <c r="AA548" s="287"/>
      <c r="AB548" s="281"/>
      <c r="AC548" s="281"/>
      <c r="AD548" s="285"/>
      <c r="AE548" s="288"/>
      <c r="AF548" s="292" t="s">
        <v>357</v>
      </c>
    </row>
    <row r="549">
      <c r="A549" s="275"/>
      <c r="B549" s="309" t="s">
        <v>374</v>
      </c>
      <c r="C549" s="277" t="s">
        <v>386</v>
      </c>
      <c r="D549" s="278" t="s">
        <v>399</v>
      </c>
      <c r="E549" s="279">
        <v>100.65</v>
      </c>
      <c r="F549" s="280">
        <f>E549+E551+E550</f>
      </c>
      <c r="G549" s="281">
        <v>2774</v>
      </c>
      <c r="H549" s="291">
        <v>110</v>
      </c>
      <c r="I549" s="282">
        <f t="shared" si="116"/>
      </c>
      <c r="J549" s="283">
        <f t="shared" si="161"/>
      </c>
      <c r="K549" s="281">
        <v>2</v>
      </c>
      <c r="L549" s="283">
        <f t="shared" si="211"/>
      </c>
      <c r="M549" s="281">
        <v>0</v>
      </c>
      <c r="N549" s="284">
        <f t="shared" si="229"/>
      </c>
      <c r="O549" s="281">
        <v>0</v>
      </c>
      <c r="P549" s="284">
        <f t="shared" si="247"/>
      </c>
      <c r="Q549" s="285">
        <f>(M549+M550+M551)/(O549+O550+O551)</f>
      </c>
      <c r="R549" s="281">
        <v>2</v>
      </c>
      <c r="S549" s="285">
        <f>(O549+O550+O551)/(K549+K550+K551)</f>
      </c>
      <c r="T549" s="281">
        <v>0</v>
      </c>
      <c r="U549" s="286">
        <f>F549/T549</f>
      </c>
      <c r="V549" s="287">
        <f>(F549+4*500)/T549</f>
      </c>
      <c r="W549" s="281">
        <v>0</v>
      </c>
      <c r="X549" s="287">
        <f>W549/T549</f>
      </c>
      <c r="Y549" s="285">
        <f>T549/R549</f>
      </c>
      <c r="Z549" s="287">
        <f>W549/F549</f>
      </c>
      <c r="AA549" s="287">
        <f>W549/(F549+500)</f>
      </c>
      <c r="AB549" s="281">
        <v>0</v>
      </c>
      <c r="AC549" s="281">
        <v>0</v>
      </c>
      <c r="AD549" s="285">
        <f>AB549/T549</f>
      </c>
      <c r="AE549" s="288">
        <f>(W549-AC549)/(F549+500)</f>
      </c>
      <c r="AF549" s="289" t="s">
        <v>371</v>
      </c>
    </row>
    <row r="550">
      <c r="A550" s="275"/>
      <c r="B550" s="309"/>
      <c r="C550" s="277"/>
      <c r="D550" s="278" t="s">
        <v>355</v>
      </c>
      <c r="E550" s="279">
        <v>343.5</v>
      </c>
      <c r="F550" s="280"/>
      <c r="G550" s="281">
        <v>5061</v>
      </c>
      <c r="H550" s="291">
        <v>221</v>
      </c>
      <c r="I550" s="282">
        <f t="shared" si="116"/>
      </c>
      <c r="J550" s="283">
        <f t="shared" si="161"/>
      </c>
      <c r="K550" s="281">
        <v>13</v>
      </c>
      <c r="L550" s="283">
        <f t="shared" si="211"/>
      </c>
      <c r="M550" s="281">
        <v>0</v>
      </c>
      <c r="N550" s="284">
        <f t="shared" si="229"/>
      </c>
      <c r="O550" s="281">
        <v>1</v>
      </c>
      <c r="P550" s="284">
        <f t="shared" si="247"/>
      </c>
      <c r="Q550" s="285"/>
      <c r="R550" s="281"/>
      <c r="S550" s="285"/>
      <c r="T550" s="281"/>
      <c r="U550" s="286"/>
      <c r="V550" s="287"/>
      <c r="W550" s="281"/>
      <c r="X550" s="287"/>
      <c r="Y550" s="285"/>
      <c r="Z550" s="287"/>
      <c r="AA550" s="287"/>
      <c r="AB550" s="281"/>
      <c r="AC550" s="281"/>
      <c r="AD550" s="285"/>
      <c r="AE550" s="288"/>
      <c r="AF550" s="292"/>
    </row>
    <row r="551">
      <c r="A551" s="275"/>
      <c r="B551" s="309"/>
      <c r="C551" s="277"/>
      <c r="D551" s="278" t="s">
        <v>400</v>
      </c>
      <c r="E551" s="279">
        <v>58.92</v>
      </c>
      <c r="F551" s="280"/>
      <c r="G551" s="281">
        <v>649</v>
      </c>
      <c r="H551" s="291">
        <v>11</v>
      </c>
      <c r="I551" s="282">
        <f t="shared" si="116"/>
      </c>
      <c r="J551" s="283">
        <f t="shared" si="161"/>
      </c>
      <c r="K551" s="281">
        <v>1</v>
      </c>
      <c r="L551" s="283">
        <f t="shared" si="211"/>
      </c>
      <c r="M551" s="281">
        <v>0</v>
      </c>
      <c r="N551" s="284">
        <f t="shared" si="229"/>
      </c>
      <c r="O551" s="281">
        <v>0</v>
      </c>
      <c r="P551" s="284">
        <f t="shared" si="247"/>
      </c>
      <c r="Q551" s="285"/>
      <c r="R551" s="281"/>
      <c r="S551" s="285"/>
      <c r="T551" s="281"/>
      <c r="U551" s="286"/>
      <c r="V551" s="287"/>
      <c r="W551" s="281"/>
      <c r="X551" s="287"/>
      <c r="Y551" s="285"/>
      <c r="Z551" s="287"/>
      <c r="AA551" s="287"/>
      <c r="AB551" s="281"/>
      <c r="AC551" s="281"/>
      <c r="AD551" s="285"/>
      <c r="AE551" s="288"/>
      <c r="AF551" s="292" t="s">
        <v>357</v>
      </c>
    </row>
    <row r="552">
      <c r="A552" s="275"/>
      <c r="B552" s="309" t="s">
        <v>375</v>
      </c>
      <c r="C552" s="277" t="s">
        <v>386</v>
      </c>
      <c r="D552" s="278" t="s">
        <v>399</v>
      </c>
      <c r="E552" s="279">
        <v>191.9</v>
      </c>
      <c r="F552" s="280">
        <f>E552+E554+E553</f>
      </c>
      <c r="G552" s="281">
        <v>4321</v>
      </c>
      <c r="H552" s="281">
        <v>190</v>
      </c>
      <c r="I552" s="282">
        <f t="shared" si="116"/>
      </c>
      <c r="J552" s="283">
        <f t="shared" si="161"/>
      </c>
      <c r="K552" s="281">
        <v>2</v>
      </c>
      <c r="L552" s="283">
        <f t="shared" si="211"/>
      </c>
      <c r="M552" s="281">
        <v>0</v>
      </c>
      <c r="N552" s="284">
        <f t="shared" si="229"/>
      </c>
      <c r="O552" s="281">
        <v>0</v>
      </c>
      <c r="P552" s="284">
        <f t="shared" si="247"/>
      </c>
      <c r="Q552" s="285">
        <f>(M552+M553+M554)/(O552+O553+O554)</f>
      </c>
      <c r="R552" s="281">
        <v>4</v>
      </c>
      <c r="S552" s="285">
        <f>(O552+O553+O554)/(K552+K553+K554)</f>
      </c>
      <c r="T552" s="281">
        <v>1</v>
      </c>
      <c r="U552" s="286">
        <f>F552/T552</f>
      </c>
      <c r="V552" s="287">
        <f>(F552+4*500)/T552</f>
      </c>
      <c r="W552" s="281">
        <v>2467.2</v>
      </c>
      <c r="X552" s="287">
        <f>W552/T552</f>
      </c>
      <c r="Y552" s="285">
        <f>T552/R552</f>
      </c>
      <c r="Z552" s="287">
        <f>W552/F552</f>
      </c>
      <c r="AA552" s="287">
        <f>W552/(F552+500)</f>
      </c>
      <c r="AB552" s="281">
        <v>1</v>
      </c>
      <c r="AC552" s="281">
        <v>2467.2</v>
      </c>
      <c r="AD552" s="285">
        <f>AB552/T552</f>
      </c>
      <c r="AE552" s="288">
        <f>(W552-AC552)/(F552+500)</f>
      </c>
      <c r="AF552" s="289" t="s">
        <v>371</v>
      </c>
    </row>
    <row r="553">
      <c r="A553" s="275"/>
      <c r="B553" s="309"/>
      <c r="C553" s="277"/>
      <c r="D553" s="278" t="s">
        <v>355</v>
      </c>
      <c r="E553" s="279">
        <v>680.48</v>
      </c>
      <c r="F553" s="280"/>
      <c r="G553" s="281">
        <v>7809</v>
      </c>
      <c r="H553" s="281">
        <v>339</v>
      </c>
      <c r="I553" s="282">
        <f t="shared" si="116"/>
      </c>
      <c r="J553" s="283">
        <f t="shared" si="161"/>
      </c>
      <c r="K553" s="281">
        <v>15</v>
      </c>
      <c r="L553" s="283">
        <f t="shared" si="211"/>
      </c>
      <c r="M553" s="281">
        <v>1</v>
      </c>
      <c r="N553" s="284">
        <f t="shared" si="229"/>
      </c>
      <c r="O553" s="281">
        <v>1</v>
      </c>
      <c r="P553" s="284">
        <f t="shared" si="247"/>
      </c>
      <c r="Q553" s="285"/>
      <c r="R553" s="281"/>
      <c r="S553" s="285"/>
      <c r="T553" s="281"/>
      <c r="U553" s="286"/>
      <c r="V553" s="287"/>
      <c r="W553" s="281"/>
      <c r="X553" s="287"/>
      <c r="Y553" s="285"/>
      <c r="Z553" s="287"/>
      <c r="AA553" s="287"/>
      <c r="AB553" s="281"/>
      <c r="AC553" s="281"/>
      <c r="AD553" s="285"/>
      <c r="AE553" s="288"/>
      <c r="AF553" s="292"/>
    </row>
    <row r="554">
      <c r="A554" s="275"/>
      <c r="B554" s="309"/>
      <c r="C554" s="277"/>
      <c r="D554" s="278" t="s">
        <v>400</v>
      </c>
      <c r="E554" s="279">
        <v>92.48</v>
      </c>
      <c r="F554" s="280"/>
      <c r="G554" s="281">
        <v>830</v>
      </c>
      <c r="H554" s="291">
        <v>30</v>
      </c>
      <c r="I554" s="282">
        <f t="shared" si="116"/>
      </c>
      <c r="J554" s="283">
        <f t="shared" si="161"/>
      </c>
      <c r="K554" s="281">
        <v>2</v>
      </c>
      <c r="L554" s="283">
        <f t="shared" si="211"/>
      </c>
      <c r="M554" s="281">
        <v>0</v>
      </c>
      <c r="N554" s="284">
        <f t="shared" si="229"/>
      </c>
      <c r="O554" s="281">
        <v>4</v>
      </c>
      <c r="P554" s="284">
        <f t="shared" si="247"/>
      </c>
      <c r="Q554" s="285"/>
      <c r="R554" s="281"/>
      <c r="S554" s="285"/>
      <c r="T554" s="281"/>
      <c r="U554" s="286"/>
      <c r="V554" s="287"/>
      <c r="W554" s="281"/>
      <c r="X554" s="287"/>
      <c r="Y554" s="285"/>
      <c r="Z554" s="287"/>
      <c r="AA554" s="287"/>
      <c r="AB554" s="281"/>
      <c r="AC554" s="281"/>
      <c r="AD554" s="285"/>
      <c r="AE554" s="288"/>
      <c r="AF554" s="292" t="s">
        <v>357</v>
      </c>
    </row>
    <row r="555">
      <c r="A555" s="275"/>
      <c r="B555" s="294" t="s">
        <v>362</v>
      </c>
      <c r="C555" s="294"/>
      <c r="D555" s="294"/>
      <c r="E555" s="297">
        <f>SUM(E543:E554)</f>
      </c>
      <c r="F555" s="297">
        <f>SUM(F543:F554)</f>
      </c>
      <c r="G555" s="297">
        <f>SUM(G543:G554)</f>
      </c>
      <c r="H555" s="297">
        <f>SUM(H543:H554)</f>
      </c>
      <c r="I555" s="298">
        <f t="shared" si="116"/>
      </c>
      <c r="J555" s="299">
        <f t="shared" si="161"/>
      </c>
      <c r="K555" s="297">
        <f>SUM(K543:K554)</f>
      </c>
      <c r="L555" s="299">
        <f t="shared" si="211"/>
      </c>
      <c r="M555" s="297">
        <f>SUM(M543:M554)</f>
      </c>
      <c r="N555" s="300">
        <f t="shared" si="229"/>
      </c>
      <c r="O555" s="297">
        <f>SUM(O543:O554)</f>
      </c>
      <c r="P555" s="300">
        <f t="shared" si="247"/>
      </c>
      <c r="Q555" s="301">
        <f>M555/O555</f>
      </c>
      <c r="R555" s="297">
        <f>SUM(R543:R554)</f>
      </c>
      <c r="S555" s="301">
        <f>(O555+O555)/(K555+K555)</f>
      </c>
      <c r="T555" s="297">
        <f>SUM(T543:T554)</f>
      </c>
      <c r="U555" s="302">
        <f t="shared" ref="U555:U556" si="289">F555/T555</f>
      </c>
      <c r="V555" s="303">
        <f t="shared" ref="V555:V556" si="340">(F555+4*500)/T555</f>
      </c>
      <c r="W555" s="297">
        <f>SUM(W543:W554)</f>
      </c>
      <c r="X555" s="304">
        <f t="shared" ref="X555:X556" si="391">W555/T555</f>
      </c>
      <c r="Y555" s="301">
        <f t="shared" ref="Y555:Y556" si="442">T555/R555</f>
      </c>
      <c r="Z555" s="303">
        <f t="shared" ref="Z555:Z556" si="35">W555/F555</f>
      </c>
      <c r="AA555" s="303">
        <f>W555/(F555+COUNT(W543:W554)*500)</f>
      </c>
      <c r="AB555" s="297">
        <f>AB543+AB546+AB552+AB549</f>
      </c>
      <c r="AC555" s="297">
        <f>AC543+AC546+AC552+AC549</f>
      </c>
      <c r="AD555" s="301">
        <f t="shared" ref="AD555:AD556" si="86">AB555/T555</f>
      </c>
      <c r="AE555" s="305">
        <f>(W555-AC555)/(F555+COUNT(W543:W554))</f>
      </c>
      <c r="AF555" s="292"/>
    </row>
    <row r="556">
      <c r="A556" s="275"/>
      <c r="B556" s="309" t="s">
        <v>376</v>
      </c>
      <c r="C556" s="277" t="s">
        <v>378</v>
      </c>
      <c r="D556" s="278" t="s">
        <v>399</v>
      </c>
      <c r="E556" s="279">
        <v>275.48</v>
      </c>
      <c r="F556" s="280">
        <f>E556+E558+E557</f>
      </c>
      <c r="G556" s="279">
        <v>5872</v>
      </c>
      <c r="H556" s="279">
        <v>224</v>
      </c>
      <c r="I556" s="282">
        <f t="shared" si="116"/>
      </c>
      <c r="J556" s="283">
        <f t="shared" si="161"/>
      </c>
      <c r="K556" s="279">
        <v>4</v>
      </c>
      <c r="L556" s="283">
        <f t="shared" si="211"/>
      </c>
      <c r="M556" s="279">
        <v>0</v>
      </c>
      <c r="N556" s="284">
        <f t="shared" si="229"/>
      </c>
      <c r="O556" s="279">
        <v>0</v>
      </c>
      <c r="P556" s="284">
        <f t="shared" si="247"/>
      </c>
      <c r="Q556" s="285">
        <f>(M556+M557+M558)/(O556+O557+O558)</f>
      </c>
      <c r="R556" s="281">
        <v>4</v>
      </c>
      <c r="S556" s="285">
        <f>(O556+O557+O558)/(K556+K557+K558)</f>
      </c>
      <c r="T556" s="281">
        <v>3</v>
      </c>
      <c r="U556" s="286">
        <f t="shared" si="289"/>
      </c>
      <c r="V556" s="287">
        <f t="shared" si="340"/>
      </c>
      <c r="W556" s="281">
        <v>6237.599999999999</v>
      </c>
      <c r="X556" s="287">
        <f t="shared" si="391"/>
      </c>
      <c r="Y556" s="285">
        <f t="shared" si="442"/>
      </c>
      <c r="Z556" s="287">
        <f t="shared" si="35"/>
      </c>
      <c r="AA556" s="287">
        <f>W556/(F556+500)</f>
      </c>
      <c r="AB556" s="281">
        <v>0</v>
      </c>
      <c r="AC556" s="281">
        <v>0</v>
      </c>
      <c r="AD556" s="285">
        <f t="shared" si="86"/>
      </c>
      <c r="AE556" s="288">
        <f>(W556-AC556)/(F556+500)</f>
      </c>
      <c r="AF556" s="310" t="s">
        <v>371</v>
      </c>
    </row>
    <row r="557">
      <c r="A557" s="275"/>
      <c r="B557" s="309"/>
      <c r="C557" s="277"/>
      <c r="D557" s="278" t="s">
        <v>355</v>
      </c>
      <c r="E557" s="279">
        <v>1272.04</v>
      </c>
      <c r="F557" s="280"/>
      <c r="G557" s="281">
        <v>14436</v>
      </c>
      <c r="H557" s="281">
        <v>620</v>
      </c>
      <c r="I557" s="282">
        <f t="shared" si="116"/>
      </c>
      <c r="J557" s="283">
        <f t="shared" si="161"/>
      </c>
      <c r="K557" s="281">
        <v>27</v>
      </c>
      <c r="L557" s="283">
        <f t="shared" si="211"/>
      </c>
      <c r="M557" s="281">
        <v>1</v>
      </c>
      <c r="N557" s="284">
        <f t="shared" si="229"/>
      </c>
      <c r="O557" s="281">
        <v>3</v>
      </c>
      <c r="P557" s="284">
        <f t="shared" si="247"/>
      </c>
      <c r="Q557" s="285"/>
      <c r="R557" s="281"/>
      <c r="S557" s="285"/>
      <c r="T557" s="281"/>
      <c r="U557" s="286"/>
      <c r="V557" s="287"/>
      <c r="W557" s="281"/>
      <c r="X557" s="287"/>
      <c r="Y557" s="285"/>
      <c r="Z557" s="287"/>
      <c r="AA557" s="287"/>
      <c r="AB557" s="281"/>
      <c r="AC557" s="281"/>
      <c r="AD557" s="285"/>
      <c r="AE557" s="288"/>
      <c r="AF557" s="292"/>
    </row>
    <row r="558">
      <c r="A558" s="275"/>
      <c r="B558" s="309"/>
      <c r="C558" s="277"/>
      <c r="D558" s="278" t="s">
        <v>400</v>
      </c>
      <c r="E558" s="279">
        <v>108.68</v>
      </c>
      <c r="F558" s="280"/>
      <c r="G558" s="281">
        <v>1057</v>
      </c>
      <c r="H558" s="291">
        <v>37</v>
      </c>
      <c r="I558" s="282">
        <f t="shared" si="116"/>
      </c>
      <c r="J558" s="283">
        <f t="shared" si="161"/>
      </c>
      <c r="K558" s="281">
        <v>5</v>
      </c>
      <c r="L558" s="283">
        <f t="shared" si="211"/>
      </c>
      <c r="M558" s="281">
        <v>0</v>
      </c>
      <c r="N558" s="284">
        <f t="shared" si="229"/>
      </c>
      <c r="O558" s="281">
        <v>0</v>
      </c>
      <c r="P558" s="284">
        <f t="shared" si="247"/>
      </c>
      <c r="Q558" s="285"/>
      <c r="R558" s="281"/>
      <c r="S558" s="285"/>
      <c r="T558" s="281"/>
      <c r="U558" s="286"/>
      <c r="V558" s="287"/>
      <c r="W558" s="281"/>
      <c r="X558" s="287"/>
      <c r="Y558" s="285"/>
      <c r="Z558" s="287"/>
      <c r="AA558" s="287"/>
      <c r="AB558" s="281"/>
      <c r="AC558" s="281"/>
      <c r="AD558" s="285"/>
      <c r="AE558" s="288"/>
      <c r="AF558" s="292" t="s">
        <v>357</v>
      </c>
    </row>
    <row r="559">
      <c r="A559" s="275"/>
      <c r="B559" s="309" t="s">
        <v>377</v>
      </c>
      <c r="C559" s="277" t="s">
        <v>378</v>
      </c>
      <c r="D559" s="278" t="s">
        <v>399</v>
      </c>
      <c r="E559" s="279">
        <v>300.44</v>
      </c>
      <c r="F559" s="280">
        <f>E559+E561+E560</f>
      </c>
      <c r="G559" s="281">
        <v>5710</v>
      </c>
      <c r="H559" s="281">
        <v>378</v>
      </c>
      <c r="I559" s="282">
        <f t="shared" si="116"/>
      </c>
      <c r="J559" s="283">
        <f>(E559/G560)*1000</f>
      </c>
      <c r="K559" s="281">
        <v>3</v>
      </c>
      <c r="L559" s="283">
        <f t="shared" si="211"/>
      </c>
      <c r="M559" s="281">
        <v>0</v>
      </c>
      <c r="N559" s="284">
        <f t="shared" si="229"/>
      </c>
      <c r="O559" s="281">
        <v>0</v>
      </c>
      <c r="P559" s="284">
        <f t="shared" si="247"/>
      </c>
      <c r="Q559" s="285">
        <f>(M559+M560+M561)/(O559+O560+O561)</f>
      </c>
      <c r="R559" s="281">
        <v>5</v>
      </c>
      <c r="S559" s="285">
        <f>(O559+O560+O561)/(K559+K560+K561)</f>
      </c>
      <c r="T559" s="281">
        <v>0</v>
      </c>
      <c r="U559" s="286">
        <f>F559/T559</f>
      </c>
      <c r="V559" s="287">
        <f>(F559+4*500)/T559</f>
      </c>
      <c r="W559" s="281">
        <v>0</v>
      </c>
      <c r="X559" s="287">
        <f>W559/T559</f>
      </c>
      <c r="Y559" s="285">
        <f>T559/R559</f>
      </c>
      <c r="Z559" s="287">
        <f>W559/F559</f>
      </c>
      <c r="AA559" s="287">
        <f>W559/(F559+500)</f>
      </c>
      <c r="AB559" s="281">
        <v>0</v>
      </c>
      <c r="AC559" s="281">
        <v>0</v>
      </c>
      <c r="AD559" s="285">
        <f>AB559/T559</f>
      </c>
      <c r="AE559" s="288">
        <f>(W559-AC559)/(F559+500)</f>
      </c>
      <c r="AF559" s="310" t="s">
        <v>371</v>
      </c>
    </row>
    <row r="560">
      <c r="A560" s="275"/>
      <c r="B560" s="309"/>
      <c r="C560" s="277"/>
      <c r="D560" s="278" t="s">
        <v>355</v>
      </c>
      <c r="E560" s="279">
        <v>1679.7</v>
      </c>
      <c r="F560" s="280"/>
      <c r="G560" s="281">
        <v>19859</v>
      </c>
      <c r="H560" s="281">
        <v>763</v>
      </c>
      <c r="I560" s="282">
        <f t="shared" si="116"/>
      </c>
      <c r="J560" s="283">
        <f t="shared" ref="J560:J569" si="162">(E560/G560)*1000</f>
      </c>
      <c r="K560" s="281">
        <v>31</v>
      </c>
      <c r="L560" s="283">
        <f t="shared" si="211"/>
      </c>
      <c r="M560" s="281">
        <v>1</v>
      </c>
      <c r="N560" s="284">
        <f t="shared" si="229"/>
      </c>
      <c r="O560" s="281">
        <v>4</v>
      </c>
      <c r="P560" s="284">
        <f t="shared" si="247"/>
      </c>
      <c r="Q560" s="285"/>
      <c r="R560" s="281"/>
      <c r="S560" s="285"/>
      <c r="T560" s="281"/>
      <c r="U560" s="286"/>
      <c r="V560" s="287"/>
      <c r="W560" s="281"/>
      <c r="X560" s="287"/>
      <c r="Y560" s="285"/>
      <c r="Z560" s="287"/>
      <c r="AA560" s="287"/>
      <c r="AB560" s="281"/>
      <c r="AC560" s="281"/>
      <c r="AD560" s="285"/>
      <c r="AE560" s="288"/>
      <c r="AF560" s="292"/>
    </row>
    <row r="561">
      <c r="A561" s="275"/>
      <c r="B561" s="309"/>
      <c r="C561" s="277"/>
      <c r="D561" s="278" t="s">
        <v>400</v>
      </c>
      <c r="E561" s="279">
        <v>119.53</v>
      </c>
      <c r="F561" s="280"/>
      <c r="G561" s="281">
        <v>1175</v>
      </c>
      <c r="H561" s="281">
        <v>35</v>
      </c>
      <c r="I561" s="282">
        <f t="shared" si="116"/>
      </c>
      <c r="J561" s="283">
        <f t="shared" si="162"/>
      </c>
      <c r="K561" s="281">
        <v>5</v>
      </c>
      <c r="L561" s="283">
        <f t="shared" si="211"/>
      </c>
      <c r="M561" s="281">
        <v>0</v>
      </c>
      <c r="N561" s="284">
        <f t="shared" si="229"/>
      </c>
      <c r="O561" s="281">
        <v>0</v>
      </c>
      <c r="P561" s="284">
        <f t="shared" si="247"/>
      </c>
      <c r="Q561" s="285"/>
      <c r="R561" s="281"/>
      <c r="S561" s="285"/>
      <c r="T561" s="281"/>
      <c r="U561" s="286"/>
      <c r="V561" s="287"/>
      <c r="W561" s="281"/>
      <c r="X561" s="287"/>
      <c r="Y561" s="285"/>
      <c r="Z561" s="287"/>
      <c r="AA561" s="287"/>
      <c r="AB561" s="281"/>
      <c r="AC561" s="281"/>
      <c r="AD561" s="285"/>
      <c r="AE561" s="288"/>
      <c r="AF561" s="292" t="s">
        <v>357</v>
      </c>
    </row>
    <row r="562">
      <c r="A562" s="275"/>
      <c r="B562" s="309" t="s">
        <v>379</v>
      </c>
      <c r="C562" s="277" t="s">
        <v>378</v>
      </c>
      <c r="D562" s="278" t="s">
        <v>399</v>
      </c>
      <c r="E562" s="279">
        <v>371.99</v>
      </c>
      <c r="F562" s="280">
        <f>E562+E564+E563</f>
      </c>
      <c r="G562" s="281">
        <v>4513</v>
      </c>
      <c r="H562" s="281">
        <v>467</v>
      </c>
      <c r="I562" s="282">
        <f t="shared" si="116"/>
      </c>
      <c r="J562" s="283">
        <f t="shared" si="162"/>
      </c>
      <c r="K562" s="279">
        <v>3</v>
      </c>
      <c r="L562" s="283">
        <f t="shared" si="211"/>
      </c>
      <c r="M562" s="279">
        <v>0</v>
      </c>
      <c r="N562" s="284">
        <f t="shared" si="229"/>
      </c>
      <c r="O562" s="279">
        <v>0</v>
      </c>
      <c r="P562" s="284">
        <f t="shared" si="247"/>
      </c>
      <c r="Q562" s="285">
        <f>(M562+M563+M564)/(O562+O563+O564)</f>
      </c>
      <c r="R562" s="281">
        <v>6</v>
      </c>
      <c r="S562" s="285">
        <f>(O562+O563+O564)/(K562+K563+K564)</f>
      </c>
      <c r="T562" s="281">
        <v>1</v>
      </c>
      <c r="U562" s="286">
        <f>F562/T562</f>
      </c>
      <c r="V562" s="287">
        <f>(F562+4*500)/T562</f>
      </c>
      <c r="W562" s="281">
        <v>2071.2000000000007</v>
      </c>
      <c r="X562" s="287">
        <f>W562/T562</f>
      </c>
      <c r="Y562" s="285">
        <f>T562/R562</f>
      </c>
      <c r="Z562" s="287">
        <f>W562/F562</f>
      </c>
      <c r="AA562" s="287">
        <f>W562/(F562+500)</f>
      </c>
      <c r="AB562" s="281">
        <v>0</v>
      </c>
      <c r="AC562" s="281">
        <v>0</v>
      </c>
      <c r="AD562" s="285">
        <f>AB562/T562</f>
      </c>
      <c r="AE562" s="288">
        <f>(W562-AC562)/(F562+500)</f>
      </c>
      <c r="AF562" s="310" t="s">
        <v>371</v>
      </c>
    </row>
    <row r="563">
      <c r="A563" s="275"/>
      <c r="B563" s="309"/>
      <c r="C563" s="277"/>
      <c r="D563" s="278" t="s">
        <v>355</v>
      </c>
      <c r="E563" s="279">
        <v>1481.97</v>
      </c>
      <c r="F563" s="280"/>
      <c r="G563" s="281">
        <v>17391</v>
      </c>
      <c r="H563" s="281">
        <v>688</v>
      </c>
      <c r="I563" s="282">
        <f t="shared" si="116"/>
      </c>
      <c r="J563" s="283">
        <f t="shared" si="162"/>
      </c>
      <c r="K563" s="281">
        <v>46</v>
      </c>
      <c r="L563" s="283">
        <f t="shared" si="211"/>
      </c>
      <c r="M563" s="281">
        <v>1</v>
      </c>
      <c r="N563" s="284">
        <f t="shared" si="229"/>
      </c>
      <c r="O563" s="281">
        <v>4</v>
      </c>
      <c r="P563" s="284">
        <f t="shared" si="247"/>
      </c>
      <c r="Q563" s="285"/>
      <c r="R563" s="281"/>
      <c r="S563" s="285"/>
      <c r="T563" s="281"/>
      <c r="U563" s="286"/>
      <c r="V563" s="287"/>
      <c r="W563" s="281"/>
      <c r="X563" s="287"/>
      <c r="Y563" s="285"/>
      <c r="Z563" s="287"/>
      <c r="AA563" s="287"/>
      <c r="AB563" s="281"/>
      <c r="AC563" s="281"/>
      <c r="AD563" s="285"/>
      <c r="AE563" s="288"/>
      <c r="AF563" s="292"/>
    </row>
    <row r="564">
      <c r="A564" s="275"/>
      <c r="B564" s="309"/>
      <c r="C564" s="277"/>
      <c r="D564" s="278" t="s">
        <v>400</v>
      </c>
      <c r="E564" s="279">
        <v>215.77</v>
      </c>
      <c r="F564" s="280"/>
      <c r="G564" s="281">
        <v>1766</v>
      </c>
      <c r="H564" s="281">
        <v>44</v>
      </c>
      <c r="I564" s="282">
        <f t="shared" si="116"/>
      </c>
      <c r="J564" s="283">
        <f t="shared" si="162"/>
      </c>
      <c r="K564" s="281">
        <v>7</v>
      </c>
      <c r="L564" s="283">
        <f t="shared" si="211"/>
      </c>
      <c r="M564" s="281">
        <v>0</v>
      </c>
      <c r="N564" s="284">
        <f t="shared" si="229"/>
      </c>
      <c r="O564" s="281">
        <v>0</v>
      </c>
      <c r="P564" s="284">
        <f t="shared" si="247"/>
      </c>
      <c r="Q564" s="285"/>
      <c r="R564" s="281"/>
      <c r="S564" s="285"/>
      <c r="T564" s="281"/>
      <c r="U564" s="286"/>
      <c r="V564" s="287"/>
      <c r="W564" s="281"/>
      <c r="X564" s="287"/>
      <c r="Y564" s="285"/>
      <c r="Z564" s="287"/>
      <c r="AA564" s="287"/>
      <c r="AB564" s="281"/>
      <c r="AC564" s="281"/>
      <c r="AD564" s="285"/>
      <c r="AE564" s="288"/>
      <c r="AF564" s="292" t="s">
        <v>357</v>
      </c>
    </row>
    <row r="565">
      <c r="A565" s="275"/>
      <c r="B565" s="309" t="s">
        <v>380</v>
      </c>
      <c r="C565" s="277" t="s">
        <v>378</v>
      </c>
      <c r="D565" s="278" t="s">
        <v>399</v>
      </c>
      <c r="E565" s="279">
        <v>146.62</v>
      </c>
      <c r="F565" s="280">
        <f>E565+E567+E566</f>
      </c>
      <c r="G565" s="281">
        <v>2351</v>
      </c>
      <c r="H565" s="281">
        <v>232</v>
      </c>
      <c r="I565" s="282">
        <f t="shared" si="116"/>
      </c>
      <c r="J565" s="283">
        <f t="shared" si="162"/>
      </c>
      <c r="K565" s="279">
        <v>3</v>
      </c>
      <c r="L565" s="283">
        <f t="shared" si="211"/>
      </c>
      <c r="M565" s="279">
        <v>0</v>
      </c>
      <c r="N565" s="284">
        <f t="shared" si="229"/>
      </c>
      <c r="O565" s="279">
        <v>0</v>
      </c>
      <c r="P565" s="284">
        <f t="shared" si="247"/>
      </c>
      <c r="Q565" s="285">
        <f>(M565+M566+M567)/(O565+O566+O567)</f>
      </c>
      <c r="R565" s="281">
        <v>3</v>
      </c>
      <c r="S565" s="285">
        <f>(O565+O566+O567)/(K565+K566+K567)</f>
      </c>
      <c r="T565" s="281">
        <v>2</v>
      </c>
      <c r="U565" s="286">
        <f>F565/T565</f>
      </c>
      <c r="V565" s="287">
        <f>(F565+4*500)/T565</f>
      </c>
      <c r="W565" s="281">
        <v>2035</v>
      </c>
      <c r="X565" s="287">
        <f>W565/T565</f>
      </c>
      <c r="Y565" s="285">
        <f>T565/R565</f>
      </c>
      <c r="Z565" s="287">
        <f>W565/F565</f>
      </c>
      <c r="AA565" s="287">
        <f>W565/(F565+500)</f>
      </c>
      <c r="AB565" s="281">
        <v>0</v>
      </c>
      <c r="AC565" s="281">
        <v>0</v>
      </c>
      <c r="AD565" s="285">
        <f>AB565/T565</f>
      </c>
      <c r="AE565" s="288">
        <f>(W565-AC565)/(F565+500)</f>
      </c>
      <c r="AF565" s="310" t="s">
        <v>371</v>
      </c>
    </row>
    <row r="566">
      <c r="A566" s="275"/>
      <c r="B566" s="309"/>
      <c r="C566" s="277"/>
      <c r="D566" s="278" t="s">
        <v>355</v>
      </c>
      <c r="E566" s="279">
        <v>738.8</v>
      </c>
      <c r="F566" s="280"/>
      <c r="G566" s="281">
        <v>10838</v>
      </c>
      <c r="H566" s="281">
        <v>392</v>
      </c>
      <c r="I566" s="282">
        <f t="shared" si="116"/>
      </c>
      <c r="J566" s="283">
        <f t="shared" si="162"/>
      </c>
      <c r="K566" s="281">
        <v>22</v>
      </c>
      <c r="L566" s="283">
        <f t="shared" si="211"/>
      </c>
      <c r="M566" s="281">
        <v>1</v>
      </c>
      <c r="N566" s="284">
        <f t="shared" si="229"/>
      </c>
      <c r="O566" s="281">
        <v>2</v>
      </c>
      <c r="P566" s="284">
        <f t="shared" si="247"/>
      </c>
      <c r="Q566" s="285"/>
      <c r="R566" s="281"/>
      <c r="S566" s="285"/>
      <c r="T566" s="281"/>
      <c r="U566" s="286"/>
      <c r="V566" s="287"/>
      <c r="W566" s="281"/>
      <c r="X566" s="287"/>
      <c r="Y566" s="285"/>
      <c r="Z566" s="287"/>
      <c r="AA566" s="287"/>
      <c r="AB566" s="281"/>
      <c r="AC566" s="281"/>
      <c r="AD566" s="285"/>
      <c r="AE566" s="288"/>
      <c r="AF566" s="292"/>
    </row>
    <row r="567">
      <c r="A567" s="275"/>
      <c r="B567" s="309"/>
      <c r="C567" s="277"/>
      <c r="D567" s="278" t="s">
        <v>400</v>
      </c>
      <c r="E567" s="279">
        <v>149.11</v>
      </c>
      <c r="F567" s="280"/>
      <c r="G567" s="281">
        <v>1024</v>
      </c>
      <c r="H567" s="281">
        <v>33</v>
      </c>
      <c r="I567" s="282">
        <f t="shared" si="116"/>
      </c>
      <c r="J567" s="283">
        <f t="shared" si="162"/>
      </c>
      <c r="K567" s="281">
        <v>4</v>
      </c>
      <c r="L567" s="283">
        <f t="shared" si="211"/>
      </c>
      <c r="M567" s="281">
        <v>0</v>
      </c>
      <c r="N567" s="284">
        <f t="shared" si="229"/>
      </c>
      <c r="O567" s="281">
        <v>0</v>
      </c>
      <c r="P567" s="284">
        <f t="shared" si="247"/>
      </c>
      <c r="Q567" s="285"/>
      <c r="R567" s="281"/>
      <c r="S567" s="285"/>
      <c r="T567" s="281"/>
      <c r="U567" s="286"/>
      <c r="V567" s="287"/>
      <c r="W567" s="281"/>
      <c r="X567" s="287"/>
      <c r="Y567" s="285"/>
      <c r="Z567" s="287"/>
      <c r="AA567" s="287"/>
      <c r="AB567" s="281"/>
      <c r="AC567" s="281"/>
      <c r="AD567" s="285"/>
      <c r="AE567" s="288"/>
      <c r="AF567" s="292" t="s">
        <v>357</v>
      </c>
    </row>
    <row r="568">
      <c r="A568" s="275"/>
      <c r="B568" s="311" t="s">
        <v>362</v>
      </c>
      <c r="C568" s="311"/>
      <c r="D568" s="311"/>
      <c r="E568" s="297">
        <f>SUM(E556:E567)</f>
      </c>
      <c r="F568" s="297">
        <f>SUM(F556:F567)</f>
      </c>
      <c r="G568" s="297">
        <f>SUM(G556:G567)</f>
      </c>
      <c r="H568" s="297">
        <f>SUM(H556:H567)</f>
      </c>
      <c r="I568" s="298">
        <f t="shared" si="116"/>
      </c>
      <c r="J568" s="299">
        <f t="shared" si="162"/>
      </c>
      <c r="K568" s="297">
        <f>SUM(K556:K567)</f>
      </c>
      <c r="L568" s="299">
        <f t="shared" si="211"/>
      </c>
      <c r="M568" s="297">
        <f>SUM(M556:M567)</f>
      </c>
      <c r="N568" s="300">
        <f t="shared" si="229"/>
      </c>
      <c r="O568" s="297">
        <f>SUM(O556:O567)</f>
      </c>
      <c r="P568" s="300">
        <f t="shared" si="247"/>
      </c>
      <c r="Q568" s="301">
        <f t="shared" ref="Q568:Q569" si="134">M568/O568</f>
      </c>
      <c r="R568" s="297">
        <f>SUM(R556:R567)</f>
      </c>
      <c r="S568" s="301">
        <f t="shared" ref="S568:S569" si="187">(O568+O568)/(K568+K568)</f>
      </c>
      <c r="T568" s="297">
        <f>SUM(T556:T567)</f>
      </c>
      <c r="U568" s="302">
        <f t="shared" ref="U568:U569" si="290">F568/T568</f>
      </c>
      <c r="V568" s="303">
        <f t="shared" ref="V568:V569" si="341">(F568+4*500)/T568</f>
      </c>
      <c r="W568" s="297">
        <f>SUM(W556:W567)</f>
      </c>
      <c r="X568" s="304">
        <f t="shared" ref="X568:X569" si="392">W568/T568</f>
      </c>
      <c r="Y568" s="301">
        <f t="shared" ref="Y568:Y569" si="443">T568/R568</f>
      </c>
      <c r="Z568" s="303">
        <f t="shared" ref="Z568:Z569" si="36">W568/F568</f>
      </c>
      <c r="AA568" s="303">
        <f>W568/(F568+COUNT(W556:W567)*500)</f>
      </c>
      <c r="AB568" s="295">
        <f>AB556+AB559+AB562+AB565</f>
      </c>
      <c r="AC568" s="295">
        <f>AC556+AC559+AC562+AC565</f>
      </c>
      <c r="AD568" s="301">
        <f t="shared" ref="AD568:AD569" si="87">AB568/T568</f>
      </c>
      <c r="AE568" s="305">
        <f>(W568-AC568)/(F568+COUNT(W556:W567))</f>
      </c>
      <c r="AF568" s="292"/>
    </row>
    <row r="569">
      <c r="A569" s="275"/>
      <c r="B569" s="325" t="s">
        <v>383</v>
      </c>
      <c r="C569" s="325"/>
      <c r="D569" s="325"/>
      <c r="E569" s="326">
        <f>E555+E568</f>
      </c>
      <c r="F569" s="326">
        <f>F555+F568</f>
      </c>
      <c r="G569" s="326">
        <f>G555+G568</f>
      </c>
      <c r="H569" s="326">
        <f>H555+H568</f>
      </c>
      <c r="I569" s="327">
        <f t="shared" si="116"/>
      </c>
      <c r="J569" s="328">
        <f t="shared" si="162"/>
      </c>
      <c r="K569" s="326">
        <f>K555+K568</f>
      </c>
      <c r="L569" s="328">
        <f t="shared" si="211"/>
      </c>
      <c r="M569" s="326">
        <f>M555+M568</f>
      </c>
      <c r="N569" s="330">
        <f t="shared" si="229"/>
      </c>
      <c r="O569" s="326">
        <f>O555+O568</f>
      </c>
      <c r="P569" s="330">
        <f t="shared" si="247"/>
      </c>
      <c r="Q569" s="331">
        <f t="shared" si="134"/>
      </c>
      <c r="R569" s="326">
        <f>R555+R568</f>
      </c>
      <c r="S569" s="331">
        <f t="shared" si="187"/>
      </c>
      <c r="T569" s="326">
        <f>T555+T568</f>
      </c>
      <c r="U569" s="332">
        <f t="shared" si="290"/>
      </c>
      <c r="V569" s="333">
        <f t="shared" si="341"/>
      </c>
      <c r="W569" s="326">
        <f>W555+W568</f>
      </c>
      <c r="X569" s="333">
        <f t="shared" si="392"/>
      </c>
      <c r="Y569" s="331">
        <f t="shared" si="443"/>
      </c>
      <c r="Z569" s="333">
        <f t="shared" si="36"/>
      </c>
      <c r="AA569" s="333">
        <f>W569/(F569+COUNT(W542:W541,W543:W554,W556:W567)*500)</f>
      </c>
      <c r="AB569" s="326">
        <f>AB555+AB568</f>
      </c>
      <c r="AC569" s="326">
        <f>AC555+AC568</f>
      </c>
      <c r="AD569" s="331">
        <f t="shared" si="87"/>
      </c>
      <c r="AE569" s="333">
        <f>(W569-AC569)/(F569+COUNT(W542:W541,W543:W554,W556:W567)*500)</f>
      </c>
      <c r="AF569" s="334"/>
    </row>
    <row r="570">
      <c r="A570" s="339" t="s">
        <v>318</v>
      </c>
      <c r="B570" s="264" t="s">
        <v>319</v>
      </c>
      <c r="C570" s="264" t="s">
        <v>320</v>
      </c>
      <c r="D570" s="264" t="s">
        <v>321</v>
      </c>
      <c r="E570" s="265" t="s">
        <v>322</v>
      </c>
      <c r="F570" s="264" t="s">
        <v>323</v>
      </c>
      <c r="G570" s="264" t="s">
        <v>324</v>
      </c>
      <c r="H570" s="264" t="s">
        <v>325</v>
      </c>
      <c r="I570" s="266" t="s">
        <v>326</v>
      </c>
      <c r="J570" s="267" t="s">
        <v>327</v>
      </c>
      <c r="K570" s="264" t="s">
        <v>328</v>
      </c>
      <c r="L570" s="267" t="s">
        <v>329</v>
      </c>
      <c r="M570" s="264" t="s">
        <v>330</v>
      </c>
      <c r="N570" s="268" t="s">
        <v>331</v>
      </c>
      <c r="O570" s="264" t="s">
        <v>332</v>
      </c>
      <c r="P570" s="268" t="s">
        <v>333</v>
      </c>
      <c r="Q570" s="266" t="s">
        <v>334</v>
      </c>
      <c r="R570" s="269" t="s">
        <v>335</v>
      </c>
      <c r="S570" s="270" t="s">
        <v>336</v>
      </c>
      <c r="T570" s="269" t="s">
        <v>337</v>
      </c>
      <c r="U570" s="271" t="s">
        <v>338</v>
      </c>
      <c r="V570" s="272" t="s">
        <v>339</v>
      </c>
      <c r="W570" s="272" t="s">
        <v>340</v>
      </c>
      <c r="X570" s="272" t="s">
        <v>341</v>
      </c>
      <c r="Y570" s="270" t="s">
        <v>342</v>
      </c>
      <c r="Z570" s="272" t="s">
        <v>343</v>
      </c>
      <c r="AA570" s="272" t="s">
        <v>344</v>
      </c>
      <c r="AB570" s="272" t="s">
        <v>345</v>
      </c>
      <c r="AC570" s="269" t="s">
        <v>346</v>
      </c>
      <c r="AD570" s="270" t="s">
        <v>347</v>
      </c>
      <c r="AE570" s="273" t="s">
        <v>348</v>
      </c>
      <c r="AF570" s="274" t="s">
        <v>349</v>
      </c>
    </row>
    <row r="571">
      <c r="A571" s="275" t="s">
        <v>401</v>
      </c>
      <c r="B571" s="309" t="s">
        <v>369</v>
      </c>
      <c r="C571" s="277" t="s">
        <v>386</v>
      </c>
      <c r="D571" s="278" t="s">
        <v>399</v>
      </c>
      <c r="E571" s="279">
        <v>555.21</v>
      </c>
      <c r="F571" s="280">
        <f>E571+E573+E572</f>
      </c>
      <c r="G571" s="281">
        <v>13233</v>
      </c>
      <c r="H571" s="281">
        <v>182</v>
      </c>
      <c r="I571" s="282">
        <f t="shared" ref="I571:I597" si="117">H571/G571</f>
      </c>
      <c r="J571" s="283">
        <f t="shared" ref="J571:J586" si="163">(E571/G571)*1000</f>
      </c>
      <c r="K571" s="281">
        <v>11</v>
      </c>
      <c r="L571" s="283">
        <f t="shared" ref="L571:L597" si="212">E571/K571</f>
      </c>
      <c r="M571" s="281">
        <v>0</v>
      </c>
      <c r="N571" s="284">
        <f t="shared" ref="N571:N597" si="230">E571/M571</f>
      </c>
      <c r="O571" s="281">
        <v>2</v>
      </c>
      <c r="P571" s="284">
        <f t="shared" ref="P571:P597" si="248">E571/O571</f>
      </c>
      <c r="Q571" s="285">
        <f>(M571+M572+M573)/(O571+O572+O573)</f>
      </c>
      <c r="R571" s="281">
        <v>6</v>
      </c>
      <c r="S571" s="285">
        <f>(O571+O572+O573)/(K571+K572+K573)</f>
      </c>
      <c r="T571" s="281">
        <v>2</v>
      </c>
      <c r="U571" s="286">
        <f>F571/T571</f>
      </c>
      <c r="V571" s="287">
        <f>(F571+4*500)/T571</f>
      </c>
      <c r="W571" s="281">
        <v>3644.4</v>
      </c>
      <c r="X571" s="287">
        <f>W571/T571</f>
      </c>
      <c r="Y571" s="285">
        <f>T571/R571</f>
      </c>
      <c r="Z571" s="287">
        <f>W571/F571</f>
      </c>
      <c r="AA571" s="287">
        <f>W571/(F571+500)</f>
      </c>
      <c r="AB571" s="281">
        <v>1</v>
      </c>
      <c r="AC571" s="281">
        <v>468</v>
      </c>
      <c r="AD571" s="285">
        <f>AB571/T571</f>
      </c>
      <c r="AE571" s="288">
        <f>(W571-AC571)/(F571+500)</f>
      </c>
      <c r="AF571" s="289" t="s">
        <v>397</v>
      </c>
    </row>
    <row r="572">
      <c r="A572" s="275"/>
      <c r="B572" s="309"/>
      <c r="C572" s="277"/>
      <c r="D572" s="278" t="s">
        <v>355</v>
      </c>
      <c r="E572" s="279">
        <v>1173.6</v>
      </c>
      <c r="F572" s="280"/>
      <c r="G572" s="281">
        <v>11174</v>
      </c>
      <c r="H572" s="281">
        <v>381</v>
      </c>
      <c r="I572" s="282">
        <f t="shared" si="117"/>
      </c>
      <c r="J572" s="283">
        <f t="shared" si="163"/>
      </c>
      <c r="K572" s="281">
        <v>23</v>
      </c>
      <c r="L572" s="283">
        <f t="shared" si="212"/>
      </c>
      <c r="M572" s="281">
        <v>2</v>
      </c>
      <c r="N572" s="284">
        <f t="shared" si="230"/>
      </c>
      <c r="O572" s="281">
        <v>2</v>
      </c>
      <c r="P572" s="284">
        <f t="shared" si="248"/>
      </c>
      <c r="Q572" s="285"/>
      <c r="R572" s="281"/>
      <c r="S572" s="285"/>
      <c r="T572" s="281"/>
      <c r="U572" s="286"/>
      <c r="V572" s="287"/>
      <c r="W572" s="281"/>
      <c r="X572" s="287"/>
      <c r="Y572" s="285"/>
      <c r="Z572" s="287"/>
      <c r="AA572" s="287"/>
      <c r="AB572" s="281"/>
      <c r="AC572" s="281"/>
      <c r="AD572" s="285"/>
      <c r="AE572" s="288"/>
      <c r="AF572" s="292"/>
    </row>
    <row r="573">
      <c r="A573" s="275"/>
      <c r="B573" s="309"/>
      <c r="C573" s="277"/>
      <c r="D573" s="278" t="s">
        <v>356</v>
      </c>
      <c r="E573" s="279">
        <v>43.11</v>
      </c>
      <c r="F573" s="280"/>
      <c r="G573" s="281">
        <v>298</v>
      </c>
      <c r="H573" s="291">
        <v>7</v>
      </c>
      <c r="I573" s="282">
        <f t="shared" si="117"/>
      </c>
      <c r="J573" s="283">
        <f t="shared" si="163"/>
      </c>
      <c r="K573" s="281">
        <v>1</v>
      </c>
      <c r="L573" s="283">
        <f t="shared" si="212"/>
      </c>
      <c r="M573" s="281">
        <v>0</v>
      </c>
      <c r="N573" s="284">
        <f t="shared" si="230"/>
      </c>
      <c r="O573" s="281">
        <v>0</v>
      </c>
      <c r="P573" s="284">
        <f t="shared" si="248"/>
      </c>
      <c r="Q573" s="285"/>
      <c r="R573" s="281"/>
      <c r="S573" s="285"/>
      <c r="T573" s="281"/>
      <c r="U573" s="286"/>
      <c r="V573" s="287"/>
      <c r="W573" s="281"/>
      <c r="X573" s="287"/>
      <c r="Y573" s="285"/>
      <c r="Z573" s="287"/>
      <c r="AA573" s="287"/>
      <c r="AB573" s="281"/>
      <c r="AC573" s="281"/>
      <c r="AD573" s="285"/>
      <c r="AE573" s="288"/>
      <c r="AF573" s="292" t="s">
        <v>357</v>
      </c>
    </row>
    <row r="574">
      <c r="A574" s="275"/>
      <c r="B574" s="308" t="s">
        <v>373</v>
      </c>
      <c r="C574" s="277" t="s">
        <v>386</v>
      </c>
      <c r="D574" s="278" t="s">
        <v>399</v>
      </c>
      <c r="E574" s="279">
        <v>814.06</v>
      </c>
      <c r="F574" s="280">
        <f>E574+E576+E575</f>
      </c>
      <c r="G574" s="281">
        <v>14744</v>
      </c>
      <c r="H574" s="281">
        <v>190</v>
      </c>
      <c r="I574" s="282">
        <f t="shared" si="117"/>
      </c>
      <c r="J574" s="283">
        <f t="shared" si="163"/>
      </c>
      <c r="K574" s="281">
        <v>14</v>
      </c>
      <c r="L574" s="283">
        <f t="shared" si="212"/>
      </c>
      <c r="M574" s="281">
        <v>1</v>
      </c>
      <c r="N574" s="284">
        <f t="shared" si="230"/>
      </c>
      <c r="O574" s="281">
        <v>2</v>
      </c>
      <c r="P574" s="284">
        <f t="shared" si="248"/>
      </c>
      <c r="Q574" s="285">
        <f>(M574+M575+M576)/(O574+O575+O576)</f>
      </c>
      <c r="R574" s="281">
        <v>7</v>
      </c>
      <c r="S574" s="285">
        <f>(O574+O575+O576)/(K574+K575+K576)</f>
      </c>
      <c r="T574" s="281">
        <v>5</v>
      </c>
      <c r="U574" s="286">
        <f>F574/T574</f>
      </c>
      <c r="V574" s="287">
        <f>(F574+4*500)/T574</f>
      </c>
      <c r="W574" s="281">
        <v>3212.4</v>
      </c>
      <c r="X574" s="287">
        <f>W574/T574</f>
      </c>
      <c r="Y574" s="285">
        <f>T574/R574</f>
      </c>
      <c r="Z574" s="287">
        <f>W574/F574</f>
      </c>
      <c r="AA574" s="287">
        <f>W574/(F574+500)</f>
      </c>
      <c r="AB574" s="281">
        <v>0</v>
      </c>
      <c r="AC574" s="281">
        <v>0</v>
      </c>
      <c r="AD574" s="285">
        <f>AB574/T574</f>
      </c>
      <c r="AE574" s="288">
        <f>(W574-AC574)/(F574+500)</f>
      </c>
      <c r="AF574" s="289" t="s">
        <v>397</v>
      </c>
    </row>
    <row r="575">
      <c r="A575" s="275"/>
      <c r="B575" s="308"/>
      <c r="C575" s="277"/>
      <c r="D575" s="278" t="s">
        <v>355</v>
      </c>
      <c r="E575" s="279">
        <v>1073.01</v>
      </c>
      <c r="F575" s="280"/>
      <c r="G575" s="281">
        <v>12231</v>
      </c>
      <c r="H575" s="281">
        <v>404</v>
      </c>
      <c r="I575" s="282">
        <f t="shared" si="117"/>
      </c>
      <c r="J575" s="283">
        <f t="shared" si="163"/>
      </c>
      <c r="K575" s="281">
        <v>17</v>
      </c>
      <c r="L575" s="283">
        <f t="shared" si="212"/>
      </c>
      <c r="M575" s="281">
        <v>1</v>
      </c>
      <c r="N575" s="284">
        <f t="shared" si="230"/>
      </c>
      <c r="O575" s="281">
        <v>2</v>
      </c>
      <c r="P575" s="284">
        <f t="shared" si="248"/>
      </c>
      <c r="Q575" s="285"/>
      <c r="R575" s="281"/>
      <c r="S575" s="285"/>
      <c r="T575" s="281"/>
      <c r="U575" s="286"/>
      <c r="V575" s="287"/>
      <c r="W575" s="281"/>
      <c r="X575" s="287"/>
      <c r="Y575" s="285"/>
      <c r="Z575" s="287"/>
      <c r="AA575" s="287"/>
      <c r="AB575" s="281"/>
      <c r="AC575" s="281"/>
      <c r="AD575" s="285"/>
      <c r="AE575" s="288"/>
      <c r="AF575" s="292"/>
    </row>
    <row r="576">
      <c r="A576" s="275"/>
      <c r="B576" s="308"/>
      <c r="C576" s="277"/>
      <c r="D576" s="278" t="s">
        <v>400</v>
      </c>
      <c r="E576" s="279">
        <v>159.34</v>
      </c>
      <c r="F576" s="280"/>
      <c r="G576" s="281">
        <v>339</v>
      </c>
      <c r="H576" s="291">
        <v>15</v>
      </c>
      <c r="I576" s="282">
        <f t="shared" si="117"/>
      </c>
      <c r="J576" s="283">
        <f t="shared" si="163"/>
      </c>
      <c r="K576" s="281">
        <v>2</v>
      </c>
      <c r="L576" s="283">
        <f t="shared" si="212"/>
      </c>
      <c r="M576" s="281">
        <v>0</v>
      </c>
      <c r="N576" s="284">
        <f t="shared" si="230"/>
      </c>
      <c r="O576" s="281">
        <v>0</v>
      </c>
      <c r="P576" s="284">
        <f t="shared" si="248"/>
      </c>
      <c r="Q576" s="285"/>
      <c r="R576" s="281"/>
      <c r="S576" s="285"/>
      <c r="T576" s="281"/>
      <c r="U576" s="286"/>
      <c r="V576" s="287"/>
      <c r="W576" s="281"/>
      <c r="X576" s="287"/>
      <c r="Y576" s="285"/>
      <c r="Z576" s="287"/>
      <c r="AA576" s="287"/>
      <c r="AB576" s="281"/>
      <c r="AC576" s="281"/>
      <c r="AD576" s="285"/>
      <c r="AE576" s="288"/>
      <c r="AF576" s="292" t="s">
        <v>357</v>
      </c>
    </row>
    <row r="577">
      <c r="A577" s="275"/>
      <c r="B577" s="309" t="s">
        <v>374</v>
      </c>
      <c r="C577" s="277" t="s">
        <v>386</v>
      </c>
      <c r="D577" s="278" t="s">
        <v>399</v>
      </c>
      <c r="E577" s="279">
        <v>541.31</v>
      </c>
      <c r="F577" s="280">
        <f>E577+E579+E578</f>
      </c>
      <c r="G577" s="281">
        <v>10493</v>
      </c>
      <c r="H577" s="291">
        <v>155</v>
      </c>
      <c r="I577" s="282">
        <f t="shared" si="117"/>
      </c>
      <c r="J577" s="283">
        <f t="shared" si="163"/>
      </c>
      <c r="K577" s="281">
        <v>6</v>
      </c>
      <c r="L577" s="283">
        <f t="shared" si="212"/>
      </c>
      <c r="M577" s="281">
        <v>0</v>
      </c>
      <c r="N577" s="284">
        <f t="shared" si="230"/>
      </c>
      <c r="O577" s="281">
        <v>0</v>
      </c>
      <c r="P577" s="284">
        <f t="shared" si="248"/>
      </c>
      <c r="Q577" s="285">
        <f>(M577+M578+M579)/(O577+O578+O579)</f>
      </c>
      <c r="R577" s="281">
        <v>4</v>
      </c>
      <c r="S577" s="285">
        <f>(O577+O578+O579)/(K577+K578+K579)</f>
      </c>
      <c r="T577" s="281">
        <v>2</v>
      </c>
      <c r="U577" s="286">
        <f>F577/T577</f>
      </c>
      <c r="V577" s="287">
        <f>(F577+4*500)/T577</f>
      </c>
      <c r="W577" s="281">
        <v>2032.8000000000002</v>
      </c>
      <c r="X577" s="287">
        <f>W577/T577</f>
      </c>
      <c r="Y577" s="285">
        <f>T577/R577</f>
      </c>
      <c r="Z577" s="287">
        <f>W577/F577</f>
      </c>
      <c r="AA577" s="287">
        <f>W577/(F577+500)</f>
      </c>
      <c r="AB577" s="281">
        <v>2</v>
      </c>
      <c r="AC577" s="281">
        <v>2032.8</v>
      </c>
      <c r="AD577" s="285">
        <f>AB577/T577</f>
      </c>
      <c r="AE577" s="288">
        <f>(W577-AC577)/(F577+500)</f>
      </c>
      <c r="AF577" s="289" t="s">
        <v>397</v>
      </c>
    </row>
    <row r="578">
      <c r="A578" s="275"/>
      <c r="B578" s="309"/>
      <c r="C578" s="277"/>
      <c r="D578" s="278" t="s">
        <v>355</v>
      </c>
      <c r="E578" s="279">
        <v>1359.48</v>
      </c>
      <c r="F578" s="280"/>
      <c r="G578" s="281">
        <v>18957</v>
      </c>
      <c r="H578" s="291">
        <v>702</v>
      </c>
      <c r="I578" s="282">
        <f t="shared" si="117"/>
      </c>
      <c r="J578" s="283">
        <f t="shared" si="163"/>
      </c>
      <c r="K578" s="281">
        <v>27</v>
      </c>
      <c r="L578" s="283">
        <f t="shared" si="212"/>
      </c>
      <c r="M578" s="281">
        <v>1</v>
      </c>
      <c r="N578" s="284">
        <f t="shared" si="230"/>
      </c>
      <c r="O578" s="281">
        <v>0</v>
      </c>
      <c r="P578" s="284">
        <f t="shared" si="248"/>
      </c>
      <c r="Q578" s="285"/>
      <c r="R578" s="281"/>
      <c r="S578" s="285"/>
      <c r="T578" s="281"/>
      <c r="U578" s="286"/>
      <c r="V578" s="287"/>
      <c r="W578" s="281"/>
      <c r="X578" s="287"/>
      <c r="Y578" s="285"/>
      <c r="Z578" s="287"/>
      <c r="AA578" s="287"/>
      <c r="AB578" s="281"/>
      <c r="AC578" s="281"/>
      <c r="AD578" s="285"/>
      <c r="AE578" s="288"/>
      <c r="AF578" s="292"/>
    </row>
    <row r="579">
      <c r="A579" s="275"/>
      <c r="B579" s="309"/>
      <c r="C579" s="277"/>
      <c r="D579" s="278" t="s">
        <v>400</v>
      </c>
      <c r="E579" s="279">
        <v>67.87</v>
      </c>
      <c r="F579" s="280"/>
      <c r="G579" s="281">
        <v>391</v>
      </c>
      <c r="H579" s="291">
        <v>26</v>
      </c>
      <c r="I579" s="282">
        <f t="shared" si="117"/>
      </c>
      <c r="J579" s="283">
        <f t="shared" si="163"/>
      </c>
      <c r="K579" s="281">
        <v>4</v>
      </c>
      <c r="L579" s="283">
        <f t="shared" si="212"/>
      </c>
      <c r="M579" s="281">
        <v>0</v>
      </c>
      <c r="N579" s="284">
        <f t="shared" si="230"/>
      </c>
      <c r="O579" s="281">
        <v>0</v>
      </c>
      <c r="P579" s="284">
        <f t="shared" si="248"/>
      </c>
      <c r="Q579" s="285"/>
      <c r="R579" s="281"/>
      <c r="S579" s="285"/>
      <c r="T579" s="281"/>
      <c r="U579" s="286"/>
      <c r="V579" s="287"/>
      <c r="W579" s="281"/>
      <c r="X579" s="287"/>
      <c r="Y579" s="285"/>
      <c r="Z579" s="287"/>
      <c r="AA579" s="287"/>
      <c r="AB579" s="281"/>
      <c r="AC579" s="281"/>
      <c r="AD579" s="285"/>
      <c r="AE579" s="288"/>
      <c r="AF579" s="292" t="s">
        <v>357</v>
      </c>
    </row>
    <row r="580">
      <c r="A580" s="275"/>
      <c r="B580" s="309" t="s">
        <v>375</v>
      </c>
      <c r="C580" s="277" t="s">
        <v>386</v>
      </c>
      <c r="D580" s="278" t="s">
        <v>399</v>
      </c>
      <c r="E580" s="279">
        <v>320.84</v>
      </c>
      <c r="F580" s="280">
        <f>E580+E582+E581</f>
      </c>
      <c r="G580" s="281">
        <v>7858</v>
      </c>
      <c r="H580" s="281">
        <v>135</v>
      </c>
      <c r="I580" s="282">
        <f t="shared" si="117"/>
      </c>
      <c r="J580" s="283">
        <f t="shared" si="163"/>
      </c>
      <c r="K580" s="281">
        <v>6</v>
      </c>
      <c r="L580" s="283">
        <f t="shared" si="212"/>
      </c>
      <c r="M580" s="281">
        <v>0</v>
      </c>
      <c r="N580" s="284">
        <f t="shared" si="230"/>
      </c>
      <c r="O580" s="281">
        <v>0</v>
      </c>
      <c r="P580" s="284">
        <f t="shared" si="248"/>
      </c>
      <c r="Q580" s="285">
        <f>(M580+M581+M582)/(O580+O581+O582)</f>
      </c>
      <c r="R580" s="281">
        <v>4</v>
      </c>
      <c r="S580" s="285">
        <f>(O580+O581+O582)/(K580+K581+K582)</f>
      </c>
      <c r="T580" s="281">
        <v>0</v>
      </c>
      <c r="U580" s="286">
        <f>F580/T580</f>
      </c>
      <c r="V580" s="287">
        <f>(F580+4*500)/T580</f>
      </c>
      <c r="W580" s="281">
        <v>0</v>
      </c>
      <c r="X580" s="287">
        <f>W580/T580</f>
      </c>
      <c r="Y580" s="285">
        <f>T580/R580</f>
      </c>
      <c r="Z580" s="287">
        <f>W580/F580</f>
      </c>
      <c r="AA580" s="287">
        <f>W580/(F580+500)</f>
      </c>
      <c r="AB580" s="281">
        <v>0</v>
      </c>
      <c r="AC580" s="281">
        <v>0</v>
      </c>
      <c r="AD580" s="285">
        <f>AB580/T580</f>
      </c>
      <c r="AE580" s="288">
        <f>(W580-AC580)/(F580+500)</f>
      </c>
      <c r="AF580" s="289" t="s">
        <v>397</v>
      </c>
    </row>
    <row r="581">
      <c r="A581" s="275"/>
      <c r="B581" s="309"/>
      <c r="C581" s="277"/>
      <c r="D581" s="278" t="s">
        <v>355</v>
      </c>
      <c r="E581" s="279">
        <v>1568.74</v>
      </c>
      <c r="F581" s="280"/>
      <c r="G581" s="281">
        <v>20894</v>
      </c>
      <c r="H581" s="281">
        <v>862</v>
      </c>
      <c r="I581" s="282">
        <f t="shared" si="117"/>
      </c>
      <c r="J581" s="283">
        <f t="shared" si="163"/>
      </c>
      <c r="K581" s="281">
        <v>28</v>
      </c>
      <c r="L581" s="283">
        <f t="shared" si="212"/>
      </c>
      <c r="M581" s="281">
        <v>0</v>
      </c>
      <c r="N581" s="284">
        <f t="shared" si="230"/>
      </c>
      <c r="O581" s="281">
        <v>1</v>
      </c>
      <c r="P581" s="284">
        <f t="shared" si="248"/>
      </c>
      <c r="Q581" s="285"/>
      <c r="R581" s="281"/>
      <c r="S581" s="285"/>
      <c r="T581" s="281"/>
      <c r="U581" s="286"/>
      <c r="V581" s="287"/>
      <c r="W581" s="281"/>
      <c r="X581" s="287"/>
      <c r="Y581" s="285"/>
      <c r="Z581" s="287"/>
      <c r="AA581" s="287"/>
      <c r="AB581" s="281"/>
      <c r="AC581" s="281"/>
      <c r="AD581" s="285"/>
      <c r="AE581" s="288"/>
      <c r="AF581" s="292"/>
    </row>
    <row r="582">
      <c r="A582" s="275"/>
      <c r="B582" s="309"/>
      <c r="C582" s="277"/>
      <c r="D582" s="278" t="s">
        <v>400</v>
      </c>
      <c r="E582" s="279">
        <v>164.3</v>
      </c>
      <c r="F582" s="280"/>
      <c r="G582" s="281">
        <v>666</v>
      </c>
      <c r="H582" s="291">
        <v>25</v>
      </c>
      <c r="I582" s="282">
        <f t="shared" si="117"/>
      </c>
      <c r="J582" s="283">
        <f t="shared" si="163"/>
      </c>
      <c r="K582" s="281">
        <v>4</v>
      </c>
      <c r="L582" s="283">
        <f t="shared" si="212"/>
      </c>
      <c r="M582" s="281">
        <v>0</v>
      </c>
      <c r="N582" s="284">
        <f t="shared" si="230"/>
      </c>
      <c r="O582" s="281">
        <v>0</v>
      </c>
      <c r="P582" s="284">
        <f t="shared" si="248"/>
      </c>
      <c r="Q582" s="285"/>
      <c r="R582" s="281"/>
      <c r="S582" s="285"/>
      <c r="T582" s="281"/>
      <c r="U582" s="286"/>
      <c r="V582" s="287"/>
      <c r="W582" s="281"/>
      <c r="X582" s="287"/>
      <c r="Y582" s="285"/>
      <c r="Z582" s="287"/>
      <c r="AA582" s="287"/>
      <c r="AB582" s="281"/>
      <c r="AC582" s="281"/>
      <c r="AD582" s="285"/>
      <c r="AE582" s="288"/>
      <c r="AF582" s="292" t="s">
        <v>357</v>
      </c>
    </row>
    <row r="583">
      <c r="A583" s="275"/>
      <c r="B583" s="294" t="s">
        <v>362</v>
      </c>
      <c r="C583" s="294"/>
      <c r="D583" s="294"/>
      <c r="E583" s="297">
        <f>SUM(E571:E582)</f>
      </c>
      <c r="F583" s="297">
        <f>SUM(F571:F582)</f>
      </c>
      <c r="G583" s="297">
        <f>SUM(G571:G582)</f>
      </c>
      <c r="H583" s="297">
        <f>SUM(H571:H582)</f>
      </c>
      <c r="I583" s="298">
        <f t="shared" si="117"/>
      </c>
      <c r="J583" s="299">
        <f t="shared" si="163"/>
      </c>
      <c r="K583" s="297">
        <f>SUM(K571:K582)</f>
      </c>
      <c r="L583" s="299">
        <f t="shared" si="212"/>
      </c>
      <c r="M583" s="297">
        <f>SUM(M571:M582)</f>
      </c>
      <c r="N583" s="300">
        <f t="shared" si="230"/>
      </c>
      <c r="O583" s="297">
        <f>SUM(O571:O582)</f>
      </c>
      <c r="P583" s="300">
        <f t="shared" si="248"/>
      </c>
      <c r="Q583" s="301">
        <f>M583/O583</f>
      </c>
      <c r="R583" s="297">
        <f>SUM(R571:R582)</f>
      </c>
      <c r="S583" s="301">
        <f>(O583+O583)/(K583+K583)</f>
      </c>
      <c r="T583" s="297">
        <f>SUM(T571:T582)</f>
      </c>
      <c r="U583" s="302">
        <f t="shared" ref="U583:U584" si="291">F583/T583</f>
      </c>
      <c r="V583" s="303">
        <f t="shared" ref="V583:V584" si="342">(F583+4*500)/T583</f>
      </c>
      <c r="W583" s="297">
        <f>SUM(W571:W582)</f>
      </c>
      <c r="X583" s="304">
        <f t="shared" ref="X583:X584" si="393">W583/T583</f>
      </c>
      <c r="Y583" s="301">
        <f t="shared" ref="Y583:Y584" si="444">T583/R583</f>
      </c>
      <c r="Z583" s="303">
        <f t="shared" ref="Z583:Z584" si="37">W583/F583</f>
      </c>
      <c r="AA583" s="303">
        <f>W583/(F583+COUNT(W571:W582)*500)</f>
      </c>
      <c r="AB583" s="297">
        <f>AB571+AB574+AB580+AB577</f>
      </c>
      <c r="AC583" s="297">
        <f>AC571+AC574+AC580+AC577</f>
      </c>
      <c r="AD583" s="301">
        <f t="shared" ref="AD583:AD584" si="88">AB583/T583</f>
      </c>
      <c r="AE583" s="305">
        <f>(W583-AC583)/(F583+COUNT(W571:W582))</f>
      </c>
      <c r="AF583" s="292"/>
    </row>
    <row r="584">
      <c r="A584" s="275"/>
      <c r="B584" s="309" t="s">
        <v>376</v>
      </c>
      <c r="C584" s="277" t="s">
        <v>378</v>
      </c>
      <c r="D584" s="278" t="s">
        <v>399</v>
      </c>
      <c r="E584" s="279">
        <v>499.48</v>
      </c>
      <c r="F584" s="280">
        <f>E584+E586+E585</f>
      </c>
      <c r="G584" s="279">
        <v>9882</v>
      </c>
      <c r="H584" s="279">
        <v>278</v>
      </c>
      <c r="I584" s="282">
        <f t="shared" si="117"/>
      </c>
      <c r="J584" s="283">
        <f t="shared" si="163"/>
      </c>
      <c r="K584" s="279">
        <v>5</v>
      </c>
      <c r="L584" s="283">
        <f t="shared" si="212"/>
      </c>
      <c r="M584" s="279">
        <v>0</v>
      </c>
      <c r="N584" s="284">
        <f t="shared" si="230"/>
      </c>
      <c r="O584" s="279">
        <v>0</v>
      </c>
      <c r="P584" s="284">
        <f t="shared" si="248"/>
      </c>
      <c r="Q584" s="285">
        <f>(M584+M585+M586)/(O584+O585+O586)</f>
      </c>
      <c r="R584" s="281">
        <v>5</v>
      </c>
      <c r="S584" s="285">
        <f>(O584+O585+O586)/(K584+K585+K586)</f>
      </c>
      <c r="T584" s="281">
        <v>1</v>
      </c>
      <c r="U584" s="286">
        <f t="shared" si="291"/>
      </c>
      <c r="V584" s="287">
        <f t="shared" si="342"/>
      </c>
      <c r="W584" s="281">
        <v>2652</v>
      </c>
      <c r="X584" s="287">
        <f t="shared" si="393"/>
      </c>
      <c r="Y584" s="285">
        <f t="shared" si="444"/>
      </c>
      <c r="Z584" s="287">
        <f t="shared" si="37"/>
      </c>
      <c r="AA584" s="287">
        <f>W584/(F584+500)</f>
      </c>
      <c r="AB584" s="281">
        <v>0</v>
      </c>
      <c r="AC584" s="281">
        <v>0</v>
      </c>
      <c r="AD584" s="285">
        <f t="shared" si="88"/>
      </c>
      <c r="AE584" s="288">
        <f>(W584-AC584)/(F584+500)</f>
      </c>
      <c r="AF584" s="289" t="s">
        <v>397</v>
      </c>
    </row>
    <row r="585">
      <c r="A585" s="275"/>
      <c r="B585" s="309"/>
      <c r="C585" s="277"/>
      <c r="D585" s="278" t="s">
        <v>355</v>
      </c>
      <c r="E585" s="279">
        <v>1484.32</v>
      </c>
      <c r="F585" s="280"/>
      <c r="G585" s="281">
        <v>19363</v>
      </c>
      <c r="H585" s="281">
        <v>688</v>
      </c>
      <c r="I585" s="282">
        <f t="shared" si="117"/>
      </c>
      <c r="J585" s="283">
        <f t="shared" si="163"/>
      </c>
      <c r="K585" s="281">
        <v>23</v>
      </c>
      <c r="L585" s="283">
        <f t="shared" si="212"/>
      </c>
      <c r="M585" s="281">
        <v>1</v>
      </c>
      <c r="N585" s="284">
        <f t="shared" si="230"/>
      </c>
      <c r="O585" s="281">
        <v>3</v>
      </c>
      <c r="P585" s="284">
        <f t="shared" si="248"/>
      </c>
      <c r="Q585" s="285"/>
      <c r="R585" s="281"/>
      <c r="S585" s="285"/>
      <c r="T585" s="281"/>
      <c r="U585" s="286"/>
      <c r="V585" s="287"/>
      <c r="W585" s="281"/>
      <c r="X585" s="287"/>
      <c r="Y585" s="285"/>
      <c r="Z585" s="287"/>
      <c r="AA585" s="287"/>
      <c r="AB585" s="281"/>
      <c r="AC585" s="281"/>
      <c r="AD585" s="285"/>
      <c r="AE585" s="288"/>
      <c r="AF585" s="292"/>
    </row>
    <row r="586">
      <c r="A586" s="275"/>
      <c r="B586" s="309"/>
      <c r="C586" s="277"/>
      <c r="D586" s="278" t="s">
        <v>400</v>
      </c>
      <c r="E586" s="279">
        <v>507.6</v>
      </c>
      <c r="F586" s="280"/>
      <c r="G586" s="281">
        <v>966</v>
      </c>
      <c r="H586" s="291">
        <v>41</v>
      </c>
      <c r="I586" s="282">
        <f t="shared" si="117"/>
      </c>
      <c r="J586" s="283">
        <f t="shared" si="163"/>
      </c>
      <c r="K586" s="281">
        <v>4</v>
      </c>
      <c r="L586" s="283">
        <f t="shared" si="212"/>
      </c>
      <c r="M586" s="281">
        <v>0</v>
      </c>
      <c r="N586" s="284">
        <f t="shared" si="230"/>
      </c>
      <c r="O586" s="281">
        <v>1</v>
      </c>
      <c r="P586" s="284">
        <f t="shared" si="248"/>
      </c>
      <c r="Q586" s="285"/>
      <c r="R586" s="281"/>
      <c r="S586" s="285"/>
      <c r="T586" s="281"/>
      <c r="U586" s="286"/>
      <c r="V586" s="287"/>
      <c r="W586" s="281"/>
      <c r="X586" s="287"/>
      <c r="Y586" s="285"/>
      <c r="Z586" s="287"/>
      <c r="AA586" s="287"/>
      <c r="AB586" s="281"/>
      <c r="AC586" s="281"/>
      <c r="AD586" s="285"/>
      <c r="AE586" s="288"/>
      <c r="AF586" s="292" t="s">
        <v>357</v>
      </c>
    </row>
    <row r="587">
      <c r="A587" s="275"/>
      <c r="B587" s="309" t="s">
        <v>377</v>
      </c>
      <c r="C587" s="277" t="s">
        <v>378</v>
      </c>
      <c r="D587" s="278" t="s">
        <v>399</v>
      </c>
      <c r="E587" s="279">
        <v>972.1</v>
      </c>
      <c r="F587" s="280">
        <f>E587+E589+E588</f>
      </c>
      <c r="G587" s="281">
        <v>17406</v>
      </c>
      <c r="H587" s="281">
        <v>598</v>
      </c>
      <c r="I587" s="282">
        <f t="shared" si="117"/>
      </c>
      <c r="J587" s="283">
        <f>(E587/G588)*1000</f>
      </c>
      <c r="K587" s="281">
        <v>10</v>
      </c>
      <c r="L587" s="283">
        <f t="shared" si="212"/>
      </c>
      <c r="M587" s="281">
        <v>1</v>
      </c>
      <c r="N587" s="284">
        <f t="shared" si="230"/>
      </c>
      <c r="O587" s="281">
        <v>1</v>
      </c>
      <c r="P587" s="284">
        <f t="shared" si="248"/>
      </c>
      <c r="Q587" s="285">
        <f>(M587+M588+M589)/(O587+O588+O589)</f>
      </c>
      <c r="R587" s="281">
        <v>12</v>
      </c>
      <c r="S587" s="285">
        <f>(O587+O588+O589)/(K587+K588+K589)</f>
      </c>
      <c r="T587" s="281">
        <v>6</v>
      </c>
      <c r="U587" s="286">
        <f>F587/T587</f>
      </c>
      <c r="V587" s="287">
        <f>(F587+4*500)/T587</f>
      </c>
      <c r="W587" s="281">
        <v>9478.800000000001</v>
      </c>
      <c r="X587" s="287">
        <f>W587/T587</f>
      </c>
      <c r="Y587" s="285">
        <f>T587/R587</f>
      </c>
      <c r="Z587" s="287">
        <f>W587/F587</f>
      </c>
      <c r="AA587" s="287">
        <f>W587/(F587+500)</f>
      </c>
      <c r="AB587" s="281">
        <v>2</v>
      </c>
      <c r="AC587" s="281">
        <v>2170.8</v>
      </c>
      <c r="AD587" s="285">
        <f>AB587/T587</f>
      </c>
      <c r="AE587" s="288">
        <f>(W587-AC587)/(F587+500)</f>
      </c>
      <c r="AF587" s="289" t="s">
        <v>397</v>
      </c>
    </row>
    <row r="588">
      <c r="A588" s="275"/>
      <c r="B588" s="309"/>
      <c r="C588" s="277"/>
      <c r="D588" s="278" t="s">
        <v>355</v>
      </c>
      <c r="E588" s="279">
        <v>2350.23</v>
      </c>
      <c r="F588" s="280"/>
      <c r="G588" s="281">
        <v>27993</v>
      </c>
      <c r="H588" s="281">
        <v>993</v>
      </c>
      <c r="I588" s="282">
        <f t="shared" si="117"/>
      </c>
      <c r="J588" s="283">
        <f t="shared" ref="J588:J597" si="164">(E588/G588)*1000</f>
      </c>
      <c r="K588" s="281">
        <v>39</v>
      </c>
      <c r="L588" s="283">
        <f t="shared" si="212"/>
      </c>
      <c r="M588" s="281">
        <v>2</v>
      </c>
      <c r="N588" s="284">
        <f t="shared" si="230"/>
      </c>
      <c r="O588" s="281">
        <v>7</v>
      </c>
      <c r="P588" s="284">
        <f t="shared" si="248"/>
      </c>
      <c r="Q588" s="285"/>
      <c r="R588" s="281"/>
      <c r="S588" s="285"/>
      <c r="T588" s="281"/>
      <c r="U588" s="286"/>
      <c r="V588" s="287"/>
      <c r="W588" s="281"/>
      <c r="X588" s="287"/>
      <c r="Y588" s="285"/>
      <c r="Z588" s="287"/>
      <c r="AA588" s="287"/>
      <c r="AB588" s="281"/>
      <c r="AC588" s="281"/>
      <c r="AD588" s="285"/>
      <c r="AE588" s="288"/>
      <c r="AF588" s="292"/>
    </row>
    <row r="589">
      <c r="A589" s="275"/>
      <c r="B589" s="309"/>
      <c r="C589" s="277"/>
      <c r="D589" s="278" t="s">
        <v>400</v>
      </c>
      <c r="E589" s="279">
        <v>693.69</v>
      </c>
      <c r="F589" s="280"/>
      <c r="G589" s="281">
        <v>1270</v>
      </c>
      <c r="H589" s="281">
        <v>48</v>
      </c>
      <c r="I589" s="282">
        <f t="shared" si="117"/>
      </c>
      <c r="J589" s="283">
        <f t="shared" si="164"/>
      </c>
      <c r="K589" s="281">
        <v>1</v>
      </c>
      <c r="L589" s="283">
        <f t="shared" si="212"/>
      </c>
      <c r="M589" s="281">
        <v>0</v>
      </c>
      <c r="N589" s="284">
        <f t="shared" si="230"/>
      </c>
      <c r="O589" s="281">
        <v>0</v>
      </c>
      <c r="P589" s="284">
        <f t="shared" si="248"/>
      </c>
      <c r="Q589" s="285"/>
      <c r="R589" s="281"/>
      <c r="S589" s="285"/>
      <c r="T589" s="281"/>
      <c r="U589" s="286"/>
      <c r="V589" s="287"/>
      <c r="W589" s="281"/>
      <c r="X589" s="287"/>
      <c r="Y589" s="285"/>
      <c r="Z589" s="287"/>
      <c r="AA589" s="287"/>
      <c r="AB589" s="281"/>
      <c r="AC589" s="281"/>
      <c r="AD589" s="285"/>
      <c r="AE589" s="288"/>
      <c r="AF589" s="292" t="s">
        <v>357</v>
      </c>
    </row>
    <row r="590">
      <c r="A590" s="275"/>
      <c r="B590" s="309" t="s">
        <v>379</v>
      </c>
      <c r="C590" s="277" t="s">
        <v>378</v>
      </c>
      <c r="D590" s="278" t="s">
        <v>399</v>
      </c>
      <c r="E590" s="279">
        <v>1400.65</v>
      </c>
      <c r="F590" s="280">
        <f>E590+E592+E591</f>
      </c>
      <c r="G590" s="281">
        <v>26246</v>
      </c>
      <c r="H590" s="281">
        <v>887</v>
      </c>
      <c r="I590" s="282">
        <f t="shared" si="117"/>
      </c>
      <c r="J590" s="283">
        <f t="shared" si="164"/>
      </c>
      <c r="K590" s="279">
        <v>8</v>
      </c>
      <c r="L590" s="283">
        <f t="shared" si="212"/>
      </c>
      <c r="M590" s="279">
        <v>0</v>
      </c>
      <c r="N590" s="284">
        <f t="shared" si="230"/>
      </c>
      <c r="O590" s="279">
        <v>1</v>
      </c>
      <c r="P590" s="284">
        <f t="shared" si="248"/>
      </c>
      <c r="Q590" s="285">
        <f>(M590+M591+M592)/(O590+O591+O592)</f>
      </c>
      <c r="R590" s="281">
        <v>22</v>
      </c>
      <c r="S590" s="285">
        <f>(O590+O591+O592)/(K590+K591+K592)</f>
      </c>
      <c r="T590" s="281">
        <v>5</v>
      </c>
      <c r="U590" s="286">
        <f>F590/T590</f>
      </c>
      <c r="V590" s="287">
        <f>(F590+4*500)/T590</f>
      </c>
      <c r="W590" s="281">
        <v>7327.439999999999</v>
      </c>
      <c r="X590" s="287">
        <f>W590/T590</f>
      </c>
      <c r="Y590" s="285">
        <f>T590/R590</f>
      </c>
      <c r="Z590" s="287">
        <f>W590/F590</f>
      </c>
      <c r="AA590" s="287">
        <f>W590/(F590+500)</f>
      </c>
      <c r="AB590" s="281">
        <v>0</v>
      </c>
      <c r="AC590" s="281">
        <v>0</v>
      </c>
      <c r="AD590" s="285">
        <f>AB590/T590</f>
      </c>
      <c r="AE590" s="288">
        <f>(W590-AC590)/(F590+500)</f>
      </c>
      <c r="AF590" s="289" t="s">
        <v>397</v>
      </c>
    </row>
    <row r="591">
      <c r="A591" s="275"/>
      <c r="B591" s="309"/>
      <c r="C591" s="277"/>
      <c r="D591" s="278" t="s">
        <v>355</v>
      </c>
      <c r="E591" s="279">
        <v>4583.2</v>
      </c>
      <c r="F591" s="280"/>
      <c r="G591" s="281">
        <v>66669</v>
      </c>
      <c r="H591" s="281">
        <v>2594</v>
      </c>
      <c r="I591" s="282">
        <f t="shared" si="117"/>
      </c>
      <c r="J591" s="283">
        <f t="shared" si="164"/>
      </c>
      <c r="K591" s="281">
        <v>84</v>
      </c>
      <c r="L591" s="283">
        <f t="shared" si="212"/>
      </c>
      <c r="M591" s="281">
        <v>4</v>
      </c>
      <c r="N591" s="284">
        <f t="shared" si="230"/>
      </c>
      <c r="O591" s="281">
        <v>13</v>
      </c>
      <c r="P591" s="284">
        <f t="shared" si="248"/>
      </c>
      <c r="Q591" s="285"/>
      <c r="R591" s="281"/>
      <c r="S591" s="285"/>
      <c r="T591" s="281"/>
      <c r="U591" s="286"/>
      <c r="V591" s="287"/>
      <c r="W591" s="281"/>
      <c r="X591" s="287"/>
      <c r="Y591" s="285"/>
      <c r="Z591" s="287"/>
      <c r="AA591" s="287"/>
      <c r="AB591" s="281"/>
      <c r="AC591" s="281"/>
      <c r="AD591" s="285"/>
      <c r="AE591" s="288"/>
      <c r="AF591" s="292"/>
    </row>
    <row r="592">
      <c r="A592" s="275"/>
      <c r="B592" s="309"/>
      <c r="C592" s="277"/>
      <c r="D592" s="278" t="s">
        <v>400</v>
      </c>
      <c r="E592" s="279">
        <v>408.97</v>
      </c>
      <c r="F592" s="280"/>
      <c r="G592" s="281">
        <v>1270</v>
      </c>
      <c r="H592" s="281">
        <v>48</v>
      </c>
      <c r="I592" s="282">
        <f t="shared" si="117"/>
      </c>
      <c r="J592" s="283">
        <f t="shared" si="164"/>
      </c>
      <c r="K592" s="281">
        <v>1</v>
      </c>
      <c r="L592" s="283">
        <f t="shared" si="212"/>
      </c>
      <c r="M592" s="281">
        <v>0</v>
      </c>
      <c r="N592" s="284">
        <f t="shared" si="230"/>
      </c>
      <c r="O592" s="281">
        <v>0</v>
      </c>
      <c r="P592" s="284">
        <f t="shared" si="248"/>
      </c>
      <c r="Q592" s="285"/>
      <c r="R592" s="281"/>
      <c r="S592" s="285"/>
      <c r="T592" s="281"/>
      <c r="U592" s="286"/>
      <c r="V592" s="287"/>
      <c r="W592" s="281"/>
      <c r="X592" s="287"/>
      <c r="Y592" s="285"/>
      <c r="Z592" s="287"/>
      <c r="AA592" s="287"/>
      <c r="AB592" s="281"/>
      <c r="AC592" s="281"/>
      <c r="AD592" s="285"/>
      <c r="AE592" s="288"/>
      <c r="AF592" s="292" t="s">
        <v>357</v>
      </c>
    </row>
    <row r="593">
      <c r="A593" s="275"/>
      <c r="B593" s="309" t="s">
        <v>380</v>
      </c>
      <c r="C593" s="277" t="s">
        <v>378</v>
      </c>
      <c r="D593" s="278" t="s">
        <v>399</v>
      </c>
      <c r="E593" s="279">
        <v>331.44</v>
      </c>
      <c r="F593" s="280">
        <f>E593+E595+E594</f>
      </c>
      <c r="G593" s="281">
        <v>5267</v>
      </c>
      <c r="H593" s="281">
        <v>159</v>
      </c>
      <c r="I593" s="282">
        <f t="shared" si="117"/>
      </c>
      <c r="J593" s="283">
        <f t="shared" si="164"/>
      </c>
      <c r="K593" s="279">
        <v>3</v>
      </c>
      <c r="L593" s="283">
        <f t="shared" si="212"/>
      </c>
      <c r="M593" s="279">
        <v>0</v>
      </c>
      <c r="N593" s="284">
        <f t="shared" si="230"/>
      </c>
      <c r="O593" s="279">
        <v>0</v>
      </c>
      <c r="P593" s="284">
        <f t="shared" si="248"/>
      </c>
      <c r="Q593" s="285">
        <f>(M593+M594+M595)/(O593+O594+O595)</f>
      </c>
      <c r="R593" s="281">
        <v>18</v>
      </c>
      <c r="S593" s="285">
        <f>(O593+O594+O595)/(K593+K594+K595)</f>
      </c>
      <c r="T593" s="281">
        <v>13</v>
      </c>
      <c r="U593" s="286">
        <f>F593/T593</f>
      </c>
      <c r="V593" s="287">
        <f>(F593+4*500)/T593</f>
      </c>
      <c r="W593" s="281">
        <v>5229.69</v>
      </c>
      <c r="X593" s="287">
        <f>W593/T593</f>
      </c>
      <c r="Y593" s="285">
        <f>T593/R593</f>
      </c>
      <c r="Z593" s="287">
        <f>W593/F593</f>
      </c>
      <c r="AA593" s="287">
        <f>W593/(F593+500)</f>
      </c>
      <c r="AB593" s="281">
        <v>0</v>
      </c>
      <c r="AC593" s="281">
        <v>0</v>
      </c>
      <c r="AD593" s="285">
        <f>AB593/T593</f>
      </c>
      <c r="AE593" s="288">
        <f>(W593-AC593)/(F593+500)</f>
      </c>
      <c r="AF593" s="289" t="s">
        <v>397</v>
      </c>
    </row>
    <row r="594">
      <c r="A594" s="275"/>
      <c r="B594" s="309"/>
      <c r="C594" s="277"/>
      <c r="D594" s="278" t="s">
        <v>355</v>
      </c>
      <c r="E594" s="279">
        <v>2228.69</v>
      </c>
      <c r="F594" s="280"/>
      <c r="G594" s="281">
        <v>40222</v>
      </c>
      <c r="H594" s="281">
        <v>1442</v>
      </c>
      <c r="I594" s="282">
        <f t="shared" si="117"/>
      </c>
      <c r="J594" s="283">
        <f t="shared" si="164"/>
      </c>
      <c r="K594" s="281">
        <v>47</v>
      </c>
      <c r="L594" s="283">
        <f t="shared" si="212"/>
      </c>
      <c r="M594" s="281">
        <v>0</v>
      </c>
      <c r="N594" s="284">
        <f t="shared" si="230"/>
      </c>
      <c r="O594" s="281">
        <v>2</v>
      </c>
      <c r="P594" s="284">
        <f t="shared" si="248"/>
      </c>
      <c r="Q594" s="285"/>
      <c r="R594" s="281"/>
      <c r="S594" s="285"/>
      <c r="T594" s="281"/>
      <c r="U594" s="286"/>
      <c r="V594" s="287"/>
      <c r="W594" s="281"/>
      <c r="X594" s="287"/>
      <c r="Y594" s="285"/>
      <c r="Z594" s="287"/>
      <c r="AA594" s="287"/>
      <c r="AB594" s="281"/>
      <c r="AC594" s="281"/>
      <c r="AD594" s="285"/>
      <c r="AE594" s="288"/>
      <c r="AF594" s="292"/>
    </row>
    <row r="595">
      <c r="A595" s="275"/>
      <c r="B595" s="309"/>
      <c r="C595" s="277"/>
      <c r="D595" s="278" t="s">
        <v>400</v>
      </c>
      <c r="E595" s="279">
        <v>13.77</v>
      </c>
      <c r="F595" s="280"/>
      <c r="G595" s="281">
        <v>129</v>
      </c>
      <c r="H595" s="281">
        <v>5</v>
      </c>
      <c r="I595" s="282">
        <f t="shared" si="117"/>
      </c>
      <c r="J595" s="283">
        <f t="shared" si="164"/>
      </c>
      <c r="K595" s="281">
        <v>0</v>
      </c>
      <c r="L595" s="283">
        <f t="shared" si="212"/>
      </c>
      <c r="M595" s="281">
        <v>0</v>
      </c>
      <c r="N595" s="284">
        <f t="shared" si="230"/>
      </c>
      <c r="O595" s="281">
        <v>0</v>
      </c>
      <c r="P595" s="284">
        <f t="shared" si="248"/>
      </c>
      <c r="Q595" s="285"/>
      <c r="R595" s="281"/>
      <c r="S595" s="285"/>
      <c r="T595" s="281"/>
      <c r="U595" s="286"/>
      <c r="V595" s="287"/>
      <c r="W595" s="281"/>
      <c r="X595" s="287"/>
      <c r="Y595" s="285"/>
      <c r="Z595" s="287"/>
      <c r="AA595" s="287"/>
      <c r="AB595" s="281"/>
      <c r="AC595" s="281"/>
      <c r="AD595" s="285"/>
      <c r="AE595" s="288"/>
      <c r="AF595" s="292" t="s">
        <v>357</v>
      </c>
    </row>
    <row r="596">
      <c r="A596" s="275"/>
      <c r="B596" s="311" t="s">
        <v>362</v>
      </c>
      <c r="C596" s="311"/>
      <c r="D596" s="311"/>
      <c r="E596" s="297">
        <f>SUM(E584:E595)</f>
      </c>
      <c r="F596" s="297">
        <f>SUM(F584:F595)</f>
      </c>
      <c r="G596" s="297">
        <f>SUM(G584:G595)</f>
      </c>
      <c r="H596" s="297">
        <f>SUM(H584:H595)</f>
      </c>
      <c r="I596" s="298">
        <f t="shared" si="117"/>
      </c>
      <c r="J596" s="299">
        <f t="shared" si="164"/>
      </c>
      <c r="K596" s="297">
        <f>SUM(K584:K595)</f>
      </c>
      <c r="L596" s="299">
        <f t="shared" si="212"/>
      </c>
      <c r="M596" s="297">
        <f>SUM(M584:M595)</f>
      </c>
      <c r="N596" s="300">
        <f t="shared" si="230"/>
      </c>
      <c r="O596" s="297">
        <f>SUM(O584:O595)</f>
      </c>
      <c r="P596" s="300">
        <f t="shared" si="248"/>
      </c>
      <c r="Q596" s="301">
        <f t="shared" ref="Q596:Q597" si="135">M596/O596</f>
      </c>
      <c r="R596" s="297">
        <f>SUM(R584:R595)</f>
      </c>
      <c r="S596" s="301">
        <f t="shared" ref="S596:S597" si="188">(O596+O596)/(K596+K596)</f>
      </c>
      <c r="T596" s="297">
        <f>SUM(T584:T595)</f>
      </c>
      <c r="U596" s="302">
        <f t="shared" ref="U596:U597" si="292">F596/T596</f>
      </c>
      <c r="V596" s="303">
        <f t="shared" ref="V596:V597" si="343">(F596+4*500)/T596</f>
      </c>
      <c r="W596" s="297">
        <f>SUM(W584:W595)</f>
      </c>
      <c r="X596" s="304">
        <f t="shared" ref="X596:X597" si="394">W596/T596</f>
      </c>
      <c r="Y596" s="301">
        <f t="shared" ref="Y596:Y597" si="445">T596/R596</f>
      </c>
      <c r="Z596" s="303">
        <f t="shared" ref="Z596:Z597" si="38">W596/F596</f>
      </c>
      <c r="AA596" s="303">
        <f>W596/(F596+COUNT(W584:W595)*500)</f>
      </c>
      <c r="AB596" s="295">
        <f>AB584+AB587+AB590+AB593</f>
      </c>
      <c r="AC596" s="295">
        <f>AC584+AC587+AC590+AC593</f>
      </c>
      <c r="AD596" s="301">
        <f t="shared" ref="AD596:AD597" si="89">AB596/T596</f>
      </c>
      <c r="AE596" s="305">
        <f>(W596-AC596)/(F596+COUNT(W584:W595))</f>
      </c>
      <c r="AF596" s="292"/>
    </row>
    <row r="597">
      <c r="A597" s="275"/>
      <c r="B597" s="325" t="s">
        <v>383</v>
      </c>
      <c r="C597" s="325"/>
      <c r="D597" s="325"/>
      <c r="E597" s="326">
        <f>E583+E596</f>
      </c>
      <c r="F597" s="326">
        <f>F583+F596</f>
      </c>
      <c r="G597" s="326">
        <f>G583+G596</f>
      </c>
      <c r="H597" s="326">
        <f>H583+H596</f>
      </c>
      <c r="I597" s="327">
        <f t="shared" si="117"/>
      </c>
      <c r="J597" s="328">
        <f t="shared" si="164"/>
      </c>
      <c r="K597" s="326">
        <f>K583+K596</f>
      </c>
      <c r="L597" s="328">
        <f t="shared" si="212"/>
      </c>
      <c r="M597" s="326">
        <f>M583+M596</f>
      </c>
      <c r="N597" s="330">
        <f t="shared" si="230"/>
      </c>
      <c r="O597" s="326">
        <f>O583+O596</f>
      </c>
      <c r="P597" s="330">
        <f t="shared" si="248"/>
      </c>
      <c r="Q597" s="331">
        <f t="shared" si="135"/>
      </c>
      <c r="R597" s="326">
        <f>R583+R596</f>
      </c>
      <c r="S597" s="331">
        <f t="shared" si="188"/>
      </c>
      <c r="T597" s="326">
        <f>T583+T596</f>
      </c>
      <c r="U597" s="332">
        <f t="shared" si="292"/>
      </c>
      <c r="V597" s="333">
        <f t="shared" si="343"/>
      </c>
      <c r="W597" s="326">
        <f>W583+W596</f>
      </c>
      <c r="X597" s="333">
        <f t="shared" si="394"/>
      </c>
      <c r="Y597" s="331">
        <f t="shared" si="445"/>
      </c>
      <c r="Z597" s="333">
        <f t="shared" si="38"/>
      </c>
      <c r="AA597" s="333">
        <f>W597/(F597+COUNT(Z596:X594,W571:W582,W584:W595)*500)</f>
      </c>
      <c r="AB597" s="326">
        <f>AB583+AB596</f>
      </c>
      <c r="AC597" s="326">
        <f>AC583+AC596</f>
      </c>
      <c r="AD597" s="331">
        <f t="shared" si="89"/>
      </c>
      <c r="AE597" s="333">
        <f>(W597-AC597)/(F597+COUNT(AD596:AB594,W571:W582,W584:W595)*500)</f>
      </c>
      <c r="AF597" s="334"/>
    </row>
    <row r="598">
      <c r="A598" s="339" t="s">
        <v>318</v>
      </c>
      <c r="B598" s="264" t="s">
        <v>319</v>
      </c>
      <c r="C598" s="264" t="s">
        <v>320</v>
      </c>
      <c r="D598" s="264" t="s">
        <v>321</v>
      </c>
      <c r="E598" s="265" t="s">
        <v>322</v>
      </c>
      <c r="F598" s="264" t="s">
        <v>323</v>
      </c>
      <c r="G598" s="264" t="s">
        <v>324</v>
      </c>
      <c r="H598" s="264" t="s">
        <v>325</v>
      </c>
      <c r="I598" s="266" t="s">
        <v>326</v>
      </c>
      <c r="J598" s="267" t="s">
        <v>327</v>
      </c>
      <c r="K598" s="264" t="s">
        <v>328</v>
      </c>
      <c r="L598" s="267" t="s">
        <v>329</v>
      </c>
      <c r="M598" s="264" t="s">
        <v>330</v>
      </c>
      <c r="N598" s="268" t="s">
        <v>331</v>
      </c>
      <c r="O598" s="264" t="s">
        <v>332</v>
      </c>
      <c r="P598" s="268" t="s">
        <v>333</v>
      </c>
      <c r="Q598" s="266" t="s">
        <v>334</v>
      </c>
      <c r="R598" s="269" t="s">
        <v>335</v>
      </c>
      <c r="S598" s="270" t="s">
        <v>336</v>
      </c>
      <c r="T598" s="269" t="s">
        <v>337</v>
      </c>
      <c r="U598" s="271" t="s">
        <v>338</v>
      </c>
      <c r="V598" s="272" t="s">
        <v>339</v>
      </c>
      <c r="W598" s="272" t="s">
        <v>340</v>
      </c>
      <c r="X598" s="272" t="s">
        <v>341</v>
      </c>
      <c r="Y598" s="270" t="s">
        <v>342</v>
      </c>
      <c r="Z598" s="272" t="s">
        <v>343</v>
      </c>
      <c r="AA598" s="272" t="s">
        <v>344</v>
      </c>
      <c r="AB598" s="272" t="s">
        <v>345</v>
      </c>
      <c r="AC598" s="269" t="s">
        <v>346</v>
      </c>
      <c r="AD598" s="270" t="s">
        <v>347</v>
      </c>
      <c r="AE598" s="273" t="s">
        <v>348</v>
      </c>
      <c r="AF598" s="274" t="s">
        <v>349</v>
      </c>
    </row>
    <row r="599">
      <c r="A599" s="275" t="s">
        <v>402</v>
      </c>
      <c r="B599" s="309" t="s">
        <v>369</v>
      </c>
      <c r="C599" s="277" t="s">
        <v>386</v>
      </c>
      <c r="D599" s="278" t="s">
        <v>399</v>
      </c>
      <c r="E599" s="279">
        <v>523.42</v>
      </c>
      <c r="F599" s="280">
        <f>E599+E601+E600</f>
      </c>
      <c r="G599" s="281">
        <v>8450</v>
      </c>
      <c r="H599" s="281">
        <v>121</v>
      </c>
      <c r="I599" s="282">
        <f t="shared" ref="I599:I625" si="118">H599/G599</f>
      </c>
      <c r="J599" s="283">
        <f t="shared" ref="J599:J614" si="165">(E599/G599)*1000</f>
      </c>
      <c r="K599" s="281">
        <v>2</v>
      </c>
      <c r="L599" s="283">
        <f t="shared" ref="L599:L625" si="213">E599/K599</f>
      </c>
      <c r="M599" s="281">
        <v>0</v>
      </c>
      <c r="N599" s="284">
        <f t="shared" ref="N599:N625" si="231">E599/M599</f>
      </c>
      <c r="O599" s="281">
        <v>0</v>
      </c>
      <c r="P599" s="284">
        <f t="shared" ref="P599:P625" si="249">E599/O599</f>
      </c>
      <c r="Q599" s="285">
        <f>(M599+M600+M601)/(O599+O600+O601)</f>
      </c>
      <c r="R599" s="281">
        <v>3</v>
      </c>
      <c r="S599" s="285">
        <f>(O599+O600+O601)/(K599+K600+K601)</f>
      </c>
      <c r="T599" s="281">
        <v>0</v>
      </c>
      <c r="U599" s="286">
        <f>F599/T599</f>
      </c>
      <c r="V599" s="287">
        <f>(F599+4*500)/T599</f>
      </c>
      <c r="W599" s="281">
        <v>0</v>
      </c>
      <c r="X599" s="287">
        <f>W599/T599</f>
      </c>
      <c r="Y599" s="285">
        <f>T599/R599</f>
      </c>
      <c r="Z599" s="287">
        <f>W599/F599</f>
      </c>
      <c r="AA599" s="287">
        <f>W599/(F599+500)</f>
      </c>
      <c r="AB599" s="281">
        <v>0</v>
      </c>
      <c r="AC599" s="281">
        <v>0</v>
      </c>
      <c r="AD599" s="285">
        <f>AB599/T599</f>
      </c>
      <c r="AE599" s="288">
        <f>(W599-AC599)/(F599+500)</f>
      </c>
      <c r="AF599" s="289" t="s">
        <v>371</v>
      </c>
    </row>
    <row r="600">
      <c r="A600" s="275"/>
      <c r="B600" s="309"/>
      <c r="C600" s="277"/>
      <c r="D600" s="278" t="s">
        <v>355</v>
      </c>
      <c r="E600" s="279">
        <v>1975.64</v>
      </c>
      <c r="F600" s="280"/>
      <c r="G600" s="281">
        <v>22735</v>
      </c>
      <c r="H600" s="281">
        <v>815</v>
      </c>
      <c r="I600" s="282">
        <f t="shared" si="118"/>
      </c>
      <c r="J600" s="283">
        <f t="shared" si="165"/>
      </c>
      <c r="K600" s="281">
        <v>32</v>
      </c>
      <c r="L600" s="283">
        <f t="shared" si="213"/>
      </c>
      <c r="M600" s="281">
        <v>0</v>
      </c>
      <c r="N600" s="284">
        <f t="shared" si="231"/>
      </c>
      <c r="O600" s="281">
        <v>2</v>
      </c>
      <c r="P600" s="284">
        <f t="shared" si="249"/>
      </c>
      <c r="Q600" s="285"/>
      <c r="R600" s="281"/>
      <c r="S600" s="285"/>
      <c r="T600" s="281"/>
      <c r="U600" s="286"/>
      <c r="V600" s="287"/>
      <c r="W600" s="281"/>
      <c r="X600" s="287"/>
      <c r="Y600" s="285"/>
      <c r="Z600" s="287"/>
      <c r="AA600" s="287"/>
      <c r="AB600" s="281"/>
      <c r="AC600" s="281"/>
      <c r="AD600" s="285"/>
      <c r="AE600" s="288"/>
      <c r="AF600" s="292"/>
    </row>
    <row r="601">
      <c r="A601" s="275"/>
      <c r="B601" s="309"/>
      <c r="C601" s="277"/>
      <c r="D601" s="278" t="s">
        <v>356</v>
      </c>
      <c r="E601" s="279">
        <v>27.1</v>
      </c>
      <c r="F601" s="280"/>
      <c r="G601" s="281">
        <v>309</v>
      </c>
      <c r="H601" s="291">
        <v>12</v>
      </c>
      <c r="I601" s="282">
        <f t="shared" si="118"/>
      </c>
      <c r="J601" s="283">
        <f t="shared" si="165"/>
      </c>
      <c r="K601" s="281">
        <v>0</v>
      </c>
      <c r="L601" s="283">
        <f t="shared" si="213"/>
      </c>
      <c r="M601" s="281">
        <v>0</v>
      </c>
      <c r="N601" s="284">
        <f t="shared" si="231"/>
      </c>
      <c r="O601" s="281">
        <v>0</v>
      </c>
      <c r="P601" s="284">
        <f t="shared" si="249"/>
      </c>
      <c r="Q601" s="285"/>
      <c r="R601" s="281"/>
      <c r="S601" s="285"/>
      <c r="T601" s="281"/>
      <c r="U601" s="286"/>
      <c r="V601" s="287"/>
      <c r="W601" s="281"/>
      <c r="X601" s="287"/>
      <c r="Y601" s="285"/>
      <c r="Z601" s="287"/>
      <c r="AA601" s="287"/>
      <c r="AB601" s="281"/>
      <c r="AC601" s="281"/>
      <c r="AD601" s="285"/>
      <c r="AE601" s="288"/>
      <c r="AF601" s="292" t="s">
        <v>357</v>
      </c>
    </row>
    <row r="602">
      <c r="A602" s="275"/>
      <c r="B602" s="308" t="s">
        <v>373</v>
      </c>
      <c r="C602" s="277" t="s">
        <v>386</v>
      </c>
      <c r="D602" s="278" t="s">
        <v>399</v>
      </c>
      <c r="E602" s="279">
        <v>482.6</v>
      </c>
      <c r="F602" s="280">
        <f>E602+E604+E603</f>
      </c>
      <c r="G602" s="281">
        <v>6763</v>
      </c>
      <c r="H602" s="281">
        <v>150</v>
      </c>
      <c r="I602" s="282">
        <f t="shared" si="118"/>
      </c>
      <c r="J602" s="283">
        <f t="shared" si="165"/>
      </c>
      <c r="K602" s="281">
        <v>7</v>
      </c>
      <c r="L602" s="283">
        <f t="shared" si="213"/>
      </c>
      <c r="M602" s="281">
        <v>0</v>
      </c>
      <c r="N602" s="284">
        <f t="shared" si="231"/>
      </c>
      <c r="O602" s="281">
        <v>2</v>
      </c>
      <c r="P602" s="284">
        <f t="shared" si="249"/>
      </c>
      <c r="Q602" s="285">
        <f>(M602+M603+M604)/(O602+O603+O604)</f>
      </c>
      <c r="R602" s="281">
        <v>7</v>
      </c>
      <c r="S602" s="285">
        <f>(O602+O603+O604)/(K602+K603+K604)</f>
      </c>
      <c r="T602" s="281">
        <v>2</v>
      </c>
      <c r="U602" s="286">
        <f>F602/T602</f>
      </c>
      <c r="V602" s="287">
        <f>(F602+4*500)/T602</f>
      </c>
      <c r="W602" s="281">
        <v>3319.2</v>
      </c>
      <c r="X602" s="287">
        <f>W602/T602</f>
      </c>
      <c r="Y602" s="285">
        <f>T602/R602</f>
      </c>
      <c r="Z602" s="287">
        <f>W602/F602</f>
      </c>
      <c r="AA602" s="287">
        <f>W602/(F602+500)</f>
      </c>
      <c r="AB602" s="281">
        <v>1</v>
      </c>
      <c r="AC602" s="281">
        <v>2071.2</v>
      </c>
      <c r="AD602" s="285">
        <f>AB602/T602</f>
      </c>
      <c r="AE602" s="288">
        <f>(W602-AC602)/(F602+500)</f>
      </c>
      <c r="AF602" s="289" t="s">
        <v>371</v>
      </c>
    </row>
    <row r="603">
      <c r="A603" s="275"/>
      <c r="B603" s="308"/>
      <c r="C603" s="277"/>
      <c r="D603" s="278" t="s">
        <v>355</v>
      </c>
      <c r="E603" s="279">
        <v>1280.15</v>
      </c>
      <c r="F603" s="280"/>
      <c r="G603" s="281">
        <v>11710</v>
      </c>
      <c r="H603" s="281">
        <v>442</v>
      </c>
      <c r="I603" s="282">
        <f t="shared" si="118"/>
      </c>
      <c r="J603" s="283">
        <f t="shared" si="165"/>
      </c>
      <c r="K603" s="281">
        <v>19</v>
      </c>
      <c r="L603" s="283">
        <f t="shared" si="213"/>
      </c>
      <c r="M603" s="281">
        <v>2</v>
      </c>
      <c r="N603" s="284">
        <f t="shared" si="231"/>
      </c>
      <c r="O603" s="281">
        <v>3</v>
      </c>
      <c r="P603" s="284">
        <f t="shared" si="249"/>
      </c>
      <c r="Q603" s="285"/>
      <c r="R603" s="281"/>
      <c r="S603" s="285"/>
      <c r="T603" s="281"/>
      <c r="U603" s="286"/>
      <c r="V603" s="287"/>
      <c r="W603" s="281"/>
      <c r="X603" s="287"/>
      <c r="Y603" s="285"/>
      <c r="Z603" s="287"/>
      <c r="AA603" s="287"/>
      <c r="AB603" s="281"/>
      <c r="AC603" s="281"/>
      <c r="AD603" s="285"/>
      <c r="AE603" s="288"/>
      <c r="AF603" s="292"/>
    </row>
    <row r="604">
      <c r="A604" s="275"/>
      <c r="B604" s="308"/>
      <c r="C604" s="277"/>
      <c r="D604" s="278" t="s">
        <v>400</v>
      </c>
      <c r="E604" s="279">
        <v>32.33</v>
      </c>
      <c r="F604" s="280"/>
      <c r="G604" s="281">
        <v>214</v>
      </c>
      <c r="H604" s="291">
        <v>8</v>
      </c>
      <c r="I604" s="282">
        <f t="shared" si="118"/>
      </c>
      <c r="J604" s="283">
        <f t="shared" si="165"/>
      </c>
      <c r="K604" s="281">
        <v>1</v>
      </c>
      <c r="L604" s="283">
        <f t="shared" si="213"/>
      </c>
      <c r="M604" s="281">
        <v>0</v>
      </c>
      <c r="N604" s="284">
        <f t="shared" si="231"/>
      </c>
      <c r="O604" s="281">
        <v>0</v>
      </c>
      <c r="P604" s="284">
        <f t="shared" si="249"/>
      </c>
      <c r="Q604" s="285"/>
      <c r="R604" s="281"/>
      <c r="S604" s="285"/>
      <c r="T604" s="281"/>
      <c r="U604" s="286"/>
      <c r="V604" s="287"/>
      <c r="W604" s="281"/>
      <c r="X604" s="287"/>
      <c r="Y604" s="285"/>
      <c r="Z604" s="287"/>
      <c r="AA604" s="287"/>
      <c r="AB604" s="281"/>
      <c r="AC604" s="281"/>
      <c r="AD604" s="285"/>
      <c r="AE604" s="288"/>
      <c r="AF604" s="292" t="s">
        <v>357</v>
      </c>
    </row>
    <row r="605">
      <c r="A605" s="275"/>
      <c r="B605" s="309" t="s">
        <v>374</v>
      </c>
      <c r="C605" s="277" t="s">
        <v>386</v>
      </c>
      <c r="D605" s="278" t="s">
        <v>399</v>
      </c>
      <c r="E605" s="279">
        <v>313.94</v>
      </c>
      <c r="F605" s="280">
        <f>E605+E607+E606</f>
      </c>
      <c r="G605" s="281">
        <v>5841</v>
      </c>
      <c r="H605" s="291">
        <v>177</v>
      </c>
      <c r="I605" s="282">
        <f t="shared" si="118"/>
      </c>
      <c r="J605" s="283">
        <f t="shared" si="165"/>
      </c>
      <c r="K605" s="281">
        <v>4</v>
      </c>
      <c r="L605" s="283">
        <f t="shared" si="213"/>
      </c>
      <c r="M605" s="281">
        <v>0</v>
      </c>
      <c r="N605" s="284">
        <f t="shared" si="231"/>
      </c>
      <c r="O605" s="281">
        <v>0</v>
      </c>
      <c r="P605" s="284">
        <f t="shared" si="249"/>
      </c>
      <c r="Q605" s="285">
        <f>(M605+M606+M607)/(O605+O606+O607)</f>
      </c>
      <c r="R605" s="281">
        <v>6</v>
      </c>
      <c r="S605" s="285">
        <f>(O605+O606+O607)/(K605+K606+K607)</f>
      </c>
      <c r="T605" s="281">
        <v>2</v>
      </c>
      <c r="U605" s="286">
        <f>F605/T605</f>
      </c>
      <c r="V605" s="287">
        <f>(F605+4*500)/T605</f>
      </c>
      <c r="W605" s="281">
        <v>2887.2</v>
      </c>
      <c r="X605" s="287">
        <f>W605/T605</f>
      </c>
      <c r="Y605" s="285">
        <f>T605/R605</f>
      </c>
      <c r="Z605" s="287">
        <f>W605/F605</f>
      </c>
      <c r="AA605" s="287">
        <f>W605/(F605+500)</f>
      </c>
      <c r="AB605" s="281">
        <v>0</v>
      </c>
      <c r="AC605" s="281">
        <v>0</v>
      </c>
      <c r="AD605" s="285">
        <f>AB605/T605</f>
      </c>
      <c r="AE605" s="288">
        <f>(W605-AC605)/(F605+500)</f>
      </c>
      <c r="AF605" s="289" t="s">
        <v>371</v>
      </c>
    </row>
    <row r="606">
      <c r="A606" s="275"/>
      <c r="B606" s="309"/>
      <c r="C606" s="277"/>
      <c r="D606" s="278" t="s">
        <v>355</v>
      </c>
      <c r="E606" s="279">
        <v>1615.68</v>
      </c>
      <c r="F606" s="280"/>
      <c r="G606" s="281">
        <v>20844</v>
      </c>
      <c r="H606" s="291">
        <v>637</v>
      </c>
      <c r="I606" s="282">
        <f t="shared" si="118"/>
      </c>
      <c r="J606" s="283">
        <f t="shared" si="165"/>
      </c>
      <c r="K606" s="281">
        <v>25</v>
      </c>
      <c r="L606" s="283">
        <f t="shared" si="213"/>
      </c>
      <c r="M606" s="281">
        <v>2</v>
      </c>
      <c r="N606" s="284">
        <f t="shared" si="231"/>
      </c>
      <c r="O606" s="281">
        <v>3</v>
      </c>
      <c r="P606" s="284">
        <f t="shared" si="249"/>
      </c>
      <c r="Q606" s="285"/>
      <c r="R606" s="281"/>
      <c r="S606" s="285"/>
      <c r="T606" s="281"/>
      <c r="U606" s="286"/>
      <c r="V606" s="287"/>
      <c r="W606" s="281"/>
      <c r="X606" s="287"/>
      <c r="Y606" s="285"/>
      <c r="Z606" s="287"/>
      <c r="AA606" s="287"/>
      <c r="AB606" s="281"/>
      <c r="AC606" s="281"/>
      <c r="AD606" s="285"/>
      <c r="AE606" s="288"/>
      <c r="AF606" s="292"/>
    </row>
    <row r="607">
      <c r="A607" s="275"/>
      <c r="B607" s="309"/>
      <c r="C607" s="277"/>
      <c r="D607" s="278" t="s">
        <v>400</v>
      </c>
      <c r="E607" s="279">
        <v>140.62</v>
      </c>
      <c r="F607" s="280"/>
      <c r="G607" s="281">
        <v>692</v>
      </c>
      <c r="H607" s="291">
        <v>21</v>
      </c>
      <c r="I607" s="282">
        <f t="shared" si="118"/>
      </c>
      <c r="J607" s="283">
        <f t="shared" si="165"/>
      </c>
      <c r="K607" s="281">
        <v>2</v>
      </c>
      <c r="L607" s="283">
        <f t="shared" si="213"/>
      </c>
      <c r="M607" s="281">
        <v>0</v>
      </c>
      <c r="N607" s="284">
        <f t="shared" si="231"/>
      </c>
      <c r="O607" s="281">
        <v>0</v>
      </c>
      <c r="P607" s="284">
        <f t="shared" si="249"/>
      </c>
      <c r="Q607" s="285"/>
      <c r="R607" s="281"/>
      <c r="S607" s="285"/>
      <c r="T607" s="281"/>
      <c r="U607" s="286"/>
      <c r="V607" s="287"/>
      <c r="W607" s="281"/>
      <c r="X607" s="287"/>
      <c r="Y607" s="285"/>
      <c r="Z607" s="287"/>
      <c r="AA607" s="287"/>
      <c r="AB607" s="281"/>
      <c r="AC607" s="281"/>
      <c r="AD607" s="285"/>
      <c r="AE607" s="288"/>
      <c r="AF607" s="292" t="s">
        <v>357</v>
      </c>
    </row>
    <row r="608">
      <c r="A608" s="275"/>
      <c r="B608" s="309" t="s">
        <v>375</v>
      </c>
      <c r="C608" s="277" t="s">
        <v>386</v>
      </c>
      <c r="D608" s="278" t="s">
        <v>399</v>
      </c>
      <c r="E608" s="279">
        <v>1004.86</v>
      </c>
      <c r="F608" s="280">
        <f>E608+E610+E609</f>
      </c>
      <c r="G608" s="281">
        <v>15882</v>
      </c>
      <c r="H608" s="281">
        <v>527</v>
      </c>
      <c r="I608" s="282">
        <f t="shared" si="118"/>
      </c>
      <c r="J608" s="283">
        <f t="shared" si="165"/>
      </c>
      <c r="K608" s="281">
        <v>13</v>
      </c>
      <c r="L608" s="283">
        <f t="shared" si="213"/>
      </c>
      <c r="M608" s="281">
        <v>0</v>
      </c>
      <c r="N608" s="284">
        <f t="shared" si="231"/>
      </c>
      <c r="O608" s="281">
        <v>1</v>
      </c>
      <c r="P608" s="284">
        <f t="shared" si="249"/>
      </c>
      <c r="Q608" s="285">
        <f>(M608+M609+M610)/(O608+O609+O610)</f>
      </c>
      <c r="R608" s="281">
        <v>13</v>
      </c>
      <c r="S608" s="285">
        <f>(O608+O609+O610)/(K608+K609+K610)</f>
      </c>
      <c r="T608" s="281">
        <v>3</v>
      </c>
      <c r="U608" s="286">
        <f>F608/T608</f>
      </c>
      <c r="V608" s="287">
        <f>(F608+4*500)/T608</f>
      </c>
      <c r="W608" s="281">
        <v>2204.4</v>
      </c>
      <c r="X608" s="287">
        <f>W608/T608</f>
      </c>
      <c r="Y608" s="285">
        <f>T608/R608</f>
      </c>
      <c r="Z608" s="287">
        <f>W608/F608</f>
      </c>
      <c r="AA608" s="287">
        <f>W608/(F608+500)</f>
      </c>
      <c r="AB608" s="281">
        <v>1</v>
      </c>
      <c r="AC608" s="281">
        <v>787.2</v>
      </c>
      <c r="AD608" s="285">
        <f>AB608/T608</f>
      </c>
      <c r="AE608" s="288">
        <f>(W608-AC608)/(F608+500)</f>
      </c>
      <c r="AF608" s="289" t="s">
        <v>371</v>
      </c>
    </row>
    <row r="609">
      <c r="A609" s="275"/>
      <c r="B609" s="309"/>
      <c r="C609" s="277"/>
      <c r="D609" s="278" t="s">
        <v>355</v>
      </c>
      <c r="E609" s="279">
        <v>2004.05</v>
      </c>
      <c r="F609" s="280"/>
      <c r="G609" s="281">
        <v>29137</v>
      </c>
      <c r="H609" s="281">
        <v>952</v>
      </c>
      <c r="I609" s="282">
        <f t="shared" si="118"/>
      </c>
      <c r="J609" s="283">
        <f t="shared" si="165"/>
      </c>
      <c r="K609" s="281">
        <v>40</v>
      </c>
      <c r="L609" s="283">
        <f t="shared" si="213"/>
      </c>
      <c r="M609" s="281">
        <v>2</v>
      </c>
      <c r="N609" s="284">
        <f t="shared" si="231"/>
      </c>
      <c r="O609" s="281">
        <v>3</v>
      </c>
      <c r="P609" s="284">
        <f t="shared" si="249"/>
      </c>
      <c r="Q609" s="285"/>
      <c r="R609" s="281"/>
      <c r="S609" s="285"/>
      <c r="T609" s="281"/>
      <c r="U609" s="286"/>
      <c r="V609" s="287"/>
      <c r="W609" s="281"/>
      <c r="X609" s="287"/>
      <c r="Y609" s="285"/>
      <c r="Z609" s="287"/>
      <c r="AA609" s="287"/>
      <c r="AB609" s="281"/>
      <c r="AC609" s="281"/>
      <c r="AD609" s="285"/>
      <c r="AE609" s="288"/>
      <c r="AF609" s="292"/>
    </row>
    <row r="610">
      <c r="A610" s="275"/>
      <c r="B610" s="309"/>
      <c r="C610" s="277"/>
      <c r="D610" s="278" t="s">
        <v>400</v>
      </c>
      <c r="E610" s="279">
        <v>241.01</v>
      </c>
      <c r="F610" s="280"/>
      <c r="G610" s="281">
        <v>751</v>
      </c>
      <c r="H610" s="291">
        <v>33</v>
      </c>
      <c r="I610" s="282">
        <f t="shared" si="118"/>
      </c>
      <c r="J610" s="283">
        <f t="shared" si="165"/>
      </c>
      <c r="K610" s="281">
        <v>5</v>
      </c>
      <c r="L610" s="283">
        <f t="shared" si="213"/>
      </c>
      <c r="M610" s="281">
        <v>0</v>
      </c>
      <c r="N610" s="284">
        <f t="shared" si="231"/>
      </c>
      <c r="O610" s="281">
        <v>0</v>
      </c>
      <c r="P610" s="284">
        <f t="shared" si="249"/>
      </c>
      <c r="Q610" s="285"/>
      <c r="R610" s="281"/>
      <c r="S610" s="285"/>
      <c r="T610" s="281"/>
      <c r="U610" s="286"/>
      <c r="V610" s="287"/>
      <c r="W610" s="281"/>
      <c r="X610" s="287"/>
      <c r="Y610" s="285"/>
      <c r="Z610" s="287"/>
      <c r="AA610" s="287"/>
      <c r="AB610" s="281"/>
      <c r="AC610" s="281"/>
      <c r="AD610" s="285"/>
      <c r="AE610" s="288"/>
      <c r="AF610" s="292" t="s">
        <v>357</v>
      </c>
    </row>
    <row r="611">
      <c r="A611" s="275"/>
      <c r="B611" s="294" t="s">
        <v>362</v>
      </c>
      <c r="C611" s="294"/>
      <c r="D611" s="294"/>
      <c r="E611" s="297">
        <f>SUM(E599:E610)</f>
      </c>
      <c r="F611" s="297">
        <f>SUM(F599:F610)</f>
      </c>
      <c r="G611" s="297">
        <f>SUM(G599:G610)</f>
      </c>
      <c r="H611" s="297">
        <f>SUM(H599:H610)</f>
      </c>
      <c r="I611" s="298">
        <f t="shared" si="118"/>
      </c>
      <c r="J611" s="299">
        <f t="shared" si="165"/>
      </c>
      <c r="K611" s="297">
        <f>SUM(K599:K610)</f>
      </c>
      <c r="L611" s="299">
        <f t="shared" si="213"/>
      </c>
      <c r="M611" s="297">
        <f>SUM(M599:M610)</f>
      </c>
      <c r="N611" s="300">
        <f t="shared" si="231"/>
      </c>
      <c r="O611" s="297">
        <f>SUM(O599:O610)</f>
      </c>
      <c r="P611" s="300">
        <f t="shared" si="249"/>
      </c>
      <c r="Q611" s="301">
        <f>M611/O611</f>
      </c>
      <c r="R611" s="297">
        <f>SUM(R599:R610)</f>
      </c>
      <c r="S611" s="301">
        <f>(O611+O611)/(K611+K611)</f>
      </c>
      <c r="T611" s="297">
        <f>SUM(T599:T610)</f>
      </c>
      <c r="U611" s="302">
        <f t="shared" ref="U611:U612" si="293">F611/T611</f>
      </c>
      <c r="V611" s="303">
        <f t="shared" ref="V611:V612" si="344">(F611+4*500)/T611</f>
      </c>
      <c r="W611" s="297">
        <f>SUM(W599:W610)</f>
      </c>
      <c r="X611" s="304">
        <f t="shared" ref="X611:X612" si="395">W611/T611</f>
      </c>
      <c r="Y611" s="301">
        <f t="shared" ref="Y611:Y612" si="446">T611/R611</f>
      </c>
      <c r="Z611" s="303">
        <f t="shared" ref="Z611:Z612" si="39">W611/F611</f>
      </c>
      <c r="AA611" s="303">
        <f>W611/(F611+COUNT(W599:W610)*500)</f>
      </c>
      <c r="AB611" s="297">
        <f>AB599+AB602+AB608+AB605</f>
      </c>
      <c r="AC611" s="297">
        <f>AC599+AC602+AC608+AC605</f>
      </c>
      <c r="AD611" s="301">
        <f t="shared" ref="AD611:AD612" si="90">AB611/T611</f>
      </c>
      <c r="AE611" s="305">
        <f>(W611-AC611)/(F611+COUNT(W599:W610))</f>
      </c>
      <c r="AF611" s="292"/>
    </row>
    <row r="612">
      <c r="A612" s="275"/>
      <c r="B612" s="309" t="s">
        <v>376</v>
      </c>
      <c r="C612" s="277" t="s">
        <v>378</v>
      </c>
      <c r="D612" s="278" t="s">
        <v>399</v>
      </c>
      <c r="E612" s="279">
        <v>1038.75</v>
      </c>
      <c r="F612" s="280">
        <f>E612+E614+E613</f>
      </c>
      <c r="G612" s="279">
        <v>14561</v>
      </c>
      <c r="H612" s="279">
        <v>601</v>
      </c>
      <c r="I612" s="282">
        <f t="shared" si="118"/>
      </c>
      <c r="J612" s="283">
        <f t="shared" si="165"/>
      </c>
      <c r="K612" s="279">
        <v>12</v>
      </c>
      <c r="L612" s="283">
        <f t="shared" si="213"/>
      </c>
      <c r="M612" s="279">
        <v>1</v>
      </c>
      <c r="N612" s="284">
        <f t="shared" si="231"/>
      </c>
      <c r="O612" s="279">
        <v>0</v>
      </c>
      <c r="P612" s="284">
        <f t="shared" si="249"/>
      </c>
      <c r="Q612" s="285">
        <f>(M612+M613+M614)/(O612+O613+O614)</f>
      </c>
      <c r="R612" s="281">
        <v>11</v>
      </c>
      <c r="S612" s="285">
        <f>(O612+O613+O614)/(K612+K613+K614)</f>
      </c>
      <c r="T612" s="281">
        <v>2</v>
      </c>
      <c r="U612" s="286">
        <f t="shared" si="293"/>
      </c>
      <c r="V612" s="287">
        <f t="shared" si="344"/>
      </c>
      <c r="W612" s="281">
        <v>1183.2</v>
      </c>
      <c r="X612" s="287">
        <f t="shared" si="395"/>
      </c>
      <c r="Y612" s="285">
        <f t="shared" si="446"/>
      </c>
      <c r="Z612" s="287">
        <f t="shared" si="39"/>
      </c>
      <c r="AA612" s="287">
        <f>W612/(F612+500)</f>
      </c>
      <c r="AB612" s="281">
        <v>0</v>
      </c>
      <c r="AC612" s="281">
        <v>0</v>
      </c>
      <c r="AD612" s="285">
        <f t="shared" si="90"/>
      </c>
      <c r="AE612" s="288">
        <f>(W612-AC612)/(F612+500)</f>
      </c>
      <c r="AF612" s="289" t="s">
        <v>371</v>
      </c>
    </row>
    <row r="613">
      <c r="A613" s="275"/>
      <c r="B613" s="309"/>
      <c r="C613" s="277"/>
      <c r="D613" s="278" t="s">
        <v>355</v>
      </c>
      <c r="E613" s="279">
        <v>2404.77</v>
      </c>
      <c r="F613" s="280"/>
      <c r="G613" s="281">
        <v>36359</v>
      </c>
      <c r="H613" s="281">
        <v>1214</v>
      </c>
      <c r="I613" s="282">
        <f t="shared" si="118"/>
      </c>
      <c r="J613" s="283">
        <f t="shared" si="165"/>
      </c>
      <c r="K613" s="281">
        <v>37</v>
      </c>
      <c r="L613" s="283">
        <f t="shared" si="213"/>
      </c>
      <c r="M613" s="281">
        <v>1</v>
      </c>
      <c r="N613" s="284">
        <f t="shared" si="231"/>
      </c>
      <c r="O613" s="281">
        <v>4</v>
      </c>
      <c r="P613" s="284">
        <f t="shared" si="249"/>
      </c>
      <c r="Q613" s="285"/>
      <c r="R613" s="281"/>
      <c r="S613" s="285"/>
      <c r="T613" s="281"/>
      <c r="U613" s="286"/>
      <c r="V613" s="287"/>
      <c r="W613" s="281"/>
      <c r="X613" s="287"/>
      <c r="Y613" s="285"/>
      <c r="Z613" s="287"/>
      <c r="AA613" s="287"/>
      <c r="AB613" s="281"/>
      <c r="AC613" s="281"/>
      <c r="AD613" s="285"/>
      <c r="AE613" s="288"/>
      <c r="AF613" s="292"/>
    </row>
    <row r="614">
      <c r="A614" s="275"/>
      <c r="B614" s="309"/>
      <c r="C614" s="277"/>
      <c r="D614" s="278" t="s">
        <v>400</v>
      </c>
      <c r="E614" s="279">
        <v>0</v>
      </c>
      <c r="F614" s="280"/>
      <c r="G614" s="281">
        <v>11</v>
      </c>
      <c r="H614" s="291">
        <v>0</v>
      </c>
      <c r="I614" s="282">
        <f t="shared" si="118"/>
      </c>
      <c r="J614" s="283">
        <f t="shared" si="165"/>
      </c>
      <c r="K614" s="281">
        <v>1</v>
      </c>
      <c r="L614" s="283">
        <f t="shared" si="213"/>
      </c>
      <c r="M614" s="281">
        <v>0</v>
      </c>
      <c r="N614" s="284">
        <f t="shared" si="231"/>
      </c>
      <c r="O614" s="281">
        <v>0</v>
      </c>
      <c r="P614" s="284">
        <f t="shared" si="249"/>
      </c>
      <c r="Q614" s="285"/>
      <c r="R614" s="281"/>
      <c r="S614" s="285"/>
      <c r="T614" s="281"/>
      <c r="U614" s="286"/>
      <c r="V614" s="287"/>
      <c r="W614" s="281"/>
      <c r="X614" s="287"/>
      <c r="Y614" s="285"/>
      <c r="Z614" s="287"/>
      <c r="AA614" s="287"/>
      <c r="AB614" s="281"/>
      <c r="AC614" s="281"/>
      <c r="AD614" s="285"/>
      <c r="AE614" s="288"/>
      <c r="AF614" s="292" t="s">
        <v>357</v>
      </c>
    </row>
    <row r="615">
      <c r="A615" s="275"/>
      <c r="B615" s="309" t="s">
        <v>377</v>
      </c>
      <c r="C615" s="277" t="s">
        <v>378</v>
      </c>
      <c r="D615" s="278" t="s">
        <v>399</v>
      </c>
      <c r="E615" s="279">
        <v>2228.72</v>
      </c>
      <c r="F615" s="280">
        <f>E615+E617+E616</f>
      </c>
      <c r="G615" s="281">
        <v>19522</v>
      </c>
      <c r="H615" s="281">
        <v>1019</v>
      </c>
      <c r="I615" s="282">
        <f t="shared" si="118"/>
      </c>
      <c r="J615" s="283">
        <f>(E615/G616)*1000</f>
      </c>
      <c r="K615" s="281">
        <v>27</v>
      </c>
      <c r="L615" s="283">
        <f t="shared" si="213"/>
      </c>
      <c r="M615" s="281">
        <v>5</v>
      </c>
      <c r="N615" s="284">
        <f t="shared" si="231"/>
      </c>
      <c r="O615" s="281">
        <v>5</v>
      </c>
      <c r="P615" s="284">
        <f t="shared" si="249"/>
      </c>
      <c r="Q615" s="285">
        <f>(M615+M616+M617)/(O615+O616+O617)</f>
      </c>
      <c r="R615" s="281">
        <v>10</v>
      </c>
      <c r="S615" s="285">
        <f>(O615+O616+O617)/(K615+K616+K617)</f>
      </c>
      <c r="T615" s="281">
        <v>5</v>
      </c>
      <c r="U615" s="286">
        <f>F615/T615</f>
      </c>
      <c r="V615" s="287">
        <f>(F615+4*500)/T615</f>
      </c>
      <c r="W615" s="281">
        <v>6477.6</v>
      </c>
      <c r="X615" s="287">
        <f>W615/T615</f>
      </c>
      <c r="Y615" s="285">
        <f>T615/R615</f>
      </c>
      <c r="Z615" s="287">
        <f>W615/F615</f>
      </c>
      <c r="AA615" s="287">
        <f>W615/(F615+500)</f>
      </c>
      <c r="AB615" s="281">
        <v>0</v>
      </c>
      <c r="AC615" s="281">
        <v>0</v>
      </c>
      <c r="AD615" s="285">
        <f>AB615/T615</f>
      </c>
      <c r="AE615" s="288">
        <f>(W615-AC615)/(F615+500)</f>
      </c>
      <c r="AF615" s="289" t="s">
        <v>371</v>
      </c>
    </row>
    <row r="616">
      <c r="A616" s="275"/>
      <c r="B616" s="309"/>
      <c r="C616" s="277"/>
      <c r="D616" s="278" t="s">
        <v>355</v>
      </c>
      <c r="E616" s="279">
        <v>1849.74</v>
      </c>
      <c r="F616" s="280"/>
      <c r="G616" s="281">
        <v>33124</v>
      </c>
      <c r="H616" s="281">
        <v>1227</v>
      </c>
      <c r="I616" s="282">
        <f t="shared" si="118"/>
      </c>
      <c r="J616" s="283">
        <f t="shared" ref="J616:J625" si="166">(E616/G616)*1000</f>
      </c>
      <c r="K616" s="281">
        <v>33</v>
      </c>
      <c r="L616" s="283">
        <f t="shared" si="213"/>
      </c>
      <c r="M616" s="281">
        <v>1</v>
      </c>
      <c r="N616" s="284">
        <f t="shared" si="231"/>
      </c>
      <c r="O616" s="281">
        <v>4</v>
      </c>
      <c r="P616" s="284">
        <f t="shared" si="249"/>
      </c>
      <c r="Q616" s="285"/>
      <c r="R616" s="281"/>
      <c r="S616" s="285"/>
      <c r="T616" s="281"/>
      <c r="U616" s="286"/>
      <c r="V616" s="287"/>
      <c r="W616" s="281"/>
      <c r="X616" s="287"/>
      <c r="Y616" s="285"/>
      <c r="Z616" s="287"/>
      <c r="AA616" s="287"/>
      <c r="AB616" s="281"/>
      <c r="AC616" s="281"/>
      <c r="AD616" s="285"/>
      <c r="AE616" s="288"/>
      <c r="AF616" s="292"/>
    </row>
    <row r="617">
      <c r="A617" s="275"/>
      <c r="B617" s="309"/>
      <c r="C617" s="277"/>
      <c r="D617" s="278" t="s">
        <v>400</v>
      </c>
      <c r="E617" s="279">
        <v>0</v>
      </c>
      <c r="F617" s="280"/>
      <c r="G617" s="281">
        <v>3</v>
      </c>
      <c r="H617" s="281">
        <v>0</v>
      </c>
      <c r="I617" s="282">
        <f t="shared" si="118"/>
      </c>
      <c r="J617" s="283">
        <f t="shared" si="166"/>
      </c>
      <c r="K617" s="281">
        <v>0</v>
      </c>
      <c r="L617" s="283">
        <f t="shared" si="213"/>
      </c>
      <c r="M617" s="281">
        <v>0</v>
      </c>
      <c r="N617" s="284">
        <f t="shared" si="231"/>
      </c>
      <c r="O617" s="281">
        <v>0</v>
      </c>
      <c r="P617" s="284">
        <f t="shared" si="249"/>
      </c>
      <c r="Q617" s="285"/>
      <c r="R617" s="281"/>
      <c r="S617" s="285"/>
      <c r="T617" s="281"/>
      <c r="U617" s="286"/>
      <c r="V617" s="287"/>
      <c r="W617" s="281"/>
      <c r="X617" s="287"/>
      <c r="Y617" s="285"/>
      <c r="Z617" s="287"/>
      <c r="AA617" s="287"/>
      <c r="AB617" s="281"/>
      <c r="AC617" s="281"/>
      <c r="AD617" s="285"/>
      <c r="AE617" s="288"/>
      <c r="AF617" s="292" t="s">
        <v>357</v>
      </c>
    </row>
    <row r="618">
      <c r="A618" s="275"/>
      <c r="B618" s="309" t="s">
        <v>379</v>
      </c>
      <c r="C618" s="277" t="s">
        <v>378</v>
      </c>
      <c r="D618" s="278" t="s">
        <v>399</v>
      </c>
      <c r="E618" s="279">
        <v>2046.79</v>
      </c>
      <c r="F618" s="280">
        <f>E618+E620+E619</f>
      </c>
      <c r="G618" s="281">
        <v>29128</v>
      </c>
      <c r="H618" s="281">
        <v>707</v>
      </c>
      <c r="I618" s="282">
        <f t="shared" si="118"/>
      </c>
      <c r="J618" s="283">
        <f t="shared" si="166"/>
      </c>
      <c r="K618" s="279">
        <v>24</v>
      </c>
      <c r="L618" s="283">
        <f t="shared" si="213"/>
      </c>
      <c r="M618" s="279">
        <v>0</v>
      </c>
      <c r="N618" s="284">
        <f t="shared" si="231"/>
      </c>
      <c r="O618" s="279">
        <v>1</v>
      </c>
      <c r="P618" s="284">
        <f t="shared" si="249"/>
      </c>
      <c r="Q618" s="285">
        <f>(M618+M619+M620)/(O618+O619+O620)</f>
      </c>
      <c r="R618" s="281">
        <v>9</v>
      </c>
      <c r="S618" s="285">
        <f>(O618+O619+O620)/(K618+K619+K620)</f>
      </c>
      <c r="T618" s="281">
        <v>2</v>
      </c>
      <c r="U618" s="286">
        <f>F618/T618</f>
      </c>
      <c r="V618" s="287">
        <f>(F618+4*500)/T618</f>
      </c>
      <c r="W618" s="281">
        <v>2191.2</v>
      </c>
      <c r="X618" s="287">
        <f>W618/T618</f>
      </c>
      <c r="Y618" s="285">
        <f>T618/R618</f>
      </c>
      <c r="Z618" s="287">
        <f>W618/F618</f>
      </c>
      <c r="AA618" s="287">
        <f>W618/(F618+500)</f>
      </c>
      <c r="AB618" s="281">
        <v>1</v>
      </c>
      <c r="AC618" s="281">
        <v>1723.2000000000007</v>
      </c>
      <c r="AD618" s="285">
        <f>AB618/T618</f>
      </c>
      <c r="AE618" s="288">
        <f>(W618-AC618)/(F618+500)</f>
      </c>
      <c r="AF618" s="289" t="s">
        <v>371</v>
      </c>
    </row>
    <row r="619">
      <c r="A619" s="275"/>
      <c r="B619" s="309"/>
      <c r="C619" s="277"/>
      <c r="D619" s="278" t="s">
        <v>355</v>
      </c>
      <c r="E619" s="279">
        <v>2132.99</v>
      </c>
      <c r="F619" s="280"/>
      <c r="G619" s="281">
        <v>30509</v>
      </c>
      <c r="H619" s="281">
        <v>1198</v>
      </c>
      <c r="I619" s="282">
        <f t="shared" si="118"/>
      </c>
      <c r="J619" s="283">
        <f t="shared" si="166"/>
      </c>
      <c r="K619" s="281">
        <v>47</v>
      </c>
      <c r="L619" s="283">
        <f t="shared" si="213"/>
      </c>
      <c r="M619" s="281">
        <v>1</v>
      </c>
      <c r="N619" s="284">
        <f t="shared" si="231"/>
      </c>
      <c r="O619" s="281">
        <v>1</v>
      </c>
      <c r="P619" s="284">
        <f t="shared" si="249"/>
      </c>
      <c r="Q619" s="285"/>
      <c r="R619" s="281"/>
      <c r="S619" s="285"/>
      <c r="T619" s="281"/>
      <c r="U619" s="286"/>
      <c r="V619" s="287"/>
      <c r="W619" s="281"/>
      <c r="X619" s="287"/>
      <c r="Y619" s="285"/>
      <c r="Z619" s="287"/>
      <c r="AA619" s="287"/>
      <c r="AB619" s="281"/>
      <c r="AC619" s="281"/>
      <c r="AD619" s="285"/>
      <c r="AE619" s="288"/>
      <c r="AF619" s="292"/>
    </row>
    <row r="620">
      <c r="A620" s="275"/>
      <c r="B620" s="309"/>
      <c r="C620" s="277"/>
      <c r="D620" s="278" t="s">
        <v>400</v>
      </c>
      <c r="E620" s="279">
        <v>0</v>
      </c>
      <c r="F620" s="280"/>
      <c r="G620" s="281">
        <v>1</v>
      </c>
      <c r="H620" s="281">
        <v>0</v>
      </c>
      <c r="I620" s="282">
        <f t="shared" si="118"/>
      </c>
      <c r="J620" s="283">
        <f t="shared" si="166"/>
      </c>
      <c r="K620" s="281">
        <v>0</v>
      </c>
      <c r="L620" s="283">
        <f t="shared" si="213"/>
      </c>
      <c r="M620" s="281">
        <v>0</v>
      </c>
      <c r="N620" s="284">
        <f t="shared" si="231"/>
      </c>
      <c r="O620" s="281">
        <v>0</v>
      </c>
      <c r="P620" s="284">
        <f t="shared" si="249"/>
      </c>
      <c r="Q620" s="285"/>
      <c r="R620" s="281"/>
      <c r="S620" s="285"/>
      <c r="T620" s="281"/>
      <c r="U620" s="286"/>
      <c r="V620" s="287"/>
      <c r="W620" s="281"/>
      <c r="X620" s="287"/>
      <c r="Y620" s="285"/>
      <c r="Z620" s="287"/>
      <c r="AA620" s="287"/>
      <c r="AB620" s="281"/>
      <c r="AC620" s="281"/>
      <c r="AD620" s="285"/>
      <c r="AE620" s="288"/>
      <c r="AF620" s="292" t="s">
        <v>357</v>
      </c>
    </row>
    <row r="621">
      <c r="A621" s="275"/>
      <c r="B621" s="309" t="s">
        <v>380</v>
      </c>
      <c r="C621" s="277" t="s">
        <v>378</v>
      </c>
      <c r="D621" s="278" t="s">
        <v>399</v>
      </c>
      <c r="E621" s="279">
        <v>335.01</v>
      </c>
      <c r="F621" s="280">
        <f>E621+E623+E622</f>
      </c>
      <c r="G621" s="281">
        <v>2841</v>
      </c>
      <c r="H621" s="281">
        <v>242</v>
      </c>
      <c r="I621" s="282">
        <f t="shared" si="118"/>
      </c>
      <c r="J621" s="283">
        <f t="shared" si="166"/>
      </c>
      <c r="K621" s="279">
        <v>3</v>
      </c>
      <c r="L621" s="283">
        <f t="shared" si="213"/>
      </c>
      <c r="M621" s="279">
        <v>0</v>
      </c>
      <c r="N621" s="284">
        <f t="shared" si="231"/>
      </c>
      <c r="O621" s="279">
        <v>1</v>
      </c>
      <c r="P621" s="284">
        <f t="shared" si="249"/>
      </c>
      <c r="Q621" s="285">
        <f>(M621+M622+M623)/(O621+O622+O623)</f>
      </c>
      <c r="R621" s="281">
        <v>10</v>
      </c>
      <c r="S621" s="285">
        <f>(O621+O622+O623)/(K621+K622+K623)</f>
      </c>
      <c r="T621" s="281">
        <v>3</v>
      </c>
      <c r="U621" s="286">
        <f>F621/T621</f>
      </c>
      <c r="V621" s="287">
        <f>(F621+4*500)/T621</f>
      </c>
      <c r="W621" s="281">
        <v>3103</v>
      </c>
      <c r="X621" s="287">
        <f>W621/T621</f>
      </c>
      <c r="Y621" s="285">
        <f>T621/R621</f>
      </c>
      <c r="Z621" s="287">
        <f>W621/F621</f>
      </c>
      <c r="AA621" s="287">
        <f>W621/(F621+500)</f>
      </c>
      <c r="AB621" s="281">
        <v>0</v>
      </c>
      <c r="AC621" s="281">
        <v>0</v>
      </c>
      <c r="AD621" s="285">
        <f>AB621/T621</f>
      </c>
      <c r="AE621" s="288">
        <f>(W621-AC621)/(F621+500)</f>
      </c>
      <c r="AF621" s="289" t="s">
        <v>371</v>
      </c>
    </row>
    <row r="622">
      <c r="A622" s="275"/>
      <c r="B622" s="309"/>
      <c r="C622" s="277"/>
      <c r="D622" s="278" t="s">
        <v>355</v>
      </c>
      <c r="E622" s="279">
        <v>1998.27</v>
      </c>
      <c r="F622" s="280"/>
      <c r="G622" s="281">
        <v>28042</v>
      </c>
      <c r="H622" s="281">
        <v>1228</v>
      </c>
      <c r="I622" s="282">
        <f t="shared" si="118"/>
      </c>
      <c r="J622" s="283">
        <f t="shared" si="166"/>
      </c>
      <c r="K622" s="281">
        <v>36</v>
      </c>
      <c r="L622" s="283">
        <f t="shared" si="213"/>
      </c>
      <c r="M622" s="281">
        <v>2</v>
      </c>
      <c r="N622" s="284">
        <f t="shared" si="231"/>
      </c>
      <c r="O622" s="281">
        <v>4</v>
      </c>
      <c r="P622" s="284">
        <f t="shared" si="249"/>
      </c>
      <c r="Q622" s="285"/>
      <c r="R622" s="281"/>
      <c r="S622" s="285"/>
      <c r="T622" s="281"/>
      <c r="U622" s="286"/>
      <c r="V622" s="287"/>
      <c r="W622" s="281"/>
      <c r="X622" s="287"/>
      <c r="Y622" s="285"/>
      <c r="Z622" s="287"/>
      <c r="AA622" s="287"/>
      <c r="AB622" s="281"/>
      <c r="AC622" s="281"/>
      <c r="AD622" s="285"/>
      <c r="AE622" s="288"/>
      <c r="AF622" s="292"/>
    </row>
    <row r="623">
      <c r="A623" s="275"/>
      <c r="B623" s="309"/>
      <c r="C623" s="277"/>
      <c r="D623" s="278" t="s">
        <v>400</v>
      </c>
      <c r="E623" s="279">
        <v>0</v>
      </c>
      <c r="F623" s="280"/>
      <c r="G623" s="281">
        <v>2</v>
      </c>
      <c r="H623" s="281">
        <v>0</v>
      </c>
      <c r="I623" s="282">
        <f t="shared" si="118"/>
      </c>
      <c r="J623" s="283">
        <f t="shared" si="166"/>
      </c>
      <c r="K623" s="281">
        <v>0</v>
      </c>
      <c r="L623" s="283">
        <f t="shared" si="213"/>
      </c>
      <c r="M623" s="281">
        <v>0</v>
      </c>
      <c r="N623" s="284">
        <f t="shared" si="231"/>
      </c>
      <c r="O623" s="281">
        <v>0</v>
      </c>
      <c r="P623" s="284">
        <f t="shared" si="249"/>
      </c>
      <c r="Q623" s="285"/>
      <c r="R623" s="281"/>
      <c r="S623" s="285"/>
      <c r="T623" s="281"/>
      <c r="U623" s="286"/>
      <c r="V623" s="287"/>
      <c r="W623" s="281"/>
      <c r="X623" s="287"/>
      <c r="Y623" s="285"/>
      <c r="Z623" s="287"/>
      <c r="AA623" s="287"/>
      <c r="AB623" s="281"/>
      <c r="AC623" s="281"/>
      <c r="AD623" s="285"/>
      <c r="AE623" s="288"/>
      <c r="AF623" s="292" t="s">
        <v>357</v>
      </c>
    </row>
    <row r="624">
      <c r="A624" s="275"/>
      <c r="B624" s="311" t="s">
        <v>362</v>
      </c>
      <c r="C624" s="311"/>
      <c r="D624" s="311"/>
      <c r="E624" s="297">
        <f>SUM(E612:E623)</f>
      </c>
      <c r="F624" s="297">
        <f>SUM(F612:F623)</f>
      </c>
      <c r="G624" s="297">
        <f>SUM(G612:G623)</f>
      </c>
      <c r="H624" s="297">
        <f>SUM(H612:H623)</f>
      </c>
      <c r="I624" s="298">
        <f t="shared" si="118"/>
      </c>
      <c r="J624" s="299">
        <f t="shared" si="166"/>
      </c>
      <c r="K624" s="297">
        <f>SUM(K612:K623)</f>
      </c>
      <c r="L624" s="299">
        <f t="shared" si="213"/>
      </c>
      <c r="M624" s="297">
        <f>SUM(M612:M623)</f>
      </c>
      <c r="N624" s="300">
        <f t="shared" si="231"/>
      </c>
      <c r="O624" s="297">
        <f>SUM(O612:O623)</f>
      </c>
      <c r="P624" s="300">
        <f t="shared" si="249"/>
      </c>
      <c r="Q624" s="301">
        <f t="shared" ref="Q624:Q625" si="136">M624/O624</f>
      </c>
      <c r="R624" s="297">
        <f>SUM(R612:R623)</f>
      </c>
      <c r="S624" s="301">
        <f t="shared" ref="S624:S625" si="189">(O624+O624)/(K624+K624)</f>
      </c>
      <c r="T624" s="297">
        <f>SUM(T612:T623)</f>
      </c>
      <c r="U624" s="302">
        <f t="shared" ref="U624:U625" si="294">F624/T624</f>
      </c>
      <c r="V624" s="303">
        <f t="shared" ref="V624:V625" si="345">(F624+4*500)/T624</f>
      </c>
      <c r="W624" s="297">
        <f>SUM(W612:W623)</f>
      </c>
      <c r="X624" s="304">
        <f t="shared" ref="X624:X625" si="396">W624/T624</f>
      </c>
      <c r="Y624" s="301">
        <f t="shared" ref="Y624:Y625" si="447">T624/R624</f>
      </c>
      <c r="Z624" s="303">
        <f t="shared" ref="Z624:Z625" si="40">W624/F624</f>
      </c>
      <c r="AA624" s="303">
        <f>W624/(F624+COUNT(W612:W623)*500)</f>
      </c>
      <c r="AB624" s="295">
        <f>AB612+AB615+AB618+AB621</f>
      </c>
      <c r="AC624" s="295">
        <f>AC612+AC615+AC618+AC621</f>
      </c>
      <c r="AD624" s="301">
        <f t="shared" ref="AD624:AD625" si="91">AB624/T624</f>
      </c>
      <c r="AE624" s="305">
        <f>(W624-AC624)/(F624+COUNT(W612:W623))</f>
      </c>
      <c r="AF624" s="292"/>
    </row>
    <row r="625">
      <c r="A625" s="275"/>
      <c r="B625" s="325" t="s">
        <v>383</v>
      </c>
      <c r="C625" s="325"/>
      <c r="D625" s="325"/>
      <c r="E625" s="326">
        <f>E611+E624</f>
      </c>
      <c r="F625" s="326">
        <f>F611+F624</f>
      </c>
      <c r="G625" s="326">
        <f>G611+G624</f>
      </c>
      <c r="H625" s="326">
        <f>H611+H624</f>
      </c>
      <c r="I625" s="327">
        <f t="shared" si="118"/>
      </c>
      <c r="J625" s="328">
        <f t="shared" si="166"/>
      </c>
      <c r="K625" s="326">
        <f>K611+K624</f>
      </c>
      <c r="L625" s="328">
        <f t="shared" si="213"/>
      </c>
      <c r="M625" s="326">
        <f>M611+M624</f>
      </c>
      <c r="N625" s="330">
        <f t="shared" si="231"/>
      </c>
      <c r="O625" s="326">
        <f>O611+O624</f>
      </c>
      <c r="P625" s="330">
        <f t="shared" si="249"/>
      </c>
      <c r="Q625" s="331">
        <f t="shared" si="136"/>
      </c>
      <c r="R625" s="326">
        <f>R611+R624</f>
      </c>
      <c r="S625" s="331">
        <f t="shared" si="189"/>
      </c>
      <c r="T625" s="326">
        <f>T611+T624</f>
      </c>
      <c r="U625" s="332">
        <f t="shared" si="294"/>
      </c>
      <c r="V625" s="333">
        <f t="shared" si="345"/>
      </c>
      <c r="W625" s="326">
        <f>W611+W624</f>
      </c>
      <c r="X625" s="333">
        <f t="shared" si="396"/>
      </c>
      <c r="Y625" s="331">
        <f t="shared" si="447"/>
      </c>
      <c r="Z625" s="333">
        <f t="shared" si="40"/>
      </c>
      <c r="AA625" s="333">
        <f>W625/(F625+COUNT(Z624:X622,W599:W610,W612:W623)*500)</f>
      </c>
      <c r="AB625" s="326">
        <f>AB611+AB624</f>
      </c>
      <c r="AC625" s="326">
        <f>AC611+AC624</f>
      </c>
      <c r="AD625" s="331">
        <f t="shared" si="91"/>
      </c>
      <c r="AE625" s="333">
        <f>(W625-AC625)/(F625+COUNT(AD624:AB622,W599:W610,W612:W623)*500)</f>
      </c>
      <c r="AF625" s="334"/>
    </row>
    <row r="626">
      <c r="A626" s="339" t="s">
        <v>318</v>
      </c>
      <c r="B626" s="264" t="s">
        <v>319</v>
      </c>
      <c r="C626" s="264" t="s">
        <v>320</v>
      </c>
      <c r="D626" s="264" t="s">
        <v>321</v>
      </c>
      <c r="E626" s="265" t="s">
        <v>322</v>
      </c>
      <c r="F626" s="264" t="s">
        <v>323</v>
      </c>
      <c r="G626" s="264" t="s">
        <v>324</v>
      </c>
      <c r="H626" s="264" t="s">
        <v>325</v>
      </c>
      <c r="I626" s="266" t="s">
        <v>326</v>
      </c>
      <c r="J626" s="267" t="s">
        <v>327</v>
      </c>
      <c r="K626" s="264" t="s">
        <v>328</v>
      </c>
      <c r="L626" s="267" t="s">
        <v>329</v>
      </c>
      <c r="M626" s="264" t="s">
        <v>330</v>
      </c>
      <c r="N626" s="268" t="s">
        <v>331</v>
      </c>
      <c r="O626" s="264" t="s">
        <v>332</v>
      </c>
      <c r="P626" s="268" t="s">
        <v>333</v>
      </c>
      <c r="Q626" s="266" t="s">
        <v>334</v>
      </c>
      <c r="R626" s="269" t="s">
        <v>335</v>
      </c>
      <c r="S626" s="270" t="s">
        <v>336</v>
      </c>
      <c r="T626" s="269" t="s">
        <v>337</v>
      </c>
      <c r="U626" s="271" t="s">
        <v>338</v>
      </c>
      <c r="V626" s="272" t="s">
        <v>339</v>
      </c>
      <c r="W626" s="272" t="s">
        <v>340</v>
      </c>
      <c r="X626" s="272" t="s">
        <v>341</v>
      </c>
      <c r="Y626" s="270" t="s">
        <v>342</v>
      </c>
      <c r="Z626" s="272" t="s">
        <v>343</v>
      </c>
      <c r="AA626" s="272" t="s">
        <v>344</v>
      </c>
      <c r="AB626" s="272" t="s">
        <v>345</v>
      </c>
      <c r="AC626" s="269" t="s">
        <v>346</v>
      </c>
      <c r="AD626" s="270" t="s">
        <v>347</v>
      </c>
      <c r="AE626" s="273" t="s">
        <v>348</v>
      </c>
      <c r="AF626" s="274" t="s">
        <v>349</v>
      </c>
    </row>
    <row r="627">
      <c r="A627" s="275" t="s">
        <v>403</v>
      </c>
      <c r="B627" s="309" t="s">
        <v>369</v>
      </c>
      <c r="C627" s="277" t="s">
        <v>386</v>
      </c>
      <c r="D627" s="278" t="s">
        <v>356</v>
      </c>
      <c r="E627" s="279">
        <v>562.76</v>
      </c>
      <c r="F627" s="280">
        <f>E627+E629+E628</f>
      </c>
      <c r="G627" s="281">
        <v>7891</v>
      </c>
      <c r="H627" s="281">
        <v>138</v>
      </c>
      <c r="I627" s="282">
        <f t="shared" ref="I627:I653" si="119">H627/G627</f>
      </c>
      <c r="J627" s="283">
        <f t="shared" ref="J627:J642" si="167">(E627/G627)*1000</f>
      </c>
      <c r="K627" s="281">
        <v>3</v>
      </c>
      <c r="L627" s="283">
        <f t="shared" ref="L627:L653" si="214">E627/K627</f>
      </c>
      <c r="M627" s="281">
        <v>0</v>
      </c>
      <c r="N627" s="284">
        <f t="shared" ref="N627:N653" si="232">E627/M627</f>
      </c>
      <c r="O627" s="281">
        <v>0</v>
      </c>
      <c r="P627" s="284">
        <f t="shared" ref="P627:P653" si="250">E627/O627</f>
      </c>
      <c r="Q627" s="285">
        <f>(M627+M628+M629)/(O627+O628+O629)</f>
      </c>
      <c r="R627" s="281">
        <v>7</v>
      </c>
      <c r="S627" s="285">
        <f>(O627+O628+O629)/(K627+K628+K629)</f>
      </c>
      <c r="T627" s="281">
        <v>2</v>
      </c>
      <c r="U627" s="286">
        <f>F627/T627</f>
      </c>
      <c r="V627" s="287">
        <f>(F627+4*500)/T627</f>
      </c>
      <c r="W627" s="281">
        <v>5438.4</v>
      </c>
      <c r="X627" s="287">
        <f>W627/T627</f>
      </c>
      <c r="Y627" s="285">
        <f>T627/R627</f>
      </c>
      <c r="Z627" s="287">
        <f>W627/F627</f>
      </c>
      <c r="AA627" s="287">
        <f>W627/(F627+500)</f>
      </c>
      <c r="AB627" s="281">
        <v>0</v>
      </c>
      <c r="AC627" s="281">
        <v>0</v>
      </c>
      <c r="AD627" s="285">
        <f>AB627/T627</f>
      </c>
      <c r="AE627" s="288">
        <f>(W627-AC627)/(F627+500)</f>
      </c>
      <c r="AF627" s="289" t="s">
        <v>371</v>
      </c>
    </row>
    <row r="628">
      <c r="A628" s="275"/>
      <c r="B628" s="309"/>
      <c r="C628" s="277"/>
      <c r="D628" s="278" t="s">
        <v>355</v>
      </c>
      <c r="E628" s="279">
        <v>1943.94</v>
      </c>
      <c r="F628" s="280"/>
      <c r="G628" s="281">
        <v>24867</v>
      </c>
      <c r="H628" s="281">
        <v>997</v>
      </c>
      <c r="I628" s="282">
        <f t="shared" si="119"/>
      </c>
      <c r="J628" s="283">
        <f t="shared" si="167"/>
      </c>
      <c r="K628" s="281">
        <v>29</v>
      </c>
      <c r="L628" s="283">
        <f t="shared" si="214"/>
      </c>
      <c r="M628" s="281">
        <v>2</v>
      </c>
      <c r="N628" s="284">
        <f t="shared" si="232"/>
      </c>
      <c r="O628" s="281">
        <v>2</v>
      </c>
      <c r="P628" s="284">
        <f t="shared" si="250"/>
      </c>
      <c r="Q628" s="285"/>
      <c r="R628" s="281"/>
      <c r="S628" s="285"/>
      <c r="T628" s="281"/>
      <c r="U628" s="286"/>
      <c r="V628" s="287"/>
      <c r="W628" s="281"/>
      <c r="X628" s="287"/>
      <c r="Y628" s="285"/>
      <c r="Z628" s="287"/>
      <c r="AA628" s="287"/>
      <c r="AB628" s="281"/>
      <c r="AC628" s="281"/>
      <c r="AD628" s="285"/>
      <c r="AE628" s="288"/>
      <c r="AF628" s="292"/>
    </row>
    <row r="629">
      <c r="A629" s="275"/>
      <c r="B629" s="309"/>
      <c r="C629" s="277"/>
      <c r="D629" s="278" t="s">
        <v>399</v>
      </c>
      <c r="E629" s="279">
        <v>0</v>
      </c>
      <c r="F629" s="280"/>
      <c r="G629" s="281">
        <v>1</v>
      </c>
      <c r="H629" s="291">
        <v>0</v>
      </c>
      <c r="I629" s="282">
        <f t="shared" si="119"/>
      </c>
      <c r="J629" s="283">
        <f t="shared" si="167"/>
      </c>
      <c r="K629" s="281">
        <v>0</v>
      </c>
      <c r="L629" s="283">
        <f t="shared" si="214"/>
      </c>
      <c r="M629" s="281">
        <v>0</v>
      </c>
      <c r="N629" s="284">
        <f t="shared" si="232"/>
      </c>
      <c r="O629" s="281">
        <v>0</v>
      </c>
      <c r="P629" s="284">
        <f t="shared" si="250"/>
      </c>
      <c r="Q629" s="285"/>
      <c r="R629" s="281"/>
      <c r="S629" s="285"/>
      <c r="T629" s="281"/>
      <c r="U629" s="286"/>
      <c r="V629" s="287"/>
      <c r="W629" s="281"/>
      <c r="X629" s="287"/>
      <c r="Y629" s="285"/>
      <c r="Z629" s="287"/>
      <c r="AA629" s="287"/>
      <c r="AB629" s="281"/>
      <c r="AC629" s="281"/>
      <c r="AD629" s="285"/>
      <c r="AE629" s="288"/>
      <c r="AF629" s="292" t="s">
        <v>404</v>
      </c>
    </row>
    <row r="630">
      <c r="A630" s="275"/>
      <c r="B630" s="308" t="s">
        <v>373</v>
      </c>
      <c r="C630" s="277" t="s">
        <v>386</v>
      </c>
      <c r="D630" s="278" t="s">
        <v>356</v>
      </c>
      <c r="E630" s="279">
        <v>784.6</v>
      </c>
      <c r="F630" s="280">
        <f>E630+E632+E631</f>
      </c>
      <c r="G630" s="281">
        <v>8517</v>
      </c>
      <c r="H630" s="281">
        <v>406</v>
      </c>
      <c r="I630" s="282">
        <f t="shared" si="119"/>
      </c>
      <c r="J630" s="283">
        <f t="shared" si="167"/>
      </c>
      <c r="K630" s="281">
        <v>8</v>
      </c>
      <c r="L630" s="283">
        <f t="shared" si="214"/>
      </c>
      <c r="M630" s="281">
        <v>1</v>
      </c>
      <c r="N630" s="284">
        <f t="shared" si="232"/>
      </c>
      <c r="O630" s="281">
        <v>1</v>
      </c>
      <c r="P630" s="284">
        <f t="shared" si="250"/>
      </c>
      <c r="Q630" s="285">
        <f>(M630+M631+M632)/(O630+O631+O632)</f>
      </c>
      <c r="R630" s="281">
        <v>5</v>
      </c>
      <c r="S630" s="285">
        <f>(O630+O631+O632)/(K630+K631+K632)</f>
      </c>
      <c r="T630" s="281">
        <v>3</v>
      </c>
      <c r="U630" s="286">
        <f>F630/T630</f>
      </c>
      <c r="V630" s="287">
        <f>(F630+4*500)/T630</f>
      </c>
      <c r="W630" s="281">
        <v>4562.4</v>
      </c>
      <c r="X630" s="287">
        <f>W630/T630</f>
      </c>
      <c r="Y630" s="285">
        <f>T630/R630</f>
      </c>
      <c r="Z630" s="287">
        <f>W630/F630</f>
      </c>
      <c r="AA630" s="287">
        <f>W630/(F630+500)</f>
      </c>
      <c r="AB630" s="281">
        <v>0</v>
      </c>
      <c r="AC630" s="281">
        <v>0</v>
      </c>
      <c r="AD630" s="285">
        <f>AB630/T630</f>
      </c>
      <c r="AE630" s="288">
        <f>(W630-AC630)/(F630+500)</f>
      </c>
      <c r="AF630" s="289" t="s">
        <v>371</v>
      </c>
    </row>
    <row r="631">
      <c r="A631" s="275"/>
      <c r="B631" s="308"/>
      <c r="C631" s="277"/>
      <c r="D631" s="278" t="s">
        <v>355</v>
      </c>
      <c r="E631" s="279">
        <v>2385.79</v>
      </c>
      <c r="F631" s="280"/>
      <c r="G631" s="281">
        <v>35387</v>
      </c>
      <c r="H631" s="281">
        <v>1280</v>
      </c>
      <c r="I631" s="282">
        <f t="shared" si="119"/>
      </c>
      <c r="J631" s="283">
        <f t="shared" si="167"/>
      </c>
      <c r="K631" s="281">
        <v>23</v>
      </c>
      <c r="L631" s="283">
        <f t="shared" si="214"/>
      </c>
      <c r="M631" s="281">
        <v>2</v>
      </c>
      <c r="N631" s="284">
        <f t="shared" si="232"/>
      </c>
      <c r="O631" s="281">
        <v>2</v>
      </c>
      <c r="P631" s="284">
        <f t="shared" si="250"/>
      </c>
      <c r="Q631" s="285"/>
      <c r="R631" s="281"/>
      <c r="S631" s="285"/>
      <c r="T631" s="281"/>
      <c r="U631" s="286"/>
      <c r="V631" s="287"/>
      <c r="W631" s="281"/>
      <c r="X631" s="287"/>
      <c r="Y631" s="285"/>
      <c r="Z631" s="287"/>
      <c r="AA631" s="287"/>
      <c r="AB631" s="281"/>
      <c r="AC631" s="281"/>
      <c r="AD631" s="285"/>
      <c r="AE631" s="288"/>
      <c r="AF631" s="292"/>
    </row>
    <row r="632">
      <c r="A632" s="275"/>
      <c r="B632" s="308"/>
      <c r="C632" s="277"/>
      <c r="D632" s="278" t="s">
        <v>399</v>
      </c>
      <c r="E632" s="279">
        <v>0</v>
      </c>
      <c r="F632" s="280"/>
      <c r="G632" s="281">
        <v>4</v>
      </c>
      <c r="H632" s="291">
        <v>0</v>
      </c>
      <c r="I632" s="282">
        <f t="shared" si="119"/>
      </c>
      <c r="J632" s="283">
        <f t="shared" si="167"/>
      </c>
      <c r="K632" s="281">
        <v>0</v>
      </c>
      <c r="L632" s="283">
        <f t="shared" si="214"/>
      </c>
      <c r="M632" s="281">
        <v>0</v>
      </c>
      <c r="N632" s="284">
        <f t="shared" si="232"/>
      </c>
      <c r="O632" s="281">
        <v>0</v>
      </c>
      <c r="P632" s="284">
        <f t="shared" si="250"/>
      </c>
      <c r="Q632" s="285"/>
      <c r="R632" s="281"/>
      <c r="S632" s="285"/>
      <c r="T632" s="281"/>
      <c r="U632" s="286"/>
      <c r="V632" s="287"/>
      <c r="W632" s="281"/>
      <c r="X632" s="287"/>
      <c r="Y632" s="285"/>
      <c r="Z632" s="287"/>
      <c r="AA632" s="287"/>
      <c r="AB632" s="281"/>
      <c r="AC632" s="281"/>
      <c r="AD632" s="285"/>
      <c r="AE632" s="288"/>
      <c r="AF632" s="292" t="s">
        <v>404</v>
      </c>
    </row>
    <row r="633">
      <c r="A633" s="275"/>
      <c r="B633" s="309" t="s">
        <v>374</v>
      </c>
      <c r="C633" s="277" t="s">
        <v>386</v>
      </c>
      <c r="D633" s="278" t="s">
        <v>399</v>
      </c>
      <c r="E633" s="279">
        <v>0</v>
      </c>
      <c r="F633" s="280">
        <f>E633+E635+E634</f>
      </c>
      <c r="G633" s="281">
        <v>0</v>
      </c>
      <c r="H633" s="291">
        <v>0</v>
      </c>
      <c r="I633" s="282">
        <f t="shared" si="119"/>
      </c>
      <c r="J633" s="283">
        <f t="shared" si="167"/>
      </c>
      <c r="K633" s="281">
        <v>0</v>
      </c>
      <c r="L633" s="283">
        <f t="shared" si="214"/>
      </c>
      <c r="M633" s="281">
        <v>0</v>
      </c>
      <c r="N633" s="284">
        <f t="shared" si="232"/>
      </c>
      <c r="O633" s="281">
        <v>0</v>
      </c>
      <c r="P633" s="284">
        <f t="shared" si="250"/>
      </c>
      <c r="Q633" s="285">
        <f>(M633+M634+M635)/(O633+O634+O635)</f>
      </c>
      <c r="R633" s="281">
        <v>7</v>
      </c>
      <c r="S633" s="285">
        <f>(O633+O634+O635)/(K633+K634+K635)</f>
      </c>
      <c r="T633" s="281">
        <v>1</v>
      </c>
      <c r="U633" s="286">
        <f>F633/T633</f>
      </c>
      <c r="V633" s="287">
        <f>(F633+4*500)/T633</f>
      </c>
      <c r="W633" s="281">
        <v>2071.2</v>
      </c>
      <c r="X633" s="287">
        <f>W633/T633</f>
      </c>
      <c r="Y633" s="285">
        <f>T633/R633</f>
      </c>
      <c r="Z633" s="287">
        <f>W633/F633</f>
      </c>
      <c r="AA633" s="287">
        <f>W633/(F633+500)</f>
      </c>
      <c r="AB633" s="281">
        <v>0</v>
      </c>
      <c r="AC633" s="281">
        <v>0</v>
      </c>
      <c r="AD633" s="285">
        <f>AB633/T633</f>
      </c>
      <c r="AE633" s="288">
        <f>(W633-AC633)/(F633+500)</f>
      </c>
      <c r="AF633" s="289" t="s">
        <v>371</v>
      </c>
    </row>
    <row r="634">
      <c r="A634" s="275"/>
      <c r="B634" s="309"/>
      <c r="C634" s="277"/>
      <c r="D634" s="278" t="s">
        <v>355</v>
      </c>
      <c r="E634" s="279">
        <v>2057.46</v>
      </c>
      <c r="F634" s="280"/>
      <c r="G634" s="281">
        <v>27892</v>
      </c>
      <c r="H634" s="291">
        <v>969</v>
      </c>
      <c r="I634" s="282">
        <f t="shared" si="119"/>
      </c>
      <c r="J634" s="283">
        <f t="shared" si="167"/>
      </c>
      <c r="K634" s="281">
        <v>30</v>
      </c>
      <c r="L634" s="283">
        <f t="shared" si="214"/>
      </c>
      <c r="M634" s="281">
        <v>0</v>
      </c>
      <c r="N634" s="284">
        <f t="shared" si="232"/>
      </c>
      <c r="O634" s="281">
        <v>2</v>
      </c>
      <c r="P634" s="284">
        <f t="shared" si="250"/>
      </c>
      <c r="Q634" s="285"/>
      <c r="R634" s="281"/>
      <c r="S634" s="285"/>
      <c r="T634" s="281"/>
      <c r="U634" s="286"/>
      <c r="V634" s="287"/>
      <c r="W634" s="281"/>
      <c r="X634" s="287"/>
      <c r="Y634" s="285"/>
      <c r="Z634" s="287"/>
      <c r="AA634" s="287"/>
      <c r="AB634" s="281"/>
      <c r="AC634" s="281"/>
      <c r="AD634" s="285"/>
      <c r="AE634" s="288"/>
      <c r="AF634" s="292"/>
    </row>
    <row r="635">
      <c r="A635" s="275"/>
      <c r="B635" s="309"/>
      <c r="C635" s="277"/>
      <c r="D635" s="278" t="s">
        <v>356</v>
      </c>
      <c r="E635" s="340">
        <v>882.34</v>
      </c>
      <c r="F635" s="280"/>
      <c r="G635" s="341">
        <v>5464</v>
      </c>
      <c r="H635" s="291">
        <v>212</v>
      </c>
      <c r="I635" s="282">
        <f t="shared" si="119"/>
      </c>
      <c r="J635" s="283">
        <f t="shared" si="167"/>
      </c>
      <c r="K635" s="281">
        <v>4</v>
      </c>
      <c r="L635" s="283">
        <f t="shared" si="214"/>
      </c>
      <c r="M635" s="281">
        <v>1</v>
      </c>
      <c r="N635" s="284">
        <f t="shared" si="232"/>
      </c>
      <c r="O635" s="281">
        <v>1</v>
      </c>
      <c r="P635" s="284">
        <f t="shared" si="250"/>
      </c>
      <c r="Q635" s="285"/>
      <c r="R635" s="281"/>
      <c r="S635" s="285"/>
      <c r="T635" s="281"/>
      <c r="U635" s="286"/>
      <c r="V635" s="287"/>
      <c r="W635" s="281"/>
      <c r="X635" s="287"/>
      <c r="Y635" s="285"/>
      <c r="Z635" s="287"/>
      <c r="AA635" s="287"/>
      <c r="AB635" s="281"/>
      <c r="AC635" s="281"/>
      <c r="AD635" s="285"/>
      <c r="AE635" s="288"/>
      <c r="AF635" s="292" t="s">
        <v>404</v>
      </c>
    </row>
    <row r="636">
      <c r="A636" s="275"/>
      <c r="B636" s="309" t="s">
        <v>375</v>
      </c>
      <c r="C636" s="277" t="s">
        <v>386</v>
      </c>
      <c r="D636" s="278" t="s">
        <v>356</v>
      </c>
      <c r="E636" s="279">
        <v>957.81</v>
      </c>
      <c r="F636" s="280">
        <f>E636+E638+E637</f>
      </c>
      <c r="G636" s="281">
        <v>6931</v>
      </c>
      <c r="H636" s="281">
        <v>301</v>
      </c>
      <c r="I636" s="282">
        <f t="shared" si="119"/>
      </c>
      <c r="J636" s="283">
        <f t="shared" si="167"/>
      </c>
      <c r="K636" s="281">
        <v>4</v>
      </c>
      <c r="L636" s="283">
        <f t="shared" si="214"/>
      </c>
      <c r="M636" s="281">
        <v>0</v>
      </c>
      <c r="N636" s="284">
        <f t="shared" si="232"/>
      </c>
      <c r="O636" s="281">
        <v>0</v>
      </c>
      <c r="P636" s="284">
        <f t="shared" si="250"/>
      </c>
      <c r="Q636" s="285">
        <f>(M636+M637+M638)/(O636+O637+O638)</f>
      </c>
      <c r="R636" s="281">
        <v>3</v>
      </c>
      <c r="S636" s="285">
        <f>(O636+O637+O638)/(K636+K637+K638)</f>
      </c>
      <c r="T636" s="281">
        <v>1</v>
      </c>
      <c r="U636" s="286">
        <f>F636/T636</f>
      </c>
      <c r="V636" s="287">
        <f>(F636+4*500)/T636</f>
      </c>
      <c r="W636" s="281">
        <v>2467.2</v>
      </c>
      <c r="X636" s="287">
        <f>W636/T636</f>
      </c>
      <c r="Y636" s="285">
        <f>T636/R636</f>
      </c>
      <c r="Z636" s="287">
        <f>W636/F636</f>
      </c>
      <c r="AA636" s="287">
        <f>W636/(F636+500)</f>
      </c>
      <c r="AB636" s="281">
        <v>0</v>
      </c>
      <c r="AC636" s="281">
        <v>0</v>
      </c>
      <c r="AD636" s="285">
        <f>AB636/T636</f>
      </c>
      <c r="AE636" s="288">
        <f>(W636-AC636)/(F636+500)</f>
      </c>
      <c r="AF636" s="289" t="s">
        <v>371</v>
      </c>
    </row>
    <row r="637">
      <c r="A637" s="275"/>
      <c r="B637" s="309"/>
      <c r="C637" s="277"/>
      <c r="D637" s="278" t="s">
        <v>355</v>
      </c>
      <c r="E637" s="279">
        <v>1518.77</v>
      </c>
      <c r="F637" s="280"/>
      <c r="G637" s="281">
        <v>25182</v>
      </c>
      <c r="H637" s="281">
        <v>933</v>
      </c>
      <c r="I637" s="282">
        <f t="shared" si="119"/>
      </c>
      <c r="J637" s="283">
        <f t="shared" si="167"/>
      </c>
      <c r="K637" s="281">
        <v>28</v>
      </c>
      <c r="L637" s="283">
        <f t="shared" si="214"/>
      </c>
      <c r="M637" s="281">
        <v>1</v>
      </c>
      <c r="N637" s="284">
        <f t="shared" si="232"/>
      </c>
      <c r="O637" s="281">
        <v>3</v>
      </c>
      <c r="P637" s="284">
        <f t="shared" si="250"/>
      </c>
      <c r="Q637" s="285"/>
      <c r="R637" s="281"/>
      <c r="S637" s="285"/>
      <c r="T637" s="281"/>
      <c r="U637" s="286"/>
      <c r="V637" s="287"/>
      <c r="W637" s="281"/>
      <c r="X637" s="287"/>
      <c r="Y637" s="285"/>
      <c r="Z637" s="287"/>
      <c r="AA637" s="287"/>
      <c r="AB637" s="281"/>
      <c r="AC637" s="281"/>
      <c r="AD637" s="285"/>
      <c r="AE637" s="288"/>
      <c r="AF637" s="292"/>
    </row>
    <row r="638">
      <c r="A638" s="275"/>
      <c r="B638" s="309"/>
      <c r="C638" s="277"/>
      <c r="D638" s="278" t="s">
        <v>399</v>
      </c>
      <c r="E638" s="279">
        <v>0</v>
      </c>
      <c r="F638" s="280"/>
      <c r="G638" s="281">
        <v>1</v>
      </c>
      <c r="H638" s="291">
        <v>0</v>
      </c>
      <c r="I638" s="282">
        <f t="shared" si="119"/>
      </c>
      <c r="J638" s="283">
        <f t="shared" si="167"/>
      </c>
      <c r="K638" s="281">
        <v>0</v>
      </c>
      <c r="L638" s="283">
        <f t="shared" si="214"/>
      </c>
      <c r="M638" s="281">
        <v>0</v>
      </c>
      <c r="N638" s="284">
        <f t="shared" si="232"/>
      </c>
      <c r="O638" s="281">
        <v>0</v>
      </c>
      <c r="P638" s="284">
        <f t="shared" si="250"/>
      </c>
      <c r="Q638" s="285"/>
      <c r="R638" s="281"/>
      <c r="S638" s="285"/>
      <c r="T638" s="281"/>
      <c r="U638" s="286"/>
      <c r="V638" s="287"/>
      <c r="W638" s="281"/>
      <c r="X638" s="287"/>
      <c r="Y638" s="285"/>
      <c r="Z638" s="287"/>
      <c r="AA638" s="287"/>
      <c r="AB638" s="281"/>
      <c r="AC638" s="281"/>
      <c r="AD638" s="285"/>
      <c r="AE638" s="288"/>
      <c r="AF638" s="292" t="s">
        <v>404</v>
      </c>
    </row>
    <row r="639">
      <c r="A639" s="275"/>
      <c r="B639" s="294" t="s">
        <v>362</v>
      </c>
      <c r="C639" s="294"/>
      <c r="D639" s="294"/>
      <c r="E639" s="297">
        <f>SUM(E627:E638)</f>
      </c>
      <c r="F639" s="297">
        <f>SUM(F627:F638)</f>
      </c>
      <c r="G639" s="297">
        <f>SUM(G627:G638)</f>
      </c>
      <c r="H639" s="297">
        <f>SUM(H627:H638)</f>
      </c>
      <c r="I639" s="298">
        <f t="shared" si="119"/>
      </c>
      <c r="J639" s="299">
        <f t="shared" si="167"/>
      </c>
      <c r="K639" s="297">
        <f>SUM(K627:K638)</f>
      </c>
      <c r="L639" s="299">
        <f t="shared" si="214"/>
      </c>
      <c r="M639" s="297">
        <f>SUM(M627:M638)</f>
      </c>
      <c r="N639" s="300">
        <f t="shared" si="232"/>
      </c>
      <c r="O639" s="297">
        <f>SUM(O627:O638)</f>
      </c>
      <c r="P639" s="300">
        <f t="shared" si="250"/>
      </c>
      <c r="Q639" s="301">
        <f>M639/O639</f>
      </c>
      <c r="R639" s="297">
        <f>SUM(R627:R638)</f>
      </c>
      <c r="S639" s="301">
        <f>(O639+O639)/(K639+K639)</f>
      </c>
      <c r="T639" s="297">
        <f>SUM(T627:T638)</f>
      </c>
      <c r="U639" s="302">
        <f t="shared" ref="U639:U640" si="295">F639/T639</f>
      </c>
      <c r="V639" s="303">
        <f t="shared" ref="V639:V640" si="346">(F639+4*500)/T639</f>
      </c>
      <c r="W639" s="297">
        <f>SUM(W627:W638)</f>
      </c>
      <c r="X639" s="304">
        <f t="shared" ref="X639:X640" si="397">W639/T639</f>
      </c>
      <c r="Y639" s="301">
        <f t="shared" ref="Y639:Y640" si="448">T639/R639</f>
      </c>
      <c r="Z639" s="303">
        <f t="shared" ref="Z639:Z640" si="41">W639/F639</f>
      </c>
      <c r="AA639" s="303">
        <f>W639/(F639+COUNT(W627:W638)*500)</f>
      </c>
      <c r="AB639" s="297">
        <f>AB627+AB630+AB636+AB633</f>
      </c>
      <c r="AC639" s="297">
        <f>AC627+AC630+AC636+AC633</f>
      </c>
      <c r="AD639" s="301">
        <f t="shared" ref="AD639:AD640" si="92">AB639/T639</f>
      </c>
      <c r="AE639" s="305">
        <f>(W639-AC639)/(F639+COUNT(W627:W638))</f>
      </c>
      <c r="AF639" s="292"/>
    </row>
    <row r="640">
      <c r="A640" s="275"/>
      <c r="B640" s="309" t="s">
        <v>376</v>
      </c>
      <c r="C640" s="277" t="s">
        <v>378</v>
      </c>
      <c r="D640" s="278" t="s">
        <v>356</v>
      </c>
      <c r="E640" s="279">
        <v>1061.66</v>
      </c>
      <c r="F640" s="280">
        <f>E640+E642+E641</f>
      </c>
      <c r="G640" s="279">
        <v>5540</v>
      </c>
      <c r="H640" s="279">
        <v>264</v>
      </c>
      <c r="I640" s="282">
        <f t="shared" si="119"/>
      </c>
      <c r="J640" s="283">
        <f t="shared" si="167"/>
      </c>
      <c r="K640" s="279">
        <v>10</v>
      </c>
      <c r="L640" s="283">
        <f t="shared" si="214"/>
      </c>
      <c r="M640" s="279">
        <v>0</v>
      </c>
      <c r="N640" s="284">
        <f t="shared" si="232"/>
      </c>
      <c r="O640" s="279">
        <v>0</v>
      </c>
      <c r="P640" s="284">
        <f t="shared" si="250"/>
      </c>
      <c r="Q640" s="285">
        <f>(M640+M641+M642)/(O640+O641+O642)</f>
      </c>
      <c r="R640" s="281">
        <v>11</v>
      </c>
      <c r="S640" s="285">
        <f>(O640+O641+O642)/(K640+K641+K642)</f>
      </c>
      <c r="T640" s="281">
        <v>4</v>
      </c>
      <c r="U640" s="286">
        <f t="shared" si="295"/>
      </c>
      <c r="V640" s="287">
        <f t="shared" si="346"/>
      </c>
      <c r="W640" s="281">
        <v>7291.2</v>
      </c>
      <c r="X640" s="287">
        <f t="shared" si="397"/>
      </c>
      <c r="Y640" s="285">
        <f t="shared" si="448"/>
      </c>
      <c r="Z640" s="287">
        <f t="shared" si="41"/>
      </c>
      <c r="AA640" s="287">
        <f>W640/(F640+500)</f>
      </c>
      <c r="AB640" s="281">
        <v>0</v>
      </c>
      <c r="AC640" s="281">
        <v>0</v>
      </c>
      <c r="AD640" s="285">
        <f t="shared" si="92"/>
      </c>
      <c r="AE640" s="288">
        <f>(W640-AC640)/(F640+500)</f>
      </c>
      <c r="AF640" s="289" t="s">
        <v>371</v>
      </c>
    </row>
    <row r="641">
      <c r="A641" s="275"/>
      <c r="B641" s="309"/>
      <c r="C641" s="277"/>
      <c r="D641" s="278" t="s">
        <v>355</v>
      </c>
      <c r="E641" s="279">
        <v>4386.82</v>
      </c>
      <c r="F641" s="280"/>
      <c r="G641" s="281">
        <v>67433</v>
      </c>
      <c r="H641" s="281">
        <v>2882</v>
      </c>
      <c r="I641" s="282">
        <f t="shared" si="119"/>
      </c>
      <c r="J641" s="283">
        <f t="shared" si="167"/>
      </c>
      <c r="K641" s="281">
        <v>91</v>
      </c>
      <c r="L641" s="283">
        <f t="shared" si="214"/>
      </c>
      <c r="M641" s="281">
        <v>4</v>
      </c>
      <c r="N641" s="284">
        <f t="shared" si="232"/>
      </c>
      <c r="O641" s="281">
        <v>6</v>
      </c>
      <c r="P641" s="284">
        <f t="shared" si="250"/>
      </c>
      <c r="Q641" s="285"/>
      <c r="R641" s="281"/>
      <c r="S641" s="285"/>
      <c r="T641" s="281"/>
      <c r="U641" s="286"/>
      <c r="V641" s="287"/>
      <c r="W641" s="281"/>
      <c r="X641" s="287"/>
      <c r="Y641" s="285"/>
      <c r="Z641" s="287"/>
      <c r="AA641" s="287"/>
      <c r="AB641" s="281"/>
      <c r="AC641" s="281"/>
      <c r="AD641" s="285"/>
      <c r="AE641" s="288"/>
      <c r="AF641" s="292"/>
    </row>
    <row r="642">
      <c r="A642" s="275"/>
      <c r="B642" s="309"/>
      <c r="C642" s="277"/>
      <c r="D642" s="278" t="s">
        <v>399</v>
      </c>
      <c r="E642" s="279">
        <v>0</v>
      </c>
      <c r="F642" s="280"/>
      <c r="G642" s="281">
        <v>1</v>
      </c>
      <c r="H642" s="291">
        <v>0</v>
      </c>
      <c r="I642" s="282">
        <f t="shared" si="119"/>
      </c>
      <c r="J642" s="283">
        <f t="shared" si="167"/>
      </c>
      <c r="K642" s="281">
        <v>0</v>
      </c>
      <c r="L642" s="283">
        <f t="shared" si="214"/>
      </c>
      <c r="M642" s="281">
        <v>0</v>
      </c>
      <c r="N642" s="284">
        <f t="shared" si="232"/>
      </c>
      <c r="O642" s="281">
        <v>0</v>
      </c>
      <c r="P642" s="284">
        <f t="shared" si="250"/>
      </c>
      <c r="Q642" s="285"/>
      <c r="R642" s="281"/>
      <c r="S642" s="285"/>
      <c r="T642" s="281"/>
      <c r="U642" s="286"/>
      <c r="V642" s="287"/>
      <c r="W642" s="281"/>
      <c r="X642" s="287"/>
      <c r="Y642" s="285"/>
      <c r="Z642" s="287"/>
      <c r="AA642" s="287"/>
      <c r="AB642" s="281"/>
      <c r="AC642" s="281"/>
      <c r="AD642" s="285"/>
      <c r="AE642" s="288"/>
      <c r="AF642" s="292" t="s">
        <v>404</v>
      </c>
    </row>
    <row r="643">
      <c r="A643" s="275"/>
      <c r="B643" s="309" t="s">
        <v>377</v>
      </c>
      <c r="C643" s="277" t="s">
        <v>378</v>
      </c>
      <c r="D643" s="278" t="s">
        <v>356</v>
      </c>
      <c r="E643" s="279">
        <v>1044.11</v>
      </c>
      <c r="F643" s="280">
        <f>E643+E645+E644</f>
      </c>
      <c r="G643" s="281">
        <v>5253</v>
      </c>
      <c r="H643" s="281">
        <v>259</v>
      </c>
      <c r="I643" s="282">
        <f t="shared" si="119"/>
      </c>
      <c r="J643" s="283">
        <f>(E643/G644)*1000</f>
      </c>
      <c r="K643" s="281">
        <v>8</v>
      </c>
      <c r="L643" s="283">
        <f t="shared" si="214"/>
      </c>
      <c r="M643" s="281">
        <v>0</v>
      </c>
      <c r="N643" s="284">
        <f t="shared" si="232"/>
      </c>
      <c r="O643" s="281">
        <v>0</v>
      </c>
      <c r="P643" s="284">
        <f t="shared" si="250"/>
      </c>
      <c r="Q643" s="285">
        <f>(M643+M644+M645)/(O643+O644+O645)</f>
      </c>
      <c r="R643" s="281">
        <v>22</v>
      </c>
      <c r="S643" s="285">
        <f>(O643+O644+O645)/(K643+K644+K645)</f>
      </c>
      <c r="T643" s="281">
        <v>5</v>
      </c>
      <c r="U643" s="286">
        <f>F643/T643</f>
      </c>
      <c r="V643" s="287">
        <f>(F643+4*500)/T643</f>
      </c>
      <c r="W643" s="281">
        <v>2623.2</v>
      </c>
      <c r="X643" s="287">
        <f>W643/T643</f>
      </c>
      <c r="Y643" s="285">
        <f>T643/R643</f>
      </c>
      <c r="Z643" s="287">
        <f>W643/F643</f>
      </c>
      <c r="AA643" s="287">
        <f>W643/(F643+500)</f>
      </c>
      <c r="AB643" s="281">
        <v>0</v>
      </c>
      <c r="AC643" s="281">
        <v>0</v>
      </c>
      <c r="AD643" s="285">
        <f>AB643/T643</f>
      </c>
      <c r="AE643" s="288">
        <f>(W643-AC643)/(F643+500)</f>
      </c>
      <c r="AF643" s="289" t="s">
        <v>371</v>
      </c>
    </row>
    <row r="644">
      <c r="A644" s="275"/>
      <c r="B644" s="309"/>
      <c r="C644" s="277"/>
      <c r="D644" s="278" t="s">
        <v>355</v>
      </c>
      <c r="E644" s="279">
        <v>3134.31</v>
      </c>
      <c r="F644" s="280"/>
      <c r="G644" s="281">
        <v>45631</v>
      </c>
      <c r="H644" s="281">
        <v>1918</v>
      </c>
      <c r="I644" s="282">
        <f t="shared" si="119"/>
      </c>
      <c r="J644" s="283">
        <f t="shared" ref="J644:J653" si="168">(E644/G644)*1000</f>
      </c>
      <c r="K644" s="281">
        <v>54</v>
      </c>
      <c r="L644" s="283">
        <f t="shared" si="214"/>
      </c>
      <c r="M644" s="281">
        <v>1</v>
      </c>
      <c r="N644" s="284">
        <f t="shared" si="232"/>
      </c>
      <c r="O644" s="281">
        <v>6</v>
      </c>
      <c r="P644" s="284">
        <f t="shared" si="250"/>
      </c>
      <c r="Q644" s="285"/>
      <c r="R644" s="281"/>
      <c r="S644" s="285"/>
      <c r="T644" s="281"/>
      <c r="U644" s="286"/>
      <c r="V644" s="287"/>
      <c r="W644" s="281"/>
      <c r="X644" s="287"/>
      <c r="Y644" s="285"/>
      <c r="Z644" s="287"/>
      <c r="AA644" s="287"/>
      <c r="AB644" s="281"/>
      <c r="AC644" s="281"/>
      <c r="AD644" s="285"/>
      <c r="AE644" s="288"/>
      <c r="AF644" s="292"/>
    </row>
    <row r="645">
      <c r="A645" s="275"/>
      <c r="B645" s="309"/>
      <c r="C645" s="277"/>
      <c r="D645" s="278" t="s">
        <v>399</v>
      </c>
      <c r="E645" s="279">
        <v>233.97</v>
      </c>
      <c r="F645" s="280"/>
      <c r="G645" s="281">
        <v>2999</v>
      </c>
      <c r="H645" s="281">
        <v>145</v>
      </c>
      <c r="I645" s="282">
        <f t="shared" si="119"/>
      </c>
      <c r="J645" s="283">
        <f t="shared" si="168"/>
      </c>
      <c r="K645" s="281">
        <v>6</v>
      </c>
      <c r="L645" s="283">
        <f t="shared" si="214"/>
      </c>
      <c r="M645" s="281">
        <v>0</v>
      </c>
      <c r="N645" s="284">
        <f t="shared" si="232"/>
      </c>
      <c r="O645" s="281">
        <v>0</v>
      </c>
      <c r="P645" s="284">
        <f t="shared" si="250"/>
      </c>
      <c r="Q645" s="285"/>
      <c r="R645" s="281"/>
      <c r="S645" s="285"/>
      <c r="T645" s="281"/>
      <c r="U645" s="286"/>
      <c r="V645" s="287"/>
      <c r="W645" s="281"/>
      <c r="X645" s="287"/>
      <c r="Y645" s="285"/>
      <c r="Z645" s="287"/>
      <c r="AA645" s="287"/>
      <c r="AB645" s="281"/>
      <c r="AC645" s="281"/>
      <c r="AD645" s="285"/>
      <c r="AE645" s="288"/>
      <c r="AF645" s="292" t="s">
        <v>404</v>
      </c>
    </row>
    <row r="646">
      <c r="A646" s="275"/>
      <c r="B646" s="309" t="s">
        <v>379</v>
      </c>
      <c r="C646" s="277" t="s">
        <v>378</v>
      </c>
      <c r="D646" s="278" t="s">
        <v>356</v>
      </c>
      <c r="E646" s="279">
        <v>2068.92</v>
      </c>
      <c r="F646" s="280">
        <f>E646+E648+E647</f>
      </c>
      <c r="G646" s="281">
        <v>5487</v>
      </c>
      <c r="H646" s="281">
        <v>374</v>
      </c>
      <c r="I646" s="282">
        <f t="shared" si="119"/>
      </c>
      <c r="J646" s="283">
        <f t="shared" si="168"/>
      </c>
      <c r="K646" s="279">
        <v>22</v>
      </c>
      <c r="L646" s="283">
        <f t="shared" si="214"/>
      </c>
      <c r="M646" s="279">
        <v>4</v>
      </c>
      <c r="N646" s="284">
        <f t="shared" si="232"/>
      </c>
      <c r="O646" s="279">
        <v>6</v>
      </c>
      <c r="P646" s="284">
        <f t="shared" si="250"/>
      </c>
      <c r="Q646" s="285">
        <f>(M646+M647+M648)/(O646+O647+O648)</f>
      </c>
      <c r="R646" s="281">
        <v>20</v>
      </c>
      <c r="S646" s="285">
        <f>(O646+O647+O648)/(K646+K647+K648)</f>
      </c>
      <c r="T646" s="281">
        <v>10</v>
      </c>
      <c r="U646" s="286">
        <f>F646/T646</f>
      </c>
      <c r="V646" s="287">
        <f>(F646+4*500)/T646</f>
      </c>
      <c r="W646" s="281">
        <v>10184.4</v>
      </c>
      <c r="X646" s="287">
        <f>W646/T646</f>
      </c>
      <c r="Y646" s="285">
        <f>T646/R646</f>
      </c>
      <c r="Z646" s="287">
        <f>W646/F646</f>
      </c>
      <c r="AA646" s="287">
        <f>W646/(F646+500)</f>
      </c>
      <c r="AB646" s="281">
        <v>1</v>
      </c>
      <c r="AC646" s="281">
        <v>620.4</v>
      </c>
      <c r="AD646" s="285">
        <f>AB646/T646</f>
      </c>
      <c r="AE646" s="288">
        <f>(W646-AC646)/(F646+500)</f>
      </c>
      <c r="AF646" s="289" t="s">
        <v>371</v>
      </c>
    </row>
    <row r="647">
      <c r="A647" s="275"/>
      <c r="B647" s="309"/>
      <c r="C647" s="277"/>
      <c r="D647" s="278" t="s">
        <v>355</v>
      </c>
      <c r="E647" s="279">
        <v>3036.94</v>
      </c>
      <c r="F647" s="280"/>
      <c r="G647" s="281">
        <v>38868</v>
      </c>
      <c r="H647" s="281">
        <v>1617</v>
      </c>
      <c r="I647" s="282">
        <f t="shared" si="119"/>
      </c>
      <c r="J647" s="283">
        <f t="shared" si="168"/>
      </c>
      <c r="K647" s="281">
        <v>37</v>
      </c>
      <c r="L647" s="283">
        <f t="shared" si="214"/>
      </c>
      <c r="M647" s="281">
        <v>4</v>
      </c>
      <c r="N647" s="284">
        <f t="shared" si="232"/>
      </c>
      <c r="O647" s="281">
        <v>5</v>
      </c>
      <c r="P647" s="284">
        <f t="shared" si="250"/>
      </c>
      <c r="Q647" s="285"/>
      <c r="R647" s="281"/>
      <c r="S647" s="285"/>
      <c r="T647" s="281"/>
      <c r="U647" s="286"/>
      <c r="V647" s="287"/>
      <c r="W647" s="281"/>
      <c r="X647" s="287"/>
      <c r="Y647" s="285"/>
      <c r="Z647" s="287"/>
      <c r="AA647" s="287"/>
      <c r="AB647" s="281"/>
      <c r="AC647" s="281"/>
      <c r="AD647" s="285"/>
      <c r="AE647" s="288"/>
      <c r="AF647" s="292"/>
    </row>
    <row r="648">
      <c r="A648" s="275"/>
      <c r="B648" s="309"/>
      <c r="C648" s="277"/>
      <c r="D648" s="278" t="s">
        <v>399</v>
      </c>
      <c r="E648" s="279">
        <v>505.85</v>
      </c>
      <c r="F648" s="280"/>
      <c r="G648" s="281">
        <v>6758</v>
      </c>
      <c r="H648" s="281">
        <v>356</v>
      </c>
      <c r="I648" s="282">
        <f t="shared" si="119"/>
      </c>
      <c r="J648" s="283">
        <f t="shared" si="168"/>
      </c>
      <c r="K648" s="281">
        <v>14</v>
      </c>
      <c r="L648" s="283">
        <f t="shared" si="214"/>
      </c>
      <c r="M648" s="281">
        <v>0</v>
      </c>
      <c r="N648" s="284">
        <f t="shared" si="232"/>
      </c>
      <c r="O648" s="281">
        <v>0</v>
      </c>
      <c r="P648" s="284">
        <f t="shared" si="250"/>
      </c>
      <c r="Q648" s="285"/>
      <c r="R648" s="281"/>
      <c r="S648" s="285"/>
      <c r="T648" s="281"/>
      <c r="U648" s="286"/>
      <c r="V648" s="287"/>
      <c r="W648" s="281"/>
      <c r="X648" s="287"/>
      <c r="Y648" s="285"/>
      <c r="Z648" s="287"/>
      <c r="AA648" s="287"/>
      <c r="AB648" s="281"/>
      <c r="AC648" s="281"/>
      <c r="AD648" s="285"/>
      <c r="AE648" s="288"/>
      <c r="AF648" s="292" t="s">
        <v>404</v>
      </c>
    </row>
    <row r="649">
      <c r="A649" s="275"/>
      <c r="B649" s="309" t="s">
        <v>380</v>
      </c>
      <c r="C649" s="277" t="s">
        <v>378</v>
      </c>
      <c r="D649" s="278" t="s">
        <v>356</v>
      </c>
      <c r="E649" s="279">
        <v>1170.66</v>
      </c>
      <c r="F649" s="280">
        <f>E649+E651+E650</f>
      </c>
      <c r="G649" s="281">
        <v>3839</v>
      </c>
      <c r="H649" s="281">
        <v>201</v>
      </c>
      <c r="I649" s="282">
        <f t="shared" si="119"/>
      </c>
      <c r="J649" s="283">
        <f t="shared" si="168"/>
      </c>
      <c r="K649" s="279">
        <v>11</v>
      </c>
      <c r="L649" s="283">
        <f t="shared" si="214"/>
      </c>
      <c r="M649" s="279">
        <v>1</v>
      </c>
      <c r="N649" s="284">
        <f t="shared" si="232"/>
      </c>
      <c r="O649" s="279">
        <v>0</v>
      </c>
      <c r="P649" s="284">
        <f t="shared" si="250"/>
      </c>
      <c r="Q649" s="285">
        <f>(M649+M650+M651)/(O649+O650+O651)</f>
      </c>
      <c r="R649" s="281">
        <v>8</v>
      </c>
      <c r="S649" s="285">
        <f>(O649+O650+O651)/(K649+K650+K651)</f>
      </c>
      <c r="T649" s="281">
        <v>2</v>
      </c>
      <c r="U649" s="286">
        <f>F649/T649</f>
      </c>
      <c r="V649" s="287">
        <f>(F649+4*500)/T649</f>
      </c>
      <c r="W649" s="281">
        <v>2539.2</v>
      </c>
      <c r="X649" s="287">
        <f>W649/T649</f>
      </c>
      <c r="Y649" s="285">
        <f>T649/R649</f>
      </c>
      <c r="Z649" s="287">
        <f>W649/F649</f>
      </c>
      <c r="AA649" s="287">
        <f>W649/(F649+500)</f>
      </c>
      <c r="AB649" s="281">
        <v>1</v>
      </c>
      <c r="AC649" s="281">
        <v>787.2</v>
      </c>
      <c r="AD649" s="285">
        <f>AB649/T649</f>
      </c>
      <c r="AE649" s="288">
        <f>(W649-AC649)/(F649+500)</f>
      </c>
      <c r="AF649" s="289" t="s">
        <v>371</v>
      </c>
    </row>
    <row r="650">
      <c r="A650" s="275"/>
      <c r="B650" s="309"/>
      <c r="C650" s="277"/>
      <c r="D650" s="278" t="s">
        <v>355</v>
      </c>
      <c r="E650" s="279">
        <v>1696.92</v>
      </c>
      <c r="F650" s="280"/>
      <c r="G650" s="281">
        <v>27928</v>
      </c>
      <c r="H650" s="281">
        <v>1153</v>
      </c>
      <c r="I650" s="282">
        <f t="shared" si="119"/>
      </c>
      <c r="J650" s="283">
        <f t="shared" si="168"/>
      </c>
      <c r="K650" s="281">
        <v>29</v>
      </c>
      <c r="L650" s="283">
        <f t="shared" si="214"/>
      </c>
      <c r="M650" s="281">
        <v>1</v>
      </c>
      <c r="N650" s="284">
        <f t="shared" si="232"/>
      </c>
      <c r="O650" s="281">
        <v>4</v>
      </c>
      <c r="P650" s="284">
        <f t="shared" si="250"/>
      </c>
      <c r="Q650" s="285"/>
      <c r="R650" s="281"/>
      <c r="S650" s="285"/>
      <c r="T650" s="281"/>
      <c r="U650" s="286"/>
      <c r="V650" s="287"/>
      <c r="W650" s="281"/>
      <c r="X650" s="287"/>
      <c r="Y650" s="285"/>
      <c r="Z650" s="287"/>
      <c r="AA650" s="287"/>
      <c r="AB650" s="281"/>
      <c r="AC650" s="281"/>
      <c r="AD650" s="285"/>
      <c r="AE650" s="288"/>
      <c r="AF650" s="292"/>
    </row>
    <row r="651">
      <c r="A651" s="275"/>
      <c r="B651" s="309"/>
      <c r="C651" s="277"/>
      <c r="D651" s="278" t="s">
        <v>399</v>
      </c>
      <c r="E651" s="279">
        <v>141.21</v>
      </c>
      <c r="F651" s="280"/>
      <c r="G651" s="281">
        <v>2432</v>
      </c>
      <c r="H651" s="281">
        <v>111</v>
      </c>
      <c r="I651" s="282">
        <f t="shared" si="119"/>
      </c>
      <c r="J651" s="283">
        <f t="shared" si="168"/>
      </c>
      <c r="K651" s="281">
        <v>4</v>
      </c>
      <c r="L651" s="283">
        <f t="shared" si="214"/>
      </c>
      <c r="M651" s="281">
        <v>0</v>
      </c>
      <c r="N651" s="284">
        <f t="shared" si="232"/>
      </c>
      <c r="O651" s="281">
        <v>0</v>
      </c>
      <c r="P651" s="284">
        <f t="shared" si="250"/>
      </c>
      <c r="Q651" s="285"/>
      <c r="R651" s="281"/>
      <c r="S651" s="285"/>
      <c r="T651" s="281"/>
      <c r="U651" s="286"/>
      <c r="V651" s="287"/>
      <c r="W651" s="281"/>
      <c r="X651" s="287"/>
      <c r="Y651" s="285"/>
      <c r="Z651" s="287"/>
      <c r="AA651" s="287"/>
      <c r="AB651" s="281"/>
      <c r="AC651" s="281"/>
      <c r="AD651" s="285"/>
      <c r="AE651" s="288"/>
      <c r="AF651" s="292" t="s">
        <v>404</v>
      </c>
    </row>
    <row r="652">
      <c r="A652" s="275"/>
      <c r="B652" s="311" t="s">
        <v>362</v>
      </c>
      <c r="C652" s="311"/>
      <c r="D652" s="311"/>
      <c r="E652" s="297">
        <f>SUM(E640:E651)</f>
      </c>
      <c r="F652" s="297">
        <f>SUM(F640:F651)</f>
      </c>
      <c r="G652" s="297">
        <f>SUM(G640:G651)</f>
      </c>
      <c r="H652" s="297">
        <f>SUM(H640:H651)</f>
      </c>
      <c r="I652" s="298">
        <f t="shared" si="119"/>
      </c>
      <c r="J652" s="299">
        <f t="shared" si="168"/>
      </c>
      <c r="K652" s="297">
        <f>SUM(K640:K651)</f>
      </c>
      <c r="L652" s="299">
        <f t="shared" si="214"/>
      </c>
      <c r="M652" s="297">
        <f>SUM(M640:M651)</f>
      </c>
      <c r="N652" s="300">
        <f t="shared" si="232"/>
      </c>
      <c r="O652" s="297">
        <f>SUM(O640:O651)</f>
      </c>
      <c r="P652" s="300">
        <f t="shared" si="250"/>
      </c>
      <c r="Q652" s="301">
        <f t="shared" ref="Q652:Q653" si="137">M652/O652</f>
      </c>
      <c r="R652" s="297">
        <f>SUM(R640:R651)</f>
      </c>
      <c r="S652" s="301">
        <f t="shared" ref="S652:S653" si="190">(O652+O652)/(K652+K652)</f>
      </c>
      <c r="T652" s="297">
        <f>SUM(T640:T651)</f>
      </c>
      <c r="U652" s="302">
        <f t="shared" ref="U652:U653" si="296">F652/T652</f>
      </c>
      <c r="V652" s="303">
        <f t="shared" ref="V652:V653" si="347">(F652+4*500)/T652</f>
      </c>
      <c r="W652" s="297">
        <f>SUM(W640:W651)</f>
      </c>
      <c r="X652" s="304">
        <f t="shared" ref="X652:X653" si="398">W652/T652</f>
      </c>
      <c r="Y652" s="301">
        <f t="shared" ref="Y652:Y653" si="449">T652/R652</f>
      </c>
      <c r="Z652" s="303">
        <f t="shared" ref="Z652:Z653" si="42">W652/F652</f>
      </c>
      <c r="AA652" s="303">
        <f>W652/(F652+COUNT(W640:W651)*500)</f>
      </c>
      <c r="AB652" s="295">
        <f>AB640+AB643+AB646+AB649</f>
      </c>
      <c r="AC652" s="295">
        <f>AC640+AC643+AC646+AC649</f>
      </c>
      <c r="AD652" s="301">
        <f t="shared" ref="AD652:AD653" si="93">AB652/T652</f>
      </c>
      <c r="AE652" s="305">
        <f>(W652-AC652)/(F652+COUNT(W640:W651))</f>
      </c>
      <c r="AF652" s="292"/>
    </row>
    <row r="653">
      <c r="A653" s="275"/>
      <c r="B653" s="325" t="s">
        <v>383</v>
      </c>
      <c r="C653" s="325"/>
      <c r="D653" s="325"/>
      <c r="E653" s="326">
        <f>E639+E652</f>
      </c>
      <c r="F653" s="326">
        <f>F639+F652</f>
      </c>
      <c r="G653" s="326">
        <f>G639+G652</f>
      </c>
      <c r="H653" s="326">
        <f>H639+H652</f>
      </c>
      <c r="I653" s="327">
        <f t="shared" si="119"/>
      </c>
      <c r="J653" s="328">
        <f t="shared" si="168"/>
      </c>
      <c r="K653" s="326">
        <f>K639+K652</f>
      </c>
      <c r="L653" s="328">
        <f t="shared" si="214"/>
      </c>
      <c r="M653" s="326">
        <f>M639+M652</f>
      </c>
      <c r="N653" s="330">
        <f t="shared" si="232"/>
      </c>
      <c r="O653" s="326">
        <f>O639+O652</f>
      </c>
      <c r="P653" s="330">
        <f t="shared" si="250"/>
      </c>
      <c r="Q653" s="331">
        <f t="shared" si="137"/>
      </c>
      <c r="R653" s="326">
        <f>R639+R652</f>
      </c>
      <c r="S653" s="331">
        <f t="shared" si="190"/>
      </c>
      <c r="T653" s="326">
        <f>T639+T652</f>
      </c>
      <c r="U653" s="332">
        <f t="shared" si="296"/>
      </c>
      <c r="V653" s="333">
        <f t="shared" si="347"/>
      </c>
      <c r="W653" s="326">
        <f>W639+W652</f>
      </c>
      <c r="X653" s="333">
        <f t="shared" si="398"/>
      </c>
      <c r="Y653" s="331">
        <f t="shared" si="449"/>
      </c>
      <c r="Z653" s="333">
        <f t="shared" si="42"/>
      </c>
      <c r="AA653" s="333">
        <f>W653/(F653+COUNT(Z652:X650,W627:W638,W640:W651)*500)</f>
      </c>
      <c r="AB653" s="326">
        <f>AB639+AB652</f>
      </c>
      <c r="AC653" s="326">
        <f>AC639+AC652</f>
      </c>
      <c r="AD653" s="331">
        <f t="shared" si="93"/>
      </c>
      <c r="AE653" s="333">
        <f>(W653-AC653)/(F653+COUNT(AD652:AB650,W627:W638,W640:W651)*500)</f>
      </c>
      <c r="AF653" s="334"/>
    </row>
    <row r="654">
      <c r="A654" s="339" t="s">
        <v>318</v>
      </c>
      <c r="B654" s="264" t="s">
        <v>319</v>
      </c>
      <c r="C654" s="264" t="s">
        <v>320</v>
      </c>
      <c r="D654" s="264" t="s">
        <v>321</v>
      </c>
      <c r="E654" s="265" t="s">
        <v>322</v>
      </c>
      <c r="F654" s="264" t="s">
        <v>323</v>
      </c>
      <c r="G654" s="264" t="s">
        <v>324</v>
      </c>
      <c r="H654" s="264" t="s">
        <v>325</v>
      </c>
      <c r="I654" s="266" t="s">
        <v>326</v>
      </c>
      <c r="J654" s="267" t="s">
        <v>327</v>
      </c>
      <c r="K654" s="264" t="s">
        <v>328</v>
      </c>
      <c r="L654" s="267" t="s">
        <v>329</v>
      </c>
      <c r="M654" s="264" t="s">
        <v>330</v>
      </c>
      <c r="N654" s="268" t="s">
        <v>331</v>
      </c>
      <c r="O654" s="264" t="s">
        <v>332</v>
      </c>
      <c r="P654" s="268" t="s">
        <v>333</v>
      </c>
      <c r="Q654" s="266" t="s">
        <v>334</v>
      </c>
      <c r="R654" s="269" t="s">
        <v>335</v>
      </c>
      <c r="S654" s="270" t="s">
        <v>336</v>
      </c>
      <c r="T654" s="269" t="s">
        <v>337</v>
      </c>
      <c r="U654" s="271" t="s">
        <v>338</v>
      </c>
      <c r="V654" s="272" t="s">
        <v>339</v>
      </c>
      <c r="W654" s="272" t="s">
        <v>340</v>
      </c>
      <c r="X654" s="272" t="s">
        <v>341</v>
      </c>
      <c r="Y654" s="270" t="s">
        <v>342</v>
      </c>
      <c r="Z654" s="272" t="s">
        <v>343</v>
      </c>
      <c r="AA654" s="272" t="s">
        <v>344</v>
      </c>
      <c r="AB654" s="272" t="s">
        <v>345</v>
      </c>
      <c r="AC654" s="269" t="s">
        <v>346</v>
      </c>
      <c r="AD654" s="270" t="s">
        <v>347</v>
      </c>
      <c r="AE654" s="273" t="s">
        <v>348</v>
      </c>
      <c r="AF654" s="274" t="s">
        <v>349</v>
      </c>
    </row>
    <row r="655">
      <c r="A655" s="275" t="s">
        <v>405</v>
      </c>
      <c r="B655" s="309" t="s">
        <v>369</v>
      </c>
      <c r="C655" s="277" t="s">
        <v>386</v>
      </c>
      <c r="D655" s="278" t="s">
        <v>356</v>
      </c>
      <c r="E655" s="279">
        <v>405.94</v>
      </c>
      <c r="F655" s="280">
        <f>E655+E657+E656</f>
      </c>
      <c r="G655" s="281">
        <v>2561</v>
      </c>
      <c r="H655" s="281">
        <v>60</v>
      </c>
      <c r="I655" s="282">
        <f t="shared" ref="I655:I681" si="120">H655/G655</f>
      </c>
      <c r="J655" s="283">
        <f t="shared" ref="J655:J670" si="169">(E655/G655)*1000</f>
      </c>
      <c r="K655" s="281">
        <v>4</v>
      </c>
      <c r="L655" s="283">
        <f t="shared" ref="L655:L681" si="215">E655/K655</f>
      </c>
      <c r="M655" s="281">
        <v>1</v>
      </c>
      <c r="N655" s="284">
        <f t="shared" ref="N655:N681" si="233">E655/M655</f>
      </c>
      <c r="O655" s="281">
        <v>1</v>
      </c>
      <c r="P655" s="284">
        <f t="shared" ref="P655:P681" si="251">E655/O655</f>
      </c>
      <c r="Q655" s="285">
        <f>(M655+M656+M657)/(O655+O656+O657)</f>
      </c>
      <c r="R655" s="281">
        <v>9</v>
      </c>
      <c r="S655" s="285">
        <f>(O655+O656+O657)/(K655+K656+K657)</f>
      </c>
      <c r="T655" s="281">
        <v>4</v>
      </c>
      <c r="U655" s="286">
        <f>F655/T655</f>
      </c>
      <c r="V655" s="287">
        <f>(F655+4*500)/T655</f>
      </c>
      <c r="W655" s="281">
        <v>7665.6</v>
      </c>
      <c r="X655" s="287">
        <f>W655/T655</f>
      </c>
      <c r="Y655" s="285">
        <f>T655/R655</f>
      </c>
      <c r="Z655" s="287">
        <f>W655/F655</f>
      </c>
      <c r="AA655" s="287">
        <f>W655/(F655+500)</f>
      </c>
      <c r="AB655" s="281">
        <v>0</v>
      </c>
      <c r="AC655" s="281">
        <v>0</v>
      </c>
      <c r="AD655" s="285">
        <f>AB655/T655</f>
      </c>
      <c r="AE655" s="288">
        <f>(W655-AC655)/(F655+500)</f>
      </c>
      <c r="AF655" s="289" t="s">
        <v>397</v>
      </c>
    </row>
    <row r="656">
      <c r="A656" s="275"/>
      <c r="B656" s="309"/>
      <c r="C656" s="277"/>
      <c r="D656" s="278" t="s">
        <v>355</v>
      </c>
      <c r="E656" s="279">
        <v>1313.33</v>
      </c>
      <c r="F656" s="280"/>
      <c r="G656" s="281">
        <v>13186</v>
      </c>
      <c r="H656" s="281">
        <v>509</v>
      </c>
      <c r="I656" s="282">
        <f t="shared" si="120"/>
      </c>
      <c r="J656" s="283">
        <f t="shared" si="169"/>
      </c>
      <c r="K656" s="281">
        <v>21</v>
      </c>
      <c r="L656" s="283">
        <f t="shared" si="215"/>
      </c>
      <c r="M656" s="281">
        <v>1</v>
      </c>
      <c r="N656" s="284">
        <f t="shared" si="233"/>
      </c>
      <c r="O656" s="281">
        <v>3</v>
      </c>
      <c r="P656" s="284">
        <f t="shared" si="251"/>
      </c>
      <c r="Q656" s="285"/>
      <c r="R656" s="281"/>
      <c r="S656" s="285"/>
      <c r="T656" s="281"/>
      <c r="U656" s="286"/>
      <c r="V656" s="287"/>
      <c r="W656" s="281"/>
      <c r="X656" s="287"/>
      <c r="Y656" s="285"/>
      <c r="Z656" s="287"/>
      <c r="AA656" s="287"/>
      <c r="AB656" s="281"/>
      <c r="AC656" s="281"/>
      <c r="AD656" s="285"/>
      <c r="AE656" s="288"/>
      <c r="AF656" s="292"/>
    </row>
    <row r="657">
      <c r="A657" s="275"/>
      <c r="B657" s="309"/>
      <c r="C657" s="277"/>
      <c r="D657" s="278" t="s">
        <v>399</v>
      </c>
      <c r="E657" s="279">
        <v>386.54</v>
      </c>
      <c r="F657" s="280"/>
      <c r="G657" s="281">
        <v>2591</v>
      </c>
      <c r="H657" s="291">
        <v>97</v>
      </c>
      <c r="I657" s="282">
        <f t="shared" si="120"/>
      </c>
      <c r="J657" s="283">
        <f t="shared" si="169"/>
      </c>
      <c r="K657" s="281">
        <v>8</v>
      </c>
      <c r="L657" s="283">
        <f t="shared" si="215"/>
      </c>
      <c r="M657" s="281">
        <v>0</v>
      </c>
      <c r="N657" s="284">
        <f t="shared" si="233"/>
      </c>
      <c r="O657" s="281">
        <v>0</v>
      </c>
      <c r="P657" s="284">
        <f t="shared" si="251"/>
      </c>
      <c r="Q657" s="285"/>
      <c r="R657" s="281"/>
      <c r="S657" s="285"/>
      <c r="T657" s="281"/>
      <c r="U657" s="286"/>
      <c r="V657" s="287"/>
      <c r="W657" s="281"/>
      <c r="X657" s="287"/>
      <c r="Y657" s="285"/>
      <c r="Z657" s="287"/>
      <c r="AA657" s="287"/>
      <c r="AB657" s="281"/>
      <c r="AC657" s="281"/>
      <c r="AD657" s="285"/>
      <c r="AE657" s="288"/>
      <c r="AF657" s="292" t="s">
        <v>404</v>
      </c>
    </row>
    <row r="658">
      <c r="A658" s="275"/>
      <c r="B658" s="308" t="s">
        <v>373</v>
      </c>
      <c r="C658" s="277" t="s">
        <v>386</v>
      </c>
      <c r="D658" s="278" t="s">
        <v>356</v>
      </c>
      <c r="E658" s="279">
        <v>460.71</v>
      </c>
      <c r="F658" s="280">
        <f>E658+E660+E659</f>
      </c>
      <c r="G658" s="281">
        <v>3683</v>
      </c>
      <c r="H658" s="281">
        <v>84</v>
      </c>
      <c r="I658" s="282">
        <f t="shared" si="120"/>
      </c>
      <c r="J658" s="283">
        <f t="shared" si="169"/>
      </c>
      <c r="K658" s="281">
        <v>2</v>
      </c>
      <c r="L658" s="283">
        <f t="shared" si="215"/>
      </c>
      <c r="M658" s="281">
        <v>0</v>
      </c>
      <c r="N658" s="284">
        <f t="shared" si="233"/>
      </c>
      <c r="O658" s="281">
        <v>1</v>
      </c>
      <c r="P658" s="284">
        <f t="shared" si="251"/>
      </c>
      <c r="Q658" s="285">
        <f>(M658+M659+M660)/(O658+O659+O660)</f>
      </c>
      <c r="R658" s="281">
        <v>2</v>
      </c>
      <c r="S658" s="285">
        <f>(O658+O659+O660)/(K658+K659+K660)</f>
      </c>
      <c r="T658" s="281">
        <v>0</v>
      </c>
      <c r="U658" s="286">
        <f>F658/T658</f>
      </c>
      <c r="V658" s="287">
        <f>(F658+4*500)/T658</f>
      </c>
      <c r="W658" s="281">
        <v>0</v>
      </c>
      <c r="X658" s="287">
        <f>W658/T658</f>
      </c>
      <c r="Y658" s="285">
        <f>T658/R658</f>
      </c>
      <c r="Z658" s="287">
        <f>W658/F658</f>
      </c>
      <c r="AA658" s="287">
        <f>W658/(F658+500)</f>
      </c>
      <c r="AB658" s="281">
        <v>1</v>
      </c>
      <c r="AC658" s="281">
        <v>2467.2</v>
      </c>
      <c r="AD658" s="285">
        <f>AB658/T658</f>
      </c>
      <c r="AE658" s="288">
        <f>(W658-AC658)/(F658+500)</f>
      </c>
      <c r="AF658" s="289" t="s">
        <v>397</v>
      </c>
    </row>
    <row r="659">
      <c r="A659" s="275"/>
      <c r="B659" s="308"/>
      <c r="C659" s="277"/>
      <c r="D659" s="278" t="s">
        <v>355</v>
      </c>
      <c r="E659" s="279">
        <v>1679.31</v>
      </c>
      <c r="F659" s="280"/>
      <c r="G659" s="281">
        <v>17996</v>
      </c>
      <c r="H659" s="281">
        <v>552</v>
      </c>
      <c r="I659" s="282">
        <f t="shared" si="120"/>
      </c>
      <c r="J659" s="283">
        <f t="shared" si="169"/>
      </c>
      <c r="K659" s="281">
        <v>28</v>
      </c>
      <c r="L659" s="283">
        <f t="shared" si="215"/>
      </c>
      <c r="M659" s="281">
        <v>1</v>
      </c>
      <c r="N659" s="284">
        <f t="shared" si="233"/>
      </c>
      <c r="O659" s="281">
        <v>1</v>
      </c>
      <c r="P659" s="284">
        <f t="shared" si="251"/>
      </c>
      <c r="Q659" s="285"/>
      <c r="R659" s="281"/>
      <c r="S659" s="285"/>
      <c r="T659" s="281"/>
      <c r="U659" s="286"/>
      <c r="V659" s="287"/>
      <c r="W659" s="281"/>
      <c r="X659" s="287"/>
      <c r="Y659" s="285"/>
      <c r="Z659" s="287"/>
      <c r="AA659" s="287"/>
      <c r="AB659" s="281"/>
      <c r="AC659" s="281"/>
      <c r="AD659" s="285"/>
      <c r="AE659" s="288"/>
      <c r="AF659" s="292"/>
    </row>
    <row r="660">
      <c r="A660" s="275"/>
      <c r="B660" s="308"/>
      <c r="C660" s="277"/>
      <c r="D660" s="278" t="s">
        <v>399</v>
      </c>
      <c r="E660" s="279">
        <v>133.34</v>
      </c>
      <c r="F660" s="280"/>
      <c r="G660" s="281">
        <v>446</v>
      </c>
      <c r="H660" s="291">
        <v>10</v>
      </c>
      <c r="I660" s="282">
        <f t="shared" si="120"/>
      </c>
      <c r="J660" s="283">
        <f t="shared" si="169"/>
      </c>
      <c r="K660" s="281">
        <v>2</v>
      </c>
      <c r="L660" s="283">
        <f t="shared" si="215"/>
      </c>
      <c r="M660" s="281">
        <v>0</v>
      </c>
      <c r="N660" s="284">
        <f t="shared" si="233"/>
      </c>
      <c r="O660" s="281">
        <v>0</v>
      </c>
      <c r="P660" s="284">
        <f t="shared" si="251"/>
      </c>
      <c r="Q660" s="285"/>
      <c r="R660" s="281"/>
      <c r="S660" s="285"/>
      <c r="T660" s="281"/>
      <c r="U660" s="286"/>
      <c r="V660" s="287"/>
      <c r="W660" s="281"/>
      <c r="X660" s="287"/>
      <c r="Y660" s="285"/>
      <c r="Z660" s="287"/>
      <c r="AA660" s="287"/>
      <c r="AB660" s="281"/>
      <c r="AC660" s="281"/>
      <c r="AD660" s="285"/>
      <c r="AE660" s="288"/>
      <c r="AF660" s="292" t="s">
        <v>404</v>
      </c>
    </row>
    <row r="661">
      <c r="A661" s="275"/>
      <c r="B661" s="309" t="s">
        <v>374</v>
      </c>
      <c r="C661" s="277" t="s">
        <v>386</v>
      </c>
      <c r="D661" s="278" t="s">
        <v>356</v>
      </c>
      <c r="E661" s="279">
        <v>494.78</v>
      </c>
      <c r="F661" s="280">
        <f>E661+E663+E662</f>
      </c>
      <c r="G661" s="281">
        <v>3085</v>
      </c>
      <c r="H661" s="291">
        <v>71</v>
      </c>
      <c r="I661" s="282">
        <f t="shared" si="120"/>
      </c>
      <c r="J661" s="283">
        <f t="shared" si="169"/>
      </c>
      <c r="K661" s="281">
        <v>4</v>
      </c>
      <c r="L661" s="283">
        <f t="shared" si="215"/>
      </c>
      <c r="M661" s="281">
        <v>0</v>
      </c>
      <c r="N661" s="284">
        <f t="shared" si="233"/>
      </c>
      <c r="O661" s="281">
        <v>1</v>
      </c>
      <c r="P661" s="284">
        <f t="shared" si="251"/>
      </c>
      <c r="Q661" s="285">
        <f>(M661+M662+M663)/(O661+O662+O663)</f>
      </c>
      <c r="R661" s="281">
        <v>4</v>
      </c>
      <c r="S661" s="285">
        <f>(O661+O662+O663)/(K661+K662+K663)</f>
      </c>
      <c r="T661" s="281">
        <v>1</v>
      </c>
      <c r="U661" s="286">
        <f>F661/T661</f>
      </c>
      <c r="V661" s="287">
        <f>(F661+4*500)/T661</f>
      </c>
      <c r="W661" s="281">
        <v>1771.2</v>
      </c>
      <c r="X661" s="287">
        <f>W661/T661</f>
      </c>
      <c r="Y661" s="285">
        <f>T661/R661</f>
      </c>
      <c r="Z661" s="287">
        <f>W661/F661</f>
      </c>
      <c r="AA661" s="287">
        <f>W661/(F661+500)</f>
      </c>
      <c r="AB661" s="281">
        <v>0</v>
      </c>
      <c r="AC661" s="281">
        <v>0</v>
      </c>
      <c r="AD661" s="285">
        <f>AB661/T661</f>
      </c>
      <c r="AE661" s="288">
        <f>(W661-AC661)/(F661+500)</f>
      </c>
      <c r="AF661" s="289" t="s">
        <v>397</v>
      </c>
    </row>
    <row r="662">
      <c r="A662" s="275"/>
      <c r="B662" s="309"/>
      <c r="C662" s="277"/>
      <c r="D662" s="278" t="s">
        <v>355</v>
      </c>
      <c r="E662" s="279">
        <v>1028.63</v>
      </c>
      <c r="F662" s="280"/>
      <c r="G662" s="281">
        <v>12545</v>
      </c>
      <c r="H662" s="291">
        <v>397</v>
      </c>
      <c r="I662" s="282">
        <f t="shared" si="120"/>
      </c>
      <c r="J662" s="283">
        <f t="shared" si="169"/>
      </c>
      <c r="K662" s="281">
        <v>22</v>
      </c>
      <c r="L662" s="283">
        <f t="shared" si="215"/>
      </c>
      <c r="M662" s="281">
        <v>0</v>
      </c>
      <c r="N662" s="284">
        <f t="shared" si="233"/>
      </c>
      <c r="O662" s="281">
        <v>2</v>
      </c>
      <c r="P662" s="284">
        <f t="shared" si="251"/>
      </c>
      <c r="Q662" s="285"/>
      <c r="R662" s="281"/>
      <c r="S662" s="285"/>
      <c r="T662" s="281"/>
      <c r="U662" s="286"/>
      <c r="V662" s="287"/>
      <c r="W662" s="281"/>
      <c r="X662" s="287"/>
      <c r="Y662" s="285"/>
      <c r="Z662" s="287"/>
      <c r="AA662" s="287"/>
      <c r="AB662" s="281"/>
      <c r="AC662" s="281"/>
      <c r="AD662" s="285"/>
      <c r="AE662" s="288"/>
      <c r="AF662" s="292"/>
    </row>
    <row r="663">
      <c r="A663" s="275"/>
      <c r="B663" s="309"/>
      <c r="C663" s="277"/>
      <c r="D663" s="278" t="s">
        <v>399</v>
      </c>
      <c r="E663" s="279">
        <v>152.78</v>
      </c>
      <c r="F663" s="280"/>
      <c r="G663" s="341">
        <v>207</v>
      </c>
      <c r="H663" s="291">
        <v>3</v>
      </c>
      <c r="I663" s="282">
        <f t="shared" si="120"/>
      </c>
      <c r="J663" s="283">
        <f t="shared" si="169"/>
      </c>
      <c r="K663" s="281">
        <v>1</v>
      </c>
      <c r="L663" s="283">
        <f t="shared" si="215"/>
      </c>
      <c r="M663" s="281">
        <v>0</v>
      </c>
      <c r="N663" s="284">
        <f t="shared" si="233"/>
      </c>
      <c r="O663" s="281">
        <v>0</v>
      </c>
      <c r="P663" s="284">
        <f t="shared" si="251"/>
      </c>
      <c r="Q663" s="285"/>
      <c r="R663" s="281"/>
      <c r="S663" s="285"/>
      <c r="T663" s="281"/>
      <c r="U663" s="286"/>
      <c r="V663" s="287"/>
      <c r="W663" s="281"/>
      <c r="X663" s="287"/>
      <c r="Y663" s="285"/>
      <c r="Z663" s="287"/>
      <c r="AA663" s="287"/>
      <c r="AB663" s="281"/>
      <c r="AC663" s="281"/>
      <c r="AD663" s="285"/>
      <c r="AE663" s="288"/>
      <c r="AF663" s="292" t="s">
        <v>404</v>
      </c>
    </row>
    <row r="664">
      <c r="A664" s="275"/>
      <c r="B664" s="309" t="s">
        <v>375</v>
      </c>
      <c r="C664" s="277" t="s">
        <v>386</v>
      </c>
      <c r="D664" s="278" t="s">
        <v>356</v>
      </c>
      <c r="E664" s="279">
        <v>709.63</v>
      </c>
      <c r="F664" s="280">
        <f>E664+E666+E665</f>
      </c>
      <c r="G664" s="281">
        <v>3255</v>
      </c>
      <c r="H664" s="281">
        <v>83</v>
      </c>
      <c r="I664" s="282">
        <f t="shared" si="120"/>
      </c>
      <c r="J664" s="283">
        <f t="shared" si="169"/>
      </c>
      <c r="K664" s="281">
        <v>4</v>
      </c>
      <c r="L664" s="283">
        <f t="shared" si="215"/>
      </c>
      <c r="M664" s="281">
        <v>1</v>
      </c>
      <c r="N664" s="284">
        <f t="shared" si="233"/>
      </c>
      <c r="O664" s="281">
        <v>1</v>
      </c>
      <c r="P664" s="284">
        <f t="shared" si="251"/>
      </c>
      <c r="Q664" s="285">
        <f>(M664+M665+M666)/(O664+O665+O666)</f>
      </c>
      <c r="R664" s="281">
        <v>4</v>
      </c>
      <c r="S664" s="285">
        <f>(O664+O665+O666)/(K664+K665+K666)</f>
      </c>
      <c r="T664" s="281">
        <v>0</v>
      </c>
      <c r="U664" s="286">
        <f>F664/T664</f>
      </c>
      <c r="V664" s="287">
        <f>(F664+4*500)/T664</f>
      </c>
      <c r="W664" s="281">
        <v>0</v>
      </c>
      <c r="X664" s="287">
        <f>W664/T664</f>
      </c>
      <c r="Y664" s="285">
        <f>T664/R664</f>
      </c>
      <c r="Z664" s="287">
        <f>W664/F664</f>
      </c>
      <c r="AA664" s="287">
        <f>W664/(F664+500)</f>
      </c>
      <c r="AB664" s="281">
        <v>0</v>
      </c>
      <c r="AC664" s="281">
        <v>0</v>
      </c>
      <c r="AD664" s="285">
        <f>AB664/T664</f>
      </c>
      <c r="AE664" s="288">
        <f>(W664-AC664)/(F664+500)</f>
      </c>
      <c r="AF664" s="289" t="s">
        <v>397</v>
      </c>
    </row>
    <row r="665">
      <c r="A665" s="275"/>
      <c r="B665" s="309"/>
      <c r="C665" s="277"/>
      <c r="D665" s="278" t="s">
        <v>355</v>
      </c>
      <c r="E665" s="279">
        <v>903.58</v>
      </c>
      <c r="F665" s="280"/>
      <c r="G665" s="281">
        <v>10094</v>
      </c>
      <c r="H665" s="281">
        <v>365</v>
      </c>
      <c r="I665" s="282">
        <f t="shared" si="120"/>
      </c>
      <c r="J665" s="283">
        <f t="shared" si="169"/>
      </c>
      <c r="K665" s="281">
        <v>14</v>
      </c>
      <c r="L665" s="283">
        <f t="shared" si="215"/>
      </c>
      <c r="M665" s="281">
        <v>0</v>
      </c>
      <c r="N665" s="284">
        <f t="shared" si="233"/>
      </c>
      <c r="O665" s="281">
        <v>3</v>
      </c>
      <c r="P665" s="284">
        <f t="shared" si="251"/>
      </c>
      <c r="Q665" s="285"/>
      <c r="R665" s="281"/>
      <c r="S665" s="285"/>
      <c r="T665" s="281"/>
      <c r="U665" s="286"/>
      <c r="V665" s="287"/>
      <c r="W665" s="281"/>
      <c r="X665" s="287"/>
      <c r="Y665" s="285"/>
      <c r="Z665" s="287"/>
      <c r="AA665" s="287"/>
      <c r="AB665" s="281"/>
      <c r="AC665" s="281"/>
      <c r="AD665" s="285"/>
      <c r="AE665" s="288"/>
      <c r="AF665" s="292"/>
    </row>
    <row r="666">
      <c r="A666" s="275"/>
      <c r="B666" s="309"/>
      <c r="C666" s="277"/>
      <c r="D666" s="278" t="s">
        <v>399</v>
      </c>
      <c r="E666" s="279">
        <v>15.03</v>
      </c>
      <c r="F666" s="280"/>
      <c r="G666" s="281">
        <v>33</v>
      </c>
      <c r="H666" s="291">
        <v>0</v>
      </c>
      <c r="I666" s="282">
        <f t="shared" si="120"/>
      </c>
      <c r="J666" s="283">
        <f t="shared" si="169"/>
      </c>
      <c r="K666" s="281">
        <v>0</v>
      </c>
      <c r="L666" s="283">
        <f t="shared" si="215"/>
      </c>
      <c r="M666" s="281">
        <v>0</v>
      </c>
      <c r="N666" s="284">
        <f t="shared" si="233"/>
      </c>
      <c r="O666" s="281">
        <v>0</v>
      </c>
      <c r="P666" s="284">
        <f t="shared" si="251"/>
      </c>
      <c r="Q666" s="285"/>
      <c r="R666" s="281"/>
      <c r="S666" s="285"/>
      <c r="T666" s="281"/>
      <c r="U666" s="286"/>
      <c r="V666" s="287"/>
      <c r="W666" s="281"/>
      <c r="X666" s="287"/>
      <c r="Y666" s="285"/>
      <c r="Z666" s="287"/>
      <c r="AA666" s="287"/>
      <c r="AB666" s="281"/>
      <c r="AC666" s="281"/>
      <c r="AD666" s="285"/>
      <c r="AE666" s="288"/>
      <c r="AF666" s="292" t="s">
        <v>404</v>
      </c>
    </row>
    <row r="667">
      <c r="A667" s="275"/>
      <c r="B667" s="294" t="s">
        <v>362</v>
      </c>
      <c r="C667" s="294"/>
      <c r="D667" s="294"/>
      <c r="E667" s="297">
        <f>SUM(E655:E666)</f>
      </c>
      <c r="F667" s="297">
        <f>SUM(F655:F666)</f>
      </c>
      <c r="G667" s="297">
        <f>SUM(G655:G666)</f>
      </c>
      <c r="H667" s="297">
        <f>SUM(H655:H666)</f>
      </c>
      <c r="I667" s="298">
        <f t="shared" si="120"/>
      </c>
      <c r="J667" s="299">
        <f t="shared" si="169"/>
      </c>
      <c r="K667" s="297">
        <f>SUM(K655:K666)</f>
      </c>
      <c r="L667" s="299">
        <f t="shared" si="215"/>
      </c>
      <c r="M667" s="297">
        <f>SUM(M655:M666)</f>
      </c>
      <c r="N667" s="300">
        <f t="shared" si="233"/>
      </c>
      <c r="O667" s="297">
        <f>SUM(O655:O666)</f>
      </c>
      <c r="P667" s="300">
        <f t="shared" si="251"/>
      </c>
      <c r="Q667" s="301">
        <f>M667/O667</f>
      </c>
      <c r="R667" s="297">
        <f>SUM(R655:R666)</f>
      </c>
      <c r="S667" s="301">
        <f>(O667+O667)/(K667+K667)</f>
      </c>
      <c r="T667" s="297">
        <f>SUM(T655:T666)</f>
      </c>
      <c r="U667" s="302">
        <f t="shared" ref="U667:U668" si="297">F667/T667</f>
      </c>
      <c r="V667" s="303">
        <f t="shared" ref="V667:V668" si="348">(F667+4*500)/T667</f>
      </c>
      <c r="W667" s="297">
        <f>SUM(W655:W666)</f>
      </c>
      <c r="X667" s="304">
        <f t="shared" ref="X667:X668" si="399">W667/T667</f>
      </c>
      <c r="Y667" s="301">
        <f t="shared" ref="Y667:Y668" si="450">T667/R667</f>
      </c>
      <c r="Z667" s="303">
        <f t="shared" ref="Z667:Z668" si="43">W667/F667</f>
      </c>
      <c r="AA667" s="303">
        <f>W667/(F667+COUNT(W655:W666)*500)</f>
      </c>
      <c r="AB667" s="297">
        <f>AB655+AB658+AB664+AB661</f>
      </c>
      <c r="AC667" s="297">
        <f>AC655+AC658+AC664+AC661</f>
      </c>
      <c r="AD667" s="301">
        <f t="shared" ref="AD667:AD668" si="94">AB667/T667</f>
      </c>
      <c r="AE667" s="305">
        <f>(W667-AC667)/(F667+COUNT(W655:W666))</f>
      </c>
      <c r="AF667" s="292"/>
    </row>
    <row r="668">
      <c r="A668" s="275"/>
      <c r="B668" s="309" t="s">
        <v>376</v>
      </c>
      <c r="C668" s="277" t="s">
        <v>378</v>
      </c>
      <c r="D668" s="278" t="s">
        <v>356</v>
      </c>
      <c r="E668" s="279">
        <v>722.92</v>
      </c>
      <c r="F668" s="280">
        <f>E668+E670+E669</f>
      </c>
      <c r="G668" s="279">
        <v>3925</v>
      </c>
      <c r="H668" s="279">
        <v>136</v>
      </c>
      <c r="I668" s="282">
        <f t="shared" si="120"/>
      </c>
      <c r="J668" s="283">
        <f t="shared" si="169"/>
      </c>
      <c r="K668" s="279">
        <v>6</v>
      </c>
      <c r="L668" s="283">
        <f t="shared" si="215"/>
      </c>
      <c r="M668" s="279">
        <v>0</v>
      </c>
      <c r="N668" s="284">
        <f t="shared" si="233"/>
      </c>
      <c r="O668" s="279">
        <v>0</v>
      </c>
      <c r="P668" s="284">
        <f t="shared" si="251"/>
      </c>
      <c r="Q668" s="285">
        <f>(M668+M669+M670)/(O668+O669+O670)</f>
      </c>
      <c r="R668" s="281">
        <v>7</v>
      </c>
      <c r="S668" s="285">
        <f>(O668+O669+O670)/(K668+K669+K670)</f>
      </c>
      <c r="T668" s="281">
        <v>0</v>
      </c>
      <c r="U668" s="286">
        <f t="shared" si="297"/>
      </c>
      <c r="V668" s="287">
        <f t="shared" si="348"/>
      </c>
      <c r="W668" s="281">
        <v>0</v>
      </c>
      <c r="X668" s="287">
        <f t="shared" si="399"/>
      </c>
      <c r="Y668" s="285">
        <f t="shared" si="450"/>
      </c>
      <c r="Z668" s="287">
        <f t="shared" si="43"/>
      </c>
      <c r="AA668" s="287">
        <f>W668/(F668+500)</f>
      </c>
      <c r="AB668" s="281">
        <v>0</v>
      </c>
      <c r="AC668" s="281">
        <v>0</v>
      </c>
      <c r="AD668" s="285">
        <f t="shared" si="94"/>
      </c>
      <c r="AE668" s="288">
        <f>(W668-AC668)/(F668+500)</f>
      </c>
      <c r="AF668" s="289" t="s">
        <v>371</v>
      </c>
    </row>
    <row r="669">
      <c r="A669" s="275"/>
      <c r="B669" s="309"/>
      <c r="C669" s="277"/>
      <c r="D669" s="278" t="s">
        <v>355</v>
      </c>
      <c r="E669" s="279">
        <v>1160.67</v>
      </c>
      <c r="F669" s="280"/>
      <c r="G669" s="281">
        <v>11196</v>
      </c>
      <c r="H669" s="281">
        <v>425</v>
      </c>
      <c r="I669" s="282">
        <f t="shared" si="120"/>
      </c>
      <c r="J669" s="283">
        <f t="shared" si="169"/>
      </c>
      <c r="K669" s="281">
        <v>11</v>
      </c>
      <c r="L669" s="283">
        <f t="shared" si="215"/>
      </c>
      <c r="M669" s="281">
        <v>0</v>
      </c>
      <c r="N669" s="284">
        <f t="shared" si="233"/>
      </c>
      <c r="O669" s="281">
        <v>1</v>
      </c>
      <c r="P669" s="284">
        <f t="shared" si="251"/>
      </c>
      <c r="Q669" s="285"/>
      <c r="R669" s="281"/>
      <c r="S669" s="285"/>
      <c r="T669" s="281"/>
      <c r="U669" s="286"/>
      <c r="V669" s="287"/>
      <c r="W669" s="281"/>
      <c r="X669" s="287"/>
      <c r="Y669" s="285"/>
      <c r="Z669" s="287"/>
      <c r="AA669" s="287"/>
      <c r="AB669" s="281"/>
      <c r="AC669" s="281"/>
      <c r="AD669" s="285"/>
      <c r="AE669" s="288"/>
      <c r="AF669" s="292"/>
    </row>
    <row r="670">
      <c r="A670" s="275"/>
      <c r="B670" s="309"/>
      <c r="C670" s="277"/>
      <c r="D670" s="278" t="s">
        <v>399</v>
      </c>
      <c r="E670" s="279">
        <v>0</v>
      </c>
      <c r="F670" s="280"/>
      <c r="G670" s="281">
        <v>6</v>
      </c>
      <c r="H670" s="291">
        <v>0</v>
      </c>
      <c r="I670" s="282">
        <f t="shared" si="120"/>
      </c>
      <c r="J670" s="283">
        <f t="shared" si="169"/>
      </c>
      <c r="K670" s="281">
        <v>0</v>
      </c>
      <c r="L670" s="283">
        <f t="shared" si="215"/>
      </c>
      <c r="M670" s="281">
        <v>0</v>
      </c>
      <c r="N670" s="284">
        <f t="shared" si="233"/>
      </c>
      <c r="O670" s="281">
        <v>0</v>
      </c>
      <c r="P670" s="284">
        <f t="shared" si="251"/>
      </c>
      <c r="Q670" s="285"/>
      <c r="R670" s="281"/>
      <c r="S670" s="285"/>
      <c r="T670" s="281"/>
      <c r="U670" s="286"/>
      <c r="V670" s="287"/>
      <c r="W670" s="281"/>
      <c r="X670" s="287"/>
      <c r="Y670" s="285"/>
      <c r="Z670" s="287"/>
      <c r="AA670" s="287"/>
      <c r="AB670" s="281"/>
      <c r="AC670" s="281"/>
      <c r="AD670" s="285"/>
      <c r="AE670" s="288"/>
      <c r="AF670" s="292" t="s">
        <v>404</v>
      </c>
    </row>
    <row r="671">
      <c r="A671" s="275"/>
      <c r="B671" s="309" t="s">
        <v>377</v>
      </c>
      <c r="C671" s="277" t="s">
        <v>378</v>
      </c>
      <c r="D671" s="278" t="s">
        <v>356</v>
      </c>
      <c r="E671" s="279">
        <v>419.13</v>
      </c>
      <c r="F671" s="280">
        <f>E671+E673+E672</f>
      </c>
      <c r="G671" s="281">
        <v>3584</v>
      </c>
      <c r="H671" s="281">
        <v>103</v>
      </c>
      <c r="I671" s="282">
        <f t="shared" si="120"/>
      </c>
      <c r="J671" s="283">
        <f>(E671/G672)*1000</f>
      </c>
      <c r="K671" s="281">
        <v>3</v>
      </c>
      <c r="L671" s="283">
        <f t="shared" si="215"/>
      </c>
      <c r="M671" s="281">
        <v>0</v>
      </c>
      <c r="N671" s="284">
        <f t="shared" si="233"/>
      </c>
      <c r="O671" s="281">
        <v>1</v>
      </c>
      <c r="P671" s="284">
        <f t="shared" si="251"/>
      </c>
      <c r="Q671" s="285">
        <f>(M671+M672+M673)/(O671+O672+O673)</f>
      </c>
      <c r="R671" s="281">
        <v>3</v>
      </c>
      <c r="S671" s="285">
        <f>(O671+O672+O673)/(K671+K672+K673)</f>
      </c>
      <c r="T671" s="281">
        <v>0</v>
      </c>
      <c r="U671" s="286">
        <f>F671/T671</f>
      </c>
      <c r="V671" s="287">
        <f>(F671+4*500)/T671</f>
      </c>
      <c r="W671" s="281">
        <v>0</v>
      </c>
      <c r="X671" s="287">
        <f>W671/T671</f>
      </c>
      <c r="Y671" s="285">
        <f>T671/R671</f>
      </c>
      <c r="Z671" s="287">
        <f>W671/F671</f>
      </c>
      <c r="AA671" s="287">
        <f>W671/(F671+500)</f>
      </c>
      <c r="AB671" s="281">
        <v>0</v>
      </c>
      <c r="AC671" s="281">
        <v>0</v>
      </c>
      <c r="AD671" s="285">
        <f>AB671/T671</f>
      </c>
      <c r="AE671" s="288">
        <f>(W671-AC671)/(F671+500)</f>
      </c>
      <c r="AF671" s="289" t="s">
        <v>371</v>
      </c>
    </row>
    <row r="672">
      <c r="A672" s="275"/>
      <c r="B672" s="309"/>
      <c r="C672" s="277"/>
      <c r="D672" s="278" t="s">
        <v>355</v>
      </c>
      <c r="E672" s="279">
        <v>1065.61</v>
      </c>
      <c r="F672" s="280"/>
      <c r="G672" s="281">
        <v>9639</v>
      </c>
      <c r="H672" s="281">
        <v>439</v>
      </c>
      <c r="I672" s="282">
        <f t="shared" si="120"/>
      </c>
      <c r="J672" s="283">
        <f t="shared" ref="J672:J681" si="170">(E672/G672)*1000</f>
      </c>
      <c r="K672" s="281">
        <v>13</v>
      </c>
      <c r="L672" s="283">
        <f t="shared" si="215"/>
      </c>
      <c r="M672" s="281">
        <v>0</v>
      </c>
      <c r="N672" s="284">
        <f t="shared" si="233"/>
      </c>
      <c r="O672" s="281">
        <v>0</v>
      </c>
      <c r="P672" s="284">
        <f t="shared" si="251"/>
      </c>
      <c r="Q672" s="285"/>
      <c r="R672" s="281"/>
      <c r="S672" s="285"/>
      <c r="T672" s="281"/>
      <c r="U672" s="286"/>
      <c r="V672" s="287"/>
      <c r="W672" s="281"/>
      <c r="X672" s="287"/>
      <c r="Y672" s="285"/>
      <c r="Z672" s="287"/>
      <c r="AA672" s="287"/>
      <c r="AB672" s="281"/>
      <c r="AC672" s="281"/>
      <c r="AD672" s="285"/>
      <c r="AE672" s="288"/>
      <c r="AF672" s="292"/>
    </row>
    <row r="673">
      <c r="A673" s="275"/>
      <c r="B673" s="309"/>
      <c r="C673" s="277"/>
      <c r="D673" s="278" t="s">
        <v>399</v>
      </c>
      <c r="E673" s="279">
        <v>0</v>
      </c>
      <c r="F673" s="280"/>
      <c r="G673" s="281">
        <v>0</v>
      </c>
      <c r="H673" s="281">
        <v>0</v>
      </c>
      <c r="I673" s="282">
        <f t="shared" si="120"/>
      </c>
      <c r="J673" s="283">
        <f t="shared" si="170"/>
      </c>
      <c r="K673" s="281">
        <v>0</v>
      </c>
      <c r="L673" s="283">
        <f t="shared" si="215"/>
      </c>
      <c r="M673" s="281">
        <v>0</v>
      </c>
      <c r="N673" s="284">
        <f t="shared" si="233"/>
      </c>
      <c r="O673" s="281">
        <v>0</v>
      </c>
      <c r="P673" s="284">
        <f t="shared" si="251"/>
      </c>
      <c r="Q673" s="285"/>
      <c r="R673" s="281"/>
      <c r="S673" s="285"/>
      <c r="T673" s="281"/>
      <c r="U673" s="286"/>
      <c r="V673" s="287"/>
      <c r="W673" s="281"/>
      <c r="X673" s="287"/>
      <c r="Y673" s="285"/>
      <c r="Z673" s="287"/>
      <c r="AA673" s="287"/>
      <c r="AB673" s="281"/>
      <c r="AC673" s="281"/>
      <c r="AD673" s="285"/>
      <c r="AE673" s="288"/>
      <c r="AF673" s="292" t="s">
        <v>404</v>
      </c>
    </row>
    <row r="674">
      <c r="A674" s="275"/>
      <c r="B674" s="309" t="s">
        <v>379</v>
      </c>
      <c r="C674" s="277" t="s">
        <v>378</v>
      </c>
      <c r="D674" s="278" t="s">
        <v>356</v>
      </c>
      <c r="E674" s="279">
        <v>351.55</v>
      </c>
      <c r="F674" s="280">
        <f>E674+E676+E675</f>
      </c>
      <c r="G674" s="281">
        <v>1983</v>
      </c>
      <c r="H674" s="281">
        <v>50</v>
      </c>
      <c r="I674" s="282">
        <f t="shared" si="120"/>
      </c>
      <c r="J674" s="283">
        <f t="shared" si="170"/>
      </c>
      <c r="K674" s="279">
        <v>1</v>
      </c>
      <c r="L674" s="283">
        <f t="shared" si="215"/>
      </c>
      <c r="M674" s="279">
        <v>0</v>
      </c>
      <c r="N674" s="284">
        <f t="shared" si="233"/>
      </c>
      <c r="O674" s="279">
        <v>1</v>
      </c>
      <c r="P674" s="284">
        <f t="shared" si="251"/>
      </c>
      <c r="Q674" s="285">
        <f>(M674+M675+M676)/(O674+O675+O676)</f>
      </c>
      <c r="R674" s="281">
        <v>8</v>
      </c>
      <c r="S674" s="285">
        <f>(O674+O675+O676)/(K674+K675+K676)</f>
      </c>
      <c r="T674" s="281">
        <v>1</v>
      </c>
      <c r="U674" s="286">
        <f>F674/T674</f>
      </c>
      <c r="V674" s="287">
        <f>(F674+4*500)/T674</f>
      </c>
      <c r="W674" s="281">
        <v>480</v>
      </c>
      <c r="X674" s="287">
        <f>W674/T674</f>
      </c>
      <c r="Y674" s="285">
        <f>T674/R674</f>
      </c>
      <c r="Z674" s="287">
        <f>W674/F674</f>
      </c>
      <c r="AA674" s="287">
        <f>W674/(F674+500)</f>
      </c>
      <c r="AB674" s="281">
        <v>0</v>
      </c>
      <c r="AC674" s="281">
        <v>0</v>
      </c>
      <c r="AD674" s="285">
        <f>AB674/T674</f>
      </c>
      <c r="AE674" s="288">
        <f>(W674-AC674)/(F674+500)</f>
      </c>
      <c r="AF674" s="289" t="s">
        <v>371</v>
      </c>
    </row>
    <row r="675">
      <c r="A675" s="275"/>
      <c r="B675" s="309"/>
      <c r="C675" s="277"/>
      <c r="D675" s="278" t="s">
        <v>355</v>
      </c>
      <c r="E675" s="279">
        <v>1722.51</v>
      </c>
      <c r="F675" s="280"/>
      <c r="G675" s="281">
        <v>12566</v>
      </c>
      <c r="H675" s="281">
        <v>529</v>
      </c>
      <c r="I675" s="282">
        <f t="shared" si="120"/>
      </c>
      <c r="J675" s="283">
        <f t="shared" si="170"/>
      </c>
      <c r="K675" s="281">
        <v>22</v>
      </c>
      <c r="L675" s="283">
        <f t="shared" si="215"/>
      </c>
      <c r="M675" s="281">
        <v>1</v>
      </c>
      <c r="N675" s="284">
        <f t="shared" si="233"/>
      </c>
      <c r="O675" s="281">
        <v>2</v>
      </c>
      <c r="P675" s="284">
        <f t="shared" si="251"/>
      </c>
      <c r="Q675" s="285"/>
      <c r="R675" s="281"/>
      <c r="S675" s="285"/>
      <c r="T675" s="281"/>
      <c r="U675" s="286"/>
      <c r="V675" s="287"/>
      <c r="W675" s="281"/>
      <c r="X675" s="287"/>
      <c r="Y675" s="285"/>
      <c r="Z675" s="287"/>
      <c r="AA675" s="287"/>
      <c r="AB675" s="281"/>
      <c r="AC675" s="281"/>
      <c r="AD675" s="285"/>
      <c r="AE675" s="288"/>
      <c r="AF675" s="292"/>
    </row>
    <row r="676">
      <c r="A676" s="275"/>
      <c r="B676" s="309"/>
      <c r="C676" s="277"/>
      <c r="D676" s="278" t="s">
        <v>399</v>
      </c>
      <c r="E676" s="279">
        <v>0</v>
      </c>
      <c r="F676" s="280"/>
      <c r="G676" s="281">
        <v>0</v>
      </c>
      <c r="H676" s="281">
        <v>0</v>
      </c>
      <c r="I676" s="282">
        <f t="shared" si="120"/>
      </c>
      <c r="J676" s="283">
        <f t="shared" si="170"/>
      </c>
      <c r="K676" s="281">
        <v>0</v>
      </c>
      <c r="L676" s="283">
        <f t="shared" si="215"/>
      </c>
      <c r="M676" s="281">
        <v>0</v>
      </c>
      <c r="N676" s="284">
        <f t="shared" si="233"/>
      </c>
      <c r="O676" s="281">
        <v>0</v>
      </c>
      <c r="P676" s="284">
        <f t="shared" si="251"/>
      </c>
      <c r="Q676" s="285"/>
      <c r="R676" s="281"/>
      <c r="S676" s="285"/>
      <c r="T676" s="281"/>
      <c r="U676" s="286"/>
      <c r="V676" s="287"/>
      <c r="W676" s="281"/>
      <c r="X676" s="287"/>
      <c r="Y676" s="285"/>
      <c r="Z676" s="287"/>
      <c r="AA676" s="287"/>
      <c r="AB676" s="281"/>
      <c r="AC676" s="281"/>
      <c r="AD676" s="285"/>
      <c r="AE676" s="288"/>
      <c r="AF676" s="292" t="s">
        <v>404</v>
      </c>
    </row>
    <row r="677">
      <c r="A677" s="275"/>
      <c r="B677" s="309" t="s">
        <v>380</v>
      </c>
      <c r="C677" s="277" t="s">
        <v>378</v>
      </c>
      <c r="D677" s="278" t="s">
        <v>356</v>
      </c>
      <c r="E677" s="279">
        <v>97.63</v>
      </c>
      <c r="F677" s="280">
        <f>E677+E679+E678</f>
      </c>
      <c r="G677" s="281">
        <v>931</v>
      </c>
      <c r="H677" s="281">
        <v>13</v>
      </c>
      <c r="I677" s="282">
        <f t="shared" si="120"/>
      </c>
      <c r="J677" s="283">
        <f t="shared" si="170"/>
      </c>
      <c r="K677" s="279">
        <v>0</v>
      </c>
      <c r="L677" s="283">
        <f t="shared" si="215"/>
      </c>
      <c r="M677" s="279">
        <v>0</v>
      </c>
      <c r="N677" s="284">
        <f t="shared" si="233"/>
      </c>
      <c r="O677" s="279">
        <v>0</v>
      </c>
      <c r="P677" s="284">
        <f t="shared" si="251"/>
      </c>
      <c r="Q677" s="285">
        <f>(M677+M678+M679)/(O677+O678+O679)</f>
      </c>
      <c r="R677" s="281">
        <v>8</v>
      </c>
      <c r="S677" s="285">
        <f>(O677+O678+O679)/(K677+K678+K679)</f>
      </c>
      <c r="T677" s="281">
        <v>1</v>
      </c>
      <c r="U677" s="286">
        <f>F677/T677</f>
      </c>
      <c r="V677" s="287">
        <f>(F677+4*500)/T677</f>
      </c>
      <c r="W677" s="281">
        <v>480</v>
      </c>
      <c r="X677" s="287">
        <f>W677/T677</f>
      </c>
      <c r="Y677" s="285">
        <f>T677/R677</f>
      </c>
      <c r="Z677" s="287">
        <f>W677/F677</f>
      </c>
      <c r="AA677" s="287">
        <f>W677/(F677+500)</f>
      </c>
      <c r="AB677" s="281">
        <v>0</v>
      </c>
      <c r="AC677" s="281">
        <v>0</v>
      </c>
      <c r="AD677" s="285">
        <f>AB677/T677</f>
      </c>
      <c r="AE677" s="288">
        <f>(W677-AC677)/(F677+500)</f>
      </c>
      <c r="AF677" s="289" t="s">
        <v>371</v>
      </c>
    </row>
    <row r="678">
      <c r="A678" s="275"/>
      <c r="B678" s="309"/>
      <c r="C678" s="277"/>
      <c r="D678" s="278" t="s">
        <v>355</v>
      </c>
      <c r="E678" s="279">
        <v>744.12</v>
      </c>
      <c r="F678" s="280"/>
      <c r="G678" s="281">
        <v>9605</v>
      </c>
      <c r="H678" s="281">
        <v>411</v>
      </c>
      <c r="I678" s="282">
        <f t="shared" si="120"/>
      </c>
      <c r="J678" s="283">
        <f t="shared" si="170"/>
      </c>
      <c r="K678" s="281">
        <v>18</v>
      </c>
      <c r="L678" s="283">
        <f t="shared" si="215"/>
      </c>
      <c r="M678" s="281">
        <v>1</v>
      </c>
      <c r="N678" s="284">
        <f t="shared" si="233"/>
      </c>
      <c r="O678" s="281">
        <v>5</v>
      </c>
      <c r="P678" s="284">
        <f t="shared" si="251"/>
      </c>
      <c r="Q678" s="285"/>
      <c r="R678" s="281"/>
      <c r="S678" s="285"/>
      <c r="T678" s="281"/>
      <c r="U678" s="286"/>
      <c r="V678" s="287"/>
      <c r="W678" s="281"/>
      <c r="X678" s="287"/>
      <c r="Y678" s="285"/>
      <c r="Z678" s="287"/>
      <c r="AA678" s="287"/>
      <c r="AB678" s="281"/>
      <c r="AC678" s="281"/>
      <c r="AD678" s="285"/>
      <c r="AE678" s="288"/>
      <c r="AF678" s="292"/>
    </row>
    <row r="679">
      <c r="A679" s="275"/>
      <c r="B679" s="309"/>
      <c r="C679" s="277"/>
      <c r="D679" s="278" t="s">
        <v>399</v>
      </c>
      <c r="E679" s="279">
        <v>0</v>
      </c>
      <c r="F679" s="280"/>
      <c r="G679" s="281">
        <v>0</v>
      </c>
      <c r="H679" s="281">
        <v>0</v>
      </c>
      <c r="I679" s="282">
        <f t="shared" si="120"/>
      </c>
      <c r="J679" s="283">
        <f t="shared" si="170"/>
      </c>
      <c r="K679" s="281">
        <v>0</v>
      </c>
      <c r="L679" s="283">
        <f t="shared" si="215"/>
      </c>
      <c r="M679" s="281">
        <v>0</v>
      </c>
      <c r="N679" s="284">
        <f t="shared" si="233"/>
      </c>
      <c r="O679" s="281">
        <v>0</v>
      </c>
      <c r="P679" s="284">
        <f t="shared" si="251"/>
      </c>
      <c r="Q679" s="285"/>
      <c r="R679" s="281"/>
      <c r="S679" s="285"/>
      <c r="T679" s="281"/>
      <c r="U679" s="286"/>
      <c r="V679" s="287"/>
      <c r="W679" s="281"/>
      <c r="X679" s="287"/>
      <c r="Y679" s="285"/>
      <c r="Z679" s="287"/>
      <c r="AA679" s="287"/>
      <c r="AB679" s="281"/>
      <c r="AC679" s="281"/>
      <c r="AD679" s="285"/>
      <c r="AE679" s="288"/>
      <c r="AF679" s="292" t="s">
        <v>404</v>
      </c>
    </row>
    <row r="680">
      <c r="A680" s="275"/>
      <c r="B680" s="311" t="s">
        <v>362</v>
      </c>
      <c r="C680" s="311"/>
      <c r="D680" s="311"/>
      <c r="E680" s="297">
        <f>SUM(E668:E679)</f>
      </c>
      <c r="F680" s="297">
        <f>SUM(F668:F679)</f>
      </c>
      <c r="G680" s="297">
        <f>SUM(G668:G679)</f>
      </c>
      <c r="H680" s="297">
        <f>SUM(H668:H679)</f>
      </c>
      <c r="I680" s="298">
        <f t="shared" si="120"/>
      </c>
      <c r="J680" s="299">
        <f t="shared" si="170"/>
      </c>
      <c r="K680" s="297">
        <f>SUM(K668:K679)</f>
      </c>
      <c r="L680" s="299">
        <f t="shared" si="215"/>
      </c>
      <c r="M680" s="297">
        <f>SUM(M668:M679)</f>
      </c>
      <c r="N680" s="300">
        <f t="shared" si="233"/>
      </c>
      <c r="O680" s="297">
        <f>SUM(O668:O679)</f>
      </c>
      <c r="P680" s="300">
        <f t="shared" si="251"/>
      </c>
      <c r="Q680" s="301">
        <f t="shared" ref="Q680:Q681" si="138">M680/O680</f>
      </c>
      <c r="R680" s="297">
        <f>SUM(R668:R679)</f>
      </c>
      <c r="S680" s="301">
        <f t="shared" ref="S680:S681" si="191">(O680+O680)/(K680+K680)</f>
      </c>
      <c r="T680" s="297">
        <f>SUM(T668:T679)</f>
      </c>
      <c r="U680" s="302">
        <f t="shared" ref="U680:U681" si="298">F680/T680</f>
      </c>
      <c r="V680" s="303">
        <f t="shared" ref="V680:V681" si="349">(F680+4*500)/T680</f>
      </c>
      <c r="W680" s="297">
        <f>SUM(W668:W679)</f>
      </c>
      <c r="X680" s="304">
        <f t="shared" ref="X680:X681" si="400">W680/T680</f>
      </c>
      <c r="Y680" s="301">
        <f t="shared" ref="Y680:Y681" si="451">T680/R680</f>
      </c>
      <c r="Z680" s="303">
        <f t="shared" ref="Z680:Z681" si="44">W680/F680</f>
      </c>
      <c r="AA680" s="303">
        <f>W680/(F680+COUNT(W668:W679)*500)</f>
      </c>
      <c r="AB680" s="295">
        <f>AB668+AB671+AB674+AB677</f>
      </c>
      <c r="AC680" s="295">
        <f>AC668+AC671+AC674+AC677</f>
      </c>
      <c r="AD680" s="301">
        <f t="shared" ref="AD680:AD681" si="95">AB680/T680</f>
      </c>
      <c r="AE680" s="305">
        <f>(W680-AC680)/(F680+COUNT(W668:W679))</f>
      </c>
      <c r="AF680" s="292"/>
    </row>
    <row r="681">
      <c r="A681" s="275"/>
      <c r="B681" s="325" t="s">
        <v>383</v>
      </c>
      <c r="C681" s="325"/>
      <c r="D681" s="325"/>
      <c r="E681" s="326">
        <f>E667+E680</f>
      </c>
      <c r="F681" s="326">
        <f>F667+F680</f>
      </c>
      <c r="G681" s="326">
        <f>G667+G680</f>
      </c>
      <c r="H681" s="326">
        <f>H667+H680</f>
      </c>
      <c r="I681" s="327">
        <f t="shared" si="120"/>
      </c>
      <c r="J681" s="328">
        <f t="shared" si="170"/>
      </c>
      <c r="K681" s="326">
        <f>K667+K680</f>
      </c>
      <c r="L681" s="328">
        <f t="shared" si="215"/>
      </c>
      <c r="M681" s="326">
        <f>M667+M680</f>
      </c>
      <c r="N681" s="330">
        <f t="shared" si="233"/>
      </c>
      <c r="O681" s="326">
        <f>O667+O680</f>
      </c>
      <c r="P681" s="330">
        <f t="shared" si="251"/>
      </c>
      <c r="Q681" s="331">
        <f t="shared" si="138"/>
      </c>
      <c r="R681" s="326">
        <f>R667+R680</f>
      </c>
      <c r="S681" s="331">
        <f t="shared" si="191"/>
      </c>
      <c r="T681" s="326">
        <f>T667+T680</f>
      </c>
      <c r="U681" s="332">
        <f t="shared" si="298"/>
      </c>
      <c r="V681" s="333">
        <f t="shared" si="349"/>
      </c>
      <c r="W681" s="326">
        <f>W667+W680</f>
      </c>
      <c r="X681" s="333">
        <f t="shared" si="400"/>
      </c>
      <c r="Y681" s="331">
        <f t="shared" si="451"/>
      </c>
      <c r="Z681" s="333">
        <f t="shared" si="44"/>
      </c>
      <c r="AA681" s="333">
        <f>W681/(F681+COUNT(Z680:X678,W655:W666,W668:W679)*500)</f>
      </c>
      <c r="AB681" s="326">
        <f>AB667+AB680</f>
      </c>
      <c r="AC681" s="326">
        <f>AC667+AC680</f>
      </c>
      <c r="AD681" s="331">
        <f t="shared" si="95"/>
      </c>
      <c r="AE681" s="333">
        <f>(W681-AC681)/(F681+COUNT(AD680:AB678,W655:W666,W668:W679)*500)</f>
      </c>
      <c r="AF681" s="334"/>
    </row>
    <row r="682">
      <c r="A682" s="339" t="s">
        <v>318</v>
      </c>
      <c r="B682" s="264" t="s">
        <v>319</v>
      </c>
      <c r="C682" s="264" t="s">
        <v>320</v>
      </c>
      <c r="D682" s="264" t="s">
        <v>321</v>
      </c>
      <c r="E682" s="265" t="s">
        <v>322</v>
      </c>
      <c r="F682" s="264" t="s">
        <v>323</v>
      </c>
      <c r="G682" s="264" t="s">
        <v>324</v>
      </c>
      <c r="H682" s="264" t="s">
        <v>325</v>
      </c>
      <c r="I682" s="266" t="s">
        <v>326</v>
      </c>
      <c r="J682" s="267" t="s">
        <v>327</v>
      </c>
      <c r="K682" s="264" t="s">
        <v>328</v>
      </c>
      <c r="L682" s="267" t="s">
        <v>329</v>
      </c>
      <c r="M682" s="264" t="s">
        <v>330</v>
      </c>
      <c r="N682" s="268" t="s">
        <v>331</v>
      </c>
      <c r="O682" s="264" t="s">
        <v>332</v>
      </c>
      <c r="P682" s="268" t="s">
        <v>333</v>
      </c>
      <c r="Q682" s="266" t="s">
        <v>334</v>
      </c>
      <c r="R682" s="269" t="s">
        <v>335</v>
      </c>
      <c r="S682" s="270" t="s">
        <v>336</v>
      </c>
      <c r="T682" s="269" t="s">
        <v>337</v>
      </c>
      <c r="U682" s="271" t="s">
        <v>338</v>
      </c>
      <c r="V682" s="272" t="s">
        <v>339</v>
      </c>
      <c r="W682" s="272" t="s">
        <v>340</v>
      </c>
      <c r="X682" s="272" t="s">
        <v>341</v>
      </c>
      <c r="Y682" s="270" t="s">
        <v>342</v>
      </c>
      <c r="Z682" s="272" t="s">
        <v>343</v>
      </c>
      <c r="AA682" s="272" t="s">
        <v>344</v>
      </c>
      <c r="AB682" s="272" t="s">
        <v>345</v>
      </c>
      <c r="AC682" s="269" t="s">
        <v>346</v>
      </c>
      <c r="AD682" s="270" t="s">
        <v>347</v>
      </c>
      <c r="AE682" s="273" t="s">
        <v>348</v>
      </c>
      <c r="AF682" s="274" t="s">
        <v>349</v>
      </c>
    </row>
    <row r="683">
      <c r="A683" s="275" t="s">
        <v>406</v>
      </c>
      <c r="B683" s="309" t="s">
        <v>369</v>
      </c>
      <c r="C683" s="277" t="s">
        <v>378</v>
      </c>
      <c r="D683" s="278" t="s">
        <v>356</v>
      </c>
      <c r="E683" s="279">
        <v>103.51</v>
      </c>
      <c r="F683" s="280">
        <f>E683+E685+E684</f>
      </c>
      <c r="G683" s="281">
        <v>871</v>
      </c>
      <c r="H683" s="281">
        <v>27</v>
      </c>
      <c r="I683" s="282">
        <f t="shared" ref="I683:I709" si="121">H683/G683</f>
      </c>
      <c r="J683" s="283">
        <f t="shared" ref="J683:J698" si="171">(E683/G683)*1000</f>
      </c>
      <c r="K683" s="281">
        <v>1</v>
      </c>
      <c r="L683" s="283">
        <f t="shared" ref="L683:L709" si="216">E683/K683</f>
      </c>
      <c r="M683" s="281">
        <v>0</v>
      </c>
      <c r="N683" s="284">
        <f t="shared" ref="N683:N709" si="234">E683/M683</f>
      </c>
      <c r="O683" s="281">
        <v>0</v>
      </c>
      <c r="P683" s="284">
        <f t="shared" ref="P683:P709" si="252">E683/O683</f>
      </c>
      <c r="Q683" s="285">
        <f>(M683+M684+M685)/(O683+O684+O685)</f>
      </c>
      <c r="R683" s="281">
        <v>0</v>
      </c>
      <c r="S683" s="285">
        <f>(O683+O684+O685)/(K683+K684+K685)</f>
      </c>
      <c r="T683" s="281">
        <v>0</v>
      </c>
      <c r="U683" s="286">
        <f>F683/T683</f>
      </c>
      <c r="V683" s="287">
        <f>(F683+4*500)/T683</f>
      </c>
      <c r="W683" s="281">
        <v>0</v>
      </c>
      <c r="X683" s="287">
        <f>W683/T683</f>
      </c>
      <c r="Y683" s="285">
        <f>T683/R683</f>
      </c>
      <c r="Z683" s="287">
        <f>W683/F683</f>
      </c>
      <c r="AA683" s="287">
        <f>W683/(F683+500)</f>
      </c>
      <c r="AB683" s="281">
        <v>0</v>
      </c>
      <c r="AC683" s="281">
        <v>0</v>
      </c>
      <c r="AD683" s="285">
        <f>AB683/T683</f>
      </c>
      <c r="AE683" s="288">
        <f>(W683-AC683)/(F683+500)</f>
      </c>
      <c r="AF683" s="289" t="s">
        <v>397</v>
      </c>
    </row>
    <row r="684">
      <c r="A684" s="275"/>
      <c r="B684" s="309"/>
      <c r="C684" s="277"/>
      <c r="D684" s="278" t="s">
        <v>355</v>
      </c>
      <c r="E684" s="279">
        <v>869.65</v>
      </c>
      <c r="F684" s="280"/>
      <c r="G684" s="281">
        <v>7043</v>
      </c>
      <c r="H684" s="281">
        <v>242</v>
      </c>
      <c r="I684" s="282">
        <f t="shared" si="121"/>
      </c>
      <c r="J684" s="283">
        <f t="shared" si="171"/>
      </c>
      <c r="K684" s="281">
        <v>11</v>
      </c>
      <c r="L684" s="283">
        <f t="shared" si="216"/>
      </c>
      <c r="M684" s="281">
        <v>0</v>
      </c>
      <c r="N684" s="284">
        <f t="shared" si="234"/>
      </c>
      <c r="O684" s="281">
        <v>0</v>
      </c>
      <c r="P684" s="284">
        <f t="shared" si="252"/>
      </c>
      <c r="Q684" s="285"/>
      <c r="R684" s="281"/>
      <c r="S684" s="285"/>
      <c r="T684" s="281"/>
      <c r="U684" s="286"/>
      <c r="V684" s="287"/>
      <c r="W684" s="281"/>
      <c r="X684" s="287"/>
      <c r="Y684" s="285"/>
      <c r="Z684" s="287"/>
      <c r="AA684" s="287"/>
      <c r="AB684" s="281"/>
      <c r="AC684" s="281"/>
      <c r="AD684" s="285"/>
      <c r="AE684" s="288"/>
      <c r="AF684" s="292"/>
    </row>
    <row r="685">
      <c r="A685" s="275"/>
      <c r="B685" s="309"/>
      <c r="C685" s="277"/>
      <c r="D685" s="278" t="s">
        <v>399</v>
      </c>
      <c r="E685" s="279">
        <v>0</v>
      </c>
      <c r="F685" s="280"/>
      <c r="G685" s="281">
        <v>0</v>
      </c>
      <c r="H685" s="291">
        <v>0</v>
      </c>
      <c r="I685" s="282">
        <f t="shared" si="121"/>
      </c>
      <c r="J685" s="283">
        <f t="shared" si="171"/>
      </c>
      <c r="K685" s="281">
        <v>0</v>
      </c>
      <c r="L685" s="283">
        <f t="shared" si="216"/>
      </c>
      <c r="M685" s="281">
        <v>0</v>
      </c>
      <c r="N685" s="284">
        <f t="shared" si="234"/>
      </c>
      <c r="O685" s="281">
        <v>0</v>
      </c>
      <c r="P685" s="284">
        <f t="shared" si="252"/>
      </c>
      <c r="Q685" s="285"/>
      <c r="R685" s="281"/>
      <c r="S685" s="285"/>
      <c r="T685" s="281"/>
      <c r="U685" s="286"/>
      <c r="V685" s="287"/>
      <c r="W685" s="281"/>
      <c r="X685" s="287"/>
      <c r="Y685" s="285"/>
      <c r="Z685" s="287"/>
      <c r="AA685" s="287"/>
      <c r="AB685" s="281"/>
      <c r="AC685" s="281"/>
      <c r="AD685" s="285"/>
      <c r="AE685" s="288"/>
      <c r="AF685" s="292" t="s">
        <v>404</v>
      </c>
    </row>
    <row r="686">
      <c r="A686" s="275"/>
      <c r="B686" s="308" t="s">
        <v>373</v>
      </c>
      <c r="C686" s="277" t="s">
        <v>378</v>
      </c>
      <c r="D686" s="278" t="s">
        <v>356</v>
      </c>
      <c r="E686" s="279">
        <v>87.2</v>
      </c>
      <c r="F686" s="280">
        <f>E686+E688+E687</f>
      </c>
      <c r="G686" s="281">
        <v>533</v>
      </c>
      <c r="H686" s="281">
        <v>22</v>
      </c>
      <c r="I686" s="282">
        <f t="shared" si="121"/>
      </c>
      <c r="J686" s="283">
        <f t="shared" si="171"/>
      </c>
      <c r="K686" s="281">
        <v>3</v>
      </c>
      <c r="L686" s="283">
        <f t="shared" si="216"/>
      </c>
      <c r="M686" s="281">
        <v>0</v>
      </c>
      <c r="N686" s="284">
        <f t="shared" si="234"/>
      </c>
      <c r="O686" s="281">
        <v>0</v>
      </c>
      <c r="P686" s="284">
        <f t="shared" si="252"/>
      </c>
      <c r="Q686" s="285">
        <f>(M686+M687+M688)/(O686+O687+O688)</f>
      </c>
      <c r="R686" s="281">
        <v>1</v>
      </c>
      <c r="S686" s="285">
        <f>(O686+O687+O688)/(K686+K687+K688)</f>
      </c>
      <c r="T686" s="281">
        <v>1</v>
      </c>
      <c r="U686" s="286">
        <f>F686/T686</f>
      </c>
      <c r="V686" s="287">
        <f>(F686+4*500)/T686</f>
      </c>
      <c r="W686" s="281">
        <v>538.8</v>
      </c>
      <c r="X686" s="287">
        <f>W686/T686</f>
      </c>
      <c r="Y686" s="285">
        <f>T686/R686</f>
      </c>
      <c r="Z686" s="287">
        <f>W686/F686</f>
      </c>
      <c r="AA686" s="287">
        <f>W686/(F686+500)</f>
      </c>
      <c r="AB686" s="281">
        <v>1</v>
      </c>
      <c r="AC686" s="281">
        <v>538.8</v>
      </c>
      <c r="AD686" s="285">
        <f>AB686/T686</f>
      </c>
      <c r="AE686" s="288">
        <f>(W686-AC686)/(F686+500)</f>
      </c>
      <c r="AF686" s="289" t="s">
        <v>397</v>
      </c>
    </row>
    <row r="687">
      <c r="A687" s="275"/>
      <c r="B687" s="308"/>
      <c r="C687" s="277"/>
      <c r="D687" s="278" t="s">
        <v>355</v>
      </c>
      <c r="E687" s="279">
        <v>711.55</v>
      </c>
      <c r="F687" s="280"/>
      <c r="G687" s="281">
        <v>5728</v>
      </c>
      <c r="H687" s="281">
        <v>195</v>
      </c>
      <c r="I687" s="282">
        <f t="shared" si="121"/>
      </c>
      <c r="J687" s="283">
        <f t="shared" si="171"/>
      </c>
      <c r="K687" s="281">
        <v>10</v>
      </c>
      <c r="L687" s="283">
        <f t="shared" si="216"/>
      </c>
      <c r="M687" s="281">
        <v>0</v>
      </c>
      <c r="N687" s="284">
        <f t="shared" si="234"/>
      </c>
      <c r="O687" s="281">
        <v>0</v>
      </c>
      <c r="P687" s="284">
        <f t="shared" si="252"/>
      </c>
      <c r="Q687" s="285"/>
      <c r="R687" s="281"/>
      <c r="S687" s="285"/>
      <c r="T687" s="281"/>
      <c r="U687" s="286"/>
      <c r="V687" s="287"/>
      <c r="W687" s="281"/>
      <c r="X687" s="287"/>
      <c r="Y687" s="285"/>
      <c r="Z687" s="287"/>
      <c r="AA687" s="287"/>
      <c r="AB687" s="281"/>
      <c r="AC687" s="281"/>
      <c r="AD687" s="285"/>
      <c r="AE687" s="288"/>
      <c r="AF687" s="292"/>
    </row>
    <row r="688">
      <c r="A688" s="275"/>
      <c r="B688" s="308"/>
      <c r="C688" s="277"/>
      <c r="D688" s="278" t="s">
        <v>399</v>
      </c>
      <c r="E688" s="279">
        <v>0</v>
      </c>
      <c r="F688" s="280"/>
      <c r="G688" s="281">
        <v>0</v>
      </c>
      <c r="H688" s="291">
        <v>0</v>
      </c>
      <c r="I688" s="282">
        <f t="shared" si="121"/>
      </c>
      <c r="J688" s="283">
        <f t="shared" si="171"/>
      </c>
      <c r="K688" s="281">
        <v>0</v>
      </c>
      <c r="L688" s="283">
        <f t="shared" si="216"/>
      </c>
      <c r="M688" s="281">
        <v>0</v>
      </c>
      <c r="N688" s="284">
        <f t="shared" si="234"/>
      </c>
      <c r="O688" s="281">
        <v>0</v>
      </c>
      <c r="P688" s="284">
        <f t="shared" si="252"/>
      </c>
      <c r="Q688" s="285"/>
      <c r="R688" s="281"/>
      <c r="S688" s="285"/>
      <c r="T688" s="281"/>
      <c r="U688" s="286"/>
      <c r="V688" s="287"/>
      <c r="W688" s="281"/>
      <c r="X688" s="287"/>
      <c r="Y688" s="285"/>
      <c r="Z688" s="287"/>
      <c r="AA688" s="287"/>
      <c r="AB688" s="281"/>
      <c r="AC688" s="281"/>
      <c r="AD688" s="285"/>
      <c r="AE688" s="288"/>
      <c r="AF688" s="292" t="s">
        <v>404</v>
      </c>
    </row>
    <row r="689">
      <c r="A689" s="275"/>
      <c r="B689" s="309" t="s">
        <v>374</v>
      </c>
      <c r="C689" s="277" t="s">
        <v>378</v>
      </c>
      <c r="D689" s="278" t="s">
        <v>356</v>
      </c>
      <c r="E689" s="279">
        <v>100.61</v>
      </c>
      <c r="F689" s="280">
        <f>E689+E691+E690</f>
      </c>
      <c r="G689" s="281">
        <v>606</v>
      </c>
      <c r="H689" s="291">
        <v>26</v>
      </c>
      <c r="I689" s="282">
        <f t="shared" si="121"/>
      </c>
      <c r="J689" s="283">
        <f t="shared" si="171"/>
      </c>
      <c r="K689" s="281">
        <v>0</v>
      </c>
      <c r="L689" s="283">
        <f t="shared" si="216"/>
      </c>
      <c r="M689" s="281">
        <v>0</v>
      </c>
      <c r="N689" s="284">
        <f t="shared" si="234"/>
      </c>
      <c r="O689" s="281">
        <v>0</v>
      </c>
      <c r="P689" s="284">
        <f t="shared" si="252"/>
      </c>
      <c r="Q689" s="285">
        <f>(M689+M690+M691)/(O689+O690+O691)</f>
      </c>
      <c r="R689" s="281">
        <v>0</v>
      </c>
      <c r="S689" s="285">
        <f>(O689+O690+O691)/(K689+K690+K691)</f>
      </c>
      <c r="T689" s="281">
        <v>0</v>
      </c>
      <c r="U689" s="286">
        <f>F689/T689</f>
      </c>
      <c r="V689" s="287">
        <f>(F689+4*500)/T689</f>
      </c>
      <c r="W689" s="281">
        <v>0</v>
      </c>
      <c r="X689" s="287">
        <f>W689/T689</f>
      </c>
      <c r="Y689" s="285">
        <f>T689/R689</f>
      </c>
      <c r="Z689" s="287">
        <f>W689/F689</f>
      </c>
      <c r="AA689" s="287">
        <f>W689/(F689+500)</f>
      </c>
      <c r="AB689" s="281">
        <v>0</v>
      </c>
      <c r="AC689" s="281">
        <v>0</v>
      </c>
      <c r="AD689" s="285">
        <f>AB689/T689</f>
      </c>
      <c r="AE689" s="288">
        <f>(W689-AC689)/(F689+500)</f>
      </c>
      <c r="AF689" s="289" t="s">
        <v>397</v>
      </c>
    </row>
    <row r="690">
      <c r="A690" s="275"/>
      <c r="B690" s="309"/>
      <c r="C690" s="277"/>
      <c r="D690" s="278" t="s">
        <v>355</v>
      </c>
      <c r="E690" s="279">
        <v>550.13</v>
      </c>
      <c r="F690" s="280"/>
      <c r="G690" s="281">
        <v>5434</v>
      </c>
      <c r="H690" s="291">
        <v>195</v>
      </c>
      <c r="I690" s="282">
        <f t="shared" si="121"/>
      </c>
      <c r="J690" s="283">
        <f t="shared" si="171"/>
      </c>
      <c r="K690" s="281">
        <v>7</v>
      </c>
      <c r="L690" s="283">
        <f t="shared" si="216"/>
      </c>
      <c r="M690" s="281">
        <v>0</v>
      </c>
      <c r="N690" s="284">
        <f t="shared" si="234"/>
      </c>
      <c r="O690" s="281">
        <v>0</v>
      </c>
      <c r="P690" s="284">
        <f t="shared" si="252"/>
      </c>
      <c r="Q690" s="285"/>
      <c r="R690" s="281"/>
      <c r="S690" s="285"/>
      <c r="T690" s="281"/>
      <c r="U690" s="286"/>
      <c r="V690" s="287"/>
      <c r="W690" s="281"/>
      <c r="X690" s="287"/>
      <c r="Y690" s="285"/>
      <c r="Z690" s="287"/>
      <c r="AA690" s="287"/>
      <c r="AB690" s="281"/>
      <c r="AC690" s="281"/>
      <c r="AD690" s="285"/>
      <c r="AE690" s="288"/>
      <c r="AF690" s="292"/>
    </row>
    <row r="691">
      <c r="A691" s="275"/>
      <c r="B691" s="309"/>
      <c r="C691" s="277"/>
      <c r="D691" s="278" t="s">
        <v>399</v>
      </c>
      <c r="E691" s="279">
        <v>0</v>
      </c>
      <c r="F691" s="280"/>
      <c r="G691" s="341">
        <v>0</v>
      </c>
      <c r="H691" s="291">
        <v>0</v>
      </c>
      <c r="I691" s="282">
        <f t="shared" si="121"/>
      </c>
      <c r="J691" s="283">
        <f t="shared" si="171"/>
      </c>
      <c r="K691" s="281">
        <v>0</v>
      </c>
      <c r="L691" s="283">
        <f t="shared" si="216"/>
      </c>
      <c r="M691" s="281">
        <v>0</v>
      </c>
      <c r="N691" s="284">
        <f t="shared" si="234"/>
      </c>
      <c r="O691" s="281">
        <v>0</v>
      </c>
      <c r="P691" s="284">
        <f t="shared" si="252"/>
      </c>
      <c r="Q691" s="285"/>
      <c r="R691" s="281"/>
      <c r="S691" s="285"/>
      <c r="T691" s="281"/>
      <c r="U691" s="286"/>
      <c r="V691" s="287"/>
      <c r="W691" s="281"/>
      <c r="X691" s="287"/>
      <c r="Y691" s="285"/>
      <c r="Z691" s="287"/>
      <c r="AA691" s="287"/>
      <c r="AB691" s="281"/>
      <c r="AC691" s="281"/>
      <c r="AD691" s="285"/>
      <c r="AE691" s="288"/>
      <c r="AF691" s="292" t="s">
        <v>404</v>
      </c>
    </row>
    <row r="692">
      <c r="A692" s="275"/>
      <c r="B692" s="309" t="s">
        <v>375</v>
      </c>
      <c r="C692" s="277" t="s">
        <v>378</v>
      </c>
      <c r="D692" s="278" t="s">
        <v>356</v>
      </c>
      <c r="E692" s="279">
        <v>243.4</v>
      </c>
      <c r="F692" s="280">
        <f>E692+E694+E693</f>
      </c>
      <c r="G692" s="281">
        <v>1694</v>
      </c>
      <c r="H692" s="281">
        <v>56</v>
      </c>
      <c r="I692" s="282">
        <f t="shared" si="121"/>
      </c>
      <c r="J692" s="283">
        <f t="shared" si="171"/>
      </c>
      <c r="K692" s="281">
        <v>2</v>
      </c>
      <c r="L692" s="283">
        <f t="shared" si="216"/>
      </c>
      <c r="M692" s="281">
        <v>1</v>
      </c>
      <c r="N692" s="284">
        <f t="shared" si="234"/>
      </c>
      <c r="O692" s="281">
        <v>1</v>
      </c>
      <c r="P692" s="284">
        <f t="shared" si="252"/>
      </c>
      <c r="Q692" s="285">
        <f>(M692+M693+M694)/(O692+O693+O694)</f>
      </c>
      <c r="R692" s="281">
        <v>5</v>
      </c>
      <c r="S692" s="285">
        <f>(O692+O693+O694)/(K692+K693+K694)</f>
      </c>
      <c r="T692" s="281">
        <v>4</v>
      </c>
      <c r="U692" s="286">
        <f>F692/T692</f>
      </c>
      <c r="V692" s="287">
        <f>(F692+4*500)/T692</f>
      </c>
      <c r="W692" s="281">
        <v>6225.6</v>
      </c>
      <c r="X692" s="287">
        <f>W692/T692</f>
      </c>
      <c r="Y692" s="285">
        <f>T692/R692</f>
      </c>
      <c r="Z692" s="287">
        <f>W692/F692</f>
      </c>
      <c r="AA692" s="287">
        <f>W692/(F692+500)</f>
      </c>
      <c r="AB692" s="281">
        <v>0</v>
      </c>
      <c r="AC692" s="281">
        <v>0</v>
      </c>
      <c r="AD692" s="285">
        <f>AB692/T692</f>
      </c>
      <c r="AE692" s="288">
        <f>(W692-AC692)/(F692+500)</f>
      </c>
      <c r="AF692" s="289" t="s">
        <v>397</v>
      </c>
    </row>
    <row r="693">
      <c r="A693" s="275"/>
      <c r="B693" s="309"/>
      <c r="C693" s="277"/>
      <c r="D693" s="278" t="s">
        <v>355</v>
      </c>
      <c r="E693" s="279">
        <v>1190.24</v>
      </c>
      <c r="F693" s="280"/>
      <c r="G693" s="281">
        <v>11687</v>
      </c>
      <c r="H693" s="281">
        <v>468</v>
      </c>
      <c r="I693" s="282">
        <f t="shared" si="121"/>
      </c>
      <c r="J693" s="283">
        <f t="shared" si="171"/>
      </c>
      <c r="K693" s="281">
        <v>19</v>
      </c>
      <c r="L693" s="283">
        <f t="shared" si="216"/>
      </c>
      <c r="M693" s="281">
        <v>1</v>
      </c>
      <c r="N693" s="284">
        <f t="shared" si="234"/>
      </c>
      <c r="O693" s="281">
        <v>1</v>
      </c>
      <c r="P693" s="284">
        <f t="shared" si="252"/>
      </c>
      <c r="Q693" s="285"/>
      <c r="R693" s="281"/>
      <c r="S693" s="285"/>
      <c r="T693" s="281"/>
      <c r="U693" s="286"/>
      <c r="V693" s="287"/>
      <c r="W693" s="281"/>
      <c r="X693" s="287"/>
      <c r="Y693" s="285"/>
      <c r="Z693" s="287"/>
      <c r="AA693" s="287"/>
      <c r="AB693" s="281"/>
      <c r="AC693" s="281"/>
      <c r="AD693" s="285"/>
      <c r="AE693" s="288"/>
      <c r="AF693" s="292"/>
    </row>
    <row r="694">
      <c r="A694" s="275"/>
      <c r="B694" s="309"/>
      <c r="C694" s="277"/>
      <c r="D694" s="278" t="s">
        <v>399</v>
      </c>
      <c r="E694" s="279">
        <v>0</v>
      </c>
      <c r="F694" s="280"/>
      <c r="G694" s="281">
        <v>0</v>
      </c>
      <c r="H694" s="291">
        <v>0</v>
      </c>
      <c r="I694" s="282">
        <f t="shared" si="121"/>
      </c>
      <c r="J694" s="283">
        <f t="shared" si="171"/>
      </c>
      <c r="K694" s="281">
        <v>0</v>
      </c>
      <c r="L694" s="283">
        <f t="shared" si="216"/>
      </c>
      <c r="M694" s="281">
        <v>0</v>
      </c>
      <c r="N694" s="284">
        <f t="shared" si="234"/>
      </c>
      <c r="O694" s="281">
        <v>0</v>
      </c>
      <c r="P694" s="284">
        <f t="shared" si="252"/>
      </c>
      <c r="Q694" s="285"/>
      <c r="R694" s="281"/>
      <c r="S694" s="285"/>
      <c r="T694" s="281"/>
      <c r="U694" s="286"/>
      <c r="V694" s="287"/>
      <c r="W694" s="281"/>
      <c r="X694" s="287"/>
      <c r="Y694" s="285"/>
      <c r="Z694" s="287"/>
      <c r="AA694" s="287"/>
      <c r="AB694" s="281"/>
      <c r="AC694" s="281"/>
      <c r="AD694" s="285"/>
      <c r="AE694" s="288"/>
      <c r="AF694" s="292" t="s">
        <v>404</v>
      </c>
    </row>
    <row r="695">
      <c r="A695" s="275"/>
      <c r="B695" s="294" t="s">
        <v>362</v>
      </c>
      <c r="C695" s="294"/>
      <c r="D695" s="294"/>
      <c r="E695" s="297">
        <f>SUM(E683:E694)</f>
      </c>
      <c r="F695" s="297">
        <f>SUM(F683:F694)</f>
      </c>
      <c r="G695" s="297">
        <f>SUM(G683:G694)</f>
      </c>
      <c r="H695" s="297">
        <f>SUM(H683:H694)</f>
      </c>
      <c r="I695" s="298">
        <f t="shared" si="121"/>
      </c>
      <c r="J695" s="299">
        <f t="shared" si="171"/>
      </c>
      <c r="K695" s="297">
        <f>SUM(K683:K694)</f>
      </c>
      <c r="L695" s="299">
        <f t="shared" si="216"/>
      </c>
      <c r="M695" s="297">
        <f>SUM(M683:M694)</f>
      </c>
      <c r="N695" s="300">
        <f t="shared" si="234"/>
      </c>
      <c r="O695" s="297">
        <f>SUM(O683:O694)</f>
      </c>
      <c r="P695" s="300">
        <f t="shared" si="252"/>
      </c>
      <c r="Q695" s="301">
        <f>M695/O695</f>
      </c>
      <c r="R695" s="297">
        <f>SUM(R683:R694)</f>
      </c>
      <c r="S695" s="301">
        <f>(O695+O695)/(K695+K695)</f>
      </c>
      <c r="T695" s="297">
        <f>SUM(T683:T694)</f>
      </c>
      <c r="U695" s="302">
        <f t="shared" ref="U695:U696" si="299">F695/T695</f>
      </c>
      <c r="V695" s="303">
        <f t="shared" ref="V695:V696" si="350">(F695+4*500)/T695</f>
      </c>
      <c r="W695" s="297">
        <f>SUM(W683:W694)</f>
      </c>
      <c r="X695" s="304">
        <f t="shared" ref="X695:X696" si="401">W695/T695</f>
      </c>
      <c r="Y695" s="301">
        <f t="shared" ref="Y695:Y696" si="452">T695/R695</f>
      </c>
      <c r="Z695" s="303">
        <f t="shared" ref="Z695:Z696" si="45">W695/F695</f>
      </c>
      <c r="AA695" s="303">
        <f>W695/(F695+COUNT(W683:W694)*500)</f>
      </c>
      <c r="AB695" s="297">
        <f>AB683+AB686+AB692+AB689</f>
      </c>
      <c r="AC695" s="297">
        <f>AC683+AC686+AC692+AC689</f>
      </c>
      <c r="AD695" s="301">
        <f t="shared" ref="AD695:AD696" si="96">AB695/T695</f>
      </c>
      <c r="AE695" s="305">
        <f>(W695-AC695)/(F695+COUNT(W683:W694))</f>
      </c>
      <c r="AF695" s="292"/>
    </row>
    <row r="696">
      <c r="A696" s="275"/>
      <c r="B696" s="309" t="s">
        <v>376</v>
      </c>
      <c r="C696" s="277" t="s">
        <v>386</v>
      </c>
      <c r="D696" s="278" t="s">
        <v>356</v>
      </c>
      <c r="E696" s="279">
        <v>1056.99</v>
      </c>
      <c r="F696" s="280">
        <f>E696+E698+E697</f>
      </c>
      <c r="G696" s="279">
        <v>9945</v>
      </c>
      <c r="H696" s="279">
        <v>246</v>
      </c>
      <c r="I696" s="282">
        <f t="shared" si="121"/>
      </c>
      <c r="J696" s="283">
        <f t="shared" si="171"/>
      </c>
      <c r="K696" s="279">
        <v>10</v>
      </c>
      <c r="L696" s="283">
        <f t="shared" si="216"/>
      </c>
      <c r="M696" s="279">
        <v>1</v>
      </c>
      <c r="N696" s="284">
        <f t="shared" si="234"/>
      </c>
      <c r="O696" s="279">
        <v>1</v>
      </c>
      <c r="P696" s="284">
        <f t="shared" si="252"/>
      </c>
      <c r="Q696" s="285">
        <f>(M696+M697+M698)/(O696+O697+O698)</f>
      </c>
      <c r="R696" s="281">
        <v>10</v>
      </c>
      <c r="S696" s="285">
        <f>(O696+O697+O698)/(K696+K697+K698)</f>
      </c>
      <c r="T696" s="281">
        <v>3</v>
      </c>
      <c r="U696" s="286">
        <f t="shared" si="299"/>
      </c>
      <c r="V696" s="287">
        <f t="shared" si="350"/>
      </c>
      <c r="W696" s="281">
        <v>5865.6</v>
      </c>
      <c r="X696" s="287">
        <f t="shared" si="401"/>
      </c>
      <c r="Y696" s="285">
        <f t="shared" si="452"/>
      </c>
      <c r="Z696" s="287">
        <f t="shared" si="45"/>
      </c>
      <c r="AA696" s="287">
        <f>W696/(F696+500)</f>
      </c>
      <c r="AB696" s="281">
        <v>0</v>
      </c>
      <c r="AC696" s="281">
        <v>0</v>
      </c>
      <c r="AD696" s="285">
        <f t="shared" si="96"/>
      </c>
      <c r="AE696" s="288">
        <f>(W696-AC696)/(F696+500)</f>
      </c>
      <c r="AF696" s="289" t="s">
        <v>371</v>
      </c>
    </row>
    <row r="697">
      <c r="A697" s="275"/>
      <c r="B697" s="309"/>
      <c r="C697" s="277"/>
      <c r="D697" s="278" t="s">
        <v>355</v>
      </c>
      <c r="E697" s="279">
        <v>1730.74</v>
      </c>
      <c r="F697" s="280"/>
      <c r="G697" s="281">
        <v>20063</v>
      </c>
      <c r="H697" s="281">
        <v>866</v>
      </c>
      <c r="I697" s="282">
        <f t="shared" si="121"/>
      </c>
      <c r="J697" s="283">
        <f t="shared" si="171"/>
      </c>
      <c r="K697" s="281">
        <v>32</v>
      </c>
      <c r="L697" s="283">
        <f t="shared" si="216"/>
      </c>
      <c r="M697" s="281">
        <v>2</v>
      </c>
      <c r="N697" s="284">
        <f t="shared" si="234"/>
      </c>
      <c r="O697" s="281">
        <v>4</v>
      </c>
      <c r="P697" s="284">
        <f t="shared" si="252"/>
      </c>
      <c r="Q697" s="285"/>
      <c r="R697" s="281"/>
      <c r="S697" s="285"/>
      <c r="T697" s="281"/>
      <c r="U697" s="286"/>
      <c r="V697" s="287"/>
      <c r="W697" s="281"/>
      <c r="X697" s="287"/>
      <c r="Y697" s="285"/>
      <c r="Z697" s="287"/>
      <c r="AA697" s="287"/>
      <c r="AB697" s="281"/>
      <c r="AC697" s="281"/>
      <c r="AD697" s="285"/>
      <c r="AE697" s="288"/>
      <c r="AF697" s="292"/>
    </row>
    <row r="698">
      <c r="A698" s="275"/>
      <c r="B698" s="309"/>
      <c r="C698" s="277"/>
      <c r="D698" s="278" t="s">
        <v>399</v>
      </c>
      <c r="E698" s="279">
        <v>0</v>
      </c>
      <c r="F698" s="280"/>
      <c r="G698" s="281">
        <v>0</v>
      </c>
      <c r="H698" s="291">
        <v>0</v>
      </c>
      <c r="I698" s="282">
        <f t="shared" si="121"/>
      </c>
      <c r="J698" s="283">
        <f t="shared" si="171"/>
      </c>
      <c r="K698" s="281">
        <v>0</v>
      </c>
      <c r="L698" s="283">
        <f t="shared" si="216"/>
      </c>
      <c r="M698" s="281">
        <v>0</v>
      </c>
      <c r="N698" s="284">
        <f t="shared" si="234"/>
      </c>
      <c r="O698" s="281">
        <v>0</v>
      </c>
      <c r="P698" s="284">
        <f t="shared" si="252"/>
      </c>
      <c r="Q698" s="285"/>
      <c r="R698" s="281"/>
      <c r="S698" s="285"/>
      <c r="T698" s="281"/>
      <c r="U698" s="286"/>
      <c r="V698" s="287"/>
      <c r="W698" s="281"/>
      <c r="X698" s="287"/>
      <c r="Y698" s="285"/>
      <c r="Z698" s="287"/>
      <c r="AA698" s="287"/>
      <c r="AB698" s="281"/>
      <c r="AC698" s="281"/>
      <c r="AD698" s="285"/>
      <c r="AE698" s="288"/>
      <c r="AF698" s="292" t="s">
        <v>404</v>
      </c>
    </row>
    <row r="699">
      <c r="A699" s="275"/>
      <c r="B699" s="309" t="s">
        <v>377</v>
      </c>
      <c r="C699" s="277" t="s">
        <v>386</v>
      </c>
      <c r="D699" s="278" t="s">
        <v>356</v>
      </c>
      <c r="E699" s="279">
        <v>907.45</v>
      </c>
      <c r="F699" s="280">
        <f>E699+E701+E700</f>
      </c>
      <c r="G699" s="281">
        <v>8281</v>
      </c>
      <c r="H699" s="281">
        <v>238</v>
      </c>
      <c r="I699" s="282">
        <f t="shared" si="121"/>
      </c>
      <c r="J699" s="283">
        <f>(E699/G700)*1000</f>
      </c>
      <c r="K699" s="281">
        <v>7</v>
      </c>
      <c r="L699" s="283">
        <f t="shared" si="216"/>
      </c>
      <c r="M699" s="281">
        <v>0</v>
      </c>
      <c r="N699" s="284">
        <f t="shared" si="234"/>
      </c>
      <c r="O699" s="281">
        <v>1</v>
      </c>
      <c r="P699" s="284">
        <f t="shared" si="252"/>
      </c>
      <c r="Q699" s="285">
        <f>(M699+M700+M701)/(O699+O700+O701)</f>
      </c>
      <c r="R699" s="281">
        <v>3</v>
      </c>
      <c r="S699" s="285">
        <f>(O699+O700+O701)/(K699+K700+K701)</f>
      </c>
      <c r="T699" s="281">
        <v>0</v>
      </c>
      <c r="U699" s="286">
        <f>F699/T699</f>
      </c>
      <c r="V699" s="287">
        <f>(F699+4*500)/T699</f>
      </c>
      <c r="W699" s="281">
        <v>0</v>
      </c>
      <c r="X699" s="287">
        <f>W699/T699</f>
      </c>
      <c r="Y699" s="285">
        <f>T699/R699</f>
      </c>
      <c r="Z699" s="287">
        <f>W699/F699</f>
      </c>
      <c r="AA699" s="287">
        <f>W699/(F699+500)</f>
      </c>
      <c r="AB699" s="281">
        <v>0</v>
      </c>
      <c r="AC699" s="281">
        <v>0</v>
      </c>
      <c r="AD699" s="285">
        <f>AB699/T699</f>
      </c>
      <c r="AE699" s="288">
        <f>(W699-AC699)/(F699+500)</f>
      </c>
      <c r="AF699" s="289" t="s">
        <v>371</v>
      </c>
    </row>
    <row r="700">
      <c r="A700" s="275"/>
      <c r="B700" s="309"/>
      <c r="C700" s="277"/>
      <c r="D700" s="278" t="s">
        <v>355</v>
      </c>
      <c r="E700" s="279">
        <v>1694.86</v>
      </c>
      <c r="F700" s="280"/>
      <c r="G700" s="281">
        <v>19883</v>
      </c>
      <c r="H700" s="281">
        <v>1005</v>
      </c>
      <c r="I700" s="282">
        <f t="shared" si="121"/>
      </c>
      <c r="J700" s="283">
        <f t="shared" ref="J700:J709" si="172">(E700/G700)*1000</f>
      </c>
      <c r="K700" s="281">
        <v>34</v>
      </c>
      <c r="L700" s="283">
        <f t="shared" si="216"/>
      </c>
      <c r="M700" s="281">
        <v>0</v>
      </c>
      <c r="N700" s="284">
        <f t="shared" si="234"/>
      </c>
      <c r="O700" s="281">
        <v>2</v>
      </c>
      <c r="P700" s="284">
        <f t="shared" si="252"/>
      </c>
      <c r="Q700" s="285"/>
      <c r="R700" s="281"/>
      <c r="S700" s="285"/>
      <c r="T700" s="281"/>
      <c r="U700" s="286"/>
      <c r="V700" s="287"/>
      <c r="W700" s="281"/>
      <c r="X700" s="287"/>
      <c r="Y700" s="285"/>
      <c r="Z700" s="287"/>
      <c r="AA700" s="287"/>
      <c r="AB700" s="281"/>
      <c r="AC700" s="281"/>
      <c r="AD700" s="285"/>
      <c r="AE700" s="288"/>
      <c r="AF700" s="292"/>
    </row>
    <row r="701">
      <c r="A701" s="275"/>
      <c r="B701" s="309"/>
      <c r="C701" s="277"/>
      <c r="D701" s="278" t="s">
        <v>399</v>
      </c>
      <c r="E701" s="279">
        <v>0</v>
      </c>
      <c r="F701" s="280"/>
      <c r="G701" s="281">
        <v>0</v>
      </c>
      <c r="H701" s="281">
        <v>0</v>
      </c>
      <c r="I701" s="282">
        <f t="shared" si="121"/>
      </c>
      <c r="J701" s="283">
        <f t="shared" si="172"/>
      </c>
      <c r="K701" s="281">
        <v>0</v>
      </c>
      <c r="L701" s="283">
        <f t="shared" si="216"/>
      </c>
      <c r="M701" s="281">
        <v>0</v>
      </c>
      <c r="N701" s="284">
        <f t="shared" si="234"/>
      </c>
      <c r="O701" s="281">
        <v>0</v>
      </c>
      <c r="P701" s="284">
        <f t="shared" si="252"/>
      </c>
      <c r="Q701" s="285"/>
      <c r="R701" s="281"/>
      <c r="S701" s="285"/>
      <c r="T701" s="281"/>
      <c r="U701" s="286"/>
      <c r="V701" s="287"/>
      <c r="W701" s="281"/>
      <c r="X701" s="287"/>
      <c r="Y701" s="285"/>
      <c r="Z701" s="287"/>
      <c r="AA701" s="287"/>
      <c r="AB701" s="281"/>
      <c r="AC701" s="281"/>
      <c r="AD701" s="285"/>
      <c r="AE701" s="288"/>
      <c r="AF701" s="292" t="s">
        <v>404</v>
      </c>
    </row>
    <row r="702">
      <c r="A702" s="275"/>
      <c r="B702" s="309" t="s">
        <v>379</v>
      </c>
      <c r="C702" s="277" t="s">
        <v>386</v>
      </c>
      <c r="D702" s="278" t="s">
        <v>356</v>
      </c>
      <c r="E702" s="279">
        <v>817.9</v>
      </c>
      <c r="F702" s="280">
        <f>E702+E704+E703</f>
      </c>
      <c r="G702" s="281">
        <v>10770</v>
      </c>
      <c r="H702" s="281">
        <v>301</v>
      </c>
      <c r="I702" s="282">
        <f t="shared" si="121"/>
      </c>
      <c r="J702" s="283">
        <f t="shared" si="172"/>
      </c>
      <c r="K702" s="279">
        <v>10</v>
      </c>
      <c r="L702" s="283">
        <f t="shared" si="216"/>
      </c>
      <c r="M702" s="279">
        <v>0</v>
      </c>
      <c r="N702" s="284">
        <f t="shared" si="234"/>
      </c>
      <c r="O702" s="279">
        <v>0</v>
      </c>
      <c r="P702" s="284">
        <f t="shared" si="252"/>
      </c>
      <c r="Q702" s="285">
        <f>(M702+M703+M704)/(O702+O703+O704)</f>
      </c>
      <c r="R702" s="281">
        <v>6</v>
      </c>
      <c r="S702" s="285">
        <f>(O702+O703+O704)/(K702+K703+K704)</f>
      </c>
      <c r="T702" s="281">
        <v>3</v>
      </c>
      <c r="U702" s="286">
        <f>F702/T702</f>
      </c>
      <c r="V702" s="287">
        <f>(F702+4*500)/T702</f>
      </c>
      <c r="W702" s="281">
        <v>1459.2</v>
      </c>
      <c r="X702" s="287">
        <f>W702/T702</f>
      </c>
      <c r="Y702" s="285">
        <f>T702/R702</f>
      </c>
      <c r="Z702" s="287">
        <f>W702/F702</f>
      </c>
      <c r="AA702" s="287">
        <f>W702/(F702+500)</f>
      </c>
      <c r="AB702" s="281">
        <v>1</v>
      </c>
      <c r="AC702" s="281">
        <v>598.8</v>
      </c>
      <c r="AD702" s="285">
        <f>AB702/T702</f>
      </c>
      <c r="AE702" s="288">
        <f>(W702-AC702)/(F702+500)</f>
      </c>
      <c r="AF702" s="289" t="s">
        <v>371</v>
      </c>
    </row>
    <row r="703">
      <c r="A703" s="275"/>
      <c r="B703" s="309"/>
      <c r="C703" s="277"/>
      <c r="D703" s="278" t="s">
        <v>355</v>
      </c>
      <c r="E703" s="279">
        <v>1332.36</v>
      </c>
      <c r="F703" s="280"/>
      <c r="G703" s="281">
        <v>14283</v>
      </c>
      <c r="H703" s="281">
        <v>696</v>
      </c>
      <c r="I703" s="282">
        <f t="shared" si="121"/>
      </c>
      <c r="J703" s="283">
        <f t="shared" si="172"/>
      </c>
      <c r="K703" s="281">
        <v>20</v>
      </c>
      <c r="L703" s="283">
        <f t="shared" si="216"/>
      </c>
      <c r="M703" s="281">
        <v>1</v>
      </c>
      <c r="N703" s="284">
        <f t="shared" si="234"/>
      </c>
      <c r="O703" s="281">
        <v>2</v>
      </c>
      <c r="P703" s="284">
        <f t="shared" si="252"/>
      </c>
      <c r="Q703" s="285"/>
      <c r="R703" s="281"/>
      <c r="S703" s="285"/>
      <c r="T703" s="281"/>
      <c r="U703" s="286"/>
      <c r="V703" s="287"/>
      <c r="W703" s="281"/>
      <c r="X703" s="287"/>
      <c r="Y703" s="285"/>
      <c r="Z703" s="287"/>
      <c r="AA703" s="287"/>
      <c r="AB703" s="281"/>
      <c r="AC703" s="281"/>
      <c r="AD703" s="285"/>
      <c r="AE703" s="288"/>
      <c r="AF703" s="292"/>
    </row>
    <row r="704">
      <c r="A704" s="275"/>
      <c r="B704" s="309"/>
      <c r="C704" s="277"/>
      <c r="D704" s="278" t="s">
        <v>399</v>
      </c>
      <c r="E704" s="279">
        <v>0</v>
      </c>
      <c r="F704" s="280"/>
      <c r="G704" s="281">
        <v>0</v>
      </c>
      <c r="H704" s="281">
        <v>0</v>
      </c>
      <c r="I704" s="282">
        <f t="shared" si="121"/>
      </c>
      <c r="J704" s="283">
        <f t="shared" si="172"/>
      </c>
      <c r="K704" s="281">
        <v>0</v>
      </c>
      <c r="L704" s="283">
        <f t="shared" si="216"/>
      </c>
      <c r="M704" s="281">
        <v>0</v>
      </c>
      <c r="N704" s="284">
        <f t="shared" si="234"/>
      </c>
      <c r="O704" s="281">
        <v>0</v>
      </c>
      <c r="P704" s="284">
        <f t="shared" si="252"/>
      </c>
      <c r="Q704" s="285"/>
      <c r="R704" s="281"/>
      <c r="S704" s="285"/>
      <c r="T704" s="281"/>
      <c r="U704" s="286"/>
      <c r="V704" s="287"/>
      <c r="W704" s="281"/>
      <c r="X704" s="287"/>
      <c r="Y704" s="285"/>
      <c r="Z704" s="287"/>
      <c r="AA704" s="287"/>
      <c r="AB704" s="281"/>
      <c r="AC704" s="281"/>
      <c r="AD704" s="285"/>
      <c r="AE704" s="288"/>
      <c r="AF704" s="292" t="s">
        <v>404</v>
      </c>
    </row>
    <row r="705">
      <c r="A705" s="275"/>
      <c r="B705" s="309" t="s">
        <v>380</v>
      </c>
      <c r="C705" s="277" t="s">
        <v>386</v>
      </c>
      <c r="D705" s="278" t="s">
        <v>356</v>
      </c>
      <c r="E705" s="279">
        <v>623.14</v>
      </c>
      <c r="F705" s="280">
        <f>E705+E707+E706</f>
      </c>
      <c r="G705" s="281">
        <v>4833</v>
      </c>
      <c r="H705" s="281">
        <v>125</v>
      </c>
      <c r="I705" s="282">
        <f t="shared" si="121"/>
      </c>
      <c r="J705" s="283">
        <f t="shared" si="172"/>
      </c>
      <c r="K705" s="279">
        <v>7</v>
      </c>
      <c r="L705" s="283">
        <f t="shared" si="216"/>
      </c>
      <c r="M705" s="279">
        <v>1</v>
      </c>
      <c r="N705" s="284">
        <f t="shared" si="234"/>
      </c>
      <c r="O705" s="279">
        <v>1</v>
      </c>
      <c r="P705" s="284">
        <f t="shared" si="252"/>
      </c>
      <c r="Q705" s="285">
        <f>(M705+M706+M707)/(O705+O706+O707)</f>
      </c>
      <c r="R705" s="281">
        <v>3</v>
      </c>
      <c r="S705" s="285">
        <f>(O705+O706+O707)/(K705+K706+K707)</f>
      </c>
      <c r="T705" s="281">
        <v>2</v>
      </c>
      <c r="U705" s="286">
        <f>F705/T705</f>
      </c>
      <c r="V705" s="287">
        <f>(F705+4*500)/T705</f>
      </c>
      <c r="W705" s="281">
        <v>4538.4</v>
      </c>
      <c r="X705" s="287">
        <f>W705/T705</f>
      </c>
      <c r="Y705" s="285">
        <f>T705/R705</f>
      </c>
      <c r="Z705" s="287">
        <f>W705/F705</f>
      </c>
      <c r="AA705" s="287">
        <f>W705/(F705+500)</f>
      </c>
      <c r="AB705" s="281">
        <v>1</v>
      </c>
      <c r="AC705" s="281">
        <v>2071.2</v>
      </c>
      <c r="AD705" s="285">
        <f>AB705/T705</f>
      </c>
      <c r="AE705" s="288">
        <f>(W705-AC705)/(F705+500)</f>
      </c>
      <c r="AF705" s="289" t="s">
        <v>371</v>
      </c>
    </row>
    <row r="706">
      <c r="A706" s="275"/>
      <c r="B706" s="309"/>
      <c r="C706" s="277"/>
      <c r="D706" s="278" t="s">
        <v>355</v>
      </c>
      <c r="E706" s="279">
        <v>801.28</v>
      </c>
      <c r="F706" s="280"/>
      <c r="G706" s="281">
        <v>11638</v>
      </c>
      <c r="H706" s="281">
        <v>603</v>
      </c>
      <c r="I706" s="282">
        <f t="shared" si="121"/>
      </c>
      <c r="J706" s="283">
        <f t="shared" si="172"/>
      </c>
      <c r="K706" s="281">
        <v>28</v>
      </c>
      <c r="L706" s="283">
        <f t="shared" si="216"/>
      </c>
      <c r="M706" s="281">
        <v>1</v>
      </c>
      <c r="N706" s="284">
        <f t="shared" si="234"/>
      </c>
      <c r="O706" s="281">
        <v>2</v>
      </c>
      <c r="P706" s="284">
        <f t="shared" si="252"/>
      </c>
      <c r="Q706" s="285"/>
      <c r="R706" s="281"/>
      <c r="S706" s="285"/>
      <c r="T706" s="281"/>
      <c r="U706" s="286"/>
      <c r="V706" s="287"/>
      <c r="W706" s="281"/>
      <c r="X706" s="287"/>
      <c r="Y706" s="285"/>
      <c r="Z706" s="287"/>
      <c r="AA706" s="287"/>
      <c r="AB706" s="281"/>
      <c r="AC706" s="281"/>
      <c r="AD706" s="285"/>
      <c r="AE706" s="288"/>
      <c r="AF706" s="292"/>
    </row>
    <row r="707">
      <c r="A707" s="275"/>
      <c r="B707" s="309"/>
      <c r="C707" s="277"/>
      <c r="D707" s="278" t="s">
        <v>399</v>
      </c>
      <c r="E707" s="279">
        <v>0</v>
      </c>
      <c r="F707" s="280"/>
      <c r="G707" s="281">
        <v>0</v>
      </c>
      <c r="H707" s="281">
        <v>0</v>
      </c>
      <c r="I707" s="282">
        <f t="shared" si="121"/>
      </c>
      <c r="J707" s="283">
        <f t="shared" si="172"/>
      </c>
      <c r="K707" s="281">
        <v>0</v>
      </c>
      <c r="L707" s="283">
        <f t="shared" si="216"/>
      </c>
      <c r="M707" s="281">
        <v>0</v>
      </c>
      <c r="N707" s="284">
        <f t="shared" si="234"/>
      </c>
      <c r="O707" s="281">
        <v>0</v>
      </c>
      <c r="P707" s="284">
        <f t="shared" si="252"/>
      </c>
      <c r="Q707" s="285"/>
      <c r="R707" s="281"/>
      <c r="S707" s="285"/>
      <c r="T707" s="281"/>
      <c r="U707" s="286"/>
      <c r="V707" s="287"/>
      <c r="W707" s="281"/>
      <c r="X707" s="287"/>
      <c r="Y707" s="285"/>
      <c r="Z707" s="287"/>
      <c r="AA707" s="287"/>
      <c r="AB707" s="281"/>
      <c r="AC707" s="281"/>
      <c r="AD707" s="285"/>
      <c r="AE707" s="288"/>
      <c r="AF707" s="292" t="s">
        <v>404</v>
      </c>
    </row>
    <row r="708">
      <c r="A708" s="275"/>
      <c r="B708" s="311" t="s">
        <v>362</v>
      </c>
      <c r="C708" s="311"/>
      <c r="D708" s="311"/>
      <c r="E708" s="297">
        <f>SUM(E696:E707)</f>
      </c>
      <c r="F708" s="297">
        <f>SUM(F696:F707)</f>
      </c>
      <c r="G708" s="297">
        <f>SUM(G696:G707)</f>
      </c>
      <c r="H708" s="297">
        <f>SUM(H696:H707)</f>
      </c>
      <c r="I708" s="298">
        <f t="shared" si="121"/>
      </c>
      <c r="J708" s="299">
        <f t="shared" si="172"/>
      </c>
      <c r="K708" s="297">
        <f>SUM(K696:K707)</f>
      </c>
      <c r="L708" s="299">
        <f t="shared" si="216"/>
      </c>
      <c r="M708" s="297">
        <f>SUM(M696:M707)</f>
      </c>
      <c r="N708" s="300">
        <f t="shared" si="234"/>
      </c>
      <c r="O708" s="297">
        <f>SUM(O696:O707)</f>
      </c>
      <c r="P708" s="300">
        <f t="shared" si="252"/>
      </c>
      <c r="Q708" s="301">
        <f t="shared" ref="Q708:Q709" si="139">M708/O708</f>
      </c>
      <c r="R708" s="297">
        <f>SUM(R696:R707)</f>
      </c>
      <c r="S708" s="301">
        <f t="shared" ref="S708:S709" si="192">(O708+O708)/(K708+K708)</f>
      </c>
      <c r="T708" s="297">
        <f>SUM(T696:T707)</f>
      </c>
      <c r="U708" s="302">
        <f t="shared" ref="U708:U709" si="300">F708/T708</f>
      </c>
      <c r="V708" s="303">
        <f t="shared" ref="V708:V709" si="351">(F708+4*500)/T708</f>
      </c>
      <c r="W708" s="297">
        <f>SUM(W696:W707)</f>
      </c>
      <c r="X708" s="304">
        <f t="shared" ref="X708:X709" si="402">W708/T708</f>
      </c>
      <c r="Y708" s="301">
        <f t="shared" ref="Y708:Y709" si="453">T708/R708</f>
      </c>
      <c r="Z708" s="303">
        <f t="shared" ref="Z708:Z709" si="46">W708/F708</f>
      </c>
      <c r="AA708" s="303">
        <f>W708/(F708+COUNT(W696:W707)*500)</f>
      </c>
      <c r="AB708" s="295">
        <f>AB696+AB699+AB702+AB705</f>
      </c>
      <c r="AC708" s="295">
        <f>AC696+AC699+AC702+AC705</f>
      </c>
      <c r="AD708" s="301">
        <f t="shared" ref="AD708:AD709" si="97">AB708/T708</f>
      </c>
      <c r="AE708" s="305">
        <f>(W708-AC708)/(F708+COUNT(W696:W707))</f>
      </c>
      <c r="AF708" s="292"/>
    </row>
    <row r="709">
      <c r="A709" s="275"/>
      <c r="B709" s="325" t="s">
        <v>383</v>
      </c>
      <c r="C709" s="325"/>
      <c r="D709" s="325"/>
      <c r="E709" s="326">
        <f>E695+E708</f>
      </c>
      <c r="F709" s="326">
        <f>F695+F708</f>
      </c>
      <c r="G709" s="326">
        <f>G695+G708</f>
      </c>
      <c r="H709" s="326">
        <f>H695+H708</f>
      </c>
      <c r="I709" s="327">
        <f t="shared" si="121"/>
      </c>
      <c r="J709" s="328">
        <f t="shared" si="172"/>
      </c>
      <c r="K709" s="326">
        <f>K695+K708</f>
      </c>
      <c r="L709" s="328">
        <f t="shared" si="216"/>
      </c>
      <c r="M709" s="326">
        <f>M695+M708</f>
      </c>
      <c r="N709" s="330">
        <f t="shared" si="234"/>
      </c>
      <c r="O709" s="326">
        <f>O695+O708</f>
      </c>
      <c r="P709" s="330">
        <f t="shared" si="252"/>
      </c>
      <c r="Q709" s="331">
        <f t="shared" si="139"/>
      </c>
      <c r="R709" s="326">
        <f>R695+R708</f>
      </c>
      <c r="S709" s="331">
        <f t="shared" si="192"/>
      </c>
      <c r="T709" s="326">
        <f>T695+T708</f>
      </c>
      <c r="U709" s="332">
        <f t="shared" si="300"/>
      </c>
      <c r="V709" s="333">
        <f t="shared" si="351"/>
      </c>
      <c r="W709" s="326">
        <f>W695+W708</f>
      </c>
      <c r="X709" s="333">
        <f t="shared" si="402"/>
      </c>
      <c r="Y709" s="331">
        <f t="shared" si="453"/>
      </c>
      <c r="Z709" s="333">
        <f t="shared" si="46"/>
      </c>
      <c r="AA709" s="333">
        <f>W709/(F709+COUNT(Z708:X706,W683:W694,W696:W707)*500)</f>
      </c>
      <c r="AB709" s="326">
        <f>AB695+AB708</f>
      </c>
      <c r="AC709" s="326">
        <f>AC695+AC708</f>
      </c>
      <c r="AD709" s="331">
        <f t="shared" si="97"/>
      </c>
      <c r="AE709" s="333">
        <f>(W709-AC709)/(F709+COUNT(AD708:AB706,W683:W694,W696:W707)*500)</f>
      </c>
      <c r="AF709" s="334"/>
    </row>
    <row r="710">
      <c r="A710" s="339" t="s">
        <v>318</v>
      </c>
      <c r="B710" s="264" t="s">
        <v>319</v>
      </c>
      <c r="C710" s="264" t="s">
        <v>320</v>
      </c>
      <c r="D710" s="264" t="s">
        <v>321</v>
      </c>
      <c r="E710" s="265" t="s">
        <v>322</v>
      </c>
      <c r="F710" s="264" t="s">
        <v>323</v>
      </c>
      <c r="G710" s="264" t="s">
        <v>324</v>
      </c>
      <c r="H710" s="264" t="s">
        <v>325</v>
      </c>
      <c r="I710" s="266" t="s">
        <v>326</v>
      </c>
      <c r="J710" s="267" t="s">
        <v>327</v>
      </c>
      <c r="K710" s="264" t="s">
        <v>328</v>
      </c>
      <c r="L710" s="267" t="s">
        <v>329</v>
      </c>
      <c r="M710" s="264" t="s">
        <v>330</v>
      </c>
      <c r="N710" s="268" t="s">
        <v>331</v>
      </c>
      <c r="O710" s="264" t="s">
        <v>332</v>
      </c>
      <c r="P710" s="268" t="s">
        <v>333</v>
      </c>
      <c r="Q710" s="266" t="s">
        <v>334</v>
      </c>
      <c r="R710" s="269" t="s">
        <v>335</v>
      </c>
      <c r="S710" s="270" t="s">
        <v>336</v>
      </c>
      <c r="T710" s="269" t="s">
        <v>337</v>
      </c>
      <c r="U710" s="271" t="s">
        <v>338</v>
      </c>
      <c r="V710" s="272" t="s">
        <v>339</v>
      </c>
      <c r="W710" s="272" t="s">
        <v>340</v>
      </c>
      <c r="X710" s="272" t="s">
        <v>341</v>
      </c>
      <c r="Y710" s="270" t="s">
        <v>342</v>
      </c>
      <c r="Z710" s="272" t="s">
        <v>343</v>
      </c>
      <c r="AA710" s="272" t="s">
        <v>344</v>
      </c>
      <c r="AB710" s="272" t="s">
        <v>345</v>
      </c>
      <c r="AC710" s="269" t="s">
        <v>346</v>
      </c>
      <c r="AD710" s="270" t="s">
        <v>347</v>
      </c>
      <c r="AE710" s="273" t="s">
        <v>348</v>
      </c>
      <c r="AF710" s="274" t="s">
        <v>349</v>
      </c>
    </row>
    <row r="711">
      <c r="A711" s="275" t="s">
        <v>407</v>
      </c>
      <c r="B711" s="309" t="s">
        <v>369</v>
      </c>
      <c r="C711" s="277" t="s">
        <v>378</v>
      </c>
      <c r="D711" s="278" t="s">
        <v>356</v>
      </c>
      <c r="E711" s="279">
        <v>275.03</v>
      </c>
      <c r="F711" s="280">
        <f>E711+E713+E712</f>
      </c>
      <c r="G711" s="281">
        <v>1836</v>
      </c>
      <c r="H711" s="281">
        <v>48</v>
      </c>
      <c r="I711" s="282">
        <f t="shared" ref="I711:I737" si="122">H711/G711</f>
      </c>
      <c r="J711" s="283">
        <f t="shared" ref="J711:J726" si="173">(E711/G711)*1000</f>
      </c>
      <c r="K711" s="281">
        <v>1</v>
      </c>
      <c r="L711" s="283">
        <f t="shared" ref="L711:L737" si="217">E711/K711</f>
      </c>
      <c r="M711" s="281">
        <v>0</v>
      </c>
      <c r="N711" s="284">
        <f t="shared" ref="N711:N737" si="235">E711/M711</f>
      </c>
      <c r="O711" s="281">
        <v>0</v>
      </c>
      <c r="P711" s="284">
        <f t="shared" ref="P711:P737" si="253">E711/O711</f>
      </c>
      <c r="Q711" s="285">
        <f>(M711+M712+M713)/(O711+O712+O713)</f>
      </c>
      <c r="R711" s="281">
        <v>3</v>
      </c>
      <c r="S711" s="285">
        <f>(O711+O712+O713)/(K711+K712+K713)</f>
      </c>
      <c r="T711" s="281">
        <v>0</v>
      </c>
      <c r="U711" s="286">
        <f>F711/T711</f>
      </c>
      <c r="V711" s="287">
        <f>(F711+4*500)/T711</f>
      </c>
      <c r="W711" s="281">
        <v>0</v>
      </c>
      <c r="X711" s="287">
        <f>W711/T711</f>
      </c>
      <c r="Y711" s="285">
        <f>T711/R711</f>
      </c>
      <c r="Z711" s="287">
        <f>W711/F711</f>
      </c>
      <c r="AA711" s="287">
        <f>W711/(F711+500)</f>
      </c>
      <c r="AB711" s="281">
        <v>0</v>
      </c>
      <c r="AC711" s="281">
        <v>0</v>
      </c>
      <c r="AD711" s="285">
        <f>AB711/T711</f>
      </c>
      <c r="AE711" s="288">
        <f>(W711-AC711)/(F711+500)</f>
      </c>
      <c r="AF711" s="289" t="s">
        <v>397</v>
      </c>
    </row>
    <row r="712">
      <c r="A712" s="275"/>
      <c r="B712" s="309"/>
      <c r="C712" s="277"/>
      <c r="D712" s="278" t="s">
        <v>355</v>
      </c>
      <c r="E712" s="279">
        <v>930.7</v>
      </c>
      <c r="F712" s="280"/>
      <c r="G712" s="281">
        <v>9373</v>
      </c>
      <c r="H712" s="281">
        <v>365</v>
      </c>
      <c r="I712" s="282">
        <f t="shared" si="122"/>
      </c>
      <c r="J712" s="283">
        <f t="shared" si="173"/>
      </c>
      <c r="K712" s="281">
        <v>12</v>
      </c>
      <c r="L712" s="283">
        <f t="shared" si="217"/>
      </c>
      <c r="M712" s="281">
        <v>0</v>
      </c>
      <c r="N712" s="284">
        <f t="shared" si="235"/>
      </c>
      <c r="O712" s="281">
        <v>3</v>
      </c>
      <c r="P712" s="284">
        <f t="shared" si="253"/>
      </c>
      <c r="Q712" s="285"/>
      <c r="R712" s="281"/>
      <c r="S712" s="285"/>
      <c r="T712" s="281"/>
      <c r="U712" s="286"/>
      <c r="V712" s="287"/>
      <c r="W712" s="281"/>
      <c r="X712" s="287"/>
      <c r="Y712" s="285"/>
      <c r="Z712" s="287"/>
      <c r="AA712" s="287"/>
      <c r="AB712" s="281"/>
      <c r="AC712" s="281"/>
      <c r="AD712" s="285"/>
      <c r="AE712" s="288"/>
      <c r="AF712" s="292"/>
    </row>
    <row r="713">
      <c r="A713" s="275"/>
      <c r="B713" s="309"/>
      <c r="C713" s="277"/>
      <c r="D713" s="278" t="s">
        <v>399</v>
      </c>
      <c r="E713" s="279">
        <v>0</v>
      </c>
      <c r="F713" s="280"/>
      <c r="G713" s="281">
        <v>0</v>
      </c>
      <c r="H713" s="291">
        <v>0</v>
      </c>
      <c r="I713" s="282">
        <f t="shared" si="122"/>
      </c>
      <c r="J713" s="283">
        <f t="shared" si="173"/>
      </c>
      <c r="K713" s="281">
        <v>0</v>
      </c>
      <c r="L713" s="283">
        <f t="shared" si="217"/>
      </c>
      <c r="M713" s="281">
        <v>0</v>
      </c>
      <c r="N713" s="284">
        <f t="shared" si="235"/>
      </c>
      <c r="O713" s="281">
        <v>0</v>
      </c>
      <c r="P713" s="284">
        <f t="shared" si="253"/>
      </c>
      <c r="Q713" s="285"/>
      <c r="R713" s="281"/>
      <c r="S713" s="285"/>
      <c r="T713" s="281"/>
      <c r="U713" s="286"/>
      <c r="V713" s="287"/>
      <c r="W713" s="281"/>
      <c r="X713" s="287"/>
      <c r="Y713" s="285"/>
      <c r="Z713" s="287"/>
      <c r="AA713" s="287"/>
      <c r="AB713" s="281"/>
      <c r="AC713" s="281"/>
      <c r="AD713" s="285"/>
      <c r="AE713" s="288"/>
      <c r="AF713" s="292" t="s">
        <v>404</v>
      </c>
    </row>
    <row r="714">
      <c r="A714" s="275"/>
      <c r="B714" s="308" t="s">
        <v>373</v>
      </c>
      <c r="C714" s="277" t="s">
        <v>378</v>
      </c>
      <c r="D714" s="278" t="s">
        <v>356</v>
      </c>
      <c r="E714" s="279">
        <v>202.86</v>
      </c>
      <c r="F714" s="280">
        <f>E714+E716+E715</f>
      </c>
      <c r="G714" s="281">
        <v>1840</v>
      </c>
      <c r="H714" s="281">
        <v>36</v>
      </c>
      <c r="I714" s="282">
        <f t="shared" si="122"/>
      </c>
      <c r="J714" s="283">
        <f t="shared" si="173"/>
      </c>
      <c r="K714" s="281">
        <v>3</v>
      </c>
      <c r="L714" s="283">
        <f t="shared" si="217"/>
      </c>
      <c r="M714" s="281">
        <v>0</v>
      </c>
      <c r="N714" s="284">
        <f t="shared" si="235"/>
      </c>
      <c r="O714" s="281">
        <v>1</v>
      </c>
      <c r="P714" s="284">
        <f t="shared" si="253"/>
      </c>
      <c r="Q714" s="285">
        <f>(M714+M715+M716)/(O714+O715+O716)</f>
      </c>
      <c r="R714" s="281">
        <v>4</v>
      </c>
      <c r="S714" s="285">
        <f>(O714+O715+O716)/(K714+K715+K716)</f>
      </c>
      <c r="T714" s="281">
        <v>1</v>
      </c>
      <c r="U714" s="286">
        <f>F714/T714</f>
      </c>
      <c r="V714" s="287">
        <f>(F714+4*500)/T714</f>
      </c>
      <c r="W714" s="281">
        <v>384</v>
      </c>
      <c r="X714" s="287">
        <f>W714/T714</f>
      </c>
      <c r="Y714" s="285">
        <f>T714/R714</f>
      </c>
      <c r="Z714" s="287">
        <f>W714/F714</f>
      </c>
      <c r="AA714" s="287">
        <f>W714/(F714+500)</f>
      </c>
      <c r="AB714" s="281">
        <v>0</v>
      </c>
      <c r="AC714" s="281">
        <v>0</v>
      </c>
      <c r="AD714" s="285">
        <f>AB714/T714</f>
      </c>
      <c r="AE714" s="288">
        <f>(W714-AC714)/(F714+500)</f>
      </c>
      <c r="AF714" s="289" t="s">
        <v>397</v>
      </c>
    </row>
    <row r="715">
      <c r="A715" s="275"/>
      <c r="B715" s="308"/>
      <c r="C715" s="277"/>
      <c r="D715" s="278" t="s">
        <v>355</v>
      </c>
      <c r="E715" s="279">
        <v>685.03</v>
      </c>
      <c r="F715" s="280"/>
      <c r="G715" s="281">
        <v>4637</v>
      </c>
      <c r="H715" s="281">
        <v>178</v>
      </c>
      <c r="I715" s="282">
        <f t="shared" si="122"/>
      </c>
      <c r="J715" s="283">
        <f t="shared" si="173"/>
      </c>
      <c r="K715" s="281">
        <v>11</v>
      </c>
      <c r="L715" s="283">
        <f t="shared" si="217"/>
      </c>
      <c r="M715" s="281">
        <v>0</v>
      </c>
      <c r="N715" s="284">
        <f t="shared" si="235"/>
      </c>
      <c r="O715" s="281">
        <v>0</v>
      </c>
      <c r="P715" s="284">
        <f t="shared" si="253"/>
      </c>
      <c r="Q715" s="285"/>
      <c r="R715" s="281"/>
      <c r="S715" s="285"/>
      <c r="T715" s="281"/>
      <c r="U715" s="286"/>
      <c r="V715" s="287"/>
      <c r="W715" s="281"/>
      <c r="X715" s="287"/>
      <c r="Y715" s="285"/>
      <c r="Z715" s="287"/>
      <c r="AA715" s="287"/>
      <c r="AB715" s="281"/>
      <c r="AC715" s="281"/>
      <c r="AD715" s="285"/>
      <c r="AE715" s="288"/>
      <c r="AF715" s="292"/>
    </row>
    <row r="716">
      <c r="A716" s="275"/>
      <c r="B716" s="308"/>
      <c r="C716" s="277"/>
      <c r="D716" s="278" t="s">
        <v>399</v>
      </c>
      <c r="E716" s="279">
        <v>0</v>
      </c>
      <c r="F716" s="280"/>
      <c r="G716" s="281">
        <v>0</v>
      </c>
      <c r="H716" s="291">
        <v>0</v>
      </c>
      <c r="I716" s="282">
        <f t="shared" si="122"/>
      </c>
      <c r="J716" s="283">
        <f t="shared" si="173"/>
      </c>
      <c r="K716" s="281">
        <v>0</v>
      </c>
      <c r="L716" s="283">
        <f t="shared" si="217"/>
      </c>
      <c r="M716" s="281">
        <v>0</v>
      </c>
      <c r="N716" s="284">
        <f t="shared" si="235"/>
      </c>
      <c r="O716" s="281">
        <v>0</v>
      </c>
      <c r="P716" s="284">
        <f t="shared" si="253"/>
      </c>
      <c r="Q716" s="285"/>
      <c r="R716" s="281"/>
      <c r="S716" s="285"/>
      <c r="T716" s="281"/>
      <c r="U716" s="286"/>
      <c r="V716" s="287"/>
      <c r="W716" s="281"/>
      <c r="X716" s="287"/>
      <c r="Y716" s="285"/>
      <c r="Z716" s="287"/>
      <c r="AA716" s="287"/>
      <c r="AB716" s="281"/>
      <c r="AC716" s="281"/>
      <c r="AD716" s="285"/>
      <c r="AE716" s="288"/>
      <c r="AF716" s="292" t="s">
        <v>404</v>
      </c>
    </row>
    <row r="717">
      <c r="A717" s="275"/>
      <c r="B717" s="309" t="s">
        <v>374</v>
      </c>
      <c r="C717" s="277" t="s">
        <v>378</v>
      </c>
      <c r="D717" s="278" t="s">
        <v>356</v>
      </c>
      <c r="E717" s="279">
        <v>144.04</v>
      </c>
      <c r="F717" s="280">
        <f>E717+E719+E718</f>
      </c>
      <c r="G717" s="281">
        <v>1232</v>
      </c>
      <c r="H717" s="291">
        <v>17</v>
      </c>
      <c r="I717" s="282">
        <f t="shared" si="122"/>
      </c>
      <c r="J717" s="283">
        <f t="shared" si="173"/>
      </c>
      <c r="K717" s="281">
        <v>1</v>
      </c>
      <c r="L717" s="283">
        <f t="shared" si="217"/>
      </c>
      <c r="M717" s="281">
        <v>0</v>
      </c>
      <c r="N717" s="284">
        <f t="shared" si="235"/>
      </c>
      <c r="O717" s="281">
        <v>0</v>
      </c>
      <c r="P717" s="284">
        <f t="shared" si="253"/>
      </c>
      <c r="Q717" s="285">
        <f>(M717+M718+M719)/(O717+O718+O719)</f>
      </c>
      <c r="R717" s="281">
        <v>1</v>
      </c>
      <c r="S717" s="285">
        <f>(O717+O718+O719)/(K717+K718+K719)</f>
      </c>
      <c r="T717" s="281">
        <v>1</v>
      </c>
      <c r="U717" s="286">
        <f>F717/T717</f>
      </c>
      <c r="V717" s="287">
        <f>(F717+4*500)/T717</f>
      </c>
      <c r="W717" s="281">
        <v>118.8</v>
      </c>
      <c r="X717" s="287">
        <f>W717/T717</f>
      </c>
      <c r="Y717" s="285">
        <f>T717/R717</f>
      </c>
      <c r="Z717" s="287">
        <f>W717/F717</f>
      </c>
      <c r="AA717" s="287">
        <f>W717/(F717+500)</f>
      </c>
      <c r="AB717" s="281">
        <v>0</v>
      </c>
      <c r="AC717" s="281">
        <v>0</v>
      </c>
      <c r="AD717" s="285">
        <f>AB717/T717</f>
      </c>
      <c r="AE717" s="288">
        <f>(W717-AC717)/(F717+500)</f>
      </c>
      <c r="AF717" s="289" t="s">
        <v>397</v>
      </c>
    </row>
    <row r="718">
      <c r="A718" s="275"/>
      <c r="B718" s="309"/>
      <c r="C718" s="277"/>
      <c r="D718" s="278" t="s">
        <v>355</v>
      </c>
      <c r="E718" s="279">
        <v>423.85</v>
      </c>
      <c r="F718" s="280"/>
      <c r="G718" s="281">
        <v>4675</v>
      </c>
      <c r="H718" s="291">
        <v>208</v>
      </c>
      <c r="I718" s="282">
        <f t="shared" si="122"/>
      </c>
      <c r="J718" s="283">
        <f t="shared" si="173"/>
      </c>
      <c r="K718" s="281">
        <v>8</v>
      </c>
      <c r="L718" s="283">
        <f t="shared" si="217"/>
      </c>
      <c r="M718" s="281">
        <v>0</v>
      </c>
      <c r="N718" s="284">
        <f t="shared" si="235"/>
      </c>
      <c r="O718" s="281">
        <v>1</v>
      </c>
      <c r="P718" s="284">
        <f t="shared" si="253"/>
      </c>
      <c r="Q718" s="285"/>
      <c r="R718" s="281"/>
      <c r="S718" s="285"/>
      <c r="T718" s="281"/>
      <c r="U718" s="286"/>
      <c r="V718" s="287"/>
      <c r="W718" s="281"/>
      <c r="X718" s="287"/>
      <c r="Y718" s="285"/>
      <c r="Z718" s="287"/>
      <c r="AA718" s="287"/>
      <c r="AB718" s="281"/>
      <c r="AC718" s="281"/>
      <c r="AD718" s="285"/>
      <c r="AE718" s="288"/>
      <c r="AF718" s="292"/>
    </row>
    <row r="719">
      <c r="A719" s="275"/>
      <c r="B719" s="309"/>
      <c r="C719" s="277"/>
      <c r="D719" s="278" t="s">
        <v>399</v>
      </c>
      <c r="E719" s="279">
        <v>0</v>
      </c>
      <c r="F719" s="280"/>
      <c r="G719" s="341">
        <v>0</v>
      </c>
      <c r="H719" s="291">
        <v>0</v>
      </c>
      <c r="I719" s="282">
        <f t="shared" si="122"/>
      </c>
      <c r="J719" s="283">
        <f t="shared" si="173"/>
      </c>
      <c r="K719" s="281">
        <v>0</v>
      </c>
      <c r="L719" s="283">
        <f t="shared" si="217"/>
      </c>
      <c r="M719" s="281">
        <v>0</v>
      </c>
      <c r="N719" s="284">
        <f t="shared" si="235"/>
      </c>
      <c r="O719" s="281">
        <v>0</v>
      </c>
      <c r="P719" s="284">
        <f t="shared" si="253"/>
      </c>
      <c r="Q719" s="285"/>
      <c r="R719" s="281"/>
      <c r="S719" s="285"/>
      <c r="T719" s="281"/>
      <c r="U719" s="286"/>
      <c r="V719" s="287"/>
      <c r="W719" s="281"/>
      <c r="X719" s="287"/>
      <c r="Y719" s="285"/>
      <c r="Z719" s="287"/>
      <c r="AA719" s="287"/>
      <c r="AB719" s="281"/>
      <c r="AC719" s="281"/>
      <c r="AD719" s="285"/>
      <c r="AE719" s="288"/>
      <c r="AF719" s="292" t="s">
        <v>404</v>
      </c>
    </row>
    <row r="720">
      <c r="A720" s="275"/>
      <c r="B720" s="309" t="s">
        <v>375</v>
      </c>
      <c r="C720" s="277" t="s">
        <v>378</v>
      </c>
      <c r="D720" s="278" t="s">
        <v>356</v>
      </c>
      <c r="E720" s="279">
        <v>175.12</v>
      </c>
      <c r="F720" s="280">
        <f>E720+E722+E721</f>
      </c>
      <c r="G720" s="281">
        <v>1520</v>
      </c>
      <c r="H720" s="281">
        <v>42</v>
      </c>
      <c r="I720" s="282">
        <f t="shared" si="122"/>
      </c>
      <c r="J720" s="283">
        <f t="shared" si="173"/>
      </c>
      <c r="K720" s="281">
        <v>3</v>
      </c>
      <c r="L720" s="283">
        <f t="shared" si="217"/>
      </c>
      <c r="M720" s="281">
        <v>0</v>
      </c>
      <c r="N720" s="284">
        <f t="shared" si="235"/>
      </c>
      <c r="O720" s="281">
        <v>0</v>
      </c>
      <c r="P720" s="284">
        <f t="shared" si="253"/>
      </c>
      <c r="Q720" s="285">
        <f>(M720+M721+M722)/(O720+O721+O722)</f>
      </c>
      <c r="R720" s="281">
        <v>1</v>
      </c>
      <c r="S720" s="285">
        <f>(O720+O721+O722)/(K720+K721+K722)</f>
      </c>
      <c r="T720" s="281">
        <v>0</v>
      </c>
      <c r="U720" s="286">
        <f>F720/T720</f>
      </c>
      <c r="V720" s="287">
        <f>(F720+4*500)/T720</f>
      </c>
      <c r="W720" s="281">
        <v>0</v>
      </c>
      <c r="X720" s="287">
        <f>W720/T720</f>
      </c>
      <c r="Y720" s="285">
        <f>T720/R720</f>
      </c>
      <c r="Z720" s="287">
        <f>W720/F720</f>
      </c>
      <c r="AA720" s="287">
        <f>W720/(F720+500)</f>
      </c>
      <c r="AB720" s="281">
        <v>0</v>
      </c>
      <c r="AC720" s="281">
        <v>0</v>
      </c>
      <c r="AD720" s="285">
        <f>AB720/T720</f>
      </c>
      <c r="AE720" s="288">
        <f>(W720-AC720)/(F720+500)</f>
      </c>
      <c r="AF720" s="289" t="s">
        <v>397</v>
      </c>
    </row>
    <row r="721">
      <c r="A721" s="275"/>
      <c r="B721" s="309"/>
      <c r="C721" s="277"/>
      <c r="D721" s="278" t="s">
        <v>355</v>
      </c>
      <c r="E721" s="279">
        <v>463.47</v>
      </c>
      <c r="F721" s="280"/>
      <c r="G721" s="281">
        <v>4407</v>
      </c>
      <c r="H721" s="281">
        <v>211</v>
      </c>
      <c r="I721" s="282">
        <f t="shared" si="122"/>
      </c>
      <c r="J721" s="283">
        <f t="shared" si="173"/>
      </c>
      <c r="K721" s="281">
        <v>8</v>
      </c>
      <c r="L721" s="283">
        <f t="shared" si="217"/>
      </c>
      <c r="M721" s="281">
        <v>0</v>
      </c>
      <c r="N721" s="284">
        <f t="shared" si="235"/>
      </c>
      <c r="O721" s="281">
        <v>0</v>
      </c>
      <c r="P721" s="284">
        <f t="shared" si="253"/>
      </c>
      <c r="Q721" s="285"/>
      <c r="R721" s="281"/>
      <c r="S721" s="285"/>
      <c r="T721" s="281"/>
      <c r="U721" s="286"/>
      <c r="V721" s="287"/>
      <c r="W721" s="281"/>
      <c r="X721" s="287"/>
      <c r="Y721" s="285"/>
      <c r="Z721" s="287"/>
      <c r="AA721" s="287"/>
      <c r="AB721" s="281"/>
      <c r="AC721" s="281"/>
      <c r="AD721" s="285"/>
      <c r="AE721" s="288"/>
      <c r="AF721" s="292"/>
    </row>
    <row r="722">
      <c r="A722" s="275"/>
      <c r="B722" s="309"/>
      <c r="C722" s="277"/>
      <c r="D722" s="278" t="s">
        <v>399</v>
      </c>
      <c r="E722" s="279">
        <v>0</v>
      </c>
      <c r="F722" s="280"/>
      <c r="G722" s="281">
        <v>0</v>
      </c>
      <c r="H722" s="291">
        <v>0</v>
      </c>
      <c r="I722" s="282">
        <f t="shared" si="122"/>
      </c>
      <c r="J722" s="283">
        <f t="shared" si="173"/>
      </c>
      <c r="K722" s="281">
        <v>0</v>
      </c>
      <c r="L722" s="283">
        <f t="shared" si="217"/>
      </c>
      <c r="M722" s="281">
        <v>0</v>
      </c>
      <c r="N722" s="284">
        <f t="shared" si="235"/>
      </c>
      <c r="O722" s="281">
        <v>0</v>
      </c>
      <c r="P722" s="284">
        <f t="shared" si="253"/>
      </c>
      <c r="Q722" s="285"/>
      <c r="R722" s="281"/>
      <c r="S722" s="285"/>
      <c r="T722" s="281"/>
      <c r="U722" s="286"/>
      <c r="V722" s="287"/>
      <c r="W722" s="281"/>
      <c r="X722" s="287"/>
      <c r="Y722" s="285"/>
      <c r="Z722" s="287"/>
      <c r="AA722" s="287"/>
      <c r="AB722" s="281"/>
      <c r="AC722" s="281"/>
      <c r="AD722" s="285"/>
      <c r="AE722" s="288"/>
      <c r="AF722" s="292" t="s">
        <v>404</v>
      </c>
    </row>
    <row r="723">
      <c r="A723" s="275"/>
      <c r="B723" s="294" t="s">
        <v>362</v>
      </c>
      <c r="C723" s="294"/>
      <c r="D723" s="294"/>
      <c r="E723" s="297">
        <f>SUM(E711:E722)</f>
      </c>
      <c r="F723" s="297">
        <f>SUM(F711:F722)</f>
      </c>
      <c r="G723" s="297">
        <f>SUM(G711:G722)</f>
      </c>
      <c r="H723" s="297">
        <f>SUM(H711:H722)</f>
      </c>
      <c r="I723" s="298">
        <f t="shared" si="122"/>
      </c>
      <c r="J723" s="299">
        <f t="shared" si="173"/>
      </c>
      <c r="K723" s="297">
        <f>SUM(K711:K722)</f>
      </c>
      <c r="L723" s="299">
        <f t="shared" si="217"/>
      </c>
      <c r="M723" s="297">
        <f>SUM(M711:M722)</f>
      </c>
      <c r="N723" s="300">
        <f t="shared" si="235"/>
      </c>
      <c r="O723" s="297">
        <f>SUM(O711:O722)</f>
      </c>
      <c r="P723" s="300">
        <f t="shared" si="253"/>
      </c>
      <c r="Q723" s="301">
        <f>M723/O723</f>
      </c>
      <c r="R723" s="297">
        <f>SUM(R711:R722)</f>
      </c>
      <c r="S723" s="301">
        <f>(O723+O723)/(K723+K723)</f>
      </c>
      <c r="T723" s="297">
        <f>SUM(T711:T722)</f>
      </c>
      <c r="U723" s="302">
        <f t="shared" ref="U723:U724" si="301">F723/T723</f>
      </c>
      <c r="V723" s="303">
        <f t="shared" ref="V723:V724" si="352">(F723+4*500)/T723</f>
      </c>
      <c r="W723" s="297">
        <f>SUM(W711:W722)</f>
      </c>
      <c r="X723" s="304">
        <f t="shared" ref="X723:X724" si="403">W723/T723</f>
      </c>
      <c r="Y723" s="301">
        <f t="shared" ref="Y723:Y724" si="454">T723/R723</f>
      </c>
      <c r="Z723" s="303">
        <f t="shared" ref="Z723:Z724" si="47">W723/F723</f>
      </c>
      <c r="AA723" s="303">
        <f>W723/(F723+COUNT(W711:W722)*500)</f>
      </c>
      <c r="AB723" s="297">
        <f>AB711+AB714+AB720+AB717</f>
      </c>
      <c r="AC723" s="297">
        <f>AC711+AC714+AC720+AC717</f>
      </c>
      <c r="AD723" s="301">
        <f t="shared" ref="AD723:AD724" si="98">AB723/T723</f>
      </c>
      <c r="AE723" s="305">
        <f>(W723-AC723)/(F723+COUNT(W711:W722))</f>
      </c>
      <c r="AF723" s="292"/>
    </row>
    <row r="724">
      <c r="A724" s="275"/>
      <c r="B724" s="309" t="s">
        <v>376</v>
      </c>
      <c r="C724" s="277" t="s">
        <v>386</v>
      </c>
      <c r="D724" s="278" t="s">
        <v>356</v>
      </c>
      <c r="E724" s="279">
        <v>324.07</v>
      </c>
      <c r="F724" s="280">
        <f>E724+E726+E725</f>
      </c>
      <c r="G724" s="279">
        <v>1352</v>
      </c>
      <c r="H724" s="279">
        <v>52</v>
      </c>
      <c r="I724" s="282">
        <f t="shared" si="122"/>
      </c>
      <c r="J724" s="283">
        <f t="shared" si="173"/>
      </c>
      <c r="K724" s="279">
        <v>1</v>
      </c>
      <c r="L724" s="283">
        <f t="shared" si="217"/>
      </c>
      <c r="M724" s="279">
        <v>0</v>
      </c>
      <c r="N724" s="284">
        <f t="shared" si="235"/>
      </c>
      <c r="O724" s="279">
        <v>0</v>
      </c>
      <c r="P724" s="284">
        <f t="shared" si="253"/>
      </c>
      <c r="Q724" s="285">
        <f>(M724+M725+M726)/(O724+O725+O726)</f>
      </c>
      <c r="R724" s="281">
        <v>4</v>
      </c>
      <c r="S724" s="285">
        <f>(O724+O725+O726)/(K724+K725+K726)</f>
      </c>
      <c r="T724" s="281">
        <v>2</v>
      </c>
      <c r="U724" s="286">
        <f t="shared" si="301"/>
      </c>
      <c r="V724" s="287">
        <f t="shared" si="352"/>
      </c>
      <c r="W724" s="281">
        <v>3290.4</v>
      </c>
      <c r="X724" s="287">
        <f t="shared" si="403"/>
      </c>
      <c r="Y724" s="285">
        <f t="shared" si="454"/>
      </c>
      <c r="Z724" s="287">
        <f t="shared" si="47"/>
      </c>
      <c r="AA724" s="287">
        <f>W724/(F724+500)</f>
      </c>
      <c r="AB724" s="281">
        <v>0</v>
      </c>
      <c r="AC724" s="281">
        <v>0</v>
      </c>
      <c r="AD724" s="285">
        <f t="shared" si="98"/>
      </c>
      <c r="AE724" s="288">
        <f>(W724-AC724)/(F724+500)</f>
      </c>
      <c r="AF724" s="289" t="s">
        <v>371</v>
      </c>
    </row>
    <row r="725">
      <c r="A725" s="275"/>
      <c r="B725" s="309"/>
      <c r="C725" s="277"/>
      <c r="D725" s="278" t="s">
        <v>355</v>
      </c>
      <c r="E725" s="279">
        <v>485.82</v>
      </c>
      <c r="F725" s="280"/>
      <c r="G725" s="281">
        <v>4319</v>
      </c>
      <c r="H725" s="281">
        <v>172</v>
      </c>
      <c r="I725" s="282">
        <f t="shared" si="122"/>
      </c>
      <c r="J725" s="283">
        <f t="shared" si="173"/>
      </c>
      <c r="K725" s="281">
        <v>8</v>
      </c>
      <c r="L725" s="283">
        <f t="shared" si="217"/>
      </c>
      <c r="M725" s="281">
        <v>1</v>
      </c>
      <c r="N725" s="284">
        <f t="shared" si="235"/>
      </c>
      <c r="O725" s="281">
        <v>1</v>
      </c>
      <c r="P725" s="284">
        <f t="shared" si="253"/>
      </c>
      <c r="Q725" s="285"/>
      <c r="R725" s="281"/>
      <c r="S725" s="285"/>
      <c r="T725" s="281"/>
      <c r="U725" s="286"/>
      <c r="V725" s="287"/>
      <c r="W725" s="281"/>
      <c r="X725" s="287"/>
      <c r="Y725" s="285"/>
      <c r="Z725" s="287"/>
      <c r="AA725" s="287"/>
      <c r="AB725" s="281"/>
      <c r="AC725" s="281"/>
      <c r="AD725" s="285"/>
      <c r="AE725" s="288"/>
      <c r="AF725" s="292"/>
    </row>
    <row r="726">
      <c r="A726" s="275"/>
      <c r="B726" s="309"/>
      <c r="C726" s="277"/>
      <c r="D726" s="278" t="s">
        <v>399</v>
      </c>
      <c r="E726" s="279">
        <v>0</v>
      </c>
      <c r="F726" s="280"/>
      <c r="G726" s="281">
        <v>0</v>
      </c>
      <c r="H726" s="291">
        <v>0</v>
      </c>
      <c r="I726" s="282">
        <f t="shared" si="122"/>
      </c>
      <c r="J726" s="283">
        <f t="shared" si="173"/>
      </c>
      <c r="K726" s="281">
        <v>0</v>
      </c>
      <c r="L726" s="283">
        <f t="shared" si="217"/>
      </c>
      <c r="M726" s="281">
        <v>0</v>
      </c>
      <c r="N726" s="284">
        <f t="shared" si="235"/>
      </c>
      <c r="O726" s="281">
        <v>0</v>
      </c>
      <c r="P726" s="284">
        <f t="shared" si="253"/>
      </c>
      <c r="Q726" s="285"/>
      <c r="R726" s="281"/>
      <c r="S726" s="285"/>
      <c r="T726" s="281"/>
      <c r="U726" s="286"/>
      <c r="V726" s="287"/>
      <c r="W726" s="281"/>
      <c r="X726" s="287"/>
      <c r="Y726" s="285"/>
      <c r="Z726" s="287"/>
      <c r="AA726" s="287"/>
      <c r="AB726" s="281"/>
      <c r="AC726" s="281"/>
      <c r="AD726" s="285"/>
      <c r="AE726" s="288"/>
      <c r="AF726" s="292" t="s">
        <v>404</v>
      </c>
    </row>
    <row r="727">
      <c r="A727" s="275"/>
      <c r="B727" s="309" t="s">
        <v>377</v>
      </c>
      <c r="C727" s="277" t="s">
        <v>386</v>
      </c>
      <c r="D727" s="278" t="s">
        <v>356</v>
      </c>
      <c r="E727" s="279">
        <v>291.29</v>
      </c>
      <c r="F727" s="280">
        <f>E727+E729+E728</f>
      </c>
      <c r="G727" s="281">
        <v>1721</v>
      </c>
      <c r="H727" s="281">
        <v>78</v>
      </c>
      <c r="I727" s="282">
        <f t="shared" si="122"/>
      </c>
      <c r="J727" s="283">
        <f>(E727/G728)*1000</f>
      </c>
      <c r="K727" s="281">
        <v>2</v>
      </c>
      <c r="L727" s="283">
        <f t="shared" si="217"/>
      </c>
      <c r="M727" s="281">
        <v>0</v>
      </c>
      <c r="N727" s="284">
        <f t="shared" si="235"/>
      </c>
      <c r="O727" s="281">
        <v>1</v>
      </c>
      <c r="P727" s="284">
        <f t="shared" si="253"/>
      </c>
      <c r="Q727" s="285">
        <f>(M727+M728+M729)/(O727+O728+O729)</f>
      </c>
      <c r="R727" s="281">
        <v>6</v>
      </c>
      <c r="S727" s="285">
        <f>(O727+O728+O729)/(K727+K728+K729)</f>
      </c>
      <c r="T727" s="281">
        <v>0</v>
      </c>
      <c r="U727" s="286">
        <f>F727/T727</f>
      </c>
      <c r="V727" s="287">
        <f>(F727+4*500)/T727</f>
      </c>
      <c r="W727" s="281">
        <v>0</v>
      </c>
      <c r="X727" s="287">
        <f>W727/T727</f>
      </c>
      <c r="Y727" s="285">
        <f>T727/R727</f>
      </c>
      <c r="Z727" s="287">
        <f>W727/F727</f>
      </c>
      <c r="AA727" s="287">
        <f>W727/(F727+500)</f>
      </c>
      <c r="AB727" s="281">
        <v>0</v>
      </c>
      <c r="AC727" s="281">
        <v>0</v>
      </c>
      <c r="AD727" s="285">
        <f>AB727/T727</f>
      </c>
      <c r="AE727" s="288">
        <f>(W727-AC727)/(F727+500)</f>
      </c>
      <c r="AF727" s="289" t="s">
        <v>371</v>
      </c>
    </row>
    <row r="728">
      <c r="A728" s="275"/>
      <c r="B728" s="309"/>
      <c r="C728" s="277"/>
      <c r="D728" s="278" t="s">
        <v>355</v>
      </c>
      <c r="E728" s="279">
        <v>620.81</v>
      </c>
      <c r="F728" s="280"/>
      <c r="G728" s="281">
        <v>5608</v>
      </c>
      <c r="H728" s="281">
        <v>197</v>
      </c>
      <c r="I728" s="282">
        <f t="shared" si="122"/>
      </c>
      <c r="J728" s="283">
        <f t="shared" ref="J728:J737" si="174">(E728/G728)*1000</f>
      </c>
      <c r="K728" s="281">
        <v>12</v>
      </c>
      <c r="L728" s="283">
        <f t="shared" si="217"/>
      </c>
      <c r="M728" s="281">
        <v>0</v>
      </c>
      <c r="N728" s="284">
        <f t="shared" si="235"/>
      </c>
      <c r="O728" s="281">
        <v>1</v>
      </c>
      <c r="P728" s="284">
        <f t="shared" si="253"/>
      </c>
      <c r="Q728" s="285"/>
      <c r="R728" s="281"/>
      <c r="S728" s="285"/>
      <c r="T728" s="281"/>
      <c r="U728" s="286"/>
      <c r="V728" s="287"/>
      <c r="W728" s="281"/>
      <c r="X728" s="287"/>
      <c r="Y728" s="285"/>
      <c r="Z728" s="287"/>
      <c r="AA728" s="287"/>
      <c r="AB728" s="281"/>
      <c r="AC728" s="281"/>
      <c r="AD728" s="285"/>
      <c r="AE728" s="288"/>
      <c r="AF728" s="292"/>
    </row>
    <row r="729">
      <c r="A729" s="275"/>
      <c r="B729" s="309"/>
      <c r="C729" s="277"/>
      <c r="D729" s="278" t="s">
        <v>399</v>
      </c>
      <c r="E729" s="279">
        <v>0</v>
      </c>
      <c r="F729" s="280"/>
      <c r="G729" s="281">
        <v>0</v>
      </c>
      <c r="H729" s="281">
        <v>0</v>
      </c>
      <c r="I729" s="282">
        <f t="shared" si="122"/>
      </c>
      <c r="J729" s="283">
        <f t="shared" si="174"/>
      </c>
      <c r="K729" s="281">
        <v>0</v>
      </c>
      <c r="L729" s="283">
        <f t="shared" si="217"/>
      </c>
      <c r="M729" s="281">
        <v>0</v>
      </c>
      <c r="N729" s="284">
        <f t="shared" si="235"/>
      </c>
      <c r="O729" s="281">
        <v>0</v>
      </c>
      <c r="P729" s="284">
        <f t="shared" si="253"/>
      </c>
      <c r="Q729" s="285"/>
      <c r="R729" s="281"/>
      <c r="S729" s="285"/>
      <c r="T729" s="281"/>
      <c r="U729" s="286"/>
      <c r="V729" s="287"/>
      <c r="W729" s="281"/>
      <c r="X729" s="287"/>
      <c r="Y729" s="285"/>
      <c r="Z729" s="287"/>
      <c r="AA729" s="287"/>
      <c r="AB729" s="281"/>
      <c r="AC729" s="281"/>
      <c r="AD729" s="285"/>
      <c r="AE729" s="288"/>
      <c r="AF729" s="292" t="s">
        <v>404</v>
      </c>
    </row>
    <row r="730">
      <c r="A730" s="275"/>
      <c r="B730" s="309" t="s">
        <v>379</v>
      </c>
      <c r="C730" s="277" t="s">
        <v>386</v>
      </c>
      <c r="D730" s="278" t="s">
        <v>356</v>
      </c>
      <c r="E730" s="279">
        <v>428.03</v>
      </c>
      <c r="F730" s="280">
        <f>E730+E732+E731</f>
      </c>
      <c r="G730" s="281">
        <v>2382</v>
      </c>
      <c r="H730" s="281">
        <v>79</v>
      </c>
      <c r="I730" s="282">
        <f t="shared" si="122"/>
      </c>
      <c r="J730" s="283">
        <f t="shared" si="174"/>
      </c>
      <c r="K730" s="279">
        <v>7</v>
      </c>
      <c r="L730" s="283">
        <f t="shared" si="217"/>
      </c>
      <c r="M730" s="279">
        <v>1</v>
      </c>
      <c r="N730" s="284">
        <f t="shared" si="235"/>
      </c>
      <c r="O730" s="279">
        <v>2</v>
      </c>
      <c r="P730" s="284">
        <f t="shared" si="253"/>
      </c>
      <c r="Q730" s="285">
        <f>(M730+M731+M732)/(O730+O731+O732)</f>
      </c>
      <c r="R730" s="281">
        <v>7</v>
      </c>
      <c r="S730" s="285">
        <f>(O730+O731+O732)/(K730+K731+K732)</f>
      </c>
      <c r="T730" s="281">
        <v>2</v>
      </c>
      <c r="U730" s="286">
        <f>F730/T730</f>
      </c>
      <c r="V730" s="287">
        <f>(F730+4*500)/T730</f>
      </c>
      <c r="W730" s="281">
        <v>3938.4</v>
      </c>
      <c r="X730" s="287">
        <f>W730/T730</f>
      </c>
      <c r="Y730" s="285">
        <f>T730/R730</f>
      </c>
      <c r="Z730" s="287">
        <f>W730/F730</f>
      </c>
      <c r="AA730" s="287">
        <f>W730/(F730+500)</f>
      </c>
      <c r="AB730" s="281">
        <v>0</v>
      </c>
      <c r="AC730" s="281">
        <v>0</v>
      </c>
      <c r="AD730" s="285">
        <f>AB730/T730</f>
      </c>
      <c r="AE730" s="288">
        <f>(W730-AC730)/(F730+500)</f>
      </c>
      <c r="AF730" s="289" t="s">
        <v>371</v>
      </c>
    </row>
    <row r="731">
      <c r="A731" s="275"/>
      <c r="B731" s="309"/>
      <c r="C731" s="277"/>
      <c r="D731" s="278" t="s">
        <v>355</v>
      </c>
      <c r="E731" s="279">
        <v>951.29</v>
      </c>
      <c r="F731" s="280"/>
      <c r="G731" s="281">
        <v>11241</v>
      </c>
      <c r="H731" s="281">
        <v>462</v>
      </c>
      <c r="I731" s="282">
        <f t="shared" si="122"/>
      </c>
      <c r="J731" s="283">
        <f t="shared" si="174"/>
      </c>
      <c r="K731" s="281">
        <v>26</v>
      </c>
      <c r="L731" s="283">
        <f t="shared" si="217"/>
      </c>
      <c r="M731" s="281">
        <v>1</v>
      </c>
      <c r="N731" s="284">
        <f t="shared" si="235"/>
      </c>
      <c r="O731" s="281">
        <v>3</v>
      </c>
      <c r="P731" s="284">
        <f t="shared" si="253"/>
      </c>
      <c r="Q731" s="285"/>
      <c r="R731" s="281"/>
      <c r="S731" s="285"/>
      <c r="T731" s="281"/>
      <c r="U731" s="286"/>
      <c r="V731" s="287"/>
      <c r="W731" s="281"/>
      <c r="X731" s="287"/>
      <c r="Y731" s="285"/>
      <c r="Z731" s="287"/>
      <c r="AA731" s="287"/>
      <c r="AB731" s="281"/>
      <c r="AC731" s="281"/>
      <c r="AD731" s="285"/>
      <c r="AE731" s="288"/>
      <c r="AF731" s="292"/>
    </row>
    <row r="732">
      <c r="A732" s="275"/>
      <c r="B732" s="309"/>
      <c r="C732" s="277"/>
      <c r="D732" s="278" t="s">
        <v>399</v>
      </c>
      <c r="E732" s="279">
        <v>0</v>
      </c>
      <c r="F732" s="280"/>
      <c r="G732" s="281">
        <v>0</v>
      </c>
      <c r="H732" s="281">
        <v>0</v>
      </c>
      <c r="I732" s="282">
        <f t="shared" si="122"/>
      </c>
      <c r="J732" s="283">
        <f t="shared" si="174"/>
      </c>
      <c r="K732" s="281">
        <v>0</v>
      </c>
      <c r="L732" s="283">
        <f t="shared" si="217"/>
      </c>
      <c r="M732" s="281">
        <v>0</v>
      </c>
      <c r="N732" s="284">
        <f t="shared" si="235"/>
      </c>
      <c r="O732" s="281">
        <v>0</v>
      </c>
      <c r="P732" s="284">
        <f t="shared" si="253"/>
      </c>
      <c r="Q732" s="285"/>
      <c r="R732" s="281"/>
      <c r="S732" s="285"/>
      <c r="T732" s="281"/>
      <c r="U732" s="286"/>
      <c r="V732" s="287"/>
      <c r="W732" s="281"/>
      <c r="X732" s="287"/>
      <c r="Y732" s="285"/>
      <c r="Z732" s="287"/>
      <c r="AA732" s="287"/>
      <c r="AB732" s="281"/>
      <c r="AC732" s="281"/>
      <c r="AD732" s="285"/>
      <c r="AE732" s="288"/>
      <c r="AF732" s="292" t="s">
        <v>404</v>
      </c>
    </row>
    <row r="733">
      <c r="A733" s="275"/>
      <c r="B733" s="309" t="s">
        <v>380</v>
      </c>
      <c r="C733" s="277" t="s">
        <v>386</v>
      </c>
      <c r="D733" s="278" t="s">
        <v>356</v>
      </c>
      <c r="E733" s="279">
        <v>394.71</v>
      </c>
      <c r="F733" s="280">
        <f>E733+E735+E734</f>
      </c>
      <c r="G733" s="281">
        <v>1595</v>
      </c>
      <c r="H733" s="281">
        <v>65</v>
      </c>
      <c r="I733" s="282">
        <f t="shared" si="122"/>
      </c>
      <c r="J733" s="283">
        <f t="shared" si="174"/>
      </c>
      <c r="K733" s="279">
        <v>1</v>
      </c>
      <c r="L733" s="283">
        <f t="shared" si="217"/>
      </c>
      <c r="M733" s="279">
        <v>0</v>
      </c>
      <c r="N733" s="284">
        <f t="shared" si="235"/>
      </c>
      <c r="O733" s="279">
        <v>0</v>
      </c>
      <c r="P733" s="284">
        <f t="shared" si="253"/>
      </c>
      <c r="Q733" s="285">
        <f>(M733+M734+M735)/(O733+O734+O735)</f>
      </c>
      <c r="R733" s="281">
        <v>2</v>
      </c>
      <c r="S733" s="285">
        <f>(O733+O734+O735)/(K733+K734+K735)</f>
      </c>
      <c r="T733" s="281">
        <v>1</v>
      </c>
      <c r="U733" s="286">
        <f>F733/T733</f>
      </c>
      <c r="V733" s="287">
        <f>(F733+4*500)/T733</f>
      </c>
      <c r="W733" s="281">
        <v>350</v>
      </c>
      <c r="X733" s="287">
        <f>W733/T733</f>
      </c>
      <c r="Y733" s="285">
        <f>T733/R733</f>
      </c>
      <c r="Z733" s="287">
        <f>W733/F733</f>
      </c>
      <c r="AA733" s="287">
        <f>W733/(F733+500)</f>
      </c>
      <c r="AB733" s="281">
        <v>0</v>
      </c>
      <c r="AC733" s="281">
        <v>0</v>
      </c>
      <c r="AD733" s="285">
        <f>AB733/T733</f>
      </c>
      <c r="AE733" s="288">
        <f>(W733-AC733)/(F733+500)</f>
      </c>
      <c r="AF733" s="289" t="s">
        <v>371</v>
      </c>
    </row>
    <row r="734">
      <c r="A734" s="275"/>
      <c r="B734" s="309"/>
      <c r="C734" s="277"/>
      <c r="D734" s="278" t="s">
        <v>355</v>
      </c>
      <c r="E734" s="279">
        <v>670.97</v>
      </c>
      <c r="F734" s="280"/>
      <c r="G734" s="281">
        <v>9370</v>
      </c>
      <c r="H734" s="281">
        <v>380</v>
      </c>
      <c r="I734" s="282">
        <f t="shared" si="122"/>
      </c>
      <c r="J734" s="283">
        <f t="shared" si="174"/>
      </c>
      <c r="K734" s="281">
        <v>15</v>
      </c>
      <c r="L734" s="283">
        <f t="shared" si="217"/>
      </c>
      <c r="M734" s="281">
        <v>1</v>
      </c>
      <c r="N734" s="284">
        <f t="shared" si="235"/>
      </c>
      <c r="O734" s="281">
        <v>1</v>
      </c>
      <c r="P734" s="284">
        <f t="shared" si="253"/>
      </c>
      <c r="Q734" s="285"/>
      <c r="R734" s="281"/>
      <c r="S734" s="285"/>
      <c r="T734" s="281"/>
      <c r="U734" s="286"/>
      <c r="V734" s="287"/>
      <c r="W734" s="281"/>
      <c r="X734" s="287"/>
      <c r="Y734" s="285"/>
      <c r="Z734" s="287"/>
      <c r="AA734" s="287"/>
      <c r="AB734" s="281"/>
      <c r="AC734" s="281"/>
      <c r="AD734" s="285"/>
      <c r="AE734" s="288"/>
      <c r="AF734" s="292"/>
    </row>
    <row r="735">
      <c r="A735" s="275"/>
      <c r="B735" s="309"/>
      <c r="C735" s="277"/>
      <c r="D735" s="278" t="s">
        <v>399</v>
      </c>
      <c r="E735" s="279">
        <v>0</v>
      </c>
      <c r="F735" s="280"/>
      <c r="G735" s="281">
        <v>0</v>
      </c>
      <c r="H735" s="281">
        <v>0</v>
      </c>
      <c r="I735" s="282">
        <f t="shared" si="122"/>
      </c>
      <c r="J735" s="283">
        <f t="shared" si="174"/>
      </c>
      <c r="K735" s="281">
        <v>0</v>
      </c>
      <c r="L735" s="283">
        <f t="shared" si="217"/>
      </c>
      <c r="M735" s="281">
        <v>0</v>
      </c>
      <c r="N735" s="284">
        <f t="shared" si="235"/>
      </c>
      <c r="O735" s="281">
        <v>0</v>
      </c>
      <c r="P735" s="284">
        <f t="shared" si="253"/>
      </c>
      <c r="Q735" s="285"/>
      <c r="R735" s="281"/>
      <c r="S735" s="285"/>
      <c r="T735" s="281"/>
      <c r="U735" s="286"/>
      <c r="V735" s="287"/>
      <c r="W735" s="281"/>
      <c r="X735" s="287"/>
      <c r="Y735" s="285"/>
      <c r="Z735" s="287"/>
      <c r="AA735" s="287"/>
      <c r="AB735" s="281"/>
      <c r="AC735" s="281"/>
      <c r="AD735" s="285"/>
      <c r="AE735" s="288"/>
      <c r="AF735" s="292" t="s">
        <v>404</v>
      </c>
    </row>
    <row r="736">
      <c r="A736" s="275"/>
      <c r="B736" s="311" t="s">
        <v>362</v>
      </c>
      <c r="C736" s="311"/>
      <c r="D736" s="311"/>
      <c r="E736" s="297">
        <f>SUM(E724:E735)</f>
      </c>
      <c r="F736" s="297">
        <f>SUM(F724:F735)</f>
      </c>
      <c r="G736" s="297">
        <f>SUM(G724:G735)</f>
      </c>
      <c r="H736" s="297">
        <f>SUM(H724:H735)</f>
      </c>
      <c r="I736" s="298">
        <f t="shared" si="122"/>
      </c>
      <c r="J736" s="299">
        <f t="shared" si="174"/>
      </c>
      <c r="K736" s="297">
        <f>SUM(K724:K735)</f>
      </c>
      <c r="L736" s="299">
        <f t="shared" si="217"/>
      </c>
      <c r="M736" s="297">
        <f>SUM(M724:M735)</f>
      </c>
      <c r="N736" s="300">
        <f t="shared" si="235"/>
      </c>
      <c r="O736" s="297">
        <f>SUM(O724:O735)</f>
      </c>
      <c r="P736" s="300">
        <f t="shared" si="253"/>
      </c>
      <c r="Q736" s="301">
        <f t="shared" ref="Q736:Q737" si="140">M736/O736</f>
      </c>
      <c r="R736" s="297">
        <f>SUM(R724:R735)</f>
      </c>
      <c r="S736" s="301">
        <f t="shared" ref="S736:S737" si="193">(O736+O736)/(K736+K736)</f>
      </c>
      <c r="T736" s="297">
        <f>SUM(T724:T735)</f>
      </c>
      <c r="U736" s="302">
        <f t="shared" ref="U736:U737" si="302">F736/T736</f>
      </c>
      <c r="V736" s="303">
        <f t="shared" ref="V736:V737" si="353">(F736+4*500)/T736</f>
      </c>
      <c r="W736" s="297">
        <f>SUM(W724:W735)</f>
      </c>
      <c r="X736" s="304">
        <f t="shared" ref="X736:X737" si="404">W736/T736</f>
      </c>
      <c r="Y736" s="301">
        <f t="shared" ref="Y736:Y737" si="455">T736/R736</f>
      </c>
      <c r="Z736" s="303">
        <f t="shared" ref="Z736:Z737" si="48">W736/F736</f>
      </c>
      <c r="AA736" s="303">
        <f>W736/(F736+COUNT(W724:W735)*500)</f>
      </c>
      <c r="AB736" s="295">
        <f>AB724+AB727+AB730+AB733</f>
      </c>
      <c r="AC736" s="295">
        <f>AC724+AC727+AC730+AC733</f>
      </c>
      <c r="AD736" s="301">
        <f t="shared" ref="AD736:AD737" si="99">AB736/T736</f>
      </c>
      <c r="AE736" s="305">
        <f>(W736-AC736)/(F736+COUNT(W724:W735))</f>
      </c>
      <c r="AF736" s="292"/>
    </row>
    <row r="737">
      <c r="A737" s="275"/>
      <c r="B737" s="325" t="s">
        <v>383</v>
      </c>
      <c r="C737" s="325"/>
      <c r="D737" s="325"/>
      <c r="E737" s="326">
        <f>E723+E736</f>
      </c>
      <c r="F737" s="326">
        <f>F723+F736</f>
      </c>
      <c r="G737" s="326">
        <f>G723+G736</f>
      </c>
      <c r="H737" s="326">
        <f>H723+H736</f>
      </c>
      <c r="I737" s="327">
        <f t="shared" si="122"/>
      </c>
      <c r="J737" s="328">
        <f t="shared" si="174"/>
      </c>
      <c r="K737" s="326">
        <f>K723+K736</f>
      </c>
      <c r="L737" s="328">
        <f t="shared" si="217"/>
      </c>
      <c r="M737" s="326">
        <f>M723+M736</f>
      </c>
      <c r="N737" s="330">
        <f t="shared" si="235"/>
      </c>
      <c r="O737" s="326">
        <f>O723+O736</f>
      </c>
      <c r="P737" s="330">
        <f t="shared" si="253"/>
      </c>
      <c r="Q737" s="331">
        <f t="shared" si="140"/>
      </c>
      <c r="R737" s="326">
        <f>R723+R736</f>
      </c>
      <c r="S737" s="331">
        <f t="shared" si="193"/>
      </c>
      <c r="T737" s="326">
        <f>T723+T736</f>
      </c>
      <c r="U737" s="332">
        <f t="shared" si="302"/>
      </c>
      <c r="V737" s="333">
        <f t="shared" si="353"/>
      </c>
      <c r="W737" s="326">
        <f>W723+W736</f>
      </c>
      <c r="X737" s="333">
        <f t="shared" si="404"/>
      </c>
      <c r="Y737" s="331">
        <f t="shared" si="455"/>
      </c>
      <c r="Z737" s="333">
        <f t="shared" si="48"/>
      </c>
      <c r="AA737" s="333">
        <f>W737/(F737+COUNT(Z736:X734,W711:W722,W724:W735)*500)</f>
      </c>
      <c r="AB737" s="326">
        <f>AB723+AB736</f>
      </c>
      <c r="AC737" s="326">
        <f>AC723+AC736</f>
      </c>
      <c r="AD737" s="331">
        <f t="shared" si="99"/>
      </c>
      <c r="AE737" s="333">
        <f>(W737-AC737)/(F737+COUNT(AD736:AB734,W711:W722,W724:W735)*500)</f>
      </c>
      <c r="AF737" s="334"/>
    </row>
    <row r="738">
      <c r="A738" s="339" t="s">
        <v>318</v>
      </c>
      <c r="B738" s="264" t="s">
        <v>319</v>
      </c>
      <c r="C738" s="264" t="s">
        <v>320</v>
      </c>
      <c r="D738" s="264" t="s">
        <v>321</v>
      </c>
      <c r="E738" s="265" t="s">
        <v>322</v>
      </c>
      <c r="F738" s="264" t="s">
        <v>323</v>
      </c>
      <c r="G738" s="264" t="s">
        <v>324</v>
      </c>
      <c r="H738" s="264" t="s">
        <v>325</v>
      </c>
      <c r="I738" s="266" t="s">
        <v>326</v>
      </c>
      <c r="J738" s="267" t="s">
        <v>327</v>
      </c>
      <c r="K738" s="264" t="s">
        <v>328</v>
      </c>
      <c r="L738" s="267" t="s">
        <v>329</v>
      </c>
      <c r="M738" s="264" t="s">
        <v>330</v>
      </c>
      <c r="N738" s="268" t="s">
        <v>331</v>
      </c>
      <c r="O738" s="264" t="s">
        <v>332</v>
      </c>
      <c r="P738" s="268" t="s">
        <v>333</v>
      </c>
      <c r="Q738" s="266" t="s">
        <v>334</v>
      </c>
      <c r="R738" s="269" t="s">
        <v>335</v>
      </c>
      <c r="S738" s="270" t="s">
        <v>336</v>
      </c>
      <c r="T738" s="269" t="s">
        <v>337</v>
      </c>
      <c r="U738" s="271" t="s">
        <v>338</v>
      </c>
      <c r="V738" s="272" t="s">
        <v>339</v>
      </c>
      <c r="W738" s="272" t="s">
        <v>340</v>
      </c>
      <c r="X738" s="272" t="s">
        <v>341</v>
      </c>
      <c r="Y738" s="270" t="s">
        <v>342</v>
      </c>
      <c r="Z738" s="272" t="s">
        <v>343</v>
      </c>
      <c r="AA738" s="272" t="s">
        <v>344</v>
      </c>
      <c r="AB738" s="272" t="s">
        <v>345</v>
      </c>
      <c r="AC738" s="269" t="s">
        <v>346</v>
      </c>
      <c r="AD738" s="270" t="s">
        <v>347</v>
      </c>
      <c r="AE738" s="273" t="s">
        <v>348</v>
      </c>
      <c r="AF738" s="274" t="s">
        <v>349</v>
      </c>
    </row>
    <row r="739">
      <c r="A739" s="275" t="s">
        <v>408</v>
      </c>
      <c r="B739" s="309" t="s">
        <v>369</v>
      </c>
      <c r="C739" s="277" t="s">
        <v>378</v>
      </c>
      <c r="D739" s="278" t="s">
        <v>356</v>
      </c>
      <c r="E739" s="279">
        <v>193.16</v>
      </c>
      <c r="F739" s="280">
        <f>E739+E741+E740</f>
      </c>
      <c r="G739" s="281">
        <v>1536</v>
      </c>
      <c r="H739" s="281">
        <v>62</v>
      </c>
      <c r="I739" s="282">
        <f t="shared" ref="I739:I765" si="123">H739/G739</f>
      </c>
      <c r="J739" s="283">
        <f t="shared" ref="J739:J754" si="175">(E739/G739)*1000</f>
      </c>
      <c r="K739" s="281">
        <v>4</v>
      </c>
      <c r="L739" s="283">
        <f t="shared" ref="L739:L765" si="218">E739/K739</f>
      </c>
      <c r="M739" s="281">
        <v>0</v>
      </c>
      <c r="N739" s="284">
        <f t="shared" ref="N739:N765" si="236">E739/M739</f>
      </c>
      <c r="O739" s="281">
        <v>0</v>
      </c>
      <c r="P739" s="284">
        <f t="shared" ref="P739:P765" si="254">E739/O739</f>
      </c>
      <c r="Q739" s="285">
        <f>(M739+M740+M741)/(O739+O740+O741)</f>
      </c>
      <c r="R739" s="281">
        <v>5</v>
      </c>
      <c r="S739" s="285">
        <f>(O739+O740+O741)/(K739+K740+K741)</f>
      </c>
      <c r="T739" s="281">
        <v>1</v>
      </c>
      <c r="U739" s="286">
        <f>F739/T739</f>
      </c>
      <c r="V739" s="287">
        <f>(F739+4*500)/T739</f>
      </c>
      <c r="W739" s="281">
        <v>1752</v>
      </c>
      <c r="X739" s="287">
        <f>W739/T739</f>
      </c>
      <c r="Y739" s="285">
        <f>T739/R739</f>
      </c>
      <c r="Z739" s="287">
        <f>W739/F739</f>
      </c>
      <c r="AA739" s="287">
        <f>W739/(F739+500)</f>
      </c>
      <c r="AB739" s="281">
        <v>1</v>
      </c>
      <c r="AC739" s="281">
        <v>1752</v>
      </c>
      <c r="AD739" s="285">
        <f>AB739/T739</f>
      </c>
      <c r="AE739" s="288">
        <f>(W739-AC739)/(F739+500)</f>
      </c>
      <c r="AF739" s="289" t="s">
        <v>397</v>
      </c>
    </row>
    <row r="740">
      <c r="A740" s="275"/>
      <c r="B740" s="309"/>
      <c r="C740" s="277"/>
      <c r="D740" s="278" t="s">
        <v>355</v>
      </c>
      <c r="E740" s="279">
        <v>1761.6</v>
      </c>
      <c r="F740" s="280"/>
      <c r="G740" s="281">
        <v>14350</v>
      </c>
      <c r="H740" s="281">
        <v>560</v>
      </c>
      <c r="I740" s="282">
        <f t="shared" si="123"/>
      </c>
      <c r="J740" s="283">
        <f t="shared" si="175"/>
      </c>
      <c r="K740" s="281">
        <v>42</v>
      </c>
      <c r="L740" s="283">
        <f t="shared" si="218"/>
      </c>
      <c r="M740" s="281">
        <v>1</v>
      </c>
      <c r="N740" s="284">
        <f t="shared" si="236"/>
      </c>
      <c r="O740" s="281">
        <v>4</v>
      </c>
      <c r="P740" s="284">
        <f t="shared" si="254"/>
      </c>
      <c r="Q740" s="285"/>
      <c r="R740" s="281"/>
      <c r="S740" s="285"/>
      <c r="T740" s="281"/>
      <c r="U740" s="286"/>
      <c r="V740" s="287"/>
      <c r="W740" s="281"/>
      <c r="X740" s="287"/>
      <c r="Y740" s="285"/>
      <c r="Z740" s="287"/>
      <c r="AA740" s="287"/>
      <c r="AB740" s="281">
        <v>1</v>
      </c>
      <c r="AC740" s="281">
        <v>1752</v>
      </c>
      <c r="AD740" s="285"/>
      <c r="AE740" s="288"/>
      <c r="AF740" s="292"/>
    </row>
    <row r="741">
      <c r="A741" s="275"/>
      <c r="B741" s="309"/>
      <c r="C741" s="277"/>
      <c r="D741" s="278" t="s">
        <v>399</v>
      </c>
      <c r="E741" s="279">
        <v>0</v>
      </c>
      <c r="F741" s="280"/>
      <c r="G741" s="281">
        <v>0</v>
      </c>
      <c r="H741" s="291">
        <v>0</v>
      </c>
      <c r="I741" s="282">
        <f t="shared" si="123"/>
      </c>
      <c r="J741" s="283">
        <f t="shared" si="175"/>
      </c>
      <c r="K741" s="281">
        <v>0</v>
      </c>
      <c r="L741" s="283">
        <f t="shared" si="218"/>
      </c>
      <c r="M741" s="281">
        <v>0</v>
      </c>
      <c r="N741" s="284">
        <f t="shared" si="236"/>
      </c>
      <c r="O741" s="281">
        <v>0</v>
      </c>
      <c r="P741" s="284">
        <f t="shared" si="254"/>
      </c>
      <c r="Q741" s="285"/>
      <c r="R741" s="281"/>
      <c r="S741" s="285"/>
      <c r="T741" s="281"/>
      <c r="U741" s="286"/>
      <c r="V741" s="287"/>
      <c r="W741" s="281"/>
      <c r="X741" s="287"/>
      <c r="Y741" s="285"/>
      <c r="Z741" s="287"/>
      <c r="AA741" s="287"/>
      <c r="AB741" s="281">
        <v>1</v>
      </c>
      <c r="AC741" s="281">
        <v>1752</v>
      </c>
      <c r="AD741" s="285"/>
      <c r="AE741" s="288"/>
      <c r="AF741" s="292" t="s">
        <v>357</v>
      </c>
    </row>
    <row r="742">
      <c r="A742" s="275"/>
      <c r="B742" s="308" t="s">
        <v>373</v>
      </c>
      <c r="C742" s="277" t="s">
        <v>378</v>
      </c>
      <c r="D742" s="278" t="s">
        <v>356</v>
      </c>
      <c r="E742" s="279">
        <v>239.33</v>
      </c>
      <c r="F742" s="280">
        <f>E742+E744+E743</f>
      </c>
      <c r="G742" s="281">
        <v>1777</v>
      </c>
      <c r="H742" s="281">
        <v>47</v>
      </c>
      <c r="I742" s="282">
        <f t="shared" si="123"/>
      </c>
      <c r="J742" s="283">
        <f t="shared" si="175"/>
      </c>
      <c r="K742" s="281">
        <v>2</v>
      </c>
      <c r="L742" s="283">
        <f t="shared" si="218"/>
      </c>
      <c r="M742" s="281">
        <v>0</v>
      </c>
      <c r="N742" s="284">
        <f t="shared" si="236"/>
      </c>
      <c r="O742" s="281">
        <v>1</v>
      </c>
      <c r="P742" s="284">
        <f t="shared" si="254"/>
      </c>
      <c r="Q742" s="285">
        <f>(M742+M743+M744)/(O742+O743+O744)</f>
      </c>
      <c r="R742" s="281">
        <v>7</v>
      </c>
      <c r="S742" s="285">
        <f>(O742+O743+O744)/(K742+K743+K744)</f>
      </c>
      <c r="T742" s="281">
        <v>3</v>
      </c>
      <c r="U742" s="286">
        <f>F742/T742</f>
      </c>
      <c r="V742" s="287">
        <f>(F742+4*500)/T742</f>
      </c>
      <c r="W742" s="281">
        <v>2559.6000000000004</v>
      </c>
      <c r="X742" s="287">
        <f>W742/T742</f>
      </c>
      <c r="Y742" s="285">
        <f>T742/R742</f>
      </c>
      <c r="Z742" s="287">
        <f>W742/F742</f>
      </c>
      <c r="AA742" s="287">
        <f>W742/(F742+500)</f>
      </c>
      <c r="AB742" s="281">
        <v>1</v>
      </c>
      <c r="AC742" s="281">
        <v>1152</v>
      </c>
      <c r="AD742" s="285">
        <f>AB742/T742</f>
      </c>
      <c r="AE742" s="288">
        <f>(W742-AC742)/(F742+500)</f>
      </c>
      <c r="AF742" s="289" t="s">
        <v>397</v>
      </c>
    </row>
    <row r="743">
      <c r="A743" s="275"/>
      <c r="B743" s="308"/>
      <c r="C743" s="277"/>
      <c r="D743" s="278" t="s">
        <v>355</v>
      </c>
      <c r="E743" s="279">
        <v>1365.28</v>
      </c>
      <c r="F743" s="280"/>
      <c r="G743" s="281">
        <v>12394</v>
      </c>
      <c r="H743" s="281">
        <v>380</v>
      </c>
      <c r="I743" s="282">
        <f t="shared" si="123"/>
      </c>
      <c r="J743" s="283">
        <f t="shared" si="175"/>
      </c>
      <c r="K743" s="281">
        <v>27</v>
      </c>
      <c r="L743" s="283">
        <f t="shared" si="218"/>
      </c>
      <c r="M743" s="281">
        <v>1</v>
      </c>
      <c r="N743" s="284">
        <f t="shared" si="236"/>
      </c>
      <c r="O743" s="281">
        <v>5</v>
      </c>
      <c r="P743" s="284">
        <f t="shared" si="254"/>
      </c>
      <c r="Q743" s="285"/>
      <c r="R743" s="281"/>
      <c r="S743" s="285"/>
      <c r="T743" s="281"/>
      <c r="U743" s="286"/>
      <c r="V743" s="287"/>
      <c r="W743" s="281"/>
      <c r="X743" s="287"/>
      <c r="Y743" s="285"/>
      <c r="Z743" s="287"/>
      <c r="AA743" s="287"/>
      <c r="AB743" s="281"/>
      <c r="AC743" s="281"/>
      <c r="AD743" s="285"/>
      <c r="AE743" s="288"/>
      <c r="AF743" s="292"/>
    </row>
    <row r="744">
      <c r="A744" s="275"/>
      <c r="B744" s="308"/>
      <c r="C744" s="277"/>
      <c r="D744" s="278" t="s">
        <v>399</v>
      </c>
      <c r="E744" s="279">
        <v>0</v>
      </c>
      <c r="F744" s="280"/>
      <c r="G744" s="281">
        <v>0</v>
      </c>
      <c r="H744" s="291">
        <v>0</v>
      </c>
      <c r="I744" s="282">
        <f t="shared" si="123"/>
      </c>
      <c r="J744" s="283">
        <f t="shared" si="175"/>
      </c>
      <c r="K744" s="281">
        <v>0</v>
      </c>
      <c r="L744" s="283">
        <f t="shared" si="218"/>
      </c>
      <c r="M744" s="281">
        <v>0</v>
      </c>
      <c r="N744" s="284">
        <f t="shared" si="236"/>
      </c>
      <c r="O744" s="281">
        <v>0</v>
      </c>
      <c r="P744" s="284">
        <f t="shared" si="254"/>
      </c>
      <c r="Q744" s="285"/>
      <c r="R744" s="281"/>
      <c r="S744" s="285"/>
      <c r="T744" s="281"/>
      <c r="U744" s="286"/>
      <c r="V744" s="287"/>
      <c r="W744" s="281"/>
      <c r="X744" s="287"/>
      <c r="Y744" s="285"/>
      <c r="Z744" s="287"/>
      <c r="AA744" s="287"/>
      <c r="AB744" s="281"/>
      <c r="AC744" s="281"/>
      <c r="AD744" s="285"/>
      <c r="AE744" s="288"/>
      <c r="AF744" s="292" t="s">
        <v>357</v>
      </c>
    </row>
    <row r="745">
      <c r="A745" s="275"/>
      <c r="B745" s="309" t="s">
        <v>374</v>
      </c>
      <c r="C745" s="277" t="s">
        <v>378</v>
      </c>
      <c r="D745" s="278" t="s">
        <v>356</v>
      </c>
      <c r="E745" s="279">
        <v>97.32</v>
      </c>
      <c r="F745" s="280">
        <f>E745+E747+E746</f>
      </c>
      <c r="G745" s="281">
        <v>563</v>
      </c>
      <c r="H745" s="291">
        <v>33</v>
      </c>
      <c r="I745" s="282">
        <f t="shared" si="123"/>
      </c>
      <c r="J745" s="283">
        <f t="shared" si="175"/>
      </c>
      <c r="K745" s="281">
        <v>2</v>
      </c>
      <c r="L745" s="283">
        <f t="shared" si="218"/>
      </c>
      <c r="M745" s="281">
        <v>0</v>
      </c>
      <c r="N745" s="284">
        <f t="shared" si="236"/>
      </c>
      <c r="O745" s="281">
        <v>0</v>
      </c>
      <c r="P745" s="284">
        <f t="shared" si="254"/>
      </c>
      <c r="Q745" s="285">
        <f>(M745+M746+M747)/(O745+O746+O747)</f>
      </c>
      <c r="R745" s="281">
        <v>3</v>
      </c>
      <c r="S745" s="285">
        <f>(O745+O746+O747)/(K745+K746+K747)</f>
      </c>
      <c r="T745" s="281">
        <v>1</v>
      </c>
      <c r="U745" s="286">
        <f>F745/T745</f>
      </c>
      <c r="V745" s="287">
        <f>(F745+4*500)/T745</f>
      </c>
      <c r="W745" s="281">
        <v>2071.2</v>
      </c>
      <c r="X745" s="287">
        <f>W745/T745</f>
      </c>
      <c r="Y745" s="285">
        <f>T745/R745</f>
      </c>
      <c r="Z745" s="287">
        <f>W745/F745</f>
      </c>
      <c r="AA745" s="287">
        <f>W745/(F745+500)</f>
      </c>
      <c r="AB745" s="281">
        <v>1</v>
      </c>
      <c r="AC745" s="281">
        <v>2071.2</v>
      </c>
      <c r="AD745" s="285">
        <f>AB745/T745</f>
      </c>
      <c r="AE745" s="288">
        <f>(W745-AC745)/(F745+500)</f>
      </c>
      <c r="AF745" s="289" t="s">
        <v>397</v>
      </c>
    </row>
    <row r="746">
      <c r="A746" s="275"/>
      <c r="B746" s="309"/>
      <c r="C746" s="277"/>
      <c r="D746" s="278" t="s">
        <v>355</v>
      </c>
      <c r="E746" s="279">
        <v>1393.91</v>
      </c>
      <c r="F746" s="280"/>
      <c r="G746" s="281">
        <v>16878</v>
      </c>
      <c r="H746" s="291">
        <v>643</v>
      </c>
      <c r="I746" s="282">
        <f t="shared" si="123"/>
      </c>
      <c r="J746" s="283">
        <f t="shared" si="175"/>
      </c>
      <c r="K746" s="281">
        <v>24</v>
      </c>
      <c r="L746" s="283">
        <f t="shared" si="218"/>
      </c>
      <c r="M746" s="281">
        <v>2</v>
      </c>
      <c r="N746" s="284">
        <f t="shared" si="236"/>
      </c>
      <c r="O746" s="281">
        <v>2</v>
      </c>
      <c r="P746" s="284">
        <f t="shared" si="254"/>
      </c>
      <c r="Q746" s="285"/>
      <c r="R746" s="281"/>
      <c r="S746" s="285"/>
      <c r="T746" s="281"/>
      <c r="U746" s="286"/>
      <c r="V746" s="287"/>
      <c r="W746" s="281"/>
      <c r="X746" s="287"/>
      <c r="Y746" s="285"/>
      <c r="Z746" s="287"/>
      <c r="AA746" s="287"/>
      <c r="AB746" s="281">
        <v>1</v>
      </c>
      <c r="AC746" s="281">
        <v>2071.2</v>
      </c>
      <c r="AD746" s="285"/>
      <c r="AE746" s="288"/>
      <c r="AF746" s="292"/>
    </row>
    <row r="747">
      <c r="A747" s="275"/>
      <c r="B747" s="309"/>
      <c r="C747" s="277"/>
      <c r="D747" s="278" t="s">
        <v>399</v>
      </c>
      <c r="E747" s="279">
        <v>0</v>
      </c>
      <c r="F747" s="280"/>
      <c r="G747" s="341">
        <v>0</v>
      </c>
      <c r="H747" s="291">
        <v>0</v>
      </c>
      <c r="I747" s="282">
        <f t="shared" si="123"/>
      </c>
      <c r="J747" s="283">
        <f t="shared" si="175"/>
      </c>
      <c r="K747" s="281">
        <v>0</v>
      </c>
      <c r="L747" s="283">
        <f t="shared" si="218"/>
      </c>
      <c r="M747" s="281">
        <v>0</v>
      </c>
      <c r="N747" s="284">
        <f t="shared" si="236"/>
      </c>
      <c r="O747" s="281">
        <v>0</v>
      </c>
      <c r="P747" s="284">
        <f t="shared" si="254"/>
      </c>
      <c r="Q747" s="285"/>
      <c r="R747" s="281"/>
      <c r="S747" s="285"/>
      <c r="T747" s="281"/>
      <c r="U747" s="286"/>
      <c r="V747" s="287"/>
      <c r="W747" s="281"/>
      <c r="X747" s="287"/>
      <c r="Y747" s="285"/>
      <c r="Z747" s="287"/>
      <c r="AA747" s="287"/>
      <c r="AB747" s="281">
        <v>1</v>
      </c>
      <c r="AC747" s="281">
        <v>2071.2</v>
      </c>
      <c r="AD747" s="285"/>
      <c r="AE747" s="288"/>
      <c r="AF747" s="292" t="s">
        <v>357</v>
      </c>
    </row>
    <row r="748">
      <c r="A748" s="275"/>
      <c r="B748" s="309" t="s">
        <v>375</v>
      </c>
      <c r="C748" s="277" t="s">
        <v>378</v>
      </c>
      <c r="D748" s="278" t="s">
        <v>356</v>
      </c>
      <c r="E748" s="279">
        <v>423.32</v>
      </c>
      <c r="F748" s="280">
        <f>E748+E750+E749</f>
      </c>
      <c r="G748" s="281">
        <v>524</v>
      </c>
      <c r="H748" s="281">
        <v>40</v>
      </c>
      <c r="I748" s="282">
        <f t="shared" si="123"/>
      </c>
      <c r="J748" s="283">
        <f t="shared" si="175"/>
      </c>
      <c r="K748" s="281">
        <v>4</v>
      </c>
      <c r="L748" s="283">
        <f t="shared" si="218"/>
      </c>
      <c r="M748" s="281">
        <v>0</v>
      </c>
      <c r="N748" s="284">
        <f t="shared" si="236"/>
      </c>
      <c r="O748" s="281">
        <v>0</v>
      </c>
      <c r="P748" s="284">
        <f t="shared" si="254"/>
      </c>
      <c r="Q748" s="285">
        <f>(M748+M749+M750)/(O748+O749+O750)</f>
      </c>
      <c r="R748" s="281">
        <v>2</v>
      </c>
      <c r="S748" s="285">
        <f>(O748+O749+O750)/(K748+K749+K750)</f>
      </c>
      <c r="T748" s="281">
        <v>1</v>
      </c>
      <c r="U748" s="286">
        <f>F748/T748</f>
      </c>
      <c r="V748" s="287">
        <f>(F748+4*500)/T748</f>
      </c>
      <c r="W748" s="281">
        <v>2071.2</v>
      </c>
      <c r="X748" s="287">
        <f>W748/T748</f>
      </c>
      <c r="Y748" s="285">
        <f>T748/R748</f>
      </c>
      <c r="Z748" s="287">
        <f>W748/F748</f>
      </c>
      <c r="AA748" s="287">
        <f>W748/(F748+500)</f>
      </c>
      <c r="AB748" s="281">
        <v>0</v>
      </c>
      <c r="AC748" s="281">
        <v>0</v>
      </c>
      <c r="AD748" s="285">
        <f>AB748/T748</f>
      </c>
      <c r="AE748" s="288">
        <f>(W748-AC748)/(F748+500)</f>
      </c>
      <c r="AF748" s="289" t="s">
        <v>397</v>
      </c>
    </row>
    <row r="749">
      <c r="A749" s="275"/>
      <c r="B749" s="309"/>
      <c r="C749" s="277"/>
      <c r="D749" s="278" t="s">
        <v>355</v>
      </c>
      <c r="E749" s="279">
        <v>1533.74</v>
      </c>
      <c r="F749" s="280"/>
      <c r="G749" s="281">
        <v>15178</v>
      </c>
      <c r="H749" s="281">
        <v>594</v>
      </c>
      <c r="I749" s="282">
        <f t="shared" si="123"/>
      </c>
      <c r="J749" s="283">
        <f t="shared" si="175"/>
      </c>
      <c r="K749" s="281">
        <v>20</v>
      </c>
      <c r="L749" s="283">
        <f t="shared" si="218"/>
      </c>
      <c r="M749" s="281">
        <v>1</v>
      </c>
      <c r="N749" s="284">
        <f t="shared" si="236"/>
      </c>
      <c r="O749" s="281">
        <v>1</v>
      </c>
      <c r="P749" s="284">
        <f t="shared" si="254"/>
      </c>
      <c r="Q749" s="285"/>
      <c r="R749" s="281"/>
      <c r="S749" s="285"/>
      <c r="T749" s="281"/>
      <c r="U749" s="286"/>
      <c r="V749" s="287"/>
      <c r="W749" s="281"/>
      <c r="X749" s="287"/>
      <c r="Y749" s="285"/>
      <c r="Z749" s="287"/>
      <c r="AA749" s="287"/>
      <c r="AB749" s="281"/>
      <c r="AC749" s="281"/>
      <c r="AD749" s="285"/>
      <c r="AE749" s="288"/>
      <c r="AF749" s="292"/>
    </row>
    <row r="750">
      <c r="A750" s="275"/>
      <c r="B750" s="309"/>
      <c r="C750" s="277"/>
      <c r="D750" s="278" t="s">
        <v>399</v>
      </c>
      <c r="E750" s="279">
        <v>0</v>
      </c>
      <c r="F750" s="280"/>
      <c r="G750" s="281">
        <v>0</v>
      </c>
      <c r="H750" s="291">
        <v>0</v>
      </c>
      <c r="I750" s="282">
        <f t="shared" si="123"/>
      </c>
      <c r="J750" s="283">
        <f t="shared" si="175"/>
      </c>
      <c r="K750" s="281">
        <v>0</v>
      </c>
      <c r="L750" s="283">
        <f t="shared" si="218"/>
      </c>
      <c r="M750" s="281">
        <v>0</v>
      </c>
      <c r="N750" s="284">
        <f t="shared" si="236"/>
      </c>
      <c r="O750" s="281">
        <v>0</v>
      </c>
      <c r="P750" s="284">
        <f t="shared" si="254"/>
      </c>
      <c r="Q750" s="285"/>
      <c r="R750" s="281"/>
      <c r="S750" s="285"/>
      <c r="T750" s="281"/>
      <c r="U750" s="286"/>
      <c r="V750" s="287"/>
      <c r="W750" s="281"/>
      <c r="X750" s="287"/>
      <c r="Y750" s="285"/>
      <c r="Z750" s="287"/>
      <c r="AA750" s="287"/>
      <c r="AB750" s="281"/>
      <c r="AC750" s="281"/>
      <c r="AD750" s="285"/>
      <c r="AE750" s="288"/>
      <c r="AF750" s="292" t="s">
        <v>357</v>
      </c>
    </row>
    <row r="751">
      <c r="A751" s="275"/>
      <c r="B751" s="294" t="s">
        <v>362</v>
      </c>
      <c r="C751" s="294"/>
      <c r="D751" s="294"/>
      <c r="E751" s="297">
        <f>SUM(E739:E750)</f>
      </c>
      <c r="F751" s="297">
        <f>SUM(F739:F750)</f>
      </c>
      <c r="G751" s="297">
        <f>SUM(G739:G750)</f>
      </c>
      <c r="H751" s="297">
        <f>SUM(H739:H750)</f>
      </c>
      <c r="I751" s="298">
        <f t="shared" si="123"/>
      </c>
      <c r="J751" s="299">
        <f t="shared" si="175"/>
      </c>
      <c r="K751" s="297">
        <f>SUM(K739:K750)</f>
      </c>
      <c r="L751" s="299">
        <f t="shared" si="218"/>
      </c>
      <c r="M751" s="297">
        <f>SUM(M739:M750)</f>
      </c>
      <c r="N751" s="300">
        <f t="shared" si="236"/>
      </c>
      <c r="O751" s="297">
        <f>SUM(O739:O750)</f>
      </c>
      <c r="P751" s="300">
        <f t="shared" si="254"/>
      </c>
      <c r="Q751" s="301">
        <f>M751/O751</f>
      </c>
      <c r="R751" s="297">
        <f>SUM(R739:R750)</f>
      </c>
      <c r="S751" s="301">
        <f>(O751+O751)/(K751+K751)</f>
      </c>
      <c r="T751" s="297">
        <f>SUM(T739:T750)</f>
      </c>
      <c r="U751" s="302">
        <f t="shared" ref="U751:U752" si="303">F751/T751</f>
      </c>
      <c r="V751" s="303">
        <f t="shared" ref="V751:V752" si="354">(F751+4*500)/T751</f>
      </c>
      <c r="W751" s="297">
        <f>SUM(W739:W750)</f>
      </c>
      <c r="X751" s="304">
        <f t="shared" ref="X751:X752" si="405">W751/T751</f>
      </c>
      <c r="Y751" s="301">
        <f t="shared" ref="Y751:Y752" si="456">T751/R751</f>
      </c>
      <c r="Z751" s="303">
        <f t="shared" ref="Z751:Z752" si="49">W751/F751</f>
      </c>
      <c r="AA751" s="303">
        <f>W751/(F751+COUNT(W739:W750)*500)</f>
      </c>
      <c r="AB751" s="297">
        <f>AB739+AB742+AB748+AB745</f>
      </c>
      <c r="AC751" s="297">
        <f>AC739+AC742+AC748+AC745</f>
      </c>
      <c r="AD751" s="301">
        <f t="shared" ref="AD751:AD752" si="100">AB751/T751</f>
      </c>
      <c r="AE751" s="305">
        <f>(W751-AC751)/(F751+COUNT(W739:W750))</f>
      </c>
      <c r="AF751" s="292"/>
    </row>
    <row r="752">
      <c r="A752" s="275"/>
      <c r="B752" s="309" t="s">
        <v>376</v>
      </c>
      <c r="C752" s="277" t="s">
        <v>386</v>
      </c>
      <c r="D752" s="278" t="s">
        <v>356</v>
      </c>
      <c r="E752" s="279">
        <v>116.62</v>
      </c>
      <c r="F752" s="280">
        <f>E752+E754+E753</f>
      </c>
      <c r="G752" s="279">
        <v>794</v>
      </c>
      <c r="H752" s="279">
        <v>30</v>
      </c>
      <c r="I752" s="282">
        <f t="shared" si="123"/>
      </c>
      <c r="J752" s="283">
        <f t="shared" si="175"/>
      </c>
      <c r="K752" s="279">
        <v>2</v>
      </c>
      <c r="L752" s="283">
        <f t="shared" si="218"/>
      </c>
      <c r="M752" s="279">
        <v>0</v>
      </c>
      <c r="N752" s="284">
        <f t="shared" si="236"/>
      </c>
      <c r="O752" s="279">
        <v>0</v>
      </c>
      <c r="P752" s="284">
        <f t="shared" si="254"/>
      </c>
      <c r="Q752" s="285">
        <f>(M752+M753+M754)/(O752+O753+O754)</f>
      </c>
      <c r="R752" s="281">
        <v>4</v>
      </c>
      <c r="S752" s="285">
        <f>(O752+O753+O754)/(K752+K753+K754)</f>
      </c>
      <c r="T752" s="281">
        <v>1</v>
      </c>
      <c r="U752" s="286">
        <f t="shared" si="303"/>
      </c>
      <c r="V752" s="287">
        <f t="shared" si="354"/>
      </c>
      <c r="W752" s="281">
        <v>2148</v>
      </c>
      <c r="X752" s="287">
        <f t="shared" si="405"/>
      </c>
      <c r="Y752" s="285">
        <f t="shared" si="456"/>
      </c>
      <c r="Z752" s="287">
        <f t="shared" si="49"/>
      </c>
      <c r="AA752" s="287">
        <f>W752/(F752+500)</f>
      </c>
      <c r="AB752" s="281">
        <v>0</v>
      </c>
      <c r="AC752" s="281">
        <v>0</v>
      </c>
      <c r="AD752" s="285">
        <f t="shared" si="100"/>
      </c>
      <c r="AE752" s="288">
        <f>(W752-AC752)/(F752+500)</f>
      </c>
      <c r="AF752" s="289" t="s">
        <v>371</v>
      </c>
    </row>
    <row r="753">
      <c r="A753" s="275"/>
      <c r="B753" s="309"/>
      <c r="C753" s="277"/>
      <c r="D753" s="278" t="s">
        <v>355</v>
      </c>
      <c r="E753" s="279">
        <v>1326.47</v>
      </c>
      <c r="F753" s="280"/>
      <c r="G753" s="281">
        <v>12262</v>
      </c>
      <c r="H753" s="281">
        <v>436</v>
      </c>
      <c r="I753" s="282">
        <f t="shared" si="123"/>
      </c>
      <c r="J753" s="283">
        <f t="shared" si="175"/>
      </c>
      <c r="K753" s="281">
        <v>24</v>
      </c>
      <c r="L753" s="283">
        <f t="shared" si="218"/>
      </c>
      <c r="M753" s="281">
        <v>0</v>
      </c>
      <c r="N753" s="284">
        <f t="shared" si="236"/>
      </c>
      <c r="O753" s="281">
        <v>1</v>
      </c>
      <c r="P753" s="284">
        <f t="shared" si="254"/>
      </c>
      <c r="Q753" s="285"/>
      <c r="R753" s="281"/>
      <c r="S753" s="285"/>
      <c r="T753" s="281"/>
      <c r="U753" s="286"/>
      <c r="V753" s="287"/>
      <c r="W753" s="281"/>
      <c r="X753" s="287"/>
      <c r="Y753" s="285"/>
      <c r="Z753" s="287"/>
      <c r="AA753" s="287"/>
      <c r="AB753" s="281"/>
      <c r="AC753" s="281"/>
      <c r="AD753" s="285"/>
      <c r="AE753" s="288"/>
      <c r="AF753" s="292"/>
    </row>
    <row r="754">
      <c r="A754" s="275"/>
      <c r="B754" s="309"/>
      <c r="C754" s="277"/>
      <c r="D754" s="278" t="s">
        <v>399</v>
      </c>
      <c r="E754" s="279">
        <v>0</v>
      </c>
      <c r="F754" s="280"/>
      <c r="G754" s="281">
        <v>0</v>
      </c>
      <c r="H754" s="291">
        <v>0</v>
      </c>
      <c r="I754" s="282">
        <f t="shared" si="123"/>
      </c>
      <c r="J754" s="283">
        <f t="shared" si="175"/>
      </c>
      <c r="K754" s="281">
        <v>0</v>
      </c>
      <c r="L754" s="283">
        <f t="shared" si="218"/>
      </c>
      <c r="M754" s="281">
        <v>0</v>
      </c>
      <c r="N754" s="284">
        <f t="shared" si="236"/>
      </c>
      <c r="O754" s="281">
        <v>0</v>
      </c>
      <c r="P754" s="284">
        <f t="shared" si="254"/>
      </c>
      <c r="Q754" s="285"/>
      <c r="R754" s="281"/>
      <c r="S754" s="285"/>
      <c r="T754" s="281"/>
      <c r="U754" s="286"/>
      <c r="V754" s="287"/>
      <c r="W754" s="281"/>
      <c r="X754" s="287"/>
      <c r="Y754" s="285"/>
      <c r="Z754" s="287"/>
      <c r="AA754" s="287"/>
      <c r="AB754" s="281"/>
      <c r="AC754" s="281"/>
      <c r="AD754" s="285"/>
      <c r="AE754" s="288"/>
      <c r="AF754" s="292" t="s">
        <v>357</v>
      </c>
    </row>
    <row r="755">
      <c r="A755" s="275"/>
      <c r="B755" s="309" t="s">
        <v>377</v>
      </c>
      <c r="C755" s="277" t="s">
        <v>386</v>
      </c>
      <c r="D755" s="278" t="s">
        <v>356</v>
      </c>
      <c r="E755" s="279">
        <v>194.44</v>
      </c>
      <c r="F755" s="280">
        <f>E755+E757+E756</f>
      </c>
      <c r="G755" s="281">
        <v>817</v>
      </c>
      <c r="H755" s="281">
        <v>46</v>
      </c>
      <c r="I755" s="282">
        <f t="shared" si="123"/>
      </c>
      <c r="J755" s="283">
        <f>(E755/G756)*1000</f>
      </c>
      <c r="K755" s="281">
        <v>1</v>
      </c>
      <c r="L755" s="283">
        <f t="shared" si="218"/>
      </c>
      <c r="M755" s="281">
        <v>0</v>
      </c>
      <c r="N755" s="284">
        <f t="shared" si="236"/>
      </c>
      <c r="O755" s="281">
        <v>0</v>
      </c>
      <c r="P755" s="284">
        <f t="shared" si="254"/>
      </c>
      <c r="Q755" s="285">
        <f>(M755+M756+M757)/(O755+O756+O757)</f>
      </c>
      <c r="R755" s="281">
        <v>3</v>
      </c>
      <c r="S755" s="285">
        <f>(O755+O756+O757)/(K755+K756+K757)</f>
      </c>
      <c r="T755" s="281">
        <v>3</v>
      </c>
      <c r="U755" s="286">
        <f>F755/T755</f>
      </c>
      <c r="V755" s="287">
        <f>(F755+4*500)/T755</f>
      </c>
      <c r="W755" s="281">
        <v>6657.5999999999985</v>
      </c>
      <c r="X755" s="287">
        <f>W755/T755</f>
      </c>
      <c r="Y755" s="285">
        <f>T755/R755</f>
      </c>
      <c r="Z755" s="287">
        <f>W755/F755</f>
      </c>
      <c r="AA755" s="287">
        <f>W755/(F755+500)</f>
      </c>
      <c r="AB755" s="281">
        <v>0</v>
      </c>
      <c r="AC755" s="281">
        <v>0</v>
      </c>
      <c r="AD755" s="285">
        <f>AB755/T755</f>
      </c>
      <c r="AE755" s="288">
        <f>(W755-AC755)/(F755+500)</f>
      </c>
      <c r="AF755" s="289" t="s">
        <v>371</v>
      </c>
    </row>
    <row r="756">
      <c r="A756" s="275"/>
      <c r="B756" s="309"/>
      <c r="C756" s="277"/>
      <c r="D756" s="278" t="s">
        <v>355</v>
      </c>
      <c r="E756" s="279">
        <v>1838.17</v>
      </c>
      <c r="F756" s="280"/>
      <c r="G756" s="281">
        <v>17689</v>
      </c>
      <c r="H756" s="281">
        <v>702</v>
      </c>
      <c r="I756" s="282">
        <f t="shared" si="123"/>
      </c>
      <c r="J756" s="283">
        <f t="shared" ref="J756:J765" si="176">(E756/G756)*1000</f>
      </c>
      <c r="K756" s="281">
        <v>38</v>
      </c>
      <c r="L756" s="283">
        <f t="shared" si="218"/>
      </c>
      <c r="M756" s="281">
        <v>3</v>
      </c>
      <c r="N756" s="284">
        <f t="shared" si="236"/>
      </c>
      <c r="O756" s="281">
        <v>3</v>
      </c>
      <c r="P756" s="284">
        <f t="shared" si="254"/>
      </c>
      <c r="Q756" s="285"/>
      <c r="R756" s="281"/>
      <c r="S756" s="285"/>
      <c r="T756" s="281"/>
      <c r="U756" s="286"/>
      <c r="V756" s="287"/>
      <c r="W756" s="281"/>
      <c r="X756" s="287"/>
      <c r="Y756" s="285"/>
      <c r="Z756" s="287"/>
      <c r="AA756" s="287"/>
      <c r="AB756" s="281"/>
      <c r="AC756" s="281"/>
      <c r="AD756" s="285"/>
      <c r="AE756" s="288"/>
      <c r="AF756" s="292"/>
    </row>
    <row r="757">
      <c r="A757" s="275"/>
      <c r="B757" s="309"/>
      <c r="C757" s="277"/>
      <c r="D757" s="278" t="s">
        <v>399</v>
      </c>
      <c r="E757" s="279">
        <v>0</v>
      </c>
      <c r="F757" s="280"/>
      <c r="G757" s="281">
        <v>0</v>
      </c>
      <c r="H757" s="281">
        <v>0</v>
      </c>
      <c r="I757" s="282">
        <f t="shared" si="123"/>
      </c>
      <c r="J757" s="283">
        <f t="shared" si="176"/>
      </c>
      <c r="K757" s="281">
        <v>0</v>
      </c>
      <c r="L757" s="283">
        <f t="shared" si="218"/>
      </c>
      <c r="M757" s="281">
        <v>0</v>
      </c>
      <c r="N757" s="284">
        <f t="shared" si="236"/>
      </c>
      <c r="O757" s="281">
        <v>0</v>
      </c>
      <c r="P757" s="284">
        <f t="shared" si="254"/>
      </c>
      <c r="Q757" s="285"/>
      <c r="R757" s="281"/>
      <c r="S757" s="285"/>
      <c r="T757" s="281"/>
      <c r="U757" s="286"/>
      <c r="V757" s="287"/>
      <c r="W757" s="281"/>
      <c r="X757" s="287"/>
      <c r="Y757" s="285"/>
      <c r="Z757" s="287"/>
      <c r="AA757" s="287"/>
      <c r="AB757" s="281"/>
      <c r="AC757" s="281"/>
      <c r="AD757" s="285"/>
      <c r="AE757" s="288"/>
      <c r="AF757" s="292" t="s">
        <v>357</v>
      </c>
    </row>
    <row r="758">
      <c r="A758" s="275"/>
      <c r="B758" s="309" t="s">
        <v>379</v>
      </c>
      <c r="C758" s="277" t="s">
        <v>386</v>
      </c>
      <c r="D758" s="278" t="s">
        <v>356</v>
      </c>
      <c r="E758" s="279">
        <v>340.59</v>
      </c>
      <c r="F758" s="280">
        <f>E758+E760+E759</f>
      </c>
      <c r="G758" s="281">
        <v>1171</v>
      </c>
      <c r="H758" s="281">
        <v>79</v>
      </c>
      <c r="I758" s="282">
        <f t="shared" si="123"/>
      </c>
      <c r="J758" s="283">
        <f t="shared" si="176"/>
      </c>
      <c r="K758" s="279">
        <v>3</v>
      </c>
      <c r="L758" s="283">
        <f t="shared" si="218"/>
      </c>
      <c r="M758" s="279">
        <v>0</v>
      </c>
      <c r="N758" s="284">
        <f t="shared" si="236"/>
      </c>
      <c r="O758" s="279">
        <v>0</v>
      </c>
      <c r="P758" s="284">
        <f t="shared" si="254"/>
      </c>
      <c r="Q758" s="285">
        <f>(M758+M759+M760)/(O758+O759+O760)</f>
      </c>
      <c r="R758" s="281">
        <v>5</v>
      </c>
      <c r="S758" s="285">
        <f>(O758+O759+O760)/(K758+K759+K760)</f>
      </c>
      <c r="T758" s="281">
        <v>1</v>
      </c>
      <c r="U758" s="286">
        <f>F758/T758</f>
      </c>
      <c r="V758" s="287">
        <f>(F758+4*500)/T758</f>
      </c>
      <c r="W758" s="281">
        <v>2148</v>
      </c>
      <c r="X758" s="287">
        <f>W758/T758</f>
      </c>
      <c r="Y758" s="285">
        <f>T758/R758</f>
      </c>
      <c r="Z758" s="287">
        <f>W758/F758</f>
      </c>
      <c r="AA758" s="287">
        <f>W758/(F758+500)</f>
      </c>
      <c r="AB758" s="281">
        <v>0</v>
      </c>
      <c r="AC758" s="281">
        <v>0</v>
      </c>
      <c r="AD758" s="285">
        <f>AB758/T758</f>
      </c>
      <c r="AE758" s="288">
        <f>(W758-AC758)/(F758+500)</f>
      </c>
      <c r="AF758" s="289" t="s">
        <v>371</v>
      </c>
    </row>
    <row r="759">
      <c r="A759" s="275"/>
      <c r="B759" s="309"/>
      <c r="C759" s="277"/>
      <c r="D759" s="278" t="s">
        <v>355</v>
      </c>
      <c r="E759" s="279">
        <v>1941.92</v>
      </c>
      <c r="F759" s="280"/>
      <c r="G759" s="281">
        <v>23688</v>
      </c>
      <c r="H759" s="281">
        <v>964</v>
      </c>
      <c r="I759" s="282">
        <f t="shared" si="123"/>
      </c>
      <c r="J759" s="283">
        <f t="shared" si="176"/>
      </c>
      <c r="K759" s="281">
        <v>38</v>
      </c>
      <c r="L759" s="283">
        <f t="shared" si="218"/>
      </c>
      <c r="M759" s="281">
        <v>1</v>
      </c>
      <c r="N759" s="284">
        <f t="shared" si="236"/>
      </c>
      <c r="O759" s="281">
        <v>3</v>
      </c>
      <c r="P759" s="284">
        <f t="shared" si="254"/>
      </c>
      <c r="Q759" s="285"/>
      <c r="R759" s="281"/>
      <c r="S759" s="285"/>
      <c r="T759" s="281"/>
      <c r="U759" s="286"/>
      <c r="V759" s="287"/>
      <c r="W759" s="281"/>
      <c r="X759" s="287"/>
      <c r="Y759" s="285"/>
      <c r="Z759" s="287"/>
      <c r="AA759" s="287"/>
      <c r="AB759" s="281"/>
      <c r="AC759" s="281"/>
      <c r="AD759" s="285"/>
      <c r="AE759" s="288"/>
      <c r="AF759" s="292"/>
    </row>
    <row r="760">
      <c r="A760" s="275"/>
      <c r="B760" s="309"/>
      <c r="C760" s="277"/>
      <c r="D760" s="278" t="s">
        <v>399</v>
      </c>
      <c r="E760" s="279">
        <v>0</v>
      </c>
      <c r="F760" s="280"/>
      <c r="G760" s="281">
        <v>0</v>
      </c>
      <c r="H760" s="281">
        <v>0</v>
      </c>
      <c r="I760" s="282">
        <f t="shared" si="123"/>
      </c>
      <c r="J760" s="283">
        <f t="shared" si="176"/>
      </c>
      <c r="K760" s="281">
        <v>0</v>
      </c>
      <c r="L760" s="283">
        <f t="shared" si="218"/>
      </c>
      <c r="M760" s="281">
        <v>0</v>
      </c>
      <c r="N760" s="284">
        <f t="shared" si="236"/>
      </c>
      <c r="O760" s="281">
        <v>0</v>
      </c>
      <c r="P760" s="284">
        <f t="shared" si="254"/>
      </c>
      <c r="Q760" s="285"/>
      <c r="R760" s="281"/>
      <c r="S760" s="285"/>
      <c r="T760" s="281"/>
      <c r="U760" s="286"/>
      <c r="V760" s="287"/>
      <c r="W760" s="281"/>
      <c r="X760" s="287"/>
      <c r="Y760" s="285"/>
      <c r="Z760" s="287"/>
      <c r="AA760" s="287"/>
      <c r="AB760" s="281"/>
      <c r="AC760" s="281"/>
      <c r="AD760" s="285"/>
      <c r="AE760" s="288"/>
      <c r="AF760" s="292" t="s">
        <v>357</v>
      </c>
    </row>
    <row r="761">
      <c r="A761" s="275"/>
      <c r="B761" s="309" t="s">
        <v>380</v>
      </c>
      <c r="C761" s="277" t="s">
        <v>386</v>
      </c>
      <c r="D761" s="278" t="s">
        <v>356</v>
      </c>
      <c r="E761" s="342">
        <v>101.88</v>
      </c>
      <c r="F761" s="280">
        <f>E761+E763+E762</f>
      </c>
      <c r="G761" s="343">
        <v>888</v>
      </c>
      <c r="H761" s="343">
        <v>61</v>
      </c>
      <c r="I761" s="282">
        <f t="shared" si="123"/>
      </c>
      <c r="J761" s="283">
        <f t="shared" si="176"/>
      </c>
      <c r="K761" s="342">
        <v>0</v>
      </c>
      <c r="L761" s="283">
        <f t="shared" si="218"/>
      </c>
      <c r="M761" s="342">
        <v>0</v>
      </c>
      <c r="N761" s="284">
        <f t="shared" si="236"/>
      </c>
      <c r="O761" s="342">
        <v>0</v>
      </c>
      <c r="P761" s="284">
        <f t="shared" si="254"/>
      </c>
      <c r="Q761" s="285">
        <f>(M761+M762+M763)/(O761+O762+O763)</f>
      </c>
      <c r="R761" s="281">
        <v>3</v>
      </c>
      <c r="S761" s="285">
        <f>(O761+O762+O763)/(K761+K762+K763)</f>
      </c>
      <c r="T761" s="281">
        <v>1</v>
      </c>
      <c r="U761" s="286">
        <f>F761/T761</f>
      </c>
      <c r="V761" s="287">
        <f>(F761+4*500)/T761</f>
      </c>
      <c r="W761" s="281">
        <v>2467.2000000000007</v>
      </c>
      <c r="X761" s="287">
        <f>W761/T761</f>
      </c>
      <c r="Y761" s="285">
        <f>T761/R761</f>
      </c>
      <c r="Z761" s="287">
        <f>W761/F761</f>
      </c>
      <c r="AA761" s="287">
        <f>W761/(F761+500)</f>
      </c>
      <c r="AB761" s="281">
        <v>0</v>
      </c>
      <c r="AC761" s="281">
        <v>0</v>
      </c>
      <c r="AD761" s="285">
        <f>AB761/T761</f>
      </c>
      <c r="AE761" s="288">
        <f>(W761-AC761)/(F761+500)</f>
      </c>
      <c r="AF761" s="289" t="s">
        <v>371</v>
      </c>
    </row>
    <row r="762">
      <c r="A762" s="275"/>
      <c r="B762" s="309"/>
      <c r="C762" s="277"/>
      <c r="D762" s="278" t="s">
        <v>355</v>
      </c>
      <c r="E762" s="342">
        <v>998.62</v>
      </c>
      <c r="F762" s="280"/>
      <c r="G762" s="343">
        <v>14417</v>
      </c>
      <c r="H762" s="343">
        <v>466</v>
      </c>
      <c r="I762" s="282">
        <f t="shared" si="123"/>
      </c>
      <c r="J762" s="283">
        <f t="shared" si="176"/>
      </c>
      <c r="K762" s="343">
        <v>28</v>
      </c>
      <c r="L762" s="283">
        <f t="shared" si="218"/>
      </c>
      <c r="M762" s="343">
        <v>1</v>
      </c>
      <c r="N762" s="284">
        <f t="shared" si="236"/>
      </c>
      <c r="O762" s="343">
        <v>2</v>
      </c>
      <c r="P762" s="284">
        <f t="shared" si="254"/>
      </c>
      <c r="Q762" s="285"/>
      <c r="R762" s="281"/>
      <c r="S762" s="285"/>
      <c r="T762" s="281"/>
      <c r="U762" s="286"/>
      <c r="V762" s="287"/>
      <c r="W762" s="281"/>
      <c r="X762" s="287"/>
      <c r="Y762" s="285"/>
      <c r="Z762" s="287"/>
      <c r="AA762" s="287"/>
      <c r="AB762" s="281"/>
      <c r="AC762" s="281"/>
      <c r="AD762" s="285"/>
      <c r="AE762" s="288"/>
      <c r="AF762" s="292"/>
    </row>
    <row r="763">
      <c r="A763" s="275"/>
      <c r="B763" s="309"/>
      <c r="C763" s="277"/>
      <c r="D763" s="278" t="s">
        <v>399</v>
      </c>
      <c r="E763" s="279">
        <v>0</v>
      </c>
      <c r="F763" s="280"/>
      <c r="G763" s="281">
        <v>0</v>
      </c>
      <c r="H763" s="281">
        <v>0</v>
      </c>
      <c r="I763" s="282">
        <f t="shared" si="123"/>
      </c>
      <c r="J763" s="283">
        <f t="shared" si="176"/>
      </c>
      <c r="K763" s="281">
        <v>0</v>
      </c>
      <c r="L763" s="283">
        <f t="shared" si="218"/>
      </c>
      <c r="M763" s="281">
        <v>0</v>
      </c>
      <c r="N763" s="284">
        <f t="shared" si="236"/>
      </c>
      <c r="O763" s="281">
        <v>0</v>
      </c>
      <c r="P763" s="284">
        <f t="shared" si="254"/>
      </c>
      <c r="Q763" s="285"/>
      <c r="R763" s="281"/>
      <c r="S763" s="285"/>
      <c r="T763" s="281"/>
      <c r="U763" s="286"/>
      <c r="V763" s="287"/>
      <c r="W763" s="281"/>
      <c r="X763" s="287"/>
      <c r="Y763" s="285"/>
      <c r="Z763" s="287"/>
      <c r="AA763" s="287"/>
      <c r="AB763" s="281"/>
      <c r="AC763" s="281"/>
      <c r="AD763" s="285"/>
      <c r="AE763" s="288"/>
      <c r="AF763" s="292" t="s">
        <v>357</v>
      </c>
    </row>
    <row r="764">
      <c r="A764" s="275"/>
      <c r="B764" s="311" t="s">
        <v>362</v>
      </c>
      <c r="C764" s="311"/>
      <c r="D764" s="311"/>
      <c r="E764" s="297">
        <f>SUM(E752:E763)</f>
      </c>
      <c r="F764" s="297">
        <f>SUM(F752:F763)</f>
      </c>
      <c r="G764" s="297">
        <f>SUM(G752:G763)</f>
      </c>
      <c r="H764" s="297">
        <f>SUM(H752:H763)</f>
      </c>
      <c r="I764" s="298">
        <f t="shared" si="123"/>
      </c>
      <c r="J764" s="299">
        <f t="shared" si="176"/>
      </c>
      <c r="K764" s="297">
        <f>SUM(K752:K763)</f>
      </c>
      <c r="L764" s="299">
        <f t="shared" si="218"/>
      </c>
      <c r="M764" s="297">
        <f>SUM(M752:M763)</f>
      </c>
      <c r="N764" s="300">
        <f t="shared" si="236"/>
      </c>
      <c r="O764" s="297">
        <f>SUM(O752:O763)</f>
      </c>
      <c r="P764" s="300">
        <f t="shared" si="254"/>
      </c>
      <c r="Q764" s="301">
        <f t="shared" ref="Q764:Q765" si="141">M764/O764</f>
      </c>
      <c r="R764" s="297">
        <f>SUM(R752:R763)</f>
      </c>
      <c r="S764" s="301">
        <f t="shared" ref="S764:S765" si="194">(O764+O764)/(K764+K764)</f>
      </c>
      <c r="T764" s="297">
        <f>SUM(T752:T763)</f>
      </c>
      <c r="U764" s="302">
        <f t="shared" ref="U764:U765" si="304">F764/T764</f>
      </c>
      <c r="V764" s="303">
        <f t="shared" ref="V764:V765" si="355">(F764+4*500)/T764</f>
      </c>
      <c r="W764" s="297">
        <f>SUM(W752:W763)</f>
      </c>
      <c r="X764" s="304">
        <f t="shared" ref="X764:X765" si="406">W764/T764</f>
      </c>
      <c r="Y764" s="301">
        <f t="shared" ref="Y764:Y765" si="457">T764/R764</f>
      </c>
      <c r="Z764" s="303">
        <f t="shared" ref="Z764:Z765" si="50">W764/F764</f>
      </c>
      <c r="AA764" s="303">
        <f>W764/(F764+COUNT(W752:W763)*500)</f>
      </c>
      <c r="AB764" s="295">
        <f>AB752+AB755+AB758+AB761</f>
      </c>
      <c r="AC764" s="295">
        <f>AC752+AC755+AC758+AC761</f>
      </c>
      <c r="AD764" s="301">
        <f t="shared" ref="AD764:AD765" si="101">AB764/T764</f>
      </c>
      <c r="AE764" s="305">
        <f>(W764-AC764)/(F764+COUNT(W752:W763))</f>
      </c>
      <c r="AF764" s="292"/>
    </row>
    <row r="765">
      <c r="A765" s="275"/>
      <c r="B765" s="325" t="s">
        <v>383</v>
      </c>
      <c r="C765" s="325"/>
      <c r="D765" s="325"/>
      <c r="E765" s="326">
        <f>E751+E764</f>
      </c>
      <c r="F765" s="326">
        <f>F751+F764</f>
      </c>
      <c r="G765" s="326">
        <f>G751+G764</f>
      </c>
      <c r="H765" s="326">
        <f>H751+H764</f>
      </c>
      <c r="I765" s="327">
        <f t="shared" si="123"/>
      </c>
      <c r="J765" s="328">
        <f t="shared" si="176"/>
      </c>
      <c r="K765" s="326">
        <f>K751+K764</f>
      </c>
      <c r="L765" s="328">
        <f t="shared" si="218"/>
      </c>
      <c r="M765" s="326">
        <f>M751+M764</f>
      </c>
      <c r="N765" s="330">
        <f t="shared" si="236"/>
      </c>
      <c r="O765" s="326">
        <f>O751+O764</f>
      </c>
      <c r="P765" s="330">
        <f t="shared" si="254"/>
      </c>
      <c r="Q765" s="331">
        <f t="shared" si="141"/>
      </c>
      <c r="R765" s="326">
        <f>R751+R764</f>
      </c>
      <c r="S765" s="331">
        <f t="shared" si="194"/>
      </c>
      <c r="T765" s="326">
        <f>T751+T764</f>
      </c>
      <c r="U765" s="332">
        <f t="shared" si="304"/>
      </c>
      <c r="V765" s="333">
        <f t="shared" si="355"/>
      </c>
      <c r="W765" s="326">
        <f>W751+W764</f>
      </c>
      <c r="X765" s="333">
        <f t="shared" si="406"/>
      </c>
      <c r="Y765" s="331">
        <f t="shared" si="457"/>
      </c>
      <c r="Z765" s="333">
        <f t="shared" si="50"/>
      </c>
      <c r="AA765" s="333">
        <f>W765/(F765+COUNT(Z764:X762,W739:W750,W752:W763)*500)</f>
      </c>
      <c r="AB765" s="326">
        <f>AB751+AB764</f>
      </c>
      <c r="AC765" s="326">
        <f>AC751+AC764</f>
      </c>
      <c r="AD765" s="331">
        <f t="shared" si="101"/>
      </c>
      <c r="AE765" s="333">
        <f>(W765-AC765)/(F765+COUNT(AD764:AB762,W739:W750,W752:W763)*500)</f>
      </c>
      <c r="AF765" s="334"/>
    </row>
    <row r="766">
      <c r="T766">
        <f>T767-T765</f>
      </c>
      <c r="W766">
        <f>W767-W765</f>
      </c>
      <c r="AB766">
        <f>AB767-AB765</f>
      </c>
      <c r="AC766">
        <f>AC767-AC765</f>
      </c>
    </row>
    <row r="767">
      <c r="T767" s="344">
        <v>12</v>
      </c>
      <c r="W767" s="344">
        <v>21874.8</v>
      </c>
      <c r="AB767" s="344">
        <v>3</v>
      </c>
      <c r="AC767" s="344">
        <v>4975.2</v>
      </c>
    </row>
  </sheetData>
  <autoFilter ref="A1:AF767"/>
  <mergeCells>
    <mergeCell ref="B765:D765"/>
    <mergeCell ref="B764:D764"/>
    <mergeCell ref="C761:C763"/>
    <mergeCell ref="F761:F763"/>
    <mergeCell ref="AE761:AE763"/>
    <mergeCell ref="AD761:AD763"/>
    <mergeCell ref="AC761:AC763"/>
    <mergeCell ref="AB761:AB763"/>
    <mergeCell ref="AA761:AA763"/>
    <mergeCell ref="Z761:Z763"/>
    <mergeCell ref="Y761:Y763"/>
    <mergeCell ref="X761:X763"/>
    <mergeCell ref="W761:W763"/>
    <mergeCell ref="V761:V763"/>
    <mergeCell ref="U761:U763"/>
    <mergeCell ref="T761:T763"/>
    <mergeCell ref="S761:S763"/>
    <mergeCell ref="R761:R763"/>
    <mergeCell ref="Q761:Q763"/>
    <mergeCell ref="B761:B763"/>
    <mergeCell ref="C758:C760"/>
    <mergeCell ref="F758:F760"/>
    <mergeCell ref="AE758:AE760"/>
    <mergeCell ref="AD758:AD760"/>
    <mergeCell ref="AC758:AC760"/>
    <mergeCell ref="AB758:AB760"/>
    <mergeCell ref="AA758:AA760"/>
    <mergeCell ref="Z758:Z760"/>
    <mergeCell ref="Y758:Y760"/>
    <mergeCell ref="X758:X760"/>
    <mergeCell ref="W758:W760"/>
    <mergeCell ref="V758:V760"/>
    <mergeCell ref="U758:U760"/>
    <mergeCell ref="T758:T760"/>
    <mergeCell ref="S758:S760"/>
    <mergeCell ref="R758:R760"/>
    <mergeCell ref="Q758:Q760"/>
    <mergeCell ref="B758:B760"/>
    <mergeCell ref="C755:C757"/>
    <mergeCell ref="AE755:AE757"/>
    <mergeCell ref="AD755:AD757"/>
    <mergeCell ref="AC755:AC757"/>
    <mergeCell ref="AB755:AB757"/>
    <mergeCell ref="AA755:AA757"/>
    <mergeCell ref="Z755:Z757"/>
    <mergeCell ref="Y755:Y757"/>
    <mergeCell ref="X755:X757"/>
    <mergeCell ref="W755:W757"/>
    <mergeCell ref="V755:V757"/>
    <mergeCell ref="U755:U757"/>
    <mergeCell ref="T755:T757"/>
    <mergeCell ref="S755:S757"/>
    <mergeCell ref="R755:R757"/>
    <mergeCell ref="Q755:Q757"/>
    <mergeCell ref="F755:F757"/>
    <mergeCell ref="B755:B757"/>
    <mergeCell ref="B752:B754"/>
    <mergeCell ref="C752:C754"/>
    <mergeCell ref="F752:F754"/>
    <mergeCell ref="Q752:Q754"/>
    <mergeCell ref="R752:R754"/>
    <mergeCell ref="S752:S754"/>
    <mergeCell ref="T752:T754"/>
    <mergeCell ref="U752:U754"/>
    <mergeCell ref="V752:V754"/>
    <mergeCell ref="W752:W754"/>
    <mergeCell ref="X752:X754"/>
    <mergeCell ref="Y752:Y754"/>
    <mergeCell ref="Z752:Z754"/>
    <mergeCell ref="AA752:AA754"/>
    <mergeCell ref="AB752:AB754"/>
    <mergeCell ref="AC752:AC754"/>
    <mergeCell ref="AD752:AD754"/>
    <mergeCell ref="AE752:AE754"/>
    <mergeCell ref="B751:D751"/>
    <mergeCell ref="C748:C750"/>
    <mergeCell ref="B748:B750"/>
    <mergeCell ref="F748:F750"/>
    <mergeCell ref="Q748:Q750"/>
    <mergeCell ref="R748:R750"/>
    <mergeCell ref="S748:S750"/>
    <mergeCell ref="T748:T750"/>
    <mergeCell ref="U748:U750"/>
    <mergeCell ref="V748:V750"/>
    <mergeCell ref="W748:W750"/>
    <mergeCell ref="X748:X750"/>
    <mergeCell ref="Y748:Y750"/>
    <mergeCell ref="Z748:Z750"/>
    <mergeCell ref="AA748:AA750"/>
    <mergeCell ref="AB748:AB750"/>
    <mergeCell ref="AC748:AC750"/>
    <mergeCell ref="AD748:AD750"/>
    <mergeCell ref="AE748:AE750"/>
    <mergeCell ref="C745:C747"/>
    <mergeCell ref="B745:B747"/>
    <mergeCell ref="F745:F747"/>
    <mergeCell ref="Q745:Q747"/>
    <mergeCell ref="R745:R747"/>
    <mergeCell ref="S745:S747"/>
    <mergeCell ref="T745:T747"/>
    <mergeCell ref="U745:U747"/>
    <mergeCell ref="V745:V747"/>
    <mergeCell ref="W745:W747"/>
    <mergeCell ref="X745:X747"/>
    <mergeCell ref="Y745:Y747"/>
    <mergeCell ref="Z745:Z747"/>
    <mergeCell ref="AA745:AA747"/>
    <mergeCell ref="AB745:AB747"/>
    <mergeCell ref="AC745:AC747"/>
    <mergeCell ref="AD745:AD747"/>
    <mergeCell ref="AE745:AE747"/>
    <mergeCell ref="C742:C744"/>
    <mergeCell ref="B742:B744"/>
    <mergeCell ref="F742:F744"/>
    <mergeCell ref="Q742:Q744"/>
    <mergeCell ref="R742:R744"/>
    <mergeCell ref="S742:S744"/>
    <mergeCell ref="T742:T744"/>
    <mergeCell ref="U742:U744"/>
    <mergeCell ref="V742:V744"/>
    <mergeCell ref="W742:W744"/>
    <mergeCell ref="X742:X744"/>
    <mergeCell ref="Y742:Y744"/>
    <mergeCell ref="Z742:Z744"/>
    <mergeCell ref="AA742:AA744"/>
    <mergeCell ref="AB742:AB744"/>
    <mergeCell ref="AC742:AC744"/>
    <mergeCell ref="AD742:AD744"/>
    <mergeCell ref="AE742:AE744"/>
    <mergeCell ref="C739:C741"/>
    <mergeCell ref="A739:A765"/>
    <mergeCell ref="B739:B741"/>
    <mergeCell ref="F739:F741"/>
    <mergeCell ref="Q739:Q741"/>
    <mergeCell ref="R739:R741"/>
    <mergeCell ref="S739:S741"/>
    <mergeCell ref="T739:T741"/>
    <mergeCell ref="U739:U741"/>
    <mergeCell ref="V739:V741"/>
    <mergeCell ref="W739:W741"/>
    <mergeCell ref="X739:X741"/>
    <mergeCell ref="Y739:Y741"/>
    <mergeCell ref="Z739:Z741"/>
    <mergeCell ref="AA739:AA741"/>
    <mergeCell ref="AB739:AB741"/>
    <mergeCell ref="AC739:AC741"/>
    <mergeCell ref="AD739:AD741"/>
    <mergeCell ref="AE739:AE741"/>
    <mergeCell ref="C705:C707"/>
    <mergeCell ref="C702:C704"/>
    <mergeCell ref="C699:C701"/>
    <mergeCell ref="C692:C694"/>
    <mergeCell ref="C689:C691"/>
    <mergeCell ref="C686:C688"/>
    <mergeCell ref="C683:C685"/>
    <mergeCell ref="B709:D709"/>
    <mergeCell ref="B708:D708"/>
    <mergeCell ref="F705:F707"/>
    <mergeCell ref="AE705:AE707"/>
    <mergeCell ref="AD705:AD707"/>
    <mergeCell ref="AC705:AC707"/>
    <mergeCell ref="AB705:AB707"/>
    <mergeCell ref="AA705:AA707"/>
    <mergeCell ref="Z705:Z707"/>
    <mergeCell ref="Y705:Y707"/>
    <mergeCell ref="X705:X707"/>
    <mergeCell ref="W705:W707"/>
    <mergeCell ref="V705:V707"/>
    <mergeCell ref="U705:U707"/>
    <mergeCell ref="T705:T707"/>
    <mergeCell ref="S705:S707"/>
    <mergeCell ref="R705:R707"/>
    <mergeCell ref="Q705:Q707"/>
    <mergeCell ref="B705:B707"/>
    <mergeCell ref="F702:F704"/>
    <mergeCell ref="AE702:AE704"/>
    <mergeCell ref="AD702:AD704"/>
    <mergeCell ref="AC702:AC704"/>
    <mergeCell ref="AB702:AB704"/>
    <mergeCell ref="AA702:AA704"/>
    <mergeCell ref="Z702:Z704"/>
    <mergeCell ref="Y702:Y704"/>
    <mergeCell ref="X702:X704"/>
    <mergeCell ref="W702:W704"/>
    <mergeCell ref="V702:V704"/>
    <mergeCell ref="U702:U704"/>
    <mergeCell ref="T702:T704"/>
    <mergeCell ref="S702:S704"/>
    <mergeCell ref="R702:R704"/>
    <mergeCell ref="Q702:Q704"/>
    <mergeCell ref="B702:B704"/>
    <mergeCell ref="AE699:AE701"/>
    <mergeCell ref="AD699:AD701"/>
    <mergeCell ref="AC699:AC701"/>
    <mergeCell ref="AB699:AB701"/>
    <mergeCell ref="AA699:AA701"/>
    <mergeCell ref="Z699:Z701"/>
    <mergeCell ref="Y699:Y701"/>
    <mergeCell ref="X699:X701"/>
    <mergeCell ref="W699:W701"/>
    <mergeCell ref="V699:V701"/>
    <mergeCell ref="U699:U701"/>
    <mergeCell ref="T699:T701"/>
    <mergeCell ref="S699:S701"/>
    <mergeCell ref="R699:R701"/>
    <mergeCell ref="Q699:Q701"/>
    <mergeCell ref="F699:F701"/>
    <mergeCell ref="B699:B701"/>
    <mergeCell ref="B696:B698"/>
    <mergeCell ref="C696:C698"/>
    <mergeCell ref="F696:F698"/>
    <mergeCell ref="Q696:Q698"/>
    <mergeCell ref="R696:R698"/>
    <mergeCell ref="S696:S698"/>
    <mergeCell ref="T696:T698"/>
    <mergeCell ref="U696:U698"/>
    <mergeCell ref="V696:V698"/>
    <mergeCell ref="W696:W698"/>
    <mergeCell ref="X696:X698"/>
    <mergeCell ref="Y696:Y698"/>
    <mergeCell ref="Z696:Z698"/>
    <mergeCell ref="AA696:AA698"/>
    <mergeCell ref="AB696:AB698"/>
    <mergeCell ref="AC696:AC698"/>
    <mergeCell ref="AD696:AD698"/>
    <mergeCell ref="AE696:AE698"/>
    <mergeCell ref="B695:D695"/>
    <mergeCell ref="B692:B694"/>
    <mergeCell ref="F692:F694"/>
    <mergeCell ref="Q692:Q694"/>
    <mergeCell ref="R692:R694"/>
    <mergeCell ref="S692:S694"/>
    <mergeCell ref="T692:T694"/>
    <mergeCell ref="U692:U694"/>
    <mergeCell ref="V692:V694"/>
    <mergeCell ref="W692:W694"/>
    <mergeCell ref="X692:X694"/>
    <mergeCell ref="Y692:Y694"/>
    <mergeCell ref="Z692:Z694"/>
    <mergeCell ref="AA692:AA694"/>
    <mergeCell ref="AB692:AB694"/>
    <mergeCell ref="AC692:AC694"/>
    <mergeCell ref="AD692:AD694"/>
    <mergeCell ref="AE692:AE694"/>
    <mergeCell ref="B689:B691"/>
    <mergeCell ref="F689:F691"/>
    <mergeCell ref="Q689:Q691"/>
    <mergeCell ref="R689:R691"/>
    <mergeCell ref="S689:S691"/>
    <mergeCell ref="T689:T691"/>
    <mergeCell ref="U689:U691"/>
    <mergeCell ref="V689:V691"/>
    <mergeCell ref="W689:W691"/>
    <mergeCell ref="X689:X691"/>
    <mergeCell ref="Y689:Y691"/>
    <mergeCell ref="Z689:Z691"/>
    <mergeCell ref="AA689:AA691"/>
    <mergeCell ref="AB689:AB691"/>
    <mergeCell ref="AC689:AC691"/>
    <mergeCell ref="AD689:AD691"/>
    <mergeCell ref="AE689:AE691"/>
    <mergeCell ref="B686:B688"/>
    <mergeCell ref="F686:F688"/>
    <mergeCell ref="Q686:Q688"/>
    <mergeCell ref="R686:R688"/>
    <mergeCell ref="S686:S688"/>
    <mergeCell ref="T686:T688"/>
    <mergeCell ref="U686:U688"/>
    <mergeCell ref="V686:V688"/>
    <mergeCell ref="W686:W688"/>
    <mergeCell ref="X686:X688"/>
    <mergeCell ref="Y686:Y688"/>
    <mergeCell ref="Z686:Z688"/>
    <mergeCell ref="AA686:AA688"/>
    <mergeCell ref="AB686:AB688"/>
    <mergeCell ref="AC686:AC688"/>
    <mergeCell ref="AD686:AD688"/>
    <mergeCell ref="AE686:AE688"/>
    <mergeCell ref="A683:A709"/>
    <mergeCell ref="B683:B685"/>
    <mergeCell ref="F683:F685"/>
    <mergeCell ref="Q683:Q685"/>
    <mergeCell ref="R683:R685"/>
    <mergeCell ref="S683:S685"/>
    <mergeCell ref="T683:T685"/>
    <mergeCell ref="U683:U685"/>
    <mergeCell ref="V683:V685"/>
    <mergeCell ref="W683:W685"/>
    <mergeCell ref="X683:X685"/>
    <mergeCell ref="Y683:Y685"/>
    <mergeCell ref="Z683:Z685"/>
    <mergeCell ref="AA683:AA685"/>
    <mergeCell ref="AB683:AB685"/>
    <mergeCell ref="AC683:AC685"/>
    <mergeCell ref="AD683:AD685"/>
    <mergeCell ref="AE683:AE685"/>
    <mergeCell ref="C664:C666"/>
    <mergeCell ref="C661:C663"/>
    <mergeCell ref="C658:C660"/>
    <mergeCell ref="C677:C679"/>
    <mergeCell ref="C674:C676"/>
    <mergeCell ref="C671:C673"/>
    <mergeCell ref="B653:D653"/>
    <mergeCell ref="B652:D652"/>
    <mergeCell ref="F649:F651"/>
    <mergeCell ref="C649:C651"/>
    <mergeCell ref="AE649:AE651"/>
    <mergeCell ref="AD649:AD651"/>
    <mergeCell ref="AC649:AC651"/>
    <mergeCell ref="AB649:AB651"/>
    <mergeCell ref="AA649:AA651"/>
    <mergeCell ref="Z649:Z651"/>
    <mergeCell ref="Y649:Y651"/>
    <mergeCell ref="X649:X651"/>
    <mergeCell ref="W649:W651"/>
    <mergeCell ref="V649:V651"/>
    <mergeCell ref="U649:U651"/>
    <mergeCell ref="T649:T651"/>
    <mergeCell ref="S649:S651"/>
    <mergeCell ref="R649:R651"/>
    <mergeCell ref="Q649:Q651"/>
    <mergeCell ref="B649:B651"/>
    <mergeCell ref="F646:F648"/>
    <mergeCell ref="C646:C648"/>
    <mergeCell ref="AE646:AE648"/>
    <mergeCell ref="AD646:AD648"/>
    <mergeCell ref="AC646:AC648"/>
    <mergeCell ref="AB646:AB648"/>
    <mergeCell ref="AA646:AA648"/>
    <mergeCell ref="Z646:Z648"/>
    <mergeCell ref="Y646:Y648"/>
    <mergeCell ref="X646:X648"/>
    <mergeCell ref="W646:W648"/>
    <mergeCell ref="V646:V648"/>
    <mergeCell ref="U646:U648"/>
    <mergeCell ref="T646:T648"/>
    <mergeCell ref="S646:S648"/>
    <mergeCell ref="R646:R648"/>
    <mergeCell ref="Q646:Q648"/>
    <mergeCell ref="B646:B648"/>
    <mergeCell ref="C643:C645"/>
    <mergeCell ref="AE643:AE645"/>
    <mergeCell ref="AD643:AD645"/>
    <mergeCell ref="AC643:AC645"/>
    <mergeCell ref="AB643:AB645"/>
    <mergeCell ref="AA643:AA645"/>
    <mergeCell ref="Z643:Z645"/>
    <mergeCell ref="Y643:Y645"/>
    <mergeCell ref="X643:X645"/>
    <mergeCell ref="W643:W645"/>
    <mergeCell ref="V643:V645"/>
    <mergeCell ref="U643:U645"/>
    <mergeCell ref="T643:T645"/>
    <mergeCell ref="S643:S645"/>
    <mergeCell ref="R643:R645"/>
    <mergeCell ref="Q643:Q645"/>
    <mergeCell ref="F643:F645"/>
    <mergeCell ref="B643:B645"/>
    <mergeCell ref="B640:B642"/>
    <mergeCell ref="C640:C642"/>
    <mergeCell ref="F640:F642"/>
    <mergeCell ref="Q640:Q642"/>
    <mergeCell ref="R640:R642"/>
    <mergeCell ref="S640:S642"/>
    <mergeCell ref="T640:T642"/>
    <mergeCell ref="U640:U642"/>
    <mergeCell ref="V640:V642"/>
    <mergeCell ref="W640:W642"/>
    <mergeCell ref="X640:X642"/>
    <mergeCell ref="Y640:Y642"/>
    <mergeCell ref="Z640:Z642"/>
    <mergeCell ref="AA640:AA642"/>
    <mergeCell ref="AB640:AB642"/>
    <mergeCell ref="AC640:AC642"/>
    <mergeCell ref="AD640:AD642"/>
    <mergeCell ref="AE640:AE642"/>
    <mergeCell ref="B639:D639"/>
    <mergeCell ref="C636:C638"/>
    <mergeCell ref="B636:B638"/>
    <mergeCell ref="F636:F638"/>
    <mergeCell ref="Q636:Q638"/>
    <mergeCell ref="R636:R638"/>
    <mergeCell ref="S636:S638"/>
    <mergeCell ref="T636:T638"/>
    <mergeCell ref="U636:U638"/>
    <mergeCell ref="V636:V638"/>
    <mergeCell ref="W636:W638"/>
    <mergeCell ref="X636:X638"/>
    <mergeCell ref="Y636:Y638"/>
    <mergeCell ref="Z636:Z638"/>
    <mergeCell ref="AA636:AA638"/>
    <mergeCell ref="AB636:AB638"/>
    <mergeCell ref="AC636:AC638"/>
    <mergeCell ref="AD636:AD638"/>
    <mergeCell ref="AE636:AE638"/>
    <mergeCell ref="C633:C635"/>
    <mergeCell ref="B633:B635"/>
    <mergeCell ref="F633:F635"/>
    <mergeCell ref="Q633:Q635"/>
    <mergeCell ref="R633:R635"/>
    <mergeCell ref="S633:S635"/>
    <mergeCell ref="T633:T635"/>
    <mergeCell ref="U633:U635"/>
    <mergeCell ref="V633:V635"/>
    <mergeCell ref="W633:W635"/>
    <mergeCell ref="X633:X635"/>
    <mergeCell ref="Y633:Y635"/>
    <mergeCell ref="Z633:Z635"/>
    <mergeCell ref="AA633:AA635"/>
    <mergeCell ref="AB633:AB635"/>
    <mergeCell ref="AC633:AC635"/>
    <mergeCell ref="AD633:AD635"/>
    <mergeCell ref="AE633:AE635"/>
    <mergeCell ref="C630:C632"/>
    <mergeCell ref="B630:B632"/>
    <mergeCell ref="F630:F632"/>
    <mergeCell ref="Q630:Q632"/>
    <mergeCell ref="R630:R632"/>
    <mergeCell ref="S630:S632"/>
    <mergeCell ref="T630:T632"/>
    <mergeCell ref="U630:U632"/>
    <mergeCell ref="V630:V632"/>
    <mergeCell ref="W630:W632"/>
    <mergeCell ref="X630:X632"/>
    <mergeCell ref="Y630:Y632"/>
    <mergeCell ref="Z630:Z632"/>
    <mergeCell ref="AA630:AA632"/>
    <mergeCell ref="AB630:AB632"/>
    <mergeCell ref="AC630:AC632"/>
    <mergeCell ref="AD630:AD632"/>
    <mergeCell ref="AE630:AE632"/>
    <mergeCell ref="A627:A653"/>
    <mergeCell ref="B627:B629"/>
    <mergeCell ref="C627:C629"/>
    <mergeCell ref="F627:F629"/>
    <mergeCell ref="Q627:Q629"/>
    <mergeCell ref="R627:R629"/>
    <mergeCell ref="S627:S629"/>
    <mergeCell ref="T627:T629"/>
    <mergeCell ref="U627:U629"/>
    <mergeCell ref="V627:V629"/>
    <mergeCell ref="W627:W629"/>
    <mergeCell ref="X627:X629"/>
    <mergeCell ref="Y627:Y629"/>
    <mergeCell ref="Z627:Z629"/>
    <mergeCell ref="AA627:AA629"/>
    <mergeCell ref="AB627:AB629"/>
    <mergeCell ref="AC627:AC629"/>
    <mergeCell ref="AD627:AD629"/>
    <mergeCell ref="AE627:AE629"/>
    <mergeCell ref="B597:D597"/>
    <mergeCell ref="B596:D596"/>
    <mergeCell ref="F593:F595"/>
    <mergeCell ref="C593:C595"/>
    <mergeCell ref="AE593:AE595"/>
    <mergeCell ref="AD593:AD595"/>
    <mergeCell ref="AC593:AC595"/>
    <mergeCell ref="AB593:AB595"/>
    <mergeCell ref="AA593:AA595"/>
    <mergeCell ref="Z593:Z595"/>
    <mergeCell ref="Y593:Y595"/>
    <mergeCell ref="X593:X595"/>
    <mergeCell ref="W593:W595"/>
    <mergeCell ref="V593:V595"/>
    <mergeCell ref="U593:U595"/>
    <mergeCell ref="T593:T595"/>
    <mergeCell ref="S593:S595"/>
    <mergeCell ref="R593:R595"/>
    <mergeCell ref="Q593:Q595"/>
    <mergeCell ref="B593:B595"/>
    <mergeCell ref="F590:F592"/>
    <mergeCell ref="C590:C592"/>
    <mergeCell ref="AE590:AE592"/>
    <mergeCell ref="AD590:AD592"/>
    <mergeCell ref="AC590:AC592"/>
    <mergeCell ref="AB590:AB592"/>
    <mergeCell ref="AA590:AA592"/>
    <mergeCell ref="Z590:Z592"/>
    <mergeCell ref="Y590:Y592"/>
    <mergeCell ref="X590:X592"/>
    <mergeCell ref="W590:W592"/>
    <mergeCell ref="V590:V592"/>
    <mergeCell ref="U590:U592"/>
    <mergeCell ref="T590:T592"/>
    <mergeCell ref="S590:S592"/>
    <mergeCell ref="R590:R592"/>
    <mergeCell ref="Q590:Q592"/>
    <mergeCell ref="B590:B592"/>
    <mergeCell ref="C587:C589"/>
    <mergeCell ref="AE587:AE589"/>
    <mergeCell ref="AD587:AD589"/>
    <mergeCell ref="AC587:AC589"/>
    <mergeCell ref="AB587:AB589"/>
    <mergeCell ref="AA587:AA589"/>
    <mergeCell ref="Z587:Z589"/>
    <mergeCell ref="Y587:Y589"/>
    <mergeCell ref="X587:X589"/>
    <mergeCell ref="W587:W589"/>
    <mergeCell ref="V587:V589"/>
    <mergeCell ref="U587:U589"/>
    <mergeCell ref="T587:T589"/>
    <mergeCell ref="S587:S589"/>
    <mergeCell ref="R587:R589"/>
    <mergeCell ref="Q587:Q589"/>
    <mergeCell ref="F587:F589"/>
    <mergeCell ref="B587:B589"/>
    <mergeCell ref="B584:B586"/>
    <mergeCell ref="C584:C586"/>
    <mergeCell ref="F584:F586"/>
    <mergeCell ref="Q584:Q586"/>
    <mergeCell ref="R584:R586"/>
    <mergeCell ref="S584:S586"/>
    <mergeCell ref="T584:T586"/>
    <mergeCell ref="U584:U586"/>
    <mergeCell ref="V584:V586"/>
    <mergeCell ref="W584:W586"/>
    <mergeCell ref="X584:X586"/>
    <mergeCell ref="Y584:Y586"/>
    <mergeCell ref="Z584:Z586"/>
    <mergeCell ref="AA584:AA586"/>
    <mergeCell ref="AB584:AB586"/>
    <mergeCell ref="AC584:AC586"/>
    <mergeCell ref="AD584:AD586"/>
    <mergeCell ref="AE584:AE586"/>
    <mergeCell ref="B583:D583"/>
    <mergeCell ref="C580:C582"/>
    <mergeCell ref="B580:B582"/>
    <mergeCell ref="F580:F582"/>
    <mergeCell ref="Q580:Q582"/>
    <mergeCell ref="R580:R582"/>
    <mergeCell ref="S580:S582"/>
    <mergeCell ref="T580:T582"/>
    <mergeCell ref="U580:U582"/>
    <mergeCell ref="V580:V582"/>
    <mergeCell ref="W580:W582"/>
    <mergeCell ref="X580:X582"/>
    <mergeCell ref="Y580:Y582"/>
    <mergeCell ref="Z580:Z582"/>
    <mergeCell ref="AA580:AA582"/>
    <mergeCell ref="AB580:AB582"/>
    <mergeCell ref="AC580:AC582"/>
    <mergeCell ref="AD580:AD582"/>
    <mergeCell ref="AE580:AE582"/>
    <mergeCell ref="C577:C579"/>
    <mergeCell ref="B577:B579"/>
    <mergeCell ref="F577:F579"/>
    <mergeCell ref="Q577:Q579"/>
    <mergeCell ref="R577:R579"/>
    <mergeCell ref="S577:S579"/>
    <mergeCell ref="T577:T579"/>
    <mergeCell ref="U577:U579"/>
    <mergeCell ref="V577:V579"/>
    <mergeCell ref="W577:W579"/>
    <mergeCell ref="X577:X579"/>
    <mergeCell ref="Y577:Y579"/>
    <mergeCell ref="Z577:Z579"/>
    <mergeCell ref="AA577:AA579"/>
    <mergeCell ref="AB577:AB579"/>
    <mergeCell ref="AC577:AC579"/>
    <mergeCell ref="AD577:AD579"/>
    <mergeCell ref="AE577:AE579"/>
    <mergeCell ref="C574:C576"/>
    <mergeCell ref="B574:B576"/>
    <mergeCell ref="F574:F576"/>
    <mergeCell ref="Q574:Q576"/>
    <mergeCell ref="R574:R576"/>
    <mergeCell ref="S574:S576"/>
    <mergeCell ref="T574:T576"/>
    <mergeCell ref="U574:U576"/>
    <mergeCell ref="V574:V576"/>
    <mergeCell ref="W574:W576"/>
    <mergeCell ref="X574:X576"/>
    <mergeCell ref="Y574:Y576"/>
    <mergeCell ref="Z574:Z576"/>
    <mergeCell ref="AA574:AA576"/>
    <mergeCell ref="AB574:AB576"/>
    <mergeCell ref="AC574:AC576"/>
    <mergeCell ref="AD574:AD576"/>
    <mergeCell ref="AE574:AE576"/>
    <mergeCell ref="A571:A597"/>
    <mergeCell ref="B571:B573"/>
    <mergeCell ref="C571:C573"/>
    <mergeCell ref="F571:F573"/>
    <mergeCell ref="Q571:Q573"/>
    <mergeCell ref="R571:R573"/>
    <mergeCell ref="S571:S573"/>
    <mergeCell ref="T571:T573"/>
    <mergeCell ref="U571:U573"/>
    <mergeCell ref="V571:V573"/>
    <mergeCell ref="W571:W573"/>
    <mergeCell ref="X571:X573"/>
    <mergeCell ref="Y571:Y573"/>
    <mergeCell ref="Z571:Z573"/>
    <mergeCell ref="AA571:AA573"/>
    <mergeCell ref="AB571:AB573"/>
    <mergeCell ref="AC571:AC573"/>
    <mergeCell ref="AD571:AD573"/>
    <mergeCell ref="AE571:AE573"/>
    <mergeCell ref="C552:C554"/>
    <mergeCell ref="C549:C551"/>
    <mergeCell ref="C546:C548"/>
    <mergeCell ref="B540:D540"/>
    <mergeCell ref="B537:B539"/>
    <mergeCell ref="C537:C539"/>
    <mergeCell ref="F537:F539"/>
    <mergeCell ref="Q537:Q539"/>
    <mergeCell ref="R537:R539"/>
    <mergeCell ref="S537:S539"/>
    <mergeCell ref="T537:T539"/>
    <mergeCell ref="U537:U539"/>
    <mergeCell ref="V537:V539"/>
    <mergeCell ref="W537:W539"/>
    <mergeCell ref="X537:X539"/>
    <mergeCell ref="Y537:Y539"/>
    <mergeCell ref="Z537:Z539"/>
    <mergeCell ref="AA537:AA539"/>
    <mergeCell ref="AB537:AB539"/>
    <mergeCell ref="AC537:AC539"/>
    <mergeCell ref="AD537:AD539"/>
    <mergeCell ref="AE537:AE539"/>
    <mergeCell ref="B536:D536"/>
    <mergeCell ref="C533:C535"/>
    <mergeCell ref="B533:B535"/>
    <mergeCell ref="F533:F535"/>
    <mergeCell ref="Q533:Q535"/>
    <mergeCell ref="R533:R535"/>
    <mergeCell ref="S533:S535"/>
    <mergeCell ref="T533:T535"/>
    <mergeCell ref="U533:U535"/>
    <mergeCell ref="V533:V535"/>
    <mergeCell ref="W533:W535"/>
    <mergeCell ref="X533:X535"/>
    <mergeCell ref="Y533:Y535"/>
    <mergeCell ref="Z533:Z535"/>
    <mergeCell ref="AA533:AA535"/>
    <mergeCell ref="AB533:AB535"/>
    <mergeCell ref="AC533:AC535"/>
    <mergeCell ref="AD533:AD535"/>
    <mergeCell ref="AE533:AE535"/>
    <mergeCell ref="C530:C532"/>
    <mergeCell ref="B530:B532"/>
    <mergeCell ref="F530:F532"/>
    <mergeCell ref="Q530:Q532"/>
    <mergeCell ref="R530:R532"/>
    <mergeCell ref="S530:S532"/>
    <mergeCell ref="T530:T532"/>
    <mergeCell ref="U530:U532"/>
    <mergeCell ref="V530:V532"/>
    <mergeCell ref="W530:W532"/>
    <mergeCell ref="X530:X532"/>
    <mergeCell ref="Y530:Y532"/>
    <mergeCell ref="Z530:Z532"/>
    <mergeCell ref="AA530:AA532"/>
    <mergeCell ref="AB530:AB532"/>
    <mergeCell ref="AC530:AC532"/>
    <mergeCell ref="AD530:AD532"/>
    <mergeCell ref="AE530:AE532"/>
    <mergeCell ref="C527:C529"/>
    <mergeCell ref="B527:B529"/>
    <mergeCell ref="F527:F529"/>
    <mergeCell ref="Q527:Q529"/>
    <mergeCell ref="R527:R529"/>
    <mergeCell ref="S527:S529"/>
    <mergeCell ref="T527:T529"/>
    <mergeCell ref="U527:U529"/>
    <mergeCell ref="V527:V529"/>
    <mergeCell ref="W527:W529"/>
    <mergeCell ref="X527:X529"/>
    <mergeCell ref="Y527:Y529"/>
    <mergeCell ref="Z527:Z529"/>
    <mergeCell ref="AA527:AA529"/>
    <mergeCell ref="AB527:AB529"/>
    <mergeCell ref="AC527:AC529"/>
    <mergeCell ref="AD527:AD529"/>
    <mergeCell ref="AE527:AE529"/>
    <mergeCell ref="C524:C526"/>
    <mergeCell ref="B524:B526"/>
    <mergeCell ref="F524:F526"/>
    <mergeCell ref="Q524:Q526"/>
    <mergeCell ref="R524:R526"/>
    <mergeCell ref="S524:S526"/>
    <mergeCell ref="T524:T526"/>
    <mergeCell ref="U524:U526"/>
    <mergeCell ref="V524:V526"/>
    <mergeCell ref="W524:W526"/>
    <mergeCell ref="X524:X526"/>
    <mergeCell ref="Y524:Y526"/>
    <mergeCell ref="Z524:Z526"/>
    <mergeCell ref="AA524:AA526"/>
    <mergeCell ref="AB524:AB526"/>
    <mergeCell ref="AC524:AC526"/>
    <mergeCell ref="AD524:AD526"/>
    <mergeCell ref="AE524:AE526"/>
    <mergeCell ref="F515:F517"/>
    <mergeCell ref="F518:F520"/>
    <mergeCell ref="C518:C520"/>
    <mergeCell ref="C515:C517"/>
    <mergeCell ref="C512:C514"/>
    <mergeCell ref="C505:C507"/>
    <mergeCell ref="C502:C504"/>
    <mergeCell ref="C499:C501"/>
    <mergeCell ref="C492:C494"/>
    <mergeCell ref="C489:C491"/>
    <mergeCell ref="C486:C488"/>
    <mergeCell ref="C483:C485"/>
    <mergeCell ref="B496:B498"/>
    <mergeCell ref="B483:B485"/>
    <mergeCell ref="AE518:AE520"/>
    <mergeCell ref="AD518:AD520"/>
    <mergeCell ref="AC518:AC520"/>
    <mergeCell ref="AB518:AB520"/>
    <mergeCell ref="AA518:AA520"/>
    <mergeCell ref="Z518:Z520"/>
    <mergeCell ref="Y518:Y520"/>
    <mergeCell ref="X518:X520"/>
    <mergeCell ref="W518:W520"/>
    <mergeCell ref="V518:V520"/>
    <mergeCell ref="U518:U520"/>
    <mergeCell ref="T518:T520"/>
    <mergeCell ref="S518:S520"/>
    <mergeCell ref="R518:R520"/>
    <mergeCell ref="Q518:Q520"/>
    <mergeCell ref="AE515:AE517"/>
    <mergeCell ref="AD515:AD517"/>
    <mergeCell ref="AC515:AC517"/>
    <mergeCell ref="AB515:AB517"/>
    <mergeCell ref="AA515:AA517"/>
    <mergeCell ref="Z515:Z517"/>
    <mergeCell ref="Y515:Y517"/>
    <mergeCell ref="X515:X517"/>
    <mergeCell ref="W515:W517"/>
    <mergeCell ref="V515:V517"/>
    <mergeCell ref="U515:U517"/>
    <mergeCell ref="T515:T517"/>
    <mergeCell ref="S515:S517"/>
    <mergeCell ref="R515:R517"/>
    <mergeCell ref="Q515:Q517"/>
    <mergeCell ref="B518:B520"/>
    <mergeCell ref="A483:A522"/>
    <mergeCell ref="B521:D521"/>
    <mergeCell ref="B522:D522"/>
    <mergeCell ref="B515:B517"/>
    <mergeCell ref="C454:C456"/>
    <mergeCell ref="C451:C453"/>
    <mergeCell ref="C448:C450"/>
    <mergeCell ref="C445:C447"/>
    <mergeCell ref="C442:C444"/>
    <mergeCell ref="B477:B479"/>
    <mergeCell ref="B474:B476"/>
    <mergeCell ref="B470:B472"/>
    <mergeCell ref="B467:B469"/>
    <mergeCell ref="B464:B466"/>
    <mergeCell ref="B461:B463"/>
    <mergeCell ref="B458:B460"/>
    <mergeCell ref="B454:B456"/>
    <mergeCell ref="B451:B453"/>
    <mergeCell ref="B448:B450"/>
    <mergeCell ref="B445:B447"/>
    <mergeCell ref="B442:B444"/>
    <mergeCell ref="B481:D481"/>
    <mergeCell ref="B480:D480"/>
    <mergeCell ref="F477:F479"/>
    <mergeCell ref="Q477:Q479"/>
    <mergeCell ref="R477:R479"/>
    <mergeCell ref="S477:S479"/>
    <mergeCell ref="T477:T479"/>
    <mergeCell ref="U477:U479"/>
    <mergeCell ref="V477:V479"/>
    <mergeCell ref="W477:W479"/>
    <mergeCell ref="X477:X479"/>
    <mergeCell ref="Y477:Y479"/>
    <mergeCell ref="Z477:Z479"/>
    <mergeCell ref="AA477:AA479"/>
    <mergeCell ref="AB477:AB479"/>
    <mergeCell ref="AC477:AC479"/>
    <mergeCell ref="AD477:AD479"/>
    <mergeCell ref="AE477:AE479"/>
    <mergeCell ref="C477:C479"/>
    <mergeCell ref="C474:C476"/>
    <mergeCell ref="F474:F476"/>
    <mergeCell ref="Q474:Q476"/>
    <mergeCell ref="R474:R476"/>
    <mergeCell ref="S474:S476"/>
    <mergeCell ref="T474:T476"/>
    <mergeCell ref="U474:U476"/>
    <mergeCell ref="V474:V476"/>
    <mergeCell ref="W474:W476"/>
    <mergeCell ref="X474:X476"/>
    <mergeCell ref="Y474:Y476"/>
    <mergeCell ref="Z474:Z476"/>
    <mergeCell ref="AA474:AA476"/>
    <mergeCell ref="AB474:AB476"/>
    <mergeCell ref="AC474:AC476"/>
    <mergeCell ref="AD474:AD476"/>
    <mergeCell ref="AE474:AE476"/>
    <mergeCell ref="B473:D473"/>
    <mergeCell ref="F470:F472"/>
    <mergeCell ref="Q470:Q472"/>
    <mergeCell ref="R470:R472"/>
    <mergeCell ref="S470:S472"/>
    <mergeCell ref="T470:T472"/>
    <mergeCell ref="U470:U472"/>
    <mergeCell ref="V470:V472"/>
    <mergeCell ref="W470:W472"/>
    <mergeCell ref="X470:X472"/>
    <mergeCell ref="Y470:Y472"/>
    <mergeCell ref="Z470:Z472"/>
    <mergeCell ref="AA470:AA472"/>
    <mergeCell ref="AB470:AB472"/>
    <mergeCell ref="AC470:AC472"/>
    <mergeCell ref="AD470:AD472"/>
    <mergeCell ref="AE470:AE472"/>
    <mergeCell ref="C470:C472"/>
    <mergeCell ref="F467:F469"/>
    <mergeCell ref="Q467:Q469"/>
    <mergeCell ref="R467:R469"/>
    <mergeCell ref="S467:S469"/>
    <mergeCell ref="T467:T469"/>
    <mergeCell ref="U467:U469"/>
    <mergeCell ref="V467:V469"/>
    <mergeCell ref="W467:W469"/>
    <mergeCell ref="X467:X469"/>
    <mergeCell ref="Y467:Y469"/>
    <mergeCell ref="Z467:Z469"/>
    <mergeCell ref="AA467:AA469"/>
    <mergeCell ref="AB467:AB469"/>
    <mergeCell ref="AC467:AC469"/>
    <mergeCell ref="AD467:AD469"/>
    <mergeCell ref="AE467:AE469"/>
    <mergeCell ref="C467:C469"/>
    <mergeCell ref="F464:F466"/>
    <mergeCell ref="Q464:Q466"/>
    <mergeCell ref="R464:R466"/>
    <mergeCell ref="S464:S466"/>
    <mergeCell ref="T464:T466"/>
    <mergeCell ref="U464:U466"/>
    <mergeCell ref="V464:V466"/>
    <mergeCell ref="W464:W466"/>
    <mergeCell ref="X464:X466"/>
    <mergeCell ref="Y464:Y466"/>
    <mergeCell ref="Z464:Z466"/>
    <mergeCell ref="AA464:AA466"/>
    <mergeCell ref="AB464:AB466"/>
    <mergeCell ref="AC464:AC466"/>
    <mergeCell ref="AD464:AD466"/>
    <mergeCell ref="AE464:AE466"/>
    <mergeCell ref="C464:C466"/>
    <mergeCell ref="F461:F463"/>
    <mergeCell ref="Q461:Q463"/>
    <mergeCell ref="R461:R463"/>
    <mergeCell ref="S461:S463"/>
    <mergeCell ref="T461:T463"/>
    <mergeCell ref="U461:U463"/>
    <mergeCell ref="V461:V463"/>
    <mergeCell ref="W461:W463"/>
    <mergeCell ref="X461:X463"/>
    <mergeCell ref="Y461:Y463"/>
    <mergeCell ref="Z461:Z463"/>
    <mergeCell ref="AA461:AA463"/>
    <mergeCell ref="AB461:AB463"/>
    <mergeCell ref="AC461:AC463"/>
    <mergeCell ref="AD461:AD463"/>
    <mergeCell ref="AE461:AE463"/>
    <mergeCell ref="C461:C463"/>
    <mergeCell ref="C458:C460"/>
    <mergeCell ref="F458:F460"/>
    <mergeCell ref="Q458:Q460"/>
    <mergeCell ref="R458:R460"/>
    <mergeCell ref="S458:S460"/>
    <mergeCell ref="T458:T460"/>
    <mergeCell ref="U458:U460"/>
    <mergeCell ref="V458:V460"/>
    <mergeCell ref="W458:W460"/>
    <mergeCell ref="X458:X460"/>
    <mergeCell ref="Y458:Y460"/>
    <mergeCell ref="Z458:Z460"/>
    <mergeCell ref="AA458:AA460"/>
    <mergeCell ref="AB458:AB460"/>
    <mergeCell ref="AC458:AC460"/>
    <mergeCell ref="AD458:AD460"/>
    <mergeCell ref="AE458:AE460"/>
    <mergeCell ref="B457:D457"/>
    <mergeCell ref="F454:F456"/>
    <mergeCell ref="Q454:Q456"/>
    <mergeCell ref="R454:R456"/>
    <mergeCell ref="S454:S456"/>
    <mergeCell ref="T454:T456"/>
    <mergeCell ref="U454:U456"/>
    <mergeCell ref="V454:V456"/>
    <mergeCell ref="W454:W456"/>
    <mergeCell ref="X454:X456"/>
    <mergeCell ref="Y454:Y456"/>
    <mergeCell ref="Z454:Z456"/>
    <mergeCell ref="AA454:AA456"/>
    <mergeCell ref="AB454:AB456"/>
    <mergeCell ref="AC454:AC456"/>
    <mergeCell ref="AD454:AD456"/>
    <mergeCell ref="AE454:AE456"/>
    <mergeCell ref="F451:F453"/>
    <mergeCell ref="Q451:Q453"/>
    <mergeCell ref="R451:R453"/>
    <mergeCell ref="S451:S453"/>
    <mergeCell ref="T451:T453"/>
    <mergeCell ref="U451:U453"/>
    <mergeCell ref="V451:V453"/>
    <mergeCell ref="W451:W453"/>
    <mergeCell ref="X451:X453"/>
    <mergeCell ref="Y451:Y453"/>
    <mergeCell ref="Z451:Z453"/>
    <mergeCell ref="AA451:AA453"/>
    <mergeCell ref="AB451:AB453"/>
    <mergeCell ref="AC451:AC453"/>
    <mergeCell ref="AD451:AD453"/>
    <mergeCell ref="AE451:AE453"/>
    <mergeCell ref="F448:F450"/>
    <mergeCell ref="Q448:Q450"/>
    <mergeCell ref="R448:R450"/>
    <mergeCell ref="S448:S450"/>
    <mergeCell ref="T448:T450"/>
    <mergeCell ref="U448:U450"/>
    <mergeCell ref="V448:V450"/>
    <mergeCell ref="W448:W450"/>
    <mergeCell ref="X448:X450"/>
    <mergeCell ref="Y448:Y450"/>
    <mergeCell ref="Z448:Z450"/>
    <mergeCell ref="AA448:AA450"/>
    <mergeCell ref="AB448:AB450"/>
    <mergeCell ref="AC448:AC450"/>
    <mergeCell ref="AD448:AD450"/>
    <mergeCell ref="AE448:AE450"/>
    <mergeCell ref="F445:F447"/>
    <mergeCell ref="Q445:Q447"/>
    <mergeCell ref="R445:R447"/>
    <mergeCell ref="S445:S447"/>
    <mergeCell ref="T445:T447"/>
    <mergeCell ref="U445:U447"/>
    <mergeCell ref="V445:V447"/>
    <mergeCell ref="W445:W447"/>
    <mergeCell ref="X445:X447"/>
    <mergeCell ref="Y445:Y447"/>
    <mergeCell ref="Z445:Z447"/>
    <mergeCell ref="AA445:AA447"/>
    <mergeCell ref="AB445:AB447"/>
    <mergeCell ref="AC445:AC447"/>
    <mergeCell ref="AD445:AD447"/>
    <mergeCell ref="AE445:AE447"/>
    <mergeCell ref="A442:A481"/>
    <mergeCell ref="F442:F444"/>
    <mergeCell ref="Q442:Q444"/>
    <mergeCell ref="R442:R444"/>
    <mergeCell ref="S442:S444"/>
    <mergeCell ref="T442:T444"/>
    <mergeCell ref="U442:U444"/>
    <mergeCell ref="V442:V444"/>
    <mergeCell ref="W442:W444"/>
    <mergeCell ref="X442:X444"/>
    <mergeCell ref="Y442:Y444"/>
    <mergeCell ref="Z442:Z444"/>
    <mergeCell ref="AA442:AA444"/>
    <mergeCell ref="AB442:AB444"/>
    <mergeCell ref="AC442:AC444"/>
    <mergeCell ref="AD442:AD444"/>
    <mergeCell ref="AE442:AE444"/>
    <mergeCell ref="AC436:AC438"/>
    <mergeCell ref="AE370:AE372"/>
    <mergeCell ref="AE367:AE369"/>
    <mergeCell ref="AE364:AE366"/>
    <mergeCell ref="AE361:AE363"/>
    <mergeCell ref="AE358:AE360"/>
    <mergeCell ref="AE354:AE356"/>
    <mergeCell ref="AE351:AE353"/>
    <mergeCell ref="AE348:AE350"/>
    <mergeCell ref="AE345:AE347"/>
    <mergeCell ref="AE342:AE344"/>
    <mergeCell ref="AE338:AE340"/>
    <mergeCell ref="AE335:AE337"/>
    <mergeCell ref="AE332:AE334"/>
    <mergeCell ref="AE329:AE331"/>
    <mergeCell ref="AE326:AE328"/>
    <mergeCell ref="AE322:AE324"/>
    <mergeCell ref="AE319:AE321"/>
    <mergeCell ref="AE316:AE318"/>
    <mergeCell ref="AE313:AE315"/>
    <mergeCell ref="AE310:AE312"/>
    <mergeCell ref="AD370:AD372"/>
    <mergeCell ref="AD367:AD369"/>
    <mergeCell ref="AD364:AD366"/>
    <mergeCell ref="AD361:AD363"/>
    <mergeCell ref="AD358:AD360"/>
    <mergeCell ref="AD354:AD356"/>
    <mergeCell ref="AD351:AD353"/>
    <mergeCell ref="AD348:AD350"/>
    <mergeCell ref="AD345:AD347"/>
    <mergeCell ref="AD342:AD344"/>
    <mergeCell ref="AD338:AD340"/>
    <mergeCell ref="AD335:AD337"/>
    <mergeCell ref="AD332:AD334"/>
    <mergeCell ref="AD329:AD331"/>
    <mergeCell ref="AD326:AD328"/>
    <mergeCell ref="AD322:AD324"/>
    <mergeCell ref="AD319:AD321"/>
    <mergeCell ref="AD316:AD318"/>
    <mergeCell ref="AD313:AD315"/>
    <mergeCell ref="AD310:AD312"/>
    <mergeCell ref="AC370:AC372"/>
    <mergeCell ref="AC367:AC369"/>
    <mergeCell ref="AC364:AC366"/>
    <mergeCell ref="AC361:AC363"/>
    <mergeCell ref="AC358:AC360"/>
    <mergeCell ref="AC354:AC356"/>
    <mergeCell ref="AC351:AC353"/>
    <mergeCell ref="AC348:AC350"/>
    <mergeCell ref="AC345:AC347"/>
    <mergeCell ref="AC342:AC344"/>
    <mergeCell ref="AC338:AC340"/>
    <mergeCell ref="AC335:AC337"/>
    <mergeCell ref="AC332:AC334"/>
    <mergeCell ref="AC329:AC331"/>
    <mergeCell ref="AC326:AC328"/>
    <mergeCell ref="AC322:AC324"/>
    <mergeCell ref="AC319:AC321"/>
    <mergeCell ref="AC316:AC318"/>
    <mergeCell ref="AC313:AC315"/>
    <mergeCell ref="AC310:AC312"/>
    <mergeCell ref="AB370:AB372"/>
    <mergeCell ref="AB367:AB369"/>
    <mergeCell ref="AB364:AB366"/>
    <mergeCell ref="AB361:AB363"/>
    <mergeCell ref="AB358:AB360"/>
    <mergeCell ref="AB354:AB356"/>
    <mergeCell ref="AB351:AB353"/>
    <mergeCell ref="AB348:AB350"/>
    <mergeCell ref="AB345:AB347"/>
    <mergeCell ref="AB342:AB344"/>
    <mergeCell ref="AB338:AB340"/>
    <mergeCell ref="AB335:AB337"/>
    <mergeCell ref="AB332:AB334"/>
    <mergeCell ref="AB329:AB331"/>
    <mergeCell ref="AB326:AB328"/>
    <mergeCell ref="AB322:AB324"/>
    <mergeCell ref="AB319:AB321"/>
    <mergeCell ref="AB316:AB318"/>
    <mergeCell ref="AB313:AB315"/>
    <mergeCell ref="AB310:AB312"/>
    <mergeCell ref="AA370:AA372"/>
    <mergeCell ref="AA367:AA369"/>
    <mergeCell ref="AA364:AA366"/>
    <mergeCell ref="AA361:AA363"/>
    <mergeCell ref="AA358:AA360"/>
    <mergeCell ref="AA354:AA356"/>
    <mergeCell ref="AA351:AA353"/>
    <mergeCell ref="AA348:AA350"/>
    <mergeCell ref="AA345:AA347"/>
    <mergeCell ref="AA342:AA344"/>
    <mergeCell ref="AA338:AA340"/>
    <mergeCell ref="AA335:AA337"/>
    <mergeCell ref="AA332:AA334"/>
    <mergeCell ref="AA329:AA331"/>
    <mergeCell ref="AA326:AA328"/>
    <mergeCell ref="AA322:AA324"/>
    <mergeCell ref="AA319:AA321"/>
    <mergeCell ref="AA316:AA318"/>
    <mergeCell ref="AA313:AA315"/>
    <mergeCell ref="AA310:AA312"/>
    <mergeCell ref="Z370:Z372"/>
    <mergeCell ref="Z367:Z369"/>
    <mergeCell ref="Z364:Z366"/>
    <mergeCell ref="Z361:Z363"/>
    <mergeCell ref="Z358:Z360"/>
    <mergeCell ref="Z354:Z356"/>
    <mergeCell ref="Z351:Z353"/>
    <mergeCell ref="Z348:Z350"/>
    <mergeCell ref="Z345:Z347"/>
    <mergeCell ref="Z342:Z344"/>
    <mergeCell ref="Z338:Z340"/>
    <mergeCell ref="Z335:Z337"/>
    <mergeCell ref="Z332:Z334"/>
    <mergeCell ref="Z329:Z331"/>
    <mergeCell ref="Z326:Z328"/>
    <mergeCell ref="Z322:Z324"/>
    <mergeCell ref="Z319:Z321"/>
    <mergeCell ref="Z316:Z318"/>
    <mergeCell ref="Z313:Z315"/>
    <mergeCell ref="Z310:Z312"/>
    <mergeCell ref="Y370:Y372"/>
    <mergeCell ref="Y367:Y369"/>
    <mergeCell ref="Y364:Y366"/>
    <mergeCell ref="Y361:Y363"/>
    <mergeCell ref="Y358:Y360"/>
    <mergeCell ref="Y354:Y356"/>
    <mergeCell ref="Y351:Y353"/>
    <mergeCell ref="Y348:Y350"/>
    <mergeCell ref="Y345:Y347"/>
    <mergeCell ref="Y342:Y344"/>
    <mergeCell ref="Y338:Y340"/>
    <mergeCell ref="Y335:Y337"/>
    <mergeCell ref="Y332:Y334"/>
    <mergeCell ref="Y329:Y331"/>
    <mergeCell ref="Y326:Y328"/>
    <mergeCell ref="Y322:Y324"/>
    <mergeCell ref="Y319:Y321"/>
    <mergeCell ref="Y316:Y318"/>
    <mergeCell ref="Y313:Y315"/>
    <mergeCell ref="Y310:Y312"/>
    <mergeCell ref="X370:X372"/>
    <mergeCell ref="X367:X369"/>
    <mergeCell ref="X364:X366"/>
    <mergeCell ref="X361:X363"/>
    <mergeCell ref="X358:X360"/>
    <mergeCell ref="X354:X356"/>
    <mergeCell ref="X351:X353"/>
    <mergeCell ref="X348:X350"/>
    <mergeCell ref="X345:X347"/>
    <mergeCell ref="X342:X344"/>
    <mergeCell ref="X338:X340"/>
    <mergeCell ref="X335:X337"/>
    <mergeCell ref="X332:X334"/>
    <mergeCell ref="X329:X331"/>
    <mergeCell ref="X326:X328"/>
    <mergeCell ref="X322:X324"/>
    <mergeCell ref="X319:X321"/>
    <mergeCell ref="X316:X318"/>
    <mergeCell ref="X313:X315"/>
    <mergeCell ref="X310:X312"/>
    <mergeCell ref="W370:W372"/>
    <mergeCell ref="W367:W369"/>
    <mergeCell ref="W364:W366"/>
    <mergeCell ref="W361:W363"/>
    <mergeCell ref="W358:W360"/>
    <mergeCell ref="W354:W356"/>
    <mergeCell ref="W351:W353"/>
    <mergeCell ref="W348:W350"/>
    <mergeCell ref="W345:W347"/>
    <mergeCell ref="W342:W344"/>
    <mergeCell ref="W338:W340"/>
    <mergeCell ref="W335:W337"/>
    <mergeCell ref="W332:W334"/>
    <mergeCell ref="W329:W331"/>
    <mergeCell ref="W326:W328"/>
    <mergeCell ref="W322:W324"/>
    <mergeCell ref="W319:W321"/>
    <mergeCell ref="W316:W318"/>
    <mergeCell ref="W313:W315"/>
    <mergeCell ref="W310:W312"/>
    <mergeCell ref="V370:V372"/>
    <mergeCell ref="V367:V369"/>
    <mergeCell ref="V364:V366"/>
    <mergeCell ref="V361:V363"/>
    <mergeCell ref="V358:V360"/>
    <mergeCell ref="V354:V356"/>
    <mergeCell ref="V351:V353"/>
    <mergeCell ref="V348:V350"/>
    <mergeCell ref="V345:V347"/>
    <mergeCell ref="V342:V344"/>
    <mergeCell ref="V338:V340"/>
    <mergeCell ref="V335:V337"/>
    <mergeCell ref="V332:V334"/>
    <mergeCell ref="V329:V331"/>
    <mergeCell ref="V326:V328"/>
    <mergeCell ref="V322:V324"/>
    <mergeCell ref="V319:V321"/>
    <mergeCell ref="V316:V318"/>
    <mergeCell ref="V313:V315"/>
    <mergeCell ref="V310:V312"/>
    <mergeCell ref="U370:U372"/>
    <mergeCell ref="U367:U369"/>
    <mergeCell ref="U364:U366"/>
    <mergeCell ref="U361:U363"/>
    <mergeCell ref="U358:U360"/>
    <mergeCell ref="U354:U356"/>
    <mergeCell ref="U351:U353"/>
    <mergeCell ref="U348:U350"/>
    <mergeCell ref="U345:U347"/>
    <mergeCell ref="U342:U344"/>
    <mergeCell ref="U338:U340"/>
    <mergeCell ref="U335:U337"/>
    <mergeCell ref="U332:U334"/>
    <mergeCell ref="U329:U331"/>
    <mergeCell ref="U326:U328"/>
    <mergeCell ref="U322:U324"/>
    <mergeCell ref="U319:U321"/>
    <mergeCell ref="U316:U318"/>
    <mergeCell ref="U313:U315"/>
    <mergeCell ref="U310:U312"/>
    <mergeCell ref="T370:T372"/>
    <mergeCell ref="T367:T369"/>
    <mergeCell ref="T364:T366"/>
    <mergeCell ref="T361:T363"/>
    <mergeCell ref="T358:T360"/>
    <mergeCell ref="T354:T356"/>
    <mergeCell ref="T351:T353"/>
    <mergeCell ref="T348:T350"/>
    <mergeCell ref="T345:T347"/>
    <mergeCell ref="T342:T344"/>
    <mergeCell ref="T338:T340"/>
    <mergeCell ref="T335:T337"/>
    <mergeCell ref="T332:T334"/>
    <mergeCell ref="T329:T331"/>
    <mergeCell ref="T326:T328"/>
    <mergeCell ref="T322:T324"/>
    <mergeCell ref="T319:T321"/>
    <mergeCell ref="T316:T318"/>
    <mergeCell ref="T313:T315"/>
    <mergeCell ref="T310:T312"/>
    <mergeCell ref="S370:S372"/>
    <mergeCell ref="S367:S369"/>
    <mergeCell ref="S364:S366"/>
    <mergeCell ref="S361:S363"/>
    <mergeCell ref="S358:S360"/>
    <mergeCell ref="S354:S356"/>
    <mergeCell ref="S351:S353"/>
    <mergeCell ref="S348:S350"/>
    <mergeCell ref="S345:S347"/>
    <mergeCell ref="S342:S344"/>
    <mergeCell ref="S338:S340"/>
    <mergeCell ref="S335:S337"/>
    <mergeCell ref="S332:S334"/>
    <mergeCell ref="S329:S331"/>
    <mergeCell ref="S326:S328"/>
    <mergeCell ref="S322:S324"/>
    <mergeCell ref="S319:S321"/>
    <mergeCell ref="S316:S318"/>
    <mergeCell ref="S313:S315"/>
    <mergeCell ref="S310:S312"/>
    <mergeCell ref="R370:R372"/>
    <mergeCell ref="R367:R369"/>
    <mergeCell ref="R364:R366"/>
    <mergeCell ref="R361:R363"/>
    <mergeCell ref="R358:R360"/>
    <mergeCell ref="R354:R356"/>
    <mergeCell ref="R351:R353"/>
    <mergeCell ref="R348:R350"/>
    <mergeCell ref="R345:R347"/>
    <mergeCell ref="R342:R344"/>
    <mergeCell ref="R338:R340"/>
    <mergeCell ref="R335:R337"/>
    <mergeCell ref="R332:R334"/>
    <mergeCell ref="R329:R331"/>
    <mergeCell ref="R326:R328"/>
    <mergeCell ref="R322:R324"/>
    <mergeCell ref="R319:R321"/>
    <mergeCell ref="R316:R318"/>
    <mergeCell ref="R313:R315"/>
    <mergeCell ref="R310:R312"/>
    <mergeCell ref="Q370:Q372"/>
    <mergeCell ref="Q367:Q369"/>
    <mergeCell ref="Q364:Q366"/>
    <mergeCell ref="Q361:Q363"/>
    <mergeCell ref="Q358:Q360"/>
    <mergeCell ref="Q354:Q356"/>
    <mergeCell ref="Q351:Q353"/>
    <mergeCell ref="Q348:Q350"/>
    <mergeCell ref="Q345:Q347"/>
    <mergeCell ref="Q342:Q344"/>
    <mergeCell ref="Q338:Q340"/>
    <mergeCell ref="Q335:Q337"/>
    <mergeCell ref="Q332:Q334"/>
    <mergeCell ref="Q329:Q331"/>
    <mergeCell ref="Q326:Q328"/>
    <mergeCell ref="Q322:Q324"/>
    <mergeCell ref="Q319:Q321"/>
    <mergeCell ref="Q316:Q318"/>
    <mergeCell ref="Q313:Q315"/>
    <mergeCell ref="Q310:Q312"/>
    <mergeCell ref="F370:F372"/>
    <mergeCell ref="F367:F369"/>
    <mergeCell ref="F364:F366"/>
    <mergeCell ref="F361:F363"/>
    <mergeCell ref="F358:F360"/>
    <mergeCell ref="F354:F356"/>
    <mergeCell ref="F351:F353"/>
    <mergeCell ref="F348:F350"/>
    <mergeCell ref="F345:F347"/>
    <mergeCell ref="F342:F344"/>
    <mergeCell ref="F338:F340"/>
    <mergeCell ref="F335:F337"/>
    <mergeCell ref="F332:F334"/>
    <mergeCell ref="F329:F331"/>
    <mergeCell ref="F326:F328"/>
    <mergeCell ref="F322:F324"/>
    <mergeCell ref="F319:F321"/>
    <mergeCell ref="F316:F318"/>
    <mergeCell ref="F313:F315"/>
    <mergeCell ref="F310:F312"/>
    <mergeCell ref="C370:C372"/>
    <mergeCell ref="C367:C369"/>
    <mergeCell ref="C364:C366"/>
    <mergeCell ref="C361:C363"/>
    <mergeCell ref="C354:C356"/>
    <mergeCell ref="C351:C353"/>
    <mergeCell ref="C348:C350"/>
    <mergeCell ref="C345:C347"/>
    <mergeCell ref="C358:C360"/>
    <mergeCell ref="C342:C344"/>
    <mergeCell ref="C338:C340"/>
    <mergeCell ref="C335:C337"/>
    <mergeCell ref="C332:C334"/>
    <mergeCell ref="C329:C331"/>
    <mergeCell ref="C326:C328"/>
    <mergeCell ref="C322:C324"/>
    <mergeCell ref="C319:C321"/>
    <mergeCell ref="C316:C318"/>
    <mergeCell ref="C313:C315"/>
    <mergeCell ref="C310:C312"/>
    <mergeCell ref="B374:D374"/>
    <mergeCell ref="B373:D373"/>
    <mergeCell ref="B370:B372"/>
    <mergeCell ref="B367:B369"/>
    <mergeCell ref="B364:B366"/>
    <mergeCell ref="B361:B363"/>
    <mergeCell ref="B358:B360"/>
    <mergeCell ref="B357:D357"/>
    <mergeCell ref="B354:B356"/>
    <mergeCell ref="B351:B353"/>
    <mergeCell ref="B348:B350"/>
    <mergeCell ref="B345:B347"/>
    <mergeCell ref="B342:B344"/>
    <mergeCell ref="B341:D341"/>
    <mergeCell ref="B338:B340"/>
    <mergeCell ref="B335:B337"/>
    <mergeCell ref="B332:B334"/>
    <mergeCell ref="B329:B331"/>
    <mergeCell ref="B326:B328"/>
    <mergeCell ref="B325:D325"/>
    <mergeCell ref="B322:B324"/>
    <mergeCell ref="B319:B321"/>
    <mergeCell ref="B316:B318"/>
    <mergeCell ref="B313:B315"/>
    <mergeCell ref="B310:B312"/>
    <mergeCell ref="A310:A374"/>
    <mergeCell ref="C212:C214"/>
    <mergeCell ref="C209:C211"/>
    <mergeCell ref="C206:C208"/>
    <mergeCell ref="C203:C205"/>
    <mergeCell ref="AE260:AE262"/>
    <mergeCell ref="AE257:AE259"/>
    <mergeCell ref="AE254:AE256"/>
    <mergeCell ref="AE251:AE253"/>
    <mergeCell ref="AE248:AE250"/>
    <mergeCell ref="AE244:AE246"/>
    <mergeCell ref="AE241:AE243"/>
    <mergeCell ref="AE238:AE240"/>
    <mergeCell ref="AE235:AE237"/>
    <mergeCell ref="AE232:AE234"/>
    <mergeCell ref="AE228:AE230"/>
    <mergeCell ref="AE225:AE227"/>
    <mergeCell ref="AE222:AE224"/>
    <mergeCell ref="AE219:AE221"/>
    <mergeCell ref="AE216:AE218"/>
    <mergeCell ref="AE212:AE214"/>
    <mergeCell ref="AE209:AE211"/>
    <mergeCell ref="AE206:AE208"/>
    <mergeCell ref="AE203:AE205"/>
    <mergeCell ref="AE200:AE202"/>
    <mergeCell ref="AD260:AD262"/>
    <mergeCell ref="AD257:AD259"/>
    <mergeCell ref="AD254:AD256"/>
    <mergeCell ref="AD251:AD253"/>
    <mergeCell ref="AD248:AD250"/>
    <mergeCell ref="AD244:AD246"/>
    <mergeCell ref="AD241:AD243"/>
    <mergeCell ref="AD238:AD240"/>
    <mergeCell ref="AD235:AD237"/>
    <mergeCell ref="AD232:AD234"/>
    <mergeCell ref="AD228:AD230"/>
    <mergeCell ref="AD225:AD227"/>
    <mergeCell ref="AD222:AD224"/>
    <mergeCell ref="AD219:AD221"/>
    <mergeCell ref="AD216:AD218"/>
    <mergeCell ref="AD212:AD214"/>
    <mergeCell ref="AD209:AD211"/>
    <mergeCell ref="AD206:AD208"/>
    <mergeCell ref="AD203:AD205"/>
    <mergeCell ref="AD200:AD202"/>
    <mergeCell ref="AC260:AC262"/>
    <mergeCell ref="AC257:AC259"/>
    <mergeCell ref="AC254:AC256"/>
    <mergeCell ref="AC251:AC253"/>
    <mergeCell ref="AC248:AC250"/>
    <mergeCell ref="AC244:AC246"/>
    <mergeCell ref="AC238:AC240"/>
    <mergeCell ref="AC235:AC237"/>
    <mergeCell ref="AC232:AC234"/>
    <mergeCell ref="AC228:AC230"/>
    <mergeCell ref="AC225:AC227"/>
    <mergeCell ref="AC222:AC224"/>
    <mergeCell ref="AC219:AC221"/>
    <mergeCell ref="AC216:AC218"/>
    <mergeCell ref="AC212:AC214"/>
    <mergeCell ref="AC209:AC211"/>
    <mergeCell ref="AC206:AC208"/>
    <mergeCell ref="AC203:AC205"/>
    <mergeCell ref="AC200:AC202"/>
    <mergeCell ref="AC241:AC243"/>
    <mergeCell ref="AB260:AB262"/>
    <mergeCell ref="AB257:AB259"/>
    <mergeCell ref="AB254:AB256"/>
    <mergeCell ref="AB251:AB253"/>
    <mergeCell ref="AB248:AB250"/>
    <mergeCell ref="AB244:AB246"/>
    <mergeCell ref="AB241:AB243"/>
    <mergeCell ref="AB238:AB240"/>
    <mergeCell ref="AB235:AB237"/>
    <mergeCell ref="AB232:AB234"/>
    <mergeCell ref="AB228:AB230"/>
    <mergeCell ref="AB225:AB227"/>
    <mergeCell ref="AB222:AB224"/>
    <mergeCell ref="AB219:AB221"/>
    <mergeCell ref="AB216:AB218"/>
    <mergeCell ref="AB212:AB214"/>
    <mergeCell ref="AB209:AB211"/>
    <mergeCell ref="AB206:AB208"/>
    <mergeCell ref="AB203:AB205"/>
    <mergeCell ref="AB200:AB202"/>
    <mergeCell ref="AA260:AA262"/>
    <mergeCell ref="AA257:AA259"/>
    <mergeCell ref="AA254:AA256"/>
    <mergeCell ref="AA251:AA253"/>
    <mergeCell ref="AA248:AA250"/>
    <mergeCell ref="AA244:AA246"/>
    <mergeCell ref="AA241:AA243"/>
    <mergeCell ref="AA238:AA240"/>
    <mergeCell ref="AA235:AA237"/>
    <mergeCell ref="AA232:AA234"/>
    <mergeCell ref="AA228:AA230"/>
    <mergeCell ref="AA225:AA227"/>
    <mergeCell ref="AA222:AA224"/>
    <mergeCell ref="AA219:AA221"/>
    <mergeCell ref="AA216:AA218"/>
    <mergeCell ref="AA212:AA214"/>
    <mergeCell ref="AA209:AA211"/>
    <mergeCell ref="AA206:AA208"/>
    <mergeCell ref="AA203:AA205"/>
    <mergeCell ref="AA200:AA202"/>
    <mergeCell ref="Z260:Z262"/>
    <mergeCell ref="Z257:Z259"/>
    <mergeCell ref="Z254:Z256"/>
    <mergeCell ref="Z251:Z253"/>
    <mergeCell ref="Z248:Z250"/>
    <mergeCell ref="Z244:Z246"/>
    <mergeCell ref="Z241:Z243"/>
    <mergeCell ref="Z238:Z240"/>
    <mergeCell ref="Z235:Z237"/>
    <mergeCell ref="Z232:Z234"/>
    <mergeCell ref="Z228:Z230"/>
    <mergeCell ref="Z225:Z227"/>
    <mergeCell ref="Z222:Z224"/>
    <mergeCell ref="Z219:Z221"/>
    <mergeCell ref="Z216:Z218"/>
    <mergeCell ref="Z212:Z214"/>
    <mergeCell ref="Z209:Z211"/>
    <mergeCell ref="Z206:Z208"/>
    <mergeCell ref="Z203:Z205"/>
    <mergeCell ref="Z200:Z202"/>
    <mergeCell ref="Y260:Y262"/>
    <mergeCell ref="Y257:Y259"/>
    <mergeCell ref="Y254:Y256"/>
    <mergeCell ref="Y251:Y253"/>
    <mergeCell ref="Y248:Y250"/>
    <mergeCell ref="Y244:Y246"/>
    <mergeCell ref="Y241:Y243"/>
    <mergeCell ref="Y238:Y240"/>
    <mergeCell ref="Y235:Y237"/>
    <mergeCell ref="Y232:Y234"/>
    <mergeCell ref="Y228:Y230"/>
    <mergeCell ref="Y225:Y227"/>
    <mergeCell ref="Y222:Y224"/>
    <mergeCell ref="Y219:Y221"/>
    <mergeCell ref="Y216:Y218"/>
    <mergeCell ref="Y212:Y214"/>
    <mergeCell ref="Y209:Y211"/>
    <mergeCell ref="Y206:Y208"/>
    <mergeCell ref="Y203:Y205"/>
    <mergeCell ref="Y200:Y202"/>
    <mergeCell ref="X257:X259"/>
    <mergeCell ref="X254:X256"/>
    <mergeCell ref="X251:X253"/>
    <mergeCell ref="X248:X250"/>
    <mergeCell ref="X244:X246"/>
    <mergeCell ref="X241:X243"/>
    <mergeCell ref="X238:X240"/>
    <mergeCell ref="X235:X237"/>
    <mergeCell ref="X232:X234"/>
    <mergeCell ref="X228:X230"/>
    <mergeCell ref="X225:X227"/>
    <mergeCell ref="X222:X224"/>
    <mergeCell ref="X219:X221"/>
    <mergeCell ref="X216:X218"/>
    <mergeCell ref="X212:X214"/>
    <mergeCell ref="X209:X211"/>
    <mergeCell ref="X206:X208"/>
    <mergeCell ref="X203:X205"/>
    <mergeCell ref="X200:X202"/>
    <mergeCell ref="X260:X262"/>
    <mergeCell ref="W260:W262"/>
    <mergeCell ref="W257:W259"/>
    <mergeCell ref="W254:W256"/>
    <mergeCell ref="W251:W253"/>
    <mergeCell ref="W248:W250"/>
    <mergeCell ref="W244:W246"/>
    <mergeCell ref="W241:W243"/>
    <mergeCell ref="W238:W240"/>
    <mergeCell ref="W235:W237"/>
    <mergeCell ref="W232:W234"/>
    <mergeCell ref="W228:W230"/>
    <mergeCell ref="W225:W227"/>
    <mergeCell ref="W222:W224"/>
    <mergeCell ref="W219:W221"/>
    <mergeCell ref="W216:W218"/>
    <mergeCell ref="W212:W214"/>
    <mergeCell ref="W209:W211"/>
    <mergeCell ref="W206:W208"/>
    <mergeCell ref="W203:W205"/>
    <mergeCell ref="W200:W202"/>
    <mergeCell ref="V260:V262"/>
    <mergeCell ref="V257:V259"/>
    <mergeCell ref="V254:V256"/>
    <mergeCell ref="V251:V253"/>
    <mergeCell ref="V248:V250"/>
    <mergeCell ref="V244:V246"/>
    <mergeCell ref="V241:V243"/>
    <mergeCell ref="V238:V240"/>
    <mergeCell ref="V235:V237"/>
    <mergeCell ref="V232:V234"/>
    <mergeCell ref="V228:V230"/>
    <mergeCell ref="V225:V227"/>
    <mergeCell ref="V222:V224"/>
    <mergeCell ref="V219:V221"/>
    <mergeCell ref="V216:V218"/>
    <mergeCell ref="V212:V214"/>
    <mergeCell ref="V209:V211"/>
    <mergeCell ref="V206:V208"/>
    <mergeCell ref="V203:V205"/>
    <mergeCell ref="V200:V202"/>
    <mergeCell ref="U260:U262"/>
    <mergeCell ref="U257:U259"/>
    <mergeCell ref="U254:U256"/>
    <mergeCell ref="U251:U253"/>
    <mergeCell ref="U248:U250"/>
    <mergeCell ref="U244:U246"/>
    <mergeCell ref="U241:U243"/>
    <mergeCell ref="U238:U240"/>
    <mergeCell ref="U235:U237"/>
    <mergeCell ref="U232:U234"/>
    <mergeCell ref="U228:U230"/>
    <mergeCell ref="U225:U227"/>
    <mergeCell ref="U222:U224"/>
    <mergeCell ref="U219:U221"/>
    <mergeCell ref="U216:U218"/>
    <mergeCell ref="U212:U214"/>
    <mergeCell ref="U209:U211"/>
    <mergeCell ref="U206:U208"/>
    <mergeCell ref="U203:U205"/>
    <mergeCell ref="U200:U202"/>
    <mergeCell ref="T260:T262"/>
    <mergeCell ref="T257:T259"/>
    <mergeCell ref="T254:T256"/>
    <mergeCell ref="T251:T253"/>
    <mergeCell ref="T248:T250"/>
    <mergeCell ref="T244:T246"/>
    <mergeCell ref="T241:T243"/>
    <mergeCell ref="T238:T240"/>
    <mergeCell ref="T235:T237"/>
    <mergeCell ref="T232:T234"/>
    <mergeCell ref="T228:T230"/>
    <mergeCell ref="T225:T227"/>
    <mergeCell ref="T222:T224"/>
    <mergeCell ref="T219:T221"/>
    <mergeCell ref="T216:T218"/>
    <mergeCell ref="T212:T214"/>
    <mergeCell ref="T209:T211"/>
    <mergeCell ref="T206:T208"/>
    <mergeCell ref="T203:T205"/>
    <mergeCell ref="T200:T202"/>
    <mergeCell ref="S260:S262"/>
    <mergeCell ref="S257:S259"/>
    <mergeCell ref="S254:S256"/>
    <mergeCell ref="S251:S253"/>
    <mergeCell ref="S248:S250"/>
    <mergeCell ref="S244:S246"/>
    <mergeCell ref="S241:S243"/>
    <mergeCell ref="S238:S240"/>
    <mergeCell ref="S235:S237"/>
    <mergeCell ref="S232:S234"/>
    <mergeCell ref="S228:S230"/>
    <mergeCell ref="S225:S227"/>
    <mergeCell ref="S222:S224"/>
    <mergeCell ref="S219:S221"/>
    <mergeCell ref="S216:S218"/>
    <mergeCell ref="S212:S214"/>
    <mergeCell ref="S209:S211"/>
    <mergeCell ref="S206:S208"/>
    <mergeCell ref="S203:S205"/>
    <mergeCell ref="S200:S202"/>
    <mergeCell ref="R260:R262"/>
    <mergeCell ref="R257:R259"/>
    <mergeCell ref="R254:R256"/>
    <mergeCell ref="R251:R253"/>
    <mergeCell ref="R248:R250"/>
    <mergeCell ref="R244:R246"/>
    <mergeCell ref="R241:R243"/>
    <mergeCell ref="R238:R240"/>
    <mergeCell ref="R235:R237"/>
    <mergeCell ref="R232:R234"/>
    <mergeCell ref="R228:R230"/>
    <mergeCell ref="R225:R227"/>
    <mergeCell ref="R222:R224"/>
    <mergeCell ref="R219:R221"/>
    <mergeCell ref="R216:R218"/>
    <mergeCell ref="R212:R214"/>
    <mergeCell ref="R209:R211"/>
    <mergeCell ref="R206:R208"/>
    <mergeCell ref="R203:R205"/>
    <mergeCell ref="R200:R202"/>
    <mergeCell ref="Q260:Q262"/>
    <mergeCell ref="Q257:Q259"/>
    <mergeCell ref="Q254:Q256"/>
    <mergeCell ref="Q251:Q253"/>
    <mergeCell ref="Q248:Q250"/>
    <mergeCell ref="Q244:Q246"/>
    <mergeCell ref="Q241:Q243"/>
    <mergeCell ref="Q238:Q240"/>
    <mergeCell ref="Q235:Q237"/>
    <mergeCell ref="Q232:Q234"/>
    <mergeCell ref="Q228:Q230"/>
    <mergeCell ref="Q225:Q227"/>
    <mergeCell ref="Q222:Q224"/>
    <mergeCell ref="Q219:Q221"/>
    <mergeCell ref="Q216:Q218"/>
    <mergeCell ref="Q212:Q214"/>
    <mergeCell ref="Q209:Q211"/>
    <mergeCell ref="Q206:Q208"/>
    <mergeCell ref="Q203:Q205"/>
    <mergeCell ref="Q200:Q202"/>
    <mergeCell ref="F260:F262"/>
    <mergeCell ref="F257:F259"/>
    <mergeCell ref="F254:F256"/>
    <mergeCell ref="F251:F253"/>
    <mergeCell ref="F248:F250"/>
    <mergeCell ref="F244:F246"/>
    <mergeCell ref="F241:F243"/>
    <mergeCell ref="F238:F240"/>
    <mergeCell ref="F235:F237"/>
    <mergeCell ref="F232:F234"/>
    <mergeCell ref="F228:F230"/>
    <mergeCell ref="F225:F227"/>
    <mergeCell ref="F222:F224"/>
    <mergeCell ref="F219:F221"/>
    <mergeCell ref="F216:F218"/>
    <mergeCell ref="F212:F214"/>
    <mergeCell ref="F209:F211"/>
    <mergeCell ref="F206:F208"/>
    <mergeCell ref="F203:F205"/>
    <mergeCell ref="F200:F202"/>
    <mergeCell ref="C244:C246"/>
    <mergeCell ref="C241:C243"/>
    <mergeCell ref="C238:C240"/>
    <mergeCell ref="C235:C237"/>
    <mergeCell ref="C228:C230"/>
    <mergeCell ref="C225:C227"/>
    <mergeCell ref="C222:C224"/>
    <mergeCell ref="C219:C221"/>
    <mergeCell ref="C232:C234"/>
    <mergeCell ref="C248:C250"/>
    <mergeCell ref="C216:C218"/>
    <mergeCell ref="C200:C202"/>
    <mergeCell ref="B264:D264"/>
    <mergeCell ref="B263:D263"/>
    <mergeCell ref="B260:B262"/>
    <mergeCell ref="B257:B259"/>
    <mergeCell ref="B254:B256"/>
    <mergeCell ref="B251:B253"/>
    <mergeCell ref="B248:B250"/>
    <mergeCell ref="B247:D247"/>
    <mergeCell ref="B244:B246"/>
    <mergeCell ref="B241:B243"/>
    <mergeCell ref="B238:B240"/>
    <mergeCell ref="B235:B237"/>
    <mergeCell ref="B232:B234"/>
    <mergeCell ref="B231:D231"/>
    <mergeCell ref="B228:B230"/>
    <mergeCell ref="B225:B227"/>
    <mergeCell ref="B222:B224"/>
    <mergeCell ref="B219:B221"/>
    <mergeCell ref="B216:B218"/>
    <mergeCell ref="B215:D215"/>
    <mergeCell ref="B212:B214"/>
    <mergeCell ref="B209:B211"/>
    <mergeCell ref="B206:B208"/>
    <mergeCell ref="B203:B205"/>
    <mergeCell ref="B200:B202"/>
    <mergeCell ref="A200:A264"/>
    <mergeCell ref="C178:C180"/>
    <mergeCell ref="C175:C177"/>
    <mergeCell ref="C172:C174"/>
    <mergeCell ref="C169:C171"/>
    <mergeCell ref="C162:C164"/>
    <mergeCell ref="C159:C161"/>
    <mergeCell ref="C156:C158"/>
    <mergeCell ref="C153:C155"/>
    <mergeCell ref="C146:C148"/>
    <mergeCell ref="C143:C145"/>
    <mergeCell ref="C140:C142"/>
    <mergeCell ref="C137:C139"/>
    <mergeCell ref="C80:C82"/>
    <mergeCell ref="C77:C79"/>
    <mergeCell ref="C74:C76"/>
    <mergeCell ref="C71:C73"/>
    <mergeCell ref="AE128:AE130"/>
    <mergeCell ref="AE125:AE127"/>
    <mergeCell ref="AE122:AE124"/>
    <mergeCell ref="AE119:AE121"/>
    <mergeCell ref="AE116:AE118"/>
    <mergeCell ref="AE112:AE114"/>
    <mergeCell ref="AE109:AE111"/>
    <mergeCell ref="AE106:AE108"/>
    <mergeCell ref="AE103:AE105"/>
    <mergeCell ref="AE100:AE102"/>
    <mergeCell ref="AE96:AE98"/>
    <mergeCell ref="AE93:AE95"/>
    <mergeCell ref="AE90:AE92"/>
    <mergeCell ref="AE87:AE89"/>
    <mergeCell ref="AE84:AE86"/>
    <mergeCell ref="AE80:AE82"/>
    <mergeCell ref="AE77:AE79"/>
    <mergeCell ref="AE74:AE76"/>
    <mergeCell ref="AE71:AE73"/>
    <mergeCell ref="AE68:AE70"/>
    <mergeCell ref="AD128:AD130"/>
    <mergeCell ref="AD125:AD127"/>
    <mergeCell ref="AD122:AD124"/>
    <mergeCell ref="AD119:AD121"/>
    <mergeCell ref="AD116:AD118"/>
    <mergeCell ref="AD112:AD114"/>
    <mergeCell ref="AD109:AD111"/>
    <mergeCell ref="AD106:AD108"/>
    <mergeCell ref="AD103:AD105"/>
    <mergeCell ref="AD100:AD102"/>
    <mergeCell ref="AD96:AD98"/>
    <mergeCell ref="AD93:AD95"/>
    <mergeCell ref="AD90:AD92"/>
    <mergeCell ref="AD87:AD89"/>
    <mergeCell ref="AD84:AD86"/>
    <mergeCell ref="AD80:AD82"/>
    <mergeCell ref="AD77:AD79"/>
    <mergeCell ref="AD74:AD76"/>
    <mergeCell ref="AD71:AD73"/>
    <mergeCell ref="AD68:AD70"/>
    <mergeCell ref="AC128:AC130"/>
    <mergeCell ref="AC125:AC127"/>
    <mergeCell ref="AC122:AC124"/>
    <mergeCell ref="AC119:AC121"/>
    <mergeCell ref="AC116:AC118"/>
    <mergeCell ref="AC112:AC114"/>
    <mergeCell ref="AC106:AC108"/>
    <mergeCell ref="AC103:AC105"/>
    <mergeCell ref="AC100:AC102"/>
    <mergeCell ref="AC96:AC98"/>
    <mergeCell ref="AC93:AC95"/>
    <mergeCell ref="AC90:AC92"/>
    <mergeCell ref="AC87:AC89"/>
    <mergeCell ref="AC84:AC86"/>
    <mergeCell ref="AC80:AC82"/>
    <mergeCell ref="AC77:AC79"/>
    <mergeCell ref="AC74:AC76"/>
    <mergeCell ref="AC71:AC73"/>
    <mergeCell ref="AC68:AC70"/>
    <mergeCell ref="AB128:AB130"/>
    <mergeCell ref="AB125:AB127"/>
    <mergeCell ref="AB122:AB124"/>
    <mergeCell ref="AB119:AB121"/>
    <mergeCell ref="AB116:AB118"/>
    <mergeCell ref="AB112:AB114"/>
    <mergeCell ref="AB109:AB111"/>
    <mergeCell ref="AB106:AB108"/>
    <mergeCell ref="AB103:AB105"/>
    <mergeCell ref="AB100:AB102"/>
    <mergeCell ref="AB96:AB98"/>
    <mergeCell ref="AB93:AB95"/>
    <mergeCell ref="AB90:AB92"/>
    <mergeCell ref="AB87:AB89"/>
    <mergeCell ref="AB84:AB86"/>
    <mergeCell ref="AB80:AB82"/>
    <mergeCell ref="AB77:AB79"/>
    <mergeCell ref="AB74:AB76"/>
    <mergeCell ref="AB71:AB73"/>
    <mergeCell ref="AB68:AB70"/>
    <mergeCell ref="AA128:AA130"/>
    <mergeCell ref="AA125:AA127"/>
    <mergeCell ref="AA122:AA124"/>
    <mergeCell ref="AA119:AA121"/>
    <mergeCell ref="AA116:AA118"/>
    <mergeCell ref="AA112:AA114"/>
    <mergeCell ref="AA109:AA111"/>
    <mergeCell ref="AA106:AA108"/>
    <mergeCell ref="AA103:AA105"/>
    <mergeCell ref="AA100:AA102"/>
    <mergeCell ref="AA96:AA98"/>
    <mergeCell ref="AA93:AA95"/>
    <mergeCell ref="AA90:AA92"/>
    <mergeCell ref="AA87:AA89"/>
    <mergeCell ref="AA84:AA86"/>
    <mergeCell ref="AA80:AA82"/>
    <mergeCell ref="AA77:AA79"/>
    <mergeCell ref="AA74:AA76"/>
    <mergeCell ref="AA71:AA73"/>
    <mergeCell ref="AA68:AA70"/>
    <mergeCell ref="Z128:Z130"/>
    <mergeCell ref="Z125:Z127"/>
    <mergeCell ref="Z122:Z124"/>
    <mergeCell ref="Z119:Z121"/>
    <mergeCell ref="Z116:Z118"/>
    <mergeCell ref="Z112:Z114"/>
    <mergeCell ref="Z109:Z111"/>
    <mergeCell ref="Z106:Z108"/>
    <mergeCell ref="Z103:Z105"/>
    <mergeCell ref="Z100:Z102"/>
    <mergeCell ref="Z96:Z98"/>
    <mergeCell ref="Z93:Z95"/>
    <mergeCell ref="Z90:Z92"/>
    <mergeCell ref="Z87:Z89"/>
    <mergeCell ref="Z84:Z86"/>
    <mergeCell ref="Z80:Z82"/>
    <mergeCell ref="Z77:Z79"/>
    <mergeCell ref="Z74:Z76"/>
    <mergeCell ref="Z71:Z73"/>
    <mergeCell ref="Z68:Z70"/>
    <mergeCell ref="Y128:Y130"/>
    <mergeCell ref="Y125:Y127"/>
    <mergeCell ref="Y122:Y124"/>
    <mergeCell ref="Y119:Y121"/>
    <mergeCell ref="Y116:Y118"/>
    <mergeCell ref="Y112:Y114"/>
    <mergeCell ref="Y109:Y111"/>
    <mergeCell ref="Y106:Y108"/>
    <mergeCell ref="Y103:Y105"/>
    <mergeCell ref="Y100:Y102"/>
    <mergeCell ref="Y96:Y98"/>
    <mergeCell ref="Y93:Y95"/>
    <mergeCell ref="Y90:Y92"/>
    <mergeCell ref="Y87:Y89"/>
    <mergeCell ref="Y84:Y86"/>
    <mergeCell ref="Y80:Y82"/>
    <mergeCell ref="Y77:Y79"/>
    <mergeCell ref="Y74:Y76"/>
    <mergeCell ref="Y71:Y73"/>
    <mergeCell ref="Y68:Y70"/>
    <mergeCell ref="X125:X127"/>
    <mergeCell ref="X122:X124"/>
    <mergeCell ref="X119:X121"/>
    <mergeCell ref="X116:X118"/>
    <mergeCell ref="X112:X114"/>
    <mergeCell ref="X109:X111"/>
    <mergeCell ref="X106:X108"/>
    <mergeCell ref="X103:X105"/>
    <mergeCell ref="X100:X102"/>
    <mergeCell ref="X96:X98"/>
    <mergeCell ref="X93:X95"/>
    <mergeCell ref="X90:X92"/>
    <mergeCell ref="X87:X89"/>
    <mergeCell ref="X84:X86"/>
    <mergeCell ref="X80:X82"/>
    <mergeCell ref="X77:X79"/>
    <mergeCell ref="X74:X76"/>
    <mergeCell ref="X71:X73"/>
    <mergeCell ref="X68:X70"/>
    <mergeCell ref="W128:W130"/>
    <mergeCell ref="W125:W127"/>
    <mergeCell ref="W122:W124"/>
    <mergeCell ref="W119:W121"/>
    <mergeCell ref="W116:W118"/>
    <mergeCell ref="W112:W114"/>
    <mergeCell ref="W109:W111"/>
    <mergeCell ref="W106:W108"/>
    <mergeCell ref="W103:W105"/>
    <mergeCell ref="W100:W102"/>
    <mergeCell ref="W96:W98"/>
    <mergeCell ref="W93:W95"/>
    <mergeCell ref="W90:W92"/>
    <mergeCell ref="W87:W89"/>
    <mergeCell ref="W84:W86"/>
    <mergeCell ref="W80:W82"/>
    <mergeCell ref="W77:W79"/>
    <mergeCell ref="W74:W76"/>
    <mergeCell ref="W71:W73"/>
    <mergeCell ref="W68:W70"/>
    <mergeCell ref="V128:V130"/>
    <mergeCell ref="V125:V127"/>
    <mergeCell ref="V122:V124"/>
    <mergeCell ref="V119:V121"/>
    <mergeCell ref="V116:V118"/>
    <mergeCell ref="V112:V114"/>
    <mergeCell ref="V109:V111"/>
    <mergeCell ref="V106:V108"/>
    <mergeCell ref="V103:V105"/>
    <mergeCell ref="V100:V102"/>
    <mergeCell ref="V96:V98"/>
    <mergeCell ref="V93:V95"/>
    <mergeCell ref="V90:V92"/>
    <mergeCell ref="V87:V89"/>
    <mergeCell ref="V84:V86"/>
    <mergeCell ref="V80:V82"/>
    <mergeCell ref="V77:V79"/>
    <mergeCell ref="V74:V76"/>
    <mergeCell ref="V71:V73"/>
    <mergeCell ref="V68:V70"/>
    <mergeCell ref="U128:U130"/>
    <mergeCell ref="U125:U127"/>
    <mergeCell ref="U122:U124"/>
    <mergeCell ref="U119:U121"/>
    <mergeCell ref="U116:U118"/>
    <mergeCell ref="U112:U114"/>
    <mergeCell ref="U109:U111"/>
    <mergeCell ref="U106:U108"/>
    <mergeCell ref="U103:U105"/>
    <mergeCell ref="U100:U102"/>
    <mergeCell ref="U96:U98"/>
    <mergeCell ref="U93:U95"/>
    <mergeCell ref="U90:U92"/>
    <mergeCell ref="U87:U89"/>
    <mergeCell ref="U84:U86"/>
    <mergeCell ref="U80:U82"/>
    <mergeCell ref="U77:U79"/>
    <mergeCell ref="U74:U76"/>
    <mergeCell ref="U71:U73"/>
    <mergeCell ref="U68:U70"/>
    <mergeCell ref="T128:T130"/>
    <mergeCell ref="T125:T127"/>
    <mergeCell ref="T122:T124"/>
    <mergeCell ref="T119:T121"/>
    <mergeCell ref="T116:T118"/>
    <mergeCell ref="T112:T114"/>
    <mergeCell ref="T109:T111"/>
    <mergeCell ref="T106:T108"/>
    <mergeCell ref="T103:T105"/>
    <mergeCell ref="T100:T102"/>
    <mergeCell ref="T96:T98"/>
    <mergeCell ref="T93:T95"/>
    <mergeCell ref="T90:T92"/>
    <mergeCell ref="T87:T89"/>
    <mergeCell ref="T84:T86"/>
    <mergeCell ref="T80:T82"/>
    <mergeCell ref="T77:T79"/>
    <mergeCell ref="T74:T76"/>
    <mergeCell ref="T71:T73"/>
    <mergeCell ref="T68:T70"/>
    <mergeCell ref="S128:S130"/>
    <mergeCell ref="S125:S127"/>
    <mergeCell ref="S122:S124"/>
    <mergeCell ref="S119:S121"/>
    <mergeCell ref="S116:S118"/>
    <mergeCell ref="S112:S114"/>
    <mergeCell ref="S109:S111"/>
    <mergeCell ref="S106:S108"/>
    <mergeCell ref="S103:S105"/>
    <mergeCell ref="S100:S102"/>
    <mergeCell ref="S96:S98"/>
    <mergeCell ref="S93:S95"/>
    <mergeCell ref="S90:S92"/>
    <mergeCell ref="S87:S89"/>
    <mergeCell ref="S84:S86"/>
    <mergeCell ref="S80:S82"/>
    <mergeCell ref="S77:S79"/>
    <mergeCell ref="S74:S76"/>
    <mergeCell ref="S71:S73"/>
    <mergeCell ref="S68:S70"/>
    <mergeCell ref="R128:R130"/>
    <mergeCell ref="R125:R127"/>
    <mergeCell ref="R122:R124"/>
    <mergeCell ref="R119:R121"/>
    <mergeCell ref="R116:R118"/>
    <mergeCell ref="R112:R114"/>
    <mergeCell ref="R109:R111"/>
    <mergeCell ref="R106:R108"/>
    <mergeCell ref="R103:R105"/>
    <mergeCell ref="R100:R102"/>
    <mergeCell ref="R96:R98"/>
    <mergeCell ref="R93:R95"/>
    <mergeCell ref="R90:R92"/>
    <mergeCell ref="R87:R89"/>
    <mergeCell ref="R84:R86"/>
    <mergeCell ref="R80:R82"/>
    <mergeCell ref="R77:R79"/>
    <mergeCell ref="R74:R76"/>
    <mergeCell ref="R71:R73"/>
    <mergeCell ref="R68:R70"/>
    <mergeCell ref="Q128:Q130"/>
    <mergeCell ref="Q125:Q127"/>
    <mergeCell ref="Q122:Q124"/>
    <mergeCell ref="Q119:Q121"/>
    <mergeCell ref="Q116:Q118"/>
    <mergeCell ref="Q112:Q114"/>
    <mergeCell ref="Q109:Q111"/>
    <mergeCell ref="Q106:Q108"/>
    <mergeCell ref="Q103:Q105"/>
    <mergeCell ref="Q100:Q102"/>
    <mergeCell ref="Q96:Q98"/>
    <mergeCell ref="Q93:Q95"/>
    <mergeCell ref="Q90:Q92"/>
    <mergeCell ref="Q87:Q89"/>
    <mergeCell ref="Q84:Q86"/>
    <mergeCell ref="Q80:Q82"/>
    <mergeCell ref="Q77:Q79"/>
    <mergeCell ref="Q74:Q76"/>
    <mergeCell ref="Q71:Q73"/>
    <mergeCell ref="Q68:Q70"/>
    <mergeCell ref="F128:F130"/>
    <mergeCell ref="F125:F127"/>
    <mergeCell ref="F122:F124"/>
    <mergeCell ref="F119:F121"/>
    <mergeCell ref="F116:F118"/>
    <mergeCell ref="F112:F114"/>
    <mergeCell ref="F109:F111"/>
    <mergeCell ref="F106:F108"/>
    <mergeCell ref="F103:F105"/>
    <mergeCell ref="F100:F102"/>
    <mergeCell ref="F96:F98"/>
    <mergeCell ref="F93:F95"/>
    <mergeCell ref="F90:F92"/>
    <mergeCell ref="F87:F89"/>
    <mergeCell ref="F84:F86"/>
    <mergeCell ref="F80:F82"/>
    <mergeCell ref="F77:F79"/>
    <mergeCell ref="F74:F76"/>
    <mergeCell ref="F71:F73"/>
    <mergeCell ref="F68:F70"/>
    <mergeCell ref="C128:C130"/>
    <mergeCell ref="C125:C127"/>
    <mergeCell ref="C122:C124"/>
    <mergeCell ref="C119:C121"/>
    <mergeCell ref="C100:C102"/>
    <mergeCell ref="C116:C118"/>
    <mergeCell ref="C84:C86"/>
    <mergeCell ref="C68:C70"/>
    <mergeCell ref="B132:D132"/>
    <mergeCell ref="B131:D131"/>
    <mergeCell ref="B128:B130"/>
    <mergeCell ref="B125:B127"/>
    <mergeCell ref="B122:B124"/>
    <mergeCell ref="B119:B121"/>
    <mergeCell ref="B116:B118"/>
    <mergeCell ref="B115:D115"/>
    <mergeCell ref="B112:B114"/>
    <mergeCell ref="B109:B111"/>
    <mergeCell ref="B106:B108"/>
    <mergeCell ref="B103:B105"/>
    <mergeCell ref="B100:B102"/>
    <mergeCell ref="B99:D99"/>
    <mergeCell ref="B96:B98"/>
    <mergeCell ref="B93:B95"/>
    <mergeCell ref="B90:B92"/>
    <mergeCell ref="B87:B89"/>
    <mergeCell ref="B84:B86"/>
    <mergeCell ref="B83:D83"/>
    <mergeCell ref="B80:B82"/>
    <mergeCell ref="B77:B79"/>
    <mergeCell ref="B74:B76"/>
    <mergeCell ref="B71:B73"/>
    <mergeCell ref="B68:B70"/>
    <mergeCell ref="A68:A132"/>
    <mergeCell ref="C62:C64"/>
    <mergeCell ref="C59:C61"/>
    <mergeCell ref="C56:C58"/>
    <mergeCell ref="C53:C55"/>
    <mergeCell ref="C46:C48"/>
    <mergeCell ref="C43:C45"/>
    <mergeCell ref="C40:C42"/>
    <mergeCell ref="C37:C39"/>
    <mergeCell ref="C34:C36"/>
    <mergeCell ref="C30:C32"/>
    <mergeCell ref="C27:C29"/>
    <mergeCell ref="C24:C26"/>
    <mergeCell ref="C21:C23"/>
    <mergeCell ref="C14:C16"/>
    <mergeCell ref="C11:C13"/>
    <mergeCell ref="C8:C10"/>
    <mergeCell ref="C5:C7"/>
    <mergeCell ref="B66:D66"/>
    <mergeCell ref="B65:D65"/>
    <mergeCell ref="B62:B64"/>
    <mergeCell ref="F62:F64"/>
    <mergeCell ref="Q62:Q64"/>
    <mergeCell ref="R62:R64"/>
    <mergeCell ref="S62:S64"/>
    <mergeCell ref="T62:T64"/>
    <mergeCell ref="U62:U64"/>
    <mergeCell ref="V62:V64"/>
    <mergeCell ref="X62:X64"/>
    <mergeCell ref="Y62:Y64"/>
    <mergeCell ref="Z62:Z64"/>
    <mergeCell ref="AA62:AA64"/>
    <mergeCell ref="AD62:AD64"/>
    <mergeCell ref="AE62:AE64"/>
    <mergeCell ref="AB62:AB64"/>
    <mergeCell ref="AC62:AC64"/>
    <mergeCell ref="W62:W64"/>
    <mergeCell ref="B59:B61"/>
    <mergeCell ref="F59:F61"/>
    <mergeCell ref="Q59:Q61"/>
    <mergeCell ref="R59:R61"/>
    <mergeCell ref="S59:S61"/>
    <mergeCell ref="T59:T61"/>
    <mergeCell ref="U59:U61"/>
    <mergeCell ref="V59:V61"/>
    <mergeCell ref="W59:W61"/>
    <mergeCell ref="X59:X61"/>
    <mergeCell ref="Y59:Y61"/>
    <mergeCell ref="Z59:Z61"/>
    <mergeCell ref="AA59:AA61"/>
    <mergeCell ref="AB59:AB61"/>
    <mergeCell ref="AC59:AC61"/>
    <mergeCell ref="AD59:AD61"/>
    <mergeCell ref="AE59:AE61"/>
    <mergeCell ref="B56:B58"/>
    <mergeCell ref="F56:F58"/>
    <mergeCell ref="Q56:Q58"/>
    <mergeCell ref="R56:R58"/>
    <mergeCell ref="S56:S58"/>
    <mergeCell ref="T56:T58"/>
    <mergeCell ref="U56:U58"/>
    <mergeCell ref="V56:V58"/>
    <mergeCell ref="W56:W58"/>
    <mergeCell ref="X56:X58"/>
    <mergeCell ref="Y56:Y58"/>
    <mergeCell ref="Z56:Z58"/>
    <mergeCell ref="AA56:AA58"/>
    <mergeCell ref="AB56:AB58"/>
    <mergeCell ref="AC56:AC58"/>
    <mergeCell ref="AD56:AD58"/>
    <mergeCell ref="AE56:AE58"/>
    <mergeCell ref="B53:B55"/>
    <mergeCell ref="Q53:Q55"/>
    <mergeCell ref="R53:R55"/>
    <mergeCell ref="S53:S55"/>
    <mergeCell ref="T53:T55"/>
    <mergeCell ref="U53:U55"/>
    <mergeCell ref="V53:V55"/>
    <mergeCell ref="W53:W55"/>
    <mergeCell ref="X53:X55"/>
    <mergeCell ref="Y53:Y55"/>
    <mergeCell ref="Z53:Z55"/>
    <mergeCell ref="AA53:AA55"/>
    <mergeCell ref="AB53:AB55"/>
    <mergeCell ref="AC53:AC55"/>
    <mergeCell ref="AD53:AD55"/>
    <mergeCell ref="AE53:AE55"/>
    <mergeCell ref="F53:F55"/>
    <mergeCell ref="B50:B52"/>
    <mergeCell ref="F50:F52"/>
    <mergeCell ref="Q50:Q52"/>
    <mergeCell ref="R50:R52"/>
    <mergeCell ref="S50:S52"/>
    <mergeCell ref="T50:T52"/>
    <mergeCell ref="U50:U52"/>
    <mergeCell ref="V50:V52"/>
    <mergeCell ref="W50:W52"/>
    <mergeCell ref="X50:X52"/>
    <mergeCell ref="Y50:Y52"/>
    <mergeCell ref="Z50:Z52"/>
    <mergeCell ref="AA50:AA52"/>
    <mergeCell ref="AB50:AB52"/>
    <mergeCell ref="AC50:AC52"/>
    <mergeCell ref="AD50:AD52"/>
    <mergeCell ref="AE50:AE52"/>
    <mergeCell ref="C50:C52"/>
    <mergeCell ref="B49:D49"/>
    <mergeCell ref="B46:B48"/>
    <mergeCell ref="F46:F48"/>
    <mergeCell ref="Q46:Q48"/>
    <mergeCell ref="R46:R48"/>
    <mergeCell ref="S46:S48"/>
    <mergeCell ref="T46:T48"/>
    <mergeCell ref="U46:U48"/>
    <mergeCell ref="V46:V48"/>
    <mergeCell ref="X46:X48"/>
    <mergeCell ref="Y46:Y48"/>
    <mergeCell ref="Z46:Z48"/>
    <mergeCell ref="AA46:AA48"/>
    <mergeCell ref="AD46:AD48"/>
    <mergeCell ref="AE46:AE48"/>
    <mergeCell ref="W46:W48"/>
    <mergeCell ref="AB46:AB48"/>
    <mergeCell ref="AC46:AC48"/>
    <mergeCell ref="B43:B45"/>
    <mergeCell ref="F43:F45"/>
    <mergeCell ref="Q43:Q45"/>
    <mergeCell ref="R43:R45"/>
    <mergeCell ref="S43:S45"/>
    <mergeCell ref="T43:T45"/>
    <mergeCell ref="U43:U45"/>
    <mergeCell ref="V43:V45"/>
    <mergeCell ref="W43:W45"/>
    <mergeCell ref="X43:X45"/>
    <mergeCell ref="Y43:Y45"/>
    <mergeCell ref="Z43:Z45"/>
    <mergeCell ref="AA43:AA45"/>
    <mergeCell ref="AB43:AB45"/>
    <mergeCell ref="AC43:AC45"/>
    <mergeCell ref="AD43:AD45"/>
    <mergeCell ref="AE43:AE45"/>
    <mergeCell ref="B40:B42"/>
    <mergeCell ref="F40:F42"/>
    <mergeCell ref="Q40:Q42"/>
    <mergeCell ref="R40:R42"/>
    <mergeCell ref="S40:S42"/>
    <mergeCell ref="T40:T42"/>
    <mergeCell ref="U40:U42"/>
    <mergeCell ref="V40:V42"/>
    <mergeCell ref="W40:W42"/>
    <mergeCell ref="X40:X42"/>
    <mergeCell ref="Y40:Y42"/>
    <mergeCell ref="Z40:Z42"/>
    <mergeCell ref="AB40:AB42"/>
    <mergeCell ref="AC40:AC42"/>
    <mergeCell ref="AD40:AD42"/>
    <mergeCell ref="AE40:AE42"/>
    <mergeCell ref="AA40:AA42"/>
    <mergeCell ref="B37:B39"/>
    <mergeCell ref="F37:F39"/>
    <mergeCell ref="Q37:Q39"/>
    <mergeCell ref="R37:R39"/>
    <mergeCell ref="S37:S39"/>
    <mergeCell ref="T37:T39"/>
    <mergeCell ref="U37:U39"/>
    <mergeCell ref="W37:W39"/>
    <mergeCell ref="X37:X39"/>
    <mergeCell ref="Y37:Y39"/>
    <mergeCell ref="Z37:Z39"/>
    <mergeCell ref="AA37:AA39"/>
    <mergeCell ref="AB37:AB39"/>
    <mergeCell ref="AC37:AC39"/>
    <mergeCell ref="AD37:AD39"/>
    <mergeCell ref="AE37:AE39"/>
    <mergeCell ref="V37:V39"/>
    <mergeCell ref="B34:B36"/>
    <mergeCell ref="F34:F36"/>
    <mergeCell ref="Q34:Q36"/>
    <mergeCell ref="R34:R36"/>
    <mergeCell ref="S34:S36"/>
    <mergeCell ref="T34:T36"/>
    <mergeCell ref="U34:U36"/>
    <mergeCell ref="V34:V36"/>
    <mergeCell ref="W34:W36"/>
    <mergeCell ref="X34:X36"/>
    <mergeCell ref="Y34:Y36"/>
    <mergeCell ref="Z34:Z36"/>
    <mergeCell ref="AA34:AA36"/>
    <mergeCell ref="AB34:AB36"/>
    <mergeCell ref="AC34:AC36"/>
    <mergeCell ref="AD34:AD36"/>
    <mergeCell ref="AE34:AE36"/>
    <mergeCell ref="B33:D33"/>
    <mergeCell ref="B30:B32"/>
    <mergeCell ref="Q30:Q32"/>
    <mergeCell ref="R30:R32"/>
    <mergeCell ref="S30:S32"/>
    <mergeCell ref="T30:T32"/>
    <mergeCell ref="U30:U32"/>
    <mergeCell ref="V30:V32"/>
    <mergeCell ref="W30:W32"/>
    <mergeCell ref="X30:X32"/>
    <mergeCell ref="Y30:Y32"/>
    <mergeCell ref="Z30:Z32"/>
    <mergeCell ref="AA30:AA32"/>
    <mergeCell ref="AB30:AB32"/>
    <mergeCell ref="AC30:AC32"/>
    <mergeCell ref="AD30:AD32"/>
    <mergeCell ref="AE30:AE32"/>
    <mergeCell ref="F30:F32"/>
    <mergeCell ref="B27:B29"/>
    <mergeCell ref="Q27:Q29"/>
    <mergeCell ref="R27:R29"/>
    <mergeCell ref="S27:S29"/>
    <mergeCell ref="T27:T29"/>
    <mergeCell ref="U27:U29"/>
    <mergeCell ref="V27:V29"/>
    <mergeCell ref="W27:W29"/>
    <mergeCell ref="X27:X29"/>
    <mergeCell ref="Y27:Y29"/>
    <mergeCell ref="Z27:Z29"/>
    <mergeCell ref="AA27:AA29"/>
    <mergeCell ref="AB27:AB29"/>
    <mergeCell ref="AC27:AC29"/>
    <mergeCell ref="AD27:AD29"/>
    <mergeCell ref="AE27:AE29"/>
    <mergeCell ref="F27:F29"/>
    <mergeCell ref="AE24:AE26"/>
    <mergeCell ref="AD24:AD26"/>
    <mergeCell ref="AC24:AC26"/>
    <mergeCell ref="AB24:AB26"/>
    <mergeCell ref="AA24:AA26"/>
    <mergeCell ref="Z24:Z26"/>
    <mergeCell ref="Y24:Y26"/>
    <mergeCell ref="X24:X26"/>
    <mergeCell ref="W24:W26"/>
    <mergeCell ref="V24:V26"/>
    <mergeCell ref="U24:U26"/>
    <mergeCell ref="T24:T26"/>
    <mergeCell ref="S24:S26"/>
    <mergeCell ref="R24:R26"/>
    <mergeCell ref="Q24:Q26"/>
    <mergeCell ref="B24:B26"/>
    <mergeCell ref="F24:F26"/>
    <mergeCell ref="AE21:AE23"/>
    <mergeCell ref="AD21:AD23"/>
    <mergeCell ref="AC21:AC23"/>
    <mergeCell ref="AB21:AB23"/>
    <mergeCell ref="AA21:AA23"/>
    <mergeCell ref="Z21:Z23"/>
    <mergeCell ref="Y21:Y23"/>
    <mergeCell ref="X21:X23"/>
    <mergeCell ref="W21:W23"/>
    <mergeCell ref="V21:V23"/>
    <mergeCell ref="U21:U23"/>
    <mergeCell ref="T21:T23"/>
    <mergeCell ref="S21:S23"/>
    <mergeCell ref="R21:R23"/>
    <mergeCell ref="Q21:Q23"/>
    <mergeCell ref="B21:B23"/>
    <mergeCell ref="F21:F23"/>
    <mergeCell ref="C18:C20"/>
    <mergeCell ref="B18:B20"/>
    <mergeCell ref="AE18:AE20"/>
    <mergeCell ref="AD18:AD20"/>
    <mergeCell ref="AA18:AA20"/>
    <mergeCell ref="Z18:Z20"/>
    <mergeCell ref="Y18:Y20"/>
    <mergeCell ref="X18:X20"/>
    <mergeCell ref="W18:W20"/>
    <mergeCell ref="V18:V20"/>
    <mergeCell ref="U18:U20"/>
    <mergeCell ref="T18:T20"/>
    <mergeCell ref="S18:S20"/>
    <mergeCell ref="R18:R20"/>
    <mergeCell ref="Q18:Q20"/>
    <mergeCell ref="AC18:AC20"/>
    <mergeCell ref="AB18:AB20"/>
    <mergeCell ref="F18:F20"/>
    <mergeCell ref="B17:D17"/>
    <mergeCell ref="AE14:AE16"/>
    <mergeCell ref="AD14:AD16"/>
    <mergeCell ref="AA14:AA16"/>
    <mergeCell ref="Z14:Z16"/>
    <mergeCell ref="Y14:Y16"/>
    <mergeCell ref="X14:X16"/>
    <mergeCell ref="W14:W16"/>
    <mergeCell ref="V14:V16"/>
    <mergeCell ref="U14:U16"/>
    <mergeCell ref="T14:T16"/>
    <mergeCell ref="S14:S16"/>
    <mergeCell ref="R14:R16"/>
    <mergeCell ref="Q14:Q16"/>
    <mergeCell ref="F14:F16"/>
    <mergeCell ref="B14:B16"/>
    <mergeCell ref="AB14:AB16"/>
    <mergeCell ref="AC14:AC16"/>
    <mergeCell ref="AE11:AE13"/>
    <mergeCell ref="AD11:AD13"/>
    <mergeCell ref="AC11:AC13"/>
    <mergeCell ref="AB11:AB13"/>
    <mergeCell ref="AA11:AA13"/>
    <mergeCell ref="Z11:Z13"/>
    <mergeCell ref="Y11:Y13"/>
    <mergeCell ref="X11:X13"/>
    <mergeCell ref="W11:W13"/>
    <mergeCell ref="V11:V13"/>
    <mergeCell ref="U11:U13"/>
    <mergeCell ref="T11:T13"/>
    <mergeCell ref="S11:S13"/>
    <mergeCell ref="R11:R13"/>
    <mergeCell ref="Q11:Q13"/>
    <mergeCell ref="F11:F13"/>
    <mergeCell ref="B11:B13"/>
    <mergeCell ref="AE8:AE10"/>
    <mergeCell ref="AD8:AD10"/>
    <mergeCell ref="AC8:AC10"/>
    <mergeCell ref="AB8:AB10"/>
    <mergeCell ref="AA8:AA10"/>
    <mergeCell ref="Z8:Z10"/>
    <mergeCell ref="Y8:Y10"/>
    <mergeCell ref="X8:X10"/>
    <mergeCell ref="W8:W10"/>
    <mergeCell ref="V8:V10"/>
    <mergeCell ref="U8:U10"/>
    <mergeCell ref="T8:T10"/>
    <mergeCell ref="S8:S10"/>
    <mergeCell ref="R8:R10"/>
    <mergeCell ref="Q8:Q10"/>
    <mergeCell ref="F8:F10"/>
    <mergeCell ref="B8:B10"/>
    <mergeCell ref="AE5:AE7"/>
    <mergeCell ref="AD5:AD7"/>
    <mergeCell ref="AC5:AC7"/>
    <mergeCell ref="AB5:AB7"/>
    <mergeCell ref="AA5:AA7"/>
    <mergeCell ref="Z5:Z7"/>
    <mergeCell ref="Y5:Y7"/>
    <mergeCell ref="X5:X7"/>
    <mergeCell ref="W5:W7"/>
    <mergeCell ref="V5:V7"/>
    <mergeCell ref="U5:U7"/>
    <mergeCell ref="T5:T7"/>
    <mergeCell ref="S5:S7"/>
    <mergeCell ref="R5:R7"/>
    <mergeCell ref="Q5:Q7"/>
    <mergeCell ref="F5:F7"/>
    <mergeCell ref="B5:B7"/>
    <mergeCell ref="F2:F4"/>
    <mergeCell ref="AE2:AE4"/>
    <mergeCell ref="AD2:AD4"/>
    <mergeCell ref="AC2:AC4"/>
    <mergeCell ref="AB2:AB4"/>
    <mergeCell ref="AA2:AA4"/>
    <mergeCell ref="Z2:Z4"/>
    <mergeCell ref="Y2:Y4"/>
    <mergeCell ref="X2:X4"/>
    <mergeCell ref="W2:W4"/>
    <mergeCell ref="V2:V4"/>
    <mergeCell ref="U2:U4"/>
    <mergeCell ref="T2:T4"/>
    <mergeCell ref="S2:S4"/>
    <mergeCell ref="R2:R4"/>
    <mergeCell ref="Q2:Q4"/>
    <mergeCell ref="B2:B4"/>
    <mergeCell ref="A2:A66"/>
    <mergeCell ref="C2:C4"/>
    <mergeCell ref="C87:C89"/>
    <mergeCell ref="C90:C92"/>
    <mergeCell ref="C93:C95"/>
    <mergeCell ref="C96:C98"/>
    <mergeCell ref="C103:C105"/>
    <mergeCell ref="C106:C108"/>
    <mergeCell ref="C109:C111"/>
    <mergeCell ref="C112:C114"/>
    <mergeCell ref="AC109:AC111"/>
    <mergeCell ref="X128:X130"/>
    <mergeCell ref="A134:A198"/>
    <mergeCell ref="B198:D198"/>
    <mergeCell ref="B197:D197"/>
    <mergeCell ref="B194:B196"/>
    <mergeCell ref="B191:B193"/>
    <mergeCell ref="B188:B190"/>
    <mergeCell ref="B185:B187"/>
    <mergeCell ref="B182:B184"/>
    <mergeCell ref="B181:D181"/>
    <mergeCell ref="B178:B180"/>
    <mergeCell ref="B175:B177"/>
    <mergeCell ref="B172:B174"/>
    <mergeCell ref="B169:B171"/>
    <mergeCell ref="B166:B168"/>
    <mergeCell ref="B165:D165"/>
    <mergeCell ref="B162:B164"/>
    <mergeCell ref="B159:B161"/>
    <mergeCell ref="B156:B158"/>
    <mergeCell ref="B153:B155"/>
    <mergeCell ref="B150:B152"/>
    <mergeCell ref="B149:D149"/>
    <mergeCell ref="B146:B148"/>
    <mergeCell ref="B143:B145"/>
    <mergeCell ref="B140:B142"/>
    <mergeCell ref="B137:B139"/>
    <mergeCell ref="B134:B136"/>
    <mergeCell ref="C194:C196"/>
    <mergeCell ref="C191:C193"/>
    <mergeCell ref="C188:C190"/>
    <mergeCell ref="C185:C187"/>
    <mergeCell ref="C166:C168"/>
    <mergeCell ref="C182:C184"/>
    <mergeCell ref="C150:C152"/>
    <mergeCell ref="C134:C136"/>
    <mergeCell ref="F194:F196"/>
    <mergeCell ref="F191:F193"/>
    <mergeCell ref="F188:F190"/>
    <mergeCell ref="F185:F187"/>
    <mergeCell ref="F182:F184"/>
    <mergeCell ref="F178:F180"/>
    <mergeCell ref="F175:F177"/>
    <mergeCell ref="F172:F174"/>
    <mergeCell ref="F169:F171"/>
    <mergeCell ref="F166:F168"/>
    <mergeCell ref="F162:F164"/>
    <mergeCell ref="F159:F161"/>
    <mergeCell ref="F156:F158"/>
    <mergeCell ref="F153:F155"/>
    <mergeCell ref="F150:F152"/>
    <mergeCell ref="F146:F148"/>
    <mergeCell ref="F143:F145"/>
    <mergeCell ref="F140:F142"/>
    <mergeCell ref="F137:F139"/>
    <mergeCell ref="F134:F136"/>
    <mergeCell ref="Q194:Q196"/>
    <mergeCell ref="Q191:Q193"/>
    <mergeCell ref="Q188:Q190"/>
    <mergeCell ref="Q185:Q187"/>
    <mergeCell ref="Q182:Q184"/>
    <mergeCell ref="Q178:Q180"/>
    <mergeCell ref="Q175:Q177"/>
    <mergeCell ref="Q172:Q174"/>
    <mergeCell ref="Q169:Q171"/>
    <mergeCell ref="Q166:Q168"/>
    <mergeCell ref="Q162:Q164"/>
    <mergeCell ref="Q159:Q161"/>
    <mergeCell ref="Q156:Q158"/>
    <mergeCell ref="Q153:Q155"/>
    <mergeCell ref="Q150:Q152"/>
    <mergeCell ref="Q146:Q148"/>
    <mergeCell ref="Q143:Q145"/>
    <mergeCell ref="Q140:Q142"/>
    <mergeCell ref="Q137:Q139"/>
    <mergeCell ref="Q134:Q136"/>
    <mergeCell ref="R194:R196"/>
    <mergeCell ref="R191:R193"/>
    <mergeCell ref="R188:R190"/>
    <mergeCell ref="R185:R187"/>
    <mergeCell ref="R182:R184"/>
    <mergeCell ref="R178:R180"/>
    <mergeCell ref="R175:R177"/>
    <mergeCell ref="R172:R174"/>
    <mergeCell ref="R169:R171"/>
    <mergeCell ref="R166:R168"/>
    <mergeCell ref="R162:R164"/>
    <mergeCell ref="R159:R161"/>
    <mergeCell ref="R156:R158"/>
    <mergeCell ref="R153:R155"/>
    <mergeCell ref="R150:R152"/>
    <mergeCell ref="R146:R148"/>
    <mergeCell ref="R143:R145"/>
    <mergeCell ref="R140:R142"/>
    <mergeCell ref="R137:R139"/>
    <mergeCell ref="R134:R136"/>
    <mergeCell ref="S194:S196"/>
    <mergeCell ref="S191:S193"/>
    <mergeCell ref="S188:S190"/>
    <mergeCell ref="S185:S187"/>
    <mergeCell ref="S182:S184"/>
    <mergeCell ref="S178:S180"/>
    <mergeCell ref="S175:S177"/>
    <mergeCell ref="S172:S174"/>
    <mergeCell ref="S169:S171"/>
    <mergeCell ref="S166:S168"/>
    <mergeCell ref="S162:S164"/>
    <mergeCell ref="S159:S161"/>
    <mergeCell ref="S156:S158"/>
    <mergeCell ref="S153:S155"/>
    <mergeCell ref="S150:S152"/>
    <mergeCell ref="S146:S148"/>
    <mergeCell ref="S143:S145"/>
    <mergeCell ref="S140:S142"/>
    <mergeCell ref="S137:S139"/>
    <mergeCell ref="S134:S136"/>
    <mergeCell ref="T194:T196"/>
    <mergeCell ref="T191:T193"/>
    <mergeCell ref="T188:T190"/>
    <mergeCell ref="T185:T187"/>
    <mergeCell ref="T182:T184"/>
    <mergeCell ref="T178:T180"/>
    <mergeCell ref="T175:T177"/>
    <mergeCell ref="T172:T174"/>
    <mergeCell ref="T169:T171"/>
    <mergeCell ref="T166:T168"/>
    <mergeCell ref="T162:T164"/>
    <mergeCell ref="T159:T161"/>
    <mergeCell ref="T156:T158"/>
    <mergeCell ref="T153:T155"/>
    <mergeCell ref="T150:T152"/>
    <mergeCell ref="T146:T148"/>
    <mergeCell ref="T143:T145"/>
    <mergeCell ref="T140:T142"/>
    <mergeCell ref="T137:T139"/>
    <mergeCell ref="T134:T136"/>
    <mergeCell ref="U194:U196"/>
    <mergeCell ref="U191:U193"/>
    <mergeCell ref="U188:U190"/>
    <mergeCell ref="U185:U187"/>
    <mergeCell ref="U182:U184"/>
    <mergeCell ref="U178:U180"/>
    <mergeCell ref="U175:U177"/>
    <mergeCell ref="U172:U174"/>
    <mergeCell ref="U169:U171"/>
    <mergeCell ref="U166:U168"/>
    <mergeCell ref="U162:U164"/>
    <mergeCell ref="U159:U161"/>
    <mergeCell ref="U156:U158"/>
    <mergeCell ref="U153:U155"/>
    <mergeCell ref="U150:U152"/>
    <mergeCell ref="U146:U148"/>
    <mergeCell ref="U143:U145"/>
    <mergeCell ref="U140:U142"/>
    <mergeCell ref="U137:U139"/>
    <mergeCell ref="U134:U136"/>
    <mergeCell ref="V194:V196"/>
    <mergeCell ref="V191:V193"/>
    <mergeCell ref="V188:V190"/>
    <mergeCell ref="V185:V187"/>
    <mergeCell ref="V182:V184"/>
    <mergeCell ref="V178:V180"/>
    <mergeCell ref="V175:V177"/>
    <mergeCell ref="V172:V174"/>
    <mergeCell ref="V169:V171"/>
    <mergeCell ref="V166:V168"/>
    <mergeCell ref="V162:V164"/>
    <mergeCell ref="V159:V161"/>
    <mergeCell ref="V156:V158"/>
    <mergeCell ref="V153:V155"/>
    <mergeCell ref="V150:V152"/>
    <mergeCell ref="V146:V148"/>
    <mergeCell ref="V143:V145"/>
    <mergeCell ref="V140:V142"/>
    <mergeCell ref="V137:V139"/>
    <mergeCell ref="V134:V136"/>
    <mergeCell ref="W194:W196"/>
    <mergeCell ref="W191:W193"/>
    <mergeCell ref="W188:W190"/>
    <mergeCell ref="W185:W187"/>
    <mergeCell ref="W182:W184"/>
    <mergeCell ref="W178:W180"/>
    <mergeCell ref="W175:W177"/>
    <mergeCell ref="W172:W174"/>
    <mergeCell ref="W169:W171"/>
    <mergeCell ref="W166:W168"/>
    <mergeCell ref="W162:W164"/>
    <mergeCell ref="W159:W161"/>
    <mergeCell ref="W156:W158"/>
    <mergeCell ref="W153:W155"/>
    <mergeCell ref="W150:W152"/>
    <mergeCell ref="W146:W148"/>
    <mergeCell ref="W143:W145"/>
    <mergeCell ref="W140:W142"/>
    <mergeCell ref="W137:W139"/>
    <mergeCell ref="W134:W136"/>
    <mergeCell ref="X191:X193"/>
    <mergeCell ref="X188:X190"/>
    <mergeCell ref="X185:X187"/>
    <mergeCell ref="X182:X184"/>
    <mergeCell ref="X178:X180"/>
    <mergeCell ref="X175:X177"/>
    <mergeCell ref="X172:X174"/>
    <mergeCell ref="X169:X171"/>
    <mergeCell ref="X166:X168"/>
    <mergeCell ref="X162:X164"/>
    <mergeCell ref="X159:X161"/>
    <mergeCell ref="X156:X158"/>
    <mergeCell ref="X153:X155"/>
    <mergeCell ref="X150:X152"/>
    <mergeCell ref="X146:X148"/>
    <mergeCell ref="X143:X145"/>
    <mergeCell ref="X140:X142"/>
    <mergeCell ref="X137:X139"/>
    <mergeCell ref="X134:X136"/>
    <mergeCell ref="X194:X196"/>
    <mergeCell ref="Y194:Y196"/>
    <mergeCell ref="Y191:Y193"/>
    <mergeCell ref="Y188:Y190"/>
    <mergeCell ref="Y185:Y187"/>
    <mergeCell ref="Y182:Y184"/>
    <mergeCell ref="Y178:Y180"/>
    <mergeCell ref="Y175:Y177"/>
    <mergeCell ref="Y172:Y174"/>
    <mergeCell ref="Y169:Y171"/>
    <mergeCell ref="Y166:Y168"/>
    <mergeCell ref="Y162:Y164"/>
    <mergeCell ref="Y159:Y161"/>
    <mergeCell ref="Y156:Y158"/>
    <mergeCell ref="Y153:Y155"/>
    <mergeCell ref="Y150:Y152"/>
    <mergeCell ref="Y146:Y148"/>
    <mergeCell ref="Y143:Y145"/>
    <mergeCell ref="Y140:Y142"/>
    <mergeCell ref="Y137:Y139"/>
    <mergeCell ref="Y134:Y136"/>
    <mergeCell ref="Z194:Z196"/>
    <mergeCell ref="Z191:Z193"/>
    <mergeCell ref="Z188:Z190"/>
    <mergeCell ref="Z185:Z187"/>
    <mergeCell ref="Z182:Z184"/>
    <mergeCell ref="Z178:Z180"/>
    <mergeCell ref="Z175:Z177"/>
    <mergeCell ref="Z172:Z174"/>
    <mergeCell ref="Z169:Z171"/>
    <mergeCell ref="Z166:Z168"/>
    <mergeCell ref="Z162:Z164"/>
    <mergeCell ref="Z159:Z161"/>
    <mergeCell ref="Z156:Z158"/>
    <mergeCell ref="Z153:Z155"/>
    <mergeCell ref="Z150:Z152"/>
    <mergeCell ref="Z146:Z148"/>
    <mergeCell ref="Z143:Z145"/>
    <mergeCell ref="Z140:Z142"/>
    <mergeCell ref="Z137:Z139"/>
    <mergeCell ref="Z134:Z136"/>
    <mergeCell ref="AA194:AA196"/>
    <mergeCell ref="AA191:AA193"/>
    <mergeCell ref="AA188:AA190"/>
    <mergeCell ref="AA185:AA187"/>
    <mergeCell ref="AA182:AA184"/>
    <mergeCell ref="AA178:AA180"/>
    <mergeCell ref="AA175:AA177"/>
    <mergeCell ref="AA172:AA174"/>
    <mergeCell ref="AA169:AA171"/>
    <mergeCell ref="AA166:AA168"/>
    <mergeCell ref="AA162:AA164"/>
    <mergeCell ref="AA159:AA161"/>
    <mergeCell ref="AA156:AA158"/>
    <mergeCell ref="AA153:AA155"/>
    <mergeCell ref="AA150:AA152"/>
    <mergeCell ref="AA146:AA148"/>
    <mergeCell ref="AA143:AA145"/>
    <mergeCell ref="AA140:AA142"/>
    <mergeCell ref="AA137:AA139"/>
    <mergeCell ref="AA134:AA136"/>
    <mergeCell ref="AB194:AB196"/>
    <mergeCell ref="AB191:AB193"/>
    <mergeCell ref="AB188:AB190"/>
    <mergeCell ref="AB185:AB187"/>
    <mergeCell ref="AB182:AB184"/>
    <mergeCell ref="AB178:AB180"/>
    <mergeCell ref="AB175:AB177"/>
    <mergeCell ref="AB172:AB174"/>
    <mergeCell ref="AB169:AB171"/>
    <mergeCell ref="AB166:AB168"/>
    <mergeCell ref="AB162:AB164"/>
    <mergeCell ref="AB159:AB161"/>
    <mergeCell ref="AB156:AB158"/>
    <mergeCell ref="AB153:AB155"/>
    <mergeCell ref="AB150:AB152"/>
    <mergeCell ref="AB146:AB148"/>
    <mergeCell ref="AB143:AB145"/>
    <mergeCell ref="AB140:AB142"/>
    <mergeCell ref="AB137:AB139"/>
    <mergeCell ref="AB134:AB136"/>
    <mergeCell ref="AC194:AC196"/>
    <mergeCell ref="AC191:AC193"/>
    <mergeCell ref="AC188:AC190"/>
    <mergeCell ref="AC185:AC187"/>
    <mergeCell ref="AC182:AC184"/>
    <mergeCell ref="AC178:AC180"/>
    <mergeCell ref="AC172:AC174"/>
    <mergeCell ref="AC169:AC171"/>
    <mergeCell ref="AC166:AC168"/>
    <mergeCell ref="AC162:AC164"/>
    <mergeCell ref="AC159:AC161"/>
    <mergeCell ref="AC156:AC158"/>
    <mergeCell ref="AC153:AC155"/>
    <mergeCell ref="AC150:AC152"/>
    <mergeCell ref="AC146:AC148"/>
    <mergeCell ref="AC143:AC145"/>
    <mergeCell ref="AC140:AC142"/>
    <mergeCell ref="AC137:AC139"/>
    <mergeCell ref="AC134:AC136"/>
    <mergeCell ref="AC175:AC177"/>
    <mergeCell ref="AD194:AD196"/>
    <mergeCell ref="AD191:AD193"/>
    <mergeCell ref="AD188:AD190"/>
    <mergeCell ref="AD185:AD187"/>
    <mergeCell ref="AD182:AD184"/>
    <mergeCell ref="AD178:AD180"/>
    <mergeCell ref="AD175:AD177"/>
    <mergeCell ref="AD172:AD174"/>
    <mergeCell ref="AD169:AD171"/>
    <mergeCell ref="AD166:AD168"/>
    <mergeCell ref="AD162:AD164"/>
    <mergeCell ref="AD159:AD161"/>
    <mergeCell ref="AD156:AD158"/>
    <mergeCell ref="AD153:AD155"/>
    <mergeCell ref="AD150:AD152"/>
    <mergeCell ref="AD146:AD148"/>
    <mergeCell ref="AD143:AD145"/>
    <mergeCell ref="AD140:AD142"/>
    <mergeCell ref="AD137:AD139"/>
    <mergeCell ref="AD134:AD136"/>
    <mergeCell ref="AE194:AE196"/>
    <mergeCell ref="AE191:AE193"/>
    <mergeCell ref="AE188:AE190"/>
    <mergeCell ref="AE185:AE187"/>
    <mergeCell ref="AE182:AE184"/>
    <mergeCell ref="AE178:AE180"/>
    <mergeCell ref="AE175:AE177"/>
    <mergeCell ref="AE172:AE174"/>
    <mergeCell ref="AE169:AE171"/>
    <mergeCell ref="AE166:AE168"/>
    <mergeCell ref="AE162:AE164"/>
    <mergeCell ref="AE159:AE161"/>
    <mergeCell ref="AE156:AE158"/>
    <mergeCell ref="AE153:AE155"/>
    <mergeCell ref="AE150:AE152"/>
    <mergeCell ref="AE146:AE148"/>
    <mergeCell ref="AE143:AE145"/>
    <mergeCell ref="AE140:AE142"/>
    <mergeCell ref="AE137:AE139"/>
    <mergeCell ref="AE134:AE136"/>
    <mergeCell ref="C251:C253"/>
    <mergeCell ref="C254:C256"/>
    <mergeCell ref="C257:C259"/>
    <mergeCell ref="C260:C262"/>
    <mergeCell ref="A266:A308"/>
    <mergeCell ref="B266:B268"/>
    <mergeCell ref="B269:B271"/>
    <mergeCell ref="B272:B274"/>
    <mergeCell ref="B275:B277"/>
    <mergeCell ref="B278:B280"/>
    <mergeCell ref="B281:D281"/>
    <mergeCell ref="B282:B284"/>
    <mergeCell ref="B285:B287"/>
    <mergeCell ref="B288:B290"/>
    <mergeCell ref="B291:B293"/>
    <mergeCell ref="B294:B296"/>
    <mergeCell ref="B297:D297"/>
    <mergeCell ref="B298:B300"/>
    <mergeCell ref="B301:B303"/>
    <mergeCell ref="B304:B306"/>
    <mergeCell ref="B307:D307"/>
    <mergeCell ref="B308:D308"/>
    <mergeCell ref="C266:C268"/>
    <mergeCell ref="C269:C271"/>
    <mergeCell ref="C272:C274"/>
    <mergeCell ref="C275:C277"/>
    <mergeCell ref="C278:C280"/>
    <mergeCell ref="C282:C284"/>
    <mergeCell ref="C285:C287"/>
    <mergeCell ref="C288:C290"/>
    <mergeCell ref="C291:C293"/>
    <mergeCell ref="C294:C296"/>
    <mergeCell ref="C298:C300"/>
    <mergeCell ref="C301:C303"/>
    <mergeCell ref="C304:C306"/>
    <mergeCell ref="F266:F268"/>
    <mergeCell ref="F269:F271"/>
    <mergeCell ref="F272:F274"/>
    <mergeCell ref="F275:F277"/>
    <mergeCell ref="F278:F280"/>
    <mergeCell ref="F282:F284"/>
    <mergeCell ref="F285:F287"/>
    <mergeCell ref="F288:F290"/>
    <mergeCell ref="F291:F293"/>
    <mergeCell ref="F294:F296"/>
    <mergeCell ref="F298:F300"/>
    <mergeCell ref="F301:F303"/>
    <mergeCell ref="F304:F306"/>
    <mergeCell ref="Q266:Q268"/>
    <mergeCell ref="Q269:Q271"/>
    <mergeCell ref="Q272:Q274"/>
    <mergeCell ref="Q275:Q277"/>
    <mergeCell ref="Q278:Q280"/>
    <mergeCell ref="Q282:Q284"/>
    <mergeCell ref="Q285:Q287"/>
    <mergeCell ref="Q288:Q290"/>
    <mergeCell ref="Q291:Q293"/>
    <mergeCell ref="Q294:Q296"/>
    <mergeCell ref="Q298:Q300"/>
    <mergeCell ref="Q301:Q303"/>
    <mergeCell ref="Q304:Q306"/>
    <mergeCell ref="R266:R268"/>
    <mergeCell ref="R269:R271"/>
    <mergeCell ref="R272:R274"/>
    <mergeCell ref="R275:R277"/>
    <mergeCell ref="R278:R280"/>
    <mergeCell ref="R282:R284"/>
    <mergeCell ref="R285:R287"/>
    <mergeCell ref="R288:R290"/>
    <mergeCell ref="R291:R293"/>
    <mergeCell ref="R294:R296"/>
    <mergeCell ref="R298:R300"/>
    <mergeCell ref="R301:R303"/>
    <mergeCell ref="R304:R306"/>
    <mergeCell ref="S266:S268"/>
    <mergeCell ref="S269:S271"/>
    <mergeCell ref="S272:S274"/>
    <mergeCell ref="S275:S277"/>
    <mergeCell ref="S278:S280"/>
    <mergeCell ref="S282:S284"/>
    <mergeCell ref="S285:S287"/>
    <mergeCell ref="S288:S290"/>
    <mergeCell ref="S291:S293"/>
    <mergeCell ref="S294:S296"/>
    <mergeCell ref="S298:S300"/>
    <mergeCell ref="S301:S303"/>
    <mergeCell ref="S304:S306"/>
    <mergeCell ref="T266:T268"/>
    <mergeCell ref="T269:T271"/>
    <mergeCell ref="T272:T274"/>
    <mergeCell ref="T275:T277"/>
    <mergeCell ref="T278:T280"/>
    <mergeCell ref="T282:T284"/>
    <mergeCell ref="T285:T287"/>
    <mergeCell ref="T288:T290"/>
    <mergeCell ref="T291:T293"/>
    <mergeCell ref="T294:T296"/>
    <mergeCell ref="T298:T300"/>
    <mergeCell ref="T301:T303"/>
    <mergeCell ref="T304:T306"/>
    <mergeCell ref="U266:U268"/>
    <mergeCell ref="U269:U271"/>
    <mergeCell ref="U272:U274"/>
    <mergeCell ref="U275:U277"/>
    <mergeCell ref="U278:U280"/>
    <mergeCell ref="U282:U284"/>
    <mergeCell ref="U285:U287"/>
    <mergeCell ref="U288:U290"/>
    <mergeCell ref="U291:U293"/>
    <mergeCell ref="U294:U296"/>
    <mergeCell ref="U298:U300"/>
    <mergeCell ref="U301:U303"/>
    <mergeCell ref="U304:U306"/>
    <mergeCell ref="V266:V268"/>
    <mergeCell ref="V269:V271"/>
    <mergeCell ref="V272:V274"/>
    <mergeCell ref="V275:V277"/>
    <mergeCell ref="V278:V280"/>
    <mergeCell ref="V282:V284"/>
    <mergeCell ref="V285:V287"/>
    <mergeCell ref="V288:V290"/>
    <mergeCell ref="V291:V293"/>
    <mergeCell ref="V294:V296"/>
    <mergeCell ref="V298:V300"/>
    <mergeCell ref="V301:V303"/>
    <mergeCell ref="V304:V306"/>
    <mergeCell ref="W266:W268"/>
    <mergeCell ref="W269:W271"/>
    <mergeCell ref="W272:W274"/>
    <mergeCell ref="W275:W277"/>
    <mergeCell ref="W278:W280"/>
    <mergeCell ref="W282:W284"/>
    <mergeCell ref="W285:W287"/>
    <mergeCell ref="W288:W290"/>
    <mergeCell ref="W291:W293"/>
    <mergeCell ref="W294:W296"/>
    <mergeCell ref="W298:W300"/>
    <mergeCell ref="W301:W303"/>
    <mergeCell ref="W304:W306"/>
    <mergeCell ref="X266:X268"/>
    <mergeCell ref="X269:X271"/>
    <mergeCell ref="X272:X274"/>
    <mergeCell ref="X275:X277"/>
    <mergeCell ref="X278:X280"/>
    <mergeCell ref="X282:X284"/>
    <mergeCell ref="X285:X287"/>
    <mergeCell ref="X288:X290"/>
    <mergeCell ref="X291:X293"/>
    <mergeCell ref="X294:X296"/>
    <mergeCell ref="X298:X300"/>
    <mergeCell ref="X301:X303"/>
    <mergeCell ref="X304:X306"/>
    <mergeCell ref="Y266:Y268"/>
    <mergeCell ref="Y269:Y271"/>
    <mergeCell ref="Y272:Y274"/>
    <mergeCell ref="Y275:Y277"/>
    <mergeCell ref="Y278:Y280"/>
    <mergeCell ref="Y282:Y284"/>
    <mergeCell ref="Y285:Y287"/>
    <mergeCell ref="Y288:Y290"/>
    <mergeCell ref="Y291:Y293"/>
    <mergeCell ref="Y294:Y296"/>
    <mergeCell ref="Y298:Y300"/>
    <mergeCell ref="Y301:Y303"/>
    <mergeCell ref="Y304:Y306"/>
    <mergeCell ref="Z266:Z268"/>
    <mergeCell ref="Z269:Z271"/>
    <mergeCell ref="Z272:Z274"/>
    <mergeCell ref="Z275:Z277"/>
    <mergeCell ref="Z278:Z280"/>
    <mergeCell ref="Z282:Z284"/>
    <mergeCell ref="Z285:Z287"/>
    <mergeCell ref="Z288:Z290"/>
    <mergeCell ref="Z291:Z293"/>
    <mergeCell ref="Z294:Z296"/>
    <mergeCell ref="Z298:Z300"/>
    <mergeCell ref="Z301:Z303"/>
    <mergeCell ref="Z304:Z306"/>
    <mergeCell ref="AA266:AA268"/>
    <mergeCell ref="AA269:AA271"/>
    <mergeCell ref="AA272:AA274"/>
    <mergeCell ref="AA275:AA277"/>
    <mergeCell ref="AA278:AA280"/>
    <mergeCell ref="AA282:AA284"/>
    <mergeCell ref="AA285:AA287"/>
    <mergeCell ref="AA288:AA290"/>
    <mergeCell ref="AA291:AA293"/>
    <mergeCell ref="AA294:AA296"/>
    <mergeCell ref="AA298:AA300"/>
    <mergeCell ref="AA301:AA303"/>
    <mergeCell ref="AA304:AA306"/>
    <mergeCell ref="AB266:AB268"/>
    <mergeCell ref="AB269:AB271"/>
    <mergeCell ref="AB272:AB274"/>
    <mergeCell ref="AB275:AB277"/>
    <mergeCell ref="AB278:AB280"/>
    <mergeCell ref="AB282:AB284"/>
    <mergeCell ref="AB285:AB287"/>
    <mergeCell ref="AB288:AB290"/>
    <mergeCell ref="AB291:AB293"/>
    <mergeCell ref="AB294:AB296"/>
    <mergeCell ref="AB298:AB300"/>
    <mergeCell ref="AB301:AB303"/>
    <mergeCell ref="AB304:AB306"/>
    <mergeCell ref="AC266:AC268"/>
    <mergeCell ref="AC269:AC271"/>
    <mergeCell ref="AC272:AC274"/>
    <mergeCell ref="AC275:AC277"/>
    <mergeCell ref="AC278:AC280"/>
    <mergeCell ref="AC282:AC284"/>
    <mergeCell ref="AC285:AC287"/>
    <mergeCell ref="AC288:AC290"/>
    <mergeCell ref="AC291:AC293"/>
    <mergeCell ref="AC294:AC296"/>
    <mergeCell ref="AC298:AC300"/>
    <mergeCell ref="AC301:AC303"/>
    <mergeCell ref="AC304:AC306"/>
    <mergeCell ref="AD266:AD268"/>
    <mergeCell ref="AD269:AD271"/>
    <mergeCell ref="AD272:AD274"/>
    <mergeCell ref="AD275:AD277"/>
    <mergeCell ref="AD278:AD280"/>
    <mergeCell ref="AD282:AD284"/>
    <mergeCell ref="AD285:AD287"/>
    <mergeCell ref="AD288:AD290"/>
    <mergeCell ref="AD291:AD293"/>
    <mergeCell ref="AD294:AD296"/>
    <mergeCell ref="AD298:AD300"/>
    <mergeCell ref="AD301:AD303"/>
    <mergeCell ref="AD304:AD306"/>
    <mergeCell ref="AE266:AE268"/>
    <mergeCell ref="AE269:AE271"/>
    <mergeCell ref="AE272:AE274"/>
    <mergeCell ref="AE275:AE277"/>
    <mergeCell ref="AE278:AE280"/>
    <mergeCell ref="AE282:AE284"/>
    <mergeCell ref="AE285:AE287"/>
    <mergeCell ref="AE288:AE290"/>
    <mergeCell ref="AE291:AE293"/>
    <mergeCell ref="AE294:AE296"/>
    <mergeCell ref="AE298:AE300"/>
    <mergeCell ref="AE301:AE303"/>
    <mergeCell ref="AE304:AE306"/>
    <mergeCell ref="A376:A440"/>
    <mergeCell ref="B376:B378"/>
    <mergeCell ref="B379:B381"/>
    <mergeCell ref="B382:B384"/>
    <mergeCell ref="B385:B387"/>
    <mergeCell ref="B388:B390"/>
    <mergeCell ref="B391:D391"/>
    <mergeCell ref="B392:B394"/>
    <mergeCell ref="B395:B397"/>
    <mergeCell ref="B398:B400"/>
    <mergeCell ref="B401:B403"/>
    <mergeCell ref="B404:B406"/>
    <mergeCell ref="B407:D407"/>
    <mergeCell ref="B408:B410"/>
    <mergeCell ref="B411:B413"/>
    <mergeCell ref="B414:B416"/>
    <mergeCell ref="B417:B419"/>
    <mergeCell ref="B420:B422"/>
    <mergeCell ref="B423:D423"/>
    <mergeCell ref="B424:B426"/>
    <mergeCell ref="B427:B429"/>
    <mergeCell ref="B430:B432"/>
    <mergeCell ref="B433:B435"/>
    <mergeCell ref="B436:B438"/>
    <mergeCell ref="B439:D439"/>
    <mergeCell ref="B440:D440"/>
    <mergeCell ref="C392:C394"/>
    <mergeCell ref="C408:C410"/>
    <mergeCell ref="C424:C426"/>
    <mergeCell ref="F376:F378"/>
    <mergeCell ref="F379:F381"/>
    <mergeCell ref="F382:F384"/>
    <mergeCell ref="F385:F387"/>
    <mergeCell ref="F388:F390"/>
    <mergeCell ref="F392:F394"/>
    <mergeCell ref="F395:F397"/>
    <mergeCell ref="F398:F400"/>
    <mergeCell ref="F401:F403"/>
    <mergeCell ref="F404:F406"/>
    <mergeCell ref="F408:F410"/>
    <mergeCell ref="F411:F413"/>
    <mergeCell ref="F414:F416"/>
    <mergeCell ref="F417:F419"/>
    <mergeCell ref="F420:F422"/>
    <mergeCell ref="F424:F426"/>
    <mergeCell ref="F427:F429"/>
    <mergeCell ref="F430:F432"/>
    <mergeCell ref="F433:F435"/>
    <mergeCell ref="F436:F438"/>
    <mergeCell ref="Q376:Q378"/>
    <mergeCell ref="Q379:Q381"/>
    <mergeCell ref="Q382:Q384"/>
    <mergeCell ref="Q385:Q387"/>
    <mergeCell ref="Q388:Q390"/>
    <mergeCell ref="Q392:Q394"/>
    <mergeCell ref="Q395:Q397"/>
    <mergeCell ref="Q398:Q400"/>
    <mergeCell ref="Q401:Q403"/>
    <mergeCell ref="Q404:Q406"/>
    <mergeCell ref="Q408:Q410"/>
    <mergeCell ref="Q411:Q413"/>
    <mergeCell ref="Q414:Q416"/>
    <mergeCell ref="Q417:Q419"/>
    <mergeCell ref="Q420:Q422"/>
    <mergeCell ref="Q424:Q426"/>
    <mergeCell ref="Q427:Q429"/>
    <mergeCell ref="Q430:Q432"/>
    <mergeCell ref="Q433:Q435"/>
    <mergeCell ref="Q436:Q438"/>
    <mergeCell ref="R376:R378"/>
    <mergeCell ref="R379:R381"/>
    <mergeCell ref="R382:R384"/>
    <mergeCell ref="R385:R387"/>
    <mergeCell ref="R388:R390"/>
    <mergeCell ref="R392:R394"/>
    <mergeCell ref="R395:R397"/>
    <mergeCell ref="R398:R400"/>
    <mergeCell ref="R401:R403"/>
    <mergeCell ref="R404:R406"/>
    <mergeCell ref="R408:R410"/>
    <mergeCell ref="R411:R413"/>
    <mergeCell ref="R414:R416"/>
    <mergeCell ref="R417:R419"/>
    <mergeCell ref="R420:R422"/>
    <mergeCell ref="R424:R426"/>
    <mergeCell ref="R427:R429"/>
    <mergeCell ref="R430:R432"/>
    <mergeCell ref="R433:R435"/>
    <mergeCell ref="R436:R438"/>
    <mergeCell ref="S376:S378"/>
    <mergeCell ref="S379:S381"/>
    <mergeCell ref="S382:S384"/>
    <mergeCell ref="S385:S387"/>
    <mergeCell ref="S388:S390"/>
    <mergeCell ref="S392:S394"/>
    <mergeCell ref="S395:S397"/>
    <mergeCell ref="S398:S400"/>
    <mergeCell ref="S401:S403"/>
    <mergeCell ref="S404:S406"/>
    <mergeCell ref="S408:S410"/>
    <mergeCell ref="S411:S413"/>
    <mergeCell ref="S414:S416"/>
    <mergeCell ref="S417:S419"/>
    <mergeCell ref="S420:S422"/>
    <mergeCell ref="S424:S426"/>
    <mergeCell ref="S427:S429"/>
    <mergeCell ref="S430:S432"/>
    <mergeCell ref="S433:S435"/>
    <mergeCell ref="S436:S438"/>
    <mergeCell ref="T376:T378"/>
    <mergeCell ref="T379:T381"/>
    <mergeCell ref="T382:T384"/>
    <mergeCell ref="T385:T387"/>
    <mergeCell ref="T388:T390"/>
    <mergeCell ref="T392:T394"/>
    <mergeCell ref="T395:T397"/>
    <mergeCell ref="T398:T400"/>
    <mergeCell ref="T401:T403"/>
    <mergeCell ref="T404:T406"/>
    <mergeCell ref="T408:T410"/>
    <mergeCell ref="T411:T413"/>
    <mergeCell ref="T414:T416"/>
    <mergeCell ref="T417:T419"/>
    <mergeCell ref="T420:T422"/>
    <mergeCell ref="T424:T426"/>
    <mergeCell ref="T427:T429"/>
    <mergeCell ref="T430:T432"/>
    <mergeCell ref="T433:T435"/>
    <mergeCell ref="T436:T438"/>
    <mergeCell ref="U376:U378"/>
    <mergeCell ref="U379:U381"/>
    <mergeCell ref="U382:U384"/>
    <mergeCell ref="U385:U387"/>
    <mergeCell ref="U388:U390"/>
    <mergeCell ref="U392:U394"/>
    <mergeCell ref="U395:U397"/>
    <mergeCell ref="U398:U400"/>
    <mergeCell ref="U401:U403"/>
    <mergeCell ref="U404:U406"/>
    <mergeCell ref="U408:U410"/>
    <mergeCell ref="U411:U413"/>
    <mergeCell ref="U414:U416"/>
    <mergeCell ref="U417:U419"/>
    <mergeCell ref="U420:U422"/>
    <mergeCell ref="U424:U426"/>
    <mergeCell ref="U427:U429"/>
    <mergeCell ref="U430:U432"/>
    <mergeCell ref="U433:U435"/>
    <mergeCell ref="U436:U438"/>
    <mergeCell ref="V376:V378"/>
    <mergeCell ref="V379:V381"/>
    <mergeCell ref="V382:V384"/>
    <mergeCell ref="V385:V387"/>
    <mergeCell ref="V388:V390"/>
    <mergeCell ref="V392:V394"/>
    <mergeCell ref="V395:V397"/>
    <mergeCell ref="V398:V400"/>
    <mergeCell ref="V401:V403"/>
    <mergeCell ref="V404:V406"/>
    <mergeCell ref="V408:V410"/>
    <mergeCell ref="V411:V413"/>
    <mergeCell ref="V414:V416"/>
    <mergeCell ref="V417:V419"/>
    <mergeCell ref="V420:V422"/>
    <mergeCell ref="V424:V426"/>
    <mergeCell ref="V427:V429"/>
    <mergeCell ref="V430:V432"/>
    <mergeCell ref="V433:V435"/>
    <mergeCell ref="V436:V438"/>
    <mergeCell ref="W376:W378"/>
    <mergeCell ref="W379:W381"/>
    <mergeCell ref="W382:W384"/>
    <mergeCell ref="W385:W387"/>
    <mergeCell ref="W388:W390"/>
    <mergeCell ref="W392:W394"/>
    <mergeCell ref="W395:W397"/>
    <mergeCell ref="W398:W400"/>
    <mergeCell ref="W401:W403"/>
    <mergeCell ref="W404:W406"/>
    <mergeCell ref="W408:W410"/>
    <mergeCell ref="W411:W413"/>
    <mergeCell ref="W414:W416"/>
    <mergeCell ref="W417:W419"/>
    <mergeCell ref="W420:W422"/>
    <mergeCell ref="W424:W426"/>
    <mergeCell ref="W427:W429"/>
    <mergeCell ref="W430:W432"/>
    <mergeCell ref="W433:W435"/>
    <mergeCell ref="W436:W438"/>
    <mergeCell ref="X376:X378"/>
    <mergeCell ref="X379:X381"/>
    <mergeCell ref="X382:X384"/>
    <mergeCell ref="X385:X387"/>
    <mergeCell ref="X388:X390"/>
    <mergeCell ref="X392:X394"/>
    <mergeCell ref="X395:X397"/>
    <mergeCell ref="X398:X400"/>
    <mergeCell ref="X401:X403"/>
    <mergeCell ref="X404:X406"/>
    <mergeCell ref="X408:X410"/>
    <mergeCell ref="X411:X413"/>
    <mergeCell ref="X414:X416"/>
    <mergeCell ref="X417:X419"/>
    <mergeCell ref="X420:X422"/>
    <mergeCell ref="X424:X426"/>
    <mergeCell ref="X427:X429"/>
    <mergeCell ref="X430:X432"/>
    <mergeCell ref="X433:X435"/>
    <mergeCell ref="X436:X438"/>
    <mergeCell ref="Y376:Y378"/>
    <mergeCell ref="Y379:Y381"/>
    <mergeCell ref="Y382:Y384"/>
    <mergeCell ref="Y385:Y387"/>
    <mergeCell ref="Y388:Y390"/>
    <mergeCell ref="Y392:Y394"/>
    <mergeCell ref="Y395:Y397"/>
    <mergeCell ref="Y398:Y400"/>
    <mergeCell ref="Y401:Y403"/>
    <mergeCell ref="Y404:Y406"/>
    <mergeCell ref="Y408:Y410"/>
    <mergeCell ref="Y411:Y413"/>
    <mergeCell ref="Y414:Y416"/>
    <mergeCell ref="Y417:Y419"/>
    <mergeCell ref="Y420:Y422"/>
    <mergeCell ref="Y424:Y426"/>
    <mergeCell ref="Y427:Y429"/>
    <mergeCell ref="Y430:Y432"/>
    <mergeCell ref="Y433:Y435"/>
    <mergeCell ref="Y436:Y438"/>
    <mergeCell ref="Z376:Z378"/>
    <mergeCell ref="Z379:Z381"/>
    <mergeCell ref="Z382:Z384"/>
    <mergeCell ref="Z385:Z387"/>
    <mergeCell ref="Z388:Z390"/>
    <mergeCell ref="Z392:Z394"/>
    <mergeCell ref="Z395:Z397"/>
    <mergeCell ref="Z398:Z400"/>
    <mergeCell ref="Z401:Z403"/>
    <mergeCell ref="Z404:Z406"/>
    <mergeCell ref="Z408:Z410"/>
    <mergeCell ref="Z411:Z413"/>
    <mergeCell ref="Z414:Z416"/>
    <mergeCell ref="Z417:Z419"/>
    <mergeCell ref="Z420:Z422"/>
    <mergeCell ref="Z424:Z426"/>
    <mergeCell ref="Z427:Z429"/>
    <mergeCell ref="Z430:Z432"/>
    <mergeCell ref="Z433:Z435"/>
    <mergeCell ref="Z436:Z438"/>
    <mergeCell ref="AA376:AA378"/>
    <mergeCell ref="AA379:AA381"/>
    <mergeCell ref="AA382:AA384"/>
    <mergeCell ref="AA385:AA387"/>
    <mergeCell ref="AA388:AA390"/>
    <mergeCell ref="AA392:AA394"/>
    <mergeCell ref="AA395:AA397"/>
    <mergeCell ref="AA398:AA400"/>
    <mergeCell ref="AA401:AA403"/>
    <mergeCell ref="AA404:AA406"/>
    <mergeCell ref="AA408:AA410"/>
    <mergeCell ref="AA411:AA413"/>
    <mergeCell ref="AA414:AA416"/>
    <mergeCell ref="AA417:AA419"/>
    <mergeCell ref="AA420:AA422"/>
    <mergeCell ref="AA424:AA426"/>
    <mergeCell ref="AA427:AA429"/>
    <mergeCell ref="AA430:AA432"/>
    <mergeCell ref="AA433:AA435"/>
    <mergeCell ref="AA436:AA438"/>
    <mergeCell ref="AB376:AB378"/>
    <mergeCell ref="AB379:AB381"/>
    <mergeCell ref="AB382:AB384"/>
    <mergeCell ref="AB385:AB387"/>
    <mergeCell ref="AB388:AB390"/>
    <mergeCell ref="AB392:AB394"/>
    <mergeCell ref="AB395:AB397"/>
    <mergeCell ref="AB398:AB400"/>
    <mergeCell ref="AB401:AB403"/>
    <mergeCell ref="AB404:AB406"/>
    <mergeCell ref="AB408:AB410"/>
    <mergeCell ref="AB411:AB413"/>
    <mergeCell ref="AB414:AB416"/>
    <mergeCell ref="AB417:AB419"/>
    <mergeCell ref="AB420:AB422"/>
    <mergeCell ref="AB424:AB426"/>
    <mergeCell ref="AB427:AB429"/>
    <mergeCell ref="AB430:AB432"/>
    <mergeCell ref="AB433:AB435"/>
    <mergeCell ref="AB436:AB438"/>
    <mergeCell ref="AC376:AC378"/>
    <mergeCell ref="AC379:AC381"/>
    <mergeCell ref="AC382:AC384"/>
    <mergeCell ref="AC385:AC387"/>
    <mergeCell ref="AC388:AC390"/>
    <mergeCell ref="AC392:AC394"/>
    <mergeCell ref="AC395:AC397"/>
    <mergeCell ref="AC398:AC400"/>
    <mergeCell ref="AC401:AC403"/>
    <mergeCell ref="AC404:AC406"/>
    <mergeCell ref="AC408:AC410"/>
    <mergeCell ref="AC411:AC413"/>
    <mergeCell ref="AC414:AC416"/>
    <mergeCell ref="AC417:AC419"/>
    <mergeCell ref="AC420:AC422"/>
    <mergeCell ref="AC424:AC426"/>
    <mergeCell ref="AC427:AC429"/>
    <mergeCell ref="AC430:AC432"/>
    <mergeCell ref="AC433:AC435"/>
    <mergeCell ref="AD376:AD378"/>
    <mergeCell ref="AD379:AD381"/>
    <mergeCell ref="AD382:AD384"/>
    <mergeCell ref="AD385:AD387"/>
    <mergeCell ref="AD388:AD390"/>
    <mergeCell ref="AD392:AD394"/>
    <mergeCell ref="AD395:AD397"/>
    <mergeCell ref="AD398:AD400"/>
    <mergeCell ref="AD401:AD403"/>
    <mergeCell ref="AD404:AD406"/>
    <mergeCell ref="AD408:AD410"/>
    <mergeCell ref="AD411:AD413"/>
    <mergeCell ref="AD414:AD416"/>
    <mergeCell ref="AD417:AD419"/>
    <mergeCell ref="AD420:AD422"/>
    <mergeCell ref="AD424:AD426"/>
    <mergeCell ref="AD427:AD429"/>
    <mergeCell ref="AD430:AD432"/>
    <mergeCell ref="AD433:AD435"/>
    <mergeCell ref="AD436:AD438"/>
    <mergeCell ref="AE376:AE378"/>
    <mergeCell ref="AE379:AE381"/>
    <mergeCell ref="AE382:AE384"/>
    <mergeCell ref="AE385:AE387"/>
    <mergeCell ref="AE388:AE390"/>
    <mergeCell ref="AE392:AE394"/>
    <mergeCell ref="AE395:AE397"/>
    <mergeCell ref="AE398:AE400"/>
    <mergeCell ref="AE401:AE403"/>
    <mergeCell ref="AE404:AE406"/>
    <mergeCell ref="AE408:AE410"/>
    <mergeCell ref="AE411:AE413"/>
    <mergeCell ref="AE414:AE416"/>
    <mergeCell ref="AE417:AE419"/>
    <mergeCell ref="AE420:AE422"/>
    <mergeCell ref="AE424:AE426"/>
    <mergeCell ref="AE427:AE429"/>
    <mergeCell ref="AE430:AE432"/>
    <mergeCell ref="AE433:AE435"/>
    <mergeCell ref="AE436:AE438"/>
    <mergeCell ref="C376:C378"/>
    <mergeCell ref="C379:C381"/>
    <mergeCell ref="C382:C384"/>
    <mergeCell ref="C385:C387"/>
    <mergeCell ref="C388:C390"/>
    <mergeCell ref="C395:C397"/>
    <mergeCell ref="C398:C400"/>
    <mergeCell ref="C401:C403"/>
    <mergeCell ref="C404:C406"/>
    <mergeCell ref="C411:C413"/>
    <mergeCell ref="C414:C416"/>
    <mergeCell ref="C417:C419"/>
    <mergeCell ref="C420:C422"/>
    <mergeCell ref="C427:C429"/>
    <mergeCell ref="C430:C432"/>
    <mergeCell ref="C433:C435"/>
    <mergeCell ref="C436:C438"/>
    <mergeCell ref="F483:F485"/>
    <mergeCell ref="Q483:Q485"/>
    <mergeCell ref="R483:R485"/>
    <mergeCell ref="S483:S485"/>
    <mergeCell ref="T483:T485"/>
    <mergeCell ref="U483:U485"/>
    <mergeCell ref="V483:V485"/>
    <mergeCell ref="W483:W485"/>
    <mergeCell ref="X483:X485"/>
    <mergeCell ref="Y483:Y485"/>
    <mergeCell ref="Z483:Z485"/>
    <mergeCell ref="AA483:AA485"/>
    <mergeCell ref="AB483:AB485"/>
    <mergeCell ref="AC483:AC485"/>
    <mergeCell ref="AD483:AD485"/>
    <mergeCell ref="AE483:AE485"/>
    <mergeCell ref="B486:B488"/>
    <mergeCell ref="F486:F488"/>
    <mergeCell ref="Q486:Q488"/>
    <mergeCell ref="R486:R488"/>
    <mergeCell ref="S486:S488"/>
    <mergeCell ref="T486:T488"/>
    <mergeCell ref="U486:U488"/>
    <mergeCell ref="V486:V488"/>
    <mergeCell ref="W486:W488"/>
    <mergeCell ref="X486:X488"/>
    <mergeCell ref="Y486:Y488"/>
    <mergeCell ref="Z486:Z488"/>
    <mergeCell ref="AA486:AA488"/>
    <mergeCell ref="AB486:AB488"/>
    <mergeCell ref="AC486:AC488"/>
    <mergeCell ref="AD486:AD488"/>
    <mergeCell ref="AE486:AE488"/>
    <mergeCell ref="B489:B491"/>
    <mergeCell ref="F489:F491"/>
    <mergeCell ref="Q489:Q491"/>
    <mergeCell ref="R489:R491"/>
    <mergeCell ref="S489:S491"/>
    <mergeCell ref="T489:T491"/>
    <mergeCell ref="U489:U491"/>
    <mergeCell ref="V489:V491"/>
    <mergeCell ref="W489:W491"/>
    <mergeCell ref="X489:X491"/>
    <mergeCell ref="Y489:Y491"/>
    <mergeCell ref="Z489:Z491"/>
    <mergeCell ref="AA489:AA491"/>
    <mergeCell ref="AB489:AB491"/>
    <mergeCell ref="AC489:AC491"/>
    <mergeCell ref="AD489:AD491"/>
    <mergeCell ref="AE489:AE491"/>
    <mergeCell ref="B492:B494"/>
    <mergeCell ref="F492:F494"/>
    <mergeCell ref="Q492:Q494"/>
    <mergeCell ref="R492:R494"/>
    <mergeCell ref="S492:S494"/>
    <mergeCell ref="T492:T494"/>
    <mergeCell ref="U492:U494"/>
    <mergeCell ref="V492:V494"/>
    <mergeCell ref="W492:W494"/>
    <mergeCell ref="X492:X494"/>
    <mergeCell ref="Y492:Y494"/>
    <mergeCell ref="Z492:Z494"/>
    <mergeCell ref="AA492:AA494"/>
    <mergeCell ref="AB492:AB494"/>
    <mergeCell ref="AC492:AC494"/>
    <mergeCell ref="AD492:AD494"/>
    <mergeCell ref="AE492:AE494"/>
    <mergeCell ref="B495:D495"/>
    <mergeCell ref="C496:C498"/>
    <mergeCell ref="F496:F498"/>
    <mergeCell ref="Q496:Q498"/>
    <mergeCell ref="R496:R498"/>
    <mergeCell ref="S496:S498"/>
    <mergeCell ref="T496:T498"/>
    <mergeCell ref="U496:U498"/>
    <mergeCell ref="V496:V498"/>
    <mergeCell ref="W496:W498"/>
    <mergeCell ref="X496:X498"/>
    <mergeCell ref="Y496:Y498"/>
    <mergeCell ref="Z496:Z498"/>
    <mergeCell ref="AA496:AA498"/>
    <mergeCell ref="AB496:AB498"/>
    <mergeCell ref="AC496:AC498"/>
    <mergeCell ref="AD496:AD498"/>
    <mergeCell ref="AE496:AE498"/>
    <mergeCell ref="B499:B501"/>
    <mergeCell ref="F499:F501"/>
    <mergeCell ref="Q499:Q501"/>
    <mergeCell ref="R499:R501"/>
    <mergeCell ref="S499:S501"/>
    <mergeCell ref="T499:T501"/>
    <mergeCell ref="U499:U501"/>
    <mergeCell ref="V499:V501"/>
    <mergeCell ref="W499:W501"/>
    <mergeCell ref="X499:X501"/>
    <mergeCell ref="Y499:Y501"/>
    <mergeCell ref="Z499:Z501"/>
    <mergeCell ref="AA499:AA501"/>
    <mergeCell ref="AB499:AB501"/>
    <mergeCell ref="AC499:AC501"/>
    <mergeCell ref="AD499:AD501"/>
    <mergeCell ref="AE499:AE501"/>
    <mergeCell ref="B502:B504"/>
    <mergeCell ref="F502:F504"/>
    <mergeCell ref="Q502:Q504"/>
    <mergeCell ref="R502:R504"/>
    <mergeCell ref="S502:S504"/>
    <mergeCell ref="T502:T504"/>
    <mergeCell ref="U502:U504"/>
    <mergeCell ref="V502:V504"/>
    <mergeCell ref="W502:W504"/>
    <mergeCell ref="X502:X504"/>
    <mergeCell ref="Y502:Y504"/>
    <mergeCell ref="Z502:Z504"/>
    <mergeCell ref="AA502:AA504"/>
    <mergeCell ref="AB502:AB504"/>
    <mergeCell ref="AC502:AC504"/>
    <mergeCell ref="AD502:AD504"/>
    <mergeCell ref="AE502:AE504"/>
    <mergeCell ref="B505:B507"/>
    <mergeCell ref="F505:F507"/>
    <mergeCell ref="Q505:Q507"/>
    <mergeCell ref="R505:R507"/>
    <mergeCell ref="S505:S507"/>
    <mergeCell ref="T505:T507"/>
    <mergeCell ref="U505:U507"/>
    <mergeCell ref="V505:V507"/>
    <mergeCell ref="W505:W507"/>
    <mergeCell ref="X505:X507"/>
    <mergeCell ref="Y505:Y507"/>
    <mergeCell ref="Z505:Z507"/>
    <mergeCell ref="AA505:AA507"/>
    <mergeCell ref="AB505:AB507"/>
    <mergeCell ref="AC505:AC507"/>
    <mergeCell ref="AD505:AD507"/>
    <mergeCell ref="AE505:AE507"/>
    <mergeCell ref="B508:D508"/>
    <mergeCell ref="B509:B511"/>
    <mergeCell ref="C509:C511"/>
    <mergeCell ref="F509:F511"/>
    <mergeCell ref="Q509:Q511"/>
    <mergeCell ref="R509:R511"/>
    <mergeCell ref="S509:S511"/>
    <mergeCell ref="T509:T511"/>
    <mergeCell ref="U509:U511"/>
    <mergeCell ref="V509:V511"/>
    <mergeCell ref="W509:W511"/>
    <mergeCell ref="X509:X511"/>
    <mergeCell ref="Y509:Y511"/>
    <mergeCell ref="Z509:Z511"/>
    <mergeCell ref="AA509:AA511"/>
    <mergeCell ref="AB509:AB511"/>
    <mergeCell ref="AC509:AC511"/>
    <mergeCell ref="AD509:AD511"/>
    <mergeCell ref="AE509:AE511"/>
    <mergeCell ref="AE512:AE514"/>
    <mergeCell ref="AD512:AD514"/>
    <mergeCell ref="AC512:AC514"/>
    <mergeCell ref="AB512:AB514"/>
    <mergeCell ref="AA512:AA514"/>
    <mergeCell ref="Z512:Z514"/>
    <mergeCell ref="Y512:Y514"/>
    <mergeCell ref="X512:X514"/>
    <mergeCell ref="W512:W514"/>
    <mergeCell ref="V512:V514"/>
    <mergeCell ref="U512:U514"/>
    <mergeCell ref="T512:T514"/>
    <mergeCell ref="S512:S514"/>
    <mergeCell ref="R512:R514"/>
    <mergeCell ref="Q512:Q514"/>
    <mergeCell ref="F512:F514"/>
    <mergeCell ref="B512:B514"/>
    <mergeCell ref="B541:D541"/>
    <mergeCell ref="A524:A541"/>
    <mergeCell ref="A543:A569"/>
    <mergeCell ref="B543:B545"/>
    <mergeCell ref="C543:C545"/>
    <mergeCell ref="F543:F545"/>
    <mergeCell ref="Q543:Q545"/>
    <mergeCell ref="R543:R545"/>
    <mergeCell ref="S543:S545"/>
    <mergeCell ref="T543:T545"/>
    <mergeCell ref="U543:U545"/>
    <mergeCell ref="V543:V545"/>
    <mergeCell ref="W543:W545"/>
    <mergeCell ref="X543:X545"/>
    <mergeCell ref="Y543:Y545"/>
    <mergeCell ref="Z543:Z545"/>
    <mergeCell ref="AA543:AA545"/>
    <mergeCell ref="AB543:AB545"/>
    <mergeCell ref="AC543:AC545"/>
    <mergeCell ref="AD543:AD545"/>
    <mergeCell ref="AE543:AE545"/>
    <mergeCell ref="B546:B548"/>
    <mergeCell ref="F546:F548"/>
    <mergeCell ref="Q546:Q548"/>
    <mergeCell ref="R546:R548"/>
    <mergeCell ref="S546:S548"/>
    <mergeCell ref="T546:T548"/>
    <mergeCell ref="U546:U548"/>
    <mergeCell ref="V546:V548"/>
    <mergeCell ref="W546:W548"/>
    <mergeCell ref="X546:X548"/>
    <mergeCell ref="Y546:Y548"/>
    <mergeCell ref="Z546:Z548"/>
    <mergeCell ref="AA546:AA548"/>
    <mergeCell ref="AB546:AB548"/>
    <mergeCell ref="AC546:AC548"/>
    <mergeCell ref="AD546:AD548"/>
    <mergeCell ref="AE546:AE548"/>
    <mergeCell ref="B549:B551"/>
    <mergeCell ref="F549:F551"/>
    <mergeCell ref="Q549:Q551"/>
    <mergeCell ref="R549:R551"/>
    <mergeCell ref="S549:S551"/>
    <mergeCell ref="T549:T551"/>
    <mergeCell ref="U549:U551"/>
    <mergeCell ref="V549:V551"/>
    <mergeCell ref="W549:W551"/>
    <mergeCell ref="X549:X551"/>
    <mergeCell ref="Y549:Y551"/>
    <mergeCell ref="Z549:Z551"/>
    <mergeCell ref="AA549:AA551"/>
    <mergeCell ref="AB549:AB551"/>
    <mergeCell ref="AC549:AC551"/>
    <mergeCell ref="AD549:AD551"/>
    <mergeCell ref="AE549:AE551"/>
    <mergeCell ref="B552:B554"/>
    <mergeCell ref="F552:F554"/>
    <mergeCell ref="Q552:Q554"/>
    <mergeCell ref="R552:R554"/>
    <mergeCell ref="S552:S554"/>
    <mergeCell ref="T552:T554"/>
    <mergeCell ref="U552:U554"/>
    <mergeCell ref="V552:V554"/>
    <mergeCell ref="W552:W554"/>
    <mergeCell ref="X552:X554"/>
    <mergeCell ref="Y552:Y554"/>
    <mergeCell ref="Z552:Z554"/>
    <mergeCell ref="AA552:AA554"/>
    <mergeCell ref="AB552:AB554"/>
    <mergeCell ref="AC552:AC554"/>
    <mergeCell ref="AD552:AD554"/>
    <mergeCell ref="AE552:AE554"/>
    <mergeCell ref="B555:D555"/>
    <mergeCell ref="B556:B558"/>
    <mergeCell ref="C556:C558"/>
    <mergeCell ref="F556:F558"/>
    <mergeCell ref="Q556:Q558"/>
    <mergeCell ref="R556:R558"/>
    <mergeCell ref="S556:S558"/>
    <mergeCell ref="T556:T558"/>
    <mergeCell ref="U556:U558"/>
    <mergeCell ref="V556:V558"/>
    <mergeCell ref="W556:W558"/>
    <mergeCell ref="X556:X558"/>
    <mergeCell ref="Y556:Y558"/>
    <mergeCell ref="Z556:Z558"/>
    <mergeCell ref="AA556:AA558"/>
    <mergeCell ref="AB556:AB558"/>
    <mergeCell ref="AC556:AC558"/>
    <mergeCell ref="AD556:AD558"/>
    <mergeCell ref="AE556:AE558"/>
    <mergeCell ref="C559:C561"/>
    <mergeCell ref="AE559:AE561"/>
    <mergeCell ref="AD559:AD561"/>
    <mergeCell ref="AC559:AC561"/>
    <mergeCell ref="AB559:AB561"/>
    <mergeCell ref="AA559:AA561"/>
    <mergeCell ref="Z559:Z561"/>
    <mergeCell ref="Y559:Y561"/>
    <mergeCell ref="X559:X561"/>
    <mergeCell ref="W559:W561"/>
    <mergeCell ref="V559:V561"/>
    <mergeCell ref="U559:U561"/>
    <mergeCell ref="T559:T561"/>
    <mergeCell ref="S559:S561"/>
    <mergeCell ref="R559:R561"/>
    <mergeCell ref="Q559:Q561"/>
    <mergeCell ref="F559:F561"/>
    <mergeCell ref="B559:B561"/>
    <mergeCell ref="F562:F564"/>
    <mergeCell ref="C562:C564"/>
    <mergeCell ref="AE562:AE564"/>
    <mergeCell ref="AD562:AD564"/>
    <mergeCell ref="AC562:AC564"/>
    <mergeCell ref="AB562:AB564"/>
    <mergeCell ref="AA562:AA564"/>
    <mergeCell ref="Z562:Z564"/>
    <mergeCell ref="Y562:Y564"/>
    <mergeCell ref="X562:X564"/>
    <mergeCell ref="W562:W564"/>
    <mergeCell ref="V562:V564"/>
    <mergeCell ref="U562:U564"/>
    <mergeCell ref="T562:T564"/>
    <mergeCell ref="S562:S564"/>
    <mergeCell ref="R562:R564"/>
    <mergeCell ref="Q562:Q564"/>
    <mergeCell ref="B562:B564"/>
    <mergeCell ref="F565:F567"/>
    <mergeCell ref="C565:C567"/>
    <mergeCell ref="AE565:AE567"/>
    <mergeCell ref="AD565:AD567"/>
    <mergeCell ref="AC565:AC567"/>
    <mergeCell ref="AB565:AB567"/>
    <mergeCell ref="AA565:AA567"/>
    <mergeCell ref="Z565:Z567"/>
    <mergeCell ref="Y565:Y567"/>
    <mergeCell ref="X565:X567"/>
    <mergeCell ref="W565:W567"/>
    <mergeCell ref="V565:V567"/>
    <mergeCell ref="U565:U567"/>
    <mergeCell ref="T565:T567"/>
    <mergeCell ref="S565:S567"/>
    <mergeCell ref="R565:R567"/>
    <mergeCell ref="Q565:Q567"/>
    <mergeCell ref="B565:B567"/>
    <mergeCell ref="B568:D568"/>
    <mergeCell ref="B569:D569"/>
    <mergeCell ref="A599:A625"/>
    <mergeCell ref="B599:B601"/>
    <mergeCell ref="C599:C601"/>
    <mergeCell ref="F599:F601"/>
    <mergeCell ref="Q599:Q601"/>
    <mergeCell ref="R599:R601"/>
    <mergeCell ref="S599:S601"/>
    <mergeCell ref="T599:T601"/>
    <mergeCell ref="U599:U601"/>
    <mergeCell ref="V599:V601"/>
    <mergeCell ref="W599:W601"/>
    <mergeCell ref="X599:X601"/>
    <mergeCell ref="Y599:Y601"/>
    <mergeCell ref="Z599:Z601"/>
    <mergeCell ref="AA599:AA601"/>
    <mergeCell ref="AB599:AB601"/>
    <mergeCell ref="AC599:AC601"/>
    <mergeCell ref="AD599:AD601"/>
    <mergeCell ref="AE599:AE601"/>
    <mergeCell ref="C602:C604"/>
    <mergeCell ref="B602:B604"/>
    <mergeCell ref="F602:F604"/>
    <mergeCell ref="Q602:Q604"/>
    <mergeCell ref="R602:R604"/>
    <mergeCell ref="S602:S604"/>
    <mergeCell ref="T602:T604"/>
    <mergeCell ref="U602:U604"/>
    <mergeCell ref="V602:V604"/>
    <mergeCell ref="W602:W604"/>
    <mergeCell ref="X602:X604"/>
    <mergeCell ref="Y602:Y604"/>
    <mergeCell ref="Z602:Z604"/>
    <mergeCell ref="AA602:AA604"/>
    <mergeCell ref="AB602:AB604"/>
    <mergeCell ref="AC602:AC604"/>
    <mergeCell ref="AD602:AD604"/>
    <mergeCell ref="AE602:AE604"/>
    <mergeCell ref="C605:C607"/>
    <mergeCell ref="B605:B607"/>
    <mergeCell ref="F605:F607"/>
    <mergeCell ref="Q605:Q607"/>
    <mergeCell ref="R605:R607"/>
    <mergeCell ref="S605:S607"/>
    <mergeCell ref="T605:T607"/>
    <mergeCell ref="U605:U607"/>
    <mergeCell ref="V605:V607"/>
    <mergeCell ref="W605:W607"/>
    <mergeCell ref="X605:X607"/>
    <mergeCell ref="Y605:Y607"/>
    <mergeCell ref="Z605:Z607"/>
    <mergeCell ref="AA605:AA607"/>
    <mergeCell ref="AB605:AB607"/>
    <mergeCell ref="AC605:AC607"/>
    <mergeCell ref="AD605:AD607"/>
    <mergeCell ref="AE605:AE607"/>
    <mergeCell ref="C608:C610"/>
    <mergeCell ref="B608:B610"/>
    <mergeCell ref="F608:F610"/>
    <mergeCell ref="Q608:Q610"/>
    <mergeCell ref="R608:R610"/>
    <mergeCell ref="S608:S610"/>
    <mergeCell ref="T608:T610"/>
    <mergeCell ref="U608:U610"/>
    <mergeCell ref="V608:V610"/>
    <mergeCell ref="W608:W610"/>
    <mergeCell ref="X608:X610"/>
    <mergeCell ref="Y608:Y610"/>
    <mergeCell ref="Z608:Z610"/>
    <mergeCell ref="AA608:AA610"/>
    <mergeCell ref="AB608:AB610"/>
    <mergeCell ref="AC608:AC610"/>
    <mergeCell ref="AD608:AD610"/>
    <mergeCell ref="AE608:AE610"/>
    <mergeCell ref="B611:D611"/>
    <mergeCell ref="B612:B614"/>
    <mergeCell ref="C612:C614"/>
    <mergeCell ref="F612:F614"/>
    <mergeCell ref="Q612:Q614"/>
    <mergeCell ref="R612:R614"/>
    <mergeCell ref="S612:S614"/>
    <mergeCell ref="T612:T614"/>
    <mergeCell ref="U612:U614"/>
    <mergeCell ref="V612:V614"/>
    <mergeCell ref="W612:W614"/>
    <mergeCell ref="X612:X614"/>
    <mergeCell ref="Y612:Y614"/>
    <mergeCell ref="Z612:Z614"/>
    <mergeCell ref="AA612:AA614"/>
    <mergeCell ref="AB612:AB614"/>
    <mergeCell ref="AC612:AC614"/>
    <mergeCell ref="AD612:AD614"/>
    <mergeCell ref="AE612:AE614"/>
    <mergeCell ref="C615:C617"/>
    <mergeCell ref="AE615:AE617"/>
    <mergeCell ref="AD615:AD617"/>
    <mergeCell ref="AC615:AC617"/>
    <mergeCell ref="AB615:AB617"/>
    <mergeCell ref="AA615:AA617"/>
    <mergeCell ref="Z615:Z617"/>
    <mergeCell ref="Y615:Y617"/>
    <mergeCell ref="X615:X617"/>
    <mergeCell ref="W615:W617"/>
    <mergeCell ref="V615:V617"/>
    <mergeCell ref="U615:U617"/>
    <mergeCell ref="T615:T617"/>
    <mergeCell ref="S615:S617"/>
    <mergeCell ref="R615:R617"/>
    <mergeCell ref="Q615:Q617"/>
    <mergeCell ref="F615:F617"/>
    <mergeCell ref="B615:B617"/>
    <mergeCell ref="F618:F620"/>
    <mergeCell ref="C618:C620"/>
    <mergeCell ref="AE618:AE620"/>
    <mergeCell ref="AD618:AD620"/>
    <mergeCell ref="AC618:AC620"/>
    <mergeCell ref="AB618:AB620"/>
    <mergeCell ref="AA618:AA620"/>
    <mergeCell ref="Z618:Z620"/>
    <mergeCell ref="Y618:Y620"/>
    <mergeCell ref="X618:X620"/>
    <mergeCell ref="W618:W620"/>
    <mergeCell ref="V618:V620"/>
    <mergeCell ref="U618:U620"/>
    <mergeCell ref="T618:T620"/>
    <mergeCell ref="S618:S620"/>
    <mergeCell ref="R618:R620"/>
    <mergeCell ref="Q618:Q620"/>
    <mergeCell ref="B618:B620"/>
    <mergeCell ref="F621:F623"/>
    <mergeCell ref="C621:C623"/>
    <mergeCell ref="AE621:AE623"/>
    <mergeCell ref="AD621:AD623"/>
    <mergeCell ref="AC621:AC623"/>
    <mergeCell ref="AB621:AB623"/>
    <mergeCell ref="AA621:AA623"/>
    <mergeCell ref="Z621:Z623"/>
    <mergeCell ref="Y621:Y623"/>
    <mergeCell ref="X621:X623"/>
    <mergeCell ref="W621:W623"/>
    <mergeCell ref="V621:V623"/>
    <mergeCell ref="U621:U623"/>
    <mergeCell ref="T621:T623"/>
    <mergeCell ref="S621:S623"/>
    <mergeCell ref="R621:R623"/>
    <mergeCell ref="Q621:Q623"/>
    <mergeCell ref="B621:B623"/>
    <mergeCell ref="B624:D624"/>
    <mergeCell ref="B625:D625"/>
    <mergeCell ref="A655:A681"/>
    <mergeCell ref="B655:B657"/>
    <mergeCell ref="C655:C657"/>
    <mergeCell ref="F655:F657"/>
    <mergeCell ref="Q655:Q657"/>
    <mergeCell ref="R655:R657"/>
    <mergeCell ref="S655:S657"/>
    <mergeCell ref="T655:T657"/>
    <mergeCell ref="U655:U657"/>
    <mergeCell ref="V655:V657"/>
    <mergeCell ref="W655:W657"/>
    <mergeCell ref="X655:X657"/>
    <mergeCell ref="Y655:Y657"/>
    <mergeCell ref="Z655:Z657"/>
    <mergeCell ref="AA655:AA657"/>
    <mergeCell ref="AB655:AB657"/>
    <mergeCell ref="AC655:AC657"/>
    <mergeCell ref="AD655:AD657"/>
    <mergeCell ref="AE655:AE657"/>
    <mergeCell ref="B658:B660"/>
    <mergeCell ref="F658:F660"/>
    <mergeCell ref="Q658:Q660"/>
    <mergeCell ref="R658:R660"/>
    <mergeCell ref="S658:S660"/>
    <mergeCell ref="T658:T660"/>
    <mergeCell ref="U658:U660"/>
    <mergeCell ref="V658:V660"/>
    <mergeCell ref="W658:W660"/>
    <mergeCell ref="X658:X660"/>
    <mergeCell ref="Y658:Y660"/>
    <mergeCell ref="Z658:Z660"/>
    <mergeCell ref="AA658:AA660"/>
    <mergeCell ref="AB658:AB660"/>
    <mergeCell ref="AC658:AC660"/>
    <mergeCell ref="AD658:AD660"/>
    <mergeCell ref="AE658:AE660"/>
    <mergeCell ref="B661:B663"/>
    <mergeCell ref="F661:F663"/>
    <mergeCell ref="Q661:Q663"/>
    <mergeCell ref="R661:R663"/>
    <mergeCell ref="S661:S663"/>
    <mergeCell ref="T661:T663"/>
    <mergeCell ref="U661:U663"/>
    <mergeCell ref="V661:V663"/>
    <mergeCell ref="W661:W663"/>
    <mergeCell ref="X661:X663"/>
    <mergeCell ref="Y661:Y663"/>
    <mergeCell ref="Z661:Z663"/>
    <mergeCell ref="AA661:AA663"/>
    <mergeCell ref="AB661:AB663"/>
    <mergeCell ref="AC661:AC663"/>
    <mergeCell ref="AD661:AD663"/>
    <mergeCell ref="AE661:AE663"/>
    <mergeCell ref="B664:B666"/>
    <mergeCell ref="F664:F666"/>
    <mergeCell ref="Q664:Q666"/>
    <mergeCell ref="R664:R666"/>
    <mergeCell ref="S664:S666"/>
    <mergeCell ref="T664:T666"/>
    <mergeCell ref="U664:U666"/>
    <mergeCell ref="V664:V666"/>
    <mergeCell ref="W664:W666"/>
    <mergeCell ref="X664:X666"/>
    <mergeCell ref="Y664:Y666"/>
    <mergeCell ref="Z664:Z666"/>
    <mergeCell ref="AA664:AA666"/>
    <mergeCell ref="AB664:AB666"/>
    <mergeCell ref="AC664:AC666"/>
    <mergeCell ref="AD664:AD666"/>
    <mergeCell ref="AE664:AE666"/>
    <mergeCell ref="B667:D667"/>
    <mergeCell ref="B668:B670"/>
    <mergeCell ref="C668:C670"/>
    <mergeCell ref="F668:F670"/>
    <mergeCell ref="Q668:Q670"/>
    <mergeCell ref="R668:R670"/>
    <mergeCell ref="S668:S670"/>
    <mergeCell ref="T668:T670"/>
    <mergeCell ref="U668:U670"/>
    <mergeCell ref="V668:V670"/>
    <mergeCell ref="W668:W670"/>
    <mergeCell ref="X668:X670"/>
    <mergeCell ref="Y668:Y670"/>
    <mergeCell ref="Z668:Z670"/>
    <mergeCell ref="AA668:AA670"/>
    <mergeCell ref="AB668:AB670"/>
    <mergeCell ref="AC668:AC670"/>
    <mergeCell ref="AD668:AD670"/>
    <mergeCell ref="AE668:AE670"/>
    <mergeCell ref="AE671:AE673"/>
    <mergeCell ref="AD671:AD673"/>
    <mergeCell ref="AC671:AC673"/>
    <mergeCell ref="AB671:AB673"/>
    <mergeCell ref="AA671:AA673"/>
    <mergeCell ref="Z671:Z673"/>
    <mergeCell ref="Y671:Y673"/>
    <mergeCell ref="X671:X673"/>
    <mergeCell ref="W671:W673"/>
    <mergeCell ref="V671:V673"/>
    <mergeCell ref="U671:U673"/>
    <mergeCell ref="T671:T673"/>
    <mergeCell ref="S671:S673"/>
    <mergeCell ref="R671:R673"/>
    <mergeCell ref="Q671:Q673"/>
    <mergeCell ref="F671:F673"/>
    <mergeCell ref="B671:B673"/>
    <mergeCell ref="F674:F676"/>
    <mergeCell ref="AE674:AE676"/>
    <mergeCell ref="AD674:AD676"/>
    <mergeCell ref="AC674:AC676"/>
    <mergeCell ref="AB674:AB676"/>
    <mergeCell ref="AA674:AA676"/>
    <mergeCell ref="Z674:Z676"/>
    <mergeCell ref="Y674:Y676"/>
    <mergeCell ref="X674:X676"/>
    <mergeCell ref="W674:W676"/>
    <mergeCell ref="V674:V676"/>
    <mergeCell ref="U674:U676"/>
    <mergeCell ref="T674:T676"/>
    <mergeCell ref="S674:S676"/>
    <mergeCell ref="R674:R676"/>
    <mergeCell ref="Q674:Q676"/>
    <mergeCell ref="B674:B676"/>
    <mergeCell ref="F677:F679"/>
    <mergeCell ref="AE677:AE679"/>
    <mergeCell ref="AD677:AD679"/>
    <mergeCell ref="AC677:AC679"/>
    <mergeCell ref="AB677:AB679"/>
    <mergeCell ref="AA677:AA679"/>
    <mergeCell ref="Z677:Z679"/>
    <mergeCell ref="Y677:Y679"/>
    <mergeCell ref="X677:X679"/>
    <mergeCell ref="W677:W679"/>
    <mergeCell ref="V677:V679"/>
    <mergeCell ref="U677:U679"/>
    <mergeCell ref="T677:T679"/>
    <mergeCell ref="S677:S679"/>
    <mergeCell ref="R677:R679"/>
    <mergeCell ref="Q677:Q679"/>
    <mergeCell ref="B677:B679"/>
    <mergeCell ref="B680:D680"/>
    <mergeCell ref="B681:D681"/>
    <mergeCell ref="C711:C713"/>
    <mergeCell ref="A711:A737"/>
    <mergeCell ref="B711:B713"/>
    <mergeCell ref="F711:F713"/>
    <mergeCell ref="Q711:Q713"/>
    <mergeCell ref="R711:R713"/>
    <mergeCell ref="S711:S713"/>
    <mergeCell ref="T711:T713"/>
    <mergeCell ref="U711:U713"/>
    <mergeCell ref="V711:V713"/>
    <mergeCell ref="W711:W713"/>
    <mergeCell ref="X711:X713"/>
    <mergeCell ref="Y711:Y713"/>
    <mergeCell ref="Z711:Z713"/>
    <mergeCell ref="AA711:AA713"/>
    <mergeCell ref="AB711:AB713"/>
    <mergeCell ref="AC711:AC713"/>
    <mergeCell ref="AD711:AD713"/>
    <mergeCell ref="AE711:AE713"/>
    <mergeCell ref="C714:C716"/>
    <mergeCell ref="B714:B716"/>
    <mergeCell ref="F714:F716"/>
    <mergeCell ref="Q714:Q716"/>
    <mergeCell ref="R714:R716"/>
    <mergeCell ref="S714:S716"/>
    <mergeCell ref="T714:T716"/>
    <mergeCell ref="U714:U716"/>
    <mergeCell ref="V714:V716"/>
    <mergeCell ref="W714:W716"/>
    <mergeCell ref="X714:X716"/>
    <mergeCell ref="Y714:Y716"/>
    <mergeCell ref="Z714:Z716"/>
    <mergeCell ref="AA714:AA716"/>
    <mergeCell ref="AB714:AB716"/>
    <mergeCell ref="AC714:AC716"/>
    <mergeCell ref="AD714:AD716"/>
    <mergeCell ref="AE714:AE716"/>
    <mergeCell ref="C717:C719"/>
    <mergeCell ref="B717:B719"/>
    <mergeCell ref="F717:F719"/>
    <mergeCell ref="Q717:Q719"/>
    <mergeCell ref="R717:R719"/>
    <mergeCell ref="S717:S719"/>
    <mergeCell ref="T717:T719"/>
    <mergeCell ref="U717:U719"/>
    <mergeCell ref="V717:V719"/>
    <mergeCell ref="W717:W719"/>
    <mergeCell ref="X717:X719"/>
    <mergeCell ref="Y717:Y719"/>
    <mergeCell ref="Z717:Z719"/>
    <mergeCell ref="AA717:AA719"/>
    <mergeCell ref="AB717:AB719"/>
    <mergeCell ref="AC717:AC719"/>
    <mergeCell ref="AD717:AD719"/>
    <mergeCell ref="AE717:AE719"/>
    <mergeCell ref="C720:C722"/>
    <mergeCell ref="B720:B722"/>
    <mergeCell ref="F720:F722"/>
    <mergeCell ref="Q720:Q722"/>
    <mergeCell ref="R720:R722"/>
    <mergeCell ref="S720:S722"/>
    <mergeCell ref="T720:T722"/>
    <mergeCell ref="U720:U722"/>
    <mergeCell ref="V720:V722"/>
    <mergeCell ref="W720:W722"/>
    <mergeCell ref="X720:X722"/>
    <mergeCell ref="Y720:Y722"/>
    <mergeCell ref="Z720:Z722"/>
    <mergeCell ref="AA720:AA722"/>
    <mergeCell ref="AB720:AB722"/>
    <mergeCell ref="AC720:AC722"/>
    <mergeCell ref="AD720:AD722"/>
    <mergeCell ref="AE720:AE722"/>
    <mergeCell ref="B723:D723"/>
    <mergeCell ref="B724:B726"/>
    <mergeCell ref="C724:C726"/>
    <mergeCell ref="F724:F726"/>
    <mergeCell ref="Q724:Q726"/>
    <mergeCell ref="R724:R726"/>
    <mergeCell ref="S724:S726"/>
    <mergeCell ref="T724:T726"/>
    <mergeCell ref="U724:U726"/>
    <mergeCell ref="V724:V726"/>
    <mergeCell ref="W724:W726"/>
    <mergeCell ref="X724:X726"/>
    <mergeCell ref="Y724:Y726"/>
    <mergeCell ref="Z724:Z726"/>
    <mergeCell ref="AA724:AA726"/>
    <mergeCell ref="AB724:AB726"/>
    <mergeCell ref="AC724:AC726"/>
    <mergeCell ref="AD724:AD726"/>
    <mergeCell ref="AE724:AE726"/>
    <mergeCell ref="C727:C729"/>
    <mergeCell ref="AE727:AE729"/>
    <mergeCell ref="AD727:AD729"/>
    <mergeCell ref="AC727:AC729"/>
    <mergeCell ref="AB727:AB729"/>
    <mergeCell ref="AA727:AA729"/>
    <mergeCell ref="Z727:Z729"/>
    <mergeCell ref="Y727:Y729"/>
    <mergeCell ref="X727:X729"/>
    <mergeCell ref="W727:W729"/>
    <mergeCell ref="V727:V729"/>
    <mergeCell ref="U727:U729"/>
    <mergeCell ref="T727:T729"/>
    <mergeCell ref="S727:S729"/>
    <mergeCell ref="R727:R729"/>
    <mergeCell ref="Q727:Q729"/>
    <mergeCell ref="F727:F729"/>
    <mergeCell ref="B727:B729"/>
    <mergeCell ref="C730:C732"/>
    <mergeCell ref="F730:F732"/>
    <mergeCell ref="AE730:AE732"/>
    <mergeCell ref="AD730:AD732"/>
    <mergeCell ref="AC730:AC732"/>
    <mergeCell ref="AB730:AB732"/>
    <mergeCell ref="AA730:AA732"/>
    <mergeCell ref="Z730:Z732"/>
    <mergeCell ref="Y730:Y732"/>
    <mergeCell ref="X730:X732"/>
    <mergeCell ref="W730:W732"/>
    <mergeCell ref="V730:V732"/>
    <mergeCell ref="U730:U732"/>
    <mergeCell ref="T730:T732"/>
    <mergeCell ref="S730:S732"/>
    <mergeCell ref="R730:R732"/>
    <mergeCell ref="Q730:Q732"/>
    <mergeCell ref="B730:B732"/>
    <mergeCell ref="C733:C735"/>
    <mergeCell ref="F733:F735"/>
    <mergeCell ref="AE733:AE735"/>
    <mergeCell ref="AD733:AD735"/>
    <mergeCell ref="AC733:AC735"/>
    <mergeCell ref="AB733:AB735"/>
    <mergeCell ref="AA733:AA735"/>
    <mergeCell ref="Z733:Z735"/>
    <mergeCell ref="Y733:Y735"/>
    <mergeCell ref="X733:X735"/>
    <mergeCell ref="W733:W735"/>
    <mergeCell ref="V733:V735"/>
    <mergeCell ref="U733:U735"/>
    <mergeCell ref="T733:T735"/>
    <mergeCell ref="S733:S735"/>
    <mergeCell ref="R733:R735"/>
    <mergeCell ref="Q733:Q735"/>
    <mergeCell ref="B733:B735"/>
    <mergeCell ref="B736:D736"/>
    <mergeCell ref="B737:D737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6" min="16" style="0" width="11.549295774647888"/>
  </cols>
  <sheetData>
    <row r="1">
      <c r="A1" s="345" t="s">
        <v>409</v>
      </c>
      <c r="B1" s="345" t="s">
        <v>410</v>
      </c>
      <c r="C1" s="345" t="s">
        <v>411</v>
      </c>
      <c r="E1" s="346"/>
      <c r="F1" s="346"/>
      <c r="H1" s="345" t="s">
        <v>409</v>
      </c>
      <c r="I1" s="345" t="s">
        <v>410</v>
      </c>
      <c r="J1" s="345" t="s">
        <v>411</v>
      </c>
    </row>
    <row r="2">
      <c r="A2" s="346"/>
      <c r="B2" s="347">
        <f>B6+B7+B8</f>
      </c>
      <c r="C2" s="346"/>
      <c r="E2" s="346"/>
      <c r="H2" s="346"/>
      <c r="I2" s="347"/>
      <c r="J2" s="346"/>
    </row>
    <row r="3">
      <c r="A3" s="346"/>
      <c r="B3" s="348">
        <f>B2+C2+C3-A2-A3</f>
      </c>
      <c r="C3" s="346"/>
      <c r="E3" s="346"/>
      <c r="H3" s="346"/>
      <c r="I3" s="349">
        <f>I2+J2+J3-H2-H3</f>
      </c>
      <c r="J3" s="346"/>
    </row>
    <row r="4">
      <c r="E4" s="350" t="s">
        <v>410</v>
      </c>
    </row>
    <row r="5">
      <c r="E5" s="351">
        <f>B3+I3</f>
      </c>
    </row>
    <row r="6">
      <c r="B6" s="352">
        <v>8880.81</v>
      </c>
      <c r="C6" s="346"/>
      <c r="E6" s="346">
        <f>E5-E7</f>
      </c>
      <c r="F6" s="346"/>
      <c r="H6" s="346"/>
      <c r="J6" s="346"/>
    </row>
    <row r="7">
      <c r="B7" s="352">
        <v>3940.2</v>
      </c>
      <c r="E7" s="353">
        <v>29911.1</v>
      </c>
      <c r="F7" s="346"/>
      <c r="H7" s="346"/>
      <c r="M7">
        <f>1.76+23.09</f>
      </c>
      <c r="N7" s="346">
        <v>231653.23</v>
      </c>
    </row>
    <row r="8">
      <c r="B8" s="352">
        <v>0</v>
      </c>
      <c r="D8" s="346"/>
      <c r="E8" s="354"/>
      <c r="G8" s="347"/>
      <c r="M8">
        <f>1012.87+410.8+146.2+823.81</f>
      </c>
    </row>
    <row r="9">
      <c r="D9" s="346"/>
    </row>
    <row r="10">
      <c r="O10" s="346"/>
    </row>
    <row r="11">
      <c r="B11" s="346"/>
      <c r="E11" s="355"/>
    </row>
    <row r="12">
      <c r="A12" s="346" t="s">
        <v>412</v>
      </c>
      <c r="B12" s="346" t="s">
        <v>410</v>
      </c>
      <c r="C12" s="346" t="s">
        <v>413</v>
      </c>
      <c r="D12" s="346"/>
      <c r="E12" s="355"/>
      <c r="F12" s="346"/>
      <c r="H12" s="346" t="s">
        <v>412</v>
      </c>
      <c r="I12" s="346" t="s">
        <v>410</v>
      </c>
      <c r="J12" s="346" t="s">
        <v>413</v>
      </c>
    </row>
    <row r="13">
      <c r="D13" s="346"/>
      <c r="E13" s="355"/>
      <c r="F13" s="346"/>
    </row>
    <row r="14"/>
    <row r="15">
      <c r="B15" s="353" t="s">
        <v>414</v>
      </c>
      <c r="I15" s="353" t="s">
        <v>415</v>
      </c>
    </row>
    <row r="16">
      <c r="D16" s="346"/>
    </row>
    <row r="17">
      <c r="D17" s="346"/>
      <c r="E17" s="346"/>
    </row>
    <row r="18">
      <c r="F18" s="356"/>
      <c r="G18" s="356"/>
      <c r="H18" s="356"/>
    </row>
    <row r="19">
      <c r="F19" s="356"/>
      <c r="G19" s="356"/>
      <c r="H19" s="356"/>
    </row>
    <row r="20">
      <c r="F20" s="356"/>
      <c r="G20" s="348">
        <f>G19+H19+H20-F19-F20</f>
      </c>
      <c r="H20" s="356"/>
    </row>
    <row r="21">
      <c r="F21" s="356"/>
      <c r="G21" s="356"/>
      <c r="H21" s="356"/>
    </row>
    <row r="22">
      <c r="F22" s="356"/>
      <c r="G22" s="356"/>
      <c r="H22" s="356"/>
    </row>
    <row r="23">
      <c r="F23" s="356"/>
      <c r="G23" s="353" t="s">
        <v>416</v>
      </c>
      <c r="H23" s="356"/>
    </row>
    <row r="24"/>
    <row r="25"/>
    <row r="26"/>
    <row r="27"/>
    <row r="28"/>
    <row r="29"/>
    <row r="30"/>
    <row r="31">
      <c r="A31" s="357" t="s">
        <v>417</v>
      </c>
    </row>
    <row r="32">
      <c r="A32" s="358" t="s">
        <v>418</v>
      </c>
      <c r="B32" s="359" t="s">
        <v>419</v>
      </c>
      <c r="C32" s="359" t="s">
        <v>420</v>
      </c>
      <c r="D32" s="359" t="s">
        <v>421</v>
      </c>
      <c r="E32" s="360" t="s">
        <v>422</v>
      </c>
      <c r="F32" s="359" t="s">
        <v>423</v>
      </c>
      <c r="G32" s="359" t="s">
        <v>424</v>
      </c>
      <c r="H32" s="359" t="s">
        <v>425</v>
      </c>
      <c r="I32" s="361" t="s">
        <v>426</v>
      </c>
      <c r="J32" s="362" t="s">
        <v>427</v>
      </c>
      <c r="M32" s="359" t="s">
        <v>428</v>
      </c>
      <c r="N32" s="363" t="s">
        <v>429</v>
      </c>
      <c r="O32" s="359" t="s">
        <v>430</v>
      </c>
      <c r="P32" s="363" t="s">
        <v>431</v>
      </c>
      <c r="Q32" s="361" t="s">
        <v>432</v>
      </c>
      <c r="R32" s="364" t="s">
        <v>433</v>
      </c>
      <c r="S32" s="365" t="s">
        <v>434</v>
      </c>
      <c r="T32" s="364" t="s">
        <v>435</v>
      </c>
      <c r="U32" s="366" t="s">
        <v>436</v>
      </c>
      <c r="V32" s="367" t="s">
        <v>437</v>
      </c>
      <c r="W32" s="367" t="s">
        <v>438</v>
      </c>
      <c r="X32" s="367" t="s">
        <v>439</v>
      </c>
      <c r="Y32" s="365" t="s">
        <v>440</v>
      </c>
      <c r="Z32" s="367" t="s">
        <v>441</v>
      </c>
      <c r="AA32" s="367" t="s">
        <v>442</v>
      </c>
      <c r="AB32" s="367" t="s">
        <v>443</v>
      </c>
      <c r="AC32" s="364" t="s">
        <v>444</v>
      </c>
      <c r="AD32" s="365" t="s">
        <v>445</v>
      </c>
      <c r="AE32" s="368" t="s">
        <v>446</v>
      </c>
      <c r="AF32" s="369" t="s">
        <v>447</v>
      </c>
    </row>
    <row r="33">
      <c r="A33" s="370" t="s">
        <v>448</v>
      </c>
      <c r="B33" s="371" t="s">
        <v>449</v>
      </c>
      <c r="C33" s="372" t="s">
        <v>450</v>
      </c>
      <c r="D33" s="373" t="s">
        <v>451</v>
      </c>
      <c r="E33" s="374"/>
      <c r="F33" s="375">
        <f>E33+E35+E34</f>
      </c>
      <c r="G33" s="376"/>
      <c r="H33" s="376"/>
      <c r="I33" s="377">
        <f t="shared" ref="I33:I82" si="5">H33/G33</f>
      </c>
      <c r="J33" s="378">
        <f t="shared" ref="J33:J67" si="17">(E33/G33)*1000</f>
      </c>
      <c r="M33" s="376"/>
      <c r="N33" s="379">
        <f t="shared" ref="N33:N97" si="12">E33/M33</f>
      </c>
      <c r="O33" s="376"/>
      <c r="P33" s="379">
        <f t="shared" ref="P33:P97" si="27">E33/O33</f>
      </c>
      <c r="Q33" s="380">
        <f>(M33+M34+M35)/(O33+O34+O35)</f>
      </c>
      <c r="R33" s="376"/>
      <c r="S33" s="380">
        <f>(O33+O34+O35)/(K33+K34+K35)</f>
      </c>
      <c r="T33" s="376"/>
      <c r="U33" s="381">
        <f>F33/T33</f>
      </c>
      <c r="V33" s="382">
        <f>(F33+4*500)/T33</f>
      </c>
      <c r="W33" s="376"/>
      <c r="X33" s="382">
        <f>W33/T33</f>
      </c>
      <c r="Y33" s="380">
        <f>T33/R33</f>
      </c>
      <c r="Z33" s="382">
        <f>W33/F33</f>
      </c>
      <c r="AA33" s="382">
        <f>W33/(F33+500)</f>
      </c>
      <c r="AB33" s="376"/>
      <c r="AC33" s="376"/>
      <c r="AD33" s="380">
        <f>AB33/T33</f>
      </c>
      <c r="AE33" s="383">
        <f>(W33-AC33)/(F33+500)</f>
      </c>
      <c r="AF33" s="384" t="s">
        <v>452</v>
      </c>
    </row>
    <row r="34">
      <c r="A34" s="370"/>
      <c r="B34" s="371"/>
      <c r="C34" s="372"/>
      <c r="D34" s="373" t="s">
        <v>453</v>
      </c>
      <c r="E34" s="374"/>
      <c r="F34" s="375"/>
      <c r="G34" s="376"/>
      <c r="H34" s="376"/>
      <c r="I34" s="377">
        <f t="shared" si="5"/>
      </c>
      <c r="J34" s="378">
        <f t="shared" si="17"/>
      </c>
      <c r="M34" s="376"/>
      <c r="N34" s="379">
        <f t="shared" si="12"/>
      </c>
      <c r="O34" s="376"/>
      <c r="P34" s="379">
        <f t="shared" si="27"/>
      </c>
      <c r="Q34" s="380"/>
      <c r="R34" s="376"/>
      <c r="S34" s="380"/>
      <c r="T34" s="376"/>
      <c r="U34" s="381"/>
      <c r="V34" s="382"/>
      <c r="W34" s="376"/>
      <c r="X34" s="382"/>
      <c r="Y34" s="380"/>
      <c r="Z34" s="382"/>
      <c r="AA34" s="382"/>
      <c r="AB34" s="376"/>
      <c r="AC34" s="376"/>
      <c r="AD34" s="380"/>
      <c r="AE34" s="383"/>
      <c r="AF34" s="385"/>
    </row>
    <row r="35">
      <c r="A35" s="370"/>
      <c r="B35" s="371"/>
      <c r="C35" s="372"/>
      <c r="D35" s="373" t="s">
        <v>454</v>
      </c>
      <c r="E35" s="374"/>
      <c r="F35" s="375"/>
      <c r="G35" s="376"/>
      <c r="H35" s="386"/>
      <c r="I35" s="377">
        <f t="shared" si="5"/>
      </c>
      <c r="J35" s="378">
        <f t="shared" si="17"/>
      </c>
      <c r="M35" s="376"/>
      <c r="N35" s="379">
        <f t="shared" si="12"/>
      </c>
      <c r="O35" s="376"/>
      <c r="P35" s="379">
        <f t="shared" si="27"/>
      </c>
      <c r="Q35" s="380"/>
      <c r="R35" s="376"/>
      <c r="S35" s="380"/>
      <c r="T35" s="376"/>
      <c r="U35" s="381"/>
      <c r="V35" s="382"/>
      <c r="W35" s="376"/>
      <c r="X35" s="382"/>
      <c r="Y35" s="380"/>
      <c r="Z35" s="382"/>
      <c r="AA35" s="382"/>
      <c r="AB35" s="376"/>
      <c r="AC35" s="376"/>
      <c r="AD35" s="380"/>
      <c r="AE35" s="383"/>
      <c r="AF35" s="387" t="s">
        <v>455</v>
      </c>
    </row>
    <row r="36">
      <c r="A36" s="370"/>
      <c r="B36" s="371" t="s">
        <v>456</v>
      </c>
      <c r="C36" s="372" t="s">
        <v>450</v>
      </c>
      <c r="D36" s="373" t="s">
        <v>451</v>
      </c>
      <c r="E36" s="374"/>
      <c r="F36" s="375">
        <f>E36+E38+E37</f>
      </c>
      <c r="G36" s="376"/>
      <c r="H36" s="376"/>
      <c r="I36" s="377">
        <f t="shared" si="5"/>
      </c>
      <c r="J36" s="378">
        <f t="shared" si="17"/>
      </c>
      <c r="M36" s="376"/>
      <c r="N36" s="379">
        <f t="shared" si="12"/>
      </c>
      <c r="O36" s="376"/>
      <c r="P36" s="379">
        <f t="shared" si="27"/>
      </c>
      <c r="Q36" s="380">
        <f>(M36+M37+M38)/(O36+O37+O38)</f>
      </c>
      <c r="R36" s="376"/>
      <c r="S36" s="380">
        <f>(O36+O37+O38)/(K36+K37+K38)</f>
      </c>
      <c r="T36" s="376"/>
      <c r="U36" s="381">
        <f>F36/T36</f>
      </c>
      <c r="V36" s="382">
        <f>(F36+4*500)/T36</f>
      </c>
      <c r="W36" s="376"/>
      <c r="X36" s="382">
        <f>W36/T36</f>
      </c>
      <c r="Y36" s="380">
        <f>T36/R36</f>
      </c>
      <c r="Z36" s="382">
        <f>W36/F36</f>
      </c>
      <c r="AA36" s="382">
        <f>W36/(F36+500)</f>
      </c>
      <c r="AB36" s="376"/>
      <c r="AC36" s="376"/>
      <c r="AD36" s="380">
        <f>AB36/T36</f>
      </c>
      <c r="AE36" s="383">
        <f>(W36-AC36)/(F36+500)</f>
      </c>
      <c r="AF36" s="384" t="s">
        <v>452</v>
      </c>
    </row>
    <row r="37">
      <c r="A37" s="370"/>
      <c r="B37" s="371"/>
      <c r="C37" s="372"/>
      <c r="D37" s="373" t="s">
        <v>453</v>
      </c>
      <c r="E37" s="374"/>
      <c r="F37" s="375"/>
      <c r="G37" s="376"/>
      <c r="H37" s="376"/>
      <c r="I37" s="377">
        <f t="shared" si="5"/>
      </c>
      <c r="J37" s="378">
        <f t="shared" si="17"/>
      </c>
      <c r="M37" s="376"/>
      <c r="N37" s="379">
        <f t="shared" si="12"/>
      </c>
      <c r="O37" s="376"/>
      <c r="P37" s="379">
        <f t="shared" si="27"/>
      </c>
      <c r="Q37" s="380"/>
      <c r="R37" s="376"/>
      <c r="S37" s="380"/>
      <c r="T37" s="376"/>
      <c r="U37" s="381"/>
      <c r="V37" s="382"/>
      <c r="W37" s="376"/>
      <c r="X37" s="382"/>
      <c r="Y37" s="380"/>
      <c r="Z37" s="382"/>
      <c r="AA37" s="382"/>
      <c r="AB37" s="376"/>
      <c r="AC37" s="376"/>
      <c r="AD37" s="380"/>
      <c r="AE37" s="383"/>
      <c r="AF37" s="385"/>
    </row>
    <row r="38">
      <c r="A38" s="370"/>
      <c r="B38" s="371"/>
      <c r="C38" s="372"/>
      <c r="D38" s="373" t="s">
        <v>454</v>
      </c>
      <c r="E38" s="374"/>
      <c r="F38" s="375"/>
      <c r="G38" s="376"/>
      <c r="H38" s="376"/>
      <c r="I38" s="377">
        <f t="shared" si="5"/>
      </c>
      <c r="J38" s="378">
        <f t="shared" si="17"/>
      </c>
      <c r="M38" s="376"/>
      <c r="N38" s="379">
        <f t="shared" si="12"/>
      </c>
      <c r="O38" s="376"/>
      <c r="P38" s="379">
        <f t="shared" si="27"/>
      </c>
      <c r="Q38" s="380"/>
      <c r="R38" s="376"/>
      <c r="S38" s="380"/>
      <c r="T38" s="376"/>
      <c r="U38" s="381"/>
      <c r="V38" s="382"/>
      <c r="W38" s="376"/>
      <c r="X38" s="382"/>
      <c r="Y38" s="380"/>
      <c r="Z38" s="382"/>
      <c r="AA38" s="382"/>
      <c r="AB38" s="376"/>
      <c r="AC38" s="376"/>
      <c r="AD38" s="380"/>
      <c r="AE38" s="383"/>
      <c r="AF38" s="387" t="s">
        <v>455</v>
      </c>
    </row>
    <row r="39">
      <c r="A39" s="370"/>
      <c r="B39" s="388" t="s">
        <v>457</v>
      </c>
      <c r="C39" s="372" t="s">
        <v>450</v>
      </c>
      <c r="D39" s="373" t="s">
        <v>451</v>
      </c>
      <c r="E39" s="374"/>
      <c r="F39" s="375">
        <f>E39+E41+E40</f>
      </c>
      <c r="G39" s="376"/>
      <c r="H39" s="376"/>
      <c r="I39" s="377">
        <f t="shared" si="5"/>
      </c>
      <c r="J39" s="378">
        <f t="shared" si="17"/>
      </c>
      <c r="M39" s="376"/>
      <c r="N39" s="379">
        <f t="shared" si="12"/>
      </c>
      <c r="O39" s="376"/>
      <c r="P39" s="379">
        <f t="shared" si="27"/>
      </c>
      <c r="Q39" s="380">
        <f>(M39+M40+M41)/(O39+O40+O41)</f>
      </c>
      <c r="R39" s="376"/>
      <c r="S39" s="380">
        <f>(O39+O40+O41)/(K39+K40+K41)</f>
      </c>
      <c r="T39" s="376"/>
      <c r="U39" s="381">
        <f>F39/T39</f>
      </c>
      <c r="V39" s="382">
        <f>(F39+4*500)/T39</f>
      </c>
      <c r="W39" s="376"/>
      <c r="X39" s="382">
        <f>W39/T39</f>
      </c>
      <c r="Y39" s="380">
        <f>T39/R39</f>
      </c>
      <c r="Z39" s="382">
        <f>W39/F39</f>
      </c>
      <c r="AA39" s="382">
        <f>W39/(F39+500)</f>
      </c>
      <c r="AB39" s="376"/>
      <c r="AC39" s="376"/>
      <c r="AD39" s="380">
        <f>AB39/T39</f>
      </c>
      <c r="AE39" s="383">
        <f>(W39-AC39)/(F39+500)</f>
      </c>
      <c r="AF39" s="384" t="s">
        <v>452</v>
      </c>
    </row>
    <row r="40">
      <c r="A40" s="370"/>
      <c r="B40" s="388"/>
      <c r="C40" s="372"/>
      <c r="D40" s="373" t="s">
        <v>453</v>
      </c>
      <c r="E40" s="374"/>
      <c r="F40" s="375"/>
      <c r="G40" s="376"/>
      <c r="H40" s="376"/>
      <c r="I40" s="377">
        <f t="shared" si="5"/>
      </c>
      <c r="J40" s="378">
        <f t="shared" si="17"/>
      </c>
      <c r="M40" s="376"/>
      <c r="N40" s="379">
        <f t="shared" si="12"/>
      </c>
      <c r="O40" s="376"/>
      <c r="P40" s="379">
        <f t="shared" si="27"/>
      </c>
      <c r="Q40" s="380"/>
      <c r="R40" s="376"/>
      <c r="S40" s="380"/>
      <c r="T40" s="376"/>
      <c r="U40" s="381"/>
      <c r="V40" s="382"/>
      <c r="W40" s="376"/>
      <c r="X40" s="382"/>
      <c r="Y40" s="380"/>
      <c r="Z40" s="382"/>
      <c r="AA40" s="382"/>
      <c r="AB40" s="376"/>
      <c r="AC40" s="376"/>
      <c r="AD40" s="380"/>
      <c r="AE40" s="383"/>
      <c r="AF40" s="385"/>
    </row>
    <row r="41">
      <c r="A41" s="370"/>
      <c r="B41" s="388"/>
      <c r="C41" s="372"/>
      <c r="D41" s="373" t="s">
        <v>454</v>
      </c>
      <c r="E41" s="374"/>
      <c r="F41" s="375"/>
      <c r="G41" s="376"/>
      <c r="H41" s="386"/>
      <c r="I41" s="377">
        <f t="shared" si="5"/>
      </c>
      <c r="J41" s="378">
        <f t="shared" si="17"/>
      </c>
      <c r="M41" s="376"/>
      <c r="N41" s="379">
        <f t="shared" si="12"/>
      </c>
      <c r="O41" s="376"/>
      <c r="P41" s="379">
        <f t="shared" si="27"/>
      </c>
      <c r="Q41" s="380"/>
      <c r="R41" s="376"/>
      <c r="S41" s="380"/>
      <c r="T41" s="376"/>
      <c r="U41" s="381"/>
      <c r="V41" s="382"/>
      <c r="W41" s="376"/>
      <c r="X41" s="382"/>
      <c r="Y41" s="380"/>
      <c r="Z41" s="382"/>
      <c r="AA41" s="382"/>
      <c r="AB41" s="376"/>
      <c r="AC41" s="376"/>
      <c r="AD41" s="380"/>
      <c r="AE41" s="383"/>
      <c r="AF41" s="387" t="s">
        <v>455</v>
      </c>
    </row>
    <row r="42">
      <c r="A42" s="370"/>
      <c r="B42" s="371" t="s">
        <v>458</v>
      </c>
      <c r="C42" s="372" t="s">
        <v>450</v>
      </c>
      <c r="D42" s="373" t="s">
        <v>451</v>
      </c>
      <c r="E42" s="374"/>
      <c r="F42" s="375">
        <f>E42+E44+E43</f>
      </c>
      <c r="G42" s="376"/>
      <c r="H42" s="376"/>
      <c r="I42" s="377">
        <f t="shared" si="5"/>
      </c>
      <c r="J42" s="378">
        <f t="shared" si="17"/>
      </c>
      <c r="M42" s="376"/>
      <c r="N42" s="379">
        <f t="shared" si="12"/>
      </c>
      <c r="O42" s="376"/>
      <c r="P42" s="379">
        <f t="shared" si="27"/>
      </c>
      <c r="Q42" s="380">
        <f>(M42+M43+M44)/(O42+O43+O44)</f>
      </c>
      <c r="R42" s="376"/>
      <c r="S42" s="380">
        <f>(O42+O43+O44)/(K42+K43+K44)</f>
      </c>
      <c r="T42" s="376"/>
      <c r="U42" s="381">
        <f>F42/T42</f>
      </c>
      <c r="V42" s="382">
        <f>(F42+4*500)/T42</f>
      </c>
      <c r="W42" s="376"/>
      <c r="X42" s="382">
        <f>W42/T42</f>
      </c>
      <c r="Y42" s="380">
        <f>T42/R42</f>
      </c>
      <c r="Z42" s="382">
        <f>W42/F42</f>
      </c>
      <c r="AA42" s="382">
        <f>W42/(F42+500)</f>
      </c>
      <c r="AB42" s="376"/>
      <c r="AC42" s="376"/>
      <c r="AD42" s="380">
        <f>AB42/T42</f>
      </c>
      <c r="AE42" s="383">
        <f>(W42-AC42)/(F42+500)</f>
      </c>
      <c r="AF42" s="384" t="s">
        <v>452</v>
      </c>
    </row>
    <row r="43">
      <c r="A43" s="370"/>
      <c r="B43" s="371"/>
      <c r="C43" s="372"/>
      <c r="D43" s="373" t="s">
        <v>453</v>
      </c>
      <c r="E43" s="374"/>
      <c r="F43" s="375"/>
      <c r="G43" s="376"/>
      <c r="H43" s="376"/>
      <c r="I43" s="377">
        <f t="shared" si="5"/>
      </c>
      <c r="J43" s="378">
        <f t="shared" si="17"/>
      </c>
      <c r="M43" s="376"/>
      <c r="N43" s="379">
        <f t="shared" si="12"/>
      </c>
      <c r="O43" s="376"/>
      <c r="P43" s="379">
        <f t="shared" si="27"/>
      </c>
      <c r="Q43" s="380"/>
      <c r="R43" s="376"/>
      <c r="S43" s="380"/>
      <c r="T43" s="376"/>
      <c r="U43" s="381"/>
      <c r="V43" s="382"/>
      <c r="W43" s="376"/>
      <c r="X43" s="382"/>
      <c r="Y43" s="380"/>
      <c r="Z43" s="382"/>
      <c r="AA43" s="382"/>
      <c r="AB43" s="376"/>
      <c r="AC43" s="376"/>
      <c r="AD43" s="380"/>
      <c r="AE43" s="383"/>
      <c r="AF43" s="385"/>
    </row>
    <row r="44">
      <c r="A44" s="370"/>
      <c r="B44" s="371"/>
      <c r="C44" s="372"/>
      <c r="D44" s="373" t="s">
        <v>454</v>
      </c>
      <c r="E44" s="374"/>
      <c r="F44" s="375"/>
      <c r="G44" s="376"/>
      <c r="H44" s="386"/>
      <c r="I44" s="377">
        <f t="shared" si="5"/>
      </c>
      <c r="J44" s="378">
        <f t="shared" si="17"/>
      </c>
      <c r="M44" s="376"/>
      <c r="N44" s="379">
        <f t="shared" si="12"/>
      </c>
      <c r="O44" s="376"/>
      <c r="P44" s="379">
        <f t="shared" si="27"/>
      </c>
      <c r="Q44" s="380"/>
      <c r="R44" s="376"/>
      <c r="S44" s="380"/>
      <c r="T44" s="376"/>
      <c r="U44" s="381"/>
      <c r="V44" s="382"/>
      <c r="W44" s="376"/>
      <c r="X44" s="382"/>
      <c r="Y44" s="380"/>
      <c r="Z44" s="382"/>
      <c r="AA44" s="382"/>
      <c r="AB44" s="376"/>
      <c r="AC44" s="376"/>
      <c r="AD44" s="380"/>
      <c r="AE44" s="383"/>
      <c r="AF44" s="387" t="s">
        <v>455</v>
      </c>
    </row>
    <row r="45">
      <c r="A45" s="370"/>
      <c r="B45" s="371" t="s">
        <v>459</v>
      </c>
      <c r="C45" s="372" t="s">
        <v>450</v>
      </c>
      <c r="D45" s="373" t="s">
        <v>451</v>
      </c>
      <c r="E45" s="374"/>
      <c r="F45" s="375">
        <f>E45+E47+E46</f>
      </c>
      <c r="G45" s="376"/>
      <c r="H45" s="376"/>
      <c r="I45" s="377">
        <f t="shared" si="5"/>
      </c>
      <c r="J45" s="378">
        <f t="shared" si="17"/>
      </c>
      <c r="M45" s="376"/>
      <c r="N45" s="379">
        <f t="shared" si="12"/>
      </c>
      <c r="O45" s="376"/>
      <c r="P45" s="379">
        <f t="shared" si="27"/>
      </c>
      <c r="Q45" s="380">
        <f>(M45+M46+M47)/(O45+O46+O47)</f>
      </c>
      <c r="R45" s="376"/>
      <c r="S45" s="380">
        <f>(O45+O46+O47)/(K45+K46+K47)</f>
      </c>
      <c r="T45" s="376"/>
      <c r="U45" s="381">
        <f>F45/T45</f>
      </c>
      <c r="V45" s="382">
        <f>(F45+4*500)/T45</f>
      </c>
      <c r="W45" s="376"/>
      <c r="X45" s="382">
        <f>W45/T45</f>
      </c>
      <c r="Y45" s="380">
        <f>T45/R45</f>
      </c>
      <c r="Z45" s="382">
        <f>W45/F45</f>
      </c>
      <c r="AA45" s="382">
        <f>W45/(F45+500)</f>
      </c>
      <c r="AB45" s="376"/>
      <c r="AC45" s="376"/>
      <c r="AD45" s="380">
        <f>AB45/T45</f>
      </c>
      <c r="AE45" s="383">
        <f>(W45-AC45)/(F45+500)</f>
      </c>
      <c r="AF45" s="384" t="s">
        <v>452</v>
      </c>
    </row>
    <row r="46">
      <c r="A46" s="370"/>
      <c r="B46" s="371"/>
      <c r="C46" s="372"/>
      <c r="D46" s="373" t="s">
        <v>453</v>
      </c>
      <c r="E46" s="374"/>
      <c r="F46" s="375"/>
      <c r="G46" s="376"/>
      <c r="H46" s="376"/>
      <c r="I46" s="377">
        <f t="shared" si="5"/>
      </c>
      <c r="J46" s="378">
        <f t="shared" si="17"/>
      </c>
      <c r="M46" s="376"/>
      <c r="N46" s="379">
        <f t="shared" si="12"/>
      </c>
      <c r="O46" s="376"/>
      <c r="P46" s="379">
        <f t="shared" si="27"/>
      </c>
      <c r="Q46" s="380"/>
      <c r="R46" s="376"/>
      <c r="S46" s="380"/>
      <c r="T46" s="376"/>
      <c r="U46" s="381"/>
      <c r="V46" s="382"/>
      <c r="W46" s="376"/>
      <c r="X46" s="382"/>
      <c r="Y46" s="380"/>
      <c r="Z46" s="382"/>
      <c r="AA46" s="382"/>
      <c r="AB46" s="376"/>
      <c r="AC46" s="376"/>
      <c r="AD46" s="380"/>
      <c r="AE46" s="383"/>
      <c r="AF46" s="385"/>
    </row>
    <row r="47">
      <c r="A47" s="370"/>
      <c r="B47" s="371"/>
      <c r="C47" s="372"/>
      <c r="D47" s="373" t="s">
        <v>454</v>
      </c>
      <c r="E47" s="374"/>
      <c r="F47" s="375"/>
      <c r="G47" s="376"/>
      <c r="H47" s="386"/>
      <c r="I47" s="377">
        <f t="shared" si="5"/>
      </c>
      <c r="J47" s="378">
        <f t="shared" si="17"/>
      </c>
      <c r="M47" s="376"/>
      <c r="N47" s="379">
        <f t="shared" si="12"/>
      </c>
      <c r="O47" s="376"/>
      <c r="P47" s="379">
        <f t="shared" si="27"/>
      </c>
      <c r="Q47" s="380"/>
      <c r="R47" s="376"/>
      <c r="S47" s="380"/>
      <c r="T47" s="376"/>
      <c r="U47" s="381"/>
      <c r="V47" s="382"/>
      <c r="W47" s="376"/>
      <c r="X47" s="382"/>
      <c r="Y47" s="380"/>
      <c r="Z47" s="382"/>
      <c r="AA47" s="382"/>
      <c r="AB47" s="376"/>
      <c r="AC47" s="376"/>
      <c r="AD47" s="380"/>
      <c r="AE47" s="383"/>
      <c r="AF47" s="387" t="s">
        <v>455</v>
      </c>
    </row>
    <row r="48">
      <c r="A48" s="370"/>
      <c r="B48" s="389" t="s">
        <v>460</v>
      </c>
      <c r="C48" s="389"/>
      <c r="D48" s="389"/>
      <c r="E48" s="390">
        <f>SUM(E33:E47)</f>
      </c>
      <c r="F48" s="391">
        <f>SUM(F33:F47)</f>
      </c>
      <c r="G48" s="392">
        <f>SUM(G33:G47)</f>
      </c>
      <c r="H48" s="392">
        <f>SUM(H33:H47)</f>
      </c>
      <c r="I48" s="393">
        <f t="shared" si="5"/>
      </c>
      <c r="J48" s="394">
        <f t="shared" si="17"/>
      </c>
      <c r="M48" s="392">
        <f>SUM(M33:M47)</f>
      </c>
      <c r="N48" s="395">
        <f t="shared" si="12"/>
      </c>
      <c r="O48" s="392">
        <f>SUM(O33:O47)</f>
      </c>
      <c r="P48" s="395">
        <f t="shared" si="27"/>
      </c>
      <c r="Q48" s="396">
        <f>M48/O48</f>
      </c>
      <c r="R48" s="392">
        <f>SUM(R33:R47)</f>
      </c>
      <c r="S48" s="396">
        <f>(O48+O48)/(K48+K48)</f>
      </c>
      <c r="T48" s="391">
        <f>SUM(T33:T47)</f>
      </c>
      <c r="U48" s="397">
        <f t="shared" ref="U48:U49" si="28">F48/T48</f>
      </c>
      <c r="V48" s="398">
        <f t="shared" ref="V48:V49" si="7">(F48+4*500)/T48</f>
      </c>
      <c r="W48" s="391">
        <f>SUM(W33:W47)</f>
      </c>
      <c r="X48" s="399">
        <f t="shared" ref="X48:X49" si="0">W48/T48</f>
      </c>
      <c r="Y48" s="396">
        <f t="shared" ref="Y48:Y49" si="19">T48/R48</f>
      </c>
      <c r="Z48" s="398">
        <f t="shared" ref="Z48:Z49" si="13">W48/F48</f>
      </c>
      <c r="AA48" s="398">
        <f>W48/(F48+COUNT(W33:W47)*500)</f>
      </c>
      <c r="AB48" s="390">
        <f>AB33+AB36+AB39+AB42+AB45</f>
      </c>
      <c r="AC48" s="390">
        <f>AC33+AC36+AC39+AC42+AC45</f>
      </c>
      <c r="AD48" s="396">
        <f t="shared" ref="AD48:AD49" si="23">AB48/T48</f>
      </c>
      <c r="AE48" s="400">
        <f>(W48-AC48)/(F48+COUNT(W33:W47))</f>
      </c>
      <c r="AF48" s="401"/>
    </row>
    <row r="49">
      <c r="A49" s="370"/>
      <c r="B49" s="402" t="s">
        <v>461</v>
      </c>
      <c r="C49" s="372" t="s">
        <v>462</v>
      </c>
      <c r="D49" s="373" t="s">
        <v>451</v>
      </c>
      <c r="E49" s="374"/>
      <c r="F49" s="375">
        <f>E49+E51+E50</f>
      </c>
      <c r="G49" s="376"/>
      <c r="H49" s="376"/>
      <c r="I49" s="377">
        <f t="shared" si="5"/>
      </c>
      <c r="J49" s="378">
        <f t="shared" si="17"/>
      </c>
      <c r="M49" s="376"/>
      <c r="N49" s="379">
        <f t="shared" si="12"/>
      </c>
      <c r="O49" s="376"/>
      <c r="P49" s="379">
        <f t="shared" si="27"/>
      </c>
      <c r="Q49" s="380">
        <f>(M49+M50+M51)/(O49+O50+O51)</f>
      </c>
      <c r="R49" s="376"/>
      <c r="S49" s="380">
        <f>(O49+O50+O51)/(K49+K50+K51)</f>
      </c>
      <c r="T49" s="376"/>
      <c r="U49" s="381">
        <f t="shared" si="28"/>
      </c>
      <c r="V49" s="382">
        <f t="shared" si="7"/>
      </c>
      <c r="W49" s="376"/>
      <c r="X49" s="382">
        <f t="shared" si="0"/>
      </c>
      <c r="Y49" s="380">
        <f t="shared" si="19"/>
      </c>
      <c r="Z49" s="382">
        <f t="shared" si="13"/>
      </c>
      <c r="AA49" s="382">
        <f>W49/(F49+500)</f>
      </c>
      <c r="AB49" s="376"/>
      <c r="AC49" s="376"/>
      <c r="AD49" s="380">
        <f t="shared" si="23"/>
      </c>
      <c r="AE49" s="383">
        <f>(W49-AC49)/(F49+500)</f>
      </c>
      <c r="AF49" s="384" t="s">
        <v>452</v>
      </c>
    </row>
    <row r="50">
      <c r="A50" s="370"/>
      <c r="B50" s="402"/>
      <c r="C50" s="372"/>
      <c r="D50" s="373" t="s">
        <v>453</v>
      </c>
      <c r="E50" s="374"/>
      <c r="F50" s="375"/>
      <c r="G50" s="376"/>
      <c r="H50" s="376"/>
      <c r="I50" s="377">
        <f t="shared" si="5"/>
      </c>
      <c r="J50" s="378">
        <f t="shared" si="17"/>
      </c>
      <c r="M50" s="376"/>
      <c r="N50" s="379">
        <f t="shared" si="12"/>
      </c>
      <c r="O50" s="376"/>
      <c r="P50" s="379">
        <f t="shared" si="27"/>
      </c>
      <c r="Q50" s="380"/>
      <c r="R50" s="376"/>
      <c r="S50" s="380"/>
      <c r="T50" s="376"/>
      <c r="U50" s="381"/>
      <c r="V50" s="382"/>
      <c r="W50" s="376"/>
      <c r="X50" s="382"/>
      <c r="Y50" s="380"/>
      <c r="Z50" s="382"/>
      <c r="AA50" s="382"/>
      <c r="AB50" s="376"/>
      <c r="AC50" s="376"/>
      <c r="AD50" s="380"/>
      <c r="AE50" s="383"/>
      <c r="AF50" s="385"/>
    </row>
    <row r="51">
      <c r="A51" s="370"/>
      <c r="B51" s="402"/>
      <c r="C51" s="372"/>
      <c r="D51" s="373" t="s">
        <v>454</v>
      </c>
      <c r="E51" s="374"/>
      <c r="F51" s="375"/>
      <c r="G51" s="376"/>
      <c r="H51" s="386"/>
      <c r="I51" s="377">
        <f t="shared" si="5"/>
      </c>
      <c r="J51" s="378">
        <f t="shared" si="17"/>
      </c>
      <c r="M51" s="376"/>
      <c r="N51" s="379">
        <f t="shared" si="12"/>
      </c>
      <c r="O51" s="376"/>
      <c r="P51" s="379">
        <f t="shared" si="27"/>
      </c>
      <c r="Q51" s="380"/>
      <c r="R51" s="376"/>
      <c r="S51" s="380"/>
      <c r="T51" s="376"/>
      <c r="U51" s="381"/>
      <c r="V51" s="382"/>
      <c r="W51" s="376"/>
      <c r="X51" s="382"/>
      <c r="Y51" s="380"/>
      <c r="Z51" s="382"/>
      <c r="AA51" s="382"/>
      <c r="AB51" s="376"/>
      <c r="AC51" s="376"/>
      <c r="AD51" s="380"/>
      <c r="AE51" s="383"/>
      <c r="AF51" s="387" t="s">
        <v>455</v>
      </c>
    </row>
    <row r="52">
      <c r="A52" s="370"/>
      <c r="B52" s="403" t="s">
        <v>463</v>
      </c>
      <c r="C52" s="372" t="s">
        <v>462</v>
      </c>
      <c r="D52" s="373" t="s">
        <v>451</v>
      </c>
      <c r="E52" s="374"/>
      <c r="F52" s="375">
        <f>E52+E54+E53</f>
      </c>
      <c r="G52" s="376"/>
      <c r="H52" s="376"/>
      <c r="I52" s="377">
        <f t="shared" si="5"/>
      </c>
      <c r="J52" s="378">
        <f t="shared" si="17"/>
      </c>
      <c r="M52" s="376"/>
      <c r="N52" s="379">
        <f t="shared" si="12"/>
      </c>
      <c r="O52" s="376"/>
      <c r="P52" s="379">
        <f t="shared" si="27"/>
      </c>
      <c r="Q52" s="380">
        <f>(M52+M53+M54)/(O52+O53+O54)</f>
      </c>
      <c r="R52" s="376"/>
      <c r="S52" s="380">
        <f>(O52+O53+O54)/(K52+K53+K54)</f>
      </c>
      <c r="T52" s="376"/>
      <c r="U52" s="381">
        <f>F52/T52</f>
      </c>
      <c r="V52" s="382">
        <f>(F52+4*500)/T52</f>
      </c>
      <c r="W52" s="376"/>
      <c r="X52" s="382">
        <f>W52/T52</f>
      </c>
      <c r="Y52" s="380">
        <f>T52/R52</f>
      </c>
      <c r="Z52" s="382">
        <f>W52/F52</f>
      </c>
      <c r="AA52" s="382">
        <f>W52/(F52+500)</f>
      </c>
      <c r="AB52" s="376"/>
      <c r="AC52" s="376"/>
      <c r="AD52" s="380">
        <f>AB52/T52</f>
      </c>
      <c r="AE52" s="383">
        <f>(W52-AC52)/(F52+500)</f>
      </c>
      <c r="AF52" s="384" t="s">
        <v>452</v>
      </c>
    </row>
    <row r="53">
      <c r="A53" s="370"/>
      <c r="B53" s="403"/>
      <c r="C53" s="372"/>
      <c r="D53" s="373" t="s">
        <v>453</v>
      </c>
      <c r="E53" s="374"/>
      <c r="F53" s="375"/>
      <c r="G53" s="376"/>
      <c r="H53" s="376"/>
      <c r="I53" s="377">
        <f t="shared" si="5"/>
      </c>
      <c r="J53" s="378">
        <f t="shared" si="17"/>
      </c>
      <c r="M53" s="376"/>
      <c r="N53" s="379">
        <f t="shared" si="12"/>
      </c>
      <c r="O53" s="376"/>
      <c r="P53" s="379">
        <f t="shared" si="27"/>
      </c>
      <c r="Q53" s="380"/>
      <c r="R53" s="376"/>
      <c r="S53" s="380"/>
      <c r="T53" s="376"/>
      <c r="U53" s="381"/>
      <c r="V53" s="382"/>
      <c r="W53" s="376"/>
      <c r="X53" s="382"/>
      <c r="Y53" s="380"/>
      <c r="Z53" s="382"/>
      <c r="AA53" s="382"/>
      <c r="AB53" s="376"/>
      <c r="AC53" s="376"/>
      <c r="AD53" s="380"/>
      <c r="AE53" s="383"/>
      <c r="AF53" s="385"/>
    </row>
    <row r="54">
      <c r="A54" s="370"/>
      <c r="B54" s="403"/>
      <c r="C54" s="372"/>
      <c r="D54" s="373" t="s">
        <v>454</v>
      </c>
      <c r="E54" s="374"/>
      <c r="F54" s="375"/>
      <c r="G54" s="376"/>
      <c r="H54" s="386"/>
      <c r="I54" s="377">
        <f t="shared" si="5"/>
      </c>
      <c r="J54" s="378">
        <f t="shared" si="17"/>
      </c>
      <c r="M54" s="376"/>
      <c r="N54" s="379">
        <f t="shared" si="12"/>
      </c>
      <c r="O54" s="376"/>
      <c r="P54" s="379">
        <f t="shared" si="27"/>
      </c>
      <c r="Q54" s="380"/>
      <c r="R54" s="376"/>
      <c r="S54" s="380"/>
      <c r="T54" s="376"/>
      <c r="U54" s="381"/>
      <c r="V54" s="382"/>
      <c r="W54" s="376"/>
      <c r="X54" s="382"/>
      <c r="Y54" s="380"/>
      <c r="Z54" s="382"/>
      <c r="AA54" s="382"/>
      <c r="AB54" s="376"/>
      <c r="AC54" s="376"/>
      <c r="AD54" s="380"/>
      <c r="AE54" s="383"/>
      <c r="AF54" s="387" t="s">
        <v>455</v>
      </c>
    </row>
    <row r="55">
      <c r="A55" s="370"/>
      <c r="B55" s="403" t="s">
        <v>464</v>
      </c>
      <c r="C55" s="372" t="s">
        <v>462</v>
      </c>
      <c r="D55" s="373" t="s">
        <v>451</v>
      </c>
      <c r="E55" s="374"/>
      <c r="F55" s="375">
        <f>E55+E57+E56</f>
      </c>
      <c r="G55" s="376"/>
      <c r="H55" s="376"/>
      <c r="I55" s="377">
        <f t="shared" si="5"/>
      </c>
      <c r="J55" s="378">
        <f t="shared" si="17"/>
      </c>
      <c r="M55" s="376"/>
      <c r="N55" s="379">
        <f t="shared" si="12"/>
      </c>
      <c r="O55" s="376"/>
      <c r="P55" s="379">
        <f t="shared" si="27"/>
      </c>
      <c r="Q55" s="380">
        <f>(M55+M56+M57)/(O55+O56+O57)</f>
      </c>
      <c r="R55" s="376"/>
      <c r="S55" s="380">
        <f>(O55+O56+O57)/(K55+K56+K57)</f>
      </c>
      <c r="T55" s="376"/>
      <c r="U55" s="381">
        <f>F55/T55</f>
      </c>
      <c r="V55" s="382">
        <f>(F55+4*500)/T55</f>
      </c>
      <c r="W55" s="376"/>
      <c r="X55" s="382">
        <f>W55/T55</f>
      </c>
      <c r="Y55" s="380">
        <f>T55/R55</f>
      </c>
      <c r="Z55" s="382">
        <f>W55/F55</f>
      </c>
      <c r="AA55" s="382">
        <f>W55/(F55+500)</f>
      </c>
      <c r="AB55" s="376"/>
      <c r="AC55" s="376"/>
      <c r="AD55" s="380">
        <f>AB55/T55</f>
      </c>
      <c r="AE55" s="383">
        <f>(W55-AC55)/(F55+500)</f>
      </c>
      <c r="AF55" s="384" t="s">
        <v>452</v>
      </c>
    </row>
    <row r="56">
      <c r="A56" s="370"/>
      <c r="B56" s="403"/>
      <c r="C56" s="372"/>
      <c r="D56" s="373" t="s">
        <v>453</v>
      </c>
      <c r="E56" s="374"/>
      <c r="F56" s="375"/>
      <c r="G56" s="376"/>
      <c r="H56" s="376"/>
      <c r="I56" s="377">
        <f t="shared" si="5"/>
      </c>
      <c r="J56" s="378">
        <f t="shared" si="17"/>
      </c>
      <c r="M56" s="376"/>
      <c r="N56" s="379">
        <f t="shared" si="12"/>
      </c>
      <c r="O56" s="376"/>
      <c r="P56" s="379">
        <f t="shared" si="27"/>
      </c>
      <c r="Q56" s="380"/>
      <c r="R56" s="376"/>
      <c r="S56" s="380"/>
      <c r="T56" s="376"/>
      <c r="U56" s="381"/>
      <c r="V56" s="382"/>
      <c r="W56" s="376"/>
      <c r="X56" s="382"/>
      <c r="Y56" s="380"/>
      <c r="Z56" s="382"/>
      <c r="AA56" s="382"/>
      <c r="AB56" s="376"/>
      <c r="AC56" s="376"/>
      <c r="AD56" s="380"/>
      <c r="AE56" s="383"/>
      <c r="AF56" s="385"/>
    </row>
    <row r="57">
      <c r="A57" s="370"/>
      <c r="B57" s="403"/>
      <c r="C57" s="372"/>
      <c r="D57" s="373" t="s">
        <v>454</v>
      </c>
      <c r="E57" s="374"/>
      <c r="F57" s="375"/>
      <c r="G57" s="376"/>
      <c r="H57" s="386"/>
      <c r="I57" s="377">
        <f t="shared" si="5"/>
      </c>
      <c r="J57" s="378">
        <f t="shared" si="17"/>
      </c>
      <c r="M57" s="376"/>
      <c r="N57" s="379">
        <f t="shared" si="12"/>
      </c>
      <c r="O57" s="376"/>
      <c r="P57" s="379">
        <f t="shared" si="27"/>
      </c>
      <c r="Q57" s="380"/>
      <c r="R57" s="376"/>
      <c r="S57" s="380"/>
      <c r="T57" s="376"/>
      <c r="U57" s="381"/>
      <c r="V57" s="382"/>
      <c r="W57" s="376"/>
      <c r="X57" s="382"/>
      <c r="Y57" s="380"/>
      <c r="Z57" s="382"/>
      <c r="AA57" s="382"/>
      <c r="AB57" s="376"/>
      <c r="AC57" s="376"/>
      <c r="AD57" s="380"/>
      <c r="AE57" s="383"/>
      <c r="AF57" s="387" t="s">
        <v>455</v>
      </c>
    </row>
    <row r="58">
      <c r="A58" s="370"/>
      <c r="B58" s="403" t="s">
        <v>465</v>
      </c>
      <c r="C58" s="372" t="s">
        <v>462</v>
      </c>
      <c r="D58" s="373" t="s">
        <v>451</v>
      </c>
      <c r="E58" s="374"/>
      <c r="F58" s="375">
        <f>E58+E60+E59</f>
      </c>
      <c r="G58" s="376"/>
      <c r="H58" s="386"/>
      <c r="I58" s="377">
        <f t="shared" si="5"/>
      </c>
      <c r="J58" s="378">
        <f t="shared" si="17"/>
      </c>
      <c r="M58" s="376"/>
      <c r="N58" s="379">
        <f t="shared" si="12"/>
      </c>
      <c r="O58" s="376"/>
      <c r="P58" s="379">
        <f t="shared" si="27"/>
      </c>
      <c r="Q58" s="380">
        <f>(M58+M59+M60)/(O58+O59+O60)</f>
      </c>
      <c r="R58" s="376"/>
      <c r="S58" s="380">
        <f>(O58+O59+O60)/(K58+K59+K60)</f>
      </c>
      <c r="T58" s="376"/>
      <c r="U58" s="381">
        <f>F58/T58</f>
      </c>
      <c r="V58" s="382">
        <f>(F58+4*500)/T58</f>
      </c>
      <c r="W58" s="376"/>
      <c r="X58" s="382">
        <f>W58/T58</f>
      </c>
      <c r="Y58" s="380">
        <f>T58/R58</f>
      </c>
      <c r="Z58" s="382">
        <f>W58/F58</f>
      </c>
      <c r="AA58" s="382">
        <f>W58/(F58+500)</f>
      </c>
      <c r="AB58" s="376"/>
      <c r="AC58" s="376"/>
      <c r="AD58" s="380">
        <f>AB58/T58</f>
      </c>
      <c r="AE58" s="383">
        <f>(W58-AC58)/(F58+500)</f>
      </c>
      <c r="AF58" s="384" t="s">
        <v>452</v>
      </c>
    </row>
    <row r="59">
      <c r="A59" s="370"/>
      <c r="B59" s="403"/>
      <c r="C59" s="372"/>
      <c r="D59" s="373" t="s">
        <v>453</v>
      </c>
      <c r="E59" s="374"/>
      <c r="F59" s="375"/>
      <c r="G59" s="376"/>
      <c r="H59" s="386"/>
      <c r="I59" s="377">
        <f t="shared" si="5"/>
      </c>
      <c r="J59" s="378">
        <f t="shared" si="17"/>
      </c>
      <c r="M59" s="376"/>
      <c r="N59" s="379">
        <f t="shared" si="12"/>
      </c>
      <c r="O59" s="376"/>
      <c r="P59" s="379">
        <f t="shared" si="27"/>
      </c>
      <c r="Q59" s="380"/>
      <c r="R59" s="376"/>
      <c r="S59" s="380"/>
      <c r="T59" s="376"/>
      <c r="U59" s="381"/>
      <c r="V59" s="382"/>
      <c r="W59" s="376"/>
      <c r="X59" s="382"/>
      <c r="Y59" s="380"/>
      <c r="Z59" s="382"/>
      <c r="AA59" s="382"/>
      <c r="AB59" s="376"/>
      <c r="AC59" s="376"/>
      <c r="AD59" s="380"/>
      <c r="AE59" s="383"/>
      <c r="AF59" s="385"/>
    </row>
    <row r="60">
      <c r="A60" s="370"/>
      <c r="B60" s="403"/>
      <c r="C60" s="372"/>
      <c r="D60" s="373" t="s">
        <v>454</v>
      </c>
      <c r="E60" s="374"/>
      <c r="F60" s="375"/>
      <c r="G60" s="376"/>
      <c r="H60" s="386"/>
      <c r="I60" s="377">
        <f t="shared" si="5"/>
      </c>
      <c r="J60" s="378">
        <f t="shared" si="17"/>
      </c>
      <c r="M60" s="376"/>
      <c r="N60" s="379">
        <f t="shared" si="12"/>
      </c>
      <c r="O60" s="376"/>
      <c r="P60" s="379">
        <f t="shared" si="27"/>
      </c>
      <c r="Q60" s="380"/>
      <c r="R60" s="376"/>
      <c r="S60" s="380"/>
      <c r="T60" s="376"/>
      <c r="U60" s="381"/>
      <c r="V60" s="382"/>
      <c r="W60" s="376"/>
      <c r="X60" s="382"/>
      <c r="Y60" s="380"/>
      <c r="Z60" s="382"/>
      <c r="AA60" s="382"/>
      <c r="AB60" s="376"/>
      <c r="AC60" s="376"/>
      <c r="AD60" s="380"/>
      <c r="AE60" s="383"/>
      <c r="AF60" s="387" t="s">
        <v>455</v>
      </c>
    </row>
    <row r="61">
      <c r="A61" s="370"/>
      <c r="B61" s="403" t="s">
        <v>466</v>
      </c>
      <c r="C61" s="372" t="s">
        <v>462</v>
      </c>
      <c r="D61" s="373" t="s">
        <v>451</v>
      </c>
      <c r="E61" s="374"/>
      <c r="F61" s="375">
        <f>E61+E63+E62</f>
      </c>
      <c r="G61" s="376"/>
      <c r="H61" s="376"/>
      <c r="I61" s="377">
        <f t="shared" si="5"/>
      </c>
      <c r="J61" s="378">
        <f t="shared" si="17"/>
      </c>
      <c r="M61" s="376"/>
      <c r="N61" s="379">
        <f t="shared" si="12"/>
      </c>
      <c r="O61" s="376"/>
      <c r="P61" s="379">
        <f t="shared" si="27"/>
      </c>
      <c r="Q61" s="380">
        <f>(M61+M62+M63)/(O61+O62+O63)</f>
      </c>
      <c r="R61" s="376"/>
      <c r="S61" s="380">
        <f>(O61+O62+O63)/(K61+K62+K63)</f>
      </c>
      <c r="T61" s="376"/>
      <c r="U61" s="381">
        <f>F61/T61</f>
      </c>
      <c r="V61" s="382">
        <f>(F61+4*500)/T61</f>
      </c>
      <c r="W61" s="376"/>
      <c r="X61" s="382">
        <f>W61/T61</f>
      </c>
      <c r="Y61" s="380">
        <f>T61/R61</f>
      </c>
      <c r="Z61" s="382">
        <f>W61/F61</f>
      </c>
      <c r="AA61" s="382">
        <f>W61/(F61+500)</f>
      </c>
      <c r="AB61" s="376"/>
      <c r="AC61" s="376"/>
      <c r="AD61" s="380">
        <f>AB61/T61</f>
      </c>
      <c r="AE61" s="383">
        <f>(W61-AC61)/(F61+500)</f>
      </c>
      <c r="AF61" s="384" t="s">
        <v>452</v>
      </c>
    </row>
    <row r="62">
      <c r="A62" s="370"/>
      <c r="B62" s="403"/>
      <c r="C62" s="372"/>
      <c r="D62" s="373" t="s">
        <v>453</v>
      </c>
      <c r="E62" s="374"/>
      <c r="F62" s="375"/>
      <c r="G62" s="376"/>
      <c r="H62" s="376"/>
      <c r="I62" s="377">
        <f t="shared" si="5"/>
      </c>
      <c r="J62" s="378">
        <f t="shared" si="17"/>
      </c>
      <c r="M62" s="376"/>
      <c r="N62" s="379">
        <f t="shared" si="12"/>
      </c>
      <c r="O62" s="376"/>
      <c r="P62" s="379">
        <f t="shared" si="27"/>
      </c>
      <c r="Q62" s="380"/>
      <c r="R62" s="376"/>
      <c r="S62" s="380"/>
      <c r="T62" s="376"/>
      <c r="U62" s="381"/>
      <c r="V62" s="382"/>
      <c r="W62" s="376"/>
      <c r="X62" s="382"/>
      <c r="Y62" s="380"/>
      <c r="Z62" s="382"/>
      <c r="AA62" s="382"/>
      <c r="AB62" s="376"/>
      <c r="AC62" s="376"/>
      <c r="AD62" s="380"/>
      <c r="AE62" s="383"/>
      <c r="AF62" s="385"/>
    </row>
    <row r="63">
      <c r="A63" s="370"/>
      <c r="B63" s="403"/>
      <c r="C63" s="372"/>
      <c r="D63" s="373" t="s">
        <v>454</v>
      </c>
      <c r="E63" s="374"/>
      <c r="F63" s="375"/>
      <c r="G63" s="376"/>
      <c r="H63" s="386"/>
      <c r="I63" s="377">
        <f t="shared" si="5"/>
      </c>
      <c r="J63" s="378">
        <f t="shared" si="17"/>
      </c>
      <c r="M63" s="376"/>
      <c r="N63" s="379">
        <f t="shared" si="12"/>
      </c>
      <c r="O63" s="376"/>
      <c r="P63" s="379">
        <f t="shared" si="27"/>
      </c>
      <c r="Q63" s="380"/>
      <c r="R63" s="376"/>
      <c r="S63" s="380"/>
      <c r="T63" s="376"/>
      <c r="U63" s="381"/>
      <c r="V63" s="382"/>
      <c r="W63" s="376"/>
      <c r="X63" s="382"/>
      <c r="Y63" s="380"/>
      <c r="Z63" s="382"/>
      <c r="AA63" s="382"/>
      <c r="AB63" s="376"/>
      <c r="AC63" s="376"/>
      <c r="AD63" s="380"/>
      <c r="AE63" s="383"/>
      <c r="AF63" s="387" t="s">
        <v>455</v>
      </c>
    </row>
    <row r="64">
      <c r="A64" s="370"/>
      <c r="B64" s="389" t="s">
        <v>460</v>
      </c>
      <c r="C64" s="389"/>
      <c r="D64" s="389"/>
      <c r="E64" s="392">
        <f>SUM(E49:E63)</f>
      </c>
      <c r="F64" s="392">
        <f>SUM(F49:F63)</f>
      </c>
      <c r="G64" s="392">
        <f>SUM(G49:G63)</f>
      </c>
      <c r="H64" s="392">
        <f>SUM(H49:H63)</f>
      </c>
      <c r="I64" s="393">
        <f t="shared" si="5"/>
      </c>
      <c r="J64" s="394">
        <f t="shared" si="17"/>
      </c>
      <c r="M64" s="392">
        <f>SUM(M49:M63)</f>
      </c>
      <c r="N64" s="395">
        <f t="shared" si="12"/>
      </c>
      <c r="O64" s="392">
        <f>SUM(O49:O63)</f>
      </c>
      <c r="P64" s="395">
        <f t="shared" si="27"/>
      </c>
      <c r="Q64" s="396">
        <f>M64/O64</f>
      </c>
      <c r="R64" s="392">
        <f>SUM(R49:R63)</f>
      </c>
      <c r="S64" s="396">
        <f>(O64+O64)/(K64+K64)</f>
      </c>
      <c r="T64" s="392">
        <f>SUM(T49:T63)</f>
      </c>
      <c r="U64" s="397">
        <f t="shared" ref="U64:U65" si="29">F64/T64</f>
      </c>
      <c r="V64" s="398">
        <f t="shared" ref="V64:V65" si="8">(F64+4*500)/T64</f>
      </c>
      <c r="W64" s="392">
        <f>SUM(W49:W63)</f>
      </c>
      <c r="X64" s="399">
        <f t="shared" ref="X64:X65" si="1">W64/T64</f>
      </c>
      <c r="Y64" s="396">
        <f t="shared" ref="Y64:Y65" si="20">T64/R64</f>
      </c>
      <c r="Z64" s="398">
        <f t="shared" ref="Z64:Z65" si="14">W64/F64</f>
      </c>
      <c r="AA64" s="398">
        <f>W64/(F64+COUNT(W49:W63)*500)</f>
      </c>
      <c r="AB64" s="390">
        <f>AB49+AB52+AB55+AB61+AB58</f>
      </c>
      <c r="AC64" s="390">
        <f>AC49+AC52+AC55+AC61+AC58</f>
      </c>
      <c r="AD64" s="396">
        <f t="shared" ref="AD64:AD65" si="24">AB64/T64</f>
      </c>
      <c r="AE64" s="400">
        <f>(W64-AC64)/(F64+COUNT(W49:W63))</f>
      </c>
      <c r="AF64" s="387"/>
    </row>
    <row r="65">
      <c r="A65" s="370"/>
      <c r="B65" s="404" t="s">
        <v>467</v>
      </c>
      <c r="C65" s="372" t="s">
        <v>468</v>
      </c>
      <c r="D65" s="373" t="s">
        <v>451</v>
      </c>
      <c r="E65" s="374"/>
      <c r="F65" s="375">
        <f>E65+E67+E66</f>
      </c>
      <c r="G65" s="374"/>
      <c r="H65" s="374"/>
      <c r="I65" s="377">
        <f t="shared" si="5"/>
      </c>
      <c r="J65" s="378">
        <f t="shared" si="17"/>
      </c>
      <c r="M65" s="374"/>
      <c r="N65" s="379">
        <f t="shared" si="12"/>
      </c>
      <c r="O65" s="374"/>
      <c r="P65" s="379">
        <f t="shared" si="27"/>
      </c>
      <c r="Q65" s="380">
        <f>(M65+M66+M67)/(O65+O66+O67)</f>
      </c>
      <c r="R65" s="376"/>
      <c r="S65" s="380">
        <f>(O65+O66+O67)/(K65+K66+K67)</f>
      </c>
      <c r="T65" s="376"/>
      <c r="U65" s="381">
        <f t="shared" si="29"/>
      </c>
      <c r="V65" s="382">
        <f t="shared" si="8"/>
      </c>
      <c r="W65" s="376"/>
      <c r="X65" s="382">
        <f t="shared" si="1"/>
      </c>
      <c r="Y65" s="380">
        <f t="shared" si="20"/>
      </c>
      <c r="Z65" s="382">
        <f t="shared" si="14"/>
      </c>
      <c r="AA65" s="382">
        <f>W65/(F65+500)</f>
      </c>
      <c r="AB65" s="376"/>
      <c r="AC65" s="376"/>
      <c r="AD65" s="380">
        <f t="shared" si="24"/>
      </c>
      <c r="AE65" s="383">
        <f>(W65-AC65)/(F65+500)</f>
      </c>
      <c r="AF65" s="405" t="s">
        <v>469</v>
      </c>
    </row>
    <row r="66">
      <c r="A66" s="370"/>
      <c r="B66" s="404"/>
      <c r="C66" s="372"/>
      <c r="D66" s="373" t="s">
        <v>453</v>
      </c>
      <c r="E66" s="374"/>
      <c r="F66" s="375"/>
      <c r="G66" s="376"/>
      <c r="H66" s="376"/>
      <c r="I66" s="377">
        <f t="shared" si="5"/>
      </c>
      <c r="J66" s="378">
        <f t="shared" si="17"/>
      </c>
      <c r="M66" s="376"/>
      <c r="N66" s="379">
        <f t="shared" si="12"/>
      </c>
      <c r="O66" s="376"/>
      <c r="P66" s="379">
        <f t="shared" si="27"/>
      </c>
      <c r="Q66" s="380"/>
      <c r="R66" s="376"/>
      <c r="S66" s="380"/>
      <c r="T66" s="376"/>
      <c r="U66" s="381"/>
      <c r="V66" s="382"/>
      <c r="W66" s="376"/>
      <c r="X66" s="382"/>
      <c r="Y66" s="380"/>
      <c r="Z66" s="382"/>
      <c r="AA66" s="382"/>
      <c r="AB66" s="376"/>
      <c r="AC66" s="376"/>
      <c r="AD66" s="380"/>
      <c r="AE66" s="383"/>
      <c r="AF66" s="387"/>
    </row>
    <row r="67">
      <c r="A67" s="370"/>
      <c r="B67" s="404"/>
      <c r="C67" s="372"/>
      <c r="D67" s="373" t="s">
        <v>454</v>
      </c>
      <c r="E67" s="374"/>
      <c r="F67" s="375"/>
      <c r="G67" s="376"/>
      <c r="H67" s="386"/>
      <c r="I67" s="377">
        <f t="shared" si="5"/>
      </c>
      <c r="J67" s="378">
        <f t="shared" si="17"/>
      </c>
      <c r="M67" s="376"/>
      <c r="N67" s="379">
        <f t="shared" si="12"/>
      </c>
      <c r="O67" s="376"/>
      <c r="P67" s="379">
        <f t="shared" si="27"/>
      </c>
      <c r="Q67" s="380"/>
      <c r="R67" s="376"/>
      <c r="S67" s="380"/>
      <c r="T67" s="376"/>
      <c r="U67" s="381"/>
      <c r="V67" s="382"/>
      <c r="W67" s="376"/>
      <c r="X67" s="382"/>
      <c r="Y67" s="380"/>
      <c r="Z67" s="382"/>
      <c r="AA67" s="382"/>
      <c r="AB67" s="376"/>
      <c r="AC67" s="376"/>
      <c r="AD67" s="380"/>
      <c r="AE67" s="383"/>
      <c r="AF67" s="387" t="s">
        <v>470</v>
      </c>
    </row>
    <row r="68">
      <c r="A68" s="370"/>
      <c r="B68" s="404" t="s">
        <v>471</v>
      </c>
      <c r="C68" s="372" t="s">
        <v>468</v>
      </c>
      <c r="D68" s="373" t="s">
        <v>451</v>
      </c>
      <c r="E68" s="374"/>
      <c r="F68" s="375">
        <f>E68+E70+E69</f>
      </c>
      <c r="G68" s="376"/>
      <c r="H68" s="376"/>
      <c r="I68" s="377">
        <f t="shared" si="5"/>
      </c>
      <c r="J68" s="378">
        <f>(E68/G69)*1000</f>
      </c>
      <c r="M68" s="376"/>
      <c r="N68" s="379">
        <f t="shared" si="12"/>
      </c>
      <c r="O68" s="376"/>
      <c r="P68" s="379">
        <f t="shared" si="27"/>
      </c>
      <c r="Q68" s="380">
        <f>(M68+M69+M70)/(O68+O69+O70)</f>
      </c>
      <c r="R68" s="376"/>
      <c r="S68" s="380">
        <f>(O68+O69+O70)/(K68+K69+K70)</f>
      </c>
      <c r="T68" s="376"/>
      <c r="U68" s="381">
        <f>F68/T68</f>
      </c>
      <c r="V68" s="382">
        <f>(F68+4*500)/T68</f>
      </c>
      <c r="W68" s="376"/>
      <c r="X68" s="382">
        <f>W68/T68</f>
      </c>
      <c r="Y68" s="380">
        <f>T68/R68</f>
      </c>
      <c r="Z68" s="382">
        <f>W68/F68</f>
      </c>
      <c r="AA68" s="382">
        <f>W68/(F68+500)</f>
      </c>
      <c r="AB68" s="376"/>
      <c r="AC68" s="376"/>
      <c r="AD68" s="380">
        <f>AB68/T68</f>
      </c>
      <c r="AE68" s="383">
        <f>(W68-AC68)/(F68+500)</f>
      </c>
      <c r="AF68" s="405" t="s">
        <v>469</v>
      </c>
    </row>
    <row r="69">
      <c r="A69" s="370"/>
      <c r="B69" s="404"/>
      <c r="C69" s="372"/>
      <c r="D69" s="373" t="s">
        <v>453</v>
      </c>
      <c r="E69" s="374"/>
      <c r="F69" s="375"/>
      <c r="G69" s="376"/>
      <c r="H69" s="376"/>
      <c r="I69" s="377">
        <f t="shared" si="5"/>
      </c>
      <c r="J69" s="378">
        <f t="shared" ref="J69:J97" si="18">(E69/G69)*1000</f>
      </c>
      <c r="M69" s="376"/>
      <c r="N69" s="379">
        <f t="shared" si="12"/>
      </c>
      <c r="O69" s="376"/>
      <c r="P69" s="379">
        <f t="shared" si="27"/>
      </c>
      <c r="Q69" s="380"/>
      <c r="R69" s="376"/>
      <c r="S69" s="380"/>
      <c r="T69" s="376"/>
      <c r="U69" s="381"/>
      <c r="V69" s="382"/>
      <c r="W69" s="376"/>
      <c r="X69" s="382"/>
      <c r="Y69" s="380"/>
      <c r="Z69" s="382"/>
      <c r="AA69" s="382"/>
      <c r="AB69" s="376"/>
      <c r="AC69" s="376"/>
      <c r="AD69" s="380"/>
      <c r="AE69" s="383"/>
      <c r="AF69" s="387"/>
    </row>
    <row r="70">
      <c r="A70" s="370"/>
      <c r="B70" s="404"/>
      <c r="C70" s="372"/>
      <c r="D70" s="373" t="s">
        <v>454</v>
      </c>
      <c r="E70" s="374"/>
      <c r="F70" s="375"/>
      <c r="G70" s="376"/>
      <c r="H70" s="376"/>
      <c r="I70" s="377">
        <f t="shared" si="5"/>
      </c>
      <c r="J70" s="378">
        <f t="shared" si="18"/>
      </c>
      <c r="M70" s="376"/>
      <c r="N70" s="379">
        <f t="shared" si="12"/>
      </c>
      <c r="O70" s="376"/>
      <c r="P70" s="379">
        <f t="shared" si="27"/>
      </c>
      <c r="Q70" s="380"/>
      <c r="R70" s="376"/>
      <c r="S70" s="380"/>
      <c r="T70" s="376"/>
      <c r="U70" s="381"/>
      <c r="V70" s="382"/>
      <c r="W70" s="376"/>
      <c r="X70" s="382"/>
      <c r="Y70" s="380"/>
      <c r="Z70" s="382"/>
      <c r="AA70" s="382"/>
      <c r="AB70" s="376"/>
      <c r="AC70" s="376"/>
      <c r="AD70" s="380"/>
      <c r="AE70" s="383"/>
      <c r="AF70" s="387" t="s">
        <v>470</v>
      </c>
    </row>
    <row r="71">
      <c r="A71" s="370"/>
      <c r="B71" s="404" t="s">
        <v>472</v>
      </c>
      <c r="C71" s="372" t="s">
        <v>468</v>
      </c>
      <c r="D71" s="373" t="s">
        <v>451</v>
      </c>
      <c r="E71" s="374"/>
      <c r="F71" s="375">
        <f>E71+E73+E72</f>
      </c>
      <c r="G71" s="374"/>
      <c r="H71" s="374"/>
      <c r="I71" s="377">
        <f t="shared" si="5"/>
      </c>
      <c r="J71" s="378">
        <f t="shared" si="18"/>
      </c>
      <c r="M71" s="374"/>
      <c r="N71" s="379">
        <f t="shared" si="12"/>
      </c>
      <c r="O71" s="374"/>
      <c r="P71" s="379">
        <f t="shared" si="27"/>
      </c>
      <c r="Q71" s="380">
        <f>(M71+M72+M73)/(O71+O72+O73)</f>
      </c>
      <c r="R71" s="376"/>
      <c r="S71" s="380">
        <f>(O71+O72+O73)/(K71+K72+K73)</f>
      </c>
      <c r="T71" s="376"/>
      <c r="U71" s="381">
        <f>F71/T71</f>
      </c>
      <c r="V71" s="382">
        <f>(F71+4*500)/T71</f>
      </c>
      <c r="W71" s="376"/>
      <c r="X71" s="382">
        <f>W71/T71</f>
      </c>
      <c r="Y71" s="380">
        <f>T71/R71</f>
      </c>
      <c r="Z71" s="382">
        <f>W71/F71</f>
      </c>
      <c r="AA71" s="382">
        <f>W71/(F71+500)</f>
      </c>
      <c r="AB71" s="376"/>
      <c r="AC71" s="376"/>
      <c r="AD71" s="380">
        <f>AB71/T71</f>
      </c>
      <c r="AE71" s="383">
        <f>(W71-AC71)/(F71+500)</f>
      </c>
      <c r="AF71" s="405" t="s">
        <v>469</v>
      </c>
    </row>
    <row r="72">
      <c r="A72" s="370"/>
      <c r="B72" s="404"/>
      <c r="C72" s="372"/>
      <c r="D72" s="373" t="s">
        <v>453</v>
      </c>
      <c r="E72" s="376"/>
      <c r="F72" s="375"/>
      <c r="G72" s="376"/>
      <c r="H72" s="376"/>
      <c r="I72" s="377">
        <f t="shared" si="5"/>
      </c>
      <c r="J72" s="378">
        <f t="shared" si="18"/>
      </c>
      <c r="M72" s="376"/>
      <c r="N72" s="379">
        <f t="shared" si="12"/>
      </c>
      <c r="O72" s="376"/>
      <c r="P72" s="379">
        <f t="shared" si="27"/>
      </c>
      <c r="Q72" s="380"/>
      <c r="R72" s="376"/>
      <c r="S72" s="380"/>
      <c r="T72" s="376"/>
      <c r="U72" s="381"/>
      <c r="V72" s="382"/>
      <c r="W72" s="376"/>
      <c r="X72" s="382"/>
      <c r="Y72" s="380"/>
      <c r="Z72" s="382"/>
      <c r="AA72" s="382"/>
      <c r="AB72" s="376"/>
      <c r="AC72" s="376"/>
      <c r="AD72" s="380"/>
      <c r="AE72" s="383"/>
      <c r="AF72" s="387"/>
    </row>
    <row r="73">
      <c r="A73" s="370"/>
      <c r="B73" s="404"/>
      <c r="C73" s="372"/>
      <c r="D73" s="373" t="s">
        <v>454</v>
      </c>
      <c r="E73" s="376"/>
      <c r="F73" s="375"/>
      <c r="G73" s="376"/>
      <c r="H73" s="376"/>
      <c r="I73" s="377">
        <f t="shared" si="5"/>
      </c>
      <c r="J73" s="378">
        <f t="shared" si="18"/>
      </c>
      <c r="M73" s="376"/>
      <c r="N73" s="379">
        <f t="shared" si="12"/>
      </c>
      <c r="O73" s="376"/>
      <c r="P73" s="379">
        <f t="shared" si="27"/>
      </c>
      <c r="Q73" s="380"/>
      <c r="R73" s="376"/>
      <c r="S73" s="380"/>
      <c r="T73" s="376"/>
      <c r="U73" s="381"/>
      <c r="V73" s="382"/>
      <c r="W73" s="376"/>
      <c r="X73" s="382"/>
      <c r="Y73" s="380"/>
      <c r="Z73" s="382"/>
      <c r="AA73" s="382"/>
      <c r="AB73" s="376"/>
      <c r="AC73" s="376"/>
      <c r="AD73" s="380"/>
      <c r="AE73" s="383"/>
      <c r="AF73" s="387" t="s">
        <v>470</v>
      </c>
    </row>
    <row r="74">
      <c r="A74" s="370"/>
      <c r="B74" s="404" t="s">
        <v>473</v>
      </c>
      <c r="C74" s="372" t="s">
        <v>468</v>
      </c>
      <c r="D74" s="373" t="s">
        <v>451</v>
      </c>
      <c r="E74" s="374"/>
      <c r="F74" s="375">
        <f>E74+E76+E75</f>
      </c>
      <c r="G74" s="376"/>
      <c r="H74" s="376"/>
      <c r="I74" s="377">
        <f t="shared" si="5"/>
      </c>
      <c r="J74" s="378">
        <f t="shared" si="18"/>
      </c>
      <c r="M74" s="376"/>
      <c r="N74" s="379">
        <f t="shared" si="12"/>
      </c>
      <c r="O74" s="376"/>
      <c r="P74" s="379">
        <f t="shared" si="27"/>
      </c>
      <c r="Q74" s="380">
        <f>(M74+M75+M76)/(O74+O75+O76)</f>
      </c>
      <c r="R74" s="376"/>
      <c r="S74" s="380">
        <f>(O74+O75+O76)/(K74+K75+K76)</f>
      </c>
      <c r="T74" s="376"/>
      <c r="U74" s="381">
        <f>F74/T74</f>
      </c>
      <c r="V74" s="382">
        <f>(F74+4*500)/T74</f>
      </c>
      <c r="W74" s="376"/>
      <c r="X74" s="382">
        <f>W74/T74</f>
      </c>
      <c r="Y74" s="380">
        <f>T74/R74</f>
      </c>
      <c r="Z74" s="382">
        <f>W74/F74</f>
      </c>
      <c r="AA74" s="382">
        <f>W74/(F74+500)</f>
      </c>
      <c r="AB74" s="376"/>
      <c r="AC74" s="376"/>
      <c r="AD74" s="380">
        <f>AB74/T74</f>
      </c>
      <c r="AE74" s="383">
        <f>(W74-AC74)/(F74+500)</f>
      </c>
      <c r="AF74" s="405" t="s">
        <v>469</v>
      </c>
    </row>
    <row r="75">
      <c r="A75" s="370"/>
      <c r="B75" s="404"/>
      <c r="C75" s="372"/>
      <c r="D75" s="373" t="s">
        <v>453</v>
      </c>
      <c r="E75" s="374"/>
      <c r="F75" s="375"/>
      <c r="G75" s="376"/>
      <c r="H75" s="376"/>
      <c r="I75" s="377">
        <f t="shared" si="5"/>
      </c>
      <c r="J75" s="378">
        <f t="shared" si="18"/>
      </c>
      <c r="M75" s="376"/>
      <c r="N75" s="379">
        <f t="shared" si="12"/>
      </c>
      <c r="O75" s="376"/>
      <c r="P75" s="379">
        <f t="shared" si="27"/>
      </c>
      <c r="Q75" s="380"/>
      <c r="R75" s="376"/>
      <c r="S75" s="380"/>
      <c r="T75" s="376"/>
      <c r="U75" s="381"/>
      <c r="V75" s="382"/>
      <c r="W75" s="376"/>
      <c r="X75" s="382"/>
      <c r="Y75" s="380"/>
      <c r="Z75" s="382"/>
      <c r="AA75" s="382"/>
      <c r="AB75" s="376"/>
      <c r="AC75" s="376"/>
      <c r="AD75" s="380"/>
      <c r="AE75" s="383"/>
      <c r="AF75" s="387"/>
    </row>
    <row r="76">
      <c r="A76" s="370"/>
      <c r="B76" s="404"/>
      <c r="C76" s="372"/>
      <c r="D76" s="373" t="s">
        <v>454</v>
      </c>
      <c r="E76" s="374"/>
      <c r="F76" s="375"/>
      <c r="G76" s="376"/>
      <c r="H76" s="376"/>
      <c r="I76" s="377">
        <f t="shared" si="5"/>
      </c>
      <c r="J76" s="378">
        <f t="shared" si="18"/>
      </c>
      <c r="M76" s="376"/>
      <c r="N76" s="379">
        <f t="shared" si="12"/>
      </c>
      <c r="O76" s="376"/>
      <c r="P76" s="379">
        <f t="shared" si="27"/>
      </c>
      <c r="Q76" s="380"/>
      <c r="R76" s="376"/>
      <c r="S76" s="380"/>
      <c r="T76" s="376"/>
      <c r="U76" s="381"/>
      <c r="V76" s="382"/>
      <c r="W76" s="376"/>
      <c r="X76" s="382"/>
      <c r="Y76" s="380"/>
      <c r="Z76" s="382"/>
      <c r="AA76" s="382"/>
      <c r="AB76" s="376"/>
      <c r="AC76" s="376"/>
      <c r="AD76" s="380"/>
      <c r="AE76" s="383"/>
      <c r="AF76" s="387" t="s">
        <v>470</v>
      </c>
    </row>
    <row r="77">
      <c r="A77" s="370"/>
      <c r="B77" s="404" t="s">
        <v>474</v>
      </c>
      <c r="C77" s="372" t="s">
        <v>468</v>
      </c>
      <c r="D77" s="373" t="s">
        <v>451</v>
      </c>
      <c r="E77" s="374"/>
      <c r="F77" s="375">
        <f>E77+E79+E78</f>
      </c>
      <c r="G77" s="374"/>
      <c r="H77" s="374"/>
      <c r="I77" s="377">
        <f t="shared" si="5"/>
      </c>
      <c r="J77" s="378">
        <f t="shared" si="18"/>
      </c>
      <c r="M77" s="374"/>
      <c r="N77" s="379">
        <f t="shared" si="12"/>
      </c>
      <c r="O77" s="374"/>
      <c r="P77" s="379">
        <f t="shared" si="27"/>
      </c>
      <c r="Q77" s="380">
        <f>(M77+M78+M79)/(O77+O78+O79)</f>
      </c>
      <c r="R77" s="376"/>
      <c r="S77" s="380">
        <f>(O77+O78+O79)/(K77+K78+K79)</f>
      </c>
      <c r="T77" s="376"/>
      <c r="U77" s="381">
        <f>F77/T77</f>
      </c>
      <c r="V77" s="382">
        <f>(F77+4*500)/T77</f>
      </c>
      <c r="W77" s="376"/>
      <c r="X77" s="382">
        <f>W77/T77</f>
      </c>
      <c r="Y77" s="380">
        <f>T77/R77</f>
      </c>
      <c r="Z77" s="382">
        <f>W77/F77</f>
      </c>
      <c r="AA77" s="382">
        <f>W77/(F77+500)</f>
      </c>
      <c r="AB77" s="376"/>
      <c r="AC77" s="376"/>
      <c r="AD77" s="380">
        <f>AB77/T77</f>
      </c>
      <c r="AE77" s="383">
        <f>(W77-AC77)/(F77+500)</f>
      </c>
      <c r="AF77" s="405" t="s">
        <v>469</v>
      </c>
    </row>
    <row r="78">
      <c r="A78" s="370"/>
      <c r="B78" s="404"/>
      <c r="C78" s="372"/>
      <c r="D78" s="373" t="s">
        <v>453</v>
      </c>
      <c r="E78" s="374"/>
      <c r="F78" s="375"/>
      <c r="G78" s="374"/>
      <c r="H78" s="374"/>
      <c r="I78" s="377">
        <f t="shared" si="5"/>
      </c>
      <c r="J78" s="378">
        <f t="shared" si="18"/>
      </c>
      <c r="M78" s="376"/>
      <c r="N78" s="379">
        <f t="shared" si="12"/>
      </c>
      <c r="O78" s="376"/>
      <c r="P78" s="379">
        <f t="shared" si="27"/>
      </c>
      <c r="Q78" s="380"/>
      <c r="R78" s="376"/>
      <c r="S78" s="380"/>
      <c r="T78" s="376"/>
      <c r="U78" s="381"/>
      <c r="V78" s="382"/>
      <c r="W78" s="376"/>
      <c r="X78" s="382"/>
      <c r="Y78" s="380"/>
      <c r="Z78" s="382"/>
      <c r="AA78" s="382"/>
      <c r="AB78" s="376"/>
      <c r="AC78" s="376"/>
      <c r="AD78" s="380"/>
      <c r="AE78" s="383"/>
      <c r="AF78" s="387"/>
    </row>
    <row r="79">
      <c r="A79" s="370"/>
      <c r="B79" s="404"/>
      <c r="C79" s="372"/>
      <c r="D79" s="373" t="s">
        <v>454</v>
      </c>
      <c r="E79" s="374"/>
      <c r="F79" s="375"/>
      <c r="G79" s="376"/>
      <c r="H79" s="376"/>
      <c r="I79" s="377">
        <f t="shared" si="5"/>
      </c>
      <c r="J79" s="378">
        <f t="shared" si="18"/>
      </c>
      <c r="M79" s="376"/>
      <c r="N79" s="379">
        <f t="shared" si="12"/>
      </c>
      <c r="O79" s="376"/>
      <c r="P79" s="379">
        <f t="shared" si="27"/>
      </c>
      <c r="Q79" s="380"/>
      <c r="R79" s="376"/>
      <c r="S79" s="380"/>
      <c r="T79" s="376"/>
      <c r="U79" s="381"/>
      <c r="V79" s="382"/>
      <c r="W79" s="376"/>
      <c r="X79" s="382"/>
      <c r="Y79" s="380"/>
      <c r="Z79" s="382"/>
      <c r="AA79" s="382"/>
      <c r="AB79" s="376"/>
      <c r="AC79" s="376"/>
      <c r="AD79" s="380"/>
      <c r="AE79" s="383"/>
      <c r="AF79" s="387" t="s">
        <v>470</v>
      </c>
    </row>
    <row r="80">
      <c r="A80" s="370"/>
      <c r="B80" s="406" t="s">
        <v>460</v>
      </c>
      <c r="C80" s="406"/>
      <c r="D80" s="406"/>
      <c r="E80" s="392">
        <f>SUM(E65:E79)</f>
      </c>
      <c r="F80" s="392">
        <f>SUM(F65:F79)</f>
      </c>
      <c r="G80" s="392">
        <f>SUM(G65:G79)</f>
      </c>
      <c r="H80" s="392">
        <f>SUM(H65:H79)</f>
      </c>
      <c r="I80" s="393">
        <f t="shared" si="5"/>
      </c>
      <c r="J80" s="394">
        <f t="shared" si="18"/>
      </c>
      <c r="M80" s="392">
        <f>SUM(M65:M79)</f>
      </c>
      <c r="N80" s="395">
        <f t="shared" si="12"/>
      </c>
      <c r="O80" s="392">
        <f>SUM(O65:O79)</f>
      </c>
      <c r="P80" s="395">
        <f t="shared" si="27"/>
      </c>
      <c r="Q80" s="396">
        <f>M80/O80</f>
      </c>
      <c r="R80" s="392">
        <f>SUM(R65:R79)</f>
      </c>
      <c r="S80" s="396">
        <f>(O80+O80)/(K80+K80)</f>
      </c>
      <c r="T80" s="392">
        <f>SUM(T65:T79)</f>
      </c>
      <c r="U80" s="397">
        <f t="shared" ref="U80:U81" si="30">F80/T80</f>
      </c>
      <c r="V80" s="398">
        <f t="shared" ref="V80:V81" si="9">(F80+4*500)/T80</f>
      </c>
      <c r="W80" s="392">
        <f>SUM(W65:W79)</f>
      </c>
      <c r="X80" s="399">
        <f t="shared" ref="X80:X81" si="2">W80/T80</f>
      </c>
      <c r="Y80" s="396">
        <f t="shared" ref="Y80:Y81" si="21">T80/R80</f>
      </c>
      <c r="Z80" s="398">
        <f t="shared" ref="Z80:Z81" si="15">W80/F80</f>
      </c>
      <c r="AA80" s="398">
        <f>W80/(F80+COUNT(W65:W79)*500)</f>
      </c>
      <c r="AB80" s="390">
        <f>AB65+AB68+AB71+AB74+AB77</f>
      </c>
      <c r="AC80" s="390">
        <f>AC65+AC68+AC71+AC74+AC77</f>
      </c>
      <c r="AD80" s="396">
        <f t="shared" ref="AD80:AD81" si="25">AB80/T80</f>
      </c>
      <c r="AE80" s="400">
        <f>(W80-AC80)/(F80+COUNT(W65:W79))</f>
      </c>
      <c r="AF80" s="387"/>
    </row>
    <row r="81">
      <c r="A81" s="370"/>
      <c r="B81" s="407" t="s">
        <v>475</v>
      </c>
      <c r="C81" s="372" t="s">
        <v>476</v>
      </c>
      <c r="D81" s="373" t="s">
        <v>451</v>
      </c>
      <c r="E81" s="374"/>
      <c r="F81" s="375">
        <f>E81+E83+E82</f>
      </c>
      <c r="G81" s="374"/>
      <c r="H81" s="374"/>
      <c r="I81" s="377">
        <f t="shared" si="5"/>
      </c>
      <c r="J81" s="378">
        <f t="shared" si="18"/>
      </c>
      <c r="M81" s="374"/>
      <c r="N81" s="379">
        <f t="shared" si="12"/>
      </c>
      <c r="O81" s="374"/>
      <c r="P81" s="379">
        <f t="shared" si="27"/>
      </c>
      <c r="Q81" s="380">
        <f>(M81+M82+M83)/(O81+O82+O83)</f>
      </c>
      <c r="R81" s="376"/>
      <c r="S81" s="380">
        <f>(O81+O82+O83)/(K81+K82+K83)</f>
      </c>
      <c r="T81" s="376"/>
      <c r="U81" s="381">
        <f t="shared" si="30"/>
      </c>
      <c r="V81" s="382">
        <f t="shared" si="9"/>
      </c>
      <c r="W81" s="376"/>
      <c r="X81" s="382">
        <f t="shared" si="2"/>
      </c>
      <c r="Y81" s="380">
        <f t="shared" si="21"/>
      </c>
      <c r="Z81" s="382">
        <f t="shared" si="15"/>
      </c>
      <c r="AA81" s="382">
        <f>W81/(F81+500)</f>
      </c>
      <c r="AB81" s="376"/>
      <c r="AC81" s="376"/>
      <c r="AD81" s="380">
        <f t="shared" si="25"/>
      </c>
      <c r="AE81" s="383">
        <f>(W81-AC81)/(F81+500)</f>
      </c>
      <c r="AF81" s="405" t="s">
        <v>469</v>
      </c>
    </row>
    <row r="82">
      <c r="A82" s="370"/>
      <c r="B82" s="407"/>
      <c r="C82" s="372"/>
      <c r="D82" s="373" t="s">
        <v>453</v>
      </c>
      <c r="E82" s="374"/>
      <c r="F82" s="375"/>
      <c r="G82" s="376"/>
      <c r="H82" s="376"/>
      <c r="I82" s="377">
        <f t="shared" si="5"/>
      </c>
      <c r="J82" s="378">
        <f t="shared" si="18"/>
      </c>
      <c r="M82" s="376"/>
      <c r="N82" s="379">
        <f t="shared" si="12"/>
      </c>
      <c r="O82" s="376"/>
      <c r="P82" s="379">
        <f t="shared" si="27"/>
      </c>
      <c r="Q82" s="380"/>
      <c r="R82" s="376"/>
      <c r="S82" s="380"/>
      <c r="T82" s="376"/>
      <c r="U82" s="381"/>
      <c r="V82" s="382"/>
      <c r="W82" s="376"/>
      <c r="X82" s="382"/>
      <c r="Y82" s="380"/>
      <c r="Z82" s="382"/>
      <c r="AA82" s="382"/>
      <c r="AB82" s="376"/>
      <c r="AC82" s="376"/>
      <c r="AD82" s="380"/>
      <c r="AE82" s="383"/>
      <c r="AF82" s="387"/>
    </row>
    <row r="83">
      <c r="A83" s="370"/>
      <c r="B83" s="407"/>
      <c r="C83" s="372"/>
      <c r="D83" s="373" t="s">
        <v>454</v>
      </c>
      <c r="E83" s="374"/>
      <c r="F83" s="375"/>
      <c r="G83" s="376"/>
      <c r="H83" s="376"/>
      <c r="I83" s="377">
        <v>151</v>
      </c>
      <c r="J83" s="378">
        <f t="shared" si="18"/>
      </c>
      <c r="M83" s="376"/>
      <c r="N83" s="379">
        <f t="shared" si="12"/>
      </c>
      <c r="O83" s="376"/>
      <c r="P83" s="379">
        <f t="shared" si="27"/>
      </c>
      <c r="Q83" s="380"/>
      <c r="R83" s="376"/>
      <c r="S83" s="380"/>
      <c r="T83" s="376"/>
      <c r="U83" s="381"/>
      <c r="V83" s="382"/>
      <c r="W83" s="376"/>
      <c r="X83" s="382"/>
      <c r="Y83" s="380"/>
      <c r="Z83" s="382"/>
      <c r="AA83" s="382"/>
      <c r="AB83" s="376"/>
      <c r="AC83" s="376"/>
      <c r="AD83" s="380"/>
      <c r="AE83" s="383"/>
      <c r="AF83" s="387" t="s">
        <v>470</v>
      </c>
    </row>
    <row r="84">
      <c r="A84" s="370"/>
      <c r="B84" s="404" t="s">
        <v>477</v>
      </c>
      <c r="C84" s="372" t="s">
        <v>476</v>
      </c>
      <c r="D84" s="373" t="s">
        <v>451</v>
      </c>
      <c r="E84" s="374"/>
      <c r="F84" s="375">
        <f>E84+E86+E85</f>
      </c>
      <c r="G84" s="374"/>
      <c r="H84" s="374"/>
      <c r="I84" s="377">
        <f t="shared" ref="I84:I97" si="6">H84/G84</f>
      </c>
      <c r="J84" s="378">
        <f t="shared" si="18"/>
      </c>
      <c r="M84" s="374"/>
      <c r="N84" s="379">
        <f t="shared" si="12"/>
      </c>
      <c r="O84" s="374"/>
      <c r="P84" s="379">
        <f t="shared" si="27"/>
      </c>
      <c r="Q84" s="380">
        <f>(M84+M85+M86)/(O84+O85+O86)</f>
      </c>
      <c r="R84" s="376"/>
      <c r="S84" s="380">
        <f>(O84+O85+O86)/(K84+K85+K86)</f>
      </c>
      <c r="T84" s="376"/>
      <c r="U84" s="381">
        <f>F84/T84</f>
      </c>
      <c r="V84" s="382">
        <f>(F84+4*500)/T84</f>
      </c>
      <c r="W84" s="376"/>
      <c r="X84" s="382">
        <f>W84/T84</f>
      </c>
      <c r="Y84" s="380">
        <f>T84/R84</f>
      </c>
      <c r="Z84" s="382">
        <f>W84/F84</f>
      </c>
      <c r="AA84" s="382">
        <f>W84/(F84+500)</f>
      </c>
      <c r="AB84" s="376"/>
      <c r="AC84" s="376"/>
      <c r="AD84" s="380">
        <f>AB84/T84</f>
      </c>
      <c r="AE84" s="383">
        <f>(W84-AC84)/(F84+500)</f>
      </c>
      <c r="AF84" s="405" t="s">
        <v>469</v>
      </c>
    </row>
    <row r="85">
      <c r="A85" s="370"/>
      <c r="B85" s="404"/>
      <c r="C85" s="372"/>
      <c r="D85" s="373" t="s">
        <v>453</v>
      </c>
      <c r="E85" s="374"/>
      <c r="F85" s="375"/>
      <c r="G85" s="376"/>
      <c r="H85" s="376"/>
      <c r="I85" s="377">
        <f t="shared" si="6"/>
      </c>
      <c r="J85" s="378">
        <f t="shared" si="18"/>
      </c>
      <c r="M85" s="376"/>
      <c r="N85" s="379">
        <f t="shared" si="12"/>
      </c>
      <c r="O85" s="376"/>
      <c r="P85" s="379">
        <f t="shared" si="27"/>
      </c>
      <c r="Q85" s="380"/>
      <c r="R85" s="376"/>
      <c r="S85" s="380"/>
      <c r="T85" s="376"/>
      <c r="U85" s="381"/>
      <c r="V85" s="382"/>
      <c r="W85" s="376"/>
      <c r="X85" s="382"/>
      <c r="Y85" s="380"/>
      <c r="Z85" s="382"/>
      <c r="AA85" s="382"/>
      <c r="AB85" s="376"/>
      <c r="AC85" s="376"/>
      <c r="AD85" s="380"/>
      <c r="AE85" s="383"/>
      <c r="AF85" s="387"/>
    </row>
    <row r="86">
      <c r="A86" s="370"/>
      <c r="B86" s="404"/>
      <c r="C86" s="372"/>
      <c r="D86" s="373" t="s">
        <v>454</v>
      </c>
      <c r="E86" s="374"/>
      <c r="F86" s="375"/>
      <c r="G86" s="376"/>
      <c r="H86" s="376"/>
      <c r="I86" s="377">
        <f t="shared" si="6"/>
      </c>
      <c r="J86" s="378">
        <f t="shared" si="18"/>
      </c>
      <c r="M86" s="376"/>
      <c r="N86" s="379">
        <f t="shared" si="12"/>
      </c>
      <c r="O86" s="376"/>
      <c r="P86" s="379">
        <f t="shared" si="27"/>
      </c>
      <c r="Q86" s="380"/>
      <c r="R86" s="376"/>
      <c r="S86" s="380"/>
      <c r="T86" s="376"/>
      <c r="U86" s="381"/>
      <c r="V86" s="382"/>
      <c r="W86" s="376"/>
      <c r="X86" s="382"/>
      <c r="Y86" s="380"/>
      <c r="Z86" s="382"/>
      <c r="AA86" s="382"/>
      <c r="AB86" s="376"/>
      <c r="AC86" s="376"/>
      <c r="AD86" s="380"/>
      <c r="AE86" s="383"/>
      <c r="AF86" s="387" t="s">
        <v>470</v>
      </c>
    </row>
    <row r="87">
      <c r="A87" s="370"/>
      <c r="B87" s="404" t="s">
        <v>478</v>
      </c>
      <c r="C87" s="372" t="s">
        <v>476</v>
      </c>
      <c r="D87" s="373" t="s">
        <v>451</v>
      </c>
      <c r="E87" s="374"/>
      <c r="F87" s="375">
        <f>E87+E89+E88</f>
      </c>
      <c r="G87" s="374"/>
      <c r="H87" s="374"/>
      <c r="I87" s="377">
        <f t="shared" si="6"/>
      </c>
      <c r="J87" s="378">
        <f t="shared" si="18"/>
      </c>
      <c r="M87" s="374"/>
      <c r="N87" s="379">
        <f t="shared" si="12"/>
      </c>
      <c r="O87" s="374"/>
      <c r="P87" s="379">
        <f t="shared" si="27"/>
      </c>
      <c r="Q87" s="380">
        <f>(M87+M88+M89)/(O87+O88+O89)</f>
      </c>
      <c r="R87" s="376"/>
      <c r="S87" s="380">
        <f>(O87+O88+O89)/(K87+K88+K89)</f>
      </c>
      <c r="T87" s="376"/>
      <c r="U87" s="381">
        <f>F87/T87</f>
      </c>
      <c r="V87" s="382">
        <f>(F87+4*500)/T87</f>
      </c>
      <c r="W87" s="376"/>
      <c r="X87" s="382">
        <f>W87/T87</f>
      </c>
      <c r="Y87" s="380">
        <f>T87/R87</f>
      </c>
      <c r="Z87" s="382">
        <f>W87/F87</f>
      </c>
      <c r="AA87" s="382">
        <f>W87/(F87+500)</f>
      </c>
      <c r="AB87" s="376"/>
      <c r="AC87" s="376"/>
      <c r="AD87" s="380">
        <f>AB87/T87</f>
      </c>
      <c r="AE87" s="383">
        <f>(W87-AC87)/(F87+500)</f>
      </c>
      <c r="AF87" s="405" t="s">
        <v>469</v>
      </c>
    </row>
    <row r="88">
      <c r="A88" s="370"/>
      <c r="B88" s="404"/>
      <c r="C88" s="372"/>
      <c r="D88" s="373" t="s">
        <v>453</v>
      </c>
      <c r="E88" s="374"/>
      <c r="F88" s="375"/>
      <c r="G88" s="376"/>
      <c r="H88" s="376"/>
      <c r="I88" s="377">
        <f t="shared" si="6"/>
      </c>
      <c r="J88" s="378">
        <f t="shared" si="18"/>
      </c>
      <c r="M88" s="376"/>
      <c r="N88" s="379">
        <f t="shared" si="12"/>
      </c>
      <c r="O88" s="376"/>
      <c r="P88" s="379">
        <f t="shared" si="27"/>
      </c>
      <c r="Q88" s="380"/>
      <c r="R88" s="376"/>
      <c r="S88" s="380"/>
      <c r="T88" s="376"/>
      <c r="U88" s="381"/>
      <c r="V88" s="382"/>
      <c r="W88" s="376"/>
      <c r="X88" s="382"/>
      <c r="Y88" s="380"/>
      <c r="Z88" s="382"/>
      <c r="AA88" s="382"/>
      <c r="AB88" s="376"/>
      <c r="AC88" s="376"/>
      <c r="AD88" s="380"/>
      <c r="AE88" s="383"/>
      <c r="AF88" s="387"/>
    </row>
    <row r="89">
      <c r="A89" s="370"/>
      <c r="B89" s="404"/>
      <c r="C89" s="372"/>
      <c r="D89" s="373" t="s">
        <v>454</v>
      </c>
      <c r="E89" s="374"/>
      <c r="F89" s="375"/>
      <c r="G89" s="376"/>
      <c r="H89" s="376"/>
      <c r="I89" s="377">
        <f t="shared" si="6"/>
      </c>
      <c r="J89" s="378">
        <f t="shared" si="18"/>
      </c>
      <c r="M89" s="376"/>
      <c r="N89" s="379">
        <f t="shared" si="12"/>
      </c>
      <c r="O89" s="376"/>
      <c r="P89" s="379">
        <f t="shared" si="27"/>
      </c>
      <c r="Q89" s="380"/>
      <c r="R89" s="376"/>
      <c r="S89" s="380"/>
      <c r="T89" s="376"/>
      <c r="U89" s="381"/>
      <c r="V89" s="382"/>
      <c r="W89" s="376"/>
      <c r="X89" s="382"/>
      <c r="Y89" s="380"/>
      <c r="Z89" s="382"/>
      <c r="AA89" s="382"/>
      <c r="AB89" s="376"/>
      <c r="AC89" s="376"/>
      <c r="AD89" s="380"/>
      <c r="AE89" s="383"/>
      <c r="AF89" s="387" t="s">
        <v>470</v>
      </c>
    </row>
    <row r="90">
      <c r="A90" s="370"/>
      <c r="B90" s="404" t="s">
        <v>479</v>
      </c>
      <c r="C90" s="372" t="s">
        <v>476</v>
      </c>
      <c r="D90" s="373" t="s">
        <v>451</v>
      </c>
      <c r="E90" s="374"/>
      <c r="F90" s="375">
        <f>E90+E92+E91</f>
      </c>
      <c r="G90" s="374"/>
      <c r="H90" s="374"/>
      <c r="I90" s="377">
        <f t="shared" si="6"/>
      </c>
      <c r="J90" s="378">
        <f t="shared" si="18"/>
      </c>
      <c r="M90" s="374"/>
      <c r="N90" s="379">
        <f t="shared" si="12"/>
      </c>
      <c r="O90" s="374"/>
      <c r="P90" s="379">
        <f t="shared" si="27"/>
      </c>
      <c r="Q90" s="380">
        <f>(M90+M91+M92)/(O90+O91+O92)</f>
      </c>
      <c r="R90" s="376"/>
      <c r="S90" s="380">
        <f>(O90+O91+O92)/(K90+K91+K92)</f>
      </c>
      <c r="T90" s="376"/>
      <c r="U90" s="381">
        <f>F90/T90</f>
      </c>
      <c r="V90" s="382">
        <f>(F90+4*500)/T90</f>
      </c>
      <c r="W90" s="376"/>
      <c r="X90" s="382">
        <f>W90/T90</f>
      </c>
      <c r="Y90" s="380">
        <f>T90/R90</f>
      </c>
      <c r="Z90" s="382">
        <f>W90/F90</f>
      </c>
      <c r="AA90" s="382">
        <f>W90/(F90+500)</f>
      </c>
      <c r="AB90" s="376"/>
      <c r="AC90" s="376"/>
      <c r="AD90" s="380">
        <f>AB90/T90</f>
      </c>
      <c r="AE90" s="383">
        <f>(W90-AC90)/(F90+500)</f>
      </c>
      <c r="AF90" s="405" t="s">
        <v>469</v>
      </c>
    </row>
    <row r="91">
      <c r="A91" s="370"/>
      <c r="B91" s="404"/>
      <c r="C91" s="372"/>
      <c r="D91" s="373" t="s">
        <v>453</v>
      </c>
      <c r="E91" s="374"/>
      <c r="F91" s="375"/>
      <c r="G91" s="376"/>
      <c r="H91" s="376"/>
      <c r="I91" s="377">
        <f t="shared" si="6"/>
      </c>
      <c r="J91" s="378">
        <f t="shared" si="18"/>
      </c>
      <c r="M91" s="376"/>
      <c r="N91" s="379">
        <f t="shared" si="12"/>
      </c>
      <c r="O91" s="376"/>
      <c r="P91" s="379">
        <f t="shared" si="27"/>
      </c>
      <c r="Q91" s="380"/>
      <c r="R91" s="376"/>
      <c r="S91" s="380"/>
      <c r="T91" s="376"/>
      <c r="U91" s="381"/>
      <c r="V91" s="382"/>
      <c r="W91" s="376"/>
      <c r="X91" s="382"/>
      <c r="Y91" s="380"/>
      <c r="Z91" s="382"/>
      <c r="AA91" s="382"/>
      <c r="AB91" s="376"/>
      <c r="AC91" s="376"/>
      <c r="AD91" s="380"/>
      <c r="AE91" s="383"/>
      <c r="AF91" s="387"/>
    </row>
    <row r="92">
      <c r="A92" s="370"/>
      <c r="B92" s="404"/>
      <c r="C92" s="372"/>
      <c r="D92" s="373" t="s">
        <v>454</v>
      </c>
      <c r="E92" s="374"/>
      <c r="F92" s="375"/>
      <c r="G92" s="376"/>
      <c r="H92" s="376"/>
      <c r="I92" s="377">
        <f t="shared" si="6"/>
      </c>
      <c r="J92" s="378">
        <f t="shared" si="18"/>
      </c>
      <c r="M92" s="376"/>
      <c r="N92" s="379">
        <f t="shared" si="12"/>
      </c>
      <c r="O92" s="376"/>
      <c r="P92" s="379">
        <f t="shared" si="27"/>
      </c>
      <c r="Q92" s="380"/>
      <c r="R92" s="376"/>
      <c r="S92" s="380"/>
      <c r="T92" s="376"/>
      <c r="U92" s="381"/>
      <c r="V92" s="382"/>
      <c r="W92" s="376"/>
      <c r="X92" s="382"/>
      <c r="Y92" s="380"/>
      <c r="Z92" s="382"/>
      <c r="AA92" s="382"/>
      <c r="AB92" s="376"/>
      <c r="AC92" s="376"/>
      <c r="AD92" s="380"/>
      <c r="AE92" s="383"/>
      <c r="AF92" s="387" t="s">
        <v>470</v>
      </c>
    </row>
    <row r="93">
      <c r="A93" s="370"/>
      <c r="B93" s="404" t="s">
        <v>480</v>
      </c>
      <c r="C93" s="372" t="s">
        <v>476</v>
      </c>
      <c r="D93" s="373" t="s">
        <v>451</v>
      </c>
      <c r="E93" s="374"/>
      <c r="F93" s="375">
        <f>E93+E95+E94</f>
      </c>
      <c r="G93" s="374"/>
      <c r="H93" s="374"/>
      <c r="I93" s="377">
        <f t="shared" si="6"/>
      </c>
      <c r="J93" s="378">
        <f t="shared" si="18"/>
      </c>
      <c r="M93" s="374"/>
      <c r="N93" s="379">
        <f t="shared" si="12"/>
      </c>
      <c r="O93" s="374"/>
      <c r="P93" s="379">
        <f t="shared" si="27"/>
      </c>
      <c r="Q93" s="380">
        <f>(M93+M94+M95)/(O93+O94+O95)</f>
      </c>
      <c r="R93" s="376"/>
      <c r="S93" s="380">
        <f>(O93+O94+O95)/(K93+K94+K95)</f>
      </c>
      <c r="T93" s="376"/>
      <c r="U93" s="381">
        <f>F93/T93</f>
      </c>
      <c r="V93" s="382">
        <f>(F93+4*500)/T93</f>
      </c>
      <c r="W93" s="376"/>
      <c r="X93" s="382">
        <f>W93/T93</f>
      </c>
      <c r="Y93" s="380">
        <f>T93/R93</f>
      </c>
      <c r="Z93" s="382">
        <f>W93/F93</f>
      </c>
      <c r="AA93" s="382">
        <f>W93/(F93+500)</f>
      </c>
      <c r="AB93" s="376"/>
      <c r="AC93" s="376"/>
      <c r="AD93" s="380">
        <f>AB93/T93</f>
      </c>
      <c r="AE93" s="383">
        <f>(W93-AC93)/(F93+500)</f>
      </c>
      <c r="AF93" s="405" t="s">
        <v>469</v>
      </c>
    </row>
    <row r="94">
      <c r="A94" s="370"/>
      <c r="B94" s="404"/>
      <c r="C94" s="372"/>
      <c r="D94" s="373" t="s">
        <v>453</v>
      </c>
      <c r="E94" s="374"/>
      <c r="F94" s="375"/>
      <c r="G94" s="376"/>
      <c r="H94" s="376"/>
      <c r="I94" s="377">
        <f t="shared" si="6"/>
      </c>
      <c r="J94" s="378">
        <f t="shared" si="18"/>
      </c>
      <c r="M94" s="376"/>
      <c r="N94" s="379">
        <f t="shared" si="12"/>
      </c>
      <c r="O94" s="376"/>
      <c r="P94" s="379">
        <f t="shared" si="27"/>
      </c>
      <c r="Q94" s="380"/>
      <c r="R94" s="376"/>
      <c r="S94" s="380"/>
      <c r="T94" s="376"/>
      <c r="U94" s="381"/>
      <c r="V94" s="382"/>
      <c r="W94" s="376"/>
      <c r="X94" s="382"/>
      <c r="Y94" s="380"/>
      <c r="Z94" s="382"/>
      <c r="AA94" s="382"/>
      <c r="AB94" s="376"/>
      <c r="AC94" s="376"/>
      <c r="AD94" s="380"/>
      <c r="AE94" s="383"/>
      <c r="AF94" s="387"/>
    </row>
    <row r="95">
      <c r="A95" s="370"/>
      <c r="B95" s="404"/>
      <c r="C95" s="372"/>
      <c r="D95" s="373" t="s">
        <v>454</v>
      </c>
      <c r="E95" s="374"/>
      <c r="F95" s="375"/>
      <c r="G95" s="376"/>
      <c r="H95" s="376"/>
      <c r="I95" s="377">
        <f t="shared" si="6"/>
      </c>
      <c r="J95" s="378">
        <f t="shared" si="18"/>
      </c>
      <c r="M95" s="376"/>
      <c r="N95" s="379">
        <f t="shared" si="12"/>
      </c>
      <c r="O95" s="376"/>
      <c r="P95" s="379">
        <f t="shared" si="27"/>
      </c>
      <c r="Q95" s="380"/>
      <c r="R95" s="376"/>
      <c r="S95" s="380"/>
      <c r="T95" s="376"/>
      <c r="U95" s="381"/>
      <c r="V95" s="382"/>
      <c r="W95" s="376"/>
      <c r="X95" s="382"/>
      <c r="Y95" s="380"/>
      <c r="Z95" s="382"/>
      <c r="AA95" s="382"/>
      <c r="AB95" s="376"/>
      <c r="AC95" s="376"/>
      <c r="AD95" s="380"/>
      <c r="AE95" s="383"/>
      <c r="AF95" s="387" t="s">
        <v>470</v>
      </c>
    </row>
    <row r="96">
      <c r="A96" s="370"/>
      <c r="B96" s="408" t="s">
        <v>460</v>
      </c>
      <c r="C96" s="408"/>
      <c r="D96" s="408"/>
      <c r="E96" s="392">
        <f>SUM(E81:E95)</f>
      </c>
      <c r="F96" s="392">
        <f>SUM(F81:F95)</f>
      </c>
      <c r="G96" s="392">
        <f>SUM(G81:G95)</f>
      </c>
      <c r="H96" s="392">
        <f>SUM(H81:H95)</f>
      </c>
      <c r="I96" s="393">
        <f t="shared" si="6"/>
      </c>
      <c r="J96" s="394">
        <f t="shared" si="18"/>
      </c>
      <c r="M96" s="392">
        <f>SUM(M81:M95)</f>
      </c>
      <c r="N96" s="395">
        <f t="shared" si="12"/>
      </c>
      <c r="O96" s="392">
        <f>SUM(O81:O95)</f>
      </c>
      <c r="P96" s="395">
        <f t="shared" si="27"/>
      </c>
      <c r="Q96" s="396">
        <f t="shared" ref="Q96:Q97" si="11">M96/O96</f>
      </c>
      <c r="R96" s="392">
        <f>SUM(R81:R95)</f>
      </c>
      <c r="S96" s="396">
        <f t="shared" ref="S96:S97" si="4">(O96+O96)/(K96+K96)</f>
      </c>
      <c r="T96" s="392">
        <f>SUM(T81:T95)</f>
      </c>
      <c r="U96" s="397">
        <f t="shared" ref="U96:U97" si="31">F96/T96</f>
      </c>
      <c r="V96" s="398">
        <f t="shared" ref="V96:V97" si="10">(F96+4*500)/T96</f>
      </c>
      <c r="W96" s="392">
        <f>SUM(W81:W95)</f>
      </c>
      <c r="X96" s="399">
        <f t="shared" ref="X96:X97" si="3">W96/T96</f>
      </c>
      <c r="Y96" s="396">
        <f t="shared" ref="Y96:Y97" si="22">T96/R96</f>
      </c>
      <c r="Z96" s="398">
        <f t="shared" ref="Z96:Z97" si="16">W96/F96</f>
      </c>
      <c r="AA96" s="398">
        <f>W96/(F96+COUNT(W81:W95)*500)</f>
      </c>
      <c r="AB96" s="390">
        <f>AB81+AB84+AB87+AB90+AB93</f>
      </c>
      <c r="AC96" s="390">
        <f>AC81+AC84+AC87+AC90+AC93</f>
      </c>
      <c r="AD96" s="396">
        <f t="shared" ref="AD96:AD97" si="26">AB96/T96</f>
      </c>
      <c r="AE96" s="409">
        <f>(W96-AC96)/(F96+COUNT(W81:W95))</f>
      </c>
      <c r="AF96" s="387"/>
    </row>
    <row r="97">
      <c r="A97" s="370"/>
      <c r="B97" s="410" t="s">
        <v>481</v>
      </c>
      <c r="C97" s="410"/>
      <c r="D97" s="410"/>
      <c r="E97" s="349">
        <f>E48+E64+E80+E96</f>
      </c>
      <c r="F97" s="349">
        <f>F48+F64+F80+F96</f>
      </c>
      <c r="G97" s="349">
        <f>G48+G64+G80+G96</f>
      </c>
      <c r="H97" s="349">
        <f>H48+H64+H80+H96</f>
      </c>
      <c r="I97" s="411">
        <f t="shared" si="6"/>
      </c>
      <c r="J97" s="412">
        <f t="shared" si="18"/>
      </c>
      <c r="M97" s="413">
        <f>M48+M64+M80+M96</f>
      </c>
      <c r="N97" s="414">
        <f t="shared" si="12"/>
      </c>
      <c r="O97" s="413">
        <f>O48+O64+O80+O96</f>
      </c>
      <c r="P97" s="414">
        <f t="shared" si="27"/>
      </c>
      <c r="Q97" s="415">
        <f t="shared" si="11"/>
      </c>
      <c r="R97" s="413">
        <f>R48+R64+R80+R96</f>
      </c>
      <c r="S97" s="415">
        <f t="shared" si="4"/>
      </c>
      <c r="T97" s="413">
        <f>T48+T64+T80+T96</f>
      </c>
      <c r="U97" s="416">
        <f t="shared" si="31"/>
      </c>
      <c r="V97" s="417">
        <f t="shared" si="10"/>
      </c>
      <c r="W97" s="349">
        <f>W48+W64+W80+W96</f>
      </c>
      <c r="X97" s="417">
        <f t="shared" si="3"/>
      </c>
      <c r="Y97" s="415">
        <f t="shared" si="22"/>
      </c>
      <c r="Z97" s="417">
        <f t="shared" si="16"/>
      </c>
      <c r="AA97" s="417">
        <f>W97/(F97+COUNT(W33:W47,W49:W63,W65:W79,W81:W95)*500)</f>
      </c>
      <c r="AB97" s="413">
        <f>AB48+AB64+AB80+AB96</f>
      </c>
      <c r="AC97" s="349">
        <f>AC48+AC64+AC80+AC96</f>
      </c>
      <c r="AD97" s="415">
        <f t="shared" si="26"/>
      </c>
      <c r="AE97" s="417">
        <f>(W97-AC97)/(F97+COUNT(W33:W47,W49:W63,W65:W79,W81:W95)*500)</f>
      </c>
      <c r="AF97" s="418"/>
    </row>
  </sheetData>
  <mergeCells>
    <mergeCell ref="AE33:AE35"/>
    <mergeCell ref="AD33:AD35"/>
    <mergeCell ref="AC33:AC35"/>
    <mergeCell ref="AB33:AB35"/>
    <mergeCell ref="AA33:AA35"/>
    <mergeCell ref="Z33:Z35"/>
    <mergeCell ref="Y33:Y35"/>
    <mergeCell ref="X33:X35"/>
    <mergeCell ref="W33:W35"/>
    <mergeCell ref="V33:V35"/>
    <mergeCell ref="U33:U35"/>
    <mergeCell ref="T33:T35"/>
    <mergeCell ref="S33:S35"/>
    <mergeCell ref="R33:R35"/>
    <mergeCell ref="Q33:Q35"/>
    <mergeCell ref="F33:F35"/>
    <mergeCell ref="C33:C35"/>
    <mergeCell ref="B33:B35"/>
    <mergeCell ref="A33:A97"/>
    <mergeCell ref="C36:C38"/>
    <mergeCell ref="AE36:AE38"/>
    <mergeCell ref="AD36:AD38"/>
    <mergeCell ref="AC36:AC38"/>
    <mergeCell ref="AB36:AB38"/>
    <mergeCell ref="AA36:AA38"/>
    <mergeCell ref="Z36:Z38"/>
    <mergeCell ref="Y36:Y38"/>
    <mergeCell ref="X36:X38"/>
    <mergeCell ref="W36:W38"/>
    <mergeCell ref="V36:V38"/>
    <mergeCell ref="U36:U38"/>
    <mergeCell ref="T36:T38"/>
    <mergeCell ref="S36:S38"/>
    <mergeCell ref="R36:R38"/>
    <mergeCell ref="Q36:Q38"/>
    <mergeCell ref="F36:F38"/>
    <mergeCell ref="B36:B38"/>
    <mergeCell ref="C39:C41"/>
    <mergeCell ref="AE39:AE41"/>
    <mergeCell ref="AD39:AD41"/>
    <mergeCell ref="AC39:AC41"/>
    <mergeCell ref="AB39:AB41"/>
    <mergeCell ref="AA39:AA41"/>
    <mergeCell ref="Z39:Z41"/>
    <mergeCell ref="Y39:Y41"/>
    <mergeCell ref="X39:X41"/>
    <mergeCell ref="W39:W41"/>
    <mergeCell ref="V39:V41"/>
    <mergeCell ref="U39:U41"/>
    <mergeCell ref="T39:T41"/>
    <mergeCell ref="S39:S41"/>
    <mergeCell ref="R39:R41"/>
    <mergeCell ref="Q39:Q41"/>
    <mergeCell ref="F39:F41"/>
    <mergeCell ref="B39:B41"/>
    <mergeCell ref="C42:C44"/>
    <mergeCell ref="AE42:AE44"/>
    <mergeCell ref="AD42:AD44"/>
    <mergeCell ref="AC42:AC44"/>
    <mergeCell ref="AB42:AB44"/>
    <mergeCell ref="AA42:AA44"/>
    <mergeCell ref="Z42:Z44"/>
    <mergeCell ref="Y42:Y44"/>
    <mergeCell ref="X42:X44"/>
    <mergeCell ref="W42:W44"/>
    <mergeCell ref="V42:V44"/>
    <mergeCell ref="U42:U44"/>
    <mergeCell ref="T42:T44"/>
    <mergeCell ref="S42:S44"/>
    <mergeCell ref="R42:R44"/>
    <mergeCell ref="Q42:Q44"/>
    <mergeCell ref="F42:F44"/>
    <mergeCell ref="B42:B44"/>
    <mergeCell ref="C45:C47"/>
    <mergeCell ref="AE45:AE47"/>
    <mergeCell ref="AD45:AD47"/>
    <mergeCell ref="AC45:AC47"/>
    <mergeCell ref="AB45:AB47"/>
    <mergeCell ref="AA45:AA47"/>
    <mergeCell ref="Z45:Z47"/>
    <mergeCell ref="Y45:Y47"/>
    <mergeCell ref="X45:X47"/>
    <mergeCell ref="W45:W47"/>
    <mergeCell ref="V45:V47"/>
    <mergeCell ref="U45:U47"/>
    <mergeCell ref="T45:T47"/>
    <mergeCell ref="S45:S47"/>
    <mergeCell ref="R45:R47"/>
    <mergeCell ref="Q45:Q47"/>
    <mergeCell ref="F45:F47"/>
    <mergeCell ref="B45:B47"/>
    <mergeCell ref="B48:D48"/>
    <mergeCell ref="AE49:AE51"/>
    <mergeCell ref="AD49:AD51"/>
    <mergeCell ref="AC49:AC51"/>
    <mergeCell ref="AB49:AB51"/>
    <mergeCell ref="AA49:AA51"/>
    <mergeCell ref="Z49:Z51"/>
    <mergeCell ref="Y49:Y51"/>
    <mergeCell ref="X49:X51"/>
    <mergeCell ref="W49:W51"/>
    <mergeCell ref="V49:V51"/>
    <mergeCell ref="U49:U51"/>
    <mergeCell ref="T49:T51"/>
    <mergeCell ref="S49:S51"/>
    <mergeCell ref="R49:R51"/>
    <mergeCell ref="Q49:Q51"/>
    <mergeCell ref="F49:F51"/>
    <mergeCell ref="C49:C51"/>
    <mergeCell ref="B49:B51"/>
    <mergeCell ref="AE52:AE54"/>
    <mergeCell ref="AD52:AD54"/>
    <mergeCell ref="AC52:AC54"/>
    <mergeCell ref="AB52:AB54"/>
    <mergeCell ref="AA52:AA54"/>
    <mergeCell ref="Z52:Z54"/>
    <mergeCell ref="Y52:Y54"/>
    <mergeCell ref="X52:X54"/>
    <mergeCell ref="W52:W54"/>
    <mergeCell ref="V52:V54"/>
    <mergeCell ref="U52:U54"/>
    <mergeCell ref="T52:T54"/>
    <mergeCell ref="S52:S54"/>
    <mergeCell ref="R52:R54"/>
    <mergeCell ref="Q52:Q54"/>
    <mergeCell ref="F52:F54"/>
    <mergeCell ref="C52:C54"/>
    <mergeCell ref="B52:B54"/>
    <mergeCell ref="AE55:AE57"/>
    <mergeCell ref="AD55:AD57"/>
    <mergeCell ref="AC55:AC57"/>
    <mergeCell ref="AB55:AB57"/>
    <mergeCell ref="AA55:AA57"/>
    <mergeCell ref="Z55:Z57"/>
    <mergeCell ref="Y55:Y57"/>
    <mergeCell ref="X55:X57"/>
    <mergeCell ref="W55:W57"/>
    <mergeCell ref="V55:V57"/>
    <mergeCell ref="U55:U57"/>
    <mergeCell ref="T55:T57"/>
    <mergeCell ref="S55:S57"/>
    <mergeCell ref="R55:R57"/>
    <mergeCell ref="Q55:Q57"/>
    <mergeCell ref="F55:F57"/>
    <mergeCell ref="C55:C57"/>
    <mergeCell ref="B55:B57"/>
    <mergeCell ref="AE58:AE60"/>
    <mergeCell ref="AD58:AD60"/>
    <mergeCell ref="AC58:AC60"/>
    <mergeCell ref="AB58:AB60"/>
    <mergeCell ref="AA58:AA60"/>
    <mergeCell ref="Z58:Z60"/>
    <mergeCell ref="Y58:Y60"/>
    <mergeCell ref="X58:X60"/>
    <mergeCell ref="W58:W60"/>
    <mergeCell ref="V58:V60"/>
    <mergeCell ref="U58:U60"/>
    <mergeCell ref="T58:T60"/>
    <mergeCell ref="S58:S60"/>
    <mergeCell ref="R58:R60"/>
    <mergeCell ref="Q58:Q60"/>
    <mergeCell ref="F58:F60"/>
    <mergeCell ref="C58:C60"/>
    <mergeCell ref="B58:B60"/>
    <mergeCell ref="AE61:AE63"/>
    <mergeCell ref="AD61:AD63"/>
    <mergeCell ref="AC61:AC63"/>
    <mergeCell ref="AB61:AB63"/>
    <mergeCell ref="AA61:AA63"/>
    <mergeCell ref="Z61:Z63"/>
    <mergeCell ref="Y61:Y63"/>
    <mergeCell ref="X61:X63"/>
    <mergeCell ref="W61:W63"/>
    <mergeCell ref="V61:V63"/>
    <mergeCell ref="U61:U63"/>
    <mergeCell ref="T61:T63"/>
    <mergeCell ref="S61:S63"/>
    <mergeCell ref="R61:R63"/>
    <mergeCell ref="Q61:Q63"/>
    <mergeCell ref="F61:F63"/>
    <mergeCell ref="C61:C63"/>
    <mergeCell ref="B61:B63"/>
    <mergeCell ref="B64:D64"/>
    <mergeCell ref="AE65:AE67"/>
    <mergeCell ref="AD65:AD67"/>
    <mergeCell ref="AC65:AC67"/>
    <mergeCell ref="AB65:AB67"/>
    <mergeCell ref="AA65:AA67"/>
    <mergeCell ref="Z65:Z67"/>
    <mergeCell ref="Y65:Y67"/>
    <mergeCell ref="X65:X67"/>
    <mergeCell ref="W65:W67"/>
    <mergeCell ref="V65:V67"/>
    <mergeCell ref="U65:U67"/>
    <mergeCell ref="T65:T67"/>
    <mergeCell ref="S65:S67"/>
    <mergeCell ref="R65:R67"/>
    <mergeCell ref="Q65:Q67"/>
    <mergeCell ref="F65:F67"/>
    <mergeCell ref="C65:C67"/>
    <mergeCell ref="B65:B67"/>
    <mergeCell ref="AE68:AE70"/>
    <mergeCell ref="AD68:AD70"/>
    <mergeCell ref="AC68:AC70"/>
    <mergeCell ref="AB68:AB70"/>
    <mergeCell ref="AA68:AA70"/>
    <mergeCell ref="Z68:Z70"/>
    <mergeCell ref="Y68:Y70"/>
    <mergeCell ref="X68:X70"/>
    <mergeCell ref="W68:W70"/>
    <mergeCell ref="V68:V70"/>
    <mergeCell ref="U68:U70"/>
    <mergeCell ref="T68:T70"/>
    <mergeCell ref="S68:S70"/>
    <mergeCell ref="R68:R70"/>
    <mergeCell ref="Q68:Q70"/>
    <mergeCell ref="F68:F70"/>
    <mergeCell ref="B68:B70"/>
    <mergeCell ref="AE71:AE73"/>
    <mergeCell ref="AD71:AD73"/>
    <mergeCell ref="AC71:AC73"/>
    <mergeCell ref="AB71:AB73"/>
    <mergeCell ref="AA71:AA73"/>
    <mergeCell ref="Z71:Z73"/>
    <mergeCell ref="Y71:Y73"/>
    <mergeCell ref="X71:X73"/>
    <mergeCell ref="W71:W73"/>
    <mergeCell ref="V71:V73"/>
    <mergeCell ref="U71:U73"/>
    <mergeCell ref="T71:T73"/>
    <mergeCell ref="S71:S73"/>
    <mergeCell ref="R71:R73"/>
    <mergeCell ref="Q71:Q73"/>
    <mergeCell ref="F71:F73"/>
    <mergeCell ref="B71:B73"/>
    <mergeCell ref="AE74:AE76"/>
    <mergeCell ref="AD74:AD76"/>
    <mergeCell ref="AC74:AC76"/>
    <mergeCell ref="AB74:AB76"/>
    <mergeCell ref="AA74:AA76"/>
    <mergeCell ref="Z74:Z76"/>
    <mergeCell ref="Y74:Y76"/>
    <mergeCell ref="X74:X76"/>
    <mergeCell ref="W74:W76"/>
    <mergeCell ref="V74:V76"/>
    <mergeCell ref="U74:U76"/>
    <mergeCell ref="T74:T76"/>
    <mergeCell ref="S74:S76"/>
    <mergeCell ref="R74:R76"/>
    <mergeCell ref="Q74:Q76"/>
    <mergeCell ref="F74:F76"/>
    <mergeCell ref="B74:B76"/>
    <mergeCell ref="AE77:AE79"/>
    <mergeCell ref="AD77:AD79"/>
    <mergeCell ref="AC77:AC79"/>
    <mergeCell ref="AB77:AB79"/>
    <mergeCell ref="AA77:AA79"/>
    <mergeCell ref="Z77:Z79"/>
    <mergeCell ref="Y77:Y79"/>
    <mergeCell ref="X77:X79"/>
    <mergeCell ref="W77:W79"/>
    <mergeCell ref="V77:V79"/>
    <mergeCell ref="U77:U79"/>
    <mergeCell ref="T77:T79"/>
    <mergeCell ref="S77:S79"/>
    <mergeCell ref="R77:R79"/>
    <mergeCell ref="Q77:Q79"/>
    <mergeCell ref="F77:F79"/>
    <mergeCell ref="B77:B79"/>
    <mergeCell ref="B80:D80"/>
    <mergeCell ref="AE81:AE83"/>
    <mergeCell ref="AD81:AD83"/>
    <mergeCell ref="AC81:AC83"/>
    <mergeCell ref="AB81:AB83"/>
    <mergeCell ref="AA81:AA83"/>
    <mergeCell ref="Z81:Z83"/>
    <mergeCell ref="Y81:Y83"/>
    <mergeCell ref="X81:X83"/>
    <mergeCell ref="W81:W83"/>
    <mergeCell ref="V81:V83"/>
    <mergeCell ref="U81:U83"/>
    <mergeCell ref="T81:T83"/>
    <mergeCell ref="S81:S83"/>
    <mergeCell ref="R81:R83"/>
    <mergeCell ref="Q81:Q83"/>
    <mergeCell ref="F81:F83"/>
    <mergeCell ref="C81:C83"/>
    <mergeCell ref="B81:B83"/>
    <mergeCell ref="AE84:AE86"/>
    <mergeCell ref="AD84:AD86"/>
    <mergeCell ref="AC84:AC86"/>
    <mergeCell ref="AB84:AB86"/>
    <mergeCell ref="AA84:AA86"/>
    <mergeCell ref="Z84:Z86"/>
    <mergeCell ref="Y84:Y86"/>
    <mergeCell ref="X84:X86"/>
    <mergeCell ref="W84:W86"/>
    <mergeCell ref="V84:V86"/>
    <mergeCell ref="U84:U86"/>
    <mergeCell ref="T84:T86"/>
    <mergeCell ref="S84:S86"/>
    <mergeCell ref="R84:R86"/>
    <mergeCell ref="Q84:Q86"/>
    <mergeCell ref="F84:F86"/>
    <mergeCell ref="B84:B86"/>
    <mergeCell ref="AE87:AE89"/>
    <mergeCell ref="AD87:AD89"/>
    <mergeCell ref="AC87:AC89"/>
    <mergeCell ref="AB87:AB89"/>
    <mergeCell ref="AA87:AA89"/>
    <mergeCell ref="Z87:Z89"/>
    <mergeCell ref="Y87:Y89"/>
    <mergeCell ref="X87:X89"/>
    <mergeCell ref="W87:W89"/>
    <mergeCell ref="V87:V89"/>
    <mergeCell ref="U87:U89"/>
    <mergeCell ref="T87:T89"/>
    <mergeCell ref="S87:S89"/>
    <mergeCell ref="R87:R89"/>
    <mergeCell ref="Q87:Q89"/>
    <mergeCell ref="F87:F89"/>
    <mergeCell ref="B87:B89"/>
    <mergeCell ref="AE90:AE92"/>
    <mergeCell ref="AD90:AD92"/>
    <mergeCell ref="AC90:AC92"/>
    <mergeCell ref="AB90:AB92"/>
    <mergeCell ref="AA90:AA92"/>
    <mergeCell ref="Z90:Z92"/>
    <mergeCell ref="Y90:Y92"/>
    <mergeCell ref="X90:X92"/>
    <mergeCell ref="W90:W92"/>
    <mergeCell ref="V90:V92"/>
    <mergeCell ref="U90:U92"/>
    <mergeCell ref="T90:T92"/>
    <mergeCell ref="S90:S92"/>
    <mergeCell ref="R90:R92"/>
    <mergeCell ref="Q90:Q92"/>
    <mergeCell ref="F90:F92"/>
    <mergeCell ref="B90:B92"/>
    <mergeCell ref="AE93:AE95"/>
    <mergeCell ref="AD93:AD95"/>
    <mergeCell ref="AC93:AC95"/>
    <mergeCell ref="AB93:AB95"/>
    <mergeCell ref="AA93:AA95"/>
    <mergeCell ref="Z93:Z95"/>
    <mergeCell ref="Y93:Y95"/>
    <mergeCell ref="X93:X95"/>
    <mergeCell ref="W93:W95"/>
    <mergeCell ref="V93:V95"/>
    <mergeCell ref="U93:U95"/>
    <mergeCell ref="T93:T95"/>
    <mergeCell ref="S93:S95"/>
    <mergeCell ref="R93:R95"/>
    <mergeCell ref="Q93:Q95"/>
    <mergeCell ref="F93:F95"/>
    <mergeCell ref="B93:B95"/>
    <mergeCell ref="B96:D96"/>
    <mergeCell ref="B97:D97"/>
    <mergeCell ref="C68:C70"/>
    <mergeCell ref="C71:C73"/>
    <mergeCell ref="C74:C76"/>
    <mergeCell ref="C77:C79"/>
    <mergeCell ref="C84:C86"/>
    <mergeCell ref="C87:C89"/>
    <mergeCell ref="C90:C92"/>
    <mergeCell ref="C93:C9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